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alcaldiabogota-my.sharepoint.com/personal/njmoreno_alcaldiabogota_gov_co/Documents/2022/2. Acuerdos Marco de Precios/13. Ferretería/Documentos previos/"/>
    </mc:Choice>
  </mc:AlternateContent>
  <xr:revisionPtr revIDLastSave="2" documentId="8_{77EC6737-AE74-4AE7-83DD-ABE1ECDBC73C}" xr6:coauthVersionLast="47" xr6:coauthVersionMax="47" xr10:uidLastSave="{5BA20582-7B3B-4177-B4BD-5B17E139624C}"/>
  <bookViews>
    <workbookView xWindow="-120" yWindow="-120" windowWidth="29040" windowHeight="15720" firstSheet="4" activeTab="5" xr2:uid="{00000000-000D-0000-FFFF-FFFF00000000}"/>
  </bookViews>
  <sheets>
    <sheet name="matriz de relevancia" sheetId="16" state="hidden" r:id="rId1"/>
    <sheet name="RESUMEN CONSTANCIA DE MERCADO " sheetId="9" state="hidden" r:id="rId2"/>
    <sheet name="ESTUDIO DE MERCADO" sheetId="15" state="hidden" r:id="rId3"/>
    <sheet name="RESUMEN CONSTANCIA DE MERCA" sheetId="30" r:id="rId4"/>
    <sheet name="ESTUDIO DE MERCADO " sheetId="33" r:id="rId5"/>
    <sheet name="Item no incluidos en el catalog" sheetId="34" r:id="rId6"/>
    <sheet name="Items incluidos AMP" sheetId="35" r:id="rId7"/>
    <sheet name="FF SOLUCIONES" sheetId="23" state="hidden" r:id="rId8"/>
    <sheet name="INVESAKK SAS" sheetId="24" state="hidden" r:id="rId9"/>
    <sheet name="NELSON ORLANDO ESPITIA" sheetId="25" state="hidden" r:id="rId10"/>
    <sheet name="SOLUCIONES INTEGRALES UNION" sheetId="28" state="hidden" r:id="rId11"/>
    <sheet name="UT ESTUDIO 049" sheetId="26" state="hidden" r:id="rId12"/>
    <sheet name="UT SOLUCION FERRETERA" sheetId="27" state="hidden" r:id="rId13"/>
    <sheet name="LISTA DE PRECIOS TECHO  (2)" sheetId="17" state="hidden" r:id="rId14"/>
    <sheet name="ESTUDIO DE MERCADO (2)" sheetId="19" state="hidden" r:id="rId15"/>
  </sheets>
  <definedNames>
    <definedName name="_xlnm._FilterDatabase" localSheetId="2" hidden="1">'ESTUDIO DE MERCADO'!$A$7:$HA$712</definedName>
    <definedName name="_xlnm._FilterDatabase" localSheetId="4" hidden="1">'ESTUDIO DE MERCADO '!$AP$6:$AT$538</definedName>
    <definedName name="_xlnm._FilterDatabase" localSheetId="14" hidden="1">'ESTUDIO DE MERCADO (2)'!$A$7:$AX$540</definedName>
    <definedName name="_xlnm._FilterDatabase" localSheetId="7" hidden="1">'FF SOLUCIONES'!$A$5:$I$5</definedName>
    <definedName name="_xlnm._FilterDatabase" localSheetId="8" hidden="1">'INVESAKK SAS'!$A$5:$L$5</definedName>
    <definedName name="_xlnm._FilterDatabase" localSheetId="5" hidden="1">'Item no incluidos en el catalog'!$A$1:$L$1</definedName>
    <definedName name="_xlnm._FilterDatabase" localSheetId="6" hidden="1">'Items incluidos AMP'!$A$3:$O$380</definedName>
    <definedName name="_xlnm._FilterDatabase" localSheetId="13" hidden="1">'LISTA DE PRECIOS TECHO  (2)'!$D$5:$O$5</definedName>
    <definedName name="_xlnm._FilterDatabase" localSheetId="9" hidden="1">'NELSON ORLANDO ESPITIA'!$A$5:$H$539</definedName>
    <definedName name="_xlnm._FilterDatabase" localSheetId="10" hidden="1">'SOLUCIONES INTEGRALES UNION'!$A$5:$G$538</definedName>
    <definedName name="_xlnm._FilterDatabase" localSheetId="11" hidden="1">'UT ESTUDIO 049'!$A$5:$L$5</definedName>
    <definedName name="_xlnm._FilterDatabase" localSheetId="12" hidden="1">'UT SOLUCION FERRETERA'!$A$5:$H$5</definedName>
    <definedName name="_xlnm.Print_Area" localSheetId="4">'ESTUDIO DE MERCADO '!$A$1:$F$537</definedName>
    <definedName name="_xlnm.Print_Area" localSheetId="7">'FF SOLUCIONES'!$A$1:$G$538</definedName>
    <definedName name="_xlnm.Print_Area" localSheetId="8">'INVESAKK SAS'!$A$1:$G$538</definedName>
    <definedName name="_xlnm.Print_Area" localSheetId="5">'Item no incluidos en el catalog'!$A$1:$G$533</definedName>
    <definedName name="_xlnm.Print_Area" localSheetId="13">'LISTA DE PRECIOS TECHO  (2)'!$D$1:$J$538</definedName>
    <definedName name="_xlnm.Print_Area" localSheetId="9">'NELSON ORLANDO ESPITIA'!$A$1:$G$538</definedName>
    <definedName name="_xlnm.Print_Area" localSheetId="3">'RESUMEN CONSTANCIA DE MERCA'!$A$1:$S$27</definedName>
    <definedName name="_xlnm.Print_Area" localSheetId="1">'RESUMEN CONSTANCIA DE MERCADO '!$A$1:$S$27</definedName>
    <definedName name="_xlnm.Print_Area" localSheetId="10">'SOLUCIONES INTEGRALES UNION'!$A$1:$G$538</definedName>
    <definedName name="_xlnm.Print_Area" localSheetId="11">'UT ESTUDIO 049'!$A$1:$G$538</definedName>
    <definedName name="_xlnm.Print_Area" localSheetId="12">'UT SOLUCION FERRETERA'!$A$1:$G$538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34" l="1"/>
  <c r="G3" i="34" s="1"/>
  <c r="F4" i="34"/>
  <c r="G4" i="34" s="1"/>
  <c r="F5" i="34"/>
  <c r="G5" i="34" s="1"/>
  <c r="F6" i="34"/>
  <c r="G6" i="34" s="1"/>
  <c r="F7" i="34"/>
  <c r="G7" i="34" s="1"/>
  <c r="F8" i="34"/>
  <c r="G8" i="34" s="1"/>
  <c r="F9" i="34"/>
  <c r="G9" i="34" s="1"/>
  <c r="F10" i="34"/>
  <c r="G10" i="34" s="1"/>
  <c r="F11" i="34"/>
  <c r="G11" i="34" s="1"/>
  <c r="F12" i="34"/>
  <c r="G12" i="34" s="1"/>
  <c r="F13" i="34"/>
  <c r="G13" i="34" s="1"/>
  <c r="F14" i="34"/>
  <c r="G14" i="34" s="1"/>
  <c r="F15" i="34"/>
  <c r="G15" i="34" s="1"/>
  <c r="F16" i="34"/>
  <c r="G16" i="34" s="1"/>
  <c r="F17" i="34"/>
  <c r="G17" i="34" s="1"/>
  <c r="F18" i="34"/>
  <c r="G18" i="34" s="1"/>
  <c r="F19" i="34"/>
  <c r="G19" i="34" s="1"/>
  <c r="F20" i="34"/>
  <c r="G20" i="34" s="1"/>
  <c r="F21" i="34"/>
  <c r="G21" i="34" s="1"/>
  <c r="F22" i="34"/>
  <c r="G22" i="34" s="1"/>
  <c r="F23" i="34"/>
  <c r="G23" i="34" s="1"/>
  <c r="F24" i="34"/>
  <c r="G24" i="34" s="1"/>
  <c r="F25" i="34"/>
  <c r="G25" i="34" s="1"/>
  <c r="F26" i="34"/>
  <c r="G26" i="34" s="1"/>
  <c r="F27" i="34"/>
  <c r="G27" i="34" s="1"/>
  <c r="F28" i="34"/>
  <c r="G28" i="34" s="1"/>
  <c r="F29" i="34"/>
  <c r="G29" i="34" s="1"/>
  <c r="F30" i="34"/>
  <c r="G30" i="34" s="1"/>
  <c r="F31" i="34"/>
  <c r="G31" i="34" s="1"/>
  <c r="F32" i="34"/>
  <c r="G32" i="34" s="1"/>
  <c r="F33" i="34"/>
  <c r="G33" i="34" s="1"/>
  <c r="F34" i="34"/>
  <c r="G34" i="34" s="1"/>
  <c r="F35" i="34"/>
  <c r="G35" i="34" s="1"/>
  <c r="F36" i="34"/>
  <c r="G36" i="34" s="1"/>
  <c r="F37" i="34"/>
  <c r="G37" i="34" s="1"/>
  <c r="F38" i="34"/>
  <c r="G38" i="34" s="1"/>
  <c r="F39" i="34"/>
  <c r="G39" i="34" s="1"/>
  <c r="F40" i="34"/>
  <c r="G40" i="34" s="1"/>
  <c r="F41" i="34"/>
  <c r="G41" i="34" s="1"/>
  <c r="F42" i="34"/>
  <c r="G42" i="34" s="1"/>
  <c r="F43" i="34"/>
  <c r="G43" i="34" s="1"/>
  <c r="F44" i="34"/>
  <c r="G44" i="34" s="1"/>
  <c r="F45" i="34"/>
  <c r="G45" i="34" s="1"/>
  <c r="F46" i="34"/>
  <c r="G46" i="34" s="1"/>
  <c r="F47" i="34"/>
  <c r="G47" i="34" s="1"/>
  <c r="F48" i="34"/>
  <c r="G48" i="34" s="1"/>
  <c r="F49" i="34"/>
  <c r="G49" i="34" s="1"/>
  <c r="F50" i="34"/>
  <c r="G50" i="34" s="1"/>
  <c r="F51" i="34"/>
  <c r="G51" i="34" s="1"/>
  <c r="F52" i="34"/>
  <c r="G52" i="34" s="1"/>
  <c r="F53" i="34"/>
  <c r="G53" i="34" s="1"/>
  <c r="F54" i="34"/>
  <c r="G54" i="34" s="1"/>
  <c r="F55" i="34"/>
  <c r="G55" i="34" s="1"/>
  <c r="F56" i="34"/>
  <c r="G56" i="34" s="1"/>
  <c r="F57" i="34"/>
  <c r="G57" i="34" s="1"/>
  <c r="F58" i="34"/>
  <c r="G58" i="34" s="1"/>
  <c r="F59" i="34"/>
  <c r="G59" i="34" s="1"/>
  <c r="F60" i="34"/>
  <c r="G60" i="34" s="1"/>
  <c r="F61" i="34"/>
  <c r="G61" i="34" s="1"/>
  <c r="F62" i="34"/>
  <c r="G62" i="34" s="1"/>
  <c r="F63" i="34"/>
  <c r="G63" i="34" s="1"/>
  <c r="F64" i="34"/>
  <c r="G64" i="34" s="1"/>
  <c r="F65" i="34"/>
  <c r="G65" i="34" s="1"/>
  <c r="F66" i="34"/>
  <c r="G66" i="34" s="1"/>
  <c r="F67" i="34"/>
  <c r="G67" i="34" s="1"/>
  <c r="F68" i="34"/>
  <c r="G68" i="34" s="1"/>
  <c r="F69" i="34"/>
  <c r="G69" i="34" s="1"/>
  <c r="F70" i="34"/>
  <c r="G70" i="34" s="1"/>
  <c r="F71" i="34"/>
  <c r="G71" i="34" s="1"/>
  <c r="F72" i="34"/>
  <c r="G72" i="34" s="1"/>
  <c r="F73" i="34"/>
  <c r="G73" i="34" s="1"/>
  <c r="F74" i="34"/>
  <c r="G74" i="34" s="1"/>
  <c r="F75" i="34"/>
  <c r="G75" i="34" s="1"/>
  <c r="F76" i="34"/>
  <c r="G76" i="34" s="1"/>
  <c r="F77" i="34"/>
  <c r="G77" i="34" s="1"/>
  <c r="F78" i="34"/>
  <c r="G78" i="34" s="1"/>
  <c r="F79" i="34"/>
  <c r="G79" i="34" s="1"/>
  <c r="F80" i="34"/>
  <c r="G80" i="34" s="1"/>
  <c r="F81" i="34"/>
  <c r="G81" i="34" s="1"/>
  <c r="F82" i="34"/>
  <c r="G82" i="34" s="1"/>
  <c r="F83" i="34"/>
  <c r="G83" i="34" s="1"/>
  <c r="F84" i="34"/>
  <c r="G84" i="34" s="1"/>
  <c r="F85" i="34"/>
  <c r="G85" i="34" s="1"/>
  <c r="F86" i="34"/>
  <c r="G86" i="34" s="1"/>
  <c r="F87" i="34"/>
  <c r="G87" i="34" s="1"/>
  <c r="F88" i="34"/>
  <c r="G88" i="34" s="1"/>
  <c r="F89" i="34"/>
  <c r="G89" i="34" s="1"/>
  <c r="F90" i="34"/>
  <c r="G90" i="34" s="1"/>
  <c r="F91" i="34"/>
  <c r="G91" i="34" s="1"/>
  <c r="F92" i="34"/>
  <c r="G92" i="34" s="1"/>
  <c r="F93" i="34"/>
  <c r="G93" i="34" s="1"/>
  <c r="F94" i="34"/>
  <c r="G94" i="34" s="1"/>
  <c r="F95" i="34"/>
  <c r="G95" i="34" s="1"/>
  <c r="F96" i="34"/>
  <c r="G96" i="34" s="1"/>
  <c r="F97" i="34"/>
  <c r="G97" i="34" s="1"/>
  <c r="F98" i="34"/>
  <c r="G98" i="34" s="1"/>
  <c r="F99" i="34"/>
  <c r="G99" i="34" s="1"/>
  <c r="F100" i="34"/>
  <c r="G100" i="34" s="1"/>
  <c r="F101" i="34"/>
  <c r="G101" i="34" s="1"/>
  <c r="F102" i="34"/>
  <c r="G102" i="34" s="1"/>
  <c r="F103" i="34"/>
  <c r="G103" i="34" s="1"/>
  <c r="F104" i="34"/>
  <c r="G104" i="34" s="1"/>
  <c r="F105" i="34"/>
  <c r="G105" i="34" s="1"/>
  <c r="F106" i="34"/>
  <c r="G106" i="34" s="1"/>
  <c r="F107" i="34"/>
  <c r="G107" i="34" s="1"/>
  <c r="F108" i="34"/>
  <c r="G108" i="34" s="1"/>
  <c r="F109" i="34"/>
  <c r="G109" i="34" s="1"/>
  <c r="F110" i="34"/>
  <c r="G110" i="34" s="1"/>
  <c r="F111" i="34"/>
  <c r="G111" i="34" s="1"/>
  <c r="F112" i="34"/>
  <c r="G112" i="34" s="1"/>
  <c r="F113" i="34"/>
  <c r="G113" i="34" s="1"/>
  <c r="F114" i="34"/>
  <c r="G114" i="34" s="1"/>
  <c r="F115" i="34"/>
  <c r="G115" i="34" s="1"/>
  <c r="F116" i="34"/>
  <c r="G116" i="34" s="1"/>
  <c r="F117" i="34"/>
  <c r="G117" i="34" s="1"/>
  <c r="F118" i="34"/>
  <c r="G118" i="34" s="1"/>
  <c r="F119" i="34"/>
  <c r="G119" i="34" s="1"/>
  <c r="F120" i="34"/>
  <c r="G120" i="34" s="1"/>
  <c r="F121" i="34"/>
  <c r="G121" i="34" s="1"/>
  <c r="F122" i="34"/>
  <c r="G122" i="34" s="1"/>
  <c r="F123" i="34"/>
  <c r="G123" i="34" s="1"/>
  <c r="F124" i="34"/>
  <c r="G124" i="34" s="1"/>
  <c r="F125" i="34"/>
  <c r="G125" i="34" s="1"/>
  <c r="F126" i="34"/>
  <c r="G126" i="34" s="1"/>
  <c r="F127" i="34"/>
  <c r="G127" i="34" s="1"/>
  <c r="F128" i="34"/>
  <c r="G128" i="34" s="1"/>
  <c r="F129" i="34"/>
  <c r="G129" i="34" s="1"/>
  <c r="F130" i="34"/>
  <c r="G130" i="34" s="1"/>
  <c r="F131" i="34"/>
  <c r="G131" i="34" s="1"/>
  <c r="F132" i="34"/>
  <c r="G132" i="34" s="1"/>
  <c r="F133" i="34"/>
  <c r="G133" i="34" s="1"/>
  <c r="F134" i="34"/>
  <c r="G134" i="34" s="1"/>
  <c r="F135" i="34"/>
  <c r="G135" i="34" s="1"/>
  <c r="F136" i="34"/>
  <c r="G136" i="34" s="1"/>
  <c r="F137" i="34"/>
  <c r="G137" i="34" s="1"/>
  <c r="F138" i="34"/>
  <c r="G138" i="34" s="1"/>
  <c r="F139" i="34"/>
  <c r="G139" i="34" s="1"/>
  <c r="F140" i="34"/>
  <c r="G140" i="34" s="1"/>
  <c r="F141" i="34"/>
  <c r="G141" i="34" s="1"/>
  <c r="F142" i="34"/>
  <c r="G142" i="34" s="1"/>
  <c r="F143" i="34"/>
  <c r="G143" i="34" s="1"/>
  <c r="F144" i="34"/>
  <c r="G144" i="34" s="1"/>
  <c r="F145" i="34"/>
  <c r="G145" i="34" s="1"/>
  <c r="F146" i="34"/>
  <c r="G146" i="34" s="1"/>
  <c r="F147" i="34"/>
  <c r="G147" i="34" s="1"/>
  <c r="F148" i="34"/>
  <c r="G148" i="34" s="1"/>
  <c r="F149" i="34"/>
  <c r="G149" i="34" s="1"/>
  <c r="F150" i="34"/>
  <c r="G150" i="34" s="1"/>
  <c r="F151" i="34"/>
  <c r="G151" i="34" s="1"/>
  <c r="F152" i="34"/>
  <c r="G152" i="34" s="1"/>
  <c r="F153" i="34"/>
  <c r="G153" i="34" s="1"/>
  <c r="F154" i="34"/>
  <c r="G154" i="34" s="1"/>
  <c r="F155" i="34"/>
  <c r="G155" i="34" s="1"/>
  <c r="F156" i="34"/>
  <c r="G156" i="34" s="1"/>
  <c r="F157" i="34"/>
  <c r="G157" i="34" s="1"/>
  <c r="F158" i="34"/>
  <c r="G158" i="34" s="1"/>
  <c r="F159" i="34"/>
  <c r="G159" i="34" s="1"/>
  <c r="F160" i="34"/>
  <c r="G160" i="34" s="1"/>
  <c r="F161" i="34"/>
  <c r="G161" i="34" s="1"/>
  <c r="F162" i="34"/>
  <c r="G162" i="34" s="1"/>
  <c r="F163" i="34"/>
  <c r="G163" i="34" s="1"/>
  <c r="F164" i="34"/>
  <c r="G164" i="34" s="1"/>
  <c r="F165" i="34"/>
  <c r="G165" i="34" s="1"/>
  <c r="F166" i="34"/>
  <c r="G166" i="34" s="1"/>
  <c r="F167" i="34"/>
  <c r="G167" i="34" s="1"/>
  <c r="F168" i="34"/>
  <c r="G168" i="34" s="1"/>
  <c r="F169" i="34"/>
  <c r="G169" i="34" s="1"/>
  <c r="F170" i="34"/>
  <c r="G170" i="34" s="1"/>
  <c r="F171" i="34"/>
  <c r="G171" i="34" s="1"/>
  <c r="F172" i="34"/>
  <c r="G172" i="34" s="1"/>
  <c r="F173" i="34"/>
  <c r="G173" i="34" s="1"/>
  <c r="F174" i="34"/>
  <c r="G174" i="34" s="1"/>
  <c r="F175" i="34"/>
  <c r="G175" i="34" s="1"/>
  <c r="F176" i="34"/>
  <c r="G176" i="34" s="1"/>
  <c r="F177" i="34"/>
  <c r="G177" i="34" s="1"/>
  <c r="F178" i="34"/>
  <c r="G178" i="34" s="1"/>
  <c r="F179" i="34"/>
  <c r="G179" i="34" s="1"/>
  <c r="F180" i="34"/>
  <c r="G180" i="34" s="1"/>
  <c r="F181" i="34"/>
  <c r="G181" i="34" s="1"/>
  <c r="F182" i="34"/>
  <c r="G182" i="34" s="1"/>
  <c r="F183" i="34"/>
  <c r="G183" i="34" s="1"/>
  <c r="F184" i="34"/>
  <c r="G184" i="34" s="1"/>
  <c r="F185" i="34"/>
  <c r="G185" i="34" s="1"/>
  <c r="F186" i="34"/>
  <c r="G186" i="34" s="1"/>
  <c r="F187" i="34"/>
  <c r="G187" i="34" s="1"/>
  <c r="F188" i="34"/>
  <c r="G188" i="34" s="1"/>
  <c r="F189" i="34"/>
  <c r="G189" i="34" s="1"/>
  <c r="F190" i="34"/>
  <c r="G190" i="34" s="1"/>
  <c r="F191" i="34"/>
  <c r="G191" i="34" s="1"/>
  <c r="F192" i="34"/>
  <c r="G192" i="34" s="1"/>
  <c r="F193" i="34"/>
  <c r="G193" i="34" s="1"/>
  <c r="F194" i="34"/>
  <c r="G194" i="34" s="1"/>
  <c r="F195" i="34"/>
  <c r="G195" i="34" s="1"/>
  <c r="F196" i="34"/>
  <c r="G196" i="34" s="1"/>
  <c r="F197" i="34"/>
  <c r="G197" i="34" s="1"/>
  <c r="F198" i="34"/>
  <c r="G198" i="34" s="1"/>
  <c r="F199" i="34"/>
  <c r="G199" i="34" s="1"/>
  <c r="F200" i="34"/>
  <c r="G200" i="34" s="1"/>
  <c r="F201" i="34"/>
  <c r="G201" i="34" s="1"/>
  <c r="F202" i="34"/>
  <c r="G202" i="34" s="1"/>
  <c r="F203" i="34"/>
  <c r="G203" i="34" s="1"/>
  <c r="F204" i="34"/>
  <c r="G204" i="34" s="1"/>
  <c r="F205" i="34"/>
  <c r="G205" i="34" s="1"/>
  <c r="F206" i="34"/>
  <c r="G206" i="34" s="1"/>
  <c r="F207" i="34"/>
  <c r="G207" i="34" s="1"/>
  <c r="F208" i="34"/>
  <c r="G208" i="34" s="1"/>
  <c r="F209" i="34"/>
  <c r="G209" i="34" s="1"/>
  <c r="F210" i="34"/>
  <c r="G210" i="34" s="1"/>
  <c r="F211" i="34"/>
  <c r="G211" i="34" s="1"/>
  <c r="F212" i="34"/>
  <c r="G212" i="34" s="1"/>
  <c r="F213" i="34"/>
  <c r="G213" i="34" s="1"/>
  <c r="F214" i="34"/>
  <c r="G214" i="34" s="1"/>
  <c r="F215" i="34"/>
  <c r="G215" i="34" s="1"/>
  <c r="F216" i="34"/>
  <c r="G216" i="34" s="1"/>
  <c r="F217" i="34"/>
  <c r="G217" i="34" s="1"/>
  <c r="F218" i="34"/>
  <c r="G218" i="34" s="1"/>
  <c r="F219" i="34"/>
  <c r="G219" i="34" s="1"/>
  <c r="F220" i="34"/>
  <c r="G220" i="34" s="1"/>
  <c r="F221" i="34"/>
  <c r="G221" i="34" s="1"/>
  <c r="F222" i="34"/>
  <c r="G222" i="34" s="1"/>
  <c r="F223" i="34"/>
  <c r="G223" i="34" s="1"/>
  <c r="F224" i="34"/>
  <c r="G224" i="34" s="1"/>
  <c r="F225" i="34"/>
  <c r="G225" i="34" s="1"/>
  <c r="F226" i="34"/>
  <c r="G226" i="34" s="1"/>
  <c r="F227" i="34"/>
  <c r="G227" i="34" s="1"/>
  <c r="F228" i="34"/>
  <c r="G228" i="34" s="1"/>
  <c r="F229" i="34"/>
  <c r="G229" i="34" s="1"/>
  <c r="F230" i="34"/>
  <c r="G230" i="34" s="1"/>
  <c r="F231" i="34"/>
  <c r="G231" i="34" s="1"/>
  <c r="F232" i="34"/>
  <c r="G232" i="34" s="1"/>
  <c r="F233" i="34"/>
  <c r="G233" i="34" s="1"/>
  <c r="F234" i="34"/>
  <c r="G234" i="34" s="1"/>
  <c r="F235" i="34"/>
  <c r="G235" i="34" s="1"/>
  <c r="F236" i="34"/>
  <c r="G236" i="34" s="1"/>
  <c r="F237" i="34"/>
  <c r="G237" i="34" s="1"/>
  <c r="F238" i="34"/>
  <c r="G238" i="34" s="1"/>
  <c r="F239" i="34"/>
  <c r="G239" i="34" s="1"/>
  <c r="F240" i="34"/>
  <c r="G240" i="34" s="1"/>
  <c r="F241" i="34"/>
  <c r="G241" i="34" s="1"/>
  <c r="F242" i="34"/>
  <c r="G242" i="34" s="1"/>
  <c r="F243" i="34"/>
  <c r="G243" i="34" s="1"/>
  <c r="F244" i="34"/>
  <c r="G244" i="34" s="1"/>
  <c r="F245" i="34"/>
  <c r="G245" i="34" s="1"/>
  <c r="F246" i="34"/>
  <c r="G246" i="34" s="1"/>
  <c r="F247" i="34"/>
  <c r="G247" i="34" s="1"/>
  <c r="F248" i="34"/>
  <c r="G248" i="34" s="1"/>
  <c r="F249" i="34"/>
  <c r="G249" i="34" s="1"/>
  <c r="F250" i="34"/>
  <c r="G250" i="34" s="1"/>
  <c r="F251" i="34"/>
  <c r="G251" i="34" s="1"/>
  <c r="F252" i="34"/>
  <c r="G252" i="34" s="1"/>
  <c r="F253" i="34"/>
  <c r="G253" i="34" s="1"/>
  <c r="F254" i="34"/>
  <c r="G254" i="34" s="1"/>
  <c r="F255" i="34"/>
  <c r="G255" i="34" s="1"/>
  <c r="F256" i="34"/>
  <c r="G256" i="34" s="1"/>
  <c r="F257" i="34"/>
  <c r="G257" i="34" s="1"/>
  <c r="F258" i="34"/>
  <c r="G258" i="34" s="1"/>
  <c r="F259" i="34"/>
  <c r="G259" i="34" s="1"/>
  <c r="F260" i="34"/>
  <c r="G260" i="34" s="1"/>
  <c r="F261" i="34"/>
  <c r="G261" i="34" s="1"/>
  <c r="F262" i="34"/>
  <c r="G262" i="34" s="1"/>
  <c r="F263" i="34"/>
  <c r="G263" i="34" s="1"/>
  <c r="F264" i="34"/>
  <c r="G264" i="34" s="1"/>
  <c r="F265" i="34"/>
  <c r="G265" i="34" s="1"/>
  <c r="F266" i="34"/>
  <c r="G266" i="34" s="1"/>
  <c r="F267" i="34"/>
  <c r="G267" i="34" s="1"/>
  <c r="F268" i="34"/>
  <c r="G268" i="34" s="1"/>
  <c r="F269" i="34"/>
  <c r="G269" i="34" s="1"/>
  <c r="F270" i="34"/>
  <c r="G270" i="34" s="1"/>
  <c r="F271" i="34"/>
  <c r="G271" i="34" s="1"/>
  <c r="F272" i="34"/>
  <c r="G272" i="34" s="1"/>
  <c r="F273" i="34"/>
  <c r="G273" i="34" s="1"/>
  <c r="F274" i="34"/>
  <c r="G274" i="34" s="1"/>
  <c r="F275" i="34"/>
  <c r="G275" i="34" s="1"/>
  <c r="F276" i="34"/>
  <c r="G276" i="34" s="1"/>
  <c r="F277" i="34"/>
  <c r="G277" i="34" s="1"/>
  <c r="F278" i="34"/>
  <c r="G278" i="34" s="1"/>
  <c r="F279" i="34"/>
  <c r="G279" i="34" s="1"/>
  <c r="F280" i="34"/>
  <c r="G280" i="34" s="1"/>
  <c r="F281" i="34"/>
  <c r="G281" i="34" s="1"/>
  <c r="F282" i="34"/>
  <c r="G282" i="34" s="1"/>
  <c r="F283" i="34"/>
  <c r="G283" i="34" s="1"/>
  <c r="F284" i="34"/>
  <c r="G284" i="34" s="1"/>
  <c r="F285" i="34"/>
  <c r="G285" i="34" s="1"/>
  <c r="F286" i="34"/>
  <c r="G286" i="34" s="1"/>
  <c r="F287" i="34"/>
  <c r="G287" i="34" s="1"/>
  <c r="F288" i="34"/>
  <c r="G288" i="34" s="1"/>
  <c r="F289" i="34"/>
  <c r="G289" i="34" s="1"/>
  <c r="F290" i="34"/>
  <c r="G290" i="34" s="1"/>
  <c r="F291" i="34"/>
  <c r="G291" i="34" s="1"/>
  <c r="F292" i="34"/>
  <c r="G292" i="34" s="1"/>
  <c r="F293" i="34"/>
  <c r="G293" i="34" s="1"/>
  <c r="F294" i="34"/>
  <c r="G294" i="34" s="1"/>
  <c r="F295" i="34"/>
  <c r="G295" i="34" s="1"/>
  <c r="F296" i="34"/>
  <c r="G296" i="34" s="1"/>
  <c r="F297" i="34"/>
  <c r="G297" i="34" s="1"/>
  <c r="F298" i="34"/>
  <c r="G298" i="34" s="1"/>
  <c r="F299" i="34"/>
  <c r="G299" i="34" s="1"/>
  <c r="F300" i="34"/>
  <c r="G300" i="34" s="1"/>
  <c r="F301" i="34"/>
  <c r="G301" i="34" s="1"/>
  <c r="F302" i="34"/>
  <c r="G302" i="34" s="1"/>
  <c r="F303" i="34"/>
  <c r="G303" i="34" s="1"/>
  <c r="F304" i="34"/>
  <c r="G304" i="34" s="1"/>
  <c r="F305" i="34"/>
  <c r="G305" i="34" s="1"/>
  <c r="F306" i="34"/>
  <c r="G306" i="34" s="1"/>
  <c r="F307" i="34"/>
  <c r="G307" i="34" s="1"/>
  <c r="F308" i="34"/>
  <c r="G308" i="34" s="1"/>
  <c r="F309" i="34"/>
  <c r="G309" i="34" s="1"/>
  <c r="F310" i="34"/>
  <c r="G310" i="34" s="1"/>
  <c r="F311" i="34"/>
  <c r="G311" i="34" s="1"/>
  <c r="F312" i="34"/>
  <c r="G312" i="34" s="1"/>
  <c r="F313" i="34"/>
  <c r="G313" i="34" s="1"/>
  <c r="F314" i="34"/>
  <c r="G314" i="34" s="1"/>
  <c r="F315" i="34"/>
  <c r="G315" i="34" s="1"/>
  <c r="F316" i="34"/>
  <c r="G316" i="34" s="1"/>
  <c r="F317" i="34"/>
  <c r="G317" i="34" s="1"/>
  <c r="F318" i="34"/>
  <c r="G318" i="34" s="1"/>
  <c r="F319" i="34"/>
  <c r="G319" i="34" s="1"/>
  <c r="F320" i="34"/>
  <c r="G320" i="34" s="1"/>
  <c r="F321" i="34"/>
  <c r="G321" i="34" s="1"/>
  <c r="F322" i="34"/>
  <c r="G322" i="34" s="1"/>
  <c r="F323" i="34"/>
  <c r="G323" i="34" s="1"/>
  <c r="F324" i="34"/>
  <c r="G324" i="34" s="1"/>
  <c r="F325" i="34"/>
  <c r="G325" i="34" s="1"/>
  <c r="F326" i="34"/>
  <c r="G326" i="34" s="1"/>
  <c r="F327" i="34"/>
  <c r="G327" i="34" s="1"/>
  <c r="F328" i="34"/>
  <c r="G328" i="34" s="1"/>
  <c r="F329" i="34"/>
  <c r="G329" i="34" s="1"/>
  <c r="F330" i="34"/>
  <c r="G330" i="34" s="1"/>
  <c r="F331" i="34"/>
  <c r="G331" i="34" s="1"/>
  <c r="F332" i="34"/>
  <c r="G332" i="34" s="1"/>
  <c r="F333" i="34"/>
  <c r="G333" i="34" s="1"/>
  <c r="F334" i="34"/>
  <c r="G334" i="34" s="1"/>
  <c r="F335" i="34"/>
  <c r="G335" i="34" s="1"/>
  <c r="F336" i="34"/>
  <c r="G336" i="34" s="1"/>
  <c r="F337" i="34"/>
  <c r="G337" i="34" s="1"/>
  <c r="F338" i="34"/>
  <c r="G338" i="34" s="1"/>
  <c r="F339" i="34"/>
  <c r="G339" i="34" s="1"/>
  <c r="F340" i="34"/>
  <c r="G340" i="34" s="1"/>
  <c r="F341" i="34"/>
  <c r="G341" i="34" s="1"/>
  <c r="F342" i="34"/>
  <c r="G342" i="34" s="1"/>
  <c r="F343" i="34"/>
  <c r="G343" i="34" s="1"/>
  <c r="F344" i="34"/>
  <c r="G344" i="34" s="1"/>
  <c r="F345" i="34"/>
  <c r="G345" i="34" s="1"/>
  <c r="F346" i="34"/>
  <c r="G346" i="34" s="1"/>
  <c r="F347" i="34"/>
  <c r="G347" i="34" s="1"/>
  <c r="F348" i="34"/>
  <c r="G348" i="34" s="1"/>
  <c r="F349" i="34"/>
  <c r="G349" i="34" s="1"/>
  <c r="F350" i="34"/>
  <c r="G350" i="34" s="1"/>
  <c r="F351" i="34"/>
  <c r="G351" i="34" s="1"/>
  <c r="F352" i="34"/>
  <c r="G352" i="34" s="1"/>
  <c r="F353" i="34"/>
  <c r="G353" i="34" s="1"/>
  <c r="F354" i="34"/>
  <c r="G354" i="34" s="1"/>
  <c r="F355" i="34"/>
  <c r="G355" i="34" s="1"/>
  <c r="F356" i="34"/>
  <c r="G356" i="34" s="1"/>
  <c r="F357" i="34"/>
  <c r="G357" i="34" s="1"/>
  <c r="F358" i="34"/>
  <c r="G358" i="34" s="1"/>
  <c r="F359" i="34"/>
  <c r="G359" i="34" s="1"/>
  <c r="F360" i="34"/>
  <c r="G360" i="34" s="1"/>
  <c r="F361" i="34"/>
  <c r="G361" i="34" s="1"/>
  <c r="F362" i="34"/>
  <c r="G362" i="34" s="1"/>
  <c r="F363" i="34"/>
  <c r="G363" i="34" s="1"/>
  <c r="F364" i="34"/>
  <c r="G364" i="34" s="1"/>
  <c r="F365" i="34"/>
  <c r="G365" i="34" s="1"/>
  <c r="F366" i="34"/>
  <c r="G366" i="34" s="1"/>
  <c r="F367" i="34"/>
  <c r="G367" i="34" s="1"/>
  <c r="F368" i="34"/>
  <c r="G368" i="34" s="1"/>
  <c r="F369" i="34"/>
  <c r="G369" i="34" s="1"/>
  <c r="F370" i="34"/>
  <c r="G370" i="34" s="1"/>
  <c r="F371" i="34"/>
  <c r="G371" i="34" s="1"/>
  <c r="F372" i="34"/>
  <c r="G372" i="34" s="1"/>
  <c r="F373" i="34"/>
  <c r="G373" i="34" s="1"/>
  <c r="F374" i="34"/>
  <c r="G374" i="34" s="1"/>
  <c r="F375" i="34"/>
  <c r="G375" i="34" s="1"/>
  <c r="F376" i="34"/>
  <c r="G376" i="34" s="1"/>
  <c r="F377" i="34"/>
  <c r="G377" i="34" s="1"/>
  <c r="F378" i="34"/>
  <c r="G378" i="34" s="1"/>
  <c r="F379" i="34"/>
  <c r="G379" i="34" s="1"/>
  <c r="F380" i="34"/>
  <c r="G380" i="34" s="1"/>
  <c r="F381" i="34"/>
  <c r="G381" i="34" s="1"/>
  <c r="F382" i="34"/>
  <c r="G382" i="34" s="1"/>
  <c r="F383" i="34"/>
  <c r="G383" i="34" s="1"/>
  <c r="F384" i="34"/>
  <c r="G384" i="34" s="1"/>
  <c r="F385" i="34"/>
  <c r="G385" i="34" s="1"/>
  <c r="F386" i="34"/>
  <c r="G386" i="34" s="1"/>
  <c r="F387" i="34"/>
  <c r="G387" i="34" s="1"/>
  <c r="F388" i="34"/>
  <c r="G388" i="34" s="1"/>
  <c r="F389" i="34"/>
  <c r="G389" i="34" s="1"/>
  <c r="F390" i="34"/>
  <c r="G390" i="34" s="1"/>
  <c r="F391" i="34"/>
  <c r="G391" i="34" s="1"/>
  <c r="F392" i="34"/>
  <c r="G392" i="34" s="1"/>
  <c r="F393" i="34"/>
  <c r="G393" i="34" s="1"/>
  <c r="F394" i="34"/>
  <c r="G394" i="34" s="1"/>
  <c r="F395" i="34"/>
  <c r="G395" i="34" s="1"/>
  <c r="F396" i="34"/>
  <c r="G396" i="34" s="1"/>
  <c r="F397" i="34"/>
  <c r="G397" i="34" s="1"/>
  <c r="F398" i="34"/>
  <c r="G398" i="34" s="1"/>
  <c r="F399" i="34"/>
  <c r="G399" i="34" s="1"/>
  <c r="F400" i="34"/>
  <c r="G400" i="34" s="1"/>
  <c r="F401" i="34"/>
  <c r="G401" i="34" s="1"/>
  <c r="F402" i="34"/>
  <c r="G402" i="34" s="1"/>
  <c r="F403" i="34"/>
  <c r="G403" i="34" s="1"/>
  <c r="F404" i="34"/>
  <c r="G404" i="34" s="1"/>
  <c r="F405" i="34"/>
  <c r="G405" i="34" s="1"/>
  <c r="F406" i="34"/>
  <c r="G406" i="34" s="1"/>
  <c r="F407" i="34"/>
  <c r="G407" i="34" s="1"/>
  <c r="F408" i="34"/>
  <c r="G408" i="34" s="1"/>
  <c r="F409" i="34"/>
  <c r="G409" i="34" s="1"/>
  <c r="F410" i="34"/>
  <c r="G410" i="34" s="1"/>
  <c r="F411" i="34"/>
  <c r="G411" i="34" s="1"/>
  <c r="F412" i="34"/>
  <c r="G412" i="34" s="1"/>
  <c r="F413" i="34"/>
  <c r="G413" i="34" s="1"/>
  <c r="F414" i="34"/>
  <c r="G414" i="34" s="1"/>
  <c r="F415" i="34"/>
  <c r="G415" i="34" s="1"/>
  <c r="F416" i="34"/>
  <c r="G416" i="34" s="1"/>
  <c r="F417" i="34"/>
  <c r="G417" i="34" s="1"/>
  <c r="F418" i="34"/>
  <c r="G418" i="34" s="1"/>
  <c r="F419" i="34"/>
  <c r="G419" i="34" s="1"/>
  <c r="F420" i="34"/>
  <c r="G420" i="34" s="1"/>
  <c r="F421" i="34"/>
  <c r="G421" i="34" s="1"/>
  <c r="F422" i="34"/>
  <c r="G422" i="34" s="1"/>
  <c r="F423" i="34"/>
  <c r="G423" i="34" s="1"/>
  <c r="F424" i="34"/>
  <c r="G424" i="34" s="1"/>
  <c r="F425" i="34"/>
  <c r="G425" i="34" s="1"/>
  <c r="F426" i="34"/>
  <c r="G426" i="34" s="1"/>
  <c r="F427" i="34"/>
  <c r="G427" i="34" s="1"/>
  <c r="F428" i="34"/>
  <c r="G428" i="34" s="1"/>
  <c r="F429" i="34"/>
  <c r="G429" i="34" s="1"/>
  <c r="F430" i="34"/>
  <c r="G430" i="34" s="1"/>
  <c r="F431" i="34"/>
  <c r="G431" i="34" s="1"/>
  <c r="F432" i="34"/>
  <c r="G432" i="34" s="1"/>
  <c r="F433" i="34"/>
  <c r="G433" i="34" s="1"/>
  <c r="F434" i="34"/>
  <c r="G434" i="34" s="1"/>
  <c r="F435" i="34"/>
  <c r="G435" i="34" s="1"/>
  <c r="F436" i="34"/>
  <c r="G436" i="34" s="1"/>
  <c r="F437" i="34"/>
  <c r="G437" i="34" s="1"/>
  <c r="F438" i="34"/>
  <c r="G438" i="34" s="1"/>
  <c r="F439" i="34"/>
  <c r="G439" i="34" s="1"/>
  <c r="F440" i="34"/>
  <c r="G440" i="34" s="1"/>
  <c r="F441" i="34"/>
  <c r="G441" i="34" s="1"/>
  <c r="F442" i="34"/>
  <c r="G442" i="34" s="1"/>
  <c r="F443" i="34"/>
  <c r="G443" i="34" s="1"/>
  <c r="F444" i="34"/>
  <c r="G444" i="34" s="1"/>
  <c r="F445" i="34"/>
  <c r="G445" i="34" s="1"/>
  <c r="F446" i="34"/>
  <c r="G446" i="34" s="1"/>
  <c r="F447" i="34"/>
  <c r="G447" i="34" s="1"/>
  <c r="F448" i="34"/>
  <c r="G448" i="34" s="1"/>
  <c r="F449" i="34"/>
  <c r="G449" i="34" s="1"/>
  <c r="F450" i="34"/>
  <c r="G450" i="34" s="1"/>
  <c r="F451" i="34"/>
  <c r="G451" i="34" s="1"/>
  <c r="F452" i="34"/>
  <c r="G452" i="34" s="1"/>
  <c r="F453" i="34"/>
  <c r="G453" i="34" s="1"/>
  <c r="F454" i="34"/>
  <c r="G454" i="34" s="1"/>
  <c r="F455" i="34"/>
  <c r="G455" i="34" s="1"/>
  <c r="F456" i="34"/>
  <c r="G456" i="34" s="1"/>
  <c r="F457" i="34"/>
  <c r="G457" i="34" s="1"/>
  <c r="F458" i="34"/>
  <c r="G458" i="34" s="1"/>
  <c r="F459" i="34"/>
  <c r="G459" i="34" s="1"/>
  <c r="F460" i="34"/>
  <c r="G460" i="34" s="1"/>
  <c r="F461" i="34"/>
  <c r="G461" i="34" s="1"/>
  <c r="F462" i="34"/>
  <c r="G462" i="34" s="1"/>
  <c r="F463" i="34"/>
  <c r="G463" i="34" s="1"/>
  <c r="F464" i="34"/>
  <c r="G464" i="34" s="1"/>
  <c r="F465" i="34"/>
  <c r="G465" i="34" s="1"/>
  <c r="F466" i="34"/>
  <c r="G466" i="34" s="1"/>
  <c r="F467" i="34"/>
  <c r="G467" i="34" s="1"/>
  <c r="F468" i="34"/>
  <c r="G468" i="34" s="1"/>
  <c r="F469" i="34"/>
  <c r="G469" i="34" s="1"/>
  <c r="F470" i="34"/>
  <c r="G470" i="34" s="1"/>
  <c r="F471" i="34"/>
  <c r="G471" i="34" s="1"/>
  <c r="F472" i="34"/>
  <c r="G472" i="34" s="1"/>
  <c r="F473" i="34"/>
  <c r="G473" i="34" s="1"/>
  <c r="F474" i="34"/>
  <c r="G474" i="34" s="1"/>
  <c r="F475" i="34"/>
  <c r="G475" i="34" s="1"/>
  <c r="F476" i="34"/>
  <c r="G476" i="34" s="1"/>
  <c r="F477" i="34"/>
  <c r="G477" i="34" s="1"/>
  <c r="F478" i="34"/>
  <c r="G478" i="34" s="1"/>
  <c r="F479" i="34"/>
  <c r="G479" i="34" s="1"/>
  <c r="F480" i="34"/>
  <c r="G480" i="34" s="1"/>
  <c r="F481" i="34"/>
  <c r="G481" i="34" s="1"/>
  <c r="F482" i="34"/>
  <c r="G482" i="34" s="1"/>
  <c r="F483" i="34"/>
  <c r="G483" i="34" s="1"/>
  <c r="F484" i="34"/>
  <c r="G484" i="34" s="1"/>
  <c r="F485" i="34"/>
  <c r="G485" i="34" s="1"/>
  <c r="F486" i="34"/>
  <c r="G486" i="34" s="1"/>
  <c r="F487" i="34"/>
  <c r="G487" i="34" s="1"/>
  <c r="F488" i="34"/>
  <c r="G488" i="34" s="1"/>
  <c r="F489" i="34"/>
  <c r="G489" i="34" s="1"/>
  <c r="F490" i="34"/>
  <c r="G490" i="34" s="1"/>
  <c r="F491" i="34"/>
  <c r="G491" i="34" s="1"/>
  <c r="F492" i="34"/>
  <c r="G492" i="34" s="1"/>
  <c r="F493" i="34"/>
  <c r="G493" i="34" s="1"/>
  <c r="F494" i="34"/>
  <c r="G494" i="34" s="1"/>
  <c r="F495" i="34"/>
  <c r="G495" i="34" s="1"/>
  <c r="F496" i="34"/>
  <c r="G496" i="34" s="1"/>
  <c r="F497" i="34"/>
  <c r="G497" i="34" s="1"/>
  <c r="F498" i="34"/>
  <c r="G498" i="34" s="1"/>
  <c r="F499" i="34"/>
  <c r="G499" i="34" s="1"/>
  <c r="F500" i="34"/>
  <c r="G500" i="34" s="1"/>
  <c r="F501" i="34"/>
  <c r="G501" i="34" s="1"/>
  <c r="F502" i="34"/>
  <c r="G502" i="34" s="1"/>
  <c r="F503" i="34"/>
  <c r="G503" i="34" s="1"/>
  <c r="F504" i="34"/>
  <c r="G504" i="34" s="1"/>
  <c r="F505" i="34"/>
  <c r="G505" i="34" s="1"/>
  <c r="F506" i="34"/>
  <c r="G506" i="34" s="1"/>
  <c r="F507" i="34"/>
  <c r="G507" i="34" s="1"/>
  <c r="F508" i="34"/>
  <c r="G508" i="34" s="1"/>
  <c r="F509" i="34"/>
  <c r="G509" i="34" s="1"/>
  <c r="F510" i="34"/>
  <c r="G510" i="34" s="1"/>
  <c r="F511" i="34"/>
  <c r="G511" i="34" s="1"/>
  <c r="F512" i="34"/>
  <c r="G512" i="34" s="1"/>
  <c r="F513" i="34"/>
  <c r="G513" i="34" s="1"/>
  <c r="F514" i="34"/>
  <c r="G514" i="34" s="1"/>
  <c r="F515" i="34"/>
  <c r="G515" i="34" s="1"/>
  <c r="F516" i="34"/>
  <c r="G516" i="34" s="1"/>
  <c r="F517" i="34"/>
  <c r="G517" i="34" s="1"/>
  <c r="F518" i="34"/>
  <c r="G518" i="34" s="1"/>
  <c r="F519" i="34"/>
  <c r="G519" i="34" s="1"/>
  <c r="F520" i="34"/>
  <c r="G520" i="34" s="1"/>
  <c r="F521" i="34"/>
  <c r="G521" i="34" s="1"/>
  <c r="F522" i="34"/>
  <c r="G522" i="34" s="1"/>
  <c r="F523" i="34"/>
  <c r="G523" i="34" s="1"/>
  <c r="F524" i="34"/>
  <c r="G524" i="34" s="1"/>
  <c r="F525" i="34"/>
  <c r="G525" i="34" s="1"/>
  <c r="F526" i="34"/>
  <c r="G526" i="34" s="1"/>
  <c r="F527" i="34"/>
  <c r="G527" i="34" s="1"/>
  <c r="F528" i="34"/>
  <c r="G528" i="34" s="1"/>
  <c r="F529" i="34"/>
  <c r="G529" i="34" s="1"/>
  <c r="F530" i="34"/>
  <c r="G530" i="34" s="1"/>
  <c r="F531" i="34"/>
  <c r="G531" i="34" s="1"/>
  <c r="F532" i="34"/>
  <c r="G532" i="34" s="1"/>
  <c r="F2" i="34"/>
  <c r="G2" i="34" s="1"/>
  <c r="E533" i="34"/>
  <c r="AK293" i="33" l="1"/>
  <c r="AK189" i="33"/>
  <c r="AK188" i="33"/>
  <c r="AK187" i="33"/>
  <c r="AK179" i="33"/>
  <c r="AK178" i="33"/>
  <c r="AK177" i="33"/>
  <c r="AK176" i="33"/>
  <c r="AK175" i="33"/>
  <c r="AK174" i="33"/>
  <c r="AK173" i="33"/>
  <c r="AK172" i="33"/>
  <c r="AK170" i="33"/>
  <c r="AK168" i="33"/>
  <c r="AK167" i="33"/>
  <c r="AK166" i="33"/>
  <c r="AK161" i="33"/>
  <c r="AK152" i="33"/>
  <c r="AK147" i="33"/>
  <c r="AK138" i="33"/>
  <c r="AK137" i="33"/>
  <c r="AK135" i="33"/>
  <c r="AK134" i="33"/>
  <c r="AK126" i="33"/>
  <c r="AK116" i="33"/>
  <c r="AK107" i="33"/>
  <c r="AK96" i="33"/>
  <c r="AK89" i="33"/>
  <c r="AK87" i="33"/>
  <c r="AK86" i="33"/>
  <c r="AK84" i="33"/>
  <c r="AK61" i="33"/>
  <c r="AK21" i="33"/>
  <c r="AK18" i="33"/>
  <c r="AK17" i="33"/>
  <c r="AL189" i="33"/>
  <c r="AL188" i="33"/>
  <c r="AL187" i="33"/>
  <c r="AL179" i="33"/>
  <c r="AL178" i="33"/>
  <c r="AL177" i="33"/>
  <c r="AL176" i="33"/>
  <c r="AL175" i="33"/>
  <c r="AL174" i="33"/>
  <c r="AL173" i="33"/>
  <c r="AL172" i="33"/>
  <c r="AL170" i="33"/>
  <c r="AL168" i="33"/>
  <c r="AL167" i="33"/>
  <c r="AL166" i="33"/>
  <c r="AL161" i="33"/>
  <c r="AL152" i="33"/>
  <c r="AL147" i="33"/>
  <c r="AL138" i="33"/>
  <c r="AL137" i="33"/>
  <c r="AL135" i="33"/>
  <c r="AL134" i="33"/>
  <c r="AL126" i="33"/>
  <c r="AL116" i="33"/>
  <c r="AL107" i="33"/>
  <c r="AL96" i="33"/>
  <c r="AL89" i="33"/>
  <c r="AL87" i="33"/>
  <c r="AL86" i="33"/>
  <c r="AL84" i="33"/>
  <c r="AL61" i="33"/>
  <c r="AL21" i="33"/>
  <c r="AL18" i="33"/>
  <c r="AL17" i="33"/>
  <c r="AL293" i="33"/>
  <c r="AL9" i="33"/>
  <c r="AL10" i="33"/>
  <c r="AL11" i="33"/>
  <c r="AL12" i="33"/>
  <c r="AL13" i="33"/>
  <c r="AL14" i="33"/>
  <c r="AL15" i="33"/>
  <c r="AL16" i="33"/>
  <c r="AL19" i="33"/>
  <c r="AL20" i="33"/>
  <c r="AL22" i="33"/>
  <c r="AL23" i="33"/>
  <c r="AL24" i="33"/>
  <c r="AL25" i="33"/>
  <c r="AL26" i="33"/>
  <c r="AL27" i="33"/>
  <c r="AL28" i="33"/>
  <c r="AL29" i="33"/>
  <c r="AL30" i="33"/>
  <c r="AL31" i="33"/>
  <c r="AL32" i="33"/>
  <c r="AL33" i="33"/>
  <c r="AL34" i="33"/>
  <c r="AL35" i="33"/>
  <c r="AL36" i="33"/>
  <c r="AL37" i="33"/>
  <c r="AL38" i="33"/>
  <c r="AL39" i="33"/>
  <c r="AL40" i="33"/>
  <c r="AL41" i="33"/>
  <c r="AL42" i="33"/>
  <c r="AL43" i="33"/>
  <c r="AL44" i="33"/>
  <c r="AL45" i="33"/>
  <c r="AL46" i="33"/>
  <c r="AL47" i="33"/>
  <c r="AL48" i="33"/>
  <c r="AL49" i="33"/>
  <c r="AL50" i="33"/>
  <c r="AL51" i="33"/>
  <c r="AL52" i="33"/>
  <c r="AL53" i="33"/>
  <c r="AL54" i="33"/>
  <c r="AL55" i="33"/>
  <c r="AL56" i="33"/>
  <c r="AL57" i="33"/>
  <c r="AL58" i="33"/>
  <c r="AL59" i="33"/>
  <c r="AL60" i="33"/>
  <c r="AL62" i="33"/>
  <c r="AL63" i="33"/>
  <c r="AL64" i="33"/>
  <c r="AL65" i="33"/>
  <c r="AL66" i="33"/>
  <c r="AL67" i="33"/>
  <c r="AL68" i="33"/>
  <c r="AL69" i="33"/>
  <c r="AL70" i="33"/>
  <c r="AL71" i="33"/>
  <c r="AL72" i="33"/>
  <c r="AL73" i="33"/>
  <c r="AL74" i="33"/>
  <c r="AL75" i="33"/>
  <c r="AL76" i="33"/>
  <c r="AL77" i="33"/>
  <c r="AL78" i="33"/>
  <c r="AL79" i="33"/>
  <c r="AL80" i="33"/>
  <c r="AL81" i="33"/>
  <c r="AL82" i="33"/>
  <c r="AL83" i="33"/>
  <c r="AL85" i="33"/>
  <c r="AL88" i="33"/>
  <c r="AL90" i="33"/>
  <c r="AL91" i="33"/>
  <c r="AL92" i="33"/>
  <c r="AL93" i="33"/>
  <c r="AL94" i="33"/>
  <c r="AL95" i="33"/>
  <c r="AL97" i="33"/>
  <c r="AL98" i="33"/>
  <c r="AL99" i="33"/>
  <c r="AL100" i="33"/>
  <c r="AL101" i="33"/>
  <c r="AL102" i="33"/>
  <c r="AL103" i="33"/>
  <c r="AL104" i="33"/>
  <c r="AL105" i="33"/>
  <c r="AL106" i="33"/>
  <c r="AL108" i="33"/>
  <c r="AL109" i="33"/>
  <c r="AL110" i="33"/>
  <c r="AL111" i="33"/>
  <c r="AL112" i="33"/>
  <c r="AL113" i="33"/>
  <c r="AL114" i="33"/>
  <c r="AL115" i="33"/>
  <c r="AL117" i="33"/>
  <c r="AL118" i="33"/>
  <c r="AL119" i="33"/>
  <c r="AL120" i="33"/>
  <c r="AL121" i="33"/>
  <c r="AL122" i="33"/>
  <c r="AL123" i="33"/>
  <c r="AL124" i="33"/>
  <c r="AL125" i="33"/>
  <c r="AL127" i="33"/>
  <c r="AL128" i="33"/>
  <c r="AL129" i="33"/>
  <c r="AL130" i="33"/>
  <c r="AL131" i="33"/>
  <c r="AL132" i="33"/>
  <c r="AL133" i="33"/>
  <c r="AL136" i="33"/>
  <c r="AL139" i="33"/>
  <c r="AL140" i="33"/>
  <c r="AL141" i="33"/>
  <c r="AL142" i="33"/>
  <c r="AL143" i="33"/>
  <c r="AL144" i="33"/>
  <c r="AL145" i="33"/>
  <c r="AL146" i="33"/>
  <c r="AL148" i="33"/>
  <c r="AL149" i="33"/>
  <c r="AL150" i="33"/>
  <c r="AL151" i="33"/>
  <c r="AL153" i="33"/>
  <c r="AL154" i="33"/>
  <c r="AL155" i="33"/>
  <c r="AL156" i="33"/>
  <c r="AL157" i="33"/>
  <c r="AL158" i="33"/>
  <c r="AL159" i="33"/>
  <c r="AL160" i="33"/>
  <c r="AL162" i="33"/>
  <c r="AL163" i="33"/>
  <c r="AL164" i="33"/>
  <c r="AL165" i="33"/>
  <c r="AL169" i="33"/>
  <c r="AL171" i="33"/>
  <c r="AL180" i="33"/>
  <c r="AL181" i="33"/>
  <c r="AL182" i="33"/>
  <c r="AL183" i="33"/>
  <c r="AL184" i="33"/>
  <c r="AL185" i="33"/>
  <c r="AL186" i="33"/>
  <c r="AL190" i="33"/>
  <c r="AL191" i="33"/>
  <c r="AL192" i="33"/>
  <c r="AL193" i="33"/>
  <c r="AL194" i="33"/>
  <c r="AL195" i="33"/>
  <c r="AL196" i="33"/>
  <c r="AL197" i="33"/>
  <c r="AL198" i="33"/>
  <c r="AL199" i="33"/>
  <c r="AL200" i="33"/>
  <c r="AL201" i="33"/>
  <c r="AL202" i="33"/>
  <c r="AL203" i="33"/>
  <c r="AL204" i="33"/>
  <c r="AL205" i="33"/>
  <c r="AL206" i="33"/>
  <c r="AL207" i="33"/>
  <c r="AL208" i="33"/>
  <c r="AL209" i="33"/>
  <c r="AL210" i="33"/>
  <c r="AL211" i="33"/>
  <c r="AL212" i="33"/>
  <c r="AL213" i="33"/>
  <c r="AL214" i="33"/>
  <c r="AL215" i="33"/>
  <c r="AL216" i="33"/>
  <c r="AL217" i="33"/>
  <c r="AL218" i="33"/>
  <c r="AL219" i="33"/>
  <c r="AL220" i="33"/>
  <c r="AL221" i="33"/>
  <c r="AL222" i="33"/>
  <c r="AL223" i="33"/>
  <c r="AL224" i="33"/>
  <c r="AL225" i="33"/>
  <c r="AL226" i="33"/>
  <c r="AL227" i="33"/>
  <c r="AL228" i="33"/>
  <c r="AL229" i="33"/>
  <c r="AL230" i="33"/>
  <c r="AL231" i="33"/>
  <c r="AL232" i="33"/>
  <c r="AL233" i="33"/>
  <c r="AL234" i="33"/>
  <c r="AL235" i="33"/>
  <c r="AL236" i="33"/>
  <c r="AL237" i="33"/>
  <c r="AL238" i="33"/>
  <c r="AL239" i="33"/>
  <c r="AL240" i="33"/>
  <c r="AL241" i="33"/>
  <c r="AL242" i="33"/>
  <c r="AL243" i="33"/>
  <c r="AL244" i="33"/>
  <c r="AL245" i="33"/>
  <c r="AL246" i="33"/>
  <c r="AL247" i="33"/>
  <c r="AL248" i="33"/>
  <c r="AL249" i="33"/>
  <c r="AL250" i="33"/>
  <c r="AL251" i="33"/>
  <c r="AL252" i="33"/>
  <c r="AL253" i="33"/>
  <c r="AL254" i="33"/>
  <c r="AL255" i="33"/>
  <c r="AL256" i="33"/>
  <c r="AL257" i="33"/>
  <c r="AL258" i="33"/>
  <c r="AL259" i="33"/>
  <c r="AL260" i="33"/>
  <c r="AL261" i="33"/>
  <c r="AL262" i="33"/>
  <c r="AL263" i="33"/>
  <c r="AL264" i="33"/>
  <c r="AL265" i="33"/>
  <c r="AL266" i="33"/>
  <c r="AL267" i="33"/>
  <c r="AL268" i="33"/>
  <c r="AL269" i="33"/>
  <c r="AL270" i="33"/>
  <c r="AL271" i="33"/>
  <c r="AL272" i="33"/>
  <c r="AL273" i="33"/>
  <c r="AL274" i="33"/>
  <c r="AL275" i="33"/>
  <c r="AL276" i="33"/>
  <c r="AL277" i="33"/>
  <c r="AL278" i="33"/>
  <c r="AL279" i="33"/>
  <c r="AL280" i="33"/>
  <c r="AL281" i="33"/>
  <c r="AL282" i="33"/>
  <c r="AL283" i="33"/>
  <c r="AL284" i="33"/>
  <c r="AL285" i="33"/>
  <c r="AL286" i="33"/>
  <c r="AL287" i="33"/>
  <c r="AL288" i="33"/>
  <c r="AL289" i="33"/>
  <c r="AL290" i="33"/>
  <c r="AL291" i="33"/>
  <c r="AL292" i="33"/>
  <c r="AL294" i="33"/>
  <c r="AL295" i="33"/>
  <c r="AL296" i="33"/>
  <c r="AL297" i="33"/>
  <c r="AL298" i="33"/>
  <c r="AL299" i="33"/>
  <c r="AL300" i="33"/>
  <c r="AL301" i="33"/>
  <c r="AL302" i="33"/>
  <c r="AL303" i="33"/>
  <c r="AL304" i="33"/>
  <c r="AL305" i="33"/>
  <c r="AL306" i="33"/>
  <c r="AL307" i="33"/>
  <c r="AL308" i="33"/>
  <c r="AL309" i="33"/>
  <c r="AL310" i="33"/>
  <c r="AL311" i="33"/>
  <c r="AL312" i="33"/>
  <c r="AL313" i="33"/>
  <c r="AL314" i="33"/>
  <c r="AL315" i="33"/>
  <c r="AL316" i="33"/>
  <c r="AL317" i="33"/>
  <c r="AL318" i="33"/>
  <c r="AL319" i="33"/>
  <c r="AL320" i="33"/>
  <c r="AL321" i="33"/>
  <c r="AL322" i="33"/>
  <c r="AL323" i="33"/>
  <c r="AL324" i="33"/>
  <c r="AL325" i="33"/>
  <c r="AL326" i="33"/>
  <c r="AL327" i="33"/>
  <c r="AL328" i="33"/>
  <c r="AL329" i="33"/>
  <c r="AL330" i="33"/>
  <c r="AL331" i="33"/>
  <c r="AL332" i="33"/>
  <c r="AL333" i="33"/>
  <c r="AL334" i="33"/>
  <c r="AL335" i="33"/>
  <c r="AL336" i="33"/>
  <c r="AL337" i="33"/>
  <c r="AL338" i="33"/>
  <c r="AL339" i="33"/>
  <c r="AL340" i="33"/>
  <c r="AL341" i="33"/>
  <c r="AL342" i="33"/>
  <c r="AL343" i="33"/>
  <c r="AL344" i="33"/>
  <c r="AL345" i="33"/>
  <c r="AL346" i="33"/>
  <c r="AL347" i="33"/>
  <c r="AL348" i="33"/>
  <c r="AL349" i="33"/>
  <c r="AL350" i="33"/>
  <c r="AL351" i="33"/>
  <c r="AL352" i="33"/>
  <c r="AL353" i="33"/>
  <c r="AL354" i="33"/>
  <c r="AL355" i="33"/>
  <c r="AL356" i="33"/>
  <c r="AL357" i="33"/>
  <c r="AL358" i="33"/>
  <c r="AL359" i="33"/>
  <c r="AL360" i="33"/>
  <c r="AL361" i="33"/>
  <c r="AL362" i="33"/>
  <c r="AL363" i="33"/>
  <c r="AL364" i="33"/>
  <c r="AL365" i="33"/>
  <c r="AL366" i="33"/>
  <c r="AL367" i="33"/>
  <c r="AL368" i="33"/>
  <c r="AL369" i="33"/>
  <c r="AL370" i="33"/>
  <c r="AL371" i="33"/>
  <c r="AL372" i="33"/>
  <c r="AL373" i="33"/>
  <c r="AL374" i="33"/>
  <c r="AL375" i="33"/>
  <c r="AL376" i="33"/>
  <c r="AL377" i="33"/>
  <c r="AL378" i="33"/>
  <c r="AL379" i="33"/>
  <c r="AL380" i="33"/>
  <c r="AL381" i="33"/>
  <c r="AL382" i="33"/>
  <c r="AL383" i="33"/>
  <c r="AL384" i="33"/>
  <c r="AL385" i="33"/>
  <c r="AL386" i="33"/>
  <c r="AL387" i="33"/>
  <c r="AL388" i="33"/>
  <c r="AL389" i="33"/>
  <c r="AL390" i="33"/>
  <c r="AL391" i="33"/>
  <c r="AL392" i="33"/>
  <c r="AL393" i="33"/>
  <c r="AL394" i="33"/>
  <c r="AL395" i="33"/>
  <c r="AL396" i="33"/>
  <c r="AL397" i="33"/>
  <c r="AL398" i="33"/>
  <c r="AL399" i="33"/>
  <c r="AL400" i="33"/>
  <c r="AL401" i="33"/>
  <c r="AL402" i="33"/>
  <c r="AL403" i="33"/>
  <c r="AL404" i="33"/>
  <c r="AL405" i="33"/>
  <c r="AL406" i="33"/>
  <c r="AL407" i="33"/>
  <c r="AL408" i="33"/>
  <c r="AL409" i="33"/>
  <c r="AL410" i="33"/>
  <c r="AL411" i="33"/>
  <c r="AL412" i="33"/>
  <c r="AL413" i="33"/>
  <c r="AL414" i="33"/>
  <c r="AL415" i="33"/>
  <c r="AL416" i="33"/>
  <c r="AL417" i="33"/>
  <c r="AL418" i="33"/>
  <c r="AL419" i="33"/>
  <c r="AL420" i="33"/>
  <c r="AL421" i="33"/>
  <c r="AL422" i="33"/>
  <c r="AL423" i="33"/>
  <c r="AL424" i="33"/>
  <c r="AL425" i="33"/>
  <c r="AL426" i="33"/>
  <c r="AL427" i="33"/>
  <c r="AL428" i="33"/>
  <c r="AL429" i="33"/>
  <c r="AL430" i="33"/>
  <c r="AL431" i="33"/>
  <c r="AL432" i="33"/>
  <c r="AL433" i="33"/>
  <c r="AL434" i="33"/>
  <c r="AL435" i="33"/>
  <c r="AL436" i="33"/>
  <c r="AL437" i="33"/>
  <c r="AL438" i="33"/>
  <c r="AL439" i="33"/>
  <c r="AL440" i="33"/>
  <c r="AL441" i="33"/>
  <c r="AL442" i="33"/>
  <c r="AL443" i="33"/>
  <c r="AL444" i="33"/>
  <c r="AL445" i="33"/>
  <c r="AL446" i="33"/>
  <c r="AL447" i="33"/>
  <c r="AL448" i="33"/>
  <c r="AL449" i="33"/>
  <c r="AL450" i="33"/>
  <c r="AL451" i="33"/>
  <c r="AL452" i="33"/>
  <c r="AL453" i="33"/>
  <c r="AL454" i="33"/>
  <c r="AL455" i="33"/>
  <c r="AL456" i="33"/>
  <c r="AL457" i="33"/>
  <c r="AL458" i="33"/>
  <c r="AL459" i="33"/>
  <c r="AL460" i="33"/>
  <c r="AL461" i="33"/>
  <c r="AL462" i="33"/>
  <c r="AL463" i="33"/>
  <c r="AL464" i="33"/>
  <c r="AL465" i="33"/>
  <c r="AL466" i="33"/>
  <c r="AL467" i="33"/>
  <c r="AL468" i="33"/>
  <c r="AL469" i="33"/>
  <c r="AL470" i="33"/>
  <c r="AL471" i="33"/>
  <c r="AL472" i="33"/>
  <c r="AL473" i="33"/>
  <c r="AL474" i="33"/>
  <c r="AL475" i="33"/>
  <c r="AL476" i="33"/>
  <c r="AL477" i="33"/>
  <c r="AL478" i="33"/>
  <c r="AL479" i="33"/>
  <c r="AL480" i="33"/>
  <c r="AL481" i="33"/>
  <c r="AL482" i="33"/>
  <c r="AL483" i="33"/>
  <c r="AL484" i="33"/>
  <c r="AL485" i="33"/>
  <c r="AL486" i="33"/>
  <c r="AL487" i="33"/>
  <c r="AL488" i="33"/>
  <c r="AL489" i="33"/>
  <c r="AL490" i="33"/>
  <c r="AL491" i="33"/>
  <c r="AL492" i="33"/>
  <c r="AL493" i="33"/>
  <c r="AL494" i="33"/>
  <c r="AL495" i="33"/>
  <c r="AL496" i="33"/>
  <c r="AL497" i="33"/>
  <c r="AL498" i="33"/>
  <c r="AL499" i="33"/>
  <c r="AL500" i="33"/>
  <c r="AL501" i="33"/>
  <c r="AL502" i="33"/>
  <c r="AL503" i="33"/>
  <c r="AL504" i="33"/>
  <c r="AL505" i="33"/>
  <c r="AL506" i="33"/>
  <c r="AL507" i="33"/>
  <c r="AL508" i="33"/>
  <c r="AL509" i="33"/>
  <c r="AL510" i="33"/>
  <c r="AL511" i="33"/>
  <c r="AL512" i="33"/>
  <c r="AL513" i="33"/>
  <c r="AL514" i="33"/>
  <c r="AL515" i="33"/>
  <c r="AL516" i="33"/>
  <c r="AL517" i="33"/>
  <c r="AL518" i="33"/>
  <c r="AL519" i="33"/>
  <c r="AL520" i="33"/>
  <c r="AL521" i="33"/>
  <c r="AL522" i="33"/>
  <c r="AL523" i="33"/>
  <c r="AL524" i="33"/>
  <c r="AL525" i="33"/>
  <c r="AL526" i="33"/>
  <c r="AL527" i="33"/>
  <c r="AL528" i="33"/>
  <c r="AL529" i="33"/>
  <c r="AL530" i="33"/>
  <c r="AL531" i="33"/>
  <c r="AL532" i="33"/>
  <c r="AL533" i="33"/>
  <c r="AL534" i="33"/>
  <c r="AL535" i="33"/>
  <c r="AL536" i="33"/>
  <c r="AL537" i="33"/>
  <c r="AL8" i="33"/>
  <c r="AL7" i="33"/>
  <c r="AK8" i="33"/>
  <c r="AK9" i="33"/>
  <c r="AK10" i="33"/>
  <c r="AK11" i="33"/>
  <c r="AK12" i="33"/>
  <c r="AK13" i="33"/>
  <c r="AK14" i="33"/>
  <c r="AK15" i="33"/>
  <c r="AK16" i="33"/>
  <c r="AK19" i="33"/>
  <c r="AK20" i="33"/>
  <c r="AK22" i="33"/>
  <c r="AK23" i="33"/>
  <c r="AK24" i="33"/>
  <c r="AK25" i="33"/>
  <c r="AK26" i="33"/>
  <c r="AK27" i="33"/>
  <c r="AK28" i="33"/>
  <c r="AK29" i="33"/>
  <c r="AK30" i="33"/>
  <c r="AK31" i="33"/>
  <c r="AK32" i="33"/>
  <c r="AK33"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2" i="33"/>
  <c r="AK63" i="33"/>
  <c r="AK64" i="33"/>
  <c r="AK65" i="33"/>
  <c r="AK66" i="33"/>
  <c r="AK67" i="33"/>
  <c r="AK68" i="33"/>
  <c r="AK69" i="33"/>
  <c r="AK70" i="33"/>
  <c r="AK71" i="33"/>
  <c r="AK72" i="33"/>
  <c r="AK73" i="33"/>
  <c r="AK74" i="33"/>
  <c r="AK75" i="33"/>
  <c r="AK76" i="33"/>
  <c r="AK77" i="33"/>
  <c r="AK78" i="33"/>
  <c r="AK79" i="33"/>
  <c r="AK80" i="33"/>
  <c r="AK81" i="33"/>
  <c r="AK82" i="33"/>
  <c r="AK83" i="33"/>
  <c r="AK85" i="33"/>
  <c r="AK88" i="33"/>
  <c r="AK90" i="33"/>
  <c r="AK91" i="33"/>
  <c r="AK92" i="33"/>
  <c r="AK93" i="33"/>
  <c r="AK94" i="33"/>
  <c r="AK95" i="33"/>
  <c r="AK97" i="33"/>
  <c r="AK98" i="33"/>
  <c r="AK99" i="33"/>
  <c r="AK100" i="33"/>
  <c r="AK101" i="33"/>
  <c r="AK102" i="33"/>
  <c r="AK103" i="33"/>
  <c r="AK104" i="33"/>
  <c r="AK105" i="33"/>
  <c r="AK106" i="33"/>
  <c r="AK108" i="33"/>
  <c r="AK109" i="33"/>
  <c r="AK110" i="33"/>
  <c r="AK111" i="33"/>
  <c r="AK112" i="33"/>
  <c r="AK113" i="33"/>
  <c r="AK114" i="33"/>
  <c r="AK115" i="33"/>
  <c r="AK117" i="33"/>
  <c r="AK118" i="33"/>
  <c r="AK119" i="33"/>
  <c r="AK120" i="33"/>
  <c r="AK121" i="33"/>
  <c r="AK122" i="33"/>
  <c r="AK123" i="33"/>
  <c r="AK124" i="33"/>
  <c r="AK125" i="33"/>
  <c r="AK127" i="33"/>
  <c r="AK128" i="33"/>
  <c r="AK129" i="33"/>
  <c r="AK130" i="33"/>
  <c r="AK131" i="33"/>
  <c r="AK132" i="33"/>
  <c r="AK133" i="33"/>
  <c r="AK136" i="33"/>
  <c r="AK139" i="33"/>
  <c r="AK140" i="33"/>
  <c r="AK141" i="33"/>
  <c r="AK142" i="33"/>
  <c r="AK143" i="33"/>
  <c r="AK144" i="33"/>
  <c r="AK145" i="33"/>
  <c r="AK146" i="33"/>
  <c r="AK148" i="33"/>
  <c r="AK149" i="33"/>
  <c r="AK150" i="33"/>
  <c r="AK151" i="33"/>
  <c r="AK153" i="33"/>
  <c r="AK154" i="33"/>
  <c r="AK155" i="33"/>
  <c r="AK156" i="33"/>
  <c r="AK157" i="33"/>
  <c r="AK158" i="33"/>
  <c r="AK159" i="33"/>
  <c r="AK160" i="33"/>
  <c r="AK162" i="33"/>
  <c r="AK163" i="33"/>
  <c r="AK164" i="33"/>
  <c r="AK165" i="33"/>
  <c r="AK169" i="33"/>
  <c r="AK171" i="33"/>
  <c r="AK180" i="33"/>
  <c r="AK181" i="33"/>
  <c r="AK182" i="33"/>
  <c r="AK183" i="33"/>
  <c r="AK184" i="33"/>
  <c r="AK185" i="33"/>
  <c r="AK186" i="33"/>
  <c r="AK190" i="33"/>
  <c r="AK191" i="33"/>
  <c r="AK192" i="33"/>
  <c r="AK193" i="33"/>
  <c r="AK194" i="33"/>
  <c r="AK195" i="33"/>
  <c r="AK196" i="33"/>
  <c r="AK197" i="33"/>
  <c r="AK198" i="33"/>
  <c r="AK199" i="33"/>
  <c r="AK200" i="33"/>
  <c r="AK201" i="33"/>
  <c r="AK202" i="33"/>
  <c r="AK203" i="33"/>
  <c r="AK204" i="33"/>
  <c r="AK205" i="33"/>
  <c r="AK206" i="33"/>
  <c r="AK207" i="33"/>
  <c r="AK208" i="33"/>
  <c r="AK209" i="33"/>
  <c r="AK210" i="33"/>
  <c r="AK211" i="33"/>
  <c r="AK212" i="33"/>
  <c r="AK213" i="33"/>
  <c r="AK214" i="33"/>
  <c r="AK215" i="33"/>
  <c r="AK216" i="33"/>
  <c r="AK217" i="33"/>
  <c r="AK218" i="33"/>
  <c r="AK219" i="33"/>
  <c r="AK220" i="33"/>
  <c r="AK221" i="33"/>
  <c r="AK222" i="33"/>
  <c r="AK223" i="33"/>
  <c r="AK224" i="33"/>
  <c r="AK225" i="33"/>
  <c r="AK226" i="33"/>
  <c r="AK227" i="33"/>
  <c r="AK228" i="33"/>
  <c r="AK229" i="33"/>
  <c r="AK230" i="33"/>
  <c r="AK231" i="33"/>
  <c r="AK232" i="33"/>
  <c r="AK233" i="33"/>
  <c r="AK234" i="33"/>
  <c r="AK235" i="33"/>
  <c r="AK236" i="33"/>
  <c r="AK237" i="33"/>
  <c r="AK238" i="33"/>
  <c r="AK239" i="33"/>
  <c r="AK240" i="33"/>
  <c r="AK241" i="33"/>
  <c r="AK242" i="33"/>
  <c r="AK243" i="33"/>
  <c r="AK244" i="33"/>
  <c r="AK245" i="33"/>
  <c r="AK246" i="33"/>
  <c r="AK247" i="33"/>
  <c r="AK248" i="33"/>
  <c r="AK249" i="33"/>
  <c r="AK250" i="33"/>
  <c r="AK251" i="33"/>
  <c r="AK252" i="33"/>
  <c r="AK253" i="33"/>
  <c r="AK254" i="33"/>
  <c r="AK255" i="33"/>
  <c r="AK256" i="33"/>
  <c r="AK257" i="33"/>
  <c r="AK258" i="33"/>
  <c r="AK259" i="33"/>
  <c r="AK260" i="33"/>
  <c r="AK261" i="33"/>
  <c r="AK262" i="33"/>
  <c r="AK263" i="33"/>
  <c r="AK264" i="33"/>
  <c r="AK265" i="33"/>
  <c r="AK266" i="33"/>
  <c r="AK267" i="33"/>
  <c r="AK268" i="33"/>
  <c r="AK269" i="33"/>
  <c r="AK270" i="33"/>
  <c r="AK271" i="33"/>
  <c r="AK272" i="33"/>
  <c r="AK273" i="33"/>
  <c r="AK274" i="33"/>
  <c r="AK275" i="33"/>
  <c r="AK276" i="33"/>
  <c r="AK277" i="33"/>
  <c r="AK278" i="33"/>
  <c r="AK279" i="33"/>
  <c r="AK280" i="33"/>
  <c r="AK281" i="33"/>
  <c r="AK282" i="33"/>
  <c r="AK283" i="33"/>
  <c r="AK284" i="33"/>
  <c r="AK285" i="33"/>
  <c r="AK286" i="33"/>
  <c r="AK287" i="33"/>
  <c r="AK288" i="33"/>
  <c r="AK289" i="33"/>
  <c r="AK290" i="33"/>
  <c r="AK291" i="33"/>
  <c r="AK292" i="33"/>
  <c r="AK294" i="33"/>
  <c r="AK295" i="33"/>
  <c r="AK296" i="33"/>
  <c r="AK297" i="33"/>
  <c r="AK298" i="33"/>
  <c r="AK299" i="33"/>
  <c r="AK300" i="33"/>
  <c r="AK301" i="33"/>
  <c r="AK302" i="33"/>
  <c r="AK303" i="33"/>
  <c r="AK304" i="33"/>
  <c r="AK305" i="33"/>
  <c r="AK306" i="33"/>
  <c r="AK307" i="33"/>
  <c r="AK308" i="33"/>
  <c r="AK309" i="33"/>
  <c r="AK310" i="33"/>
  <c r="AK311" i="33"/>
  <c r="AK312" i="33"/>
  <c r="AK313" i="33"/>
  <c r="AK314" i="33"/>
  <c r="AK315" i="33"/>
  <c r="AK316" i="33"/>
  <c r="AK317" i="33"/>
  <c r="AK318" i="33"/>
  <c r="AK319" i="33"/>
  <c r="AK320" i="33"/>
  <c r="AK321" i="33"/>
  <c r="AK322" i="33"/>
  <c r="AK323" i="33"/>
  <c r="AK324" i="33"/>
  <c r="AK325" i="33"/>
  <c r="AK326" i="33"/>
  <c r="AK327" i="33"/>
  <c r="AK328" i="33"/>
  <c r="AK329" i="33"/>
  <c r="AK330" i="33"/>
  <c r="AK331" i="33"/>
  <c r="AK332" i="33"/>
  <c r="AK333" i="33"/>
  <c r="AK334" i="33"/>
  <c r="AK335" i="33"/>
  <c r="AK336" i="33"/>
  <c r="AK337" i="33"/>
  <c r="AK338" i="33"/>
  <c r="AK339" i="33"/>
  <c r="AK340" i="33"/>
  <c r="AK341" i="33"/>
  <c r="AK342" i="33"/>
  <c r="AK343" i="33"/>
  <c r="AK344" i="33"/>
  <c r="AK345" i="33"/>
  <c r="AK346" i="33"/>
  <c r="AK347" i="33"/>
  <c r="AK348" i="33"/>
  <c r="AK349" i="33"/>
  <c r="AK350" i="33"/>
  <c r="AK351" i="33"/>
  <c r="AK352" i="33"/>
  <c r="AK353" i="33"/>
  <c r="AK354" i="33"/>
  <c r="AK355" i="33"/>
  <c r="AK356" i="33"/>
  <c r="AK357" i="33"/>
  <c r="AK358" i="33"/>
  <c r="AK359" i="33"/>
  <c r="AK360" i="33"/>
  <c r="AK361" i="33"/>
  <c r="AK362" i="33"/>
  <c r="AK363" i="33"/>
  <c r="AK364" i="33"/>
  <c r="AK365" i="33"/>
  <c r="AK366" i="33"/>
  <c r="AK367" i="33"/>
  <c r="AK368" i="33"/>
  <c r="AK369" i="33"/>
  <c r="AK370" i="33"/>
  <c r="AK371" i="33"/>
  <c r="AK372" i="33"/>
  <c r="AK373" i="33"/>
  <c r="AK374" i="33"/>
  <c r="AK375" i="33"/>
  <c r="AK376" i="33"/>
  <c r="AK377" i="33"/>
  <c r="AK378" i="33"/>
  <c r="AK379" i="33"/>
  <c r="AK380" i="33"/>
  <c r="AK381" i="33"/>
  <c r="AK382" i="33"/>
  <c r="AK383" i="33"/>
  <c r="AK384" i="33"/>
  <c r="AK385" i="33"/>
  <c r="AK386" i="33"/>
  <c r="AK387" i="33"/>
  <c r="AK388" i="33"/>
  <c r="AK389" i="33"/>
  <c r="AK390" i="33"/>
  <c r="AK391" i="33"/>
  <c r="AK392" i="33"/>
  <c r="AK393" i="33"/>
  <c r="AK394" i="33"/>
  <c r="AK395" i="33"/>
  <c r="AK396" i="33"/>
  <c r="AK397" i="33"/>
  <c r="AK398" i="33"/>
  <c r="AK399" i="33"/>
  <c r="AK400" i="33"/>
  <c r="AK401" i="33"/>
  <c r="AK402" i="33"/>
  <c r="AK403" i="33"/>
  <c r="AK404" i="33"/>
  <c r="AK405" i="33"/>
  <c r="AK406" i="33"/>
  <c r="AK407" i="33"/>
  <c r="AK408" i="33"/>
  <c r="AK409" i="33"/>
  <c r="AK410" i="33"/>
  <c r="AK411" i="33"/>
  <c r="AK412" i="33"/>
  <c r="AK413" i="33"/>
  <c r="AK414" i="33"/>
  <c r="AK415" i="33"/>
  <c r="AK416" i="33"/>
  <c r="AK417" i="33"/>
  <c r="AK418" i="33"/>
  <c r="AK419" i="33"/>
  <c r="AK420" i="33"/>
  <c r="AK421" i="33"/>
  <c r="AK422" i="33"/>
  <c r="AK423" i="33"/>
  <c r="AK424" i="33"/>
  <c r="AK425" i="33"/>
  <c r="AK426" i="33"/>
  <c r="AK427" i="33"/>
  <c r="AK428" i="33"/>
  <c r="AK429" i="33"/>
  <c r="AK430" i="33"/>
  <c r="AK431" i="33"/>
  <c r="AK432" i="33"/>
  <c r="AK433" i="33"/>
  <c r="AK434" i="33"/>
  <c r="AK435" i="33"/>
  <c r="AK436" i="33"/>
  <c r="AK437" i="33"/>
  <c r="AK438" i="33"/>
  <c r="AK439" i="33"/>
  <c r="AK440" i="33"/>
  <c r="AK441" i="33"/>
  <c r="AK442" i="33"/>
  <c r="AK443" i="33"/>
  <c r="AK444" i="33"/>
  <c r="AK445" i="33"/>
  <c r="AK446" i="33"/>
  <c r="AK447" i="33"/>
  <c r="AK448" i="33"/>
  <c r="AK449" i="33"/>
  <c r="AK450" i="33"/>
  <c r="AK451" i="33"/>
  <c r="AK452" i="33"/>
  <c r="AK453" i="33"/>
  <c r="AK454" i="33"/>
  <c r="AK455" i="33"/>
  <c r="AK456" i="33"/>
  <c r="AK457" i="33"/>
  <c r="AK458" i="33"/>
  <c r="AK459" i="33"/>
  <c r="AK460" i="33"/>
  <c r="AK461" i="33"/>
  <c r="AK462" i="33"/>
  <c r="AK463" i="33"/>
  <c r="AK464" i="33"/>
  <c r="AK465" i="33"/>
  <c r="AK466" i="33"/>
  <c r="AK467" i="33"/>
  <c r="AK468" i="33"/>
  <c r="AK469" i="33"/>
  <c r="AK470" i="33"/>
  <c r="AK471" i="33"/>
  <c r="AK472" i="33"/>
  <c r="AK473" i="33"/>
  <c r="AK474" i="33"/>
  <c r="AK475" i="33"/>
  <c r="AK476" i="33"/>
  <c r="AK477" i="33"/>
  <c r="AK478" i="33"/>
  <c r="AK479" i="33"/>
  <c r="AK480" i="33"/>
  <c r="AK481" i="33"/>
  <c r="AK482" i="33"/>
  <c r="AK483" i="33"/>
  <c r="AK484" i="33"/>
  <c r="AK485" i="33"/>
  <c r="AK486" i="33"/>
  <c r="AK487" i="33"/>
  <c r="AK488" i="33"/>
  <c r="AK489" i="33"/>
  <c r="AK490" i="33"/>
  <c r="AK491" i="33"/>
  <c r="AK492" i="33"/>
  <c r="AK493" i="33"/>
  <c r="AK494" i="33"/>
  <c r="AK495" i="33"/>
  <c r="AK496" i="33"/>
  <c r="AK497" i="33"/>
  <c r="AK498" i="33"/>
  <c r="AK499" i="33"/>
  <c r="AK500" i="33"/>
  <c r="AK501" i="33"/>
  <c r="AK502" i="33"/>
  <c r="AK503" i="33"/>
  <c r="AK504" i="33"/>
  <c r="AK505" i="33"/>
  <c r="AK506" i="33"/>
  <c r="AK507" i="33"/>
  <c r="AK508" i="33"/>
  <c r="AK509" i="33"/>
  <c r="AK510" i="33"/>
  <c r="AK511" i="33"/>
  <c r="AK512" i="33"/>
  <c r="AK513" i="33"/>
  <c r="AK514" i="33"/>
  <c r="AK515" i="33"/>
  <c r="AK516" i="33"/>
  <c r="AK517" i="33"/>
  <c r="AK518" i="33"/>
  <c r="AK519" i="33"/>
  <c r="AK520" i="33"/>
  <c r="AK521" i="33"/>
  <c r="AK522" i="33"/>
  <c r="AK523" i="33"/>
  <c r="AK524" i="33"/>
  <c r="AK525" i="33"/>
  <c r="AK526" i="33"/>
  <c r="AK527" i="33"/>
  <c r="AK528" i="33"/>
  <c r="AK529" i="33"/>
  <c r="AK530" i="33"/>
  <c r="AK531" i="33"/>
  <c r="AK532" i="33"/>
  <c r="AK533" i="33"/>
  <c r="AK534" i="33"/>
  <c r="AK535" i="33"/>
  <c r="AK536" i="33"/>
  <c r="AK537" i="33"/>
  <c r="AK7" i="33"/>
  <c r="AJ9" i="33"/>
  <c r="AJ10" i="33"/>
  <c r="AJ11" i="33"/>
  <c r="AJ12" i="33"/>
  <c r="AJ13" i="33"/>
  <c r="AJ14" i="33"/>
  <c r="AJ15" i="33"/>
  <c r="AJ16" i="33"/>
  <c r="AJ17" i="33"/>
  <c r="AJ18" i="33"/>
  <c r="AJ19" i="33"/>
  <c r="AJ20" i="33"/>
  <c r="AJ21" i="33"/>
  <c r="AJ22" i="33"/>
  <c r="AJ23" i="33"/>
  <c r="AJ24" i="33"/>
  <c r="AJ25" i="33"/>
  <c r="AJ26" i="33"/>
  <c r="AJ27" i="33"/>
  <c r="AJ28" i="33"/>
  <c r="AJ29" i="33"/>
  <c r="AJ30" i="33"/>
  <c r="AJ31" i="33"/>
  <c r="AJ32" i="33"/>
  <c r="AJ33" i="33"/>
  <c r="AJ34" i="33"/>
  <c r="AJ35" i="33"/>
  <c r="AJ36" i="33"/>
  <c r="AJ37" i="33"/>
  <c r="AJ38" i="33"/>
  <c r="AJ39" i="33"/>
  <c r="AJ40" i="33"/>
  <c r="AJ41" i="33"/>
  <c r="AJ42" i="33"/>
  <c r="AJ43" i="33"/>
  <c r="AJ44" i="33"/>
  <c r="AJ45" i="33"/>
  <c r="AJ46" i="33"/>
  <c r="AJ47" i="33"/>
  <c r="AJ48" i="33"/>
  <c r="AJ49" i="33"/>
  <c r="AJ50" i="33"/>
  <c r="AJ51" i="33"/>
  <c r="AJ52" i="33"/>
  <c r="AJ53" i="33"/>
  <c r="AJ54" i="33"/>
  <c r="AJ55" i="33"/>
  <c r="AJ56" i="33"/>
  <c r="AJ57" i="33"/>
  <c r="AJ58" i="33"/>
  <c r="AJ59" i="33"/>
  <c r="AJ60" i="33"/>
  <c r="AJ61" i="33"/>
  <c r="AJ62" i="33"/>
  <c r="AJ63" i="33"/>
  <c r="AJ64"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6" i="33"/>
  <c r="AJ97" i="33"/>
  <c r="AJ98" i="33"/>
  <c r="AJ99" i="33"/>
  <c r="AJ100" i="33"/>
  <c r="AJ101" i="33"/>
  <c r="AJ102" i="33"/>
  <c r="AJ103" i="33"/>
  <c r="AJ104" i="33"/>
  <c r="AJ105" i="33"/>
  <c r="AJ106" i="33"/>
  <c r="AJ107" i="33"/>
  <c r="AJ108" i="33"/>
  <c r="AJ109" i="33"/>
  <c r="AJ110" i="33"/>
  <c r="AJ111" i="33"/>
  <c r="AJ112" i="33"/>
  <c r="AJ113" i="33"/>
  <c r="AJ114" i="33"/>
  <c r="AJ115" i="33"/>
  <c r="AJ116" i="33"/>
  <c r="AJ117" i="33"/>
  <c r="AJ118" i="33"/>
  <c r="AJ119" i="33"/>
  <c r="AJ120" i="33"/>
  <c r="AJ121" i="33"/>
  <c r="AJ122" i="33"/>
  <c r="AJ123" i="33"/>
  <c r="AJ124" i="33"/>
  <c r="AJ125" i="33"/>
  <c r="AJ126" i="33"/>
  <c r="AJ127" i="33"/>
  <c r="AJ128" i="33"/>
  <c r="AJ129" i="33"/>
  <c r="AJ130" i="33"/>
  <c r="AJ131" i="33"/>
  <c r="AJ132" i="33"/>
  <c r="AJ133" i="33"/>
  <c r="AJ134" i="33"/>
  <c r="AJ135" i="33"/>
  <c r="AJ136" i="33"/>
  <c r="AJ137" i="33"/>
  <c r="AJ138" i="33"/>
  <c r="AJ139" i="33"/>
  <c r="AJ140" i="33"/>
  <c r="AJ141" i="33"/>
  <c r="AJ142" i="33"/>
  <c r="AJ143" i="33"/>
  <c r="AJ144" i="33"/>
  <c r="AJ145" i="33"/>
  <c r="AJ146" i="33"/>
  <c r="AJ147" i="33"/>
  <c r="AJ148" i="33"/>
  <c r="AJ149" i="33"/>
  <c r="AJ150" i="33"/>
  <c r="AJ151" i="33"/>
  <c r="AJ152" i="33"/>
  <c r="AJ153" i="33"/>
  <c r="AJ154" i="33"/>
  <c r="AJ155" i="33"/>
  <c r="AJ156" i="33"/>
  <c r="AJ157" i="33"/>
  <c r="AJ158" i="33"/>
  <c r="AJ159" i="33"/>
  <c r="AJ160" i="33"/>
  <c r="AJ161" i="33"/>
  <c r="AJ162" i="33"/>
  <c r="AJ163" i="33"/>
  <c r="AJ164" i="33"/>
  <c r="AJ165" i="33"/>
  <c r="AJ166" i="33"/>
  <c r="AJ167" i="33"/>
  <c r="AJ168" i="33"/>
  <c r="AJ169" i="33"/>
  <c r="AJ170" i="33"/>
  <c r="AJ171" i="33"/>
  <c r="AJ172" i="33"/>
  <c r="AJ173" i="33"/>
  <c r="AJ174" i="33"/>
  <c r="AJ175" i="33"/>
  <c r="AJ176" i="33"/>
  <c r="AJ177" i="33"/>
  <c r="AJ178" i="33"/>
  <c r="AJ179" i="33"/>
  <c r="AJ180" i="33"/>
  <c r="AJ181" i="33"/>
  <c r="AJ182" i="33"/>
  <c r="AJ183" i="33"/>
  <c r="AJ184" i="33"/>
  <c r="AJ185" i="33"/>
  <c r="AJ186" i="33"/>
  <c r="AJ187" i="33"/>
  <c r="AJ188" i="33"/>
  <c r="AJ189" i="33"/>
  <c r="AJ190" i="33"/>
  <c r="AJ191" i="33"/>
  <c r="AJ192" i="33"/>
  <c r="AJ193" i="33"/>
  <c r="AJ194" i="33"/>
  <c r="AJ195" i="33"/>
  <c r="AJ196" i="33"/>
  <c r="AJ197" i="33"/>
  <c r="AJ198" i="33"/>
  <c r="AJ199" i="33"/>
  <c r="AJ200" i="33"/>
  <c r="AJ201" i="33"/>
  <c r="AJ202" i="33"/>
  <c r="AJ203" i="33"/>
  <c r="AJ204" i="33"/>
  <c r="AJ205" i="33"/>
  <c r="AJ206" i="33"/>
  <c r="AJ207" i="33"/>
  <c r="AJ208" i="33"/>
  <c r="AJ209" i="33"/>
  <c r="AJ210" i="33"/>
  <c r="AJ211" i="33"/>
  <c r="AJ212" i="33"/>
  <c r="AJ213" i="33"/>
  <c r="AJ214" i="33"/>
  <c r="AJ215" i="33"/>
  <c r="AJ216" i="33"/>
  <c r="AJ217" i="33"/>
  <c r="AJ218" i="33"/>
  <c r="AJ219" i="33"/>
  <c r="AJ220" i="33"/>
  <c r="AJ221" i="33"/>
  <c r="AJ222" i="33"/>
  <c r="AJ223" i="33"/>
  <c r="AJ224" i="33"/>
  <c r="AJ225" i="33"/>
  <c r="AJ226" i="33"/>
  <c r="AJ227" i="33"/>
  <c r="AJ228" i="33"/>
  <c r="AJ229" i="33"/>
  <c r="AJ230" i="33"/>
  <c r="AJ231" i="33"/>
  <c r="AJ232" i="33"/>
  <c r="AJ233" i="33"/>
  <c r="AJ234" i="33"/>
  <c r="AJ235" i="33"/>
  <c r="AJ236" i="33"/>
  <c r="AJ237" i="33"/>
  <c r="AJ238" i="33"/>
  <c r="AJ239" i="33"/>
  <c r="AJ240" i="33"/>
  <c r="AJ241" i="33"/>
  <c r="AJ242" i="33"/>
  <c r="AJ243" i="33"/>
  <c r="AJ244" i="33"/>
  <c r="AJ245" i="33"/>
  <c r="AJ246" i="33"/>
  <c r="AJ247" i="33"/>
  <c r="AJ248" i="33"/>
  <c r="AJ249" i="33"/>
  <c r="AJ250" i="33"/>
  <c r="AJ251" i="33"/>
  <c r="AJ252" i="33"/>
  <c r="AJ253" i="33"/>
  <c r="AJ254" i="33"/>
  <c r="AJ255" i="33"/>
  <c r="AJ256" i="33"/>
  <c r="AJ257" i="33"/>
  <c r="AJ258" i="33"/>
  <c r="AJ259" i="33"/>
  <c r="AJ260" i="33"/>
  <c r="AJ261" i="33"/>
  <c r="AJ262" i="33"/>
  <c r="AJ263" i="33"/>
  <c r="AJ264" i="33"/>
  <c r="AJ265" i="33"/>
  <c r="AJ266" i="33"/>
  <c r="AJ267" i="33"/>
  <c r="AJ268" i="33"/>
  <c r="AJ269" i="33"/>
  <c r="AJ270" i="33"/>
  <c r="AJ271" i="33"/>
  <c r="AJ272" i="33"/>
  <c r="AJ273" i="33"/>
  <c r="AJ274" i="33"/>
  <c r="AJ275" i="33"/>
  <c r="AJ276" i="33"/>
  <c r="AJ277" i="33"/>
  <c r="AJ278" i="33"/>
  <c r="AJ279" i="33"/>
  <c r="AJ280" i="33"/>
  <c r="AJ281" i="33"/>
  <c r="AJ282" i="33"/>
  <c r="AJ283" i="33"/>
  <c r="AJ284" i="33"/>
  <c r="AJ285" i="33"/>
  <c r="AJ286" i="33"/>
  <c r="AJ287" i="33"/>
  <c r="AJ288" i="33"/>
  <c r="AJ289" i="33"/>
  <c r="AJ290" i="33"/>
  <c r="AJ291" i="33"/>
  <c r="AJ292" i="33"/>
  <c r="AJ293" i="33"/>
  <c r="AJ294" i="33"/>
  <c r="AJ295" i="33"/>
  <c r="AJ296" i="33"/>
  <c r="AJ297" i="33"/>
  <c r="AJ298" i="33"/>
  <c r="AJ299" i="33"/>
  <c r="AJ300" i="33"/>
  <c r="AJ301" i="33"/>
  <c r="AJ302" i="33"/>
  <c r="AJ303" i="33"/>
  <c r="AJ304" i="33"/>
  <c r="AJ305" i="33"/>
  <c r="AJ306" i="33"/>
  <c r="AJ307" i="33"/>
  <c r="AJ308" i="33"/>
  <c r="AJ309" i="33"/>
  <c r="AJ310" i="33"/>
  <c r="AJ311" i="33"/>
  <c r="AJ312" i="33"/>
  <c r="AJ313" i="33"/>
  <c r="AJ314" i="33"/>
  <c r="AJ315" i="33"/>
  <c r="AJ316" i="33"/>
  <c r="AJ317" i="33"/>
  <c r="AJ318" i="33"/>
  <c r="AJ319" i="33"/>
  <c r="AJ320" i="33"/>
  <c r="AJ321" i="33"/>
  <c r="AJ322" i="33"/>
  <c r="AJ323" i="33"/>
  <c r="AJ324" i="33"/>
  <c r="AJ325" i="33"/>
  <c r="AJ326" i="33"/>
  <c r="AJ327" i="33"/>
  <c r="AJ328" i="33"/>
  <c r="AJ329" i="33"/>
  <c r="AJ330" i="33"/>
  <c r="AJ331" i="33"/>
  <c r="AJ332" i="33"/>
  <c r="AJ333" i="33"/>
  <c r="AJ334" i="33"/>
  <c r="AJ335" i="33"/>
  <c r="AJ336" i="33"/>
  <c r="AJ337" i="33"/>
  <c r="AJ338" i="33"/>
  <c r="AJ339" i="33"/>
  <c r="AJ340" i="33"/>
  <c r="AJ341" i="33"/>
  <c r="AJ342" i="33"/>
  <c r="AJ343" i="33"/>
  <c r="AJ344" i="33"/>
  <c r="AJ345" i="33"/>
  <c r="AJ346" i="33"/>
  <c r="AJ347" i="33"/>
  <c r="AJ348" i="33"/>
  <c r="AJ349" i="33"/>
  <c r="AJ350" i="33"/>
  <c r="AJ351" i="33"/>
  <c r="AJ352" i="33"/>
  <c r="AJ353" i="33"/>
  <c r="AJ354" i="33"/>
  <c r="AJ355" i="33"/>
  <c r="AJ356" i="33"/>
  <c r="AJ357" i="33"/>
  <c r="AJ358" i="33"/>
  <c r="AJ359" i="33"/>
  <c r="AJ360" i="33"/>
  <c r="AJ361" i="33"/>
  <c r="AJ362" i="33"/>
  <c r="AJ363" i="33"/>
  <c r="AJ364" i="33"/>
  <c r="AJ365" i="33"/>
  <c r="AJ366" i="33"/>
  <c r="AJ367" i="33"/>
  <c r="AJ368" i="33"/>
  <c r="AJ369" i="33"/>
  <c r="AJ370" i="33"/>
  <c r="AJ371" i="33"/>
  <c r="AJ372" i="33"/>
  <c r="AJ373" i="33"/>
  <c r="AJ374" i="33"/>
  <c r="AJ375" i="33"/>
  <c r="AJ376" i="33"/>
  <c r="AJ377" i="33"/>
  <c r="AJ378" i="33"/>
  <c r="AJ379" i="33"/>
  <c r="AJ380" i="33"/>
  <c r="AJ381" i="33"/>
  <c r="AJ382" i="33"/>
  <c r="AJ383" i="33"/>
  <c r="AJ384" i="33"/>
  <c r="AJ385" i="33"/>
  <c r="AJ386" i="33"/>
  <c r="AJ387" i="33"/>
  <c r="AJ388" i="33"/>
  <c r="AJ389" i="33"/>
  <c r="AJ390" i="33"/>
  <c r="AJ391" i="33"/>
  <c r="AJ392" i="33"/>
  <c r="AJ393" i="33"/>
  <c r="AJ394" i="33"/>
  <c r="AJ395" i="33"/>
  <c r="AJ396" i="33"/>
  <c r="AJ397" i="33"/>
  <c r="AJ398" i="33"/>
  <c r="AJ399" i="33"/>
  <c r="AJ400" i="33"/>
  <c r="AJ401" i="33"/>
  <c r="AJ402" i="33"/>
  <c r="AJ403" i="33"/>
  <c r="AJ404" i="33"/>
  <c r="AJ405" i="33"/>
  <c r="AJ406" i="33"/>
  <c r="AJ407" i="33"/>
  <c r="AJ408" i="33"/>
  <c r="AJ409" i="33"/>
  <c r="AJ410" i="33"/>
  <c r="AJ411" i="33"/>
  <c r="AJ412" i="33"/>
  <c r="AJ413" i="33"/>
  <c r="AJ414" i="33"/>
  <c r="AJ415" i="33"/>
  <c r="AJ416" i="33"/>
  <c r="AJ417" i="33"/>
  <c r="AJ418" i="33"/>
  <c r="AJ419" i="33"/>
  <c r="AJ420" i="33"/>
  <c r="AJ421" i="33"/>
  <c r="AJ422" i="33"/>
  <c r="AJ423" i="33"/>
  <c r="AJ424" i="33"/>
  <c r="AJ425" i="33"/>
  <c r="AJ426" i="33"/>
  <c r="AJ427" i="33"/>
  <c r="AJ428" i="33"/>
  <c r="AJ429" i="33"/>
  <c r="AJ430" i="33"/>
  <c r="AJ431" i="33"/>
  <c r="AJ432" i="33"/>
  <c r="AJ433" i="33"/>
  <c r="AJ434" i="33"/>
  <c r="AJ435" i="33"/>
  <c r="AJ436" i="33"/>
  <c r="AJ437" i="33"/>
  <c r="AJ438" i="33"/>
  <c r="AJ439" i="33"/>
  <c r="AJ440" i="33"/>
  <c r="AJ441" i="33"/>
  <c r="AJ442" i="33"/>
  <c r="AJ443" i="33"/>
  <c r="AJ444" i="33"/>
  <c r="AJ445" i="33"/>
  <c r="AJ446" i="33"/>
  <c r="AJ447" i="33"/>
  <c r="AJ448" i="33"/>
  <c r="AJ449" i="33"/>
  <c r="AJ450" i="33"/>
  <c r="AJ451" i="33"/>
  <c r="AJ452" i="33"/>
  <c r="AJ453" i="33"/>
  <c r="AJ454" i="33"/>
  <c r="AJ455" i="33"/>
  <c r="AJ456" i="33"/>
  <c r="AJ457" i="33"/>
  <c r="AJ458" i="33"/>
  <c r="AJ459" i="33"/>
  <c r="AJ460" i="33"/>
  <c r="AJ461" i="33"/>
  <c r="AJ462" i="33"/>
  <c r="AJ463" i="33"/>
  <c r="AJ464" i="33"/>
  <c r="AJ465" i="33"/>
  <c r="AJ466" i="33"/>
  <c r="AJ467" i="33"/>
  <c r="AJ468" i="33"/>
  <c r="AJ469" i="33"/>
  <c r="AJ470" i="33"/>
  <c r="AJ471" i="33"/>
  <c r="AJ472" i="33"/>
  <c r="AJ473" i="33"/>
  <c r="AJ474" i="33"/>
  <c r="AJ475" i="33"/>
  <c r="AJ476" i="33"/>
  <c r="AJ477" i="33"/>
  <c r="AJ478" i="33"/>
  <c r="AJ479" i="33"/>
  <c r="AJ480" i="33"/>
  <c r="AJ481" i="33"/>
  <c r="AJ482" i="33"/>
  <c r="AJ483" i="33"/>
  <c r="AJ484" i="33"/>
  <c r="AJ485" i="33"/>
  <c r="AJ486" i="33"/>
  <c r="AJ487" i="33"/>
  <c r="AJ488" i="33"/>
  <c r="AJ489" i="33"/>
  <c r="AJ490" i="33"/>
  <c r="AJ491" i="33"/>
  <c r="AJ492" i="33"/>
  <c r="AJ493" i="33"/>
  <c r="AJ494" i="33"/>
  <c r="AJ495" i="33"/>
  <c r="AJ496" i="33"/>
  <c r="AJ497" i="33"/>
  <c r="AJ498" i="33"/>
  <c r="AJ499" i="33"/>
  <c r="AJ500" i="33"/>
  <c r="AJ501" i="33"/>
  <c r="AJ502" i="33"/>
  <c r="AJ503" i="33"/>
  <c r="AJ504" i="33"/>
  <c r="AJ505" i="33"/>
  <c r="AJ506" i="33"/>
  <c r="AJ507" i="33"/>
  <c r="AJ508" i="33"/>
  <c r="AJ509" i="33"/>
  <c r="AJ510" i="33"/>
  <c r="AJ511" i="33"/>
  <c r="AJ512" i="33"/>
  <c r="AJ513" i="33"/>
  <c r="AJ514" i="33"/>
  <c r="AJ515" i="33"/>
  <c r="AJ516" i="33"/>
  <c r="AJ517" i="33"/>
  <c r="AJ518" i="33"/>
  <c r="AJ519" i="33"/>
  <c r="AJ520" i="33"/>
  <c r="AJ521" i="33"/>
  <c r="AJ522" i="33"/>
  <c r="AJ523" i="33"/>
  <c r="AJ524" i="33"/>
  <c r="AJ525" i="33"/>
  <c r="AJ526" i="33"/>
  <c r="AJ527" i="33"/>
  <c r="AJ528" i="33"/>
  <c r="AJ529" i="33"/>
  <c r="AJ530" i="33"/>
  <c r="AJ531" i="33"/>
  <c r="AJ532" i="33"/>
  <c r="AJ533" i="33"/>
  <c r="AJ534" i="33"/>
  <c r="AJ535" i="33"/>
  <c r="AJ536" i="33"/>
  <c r="AJ537" i="33"/>
  <c r="AJ8" i="33"/>
  <c r="AJ7" i="33"/>
  <c r="AM7" i="33" l="1"/>
  <c r="Z7" i="33" s="1"/>
  <c r="W538" i="33"/>
  <c r="T538" i="33"/>
  <c r="Q538" i="33"/>
  <c r="N538" i="33"/>
  <c r="K538" i="33"/>
  <c r="H538" i="33"/>
  <c r="E538" i="33"/>
  <c r="AM537" i="33"/>
  <c r="Y537" i="33"/>
  <c r="V537" i="33"/>
  <c r="S537" i="33"/>
  <c r="P537" i="33"/>
  <c r="M537" i="33"/>
  <c r="J537" i="33"/>
  <c r="F537" i="33"/>
  <c r="G537" i="33" s="1"/>
  <c r="AM536" i="33"/>
  <c r="Y536" i="33"/>
  <c r="V536" i="33"/>
  <c r="S536" i="33"/>
  <c r="P536" i="33"/>
  <c r="M536" i="33"/>
  <c r="J536" i="33"/>
  <c r="F536" i="33"/>
  <c r="G536" i="33" s="1"/>
  <c r="AM535" i="33"/>
  <c r="Y535" i="33"/>
  <c r="V535" i="33"/>
  <c r="S535" i="33"/>
  <c r="P535" i="33"/>
  <c r="M535" i="33"/>
  <c r="J535" i="33"/>
  <c r="F535" i="33"/>
  <c r="G535" i="33" s="1"/>
  <c r="AM534" i="33"/>
  <c r="Y534" i="33"/>
  <c r="V534" i="33"/>
  <c r="S534" i="33"/>
  <c r="P534" i="33"/>
  <c r="M534" i="33"/>
  <c r="J534" i="33"/>
  <c r="F534" i="33"/>
  <c r="G534" i="33" s="1"/>
  <c r="AM533" i="33"/>
  <c r="Y533" i="33"/>
  <c r="V533" i="33"/>
  <c r="S533" i="33"/>
  <c r="P533" i="33"/>
  <c r="M533" i="33"/>
  <c r="J533" i="33"/>
  <c r="F533" i="33"/>
  <c r="G533" i="33" s="1"/>
  <c r="AM532" i="33"/>
  <c r="Y532" i="33"/>
  <c r="V532" i="33"/>
  <c r="S532" i="33"/>
  <c r="P532" i="33"/>
  <c r="M532" i="33"/>
  <c r="J532" i="33"/>
  <c r="F532" i="33"/>
  <c r="G532" i="33" s="1"/>
  <c r="AM531" i="33"/>
  <c r="Y531" i="33"/>
  <c r="V531" i="33"/>
  <c r="S531" i="33"/>
  <c r="P531" i="33"/>
  <c r="M531" i="33"/>
  <c r="J531" i="33"/>
  <c r="F531" i="33"/>
  <c r="G531" i="33" s="1"/>
  <c r="AM530" i="33"/>
  <c r="Y530" i="33"/>
  <c r="V530" i="33"/>
  <c r="S530" i="33"/>
  <c r="P530" i="33"/>
  <c r="M530" i="33"/>
  <c r="J530" i="33"/>
  <c r="F530" i="33"/>
  <c r="G530" i="33" s="1"/>
  <c r="AM529" i="33"/>
  <c r="Y529" i="33"/>
  <c r="V529" i="33"/>
  <c r="S529" i="33"/>
  <c r="P529" i="33"/>
  <c r="M529" i="33"/>
  <c r="J529" i="33"/>
  <c r="F529" i="33"/>
  <c r="G529" i="33" s="1"/>
  <c r="AM528" i="33"/>
  <c r="Y528" i="33"/>
  <c r="V528" i="33"/>
  <c r="S528" i="33"/>
  <c r="P528" i="33"/>
  <c r="M528" i="33"/>
  <c r="J528" i="33"/>
  <c r="F528" i="33"/>
  <c r="G528" i="33" s="1"/>
  <c r="AM527" i="33"/>
  <c r="Y527" i="33"/>
  <c r="V527" i="33"/>
  <c r="S527" i="33"/>
  <c r="P527" i="33"/>
  <c r="M527" i="33"/>
  <c r="J527" i="33"/>
  <c r="F527" i="33"/>
  <c r="G527" i="33" s="1"/>
  <c r="AM526" i="33"/>
  <c r="Y526" i="33"/>
  <c r="V526" i="33"/>
  <c r="S526" i="33"/>
  <c r="P526" i="33"/>
  <c r="M526" i="33"/>
  <c r="J526" i="33"/>
  <c r="F526" i="33"/>
  <c r="G526" i="33" s="1"/>
  <c r="AM525" i="33"/>
  <c r="Y525" i="33"/>
  <c r="V525" i="33"/>
  <c r="S525" i="33"/>
  <c r="P525" i="33"/>
  <c r="M525" i="33"/>
  <c r="J525" i="33"/>
  <c r="F525" i="33"/>
  <c r="G525" i="33" s="1"/>
  <c r="AM524" i="33"/>
  <c r="Y524" i="33"/>
  <c r="V524" i="33"/>
  <c r="S524" i="33"/>
  <c r="P524" i="33"/>
  <c r="M524" i="33"/>
  <c r="J524" i="33"/>
  <c r="F524" i="33"/>
  <c r="G524" i="33" s="1"/>
  <c r="AM523" i="33"/>
  <c r="Y523" i="33"/>
  <c r="V523" i="33"/>
  <c r="S523" i="33"/>
  <c r="P523" i="33"/>
  <c r="M523" i="33"/>
  <c r="J523" i="33"/>
  <c r="F523" i="33"/>
  <c r="G523" i="33" s="1"/>
  <c r="AM522" i="33"/>
  <c r="Y522" i="33"/>
  <c r="V522" i="33"/>
  <c r="S522" i="33"/>
  <c r="P522" i="33"/>
  <c r="M522" i="33"/>
  <c r="J522" i="33"/>
  <c r="F522" i="33"/>
  <c r="G522" i="33" s="1"/>
  <c r="AM521" i="33"/>
  <c r="Y521" i="33"/>
  <c r="V521" i="33"/>
  <c r="S521" i="33"/>
  <c r="P521" i="33"/>
  <c r="M521" i="33"/>
  <c r="J521" i="33"/>
  <c r="F521" i="33"/>
  <c r="G521" i="33" s="1"/>
  <c r="AM520" i="33"/>
  <c r="Y520" i="33"/>
  <c r="V520" i="33"/>
  <c r="S520" i="33"/>
  <c r="P520" i="33"/>
  <c r="M520" i="33"/>
  <c r="J520" i="33"/>
  <c r="F520" i="33"/>
  <c r="G520" i="33" s="1"/>
  <c r="AM519" i="33"/>
  <c r="Y519" i="33"/>
  <c r="V519" i="33"/>
  <c r="S519" i="33"/>
  <c r="P519" i="33"/>
  <c r="M519" i="33"/>
  <c r="J519" i="33"/>
  <c r="F519" i="33"/>
  <c r="G519" i="33" s="1"/>
  <c r="AM518" i="33"/>
  <c r="Y518" i="33"/>
  <c r="V518" i="33"/>
  <c r="S518" i="33"/>
  <c r="P518" i="33"/>
  <c r="M518" i="33"/>
  <c r="J518" i="33"/>
  <c r="F518" i="33"/>
  <c r="G518" i="33" s="1"/>
  <c r="AM517" i="33"/>
  <c r="Y517" i="33"/>
  <c r="V517" i="33"/>
  <c r="S517" i="33"/>
  <c r="P517" i="33"/>
  <c r="M517" i="33"/>
  <c r="J517" i="33"/>
  <c r="F517" i="33"/>
  <c r="G517" i="33" s="1"/>
  <c r="AM516" i="33"/>
  <c r="Y516" i="33"/>
  <c r="V516" i="33"/>
  <c r="S516" i="33"/>
  <c r="P516" i="33"/>
  <c r="M516" i="33"/>
  <c r="J516" i="33"/>
  <c r="F516" i="33"/>
  <c r="G516" i="33" s="1"/>
  <c r="AM515" i="33"/>
  <c r="Y515" i="33"/>
  <c r="V515" i="33"/>
  <c r="S515" i="33"/>
  <c r="P515" i="33"/>
  <c r="M515" i="33"/>
  <c r="J515" i="33"/>
  <c r="F515" i="33"/>
  <c r="G515" i="33" s="1"/>
  <c r="AM514" i="33"/>
  <c r="Y514" i="33"/>
  <c r="V514" i="33"/>
  <c r="S514" i="33"/>
  <c r="P514" i="33"/>
  <c r="M514" i="33"/>
  <c r="J514" i="33"/>
  <c r="F514" i="33"/>
  <c r="G514" i="33" s="1"/>
  <c r="AM513" i="33"/>
  <c r="Y513" i="33"/>
  <c r="V513" i="33"/>
  <c r="S513" i="33"/>
  <c r="P513" i="33"/>
  <c r="M513" i="33"/>
  <c r="J513" i="33"/>
  <c r="F513" i="33"/>
  <c r="G513" i="33" s="1"/>
  <c r="AM512" i="33"/>
  <c r="Y512" i="33"/>
  <c r="V512" i="33"/>
  <c r="S512" i="33"/>
  <c r="P512" i="33"/>
  <c r="M512" i="33"/>
  <c r="J512" i="33"/>
  <c r="F512" i="33"/>
  <c r="G512" i="33" s="1"/>
  <c r="AM511" i="33"/>
  <c r="Y511" i="33"/>
  <c r="V511" i="33"/>
  <c r="S511" i="33"/>
  <c r="P511" i="33"/>
  <c r="M511" i="33"/>
  <c r="J511" i="33"/>
  <c r="F511" i="33"/>
  <c r="G511" i="33" s="1"/>
  <c r="AM510" i="33"/>
  <c r="Y510" i="33"/>
  <c r="V510" i="33"/>
  <c r="S510" i="33"/>
  <c r="P510" i="33"/>
  <c r="M510" i="33"/>
  <c r="J510" i="33"/>
  <c r="F510" i="33"/>
  <c r="G510" i="33" s="1"/>
  <c r="AM509" i="33"/>
  <c r="Y509" i="33"/>
  <c r="V509" i="33"/>
  <c r="S509" i="33"/>
  <c r="P509" i="33"/>
  <c r="M509" i="33"/>
  <c r="J509" i="33"/>
  <c r="F509" i="33"/>
  <c r="G509" i="33" s="1"/>
  <c r="AM508" i="33"/>
  <c r="Y508" i="33"/>
  <c r="V508" i="33"/>
  <c r="S508" i="33"/>
  <c r="P508" i="33"/>
  <c r="M508" i="33"/>
  <c r="J508" i="33"/>
  <c r="F508" i="33"/>
  <c r="G508" i="33" s="1"/>
  <c r="AM507" i="33"/>
  <c r="Y507" i="33"/>
  <c r="V507" i="33"/>
  <c r="S507" i="33"/>
  <c r="P507" i="33"/>
  <c r="M507" i="33"/>
  <c r="J507" i="33"/>
  <c r="F507" i="33"/>
  <c r="G507" i="33" s="1"/>
  <c r="AM506" i="33"/>
  <c r="Y506" i="33"/>
  <c r="V506" i="33"/>
  <c r="S506" i="33"/>
  <c r="P506" i="33"/>
  <c r="M506" i="33"/>
  <c r="J506" i="33"/>
  <c r="F506" i="33"/>
  <c r="G506" i="33" s="1"/>
  <c r="AM505" i="33"/>
  <c r="Y505" i="33"/>
  <c r="V505" i="33"/>
  <c r="S505" i="33"/>
  <c r="P505" i="33"/>
  <c r="M505" i="33"/>
  <c r="J505" i="33"/>
  <c r="F505" i="33"/>
  <c r="G505" i="33" s="1"/>
  <c r="AM504" i="33"/>
  <c r="Y504" i="33"/>
  <c r="V504" i="33"/>
  <c r="S504" i="33"/>
  <c r="P504" i="33"/>
  <c r="M504" i="33"/>
  <c r="J504" i="33"/>
  <c r="F504" i="33"/>
  <c r="G504" i="33" s="1"/>
  <c r="AM503" i="33"/>
  <c r="Y503" i="33"/>
  <c r="V503" i="33"/>
  <c r="S503" i="33"/>
  <c r="P503" i="33"/>
  <c r="M503" i="33"/>
  <c r="J503" i="33"/>
  <c r="F503" i="33"/>
  <c r="G503" i="33" s="1"/>
  <c r="AM502" i="33"/>
  <c r="Y502" i="33"/>
  <c r="V502" i="33"/>
  <c r="S502" i="33"/>
  <c r="P502" i="33"/>
  <c r="M502" i="33"/>
  <c r="J502" i="33"/>
  <c r="F502" i="33"/>
  <c r="G502" i="33" s="1"/>
  <c r="AM501" i="33"/>
  <c r="Y501" i="33"/>
  <c r="V501" i="33"/>
  <c r="S501" i="33"/>
  <c r="P501" i="33"/>
  <c r="M501" i="33"/>
  <c r="J501" i="33"/>
  <c r="F501" i="33"/>
  <c r="G501" i="33" s="1"/>
  <c r="AM500" i="33"/>
  <c r="Y500" i="33"/>
  <c r="V500" i="33"/>
  <c r="S500" i="33"/>
  <c r="P500" i="33"/>
  <c r="M500" i="33"/>
  <c r="J500" i="33"/>
  <c r="F500" i="33"/>
  <c r="G500" i="33" s="1"/>
  <c r="AM499" i="33"/>
  <c r="Y499" i="33"/>
  <c r="V499" i="33"/>
  <c r="S499" i="33"/>
  <c r="P499" i="33"/>
  <c r="M499" i="33"/>
  <c r="J499" i="33"/>
  <c r="F499" i="33"/>
  <c r="G499" i="33" s="1"/>
  <c r="AM498" i="33"/>
  <c r="Y498" i="33"/>
  <c r="V498" i="33"/>
  <c r="S498" i="33"/>
  <c r="P498" i="33"/>
  <c r="M498" i="33"/>
  <c r="J498" i="33"/>
  <c r="F498" i="33"/>
  <c r="G498" i="33" s="1"/>
  <c r="AM497" i="33"/>
  <c r="Y497" i="33"/>
  <c r="V497" i="33"/>
  <c r="S497" i="33"/>
  <c r="P497" i="33"/>
  <c r="M497" i="33"/>
  <c r="J497" i="33"/>
  <c r="F497" i="33"/>
  <c r="G497" i="33" s="1"/>
  <c r="AM496" i="33"/>
  <c r="Y496" i="33"/>
  <c r="V496" i="33"/>
  <c r="S496" i="33"/>
  <c r="P496" i="33"/>
  <c r="M496" i="33"/>
  <c r="J496" i="33"/>
  <c r="F496" i="33"/>
  <c r="G496" i="33" s="1"/>
  <c r="AM495" i="33"/>
  <c r="Y495" i="33"/>
  <c r="V495" i="33"/>
  <c r="S495" i="33"/>
  <c r="P495" i="33"/>
  <c r="M495" i="33"/>
  <c r="J495" i="33"/>
  <c r="F495" i="33"/>
  <c r="G495" i="33" s="1"/>
  <c r="AM494" i="33"/>
  <c r="Y494" i="33"/>
  <c r="V494" i="33"/>
  <c r="S494" i="33"/>
  <c r="P494" i="33"/>
  <c r="M494" i="33"/>
  <c r="J494" i="33"/>
  <c r="F494" i="33"/>
  <c r="G494" i="33" s="1"/>
  <c r="AM493" i="33"/>
  <c r="Y493" i="33"/>
  <c r="V493" i="33"/>
  <c r="S493" i="33"/>
  <c r="P493" i="33"/>
  <c r="M493" i="33"/>
  <c r="J493" i="33"/>
  <c r="F493" i="33"/>
  <c r="G493" i="33" s="1"/>
  <c r="AM492" i="33"/>
  <c r="Y492" i="33"/>
  <c r="V492" i="33"/>
  <c r="S492" i="33"/>
  <c r="P492" i="33"/>
  <c r="M492" i="33"/>
  <c r="J492" i="33"/>
  <c r="F492" i="33"/>
  <c r="G492" i="33" s="1"/>
  <c r="AM491" i="33"/>
  <c r="Y491" i="33"/>
  <c r="V491" i="33"/>
  <c r="S491" i="33"/>
  <c r="P491" i="33"/>
  <c r="M491" i="33"/>
  <c r="J491" i="33"/>
  <c r="F491" i="33"/>
  <c r="G491" i="33" s="1"/>
  <c r="AM490" i="33"/>
  <c r="Y490" i="33"/>
  <c r="V490" i="33"/>
  <c r="S490" i="33"/>
  <c r="P490" i="33"/>
  <c r="M490" i="33"/>
  <c r="J490" i="33"/>
  <c r="F490" i="33"/>
  <c r="G490" i="33" s="1"/>
  <c r="AM489" i="33"/>
  <c r="Y489" i="33"/>
  <c r="V489" i="33"/>
  <c r="S489" i="33"/>
  <c r="P489" i="33"/>
  <c r="M489" i="33"/>
  <c r="J489" i="33"/>
  <c r="F489" i="33"/>
  <c r="G489" i="33" s="1"/>
  <c r="AM488" i="33"/>
  <c r="Y488" i="33"/>
  <c r="V488" i="33"/>
  <c r="S488" i="33"/>
  <c r="P488" i="33"/>
  <c r="M488" i="33"/>
  <c r="J488" i="33"/>
  <c r="F488" i="33"/>
  <c r="G488" i="33" s="1"/>
  <c r="AM487" i="33"/>
  <c r="Y487" i="33"/>
  <c r="V487" i="33"/>
  <c r="S487" i="33"/>
  <c r="P487" i="33"/>
  <c r="M487" i="33"/>
  <c r="J487" i="33"/>
  <c r="F487" i="33"/>
  <c r="G487" i="33" s="1"/>
  <c r="AM486" i="33"/>
  <c r="Y486" i="33"/>
  <c r="V486" i="33"/>
  <c r="S486" i="33"/>
  <c r="P486" i="33"/>
  <c r="M486" i="33"/>
  <c r="J486" i="33"/>
  <c r="F486" i="33"/>
  <c r="G486" i="33" s="1"/>
  <c r="AM485" i="33"/>
  <c r="Y485" i="33"/>
  <c r="V485" i="33"/>
  <c r="S485" i="33"/>
  <c r="P485" i="33"/>
  <c r="M485" i="33"/>
  <c r="J485" i="33"/>
  <c r="F485" i="33"/>
  <c r="G485" i="33" s="1"/>
  <c r="AM484" i="33"/>
  <c r="Y484" i="33"/>
  <c r="V484" i="33"/>
  <c r="S484" i="33"/>
  <c r="P484" i="33"/>
  <c r="M484" i="33"/>
  <c r="J484" i="33"/>
  <c r="F484" i="33"/>
  <c r="G484" i="33" s="1"/>
  <c r="AM483" i="33"/>
  <c r="Y483" i="33"/>
  <c r="V483" i="33"/>
  <c r="S483" i="33"/>
  <c r="P483" i="33"/>
  <c r="M483" i="33"/>
  <c r="J483" i="33"/>
  <c r="F483" i="33"/>
  <c r="G483" i="33" s="1"/>
  <c r="AM482" i="33"/>
  <c r="Y482" i="33"/>
  <c r="V482" i="33"/>
  <c r="S482" i="33"/>
  <c r="P482" i="33"/>
  <c r="M482" i="33"/>
  <c r="J482" i="33"/>
  <c r="F482" i="33"/>
  <c r="G482" i="33" s="1"/>
  <c r="AM481" i="33"/>
  <c r="Y481" i="33"/>
  <c r="V481" i="33"/>
  <c r="S481" i="33"/>
  <c r="P481" i="33"/>
  <c r="M481" i="33"/>
  <c r="J481" i="33"/>
  <c r="F481" i="33"/>
  <c r="G481" i="33" s="1"/>
  <c r="AM480" i="33"/>
  <c r="Y480" i="33"/>
  <c r="V480" i="33"/>
  <c r="S480" i="33"/>
  <c r="P480" i="33"/>
  <c r="M480" i="33"/>
  <c r="J480" i="33"/>
  <c r="F480" i="33"/>
  <c r="G480" i="33" s="1"/>
  <c r="AM479" i="33"/>
  <c r="Y479" i="33"/>
  <c r="V479" i="33"/>
  <c r="S479" i="33"/>
  <c r="P479" i="33"/>
  <c r="M479" i="33"/>
  <c r="J479" i="33"/>
  <c r="F479" i="33"/>
  <c r="G479" i="33" s="1"/>
  <c r="AM478" i="33"/>
  <c r="Y478" i="33"/>
  <c r="V478" i="33"/>
  <c r="S478" i="33"/>
  <c r="P478" i="33"/>
  <c r="M478" i="33"/>
  <c r="J478" i="33"/>
  <c r="F478" i="33"/>
  <c r="G478" i="33" s="1"/>
  <c r="AM477" i="33"/>
  <c r="Y477" i="33"/>
  <c r="V477" i="33"/>
  <c r="S477" i="33"/>
  <c r="P477" i="33"/>
  <c r="M477" i="33"/>
  <c r="J477" i="33"/>
  <c r="F477" i="33"/>
  <c r="G477" i="33" s="1"/>
  <c r="AM476" i="33"/>
  <c r="Y476" i="33"/>
  <c r="V476" i="33"/>
  <c r="S476" i="33"/>
  <c r="P476" i="33"/>
  <c r="M476" i="33"/>
  <c r="J476" i="33"/>
  <c r="F476" i="33"/>
  <c r="G476" i="33" s="1"/>
  <c r="AM475" i="33"/>
  <c r="Y475" i="33"/>
  <c r="V475" i="33"/>
  <c r="S475" i="33"/>
  <c r="P475" i="33"/>
  <c r="M475" i="33"/>
  <c r="J475" i="33"/>
  <c r="F475" i="33"/>
  <c r="G475" i="33" s="1"/>
  <c r="AM474" i="33"/>
  <c r="Y474" i="33"/>
  <c r="V474" i="33"/>
  <c r="S474" i="33"/>
  <c r="P474" i="33"/>
  <c r="M474" i="33"/>
  <c r="J474" i="33"/>
  <c r="F474" i="33"/>
  <c r="G474" i="33" s="1"/>
  <c r="AM473" i="33"/>
  <c r="Y473" i="33"/>
  <c r="V473" i="33"/>
  <c r="S473" i="33"/>
  <c r="P473" i="33"/>
  <c r="M473" i="33"/>
  <c r="J473" i="33"/>
  <c r="F473" i="33"/>
  <c r="G473" i="33" s="1"/>
  <c r="AM472" i="33"/>
  <c r="Y472" i="33"/>
  <c r="V472" i="33"/>
  <c r="S472" i="33"/>
  <c r="P472" i="33"/>
  <c r="M472" i="33"/>
  <c r="J472" i="33"/>
  <c r="F472" i="33"/>
  <c r="G472" i="33" s="1"/>
  <c r="AM471" i="33"/>
  <c r="Y471" i="33"/>
  <c r="V471" i="33"/>
  <c r="S471" i="33"/>
  <c r="P471" i="33"/>
  <c r="M471" i="33"/>
  <c r="J471" i="33"/>
  <c r="F471" i="33"/>
  <c r="G471" i="33" s="1"/>
  <c r="AM470" i="33"/>
  <c r="Y470" i="33"/>
  <c r="V470" i="33"/>
  <c r="S470" i="33"/>
  <c r="P470" i="33"/>
  <c r="M470" i="33"/>
  <c r="J470" i="33"/>
  <c r="F470" i="33"/>
  <c r="G470" i="33" s="1"/>
  <c r="AM469" i="33"/>
  <c r="Y469" i="33"/>
  <c r="V469" i="33"/>
  <c r="S469" i="33"/>
  <c r="P469" i="33"/>
  <c r="M469" i="33"/>
  <c r="J469" i="33"/>
  <c r="F469" i="33"/>
  <c r="G469" i="33" s="1"/>
  <c r="AM468" i="33"/>
  <c r="Y468" i="33"/>
  <c r="V468" i="33"/>
  <c r="S468" i="33"/>
  <c r="P468" i="33"/>
  <c r="M468" i="33"/>
  <c r="J468" i="33"/>
  <c r="F468" i="33"/>
  <c r="G468" i="33" s="1"/>
  <c r="AM467" i="33"/>
  <c r="Y467" i="33"/>
  <c r="V467" i="33"/>
  <c r="S467" i="33"/>
  <c r="P467" i="33"/>
  <c r="M467" i="33"/>
  <c r="J467" i="33"/>
  <c r="F467" i="33"/>
  <c r="G467" i="33" s="1"/>
  <c r="AM466" i="33"/>
  <c r="Y466" i="33"/>
  <c r="V466" i="33"/>
  <c r="S466" i="33"/>
  <c r="P466" i="33"/>
  <c r="M466" i="33"/>
  <c r="J466" i="33"/>
  <c r="F466" i="33"/>
  <c r="G466" i="33" s="1"/>
  <c r="AM465" i="33"/>
  <c r="Y465" i="33"/>
  <c r="V465" i="33"/>
  <c r="S465" i="33"/>
  <c r="P465" i="33"/>
  <c r="M465" i="33"/>
  <c r="J465" i="33"/>
  <c r="F465" i="33"/>
  <c r="G465" i="33" s="1"/>
  <c r="AM464" i="33"/>
  <c r="Y464" i="33"/>
  <c r="V464" i="33"/>
  <c r="S464" i="33"/>
  <c r="P464" i="33"/>
  <c r="M464" i="33"/>
  <c r="J464" i="33"/>
  <c r="F464" i="33"/>
  <c r="G464" i="33" s="1"/>
  <c r="AM463" i="33"/>
  <c r="Y463" i="33"/>
  <c r="V463" i="33"/>
  <c r="S463" i="33"/>
  <c r="P463" i="33"/>
  <c r="M463" i="33"/>
  <c r="J463" i="33"/>
  <c r="F463" i="33"/>
  <c r="G463" i="33" s="1"/>
  <c r="AM462" i="33"/>
  <c r="Y462" i="33"/>
  <c r="V462" i="33"/>
  <c r="S462" i="33"/>
  <c r="P462" i="33"/>
  <c r="M462" i="33"/>
  <c r="J462" i="33"/>
  <c r="F462" i="33"/>
  <c r="G462" i="33" s="1"/>
  <c r="AM461" i="33"/>
  <c r="Y461" i="33"/>
  <c r="V461" i="33"/>
  <c r="S461" i="33"/>
  <c r="P461" i="33"/>
  <c r="M461" i="33"/>
  <c r="J461" i="33"/>
  <c r="F461" i="33"/>
  <c r="G461" i="33" s="1"/>
  <c r="AM460" i="33"/>
  <c r="Y460" i="33"/>
  <c r="V460" i="33"/>
  <c r="S460" i="33"/>
  <c r="P460" i="33"/>
  <c r="M460" i="33"/>
  <c r="J460" i="33"/>
  <c r="F460" i="33"/>
  <c r="G460" i="33" s="1"/>
  <c r="AM459" i="33"/>
  <c r="Y459" i="33"/>
  <c r="V459" i="33"/>
  <c r="S459" i="33"/>
  <c r="P459" i="33"/>
  <c r="M459" i="33"/>
  <c r="J459" i="33"/>
  <c r="F459" i="33"/>
  <c r="G459" i="33" s="1"/>
  <c r="AM458" i="33"/>
  <c r="Y458" i="33"/>
  <c r="V458" i="33"/>
  <c r="S458" i="33"/>
  <c r="P458" i="33"/>
  <c r="M458" i="33"/>
  <c r="J458" i="33"/>
  <c r="F458" i="33"/>
  <c r="G458" i="33" s="1"/>
  <c r="AM457" i="33"/>
  <c r="Y457" i="33"/>
  <c r="V457" i="33"/>
  <c r="S457" i="33"/>
  <c r="P457" i="33"/>
  <c r="M457" i="33"/>
  <c r="J457" i="33"/>
  <c r="F457" i="33"/>
  <c r="G457" i="33" s="1"/>
  <c r="AM456" i="33"/>
  <c r="Y456" i="33"/>
  <c r="V456" i="33"/>
  <c r="S456" i="33"/>
  <c r="P456" i="33"/>
  <c r="M456" i="33"/>
  <c r="J456" i="33"/>
  <c r="F456" i="33"/>
  <c r="G456" i="33" s="1"/>
  <c r="AM455" i="33"/>
  <c r="Y455" i="33"/>
  <c r="V455" i="33"/>
  <c r="S455" i="33"/>
  <c r="P455" i="33"/>
  <c r="M455" i="33"/>
  <c r="J455" i="33"/>
  <c r="F455" i="33"/>
  <c r="G455" i="33" s="1"/>
  <c r="AM454" i="33"/>
  <c r="Y454" i="33"/>
  <c r="V454" i="33"/>
  <c r="S454" i="33"/>
  <c r="P454" i="33"/>
  <c r="M454" i="33"/>
  <c r="J454" i="33"/>
  <c r="F454" i="33"/>
  <c r="G454" i="33" s="1"/>
  <c r="AM453" i="33"/>
  <c r="Y453" i="33"/>
  <c r="V453" i="33"/>
  <c r="S453" i="33"/>
  <c r="P453" i="33"/>
  <c r="M453" i="33"/>
  <c r="J453" i="33"/>
  <c r="F453" i="33"/>
  <c r="G453" i="33" s="1"/>
  <c r="AM452" i="33"/>
  <c r="Y452" i="33"/>
  <c r="V452" i="33"/>
  <c r="S452" i="33"/>
  <c r="P452" i="33"/>
  <c r="M452" i="33"/>
  <c r="J452" i="33"/>
  <c r="F452" i="33"/>
  <c r="G452" i="33" s="1"/>
  <c r="AM451" i="33"/>
  <c r="Y451" i="33"/>
  <c r="V451" i="33"/>
  <c r="S451" i="33"/>
  <c r="P451" i="33"/>
  <c r="M451" i="33"/>
  <c r="J451" i="33"/>
  <c r="F451" i="33"/>
  <c r="G451" i="33" s="1"/>
  <c r="AM450" i="33"/>
  <c r="Y450" i="33"/>
  <c r="V450" i="33"/>
  <c r="S450" i="33"/>
  <c r="P450" i="33"/>
  <c r="M450" i="33"/>
  <c r="J450" i="33"/>
  <c r="F450" i="33"/>
  <c r="G450" i="33" s="1"/>
  <c r="AM449" i="33"/>
  <c r="Y449" i="33"/>
  <c r="V449" i="33"/>
  <c r="S449" i="33"/>
  <c r="P449" i="33"/>
  <c r="M449" i="33"/>
  <c r="J449" i="33"/>
  <c r="F449" i="33"/>
  <c r="G449" i="33" s="1"/>
  <c r="AM448" i="33"/>
  <c r="Y448" i="33"/>
  <c r="V448" i="33"/>
  <c r="S448" i="33"/>
  <c r="P448" i="33"/>
  <c r="M448" i="33"/>
  <c r="J448" i="33"/>
  <c r="F448" i="33"/>
  <c r="G448" i="33" s="1"/>
  <c r="AM447" i="33"/>
  <c r="Y447" i="33"/>
  <c r="V447" i="33"/>
  <c r="S447" i="33"/>
  <c r="P447" i="33"/>
  <c r="M447" i="33"/>
  <c r="J447" i="33"/>
  <c r="F447" i="33"/>
  <c r="G447" i="33" s="1"/>
  <c r="AM446" i="33"/>
  <c r="Y446" i="33"/>
  <c r="V446" i="33"/>
  <c r="S446" i="33"/>
  <c r="P446" i="33"/>
  <c r="M446" i="33"/>
  <c r="J446" i="33"/>
  <c r="F446" i="33"/>
  <c r="G446" i="33" s="1"/>
  <c r="AM445" i="33"/>
  <c r="Y445" i="33"/>
  <c r="V445" i="33"/>
  <c r="S445" i="33"/>
  <c r="P445" i="33"/>
  <c r="M445" i="33"/>
  <c r="J445" i="33"/>
  <c r="F445" i="33"/>
  <c r="G445" i="33" s="1"/>
  <c r="AM444" i="33"/>
  <c r="Y444" i="33"/>
  <c r="V444" i="33"/>
  <c r="S444" i="33"/>
  <c r="P444" i="33"/>
  <c r="M444" i="33"/>
  <c r="J444" i="33"/>
  <c r="F444" i="33"/>
  <c r="G444" i="33" s="1"/>
  <c r="AM443" i="33"/>
  <c r="Y443" i="33"/>
  <c r="V443" i="33"/>
  <c r="S443" i="33"/>
  <c r="P443" i="33"/>
  <c r="M443" i="33"/>
  <c r="J443" i="33"/>
  <c r="F443" i="33"/>
  <c r="G443" i="33" s="1"/>
  <c r="AM442" i="33"/>
  <c r="Y442" i="33"/>
  <c r="V442" i="33"/>
  <c r="S442" i="33"/>
  <c r="P442" i="33"/>
  <c r="M442" i="33"/>
  <c r="J442" i="33"/>
  <c r="F442" i="33"/>
  <c r="G442" i="33" s="1"/>
  <c r="AM441" i="33"/>
  <c r="Y441" i="33"/>
  <c r="V441" i="33"/>
  <c r="S441" i="33"/>
  <c r="P441" i="33"/>
  <c r="M441" i="33"/>
  <c r="J441" i="33"/>
  <c r="F441" i="33"/>
  <c r="G441" i="33" s="1"/>
  <c r="AM440" i="33"/>
  <c r="Y440" i="33"/>
  <c r="V440" i="33"/>
  <c r="S440" i="33"/>
  <c r="P440" i="33"/>
  <c r="M440" i="33"/>
  <c r="J440" i="33"/>
  <c r="F440" i="33"/>
  <c r="G440" i="33" s="1"/>
  <c r="AM439" i="33"/>
  <c r="Y439" i="33"/>
  <c r="V439" i="33"/>
  <c r="S439" i="33"/>
  <c r="P439" i="33"/>
  <c r="M439" i="33"/>
  <c r="J439" i="33"/>
  <c r="F439" i="33"/>
  <c r="G439" i="33" s="1"/>
  <c r="AM438" i="33"/>
  <c r="Y438" i="33"/>
  <c r="V438" i="33"/>
  <c r="S438" i="33"/>
  <c r="P438" i="33"/>
  <c r="M438" i="33"/>
  <c r="J438" i="33"/>
  <c r="F438" i="33"/>
  <c r="G438" i="33" s="1"/>
  <c r="AM437" i="33"/>
  <c r="Y437" i="33"/>
  <c r="V437" i="33"/>
  <c r="S437" i="33"/>
  <c r="P437" i="33"/>
  <c r="M437" i="33"/>
  <c r="J437" i="33"/>
  <c r="F437" i="33"/>
  <c r="G437" i="33" s="1"/>
  <c r="AM436" i="33"/>
  <c r="Y436" i="33"/>
  <c r="V436" i="33"/>
  <c r="S436" i="33"/>
  <c r="P436" i="33"/>
  <c r="M436" i="33"/>
  <c r="J436" i="33"/>
  <c r="F436" i="33"/>
  <c r="G436" i="33" s="1"/>
  <c r="AM435" i="33"/>
  <c r="Y435" i="33"/>
  <c r="V435" i="33"/>
  <c r="S435" i="33"/>
  <c r="P435" i="33"/>
  <c r="M435" i="33"/>
  <c r="J435" i="33"/>
  <c r="F435" i="33"/>
  <c r="G435" i="33" s="1"/>
  <c r="AM434" i="33"/>
  <c r="Y434" i="33"/>
  <c r="V434" i="33"/>
  <c r="S434" i="33"/>
  <c r="P434" i="33"/>
  <c r="M434" i="33"/>
  <c r="J434" i="33"/>
  <c r="F434" i="33"/>
  <c r="G434" i="33" s="1"/>
  <c r="AM433" i="33"/>
  <c r="Y433" i="33"/>
  <c r="V433" i="33"/>
  <c r="S433" i="33"/>
  <c r="P433" i="33"/>
  <c r="M433" i="33"/>
  <c r="J433" i="33"/>
  <c r="F433" i="33"/>
  <c r="G433" i="33" s="1"/>
  <c r="AM432" i="33"/>
  <c r="Y432" i="33"/>
  <c r="V432" i="33"/>
  <c r="S432" i="33"/>
  <c r="P432" i="33"/>
  <c r="M432" i="33"/>
  <c r="J432" i="33"/>
  <c r="F432" i="33"/>
  <c r="G432" i="33" s="1"/>
  <c r="AM431" i="33"/>
  <c r="Y431" i="33"/>
  <c r="V431" i="33"/>
  <c r="S431" i="33"/>
  <c r="P431" i="33"/>
  <c r="M431" i="33"/>
  <c r="J431" i="33"/>
  <c r="F431" i="33"/>
  <c r="G431" i="33" s="1"/>
  <c r="AM430" i="33"/>
  <c r="Y430" i="33"/>
  <c r="V430" i="33"/>
  <c r="S430" i="33"/>
  <c r="P430" i="33"/>
  <c r="M430" i="33"/>
  <c r="J430" i="33"/>
  <c r="F430" i="33"/>
  <c r="G430" i="33" s="1"/>
  <c r="AM429" i="33"/>
  <c r="Y429" i="33"/>
  <c r="V429" i="33"/>
  <c r="S429" i="33"/>
  <c r="P429" i="33"/>
  <c r="M429" i="33"/>
  <c r="J429" i="33"/>
  <c r="F429" i="33"/>
  <c r="G429" i="33" s="1"/>
  <c r="AM428" i="33"/>
  <c r="Y428" i="33"/>
  <c r="V428" i="33"/>
  <c r="S428" i="33"/>
  <c r="P428" i="33"/>
  <c r="M428" i="33"/>
  <c r="J428" i="33"/>
  <c r="F428" i="33"/>
  <c r="G428" i="33" s="1"/>
  <c r="AM427" i="33"/>
  <c r="Y427" i="33"/>
  <c r="V427" i="33"/>
  <c r="S427" i="33"/>
  <c r="P427" i="33"/>
  <c r="M427" i="33"/>
  <c r="J427" i="33"/>
  <c r="F427" i="33"/>
  <c r="G427" i="33" s="1"/>
  <c r="AM426" i="33"/>
  <c r="Y426" i="33"/>
  <c r="V426" i="33"/>
  <c r="S426" i="33"/>
  <c r="P426" i="33"/>
  <c r="M426" i="33"/>
  <c r="J426" i="33"/>
  <c r="F426" i="33"/>
  <c r="G426" i="33" s="1"/>
  <c r="AM425" i="33"/>
  <c r="Y425" i="33"/>
  <c r="V425" i="33"/>
  <c r="S425" i="33"/>
  <c r="P425" i="33"/>
  <c r="M425" i="33"/>
  <c r="J425" i="33"/>
  <c r="F425" i="33"/>
  <c r="G425" i="33" s="1"/>
  <c r="AM424" i="33"/>
  <c r="Y424" i="33"/>
  <c r="V424" i="33"/>
  <c r="S424" i="33"/>
  <c r="P424" i="33"/>
  <c r="M424" i="33"/>
  <c r="J424" i="33"/>
  <c r="F424" i="33"/>
  <c r="G424" i="33" s="1"/>
  <c r="AM423" i="33"/>
  <c r="Y423" i="33"/>
  <c r="V423" i="33"/>
  <c r="S423" i="33"/>
  <c r="P423" i="33"/>
  <c r="M423" i="33"/>
  <c r="J423" i="33"/>
  <c r="F423" i="33"/>
  <c r="G423" i="33" s="1"/>
  <c r="AM422" i="33"/>
  <c r="Y422" i="33"/>
  <c r="V422" i="33"/>
  <c r="S422" i="33"/>
  <c r="P422" i="33"/>
  <c r="M422" i="33"/>
  <c r="J422" i="33"/>
  <c r="F422" i="33"/>
  <c r="G422" i="33" s="1"/>
  <c r="AM421" i="33"/>
  <c r="Y421" i="33"/>
  <c r="V421" i="33"/>
  <c r="S421" i="33"/>
  <c r="P421" i="33"/>
  <c r="M421" i="33"/>
  <c r="J421" i="33"/>
  <c r="F421" i="33"/>
  <c r="G421" i="33" s="1"/>
  <c r="AM420" i="33"/>
  <c r="Y420" i="33"/>
  <c r="V420" i="33"/>
  <c r="S420" i="33"/>
  <c r="P420" i="33"/>
  <c r="M420" i="33"/>
  <c r="J420" i="33"/>
  <c r="F420" i="33"/>
  <c r="G420" i="33" s="1"/>
  <c r="AM419" i="33"/>
  <c r="Y419" i="33"/>
  <c r="V419" i="33"/>
  <c r="S419" i="33"/>
  <c r="P419" i="33"/>
  <c r="M419" i="33"/>
  <c r="J419" i="33"/>
  <c r="F419" i="33"/>
  <c r="G419" i="33" s="1"/>
  <c r="AM418" i="33"/>
  <c r="Y418" i="33"/>
  <c r="V418" i="33"/>
  <c r="S418" i="33"/>
  <c r="P418" i="33"/>
  <c r="M418" i="33"/>
  <c r="J418" i="33"/>
  <c r="F418" i="33"/>
  <c r="G418" i="33" s="1"/>
  <c r="AM417" i="33"/>
  <c r="Y417" i="33"/>
  <c r="V417" i="33"/>
  <c r="S417" i="33"/>
  <c r="P417" i="33"/>
  <c r="M417" i="33"/>
  <c r="J417" i="33"/>
  <c r="F417" i="33"/>
  <c r="G417" i="33" s="1"/>
  <c r="AM416" i="33"/>
  <c r="Y416" i="33"/>
  <c r="V416" i="33"/>
  <c r="S416" i="33"/>
  <c r="P416" i="33"/>
  <c r="M416" i="33"/>
  <c r="J416" i="33"/>
  <c r="F416" i="33"/>
  <c r="G416" i="33" s="1"/>
  <c r="AM415" i="33"/>
  <c r="Y415" i="33"/>
  <c r="V415" i="33"/>
  <c r="S415" i="33"/>
  <c r="P415" i="33"/>
  <c r="M415" i="33"/>
  <c r="J415" i="33"/>
  <c r="F415" i="33"/>
  <c r="G415" i="33" s="1"/>
  <c r="AM414" i="33"/>
  <c r="Y414" i="33"/>
  <c r="V414" i="33"/>
  <c r="S414" i="33"/>
  <c r="P414" i="33"/>
  <c r="M414" i="33"/>
  <c r="J414" i="33"/>
  <c r="F414" i="33"/>
  <c r="G414" i="33" s="1"/>
  <c r="AM413" i="33"/>
  <c r="Y413" i="33"/>
  <c r="V413" i="33"/>
  <c r="S413" i="33"/>
  <c r="P413" i="33"/>
  <c r="M413" i="33"/>
  <c r="J413" i="33"/>
  <c r="F413" i="33"/>
  <c r="G413" i="33" s="1"/>
  <c r="AM412" i="33"/>
  <c r="Y412" i="33"/>
  <c r="V412" i="33"/>
  <c r="S412" i="33"/>
  <c r="P412" i="33"/>
  <c r="M412" i="33"/>
  <c r="J412" i="33"/>
  <c r="F412" i="33"/>
  <c r="G412" i="33" s="1"/>
  <c r="AM411" i="33"/>
  <c r="Y411" i="33"/>
  <c r="V411" i="33"/>
  <c r="S411" i="33"/>
  <c r="P411" i="33"/>
  <c r="M411" i="33"/>
  <c r="J411" i="33"/>
  <c r="F411" i="33"/>
  <c r="G411" i="33" s="1"/>
  <c r="AM410" i="33"/>
  <c r="Y410" i="33"/>
  <c r="V410" i="33"/>
  <c r="S410" i="33"/>
  <c r="P410" i="33"/>
  <c r="M410" i="33"/>
  <c r="J410" i="33"/>
  <c r="F410" i="33"/>
  <c r="G410" i="33" s="1"/>
  <c r="AM409" i="33"/>
  <c r="Y409" i="33"/>
  <c r="V409" i="33"/>
  <c r="S409" i="33"/>
  <c r="P409" i="33"/>
  <c r="M409" i="33"/>
  <c r="J409" i="33"/>
  <c r="F409" i="33"/>
  <c r="G409" i="33" s="1"/>
  <c r="AM408" i="33"/>
  <c r="Y408" i="33"/>
  <c r="V408" i="33"/>
  <c r="S408" i="33"/>
  <c r="P408" i="33"/>
  <c r="M408" i="33"/>
  <c r="J408" i="33"/>
  <c r="F408" i="33"/>
  <c r="G408" i="33" s="1"/>
  <c r="AM407" i="33"/>
  <c r="Y407" i="33"/>
  <c r="V407" i="33"/>
  <c r="S407" i="33"/>
  <c r="P407" i="33"/>
  <c r="M407" i="33"/>
  <c r="J407" i="33"/>
  <c r="F407" i="33"/>
  <c r="G407" i="33" s="1"/>
  <c r="AM406" i="33"/>
  <c r="Y406" i="33"/>
  <c r="V406" i="33"/>
  <c r="S406" i="33"/>
  <c r="P406" i="33"/>
  <c r="M406" i="33"/>
  <c r="J406" i="33"/>
  <c r="F406" i="33"/>
  <c r="G406" i="33" s="1"/>
  <c r="AM405" i="33"/>
  <c r="Y405" i="33"/>
  <c r="V405" i="33"/>
  <c r="S405" i="33"/>
  <c r="P405" i="33"/>
  <c r="M405" i="33"/>
  <c r="J405" i="33"/>
  <c r="F405" i="33"/>
  <c r="G405" i="33" s="1"/>
  <c r="AM404" i="33"/>
  <c r="Y404" i="33"/>
  <c r="V404" i="33"/>
  <c r="S404" i="33"/>
  <c r="P404" i="33"/>
  <c r="M404" i="33"/>
  <c r="J404" i="33"/>
  <c r="F404" i="33"/>
  <c r="G404" i="33" s="1"/>
  <c r="AM403" i="33"/>
  <c r="Y403" i="33"/>
  <c r="V403" i="33"/>
  <c r="S403" i="33"/>
  <c r="P403" i="33"/>
  <c r="M403" i="33"/>
  <c r="J403" i="33"/>
  <c r="F403" i="33"/>
  <c r="G403" i="33" s="1"/>
  <c r="AM402" i="33"/>
  <c r="Y402" i="33"/>
  <c r="V402" i="33"/>
  <c r="S402" i="33"/>
  <c r="P402" i="33"/>
  <c r="M402" i="33"/>
  <c r="J402" i="33"/>
  <c r="F402" i="33"/>
  <c r="G402" i="33" s="1"/>
  <c r="AM401" i="33"/>
  <c r="Y401" i="33"/>
  <c r="V401" i="33"/>
  <c r="S401" i="33"/>
  <c r="P401" i="33"/>
  <c r="M401" i="33"/>
  <c r="J401" i="33"/>
  <c r="F401" i="33"/>
  <c r="G401" i="33" s="1"/>
  <c r="AM400" i="33"/>
  <c r="Y400" i="33"/>
  <c r="V400" i="33"/>
  <c r="S400" i="33"/>
  <c r="P400" i="33"/>
  <c r="M400" i="33"/>
  <c r="J400" i="33"/>
  <c r="F400" i="33"/>
  <c r="G400" i="33" s="1"/>
  <c r="AM399" i="33"/>
  <c r="Y399" i="33"/>
  <c r="V399" i="33"/>
  <c r="S399" i="33"/>
  <c r="P399" i="33"/>
  <c r="M399" i="33"/>
  <c r="J399" i="33"/>
  <c r="F399" i="33"/>
  <c r="G399" i="33" s="1"/>
  <c r="AM398" i="33"/>
  <c r="Y398" i="33"/>
  <c r="V398" i="33"/>
  <c r="S398" i="33"/>
  <c r="P398" i="33"/>
  <c r="M398" i="33"/>
  <c r="J398" i="33"/>
  <c r="F398" i="33"/>
  <c r="G398" i="33" s="1"/>
  <c r="AM397" i="33"/>
  <c r="Y397" i="33"/>
  <c r="V397" i="33"/>
  <c r="S397" i="33"/>
  <c r="P397" i="33"/>
  <c r="M397" i="33"/>
  <c r="J397" i="33"/>
  <c r="F397" i="33"/>
  <c r="G397" i="33" s="1"/>
  <c r="AM396" i="33"/>
  <c r="Y396" i="33"/>
  <c r="V396" i="33"/>
  <c r="S396" i="33"/>
  <c r="P396" i="33"/>
  <c r="M396" i="33"/>
  <c r="J396" i="33"/>
  <c r="F396" i="33"/>
  <c r="G396" i="33" s="1"/>
  <c r="AM395" i="33"/>
  <c r="Y395" i="33"/>
  <c r="V395" i="33"/>
  <c r="S395" i="33"/>
  <c r="P395" i="33"/>
  <c r="M395" i="33"/>
  <c r="J395" i="33"/>
  <c r="F395" i="33"/>
  <c r="G395" i="33" s="1"/>
  <c r="AM394" i="33"/>
  <c r="Y394" i="33"/>
  <c r="V394" i="33"/>
  <c r="S394" i="33"/>
  <c r="P394" i="33"/>
  <c r="M394" i="33"/>
  <c r="J394" i="33"/>
  <c r="F394" i="33"/>
  <c r="G394" i="33" s="1"/>
  <c r="AM393" i="33"/>
  <c r="Y393" i="33"/>
  <c r="V393" i="33"/>
  <c r="S393" i="33"/>
  <c r="P393" i="33"/>
  <c r="M393" i="33"/>
  <c r="J393" i="33"/>
  <c r="F393" i="33"/>
  <c r="G393" i="33" s="1"/>
  <c r="AM392" i="33"/>
  <c r="Y392" i="33"/>
  <c r="V392" i="33"/>
  <c r="S392" i="33"/>
  <c r="P392" i="33"/>
  <c r="M392" i="33"/>
  <c r="J392" i="33"/>
  <c r="F392" i="33"/>
  <c r="G392" i="33" s="1"/>
  <c r="AM391" i="33"/>
  <c r="Y391" i="33"/>
  <c r="V391" i="33"/>
  <c r="S391" i="33"/>
  <c r="P391" i="33"/>
  <c r="M391" i="33"/>
  <c r="J391" i="33"/>
  <c r="F391" i="33"/>
  <c r="G391" i="33" s="1"/>
  <c r="AM390" i="33"/>
  <c r="Y390" i="33"/>
  <c r="V390" i="33"/>
  <c r="S390" i="33"/>
  <c r="P390" i="33"/>
  <c r="M390" i="33"/>
  <c r="J390" i="33"/>
  <c r="F390" i="33"/>
  <c r="G390" i="33" s="1"/>
  <c r="AM389" i="33"/>
  <c r="Y389" i="33"/>
  <c r="V389" i="33"/>
  <c r="S389" i="33"/>
  <c r="P389" i="33"/>
  <c r="M389" i="33"/>
  <c r="J389" i="33"/>
  <c r="F389" i="33"/>
  <c r="G389" i="33" s="1"/>
  <c r="AM388" i="33"/>
  <c r="Y388" i="33"/>
  <c r="V388" i="33"/>
  <c r="S388" i="33"/>
  <c r="P388" i="33"/>
  <c r="M388" i="33"/>
  <c r="J388" i="33"/>
  <c r="F388" i="33"/>
  <c r="G388" i="33" s="1"/>
  <c r="AM387" i="33"/>
  <c r="Y387" i="33"/>
  <c r="V387" i="33"/>
  <c r="S387" i="33"/>
  <c r="P387" i="33"/>
  <c r="M387" i="33"/>
  <c r="J387" i="33"/>
  <c r="F387" i="33"/>
  <c r="G387" i="33" s="1"/>
  <c r="AM386" i="33"/>
  <c r="Y386" i="33"/>
  <c r="V386" i="33"/>
  <c r="S386" i="33"/>
  <c r="P386" i="33"/>
  <c r="M386" i="33"/>
  <c r="J386" i="33"/>
  <c r="F386" i="33"/>
  <c r="G386" i="33" s="1"/>
  <c r="AM385" i="33"/>
  <c r="Y385" i="33"/>
  <c r="V385" i="33"/>
  <c r="S385" i="33"/>
  <c r="P385" i="33"/>
  <c r="M385" i="33"/>
  <c r="J385" i="33"/>
  <c r="F385" i="33"/>
  <c r="G385" i="33" s="1"/>
  <c r="AM384" i="33"/>
  <c r="Y384" i="33"/>
  <c r="V384" i="33"/>
  <c r="S384" i="33"/>
  <c r="P384" i="33"/>
  <c r="M384" i="33"/>
  <c r="J384" i="33"/>
  <c r="F384" i="33"/>
  <c r="G384" i="33" s="1"/>
  <c r="AM383" i="33"/>
  <c r="Y383" i="33"/>
  <c r="V383" i="33"/>
  <c r="S383" i="33"/>
  <c r="P383" i="33"/>
  <c r="M383" i="33"/>
  <c r="J383" i="33"/>
  <c r="F383" i="33"/>
  <c r="G383" i="33" s="1"/>
  <c r="AM382" i="33"/>
  <c r="Y382" i="33"/>
  <c r="V382" i="33"/>
  <c r="S382" i="33"/>
  <c r="P382" i="33"/>
  <c r="M382" i="33"/>
  <c r="J382" i="33"/>
  <c r="F382" i="33"/>
  <c r="G382" i="33" s="1"/>
  <c r="AM381" i="33"/>
  <c r="Y381" i="33"/>
  <c r="V381" i="33"/>
  <c r="S381" i="33"/>
  <c r="P381" i="33"/>
  <c r="M381" i="33"/>
  <c r="J381" i="33"/>
  <c r="F381" i="33"/>
  <c r="G381" i="33" s="1"/>
  <c r="AM380" i="33"/>
  <c r="Y380" i="33"/>
  <c r="V380" i="33"/>
  <c r="S380" i="33"/>
  <c r="P380" i="33"/>
  <c r="M380" i="33"/>
  <c r="J380" i="33"/>
  <c r="F380" i="33"/>
  <c r="G380" i="33" s="1"/>
  <c r="AM379" i="33"/>
  <c r="Y379" i="33"/>
  <c r="V379" i="33"/>
  <c r="S379" i="33"/>
  <c r="P379" i="33"/>
  <c r="M379" i="33"/>
  <c r="J379" i="33"/>
  <c r="F379" i="33"/>
  <c r="G379" i="33" s="1"/>
  <c r="AM378" i="33"/>
  <c r="Y378" i="33"/>
  <c r="V378" i="33"/>
  <c r="S378" i="33"/>
  <c r="P378" i="33"/>
  <c r="M378" i="33"/>
  <c r="J378" i="33"/>
  <c r="F378" i="33"/>
  <c r="G378" i="33" s="1"/>
  <c r="AM377" i="33"/>
  <c r="Y377" i="33"/>
  <c r="V377" i="33"/>
  <c r="S377" i="33"/>
  <c r="P377" i="33"/>
  <c r="M377" i="33"/>
  <c r="J377" i="33"/>
  <c r="F377" i="33"/>
  <c r="G377" i="33" s="1"/>
  <c r="AM376" i="33"/>
  <c r="Y376" i="33"/>
  <c r="V376" i="33"/>
  <c r="S376" i="33"/>
  <c r="P376" i="33"/>
  <c r="M376" i="33"/>
  <c r="J376" i="33"/>
  <c r="F376" i="33"/>
  <c r="G376" i="33" s="1"/>
  <c r="AM375" i="33"/>
  <c r="Y375" i="33"/>
  <c r="V375" i="33"/>
  <c r="S375" i="33"/>
  <c r="P375" i="33"/>
  <c r="M375" i="33"/>
  <c r="J375" i="33"/>
  <c r="F375" i="33"/>
  <c r="G375" i="33" s="1"/>
  <c r="AM374" i="33"/>
  <c r="Y374" i="33"/>
  <c r="V374" i="33"/>
  <c r="S374" i="33"/>
  <c r="P374" i="33"/>
  <c r="M374" i="33"/>
  <c r="J374" i="33"/>
  <c r="F374" i="33"/>
  <c r="G374" i="33" s="1"/>
  <c r="AM373" i="33"/>
  <c r="Y373" i="33"/>
  <c r="V373" i="33"/>
  <c r="S373" i="33"/>
  <c r="P373" i="33"/>
  <c r="M373" i="33"/>
  <c r="J373" i="33"/>
  <c r="F373" i="33"/>
  <c r="G373" i="33" s="1"/>
  <c r="AM372" i="33"/>
  <c r="Y372" i="33"/>
  <c r="V372" i="33"/>
  <c r="S372" i="33"/>
  <c r="P372" i="33"/>
  <c r="M372" i="33"/>
  <c r="J372" i="33"/>
  <c r="F372" i="33"/>
  <c r="G372" i="33" s="1"/>
  <c r="AM371" i="33"/>
  <c r="Y371" i="33"/>
  <c r="V371" i="33"/>
  <c r="S371" i="33"/>
  <c r="P371" i="33"/>
  <c r="M371" i="33"/>
  <c r="J371" i="33"/>
  <c r="F371" i="33"/>
  <c r="G371" i="33" s="1"/>
  <c r="AM370" i="33"/>
  <c r="Y370" i="33"/>
  <c r="V370" i="33"/>
  <c r="S370" i="33"/>
  <c r="P370" i="33"/>
  <c r="M370" i="33"/>
  <c r="J370" i="33"/>
  <c r="F370" i="33"/>
  <c r="G370" i="33" s="1"/>
  <c r="AM369" i="33"/>
  <c r="Y369" i="33"/>
  <c r="V369" i="33"/>
  <c r="S369" i="33"/>
  <c r="P369" i="33"/>
  <c r="M369" i="33"/>
  <c r="J369" i="33"/>
  <c r="F369" i="33"/>
  <c r="G369" i="33" s="1"/>
  <c r="AM368" i="33"/>
  <c r="Y368" i="33"/>
  <c r="V368" i="33"/>
  <c r="S368" i="33"/>
  <c r="P368" i="33"/>
  <c r="M368" i="33"/>
  <c r="J368" i="33"/>
  <c r="F368" i="33"/>
  <c r="G368" i="33" s="1"/>
  <c r="AM367" i="33"/>
  <c r="Y367" i="33"/>
  <c r="V367" i="33"/>
  <c r="S367" i="33"/>
  <c r="P367" i="33"/>
  <c r="M367" i="33"/>
  <c r="J367" i="33"/>
  <c r="F367" i="33"/>
  <c r="G367" i="33" s="1"/>
  <c r="AM366" i="33"/>
  <c r="Y366" i="33"/>
  <c r="V366" i="33"/>
  <c r="S366" i="33"/>
  <c r="P366" i="33"/>
  <c r="M366" i="33"/>
  <c r="J366" i="33"/>
  <c r="F366" i="33"/>
  <c r="G366" i="33" s="1"/>
  <c r="AM365" i="33"/>
  <c r="Y365" i="33"/>
  <c r="V365" i="33"/>
  <c r="S365" i="33"/>
  <c r="P365" i="33"/>
  <c r="M365" i="33"/>
  <c r="J365" i="33"/>
  <c r="F365" i="33"/>
  <c r="G365" i="33" s="1"/>
  <c r="AM364" i="33"/>
  <c r="Y364" i="33"/>
  <c r="V364" i="33"/>
  <c r="S364" i="33"/>
  <c r="P364" i="33"/>
  <c r="M364" i="33"/>
  <c r="J364" i="33"/>
  <c r="F364" i="33"/>
  <c r="G364" i="33" s="1"/>
  <c r="AM363" i="33"/>
  <c r="Y363" i="33"/>
  <c r="V363" i="33"/>
  <c r="S363" i="33"/>
  <c r="P363" i="33"/>
  <c r="M363" i="33"/>
  <c r="J363" i="33"/>
  <c r="F363" i="33"/>
  <c r="G363" i="33" s="1"/>
  <c r="AM362" i="33"/>
  <c r="Y362" i="33"/>
  <c r="V362" i="33"/>
  <c r="S362" i="33"/>
  <c r="P362" i="33"/>
  <c r="M362" i="33"/>
  <c r="J362" i="33"/>
  <c r="F362" i="33"/>
  <c r="G362" i="33" s="1"/>
  <c r="AM361" i="33"/>
  <c r="Y361" i="33"/>
  <c r="V361" i="33"/>
  <c r="S361" i="33"/>
  <c r="P361" i="33"/>
  <c r="M361" i="33"/>
  <c r="J361" i="33"/>
  <c r="F361" i="33"/>
  <c r="G361" i="33" s="1"/>
  <c r="AM360" i="33"/>
  <c r="Y360" i="33"/>
  <c r="V360" i="33"/>
  <c r="S360" i="33"/>
  <c r="P360" i="33"/>
  <c r="M360" i="33"/>
  <c r="J360" i="33"/>
  <c r="F360" i="33"/>
  <c r="G360" i="33" s="1"/>
  <c r="AM359" i="33"/>
  <c r="Y359" i="33"/>
  <c r="V359" i="33"/>
  <c r="S359" i="33"/>
  <c r="P359" i="33"/>
  <c r="M359" i="33"/>
  <c r="J359" i="33"/>
  <c r="F359" i="33"/>
  <c r="G359" i="33" s="1"/>
  <c r="AM358" i="33"/>
  <c r="Y358" i="33"/>
  <c r="V358" i="33"/>
  <c r="S358" i="33"/>
  <c r="P358" i="33"/>
  <c r="M358" i="33"/>
  <c r="J358" i="33"/>
  <c r="F358" i="33"/>
  <c r="G358" i="33" s="1"/>
  <c r="AM357" i="33"/>
  <c r="Y357" i="33"/>
  <c r="V357" i="33"/>
  <c r="S357" i="33"/>
  <c r="P357" i="33"/>
  <c r="M357" i="33"/>
  <c r="J357" i="33"/>
  <c r="F357" i="33"/>
  <c r="G357" i="33" s="1"/>
  <c r="AM356" i="33"/>
  <c r="Y356" i="33"/>
  <c r="V356" i="33"/>
  <c r="S356" i="33"/>
  <c r="P356" i="33"/>
  <c r="M356" i="33"/>
  <c r="J356" i="33"/>
  <c r="F356" i="33"/>
  <c r="G356" i="33" s="1"/>
  <c r="AM355" i="33"/>
  <c r="Y355" i="33"/>
  <c r="V355" i="33"/>
  <c r="S355" i="33"/>
  <c r="P355" i="33"/>
  <c r="M355" i="33"/>
  <c r="J355" i="33"/>
  <c r="F355" i="33"/>
  <c r="G355" i="33" s="1"/>
  <c r="AM354" i="33"/>
  <c r="Y354" i="33"/>
  <c r="V354" i="33"/>
  <c r="S354" i="33"/>
  <c r="P354" i="33"/>
  <c r="M354" i="33"/>
  <c r="J354" i="33"/>
  <c r="F354" i="33"/>
  <c r="G354" i="33" s="1"/>
  <c r="AM353" i="33"/>
  <c r="Y353" i="33"/>
  <c r="V353" i="33"/>
  <c r="S353" i="33"/>
  <c r="P353" i="33"/>
  <c r="M353" i="33"/>
  <c r="J353" i="33"/>
  <c r="F353" i="33"/>
  <c r="G353" i="33" s="1"/>
  <c r="AM352" i="33"/>
  <c r="Y352" i="33"/>
  <c r="V352" i="33"/>
  <c r="S352" i="33"/>
  <c r="P352" i="33"/>
  <c r="M352" i="33"/>
  <c r="J352" i="33"/>
  <c r="F352" i="33"/>
  <c r="G352" i="33" s="1"/>
  <c r="AM351" i="33"/>
  <c r="Y351" i="33"/>
  <c r="V351" i="33"/>
  <c r="S351" i="33"/>
  <c r="P351" i="33"/>
  <c r="M351" i="33"/>
  <c r="J351" i="33"/>
  <c r="F351" i="33"/>
  <c r="G351" i="33" s="1"/>
  <c r="AM350" i="33"/>
  <c r="Y350" i="33"/>
  <c r="V350" i="33"/>
  <c r="S350" i="33"/>
  <c r="P350" i="33"/>
  <c r="M350" i="33"/>
  <c r="J350" i="33"/>
  <c r="F350" i="33"/>
  <c r="G350" i="33" s="1"/>
  <c r="AM349" i="33"/>
  <c r="Y349" i="33"/>
  <c r="V349" i="33"/>
  <c r="S349" i="33"/>
  <c r="P349" i="33"/>
  <c r="M349" i="33"/>
  <c r="J349" i="33"/>
  <c r="F349" i="33"/>
  <c r="G349" i="33" s="1"/>
  <c r="AM348" i="33"/>
  <c r="Y348" i="33"/>
  <c r="V348" i="33"/>
  <c r="S348" i="33"/>
  <c r="P348" i="33"/>
  <c r="M348" i="33"/>
  <c r="J348" i="33"/>
  <c r="F348" i="33"/>
  <c r="G348" i="33" s="1"/>
  <c r="AM347" i="33"/>
  <c r="Y347" i="33"/>
  <c r="V347" i="33"/>
  <c r="S347" i="33"/>
  <c r="P347" i="33"/>
  <c r="M347" i="33"/>
  <c r="J347" i="33"/>
  <c r="F347" i="33"/>
  <c r="G347" i="33" s="1"/>
  <c r="AM346" i="33"/>
  <c r="Y346" i="33"/>
  <c r="V346" i="33"/>
  <c r="S346" i="33"/>
  <c r="P346" i="33"/>
  <c r="M346" i="33"/>
  <c r="J346" i="33"/>
  <c r="F346" i="33"/>
  <c r="G346" i="33" s="1"/>
  <c r="AM345" i="33"/>
  <c r="Y345" i="33"/>
  <c r="V345" i="33"/>
  <c r="S345" i="33"/>
  <c r="P345" i="33"/>
  <c r="M345" i="33"/>
  <c r="J345" i="33"/>
  <c r="F345" i="33"/>
  <c r="G345" i="33" s="1"/>
  <c r="AM344" i="33"/>
  <c r="Y344" i="33"/>
  <c r="V344" i="33"/>
  <c r="S344" i="33"/>
  <c r="P344" i="33"/>
  <c r="M344" i="33"/>
  <c r="J344" i="33"/>
  <c r="F344" i="33"/>
  <c r="G344" i="33" s="1"/>
  <c r="AM343" i="33"/>
  <c r="Y343" i="33"/>
  <c r="V343" i="33"/>
  <c r="S343" i="33"/>
  <c r="P343" i="33"/>
  <c r="M343" i="33"/>
  <c r="J343" i="33"/>
  <c r="F343" i="33"/>
  <c r="G343" i="33" s="1"/>
  <c r="AM342" i="33"/>
  <c r="Y342" i="33"/>
  <c r="V342" i="33"/>
  <c r="S342" i="33"/>
  <c r="P342" i="33"/>
  <c r="M342" i="33"/>
  <c r="J342" i="33"/>
  <c r="F342" i="33"/>
  <c r="G342" i="33" s="1"/>
  <c r="AM341" i="33"/>
  <c r="Y341" i="33"/>
  <c r="V341" i="33"/>
  <c r="S341" i="33"/>
  <c r="P341" i="33"/>
  <c r="M341" i="33"/>
  <c r="J341" i="33"/>
  <c r="F341" i="33"/>
  <c r="G341" i="33" s="1"/>
  <c r="AM340" i="33"/>
  <c r="Y340" i="33"/>
  <c r="V340" i="33"/>
  <c r="S340" i="33"/>
  <c r="P340" i="33"/>
  <c r="M340" i="33"/>
  <c r="J340" i="33"/>
  <c r="F340" i="33"/>
  <c r="G340" i="33" s="1"/>
  <c r="AM339" i="33"/>
  <c r="Y339" i="33"/>
  <c r="V339" i="33"/>
  <c r="S339" i="33"/>
  <c r="P339" i="33"/>
  <c r="M339" i="33"/>
  <c r="J339" i="33"/>
  <c r="F339" i="33"/>
  <c r="G339" i="33" s="1"/>
  <c r="AM338" i="33"/>
  <c r="Y338" i="33"/>
  <c r="V338" i="33"/>
  <c r="S338" i="33"/>
  <c r="P338" i="33"/>
  <c r="M338" i="33"/>
  <c r="J338" i="33"/>
  <c r="F338" i="33"/>
  <c r="G338" i="33" s="1"/>
  <c r="AM337" i="33"/>
  <c r="Y337" i="33"/>
  <c r="V337" i="33"/>
  <c r="S337" i="33"/>
  <c r="P337" i="33"/>
  <c r="M337" i="33"/>
  <c r="J337" i="33"/>
  <c r="F337" i="33"/>
  <c r="G337" i="33" s="1"/>
  <c r="AM336" i="33"/>
  <c r="Y336" i="33"/>
  <c r="V336" i="33"/>
  <c r="S336" i="33"/>
  <c r="P336" i="33"/>
  <c r="M336" i="33"/>
  <c r="J336" i="33"/>
  <c r="F336" i="33"/>
  <c r="G336" i="33" s="1"/>
  <c r="AM335" i="33"/>
  <c r="Y335" i="33"/>
  <c r="V335" i="33"/>
  <c r="S335" i="33"/>
  <c r="P335" i="33"/>
  <c r="M335" i="33"/>
  <c r="J335" i="33"/>
  <c r="F335" i="33"/>
  <c r="G335" i="33" s="1"/>
  <c r="AM334" i="33"/>
  <c r="Y334" i="33"/>
  <c r="V334" i="33"/>
  <c r="S334" i="33"/>
  <c r="P334" i="33"/>
  <c r="M334" i="33"/>
  <c r="J334" i="33"/>
  <c r="F334" i="33"/>
  <c r="G334" i="33" s="1"/>
  <c r="AM333" i="33"/>
  <c r="Y333" i="33"/>
  <c r="V333" i="33"/>
  <c r="S333" i="33"/>
  <c r="P333" i="33"/>
  <c r="M333" i="33"/>
  <c r="J333" i="33"/>
  <c r="F333" i="33"/>
  <c r="G333" i="33" s="1"/>
  <c r="AM332" i="33"/>
  <c r="Y332" i="33"/>
  <c r="V332" i="33"/>
  <c r="S332" i="33"/>
  <c r="P332" i="33"/>
  <c r="M332" i="33"/>
  <c r="J332" i="33"/>
  <c r="F332" i="33"/>
  <c r="G332" i="33" s="1"/>
  <c r="AM331" i="33"/>
  <c r="Y331" i="33"/>
  <c r="V331" i="33"/>
  <c r="S331" i="33"/>
  <c r="P331" i="33"/>
  <c r="M331" i="33"/>
  <c r="J331" i="33"/>
  <c r="F331" i="33"/>
  <c r="G331" i="33" s="1"/>
  <c r="AM330" i="33"/>
  <c r="Y330" i="33"/>
  <c r="V330" i="33"/>
  <c r="S330" i="33"/>
  <c r="P330" i="33"/>
  <c r="M330" i="33"/>
  <c r="J330" i="33"/>
  <c r="F330" i="33"/>
  <c r="G330" i="33" s="1"/>
  <c r="AM329" i="33"/>
  <c r="Y329" i="33"/>
  <c r="V329" i="33"/>
  <c r="S329" i="33"/>
  <c r="P329" i="33"/>
  <c r="M329" i="33"/>
  <c r="J329" i="33"/>
  <c r="F329" i="33"/>
  <c r="G329" i="33" s="1"/>
  <c r="AM328" i="33"/>
  <c r="Y328" i="33"/>
  <c r="V328" i="33"/>
  <c r="S328" i="33"/>
  <c r="P328" i="33"/>
  <c r="M328" i="33"/>
  <c r="J328" i="33"/>
  <c r="F328" i="33"/>
  <c r="G328" i="33" s="1"/>
  <c r="AM327" i="33"/>
  <c r="Y327" i="33"/>
  <c r="V327" i="33"/>
  <c r="S327" i="33"/>
  <c r="P327" i="33"/>
  <c r="M327" i="33"/>
  <c r="J327" i="33"/>
  <c r="F327" i="33"/>
  <c r="G327" i="33" s="1"/>
  <c r="AM326" i="33"/>
  <c r="Y326" i="33"/>
  <c r="V326" i="33"/>
  <c r="S326" i="33"/>
  <c r="P326" i="33"/>
  <c r="M326" i="33"/>
  <c r="J326" i="33"/>
  <c r="F326" i="33"/>
  <c r="G326" i="33" s="1"/>
  <c r="AM325" i="33"/>
  <c r="Y325" i="33"/>
  <c r="V325" i="33"/>
  <c r="S325" i="33"/>
  <c r="P325" i="33"/>
  <c r="M325" i="33"/>
  <c r="J325" i="33"/>
  <c r="F325" i="33"/>
  <c r="G325" i="33" s="1"/>
  <c r="AM324" i="33"/>
  <c r="Y324" i="33"/>
  <c r="V324" i="33"/>
  <c r="S324" i="33"/>
  <c r="P324" i="33"/>
  <c r="M324" i="33"/>
  <c r="J324" i="33"/>
  <c r="F324" i="33"/>
  <c r="G324" i="33" s="1"/>
  <c r="AM323" i="33"/>
  <c r="Y323" i="33"/>
  <c r="V323" i="33"/>
  <c r="S323" i="33"/>
  <c r="P323" i="33"/>
  <c r="M323" i="33"/>
  <c r="J323" i="33"/>
  <c r="F323" i="33"/>
  <c r="G323" i="33" s="1"/>
  <c r="AM322" i="33"/>
  <c r="Y322" i="33"/>
  <c r="V322" i="33"/>
  <c r="S322" i="33"/>
  <c r="P322" i="33"/>
  <c r="M322" i="33"/>
  <c r="J322" i="33"/>
  <c r="F322" i="33"/>
  <c r="G322" i="33" s="1"/>
  <c r="AM321" i="33"/>
  <c r="Y321" i="33"/>
  <c r="V321" i="33"/>
  <c r="S321" i="33"/>
  <c r="P321" i="33"/>
  <c r="M321" i="33"/>
  <c r="J321" i="33"/>
  <c r="F321" i="33"/>
  <c r="G321" i="33" s="1"/>
  <c r="AM320" i="33"/>
  <c r="Y320" i="33"/>
  <c r="V320" i="33"/>
  <c r="S320" i="33"/>
  <c r="P320" i="33"/>
  <c r="M320" i="33"/>
  <c r="J320" i="33"/>
  <c r="F320" i="33"/>
  <c r="G320" i="33" s="1"/>
  <c r="AM319" i="33"/>
  <c r="Y319" i="33"/>
  <c r="V319" i="33"/>
  <c r="S319" i="33"/>
  <c r="P319" i="33"/>
  <c r="M319" i="33"/>
  <c r="J319" i="33"/>
  <c r="F319" i="33"/>
  <c r="G319" i="33" s="1"/>
  <c r="AM318" i="33"/>
  <c r="Y318" i="33"/>
  <c r="V318" i="33"/>
  <c r="S318" i="33"/>
  <c r="P318" i="33"/>
  <c r="M318" i="33"/>
  <c r="J318" i="33"/>
  <c r="F318" i="33"/>
  <c r="G318" i="33" s="1"/>
  <c r="AM317" i="33"/>
  <c r="Y317" i="33"/>
  <c r="V317" i="33"/>
  <c r="S317" i="33"/>
  <c r="P317" i="33"/>
  <c r="M317" i="33"/>
  <c r="J317" i="33"/>
  <c r="F317" i="33"/>
  <c r="G317" i="33" s="1"/>
  <c r="AM316" i="33"/>
  <c r="Y316" i="33"/>
  <c r="V316" i="33"/>
  <c r="S316" i="33"/>
  <c r="P316" i="33"/>
  <c r="M316" i="33"/>
  <c r="J316" i="33"/>
  <c r="F316" i="33"/>
  <c r="G316" i="33" s="1"/>
  <c r="AM315" i="33"/>
  <c r="Y315" i="33"/>
  <c r="V315" i="33"/>
  <c r="S315" i="33"/>
  <c r="P315" i="33"/>
  <c r="M315" i="33"/>
  <c r="J315" i="33"/>
  <c r="F315" i="33"/>
  <c r="G315" i="33" s="1"/>
  <c r="AM314" i="33"/>
  <c r="Y314" i="33"/>
  <c r="V314" i="33"/>
  <c r="S314" i="33"/>
  <c r="P314" i="33"/>
  <c r="M314" i="33"/>
  <c r="J314" i="33"/>
  <c r="F314" i="33"/>
  <c r="G314" i="33" s="1"/>
  <c r="AM313" i="33"/>
  <c r="Y313" i="33"/>
  <c r="V313" i="33"/>
  <c r="S313" i="33"/>
  <c r="P313" i="33"/>
  <c r="M313" i="33"/>
  <c r="J313" i="33"/>
  <c r="F313" i="33"/>
  <c r="G313" i="33" s="1"/>
  <c r="AM312" i="33"/>
  <c r="Y312" i="33"/>
  <c r="V312" i="33"/>
  <c r="S312" i="33"/>
  <c r="P312" i="33"/>
  <c r="M312" i="33"/>
  <c r="J312" i="33"/>
  <c r="F312" i="33"/>
  <c r="G312" i="33" s="1"/>
  <c r="AM311" i="33"/>
  <c r="Y311" i="33"/>
  <c r="V311" i="33"/>
  <c r="S311" i="33"/>
  <c r="P311" i="33"/>
  <c r="M311" i="33"/>
  <c r="J311" i="33"/>
  <c r="F311" i="33"/>
  <c r="G311" i="33" s="1"/>
  <c r="AM310" i="33"/>
  <c r="Y310" i="33"/>
  <c r="V310" i="33"/>
  <c r="S310" i="33"/>
  <c r="P310" i="33"/>
  <c r="M310" i="33"/>
  <c r="J310" i="33"/>
  <c r="F310" i="33"/>
  <c r="G310" i="33" s="1"/>
  <c r="AM309" i="33"/>
  <c r="Y309" i="33"/>
  <c r="V309" i="33"/>
  <c r="S309" i="33"/>
  <c r="P309" i="33"/>
  <c r="M309" i="33"/>
  <c r="J309" i="33"/>
  <c r="F309" i="33"/>
  <c r="G309" i="33" s="1"/>
  <c r="AM308" i="33"/>
  <c r="Y308" i="33"/>
  <c r="V308" i="33"/>
  <c r="S308" i="33"/>
  <c r="P308" i="33"/>
  <c r="M308" i="33"/>
  <c r="J308" i="33"/>
  <c r="F308" i="33"/>
  <c r="G308" i="33" s="1"/>
  <c r="AM307" i="33"/>
  <c r="Y307" i="33"/>
  <c r="V307" i="33"/>
  <c r="S307" i="33"/>
  <c r="P307" i="33"/>
  <c r="M307" i="33"/>
  <c r="J307" i="33"/>
  <c r="F307" i="33"/>
  <c r="G307" i="33" s="1"/>
  <c r="AM306" i="33"/>
  <c r="Y306" i="33"/>
  <c r="V306" i="33"/>
  <c r="S306" i="33"/>
  <c r="P306" i="33"/>
  <c r="M306" i="33"/>
  <c r="J306" i="33"/>
  <c r="F306" i="33"/>
  <c r="G306" i="33" s="1"/>
  <c r="AM305" i="33"/>
  <c r="Y305" i="33"/>
  <c r="V305" i="33"/>
  <c r="S305" i="33"/>
  <c r="P305" i="33"/>
  <c r="M305" i="33"/>
  <c r="J305" i="33"/>
  <c r="F305" i="33"/>
  <c r="G305" i="33" s="1"/>
  <c r="AM304" i="33"/>
  <c r="Y304" i="33"/>
  <c r="V304" i="33"/>
  <c r="S304" i="33"/>
  <c r="P304" i="33"/>
  <c r="M304" i="33"/>
  <c r="J304" i="33"/>
  <c r="F304" i="33"/>
  <c r="G304" i="33" s="1"/>
  <c r="AM303" i="33"/>
  <c r="Y303" i="33"/>
  <c r="V303" i="33"/>
  <c r="S303" i="33"/>
  <c r="P303" i="33"/>
  <c r="M303" i="33"/>
  <c r="J303" i="33"/>
  <c r="F303" i="33"/>
  <c r="G303" i="33" s="1"/>
  <c r="AM302" i="33"/>
  <c r="Y302" i="33"/>
  <c r="V302" i="33"/>
  <c r="S302" i="33"/>
  <c r="P302" i="33"/>
  <c r="M302" i="33"/>
  <c r="J302" i="33"/>
  <c r="F302" i="33"/>
  <c r="G302" i="33" s="1"/>
  <c r="AM301" i="33"/>
  <c r="Y301" i="33"/>
  <c r="V301" i="33"/>
  <c r="S301" i="33"/>
  <c r="P301" i="33"/>
  <c r="M301" i="33"/>
  <c r="J301" i="33"/>
  <c r="F301" i="33"/>
  <c r="G301" i="33" s="1"/>
  <c r="AM300" i="33"/>
  <c r="Y300" i="33"/>
  <c r="V300" i="33"/>
  <c r="S300" i="33"/>
  <c r="P300" i="33"/>
  <c r="M300" i="33"/>
  <c r="J300" i="33"/>
  <c r="F300" i="33"/>
  <c r="G300" i="33" s="1"/>
  <c r="AM299" i="33"/>
  <c r="Y299" i="33"/>
  <c r="V299" i="33"/>
  <c r="S299" i="33"/>
  <c r="P299" i="33"/>
  <c r="M299" i="33"/>
  <c r="J299" i="33"/>
  <c r="F299" i="33"/>
  <c r="G299" i="33" s="1"/>
  <c r="AM298" i="33"/>
  <c r="Y298" i="33"/>
  <c r="V298" i="33"/>
  <c r="S298" i="33"/>
  <c r="P298" i="33"/>
  <c r="M298" i="33"/>
  <c r="J298" i="33"/>
  <c r="F298" i="33"/>
  <c r="G298" i="33" s="1"/>
  <c r="AM297" i="33"/>
  <c r="Y297" i="33"/>
  <c r="V297" i="33"/>
  <c r="S297" i="33"/>
  <c r="P297" i="33"/>
  <c r="M297" i="33"/>
  <c r="J297" i="33"/>
  <c r="F297" i="33"/>
  <c r="G297" i="33" s="1"/>
  <c r="AM296" i="33"/>
  <c r="Y296" i="33"/>
  <c r="V296" i="33"/>
  <c r="S296" i="33"/>
  <c r="P296" i="33"/>
  <c r="M296" i="33"/>
  <c r="J296" i="33"/>
  <c r="F296" i="33"/>
  <c r="G296" i="33" s="1"/>
  <c r="AM295" i="33"/>
  <c r="Y295" i="33"/>
  <c r="V295" i="33"/>
  <c r="S295" i="33"/>
  <c r="P295" i="33"/>
  <c r="M295" i="33"/>
  <c r="J295" i="33"/>
  <c r="F295" i="33"/>
  <c r="G295" i="33" s="1"/>
  <c r="AM294" i="33"/>
  <c r="Y294" i="33"/>
  <c r="V294" i="33"/>
  <c r="S294" i="33"/>
  <c r="P294" i="33"/>
  <c r="M294" i="33"/>
  <c r="J294" i="33"/>
  <c r="F294" i="33"/>
  <c r="G294" i="33" s="1"/>
  <c r="AM293" i="33"/>
  <c r="Y293" i="33"/>
  <c r="V293" i="33"/>
  <c r="S293" i="33"/>
  <c r="P293" i="33"/>
  <c r="M293" i="33"/>
  <c r="J293" i="33"/>
  <c r="F293" i="33"/>
  <c r="G293" i="33" s="1"/>
  <c r="AM292" i="33"/>
  <c r="Y292" i="33"/>
  <c r="V292" i="33"/>
  <c r="S292" i="33"/>
  <c r="P292" i="33"/>
  <c r="M292" i="33"/>
  <c r="J292" i="33"/>
  <c r="F292" i="33"/>
  <c r="G292" i="33" s="1"/>
  <c r="AM291" i="33"/>
  <c r="Y291" i="33"/>
  <c r="V291" i="33"/>
  <c r="S291" i="33"/>
  <c r="P291" i="33"/>
  <c r="M291" i="33"/>
  <c r="J291" i="33"/>
  <c r="F291" i="33"/>
  <c r="G291" i="33" s="1"/>
  <c r="AM290" i="33"/>
  <c r="Y290" i="33"/>
  <c r="V290" i="33"/>
  <c r="S290" i="33"/>
  <c r="P290" i="33"/>
  <c r="M290" i="33"/>
  <c r="J290" i="33"/>
  <c r="F290" i="33"/>
  <c r="G290" i="33" s="1"/>
  <c r="AM289" i="33"/>
  <c r="Y289" i="33"/>
  <c r="V289" i="33"/>
  <c r="S289" i="33"/>
  <c r="P289" i="33"/>
  <c r="M289" i="33"/>
  <c r="J289" i="33"/>
  <c r="F289" i="33"/>
  <c r="G289" i="33" s="1"/>
  <c r="AM288" i="33"/>
  <c r="Y288" i="33"/>
  <c r="V288" i="33"/>
  <c r="S288" i="33"/>
  <c r="P288" i="33"/>
  <c r="M288" i="33"/>
  <c r="J288" i="33"/>
  <c r="F288" i="33"/>
  <c r="G288" i="33" s="1"/>
  <c r="AM287" i="33"/>
  <c r="Y287" i="33"/>
  <c r="V287" i="33"/>
  <c r="S287" i="33"/>
  <c r="P287" i="33"/>
  <c r="M287" i="33"/>
  <c r="J287" i="33"/>
  <c r="F287" i="33"/>
  <c r="G287" i="33" s="1"/>
  <c r="AM286" i="33"/>
  <c r="Y286" i="33"/>
  <c r="V286" i="33"/>
  <c r="S286" i="33"/>
  <c r="P286" i="33"/>
  <c r="M286" i="33"/>
  <c r="J286" i="33"/>
  <c r="F286" i="33"/>
  <c r="G286" i="33" s="1"/>
  <c r="AM285" i="33"/>
  <c r="Y285" i="33"/>
  <c r="V285" i="33"/>
  <c r="S285" i="33"/>
  <c r="P285" i="33"/>
  <c r="M285" i="33"/>
  <c r="J285" i="33"/>
  <c r="F285" i="33"/>
  <c r="G285" i="33" s="1"/>
  <c r="AM284" i="33"/>
  <c r="Y284" i="33"/>
  <c r="V284" i="33"/>
  <c r="S284" i="33"/>
  <c r="P284" i="33"/>
  <c r="M284" i="33"/>
  <c r="J284" i="33"/>
  <c r="F284" i="33"/>
  <c r="G284" i="33" s="1"/>
  <c r="AM283" i="33"/>
  <c r="Y283" i="33"/>
  <c r="V283" i="33"/>
  <c r="S283" i="33"/>
  <c r="P283" i="33"/>
  <c r="M283" i="33"/>
  <c r="J283" i="33"/>
  <c r="F283" i="33"/>
  <c r="G283" i="33" s="1"/>
  <c r="AM282" i="33"/>
  <c r="Y282" i="33"/>
  <c r="V282" i="33"/>
  <c r="S282" i="33"/>
  <c r="P282" i="33"/>
  <c r="M282" i="33"/>
  <c r="J282" i="33"/>
  <c r="F282" i="33"/>
  <c r="G282" i="33" s="1"/>
  <c r="AM281" i="33"/>
  <c r="Y281" i="33"/>
  <c r="V281" i="33"/>
  <c r="S281" i="33"/>
  <c r="P281" i="33"/>
  <c r="M281" i="33"/>
  <c r="J281" i="33"/>
  <c r="F281" i="33"/>
  <c r="G281" i="33" s="1"/>
  <c r="AM280" i="33"/>
  <c r="Y280" i="33"/>
  <c r="V280" i="33"/>
  <c r="S280" i="33"/>
  <c r="P280" i="33"/>
  <c r="M280" i="33"/>
  <c r="J280" i="33"/>
  <c r="F280" i="33"/>
  <c r="G280" i="33" s="1"/>
  <c r="AM279" i="33"/>
  <c r="Y279" i="33"/>
  <c r="V279" i="33"/>
  <c r="S279" i="33"/>
  <c r="P279" i="33"/>
  <c r="M279" i="33"/>
  <c r="J279" i="33"/>
  <c r="F279" i="33"/>
  <c r="G279" i="33" s="1"/>
  <c r="AM278" i="33"/>
  <c r="Y278" i="33"/>
  <c r="V278" i="33"/>
  <c r="S278" i="33"/>
  <c r="P278" i="33"/>
  <c r="M278" i="33"/>
  <c r="J278" i="33"/>
  <c r="F278" i="33"/>
  <c r="G278" i="33" s="1"/>
  <c r="AM277" i="33"/>
  <c r="Y277" i="33"/>
  <c r="V277" i="33"/>
  <c r="S277" i="33"/>
  <c r="P277" i="33"/>
  <c r="M277" i="33"/>
  <c r="J277" i="33"/>
  <c r="F277" i="33"/>
  <c r="G277" i="33" s="1"/>
  <c r="AM276" i="33"/>
  <c r="Y276" i="33"/>
  <c r="V276" i="33"/>
  <c r="S276" i="33"/>
  <c r="P276" i="33"/>
  <c r="M276" i="33"/>
  <c r="J276" i="33"/>
  <c r="F276" i="33"/>
  <c r="G276" i="33" s="1"/>
  <c r="AM275" i="33"/>
  <c r="Y275" i="33"/>
  <c r="V275" i="33"/>
  <c r="S275" i="33"/>
  <c r="P275" i="33"/>
  <c r="M275" i="33"/>
  <c r="J275" i="33"/>
  <c r="F275" i="33"/>
  <c r="G275" i="33" s="1"/>
  <c r="AM274" i="33"/>
  <c r="Y274" i="33"/>
  <c r="V274" i="33"/>
  <c r="S274" i="33"/>
  <c r="P274" i="33"/>
  <c r="M274" i="33"/>
  <c r="J274" i="33"/>
  <c r="F274" i="33"/>
  <c r="G274" i="33" s="1"/>
  <c r="AM273" i="33"/>
  <c r="Y273" i="33"/>
  <c r="V273" i="33"/>
  <c r="S273" i="33"/>
  <c r="P273" i="33"/>
  <c r="M273" i="33"/>
  <c r="J273" i="33"/>
  <c r="F273" i="33"/>
  <c r="G273" i="33" s="1"/>
  <c r="AM272" i="33"/>
  <c r="Y272" i="33"/>
  <c r="V272" i="33"/>
  <c r="S272" i="33"/>
  <c r="P272" i="33"/>
  <c r="M272" i="33"/>
  <c r="J272" i="33"/>
  <c r="F272" i="33"/>
  <c r="G272" i="33" s="1"/>
  <c r="AM271" i="33"/>
  <c r="Y271" i="33"/>
  <c r="V271" i="33"/>
  <c r="S271" i="33"/>
  <c r="P271" i="33"/>
  <c r="M271" i="33"/>
  <c r="J271" i="33"/>
  <c r="F271" i="33"/>
  <c r="G271" i="33" s="1"/>
  <c r="AM270" i="33"/>
  <c r="Y270" i="33"/>
  <c r="V270" i="33"/>
  <c r="S270" i="33"/>
  <c r="P270" i="33"/>
  <c r="M270" i="33"/>
  <c r="J270" i="33"/>
  <c r="F270" i="33"/>
  <c r="G270" i="33" s="1"/>
  <c r="AM269" i="33"/>
  <c r="Y269" i="33"/>
  <c r="V269" i="33"/>
  <c r="S269" i="33"/>
  <c r="P269" i="33"/>
  <c r="M269" i="33"/>
  <c r="J269" i="33"/>
  <c r="F269" i="33"/>
  <c r="G269" i="33" s="1"/>
  <c r="AM268" i="33"/>
  <c r="Y268" i="33"/>
  <c r="V268" i="33"/>
  <c r="S268" i="33"/>
  <c r="P268" i="33"/>
  <c r="M268" i="33"/>
  <c r="J268" i="33"/>
  <c r="F268" i="33"/>
  <c r="G268" i="33" s="1"/>
  <c r="AM267" i="33"/>
  <c r="Y267" i="33"/>
  <c r="V267" i="33"/>
  <c r="S267" i="33"/>
  <c r="P267" i="33"/>
  <c r="M267" i="33"/>
  <c r="J267" i="33"/>
  <c r="F267" i="33"/>
  <c r="G267" i="33" s="1"/>
  <c r="AM266" i="33"/>
  <c r="Y266" i="33"/>
  <c r="V266" i="33"/>
  <c r="S266" i="33"/>
  <c r="P266" i="33"/>
  <c r="M266" i="33"/>
  <c r="J266" i="33"/>
  <c r="F266" i="33"/>
  <c r="G266" i="33" s="1"/>
  <c r="AM265" i="33"/>
  <c r="Y265" i="33"/>
  <c r="V265" i="33"/>
  <c r="S265" i="33"/>
  <c r="P265" i="33"/>
  <c r="M265" i="33"/>
  <c r="J265" i="33"/>
  <c r="F265" i="33"/>
  <c r="G265" i="33" s="1"/>
  <c r="AM264" i="33"/>
  <c r="Y264" i="33"/>
  <c r="V264" i="33"/>
  <c r="S264" i="33"/>
  <c r="P264" i="33"/>
  <c r="M264" i="33"/>
  <c r="J264" i="33"/>
  <c r="F264" i="33"/>
  <c r="G264" i="33" s="1"/>
  <c r="AM263" i="33"/>
  <c r="Y263" i="33"/>
  <c r="V263" i="33"/>
  <c r="S263" i="33"/>
  <c r="P263" i="33"/>
  <c r="M263" i="33"/>
  <c r="J263" i="33"/>
  <c r="F263" i="33"/>
  <c r="G263" i="33" s="1"/>
  <c r="AM262" i="33"/>
  <c r="Y262" i="33"/>
  <c r="V262" i="33"/>
  <c r="S262" i="33"/>
  <c r="P262" i="33"/>
  <c r="M262" i="33"/>
  <c r="J262" i="33"/>
  <c r="F262" i="33"/>
  <c r="G262" i="33" s="1"/>
  <c r="AM261" i="33"/>
  <c r="Y261" i="33"/>
  <c r="V261" i="33"/>
  <c r="S261" i="33"/>
  <c r="P261" i="33"/>
  <c r="M261" i="33"/>
  <c r="J261" i="33"/>
  <c r="F261" i="33"/>
  <c r="G261" i="33" s="1"/>
  <c r="AM260" i="33"/>
  <c r="Y260" i="33"/>
  <c r="V260" i="33"/>
  <c r="S260" i="33"/>
  <c r="P260" i="33"/>
  <c r="M260" i="33"/>
  <c r="J260" i="33"/>
  <c r="F260" i="33"/>
  <c r="G260" i="33" s="1"/>
  <c r="AM259" i="33"/>
  <c r="Y259" i="33"/>
  <c r="V259" i="33"/>
  <c r="S259" i="33"/>
  <c r="P259" i="33"/>
  <c r="M259" i="33"/>
  <c r="J259" i="33"/>
  <c r="F259" i="33"/>
  <c r="G259" i="33" s="1"/>
  <c r="AM258" i="33"/>
  <c r="Y258" i="33"/>
  <c r="V258" i="33"/>
  <c r="S258" i="33"/>
  <c r="P258" i="33"/>
  <c r="M258" i="33"/>
  <c r="J258" i="33"/>
  <c r="F258" i="33"/>
  <c r="G258" i="33" s="1"/>
  <c r="AM257" i="33"/>
  <c r="Y257" i="33"/>
  <c r="V257" i="33"/>
  <c r="S257" i="33"/>
  <c r="P257" i="33"/>
  <c r="M257" i="33"/>
  <c r="J257" i="33"/>
  <c r="F257" i="33"/>
  <c r="G257" i="33" s="1"/>
  <c r="AM256" i="33"/>
  <c r="Y256" i="33"/>
  <c r="V256" i="33"/>
  <c r="S256" i="33"/>
  <c r="P256" i="33"/>
  <c r="M256" i="33"/>
  <c r="J256" i="33"/>
  <c r="F256" i="33"/>
  <c r="G256" i="33" s="1"/>
  <c r="AM255" i="33"/>
  <c r="Y255" i="33"/>
  <c r="V255" i="33"/>
  <c r="S255" i="33"/>
  <c r="P255" i="33"/>
  <c r="M255" i="33"/>
  <c r="J255" i="33"/>
  <c r="F255" i="33"/>
  <c r="G255" i="33" s="1"/>
  <c r="AM254" i="33"/>
  <c r="Y254" i="33"/>
  <c r="V254" i="33"/>
  <c r="S254" i="33"/>
  <c r="P254" i="33"/>
  <c r="M254" i="33"/>
  <c r="J254" i="33"/>
  <c r="F254" i="33"/>
  <c r="G254" i="33" s="1"/>
  <c r="AM253" i="33"/>
  <c r="Y253" i="33"/>
  <c r="V253" i="33"/>
  <c r="S253" i="33"/>
  <c r="P253" i="33"/>
  <c r="M253" i="33"/>
  <c r="J253" i="33"/>
  <c r="F253" i="33"/>
  <c r="G253" i="33" s="1"/>
  <c r="AM252" i="33"/>
  <c r="Y252" i="33"/>
  <c r="V252" i="33"/>
  <c r="S252" i="33"/>
  <c r="P252" i="33"/>
  <c r="M252" i="33"/>
  <c r="J252" i="33"/>
  <c r="F252" i="33"/>
  <c r="G252" i="33" s="1"/>
  <c r="AM251" i="33"/>
  <c r="Y251" i="33"/>
  <c r="V251" i="33"/>
  <c r="S251" i="33"/>
  <c r="P251" i="33"/>
  <c r="M251" i="33"/>
  <c r="J251" i="33"/>
  <c r="F251" i="33"/>
  <c r="G251" i="33" s="1"/>
  <c r="AM250" i="33"/>
  <c r="Y250" i="33"/>
  <c r="V250" i="33"/>
  <c r="S250" i="33"/>
  <c r="P250" i="33"/>
  <c r="M250" i="33"/>
  <c r="J250" i="33"/>
  <c r="F250" i="33"/>
  <c r="G250" i="33" s="1"/>
  <c r="AM249" i="33"/>
  <c r="Y249" i="33"/>
  <c r="V249" i="33"/>
  <c r="S249" i="33"/>
  <c r="P249" i="33"/>
  <c r="M249" i="33"/>
  <c r="J249" i="33"/>
  <c r="F249" i="33"/>
  <c r="G249" i="33" s="1"/>
  <c r="AM248" i="33"/>
  <c r="Y248" i="33"/>
  <c r="V248" i="33"/>
  <c r="S248" i="33"/>
  <c r="P248" i="33"/>
  <c r="M248" i="33"/>
  <c r="J248" i="33"/>
  <c r="F248" i="33"/>
  <c r="G248" i="33" s="1"/>
  <c r="AM247" i="33"/>
  <c r="Y247" i="33"/>
  <c r="V247" i="33"/>
  <c r="S247" i="33"/>
  <c r="P247" i="33"/>
  <c r="M247" i="33"/>
  <c r="J247" i="33"/>
  <c r="F247" i="33"/>
  <c r="G247" i="33" s="1"/>
  <c r="AM246" i="33"/>
  <c r="Y246" i="33"/>
  <c r="V246" i="33"/>
  <c r="S246" i="33"/>
  <c r="P246" i="33"/>
  <c r="M246" i="33"/>
  <c r="J246" i="33"/>
  <c r="F246" i="33"/>
  <c r="G246" i="33" s="1"/>
  <c r="AM245" i="33"/>
  <c r="Y245" i="33"/>
  <c r="V245" i="33"/>
  <c r="S245" i="33"/>
  <c r="P245" i="33"/>
  <c r="M245" i="33"/>
  <c r="J245" i="33"/>
  <c r="F245" i="33"/>
  <c r="G245" i="33" s="1"/>
  <c r="AM244" i="33"/>
  <c r="Y244" i="33"/>
  <c r="V244" i="33"/>
  <c r="S244" i="33"/>
  <c r="P244" i="33"/>
  <c r="M244" i="33"/>
  <c r="J244" i="33"/>
  <c r="F244" i="33"/>
  <c r="G244" i="33" s="1"/>
  <c r="AM243" i="33"/>
  <c r="Y243" i="33"/>
  <c r="V243" i="33"/>
  <c r="S243" i="33"/>
  <c r="P243" i="33"/>
  <c r="M243" i="33"/>
  <c r="J243" i="33"/>
  <c r="F243" i="33"/>
  <c r="G243" i="33" s="1"/>
  <c r="AM242" i="33"/>
  <c r="Y242" i="33"/>
  <c r="V242" i="33"/>
  <c r="S242" i="33"/>
  <c r="P242" i="33"/>
  <c r="M242" i="33"/>
  <c r="J242" i="33"/>
  <c r="F242" i="33"/>
  <c r="G242" i="33" s="1"/>
  <c r="AM241" i="33"/>
  <c r="Y241" i="33"/>
  <c r="V241" i="33"/>
  <c r="S241" i="33"/>
  <c r="P241" i="33"/>
  <c r="M241" i="33"/>
  <c r="J241" i="33"/>
  <c r="F241" i="33"/>
  <c r="G241" i="33" s="1"/>
  <c r="AM240" i="33"/>
  <c r="Y240" i="33"/>
  <c r="V240" i="33"/>
  <c r="S240" i="33"/>
  <c r="P240" i="33"/>
  <c r="M240" i="33"/>
  <c r="J240" i="33"/>
  <c r="F240" i="33"/>
  <c r="G240" i="33" s="1"/>
  <c r="AM239" i="33"/>
  <c r="Y239" i="33"/>
  <c r="V239" i="33"/>
  <c r="S239" i="33"/>
  <c r="P239" i="33"/>
  <c r="M239" i="33"/>
  <c r="J239" i="33"/>
  <c r="F239" i="33"/>
  <c r="G239" i="33" s="1"/>
  <c r="AM238" i="33"/>
  <c r="Y238" i="33"/>
  <c r="V238" i="33"/>
  <c r="S238" i="33"/>
  <c r="P238" i="33"/>
  <c r="M238" i="33"/>
  <c r="J238" i="33"/>
  <c r="F238" i="33"/>
  <c r="G238" i="33" s="1"/>
  <c r="AM237" i="33"/>
  <c r="Y237" i="33"/>
  <c r="V237" i="33"/>
  <c r="S237" i="33"/>
  <c r="P237" i="33"/>
  <c r="M237" i="33"/>
  <c r="J237" i="33"/>
  <c r="F237" i="33"/>
  <c r="G237" i="33" s="1"/>
  <c r="AM236" i="33"/>
  <c r="Y236" i="33"/>
  <c r="V236" i="33"/>
  <c r="S236" i="33"/>
  <c r="P236" i="33"/>
  <c r="M236" i="33"/>
  <c r="J236" i="33"/>
  <c r="F236" i="33"/>
  <c r="G236" i="33" s="1"/>
  <c r="AM235" i="33"/>
  <c r="Y235" i="33"/>
  <c r="V235" i="33"/>
  <c r="S235" i="33"/>
  <c r="P235" i="33"/>
  <c r="M235" i="33"/>
  <c r="J235" i="33"/>
  <c r="F235" i="33"/>
  <c r="G235" i="33" s="1"/>
  <c r="AM234" i="33"/>
  <c r="Y234" i="33"/>
  <c r="V234" i="33"/>
  <c r="S234" i="33"/>
  <c r="P234" i="33"/>
  <c r="M234" i="33"/>
  <c r="J234" i="33"/>
  <c r="F234" i="33"/>
  <c r="G234" i="33" s="1"/>
  <c r="AM233" i="33"/>
  <c r="Y233" i="33"/>
  <c r="V233" i="33"/>
  <c r="S233" i="33"/>
  <c r="P233" i="33"/>
  <c r="M233" i="33"/>
  <c r="J233" i="33"/>
  <c r="F233" i="33"/>
  <c r="G233" i="33" s="1"/>
  <c r="AM232" i="33"/>
  <c r="Y232" i="33"/>
  <c r="V232" i="33"/>
  <c r="S232" i="33"/>
  <c r="P232" i="33"/>
  <c r="M232" i="33"/>
  <c r="J232" i="33"/>
  <c r="F232" i="33"/>
  <c r="G232" i="33" s="1"/>
  <c r="AM231" i="33"/>
  <c r="Y231" i="33"/>
  <c r="V231" i="33"/>
  <c r="S231" i="33"/>
  <c r="P231" i="33"/>
  <c r="M231" i="33"/>
  <c r="J231" i="33"/>
  <c r="F231" i="33"/>
  <c r="G231" i="33" s="1"/>
  <c r="AM230" i="33"/>
  <c r="Y230" i="33"/>
  <c r="V230" i="33"/>
  <c r="S230" i="33"/>
  <c r="P230" i="33"/>
  <c r="M230" i="33"/>
  <c r="J230" i="33"/>
  <c r="F230" i="33"/>
  <c r="G230" i="33" s="1"/>
  <c r="AM229" i="33"/>
  <c r="Y229" i="33"/>
  <c r="V229" i="33"/>
  <c r="S229" i="33"/>
  <c r="P229" i="33"/>
  <c r="M229" i="33"/>
  <c r="J229" i="33"/>
  <c r="F229" i="33"/>
  <c r="G229" i="33" s="1"/>
  <c r="AM228" i="33"/>
  <c r="Y228" i="33"/>
  <c r="V228" i="33"/>
  <c r="S228" i="33"/>
  <c r="P228" i="33"/>
  <c r="M228" i="33"/>
  <c r="J228" i="33"/>
  <c r="F228" i="33"/>
  <c r="G228" i="33" s="1"/>
  <c r="AM227" i="33"/>
  <c r="Y227" i="33"/>
  <c r="V227" i="33"/>
  <c r="S227" i="33"/>
  <c r="P227" i="33"/>
  <c r="M227" i="33"/>
  <c r="J227" i="33"/>
  <c r="F227" i="33"/>
  <c r="G227" i="33" s="1"/>
  <c r="AM226" i="33"/>
  <c r="Y226" i="33"/>
  <c r="V226" i="33"/>
  <c r="S226" i="33"/>
  <c r="P226" i="33"/>
  <c r="M226" i="33"/>
  <c r="J226" i="33"/>
  <c r="F226" i="33"/>
  <c r="G226" i="33" s="1"/>
  <c r="AM225" i="33"/>
  <c r="Y225" i="33"/>
  <c r="V225" i="33"/>
  <c r="S225" i="33"/>
  <c r="P225" i="33"/>
  <c r="M225" i="33"/>
  <c r="J225" i="33"/>
  <c r="F225" i="33"/>
  <c r="G225" i="33" s="1"/>
  <c r="AM224" i="33"/>
  <c r="Y224" i="33"/>
  <c r="V224" i="33"/>
  <c r="S224" i="33"/>
  <c r="P224" i="33"/>
  <c r="M224" i="33"/>
  <c r="J224" i="33"/>
  <c r="F224" i="33"/>
  <c r="G224" i="33" s="1"/>
  <c r="AM223" i="33"/>
  <c r="Y223" i="33"/>
  <c r="V223" i="33"/>
  <c r="S223" i="33"/>
  <c r="P223" i="33"/>
  <c r="M223" i="33"/>
  <c r="J223" i="33"/>
  <c r="F223" i="33"/>
  <c r="G223" i="33" s="1"/>
  <c r="AM222" i="33"/>
  <c r="Y222" i="33"/>
  <c r="V222" i="33"/>
  <c r="S222" i="33"/>
  <c r="P222" i="33"/>
  <c r="M222" i="33"/>
  <c r="J222" i="33"/>
  <c r="F222" i="33"/>
  <c r="G222" i="33" s="1"/>
  <c r="AM221" i="33"/>
  <c r="Y221" i="33"/>
  <c r="V221" i="33"/>
  <c r="S221" i="33"/>
  <c r="P221" i="33"/>
  <c r="M221" i="33"/>
  <c r="J221" i="33"/>
  <c r="F221" i="33"/>
  <c r="G221" i="33" s="1"/>
  <c r="AM220" i="33"/>
  <c r="Y220" i="33"/>
  <c r="V220" i="33"/>
  <c r="S220" i="33"/>
  <c r="P220" i="33"/>
  <c r="M220" i="33"/>
  <c r="J220" i="33"/>
  <c r="F220" i="33"/>
  <c r="G220" i="33" s="1"/>
  <c r="AM219" i="33"/>
  <c r="Y219" i="33"/>
  <c r="V219" i="33"/>
  <c r="S219" i="33"/>
  <c r="P219" i="33"/>
  <c r="M219" i="33"/>
  <c r="J219" i="33"/>
  <c r="F219" i="33"/>
  <c r="G219" i="33" s="1"/>
  <c r="AM218" i="33"/>
  <c r="Y218" i="33"/>
  <c r="V218" i="33"/>
  <c r="S218" i="33"/>
  <c r="P218" i="33"/>
  <c r="M218" i="33"/>
  <c r="J218" i="33"/>
  <c r="F218" i="33"/>
  <c r="G218" i="33" s="1"/>
  <c r="AM217" i="33"/>
  <c r="Y217" i="33"/>
  <c r="V217" i="33"/>
  <c r="S217" i="33"/>
  <c r="P217" i="33"/>
  <c r="M217" i="33"/>
  <c r="J217" i="33"/>
  <c r="F217" i="33"/>
  <c r="G217" i="33" s="1"/>
  <c r="AM216" i="33"/>
  <c r="Y216" i="33"/>
  <c r="V216" i="33"/>
  <c r="S216" i="33"/>
  <c r="P216" i="33"/>
  <c r="M216" i="33"/>
  <c r="J216" i="33"/>
  <c r="F216" i="33"/>
  <c r="G216" i="33" s="1"/>
  <c r="AM215" i="33"/>
  <c r="Y215" i="33"/>
  <c r="V215" i="33"/>
  <c r="S215" i="33"/>
  <c r="P215" i="33"/>
  <c r="M215" i="33"/>
  <c r="J215" i="33"/>
  <c r="F215" i="33"/>
  <c r="G215" i="33" s="1"/>
  <c r="AM214" i="33"/>
  <c r="Y214" i="33"/>
  <c r="V214" i="33"/>
  <c r="S214" i="33"/>
  <c r="P214" i="33"/>
  <c r="M214" i="33"/>
  <c r="J214" i="33"/>
  <c r="F214" i="33"/>
  <c r="G214" i="33" s="1"/>
  <c r="AM213" i="33"/>
  <c r="Y213" i="33"/>
  <c r="V213" i="33"/>
  <c r="S213" i="33"/>
  <c r="P213" i="33"/>
  <c r="M213" i="33"/>
  <c r="J213" i="33"/>
  <c r="F213" i="33"/>
  <c r="G213" i="33" s="1"/>
  <c r="AM212" i="33"/>
  <c r="Y212" i="33"/>
  <c r="V212" i="33"/>
  <c r="S212" i="33"/>
  <c r="P212" i="33"/>
  <c r="M212" i="33"/>
  <c r="J212" i="33"/>
  <c r="F212" i="33"/>
  <c r="G212" i="33" s="1"/>
  <c r="AM211" i="33"/>
  <c r="Y211" i="33"/>
  <c r="V211" i="33"/>
  <c r="S211" i="33"/>
  <c r="P211" i="33"/>
  <c r="M211" i="33"/>
  <c r="J211" i="33"/>
  <c r="F211" i="33"/>
  <c r="G211" i="33" s="1"/>
  <c r="AM210" i="33"/>
  <c r="Y210" i="33"/>
  <c r="V210" i="33"/>
  <c r="S210" i="33"/>
  <c r="P210" i="33"/>
  <c r="M210" i="33"/>
  <c r="J210" i="33"/>
  <c r="F210" i="33"/>
  <c r="G210" i="33" s="1"/>
  <c r="AM209" i="33"/>
  <c r="Y209" i="33"/>
  <c r="V209" i="33"/>
  <c r="S209" i="33"/>
  <c r="P209" i="33"/>
  <c r="M209" i="33"/>
  <c r="J209" i="33"/>
  <c r="F209" i="33"/>
  <c r="G209" i="33" s="1"/>
  <c r="AM208" i="33"/>
  <c r="Y208" i="33"/>
  <c r="V208" i="33"/>
  <c r="S208" i="33"/>
  <c r="P208" i="33"/>
  <c r="M208" i="33"/>
  <c r="J208" i="33"/>
  <c r="F208" i="33"/>
  <c r="G208" i="33" s="1"/>
  <c r="AM207" i="33"/>
  <c r="Y207" i="33"/>
  <c r="V207" i="33"/>
  <c r="S207" i="33"/>
  <c r="P207" i="33"/>
  <c r="M207" i="33"/>
  <c r="J207" i="33"/>
  <c r="F207" i="33"/>
  <c r="G207" i="33" s="1"/>
  <c r="AM206" i="33"/>
  <c r="Y206" i="33"/>
  <c r="V206" i="33"/>
  <c r="S206" i="33"/>
  <c r="P206" i="33"/>
  <c r="M206" i="33"/>
  <c r="J206" i="33"/>
  <c r="F206" i="33"/>
  <c r="G206" i="33" s="1"/>
  <c r="AM205" i="33"/>
  <c r="Y205" i="33"/>
  <c r="V205" i="33"/>
  <c r="S205" i="33"/>
  <c r="P205" i="33"/>
  <c r="M205" i="33"/>
  <c r="J205" i="33"/>
  <c r="F205" i="33"/>
  <c r="G205" i="33" s="1"/>
  <c r="AM204" i="33"/>
  <c r="Y204" i="33"/>
  <c r="V204" i="33"/>
  <c r="S204" i="33"/>
  <c r="P204" i="33"/>
  <c r="M204" i="33"/>
  <c r="J204" i="33"/>
  <c r="F204" i="33"/>
  <c r="G204" i="33" s="1"/>
  <c r="AM203" i="33"/>
  <c r="Y203" i="33"/>
  <c r="V203" i="33"/>
  <c r="S203" i="33"/>
  <c r="P203" i="33"/>
  <c r="M203" i="33"/>
  <c r="J203" i="33"/>
  <c r="F203" i="33"/>
  <c r="G203" i="33" s="1"/>
  <c r="AM202" i="33"/>
  <c r="Y202" i="33"/>
  <c r="V202" i="33"/>
  <c r="S202" i="33"/>
  <c r="P202" i="33"/>
  <c r="M202" i="33"/>
  <c r="J202" i="33"/>
  <c r="F202" i="33"/>
  <c r="G202" i="33" s="1"/>
  <c r="AM201" i="33"/>
  <c r="Y201" i="33"/>
  <c r="V201" i="33"/>
  <c r="S201" i="33"/>
  <c r="P201" i="33"/>
  <c r="M201" i="33"/>
  <c r="J201" i="33"/>
  <c r="F201" i="33"/>
  <c r="G201" i="33" s="1"/>
  <c r="AM200" i="33"/>
  <c r="Y200" i="33"/>
  <c r="V200" i="33"/>
  <c r="S200" i="33"/>
  <c r="P200" i="33"/>
  <c r="M200" i="33"/>
  <c r="J200" i="33"/>
  <c r="F200" i="33"/>
  <c r="G200" i="33" s="1"/>
  <c r="AM199" i="33"/>
  <c r="Y199" i="33"/>
  <c r="V199" i="33"/>
  <c r="S199" i="33"/>
  <c r="P199" i="33"/>
  <c r="M199" i="33"/>
  <c r="J199" i="33"/>
  <c r="F199" i="33"/>
  <c r="G199" i="33" s="1"/>
  <c r="AM198" i="33"/>
  <c r="Y198" i="33"/>
  <c r="V198" i="33"/>
  <c r="S198" i="33"/>
  <c r="P198" i="33"/>
  <c r="M198" i="33"/>
  <c r="J198" i="33"/>
  <c r="F198" i="33"/>
  <c r="G198" i="33" s="1"/>
  <c r="AM197" i="33"/>
  <c r="Y197" i="33"/>
  <c r="V197" i="33"/>
  <c r="S197" i="33"/>
  <c r="P197" i="33"/>
  <c r="M197" i="33"/>
  <c r="J197" i="33"/>
  <c r="F197" i="33"/>
  <c r="G197" i="33" s="1"/>
  <c r="AM196" i="33"/>
  <c r="Y196" i="33"/>
  <c r="V196" i="33"/>
  <c r="S196" i="33"/>
  <c r="P196" i="33"/>
  <c r="M196" i="33"/>
  <c r="J196" i="33"/>
  <c r="F196" i="33"/>
  <c r="G196" i="33" s="1"/>
  <c r="AM195" i="33"/>
  <c r="Y195" i="33"/>
  <c r="V195" i="33"/>
  <c r="S195" i="33"/>
  <c r="P195" i="33"/>
  <c r="M195" i="33"/>
  <c r="J195" i="33"/>
  <c r="F195" i="33"/>
  <c r="G195" i="33" s="1"/>
  <c r="AM194" i="33"/>
  <c r="Y194" i="33"/>
  <c r="V194" i="33"/>
  <c r="S194" i="33"/>
  <c r="P194" i="33"/>
  <c r="M194" i="33"/>
  <c r="J194" i="33"/>
  <c r="F194" i="33"/>
  <c r="G194" i="33" s="1"/>
  <c r="AM193" i="33"/>
  <c r="Y193" i="33"/>
  <c r="V193" i="33"/>
  <c r="S193" i="33"/>
  <c r="P193" i="33"/>
  <c r="M193" i="33"/>
  <c r="J193" i="33"/>
  <c r="F193" i="33"/>
  <c r="G193" i="33" s="1"/>
  <c r="AM192" i="33"/>
  <c r="Y192" i="33"/>
  <c r="V192" i="33"/>
  <c r="S192" i="33"/>
  <c r="P192" i="33"/>
  <c r="M192" i="33"/>
  <c r="J192" i="33"/>
  <c r="F192" i="33"/>
  <c r="G192" i="33" s="1"/>
  <c r="AM191" i="33"/>
  <c r="Y191" i="33"/>
  <c r="V191" i="33"/>
  <c r="S191" i="33"/>
  <c r="P191" i="33"/>
  <c r="M191" i="33"/>
  <c r="J191" i="33"/>
  <c r="F191" i="33"/>
  <c r="G191" i="33" s="1"/>
  <c r="AM190" i="33"/>
  <c r="Y190" i="33"/>
  <c r="V190" i="33"/>
  <c r="S190" i="33"/>
  <c r="P190" i="33"/>
  <c r="M190" i="33"/>
  <c r="J190" i="33"/>
  <c r="F190" i="33"/>
  <c r="G190" i="33" s="1"/>
  <c r="AM189" i="33"/>
  <c r="Y189" i="33"/>
  <c r="V189" i="33"/>
  <c r="S189" i="33"/>
  <c r="P189" i="33"/>
  <c r="M189" i="33"/>
  <c r="J189" i="33"/>
  <c r="F189" i="33"/>
  <c r="G189" i="33" s="1"/>
  <c r="AM188" i="33"/>
  <c r="Y188" i="33"/>
  <c r="V188" i="33"/>
  <c r="S188" i="33"/>
  <c r="P188" i="33"/>
  <c r="M188" i="33"/>
  <c r="J188" i="33"/>
  <c r="F188" i="33"/>
  <c r="G188" i="33" s="1"/>
  <c r="AM187" i="33"/>
  <c r="Y187" i="33"/>
  <c r="V187" i="33"/>
  <c r="S187" i="33"/>
  <c r="P187" i="33"/>
  <c r="M187" i="33"/>
  <c r="J187" i="33"/>
  <c r="F187" i="33"/>
  <c r="G187" i="33" s="1"/>
  <c r="AM186" i="33"/>
  <c r="Y186" i="33"/>
  <c r="V186" i="33"/>
  <c r="S186" i="33"/>
  <c r="P186" i="33"/>
  <c r="M186" i="33"/>
  <c r="J186" i="33"/>
  <c r="F186" i="33"/>
  <c r="G186" i="33" s="1"/>
  <c r="AM185" i="33"/>
  <c r="Y185" i="33"/>
  <c r="V185" i="33"/>
  <c r="S185" i="33"/>
  <c r="P185" i="33"/>
  <c r="M185" i="33"/>
  <c r="J185" i="33"/>
  <c r="F185" i="33"/>
  <c r="G185" i="33" s="1"/>
  <c r="AM184" i="33"/>
  <c r="Y184" i="33"/>
  <c r="V184" i="33"/>
  <c r="S184" i="33"/>
  <c r="P184" i="33"/>
  <c r="M184" i="33"/>
  <c r="J184" i="33"/>
  <c r="F184" i="33"/>
  <c r="G184" i="33" s="1"/>
  <c r="AM183" i="33"/>
  <c r="Y183" i="33"/>
  <c r="V183" i="33"/>
  <c r="S183" i="33"/>
  <c r="P183" i="33"/>
  <c r="M183" i="33"/>
  <c r="J183" i="33"/>
  <c r="F183" i="33"/>
  <c r="G183" i="33" s="1"/>
  <c r="AM182" i="33"/>
  <c r="Y182" i="33"/>
  <c r="V182" i="33"/>
  <c r="S182" i="33"/>
  <c r="P182" i="33"/>
  <c r="M182" i="33"/>
  <c r="J182" i="33"/>
  <c r="F182" i="33"/>
  <c r="G182" i="33" s="1"/>
  <c r="AM181" i="33"/>
  <c r="Y181" i="33"/>
  <c r="V181" i="33"/>
  <c r="S181" i="33"/>
  <c r="P181" i="33"/>
  <c r="M181" i="33"/>
  <c r="J181" i="33"/>
  <c r="F181" i="33"/>
  <c r="G181" i="33" s="1"/>
  <c r="AM180" i="33"/>
  <c r="Y180" i="33"/>
  <c r="V180" i="33"/>
  <c r="S180" i="33"/>
  <c r="P180" i="33"/>
  <c r="M180" i="33"/>
  <c r="J180" i="33"/>
  <c r="F180" i="33"/>
  <c r="G180" i="33" s="1"/>
  <c r="AM179" i="33"/>
  <c r="Y179" i="33"/>
  <c r="V179" i="33"/>
  <c r="S179" i="33"/>
  <c r="P179" i="33"/>
  <c r="M179" i="33"/>
  <c r="J179" i="33"/>
  <c r="F179" i="33"/>
  <c r="G179" i="33" s="1"/>
  <c r="AM178" i="33"/>
  <c r="Y178" i="33"/>
  <c r="V178" i="33"/>
  <c r="S178" i="33"/>
  <c r="P178" i="33"/>
  <c r="M178" i="33"/>
  <c r="J178" i="33"/>
  <c r="F178" i="33"/>
  <c r="G178" i="33" s="1"/>
  <c r="AM177" i="33"/>
  <c r="Y177" i="33"/>
  <c r="V177" i="33"/>
  <c r="S177" i="33"/>
  <c r="P177" i="33"/>
  <c r="M177" i="33"/>
  <c r="J177" i="33"/>
  <c r="F177" i="33"/>
  <c r="G177" i="33" s="1"/>
  <c r="AM176" i="33"/>
  <c r="Y176" i="33"/>
  <c r="V176" i="33"/>
  <c r="S176" i="33"/>
  <c r="P176" i="33"/>
  <c r="M176" i="33"/>
  <c r="J176" i="33"/>
  <c r="F176" i="33"/>
  <c r="G176" i="33" s="1"/>
  <c r="AM175" i="33"/>
  <c r="Y175" i="33"/>
  <c r="V175" i="33"/>
  <c r="S175" i="33"/>
  <c r="P175" i="33"/>
  <c r="M175" i="33"/>
  <c r="J175" i="33"/>
  <c r="F175" i="33"/>
  <c r="G175" i="33" s="1"/>
  <c r="AM174" i="33"/>
  <c r="Y174" i="33"/>
  <c r="V174" i="33"/>
  <c r="S174" i="33"/>
  <c r="P174" i="33"/>
  <c r="M174" i="33"/>
  <c r="J174" i="33"/>
  <c r="F174" i="33"/>
  <c r="G174" i="33" s="1"/>
  <c r="AM173" i="33"/>
  <c r="Y173" i="33"/>
  <c r="V173" i="33"/>
  <c r="S173" i="33"/>
  <c r="P173" i="33"/>
  <c r="M173" i="33"/>
  <c r="J173" i="33"/>
  <c r="F173" i="33"/>
  <c r="G173" i="33" s="1"/>
  <c r="AM172" i="33"/>
  <c r="Y172" i="33"/>
  <c r="V172" i="33"/>
  <c r="S172" i="33"/>
  <c r="P172" i="33"/>
  <c r="M172" i="33"/>
  <c r="J172" i="33"/>
  <c r="F172" i="33"/>
  <c r="G172" i="33" s="1"/>
  <c r="AM171" i="33"/>
  <c r="Y171" i="33"/>
  <c r="V171" i="33"/>
  <c r="S171" i="33"/>
  <c r="P171" i="33"/>
  <c r="M171" i="33"/>
  <c r="J171" i="33"/>
  <c r="F171" i="33"/>
  <c r="G171" i="33" s="1"/>
  <c r="AM170" i="33"/>
  <c r="Y170" i="33"/>
  <c r="V170" i="33"/>
  <c r="S170" i="33"/>
  <c r="P170" i="33"/>
  <c r="M170" i="33"/>
  <c r="J170" i="33"/>
  <c r="F170" i="33"/>
  <c r="G170" i="33" s="1"/>
  <c r="AM169" i="33"/>
  <c r="Y169" i="33"/>
  <c r="V169" i="33"/>
  <c r="S169" i="33"/>
  <c r="P169" i="33"/>
  <c r="M169" i="33"/>
  <c r="J169" i="33"/>
  <c r="F169" i="33"/>
  <c r="G169" i="33" s="1"/>
  <c r="AM168" i="33"/>
  <c r="Y168" i="33"/>
  <c r="V168" i="33"/>
  <c r="S168" i="33"/>
  <c r="P168" i="33"/>
  <c r="M168" i="33"/>
  <c r="J168" i="33"/>
  <c r="F168" i="33"/>
  <c r="G168" i="33" s="1"/>
  <c r="AM167" i="33"/>
  <c r="Y167" i="33"/>
  <c r="V167" i="33"/>
  <c r="S167" i="33"/>
  <c r="P167" i="33"/>
  <c r="M167" i="33"/>
  <c r="J167" i="33"/>
  <c r="F167" i="33"/>
  <c r="G167" i="33" s="1"/>
  <c r="AM166" i="33"/>
  <c r="Y166" i="33"/>
  <c r="V166" i="33"/>
  <c r="S166" i="33"/>
  <c r="P166" i="33"/>
  <c r="M166" i="33"/>
  <c r="J166" i="33"/>
  <c r="F166" i="33"/>
  <c r="G166" i="33" s="1"/>
  <c r="AM165" i="33"/>
  <c r="Y165" i="33"/>
  <c r="V165" i="33"/>
  <c r="S165" i="33"/>
  <c r="P165" i="33"/>
  <c r="M165" i="33"/>
  <c r="J165" i="33"/>
  <c r="F165" i="33"/>
  <c r="G165" i="33" s="1"/>
  <c r="AM164" i="33"/>
  <c r="Y164" i="33"/>
  <c r="V164" i="33"/>
  <c r="S164" i="33"/>
  <c r="P164" i="33"/>
  <c r="M164" i="33"/>
  <c r="J164" i="33"/>
  <c r="F164" i="33"/>
  <c r="G164" i="33" s="1"/>
  <c r="AM163" i="33"/>
  <c r="Y163" i="33"/>
  <c r="V163" i="33"/>
  <c r="S163" i="33"/>
  <c r="P163" i="33"/>
  <c r="M163" i="33"/>
  <c r="J163" i="33"/>
  <c r="F163" i="33"/>
  <c r="G163" i="33" s="1"/>
  <c r="AM162" i="33"/>
  <c r="Y162" i="33"/>
  <c r="V162" i="33"/>
  <c r="S162" i="33"/>
  <c r="P162" i="33"/>
  <c r="M162" i="33"/>
  <c r="J162" i="33"/>
  <c r="F162" i="33"/>
  <c r="G162" i="33" s="1"/>
  <c r="AM161" i="33"/>
  <c r="Y161" i="33"/>
  <c r="V161" i="33"/>
  <c r="S161" i="33"/>
  <c r="P161" i="33"/>
  <c r="M161" i="33"/>
  <c r="J161" i="33"/>
  <c r="F161" i="33"/>
  <c r="G161" i="33" s="1"/>
  <c r="AM160" i="33"/>
  <c r="Y160" i="33"/>
  <c r="V160" i="33"/>
  <c r="S160" i="33"/>
  <c r="P160" i="33"/>
  <c r="M160" i="33"/>
  <c r="J160" i="33"/>
  <c r="F160" i="33"/>
  <c r="G160" i="33" s="1"/>
  <c r="AM159" i="33"/>
  <c r="Y159" i="33"/>
  <c r="V159" i="33"/>
  <c r="S159" i="33"/>
  <c r="P159" i="33"/>
  <c r="M159" i="33"/>
  <c r="J159" i="33"/>
  <c r="F159" i="33"/>
  <c r="G159" i="33" s="1"/>
  <c r="AM158" i="33"/>
  <c r="Y158" i="33"/>
  <c r="V158" i="33"/>
  <c r="S158" i="33"/>
  <c r="P158" i="33"/>
  <c r="M158" i="33"/>
  <c r="J158" i="33"/>
  <c r="F158" i="33"/>
  <c r="G158" i="33" s="1"/>
  <c r="AM157" i="33"/>
  <c r="Y157" i="33"/>
  <c r="V157" i="33"/>
  <c r="S157" i="33"/>
  <c r="P157" i="33"/>
  <c r="M157" i="33"/>
  <c r="J157" i="33"/>
  <c r="F157" i="33"/>
  <c r="G157" i="33" s="1"/>
  <c r="AM156" i="33"/>
  <c r="Y156" i="33"/>
  <c r="V156" i="33"/>
  <c r="S156" i="33"/>
  <c r="P156" i="33"/>
  <c r="M156" i="33"/>
  <c r="J156" i="33"/>
  <c r="F156" i="33"/>
  <c r="G156" i="33" s="1"/>
  <c r="AM155" i="33"/>
  <c r="Y155" i="33"/>
  <c r="V155" i="33"/>
  <c r="S155" i="33"/>
  <c r="P155" i="33"/>
  <c r="M155" i="33"/>
  <c r="J155" i="33"/>
  <c r="F155" i="33"/>
  <c r="G155" i="33" s="1"/>
  <c r="AM154" i="33"/>
  <c r="Y154" i="33"/>
  <c r="V154" i="33"/>
  <c r="S154" i="33"/>
  <c r="P154" i="33"/>
  <c r="M154" i="33"/>
  <c r="J154" i="33"/>
  <c r="F154" i="33"/>
  <c r="G154" i="33" s="1"/>
  <c r="AM153" i="33"/>
  <c r="Y153" i="33"/>
  <c r="V153" i="33"/>
  <c r="S153" i="33"/>
  <c r="P153" i="33"/>
  <c r="M153" i="33"/>
  <c r="J153" i="33"/>
  <c r="F153" i="33"/>
  <c r="G153" i="33" s="1"/>
  <c r="AM152" i="33"/>
  <c r="Y152" i="33"/>
  <c r="V152" i="33"/>
  <c r="S152" i="33"/>
  <c r="P152" i="33"/>
  <c r="M152" i="33"/>
  <c r="J152" i="33"/>
  <c r="F152" i="33"/>
  <c r="G152" i="33" s="1"/>
  <c r="AM151" i="33"/>
  <c r="Y151" i="33"/>
  <c r="V151" i="33"/>
  <c r="S151" i="33"/>
  <c r="P151" i="33"/>
  <c r="M151" i="33"/>
  <c r="J151" i="33"/>
  <c r="F151" i="33"/>
  <c r="G151" i="33" s="1"/>
  <c r="AM150" i="33"/>
  <c r="Y150" i="33"/>
  <c r="V150" i="33"/>
  <c r="S150" i="33"/>
  <c r="P150" i="33"/>
  <c r="M150" i="33"/>
  <c r="J150" i="33"/>
  <c r="F150" i="33"/>
  <c r="G150" i="33" s="1"/>
  <c r="AM149" i="33"/>
  <c r="Y149" i="33"/>
  <c r="V149" i="33"/>
  <c r="S149" i="33"/>
  <c r="P149" i="33"/>
  <c r="M149" i="33"/>
  <c r="J149" i="33"/>
  <c r="F149" i="33"/>
  <c r="G149" i="33" s="1"/>
  <c r="AM148" i="33"/>
  <c r="Y148" i="33"/>
  <c r="V148" i="33"/>
  <c r="S148" i="33"/>
  <c r="P148" i="33"/>
  <c r="M148" i="33"/>
  <c r="J148" i="33"/>
  <c r="F148" i="33"/>
  <c r="G148" i="33" s="1"/>
  <c r="AM147" i="33"/>
  <c r="Y147" i="33"/>
  <c r="V147" i="33"/>
  <c r="S147" i="33"/>
  <c r="P147" i="33"/>
  <c r="M147" i="33"/>
  <c r="J147" i="33"/>
  <c r="F147" i="33"/>
  <c r="G147" i="33" s="1"/>
  <c r="AM146" i="33"/>
  <c r="Y146" i="33"/>
  <c r="V146" i="33"/>
  <c r="S146" i="33"/>
  <c r="P146" i="33"/>
  <c r="M146" i="33"/>
  <c r="J146" i="33"/>
  <c r="F146" i="33"/>
  <c r="G146" i="33" s="1"/>
  <c r="AM145" i="33"/>
  <c r="Y145" i="33"/>
  <c r="V145" i="33"/>
  <c r="S145" i="33"/>
  <c r="P145" i="33"/>
  <c r="M145" i="33"/>
  <c r="J145" i="33"/>
  <c r="F145" i="33"/>
  <c r="G145" i="33" s="1"/>
  <c r="AM144" i="33"/>
  <c r="Y144" i="33"/>
  <c r="V144" i="33"/>
  <c r="S144" i="33"/>
  <c r="P144" i="33"/>
  <c r="M144" i="33"/>
  <c r="J144" i="33"/>
  <c r="F144" i="33"/>
  <c r="G144" i="33" s="1"/>
  <c r="AM143" i="33"/>
  <c r="Y143" i="33"/>
  <c r="V143" i="33"/>
  <c r="S143" i="33"/>
  <c r="P143" i="33"/>
  <c r="M143" i="33"/>
  <c r="J143" i="33"/>
  <c r="F143" i="33"/>
  <c r="G143" i="33" s="1"/>
  <c r="AM142" i="33"/>
  <c r="Y142" i="33"/>
  <c r="V142" i="33"/>
  <c r="S142" i="33"/>
  <c r="P142" i="33"/>
  <c r="M142" i="33"/>
  <c r="J142" i="33"/>
  <c r="F142" i="33"/>
  <c r="G142" i="33" s="1"/>
  <c r="AM141" i="33"/>
  <c r="Y141" i="33"/>
  <c r="V141" i="33"/>
  <c r="S141" i="33"/>
  <c r="P141" i="33"/>
  <c r="M141" i="33"/>
  <c r="J141" i="33"/>
  <c r="F141" i="33"/>
  <c r="G141" i="33" s="1"/>
  <c r="AM140" i="33"/>
  <c r="Y140" i="33"/>
  <c r="V140" i="33"/>
  <c r="S140" i="33"/>
  <c r="P140" i="33"/>
  <c r="M140" i="33"/>
  <c r="J140" i="33"/>
  <c r="F140" i="33"/>
  <c r="G140" i="33" s="1"/>
  <c r="AM139" i="33"/>
  <c r="Y139" i="33"/>
  <c r="V139" i="33"/>
  <c r="S139" i="33"/>
  <c r="P139" i="33"/>
  <c r="M139" i="33"/>
  <c r="J139" i="33"/>
  <c r="F139" i="33"/>
  <c r="G139" i="33" s="1"/>
  <c r="AM138" i="33"/>
  <c r="Y138" i="33"/>
  <c r="V138" i="33"/>
  <c r="S138" i="33"/>
  <c r="P138" i="33"/>
  <c r="M138" i="33"/>
  <c r="J138" i="33"/>
  <c r="F138" i="33"/>
  <c r="G138" i="33" s="1"/>
  <c r="AM137" i="33"/>
  <c r="Y137" i="33"/>
  <c r="V137" i="33"/>
  <c r="S137" i="33"/>
  <c r="P137" i="33"/>
  <c r="M137" i="33"/>
  <c r="J137" i="33"/>
  <c r="F137" i="33"/>
  <c r="G137" i="33" s="1"/>
  <c r="AM136" i="33"/>
  <c r="Y136" i="33"/>
  <c r="V136" i="33"/>
  <c r="S136" i="33"/>
  <c r="P136" i="33"/>
  <c r="M136" i="33"/>
  <c r="J136" i="33"/>
  <c r="F136" i="33"/>
  <c r="G136" i="33" s="1"/>
  <c r="AM135" i="33"/>
  <c r="Y135" i="33"/>
  <c r="V135" i="33"/>
  <c r="S135" i="33"/>
  <c r="P135" i="33"/>
  <c r="M135" i="33"/>
  <c r="J135" i="33"/>
  <c r="F135" i="33"/>
  <c r="G135" i="33" s="1"/>
  <c r="AM134" i="33"/>
  <c r="Y134" i="33"/>
  <c r="V134" i="33"/>
  <c r="S134" i="33"/>
  <c r="P134" i="33"/>
  <c r="M134" i="33"/>
  <c r="J134" i="33"/>
  <c r="F134" i="33"/>
  <c r="G134" i="33" s="1"/>
  <c r="AM133" i="33"/>
  <c r="Y133" i="33"/>
  <c r="V133" i="33"/>
  <c r="S133" i="33"/>
  <c r="P133" i="33"/>
  <c r="M133" i="33"/>
  <c r="J133" i="33"/>
  <c r="F133" i="33"/>
  <c r="G133" i="33" s="1"/>
  <c r="AM132" i="33"/>
  <c r="Y132" i="33"/>
  <c r="V132" i="33"/>
  <c r="S132" i="33"/>
  <c r="P132" i="33"/>
  <c r="M132" i="33"/>
  <c r="J132" i="33"/>
  <c r="F132" i="33"/>
  <c r="G132" i="33" s="1"/>
  <c r="AM131" i="33"/>
  <c r="Y131" i="33"/>
  <c r="V131" i="33"/>
  <c r="S131" i="33"/>
  <c r="P131" i="33"/>
  <c r="M131" i="33"/>
  <c r="J131" i="33"/>
  <c r="F131" i="33"/>
  <c r="G131" i="33" s="1"/>
  <c r="AM130" i="33"/>
  <c r="Y130" i="33"/>
  <c r="V130" i="33"/>
  <c r="S130" i="33"/>
  <c r="P130" i="33"/>
  <c r="M130" i="33"/>
  <c r="J130" i="33"/>
  <c r="F130" i="33"/>
  <c r="G130" i="33" s="1"/>
  <c r="AM129" i="33"/>
  <c r="Y129" i="33"/>
  <c r="V129" i="33"/>
  <c r="S129" i="33"/>
  <c r="P129" i="33"/>
  <c r="M129" i="33"/>
  <c r="J129" i="33"/>
  <c r="F129" i="33"/>
  <c r="G129" i="33" s="1"/>
  <c r="AM128" i="33"/>
  <c r="Y128" i="33"/>
  <c r="V128" i="33"/>
  <c r="S128" i="33"/>
  <c r="P128" i="33"/>
  <c r="M128" i="33"/>
  <c r="J128" i="33"/>
  <c r="F128" i="33"/>
  <c r="G128" i="33" s="1"/>
  <c r="AM127" i="33"/>
  <c r="Y127" i="33"/>
  <c r="V127" i="33"/>
  <c r="S127" i="33"/>
  <c r="P127" i="33"/>
  <c r="M127" i="33"/>
  <c r="J127" i="33"/>
  <c r="F127" i="33"/>
  <c r="G127" i="33" s="1"/>
  <c r="AM126" i="33"/>
  <c r="Y126" i="33"/>
  <c r="V126" i="33"/>
  <c r="S126" i="33"/>
  <c r="P126" i="33"/>
  <c r="M126" i="33"/>
  <c r="J126" i="33"/>
  <c r="F126" i="33"/>
  <c r="G126" i="33" s="1"/>
  <c r="AM125" i="33"/>
  <c r="Y125" i="33"/>
  <c r="V125" i="33"/>
  <c r="S125" i="33"/>
  <c r="P125" i="33"/>
  <c r="M125" i="33"/>
  <c r="J125" i="33"/>
  <c r="F125" i="33"/>
  <c r="G125" i="33" s="1"/>
  <c r="AM124" i="33"/>
  <c r="Y124" i="33"/>
  <c r="V124" i="33"/>
  <c r="S124" i="33"/>
  <c r="P124" i="33"/>
  <c r="M124" i="33"/>
  <c r="J124" i="33"/>
  <c r="F124" i="33"/>
  <c r="G124" i="33" s="1"/>
  <c r="AM123" i="33"/>
  <c r="Y123" i="33"/>
  <c r="V123" i="33"/>
  <c r="S123" i="33"/>
  <c r="P123" i="33"/>
  <c r="M123" i="33"/>
  <c r="J123" i="33"/>
  <c r="F123" i="33"/>
  <c r="G123" i="33" s="1"/>
  <c r="AM122" i="33"/>
  <c r="Y122" i="33"/>
  <c r="V122" i="33"/>
  <c r="S122" i="33"/>
  <c r="P122" i="33"/>
  <c r="M122" i="33"/>
  <c r="J122" i="33"/>
  <c r="F122" i="33"/>
  <c r="G122" i="33" s="1"/>
  <c r="AM121" i="33"/>
  <c r="Y121" i="33"/>
  <c r="V121" i="33"/>
  <c r="S121" i="33"/>
  <c r="P121" i="33"/>
  <c r="M121" i="33"/>
  <c r="J121" i="33"/>
  <c r="F121" i="33"/>
  <c r="G121" i="33" s="1"/>
  <c r="AM120" i="33"/>
  <c r="Y120" i="33"/>
  <c r="V120" i="33"/>
  <c r="S120" i="33"/>
  <c r="P120" i="33"/>
  <c r="M120" i="33"/>
  <c r="J120" i="33"/>
  <c r="F120" i="33"/>
  <c r="G120" i="33" s="1"/>
  <c r="AM119" i="33"/>
  <c r="Y119" i="33"/>
  <c r="V119" i="33"/>
  <c r="S119" i="33"/>
  <c r="P119" i="33"/>
  <c r="M119" i="33"/>
  <c r="J119" i="33"/>
  <c r="F119" i="33"/>
  <c r="G119" i="33" s="1"/>
  <c r="AM118" i="33"/>
  <c r="Y118" i="33"/>
  <c r="V118" i="33"/>
  <c r="S118" i="33"/>
  <c r="P118" i="33"/>
  <c r="M118" i="33"/>
  <c r="J118" i="33"/>
  <c r="F118" i="33"/>
  <c r="G118" i="33" s="1"/>
  <c r="AM117" i="33"/>
  <c r="Y117" i="33"/>
  <c r="V117" i="33"/>
  <c r="S117" i="33"/>
  <c r="P117" i="33"/>
  <c r="M117" i="33"/>
  <c r="J117" i="33"/>
  <c r="F117" i="33"/>
  <c r="G117" i="33" s="1"/>
  <c r="AM116" i="33"/>
  <c r="Y116" i="33"/>
  <c r="V116" i="33"/>
  <c r="S116" i="33"/>
  <c r="P116" i="33"/>
  <c r="M116" i="33"/>
  <c r="J116" i="33"/>
  <c r="F116" i="33"/>
  <c r="G116" i="33" s="1"/>
  <c r="AM115" i="33"/>
  <c r="Y115" i="33"/>
  <c r="V115" i="33"/>
  <c r="S115" i="33"/>
  <c r="P115" i="33"/>
  <c r="M115" i="33"/>
  <c r="J115" i="33"/>
  <c r="F115" i="33"/>
  <c r="G115" i="33" s="1"/>
  <c r="AM114" i="33"/>
  <c r="Y114" i="33"/>
  <c r="V114" i="33"/>
  <c r="S114" i="33"/>
  <c r="P114" i="33"/>
  <c r="M114" i="33"/>
  <c r="J114" i="33"/>
  <c r="F114" i="33"/>
  <c r="G114" i="33" s="1"/>
  <c r="AM113" i="33"/>
  <c r="Y113" i="33"/>
  <c r="V113" i="33"/>
  <c r="S113" i="33"/>
  <c r="P113" i="33"/>
  <c r="M113" i="33"/>
  <c r="J113" i="33"/>
  <c r="F113" i="33"/>
  <c r="G113" i="33" s="1"/>
  <c r="AM112" i="33"/>
  <c r="Y112" i="33"/>
  <c r="V112" i="33"/>
  <c r="S112" i="33"/>
  <c r="P112" i="33"/>
  <c r="M112" i="33"/>
  <c r="J112" i="33"/>
  <c r="F112" i="33"/>
  <c r="G112" i="33" s="1"/>
  <c r="AM111" i="33"/>
  <c r="Y111" i="33"/>
  <c r="V111" i="33"/>
  <c r="S111" i="33"/>
  <c r="P111" i="33"/>
  <c r="M111" i="33"/>
  <c r="J111" i="33"/>
  <c r="F111" i="33"/>
  <c r="G111" i="33" s="1"/>
  <c r="AM110" i="33"/>
  <c r="Y110" i="33"/>
  <c r="V110" i="33"/>
  <c r="S110" i="33"/>
  <c r="P110" i="33"/>
  <c r="M110" i="33"/>
  <c r="J110" i="33"/>
  <c r="F110" i="33"/>
  <c r="G110" i="33" s="1"/>
  <c r="AM109" i="33"/>
  <c r="Y109" i="33"/>
  <c r="V109" i="33"/>
  <c r="S109" i="33"/>
  <c r="P109" i="33"/>
  <c r="M109" i="33"/>
  <c r="J109" i="33"/>
  <c r="F109" i="33"/>
  <c r="G109" i="33" s="1"/>
  <c r="AM108" i="33"/>
  <c r="Y108" i="33"/>
  <c r="V108" i="33"/>
  <c r="S108" i="33"/>
  <c r="P108" i="33"/>
  <c r="M108" i="33"/>
  <c r="J108" i="33"/>
  <c r="F108" i="33"/>
  <c r="G108" i="33" s="1"/>
  <c r="AM107" i="33"/>
  <c r="Y107" i="33"/>
  <c r="V107" i="33"/>
  <c r="S107" i="33"/>
  <c r="P107" i="33"/>
  <c r="M107" i="33"/>
  <c r="J107" i="33"/>
  <c r="F107" i="33"/>
  <c r="G107" i="33" s="1"/>
  <c r="AM106" i="33"/>
  <c r="Y106" i="33"/>
  <c r="V106" i="33"/>
  <c r="S106" i="33"/>
  <c r="P106" i="33"/>
  <c r="M106" i="33"/>
  <c r="J106" i="33"/>
  <c r="F106" i="33"/>
  <c r="G106" i="33" s="1"/>
  <c r="AM105" i="33"/>
  <c r="Y105" i="33"/>
  <c r="V105" i="33"/>
  <c r="S105" i="33"/>
  <c r="P105" i="33"/>
  <c r="M105" i="33"/>
  <c r="J105" i="33"/>
  <c r="F105" i="33"/>
  <c r="G105" i="33" s="1"/>
  <c r="AM104" i="33"/>
  <c r="Y104" i="33"/>
  <c r="V104" i="33"/>
  <c r="S104" i="33"/>
  <c r="P104" i="33"/>
  <c r="M104" i="33"/>
  <c r="J104" i="33"/>
  <c r="F104" i="33"/>
  <c r="G104" i="33" s="1"/>
  <c r="AM103" i="33"/>
  <c r="Y103" i="33"/>
  <c r="V103" i="33"/>
  <c r="S103" i="33"/>
  <c r="P103" i="33"/>
  <c r="M103" i="33"/>
  <c r="J103" i="33"/>
  <c r="F103" i="33"/>
  <c r="G103" i="33" s="1"/>
  <c r="AM102" i="33"/>
  <c r="Y102" i="33"/>
  <c r="V102" i="33"/>
  <c r="S102" i="33"/>
  <c r="P102" i="33"/>
  <c r="M102" i="33"/>
  <c r="J102" i="33"/>
  <c r="F102" i="33"/>
  <c r="G102" i="33" s="1"/>
  <c r="AM101" i="33"/>
  <c r="Y101" i="33"/>
  <c r="V101" i="33"/>
  <c r="S101" i="33"/>
  <c r="P101" i="33"/>
  <c r="M101" i="33"/>
  <c r="J101" i="33"/>
  <c r="F101" i="33"/>
  <c r="G101" i="33" s="1"/>
  <c r="AM100" i="33"/>
  <c r="Y100" i="33"/>
  <c r="V100" i="33"/>
  <c r="S100" i="33"/>
  <c r="P100" i="33"/>
  <c r="M100" i="33"/>
  <c r="J100" i="33"/>
  <c r="F100" i="33"/>
  <c r="G100" i="33" s="1"/>
  <c r="AM99" i="33"/>
  <c r="Y99" i="33"/>
  <c r="V99" i="33"/>
  <c r="S99" i="33"/>
  <c r="P99" i="33"/>
  <c r="M99" i="33"/>
  <c r="J99" i="33"/>
  <c r="F99" i="33"/>
  <c r="G99" i="33" s="1"/>
  <c r="AM98" i="33"/>
  <c r="Y98" i="33"/>
  <c r="V98" i="33"/>
  <c r="S98" i="33"/>
  <c r="P98" i="33"/>
  <c r="M98" i="33"/>
  <c r="J98" i="33"/>
  <c r="F98" i="33"/>
  <c r="G98" i="33" s="1"/>
  <c r="AM97" i="33"/>
  <c r="Y97" i="33"/>
  <c r="V97" i="33"/>
  <c r="S97" i="33"/>
  <c r="P97" i="33"/>
  <c r="M97" i="33"/>
  <c r="J97" i="33"/>
  <c r="F97" i="33"/>
  <c r="G97" i="33" s="1"/>
  <c r="AM96" i="33"/>
  <c r="Y96" i="33"/>
  <c r="V96" i="33"/>
  <c r="S96" i="33"/>
  <c r="P96" i="33"/>
  <c r="M96" i="33"/>
  <c r="J96" i="33"/>
  <c r="F96" i="33"/>
  <c r="G96" i="33" s="1"/>
  <c r="AM95" i="33"/>
  <c r="Y95" i="33"/>
  <c r="V95" i="33"/>
  <c r="S95" i="33"/>
  <c r="P95" i="33"/>
  <c r="M95" i="33"/>
  <c r="J95" i="33"/>
  <c r="F95" i="33"/>
  <c r="G95" i="33" s="1"/>
  <c r="AM94" i="33"/>
  <c r="Y94" i="33"/>
  <c r="V94" i="33"/>
  <c r="S94" i="33"/>
  <c r="P94" i="33"/>
  <c r="M94" i="33"/>
  <c r="J94" i="33"/>
  <c r="F94" i="33"/>
  <c r="G94" i="33" s="1"/>
  <c r="AM93" i="33"/>
  <c r="Y93" i="33"/>
  <c r="V93" i="33"/>
  <c r="S93" i="33"/>
  <c r="P93" i="33"/>
  <c r="M93" i="33"/>
  <c r="J93" i="33"/>
  <c r="F93" i="33"/>
  <c r="G93" i="33" s="1"/>
  <c r="AM92" i="33"/>
  <c r="Y92" i="33"/>
  <c r="V92" i="33"/>
  <c r="S92" i="33"/>
  <c r="P92" i="33"/>
  <c r="M92" i="33"/>
  <c r="J92" i="33"/>
  <c r="F92" i="33"/>
  <c r="G92" i="33" s="1"/>
  <c r="AM91" i="33"/>
  <c r="Y91" i="33"/>
  <c r="V91" i="33"/>
  <c r="S91" i="33"/>
  <c r="P91" i="33"/>
  <c r="M91" i="33"/>
  <c r="J91" i="33"/>
  <c r="F91" i="33"/>
  <c r="G91" i="33" s="1"/>
  <c r="AM90" i="33"/>
  <c r="Y90" i="33"/>
  <c r="V90" i="33"/>
  <c r="S90" i="33"/>
  <c r="P90" i="33"/>
  <c r="M90" i="33"/>
  <c r="J90" i="33"/>
  <c r="F90" i="33"/>
  <c r="G90" i="33" s="1"/>
  <c r="AM89" i="33"/>
  <c r="Y89" i="33"/>
  <c r="V89" i="33"/>
  <c r="S89" i="33"/>
  <c r="P89" i="33"/>
  <c r="M89" i="33"/>
  <c r="J89" i="33"/>
  <c r="F89" i="33"/>
  <c r="G89" i="33" s="1"/>
  <c r="AM88" i="33"/>
  <c r="Y88" i="33"/>
  <c r="V88" i="33"/>
  <c r="S88" i="33"/>
  <c r="P88" i="33"/>
  <c r="M88" i="33"/>
  <c r="J88" i="33"/>
  <c r="F88" i="33"/>
  <c r="G88" i="33" s="1"/>
  <c r="AM87" i="33"/>
  <c r="Y87" i="33"/>
  <c r="V87" i="33"/>
  <c r="S87" i="33"/>
  <c r="P87" i="33"/>
  <c r="M87" i="33"/>
  <c r="J87" i="33"/>
  <c r="F87" i="33"/>
  <c r="G87" i="33" s="1"/>
  <c r="AM86" i="33"/>
  <c r="Y86" i="33"/>
  <c r="V86" i="33"/>
  <c r="S86" i="33"/>
  <c r="P86" i="33"/>
  <c r="M86" i="33"/>
  <c r="J86" i="33"/>
  <c r="F86" i="33"/>
  <c r="G86" i="33" s="1"/>
  <c r="AM85" i="33"/>
  <c r="Y85" i="33"/>
  <c r="V85" i="33"/>
  <c r="S85" i="33"/>
  <c r="P85" i="33"/>
  <c r="M85" i="33"/>
  <c r="J85" i="33"/>
  <c r="F85" i="33"/>
  <c r="G85" i="33" s="1"/>
  <c r="AM84" i="33"/>
  <c r="Y84" i="33"/>
  <c r="V84" i="33"/>
  <c r="S84" i="33"/>
  <c r="P84" i="33"/>
  <c r="M84" i="33"/>
  <c r="J84" i="33"/>
  <c r="F84" i="33"/>
  <c r="G84" i="33" s="1"/>
  <c r="AM83" i="33"/>
  <c r="Y83" i="33"/>
  <c r="V83" i="33"/>
  <c r="S83" i="33"/>
  <c r="P83" i="33"/>
  <c r="M83" i="33"/>
  <c r="J83" i="33"/>
  <c r="F83" i="33"/>
  <c r="G83" i="33" s="1"/>
  <c r="AM82" i="33"/>
  <c r="Y82" i="33"/>
  <c r="V82" i="33"/>
  <c r="S82" i="33"/>
  <c r="P82" i="33"/>
  <c r="M82" i="33"/>
  <c r="J82" i="33"/>
  <c r="F82" i="33"/>
  <c r="G82" i="33" s="1"/>
  <c r="AM81" i="33"/>
  <c r="Y81" i="33"/>
  <c r="V81" i="33"/>
  <c r="S81" i="33"/>
  <c r="P81" i="33"/>
  <c r="M81" i="33"/>
  <c r="J81" i="33"/>
  <c r="F81" i="33"/>
  <c r="G81" i="33" s="1"/>
  <c r="AM80" i="33"/>
  <c r="Y80" i="33"/>
  <c r="V80" i="33"/>
  <c r="S80" i="33"/>
  <c r="P80" i="33"/>
  <c r="M80" i="33"/>
  <c r="J80" i="33"/>
  <c r="F80" i="33"/>
  <c r="G80" i="33" s="1"/>
  <c r="AM79" i="33"/>
  <c r="Y79" i="33"/>
  <c r="V79" i="33"/>
  <c r="S79" i="33"/>
  <c r="P79" i="33"/>
  <c r="M79" i="33"/>
  <c r="J79" i="33"/>
  <c r="F79" i="33"/>
  <c r="G79" i="33" s="1"/>
  <c r="AM78" i="33"/>
  <c r="Y78" i="33"/>
  <c r="V78" i="33"/>
  <c r="S78" i="33"/>
  <c r="P78" i="33"/>
  <c r="M78" i="33"/>
  <c r="J78" i="33"/>
  <c r="F78" i="33"/>
  <c r="G78" i="33" s="1"/>
  <c r="AM77" i="33"/>
  <c r="Y77" i="33"/>
  <c r="V77" i="33"/>
  <c r="S77" i="33"/>
  <c r="P77" i="33"/>
  <c r="M77" i="33"/>
  <c r="J77" i="33"/>
  <c r="F77" i="33"/>
  <c r="G77" i="33" s="1"/>
  <c r="AM76" i="33"/>
  <c r="Y76" i="33"/>
  <c r="V76" i="33"/>
  <c r="S76" i="33"/>
  <c r="P76" i="33"/>
  <c r="M76" i="33"/>
  <c r="J76" i="33"/>
  <c r="F76" i="33"/>
  <c r="G76" i="33" s="1"/>
  <c r="AM75" i="33"/>
  <c r="Y75" i="33"/>
  <c r="V75" i="33"/>
  <c r="S75" i="33"/>
  <c r="P75" i="33"/>
  <c r="M75" i="33"/>
  <c r="J75" i="33"/>
  <c r="F75" i="33"/>
  <c r="G75" i="33" s="1"/>
  <c r="AM74" i="33"/>
  <c r="Y74" i="33"/>
  <c r="V74" i="33"/>
  <c r="S74" i="33"/>
  <c r="P74" i="33"/>
  <c r="M74" i="33"/>
  <c r="J74" i="33"/>
  <c r="F74" i="33"/>
  <c r="G74" i="33" s="1"/>
  <c r="AM73" i="33"/>
  <c r="Y73" i="33"/>
  <c r="V73" i="33"/>
  <c r="S73" i="33"/>
  <c r="P73" i="33"/>
  <c r="M73" i="33"/>
  <c r="J73" i="33"/>
  <c r="F73" i="33"/>
  <c r="G73" i="33" s="1"/>
  <c r="AM72" i="33"/>
  <c r="Y72" i="33"/>
  <c r="V72" i="33"/>
  <c r="S72" i="33"/>
  <c r="P72" i="33"/>
  <c r="M72" i="33"/>
  <c r="J72" i="33"/>
  <c r="F72" i="33"/>
  <c r="G72" i="33" s="1"/>
  <c r="AM71" i="33"/>
  <c r="Y71" i="33"/>
  <c r="V71" i="33"/>
  <c r="S71" i="33"/>
  <c r="P71" i="33"/>
  <c r="M71" i="33"/>
  <c r="J71" i="33"/>
  <c r="F71" i="33"/>
  <c r="G71" i="33" s="1"/>
  <c r="AM70" i="33"/>
  <c r="Y70" i="33"/>
  <c r="V70" i="33"/>
  <c r="S70" i="33"/>
  <c r="P70" i="33"/>
  <c r="M70" i="33"/>
  <c r="J70" i="33"/>
  <c r="F70" i="33"/>
  <c r="G70" i="33" s="1"/>
  <c r="AM69" i="33"/>
  <c r="Y69" i="33"/>
  <c r="V69" i="33"/>
  <c r="S69" i="33"/>
  <c r="P69" i="33"/>
  <c r="M69" i="33"/>
  <c r="J69" i="33"/>
  <c r="F69" i="33"/>
  <c r="G69" i="33" s="1"/>
  <c r="AM68" i="33"/>
  <c r="Y68" i="33"/>
  <c r="V68" i="33"/>
  <c r="S68" i="33"/>
  <c r="P68" i="33"/>
  <c r="M68" i="33"/>
  <c r="J68" i="33"/>
  <c r="F68" i="33"/>
  <c r="G68" i="33" s="1"/>
  <c r="AM67" i="33"/>
  <c r="Y67" i="33"/>
  <c r="V67" i="33"/>
  <c r="S67" i="33"/>
  <c r="P67" i="33"/>
  <c r="M67" i="33"/>
  <c r="J67" i="33"/>
  <c r="F67" i="33"/>
  <c r="G67" i="33" s="1"/>
  <c r="AM66" i="33"/>
  <c r="Y66" i="33"/>
  <c r="V66" i="33"/>
  <c r="S66" i="33"/>
  <c r="P66" i="33"/>
  <c r="M66" i="33"/>
  <c r="J66" i="33"/>
  <c r="F66" i="33"/>
  <c r="G66" i="33" s="1"/>
  <c r="AM65" i="33"/>
  <c r="Y65" i="33"/>
  <c r="V65" i="33"/>
  <c r="S65" i="33"/>
  <c r="P65" i="33"/>
  <c r="M65" i="33"/>
  <c r="J65" i="33"/>
  <c r="F65" i="33"/>
  <c r="G65" i="33" s="1"/>
  <c r="AM64" i="33"/>
  <c r="Y64" i="33"/>
  <c r="V64" i="33"/>
  <c r="S64" i="33"/>
  <c r="P64" i="33"/>
  <c r="M64" i="33"/>
  <c r="J64" i="33"/>
  <c r="F64" i="33"/>
  <c r="G64" i="33" s="1"/>
  <c r="AM63" i="33"/>
  <c r="Y63" i="33"/>
  <c r="V63" i="33"/>
  <c r="S63" i="33"/>
  <c r="P63" i="33"/>
  <c r="M63" i="33"/>
  <c r="J63" i="33"/>
  <c r="F63" i="33"/>
  <c r="G63" i="33" s="1"/>
  <c r="AM62" i="33"/>
  <c r="Y62" i="33"/>
  <c r="V62" i="33"/>
  <c r="S62" i="33"/>
  <c r="P62" i="33"/>
  <c r="M62" i="33"/>
  <c r="J62" i="33"/>
  <c r="F62" i="33"/>
  <c r="G62" i="33" s="1"/>
  <c r="AM61" i="33"/>
  <c r="Y61" i="33"/>
  <c r="V61" i="33"/>
  <c r="S61" i="33"/>
  <c r="P61" i="33"/>
  <c r="M61" i="33"/>
  <c r="J61" i="33"/>
  <c r="F61" i="33"/>
  <c r="G61" i="33" s="1"/>
  <c r="AM60" i="33"/>
  <c r="Y60" i="33"/>
  <c r="V60" i="33"/>
  <c r="S60" i="33"/>
  <c r="P60" i="33"/>
  <c r="M60" i="33"/>
  <c r="J60" i="33"/>
  <c r="F60" i="33"/>
  <c r="G60" i="33" s="1"/>
  <c r="AM59" i="33"/>
  <c r="Y59" i="33"/>
  <c r="V59" i="33"/>
  <c r="S59" i="33"/>
  <c r="P59" i="33"/>
  <c r="M59" i="33"/>
  <c r="J59" i="33"/>
  <c r="F59" i="33"/>
  <c r="G59" i="33" s="1"/>
  <c r="AM58" i="33"/>
  <c r="Y58" i="33"/>
  <c r="V58" i="33"/>
  <c r="S58" i="33"/>
  <c r="P58" i="33"/>
  <c r="M58" i="33"/>
  <c r="J58" i="33"/>
  <c r="F58" i="33"/>
  <c r="G58" i="33" s="1"/>
  <c r="AM57" i="33"/>
  <c r="Y57" i="33"/>
  <c r="V57" i="33"/>
  <c r="S57" i="33"/>
  <c r="P57" i="33"/>
  <c r="M57" i="33"/>
  <c r="J57" i="33"/>
  <c r="F57" i="33"/>
  <c r="G57" i="33" s="1"/>
  <c r="AM56" i="33"/>
  <c r="Y56" i="33"/>
  <c r="V56" i="33"/>
  <c r="S56" i="33"/>
  <c r="P56" i="33"/>
  <c r="M56" i="33"/>
  <c r="J56" i="33"/>
  <c r="F56" i="33"/>
  <c r="G56" i="33" s="1"/>
  <c r="AM55" i="33"/>
  <c r="Y55" i="33"/>
  <c r="V55" i="33"/>
  <c r="S55" i="33"/>
  <c r="P55" i="33"/>
  <c r="M55" i="33"/>
  <c r="J55" i="33"/>
  <c r="F55" i="33"/>
  <c r="G55" i="33" s="1"/>
  <c r="AM54" i="33"/>
  <c r="Y54" i="33"/>
  <c r="V54" i="33"/>
  <c r="S54" i="33"/>
  <c r="P54" i="33"/>
  <c r="M54" i="33"/>
  <c r="J54" i="33"/>
  <c r="F54" i="33"/>
  <c r="G54" i="33" s="1"/>
  <c r="AM53" i="33"/>
  <c r="Y53" i="33"/>
  <c r="V53" i="33"/>
  <c r="S53" i="33"/>
  <c r="P53" i="33"/>
  <c r="M53" i="33"/>
  <c r="J53" i="33"/>
  <c r="F53" i="33"/>
  <c r="G53" i="33" s="1"/>
  <c r="AM52" i="33"/>
  <c r="Y52" i="33"/>
  <c r="V52" i="33"/>
  <c r="S52" i="33"/>
  <c r="P52" i="33"/>
  <c r="M52" i="33"/>
  <c r="J52" i="33"/>
  <c r="F52" i="33"/>
  <c r="G52" i="33" s="1"/>
  <c r="AM51" i="33"/>
  <c r="Y51" i="33"/>
  <c r="V51" i="33"/>
  <c r="S51" i="33"/>
  <c r="AS51" i="33" s="1"/>
  <c r="P51" i="33"/>
  <c r="M51" i="33"/>
  <c r="J51" i="33"/>
  <c r="F51" i="33"/>
  <c r="G51" i="33" s="1"/>
  <c r="AM50" i="33"/>
  <c r="Y50" i="33"/>
  <c r="V50" i="33"/>
  <c r="S50" i="33"/>
  <c r="P50" i="33"/>
  <c r="M50" i="33"/>
  <c r="J50" i="33"/>
  <c r="F50" i="33"/>
  <c r="G50" i="33" s="1"/>
  <c r="AM49" i="33"/>
  <c r="Y49" i="33"/>
  <c r="V49" i="33"/>
  <c r="S49" i="33"/>
  <c r="P49" i="33"/>
  <c r="M49" i="33"/>
  <c r="J49" i="33"/>
  <c r="F49" i="33"/>
  <c r="G49" i="33" s="1"/>
  <c r="AM48" i="33"/>
  <c r="Y48" i="33"/>
  <c r="V48" i="33"/>
  <c r="S48" i="33"/>
  <c r="P48" i="33"/>
  <c r="M48" i="33"/>
  <c r="J48" i="33"/>
  <c r="F48" i="33"/>
  <c r="G48" i="33" s="1"/>
  <c r="AM47" i="33"/>
  <c r="Y47" i="33"/>
  <c r="V47" i="33"/>
  <c r="S47" i="33"/>
  <c r="P47" i="33"/>
  <c r="M47" i="33"/>
  <c r="J47" i="33"/>
  <c r="F47" i="33"/>
  <c r="G47" i="33" s="1"/>
  <c r="AM46" i="33"/>
  <c r="Y46" i="33"/>
  <c r="V46" i="33"/>
  <c r="S46" i="33"/>
  <c r="P46" i="33"/>
  <c r="M46" i="33"/>
  <c r="J46" i="33"/>
  <c r="F46" i="33"/>
  <c r="G46" i="33" s="1"/>
  <c r="AM45" i="33"/>
  <c r="Y45" i="33"/>
  <c r="V45" i="33"/>
  <c r="S45" i="33"/>
  <c r="P45" i="33"/>
  <c r="M45" i="33"/>
  <c r="J45" i="33"/>
  <c r="F45" i="33"/>
  <c r="G45" i="33" s="1"/>
  <c r="AM44" i="33"/>
  <c r="Y44" i="33"/>
  <c r="V44" i="33"/>
  <c r="S44" i="33"/>
  <c r="P44" i="33"/>
  <c r="M44" i="33"/>
  <c r="J44" i="33"/>
  <c r="F44" i="33"/>
  <c r="G44" i="33" s="1"/>
  <c r="AM43" i="33"/>
  <c r="Y43" i="33"/>
  <c r="V43" i="33"/>
  <c r="S43" i="33"/>
  <c r="P43" i="33"/>
  <c r="M43" i="33"/>
  <c r="J43" i="33"/>
  <c r="F43" i="33"/>
  <c r="G43" i="33" s="1"/>
  <c r="AM42" i="33"/>
  <c r="Y42" i="33"/>
  <c r="V42" i="33"/>
  <c r="S42" i="33"/>
  <c r="P42" i="33"/>
  <c r="M42" i="33"/>
  <c r="J42" i="33"/>
  <c r="F42" i="33"/>
  <c r="G42" i="33" s="1"/>
  <c r="AM41" i="33"/>
  <c r="Y41" i="33"/>
  <c r="V41" i="33"/>
  <c r="S41" i="33"/>
  <c r="P41" i="33"/>
  <c r="M41" i="33"/>
  <c r="J41" i="33"/>
  <c r="F41" i="33"/>
  <c r="G41" i="33" s="1"/>
  <c r="AM40" i="33"/>
  <c r="Y40" i="33"/>
  <c r="V40" i="33"/>
  <c r="S40" i="33"/>
  <c r="P40" i="33"/>
  <c r="M40" i="33"/>
  <c r="J40" i="33"/>
  <c r="F40" i="33"/>
  <c r="G40" i="33" s="1"/>
  <c r="AM39" i="33"/>
  <c r="Y39" i="33"/>
  <c r="V39" i="33"/>
  <c r="S39" i="33"/>
  <c r="P39" i="33"/>
  <c r="M39" i="33"/>
  <c r="J39" i="33"/>
  <c r="F39" i="33"/>
  <c r="G39" i="33" s="1"/>
  <c r="AM38" i="33"/>
  <c r="Y38" i="33"/>
  <c r="V38" i="33"/>
  <c r="S38" i="33"/>
  <c r="P38" i="33"/>
  <c r="M38" i="33"/>
  <c r="J38" i="33"/>
  <c r="F38" i="33"/>
  <c r="G38" i="33" s="1"/>
  <c r="AM37" i="33"/>
  <c r="Y37" i="33"/>
  <c r="V37" i="33"/>
  <c r="S37" i="33"/>
  <c r="P37" i="33"/>
  <c r="M37" i="33"/>
  <c r="J37" i="33"/>
  <c r="F37" i="33"/>
  <c r="G37" i="33" s="1"/>
  <c r="AM36" i="33"/>
  <c r="Y36" i="33"/>
  <c r="V36" i="33"/>
  <c r="S36" i="33"/>
  <c r="P36" i="33"/>
  <c r="M36" i="33"/>
  <c r="J36" i="33"/>
  <c r="F36" i="33"/>
  <c r="G36" i="33" s="1"/>
  <c r="AM35" i="33"/>
  <c r="Y35" i="33"/>
  <c r="V35" i="33"/>
  <c r="S35" i="33"/>
  <c r="P35" i="33"/>
  <c r="M35" i="33"/>
  <c r="J35" i="33"/>
  <c r="F35" i="33"/>
  <c r="G35" i="33" s="1"/>
  <c r="AM34" i="33"/>
  <c r="Y34" i="33"/>
  <c r="V34" i="33"/>
  <c r="S34" i="33"/>
  <c r="P34" i="33"/>
  <c r="M34" i="33"/>
  <c r="J34" i="33"/>
  <c r="F34" i="33"/>
  <c r="G34" i="33" s="1"/>
  <c r="AM33" i="33"/>
  <c r="Y33" i="33"/>
  <c r="V33" i="33"/>
  <c r="S33" i="33"/>
  <c r="P33" i="33"/>
  <c r="M33" i="33"/>
  <c r="J33" i="33"/>
  <c r="F33" i="33"/>
  <c r="G33" i="33" s="1"/>
  <c r="AM32" i="33"/>
  <c r="Y32" i="33"/>
  <c r="V32" i="33"/>
  <c r="S32" i="33"/>
  <c r="P32" i="33"/>
  <c r="M32" i="33"/>
  <c r="J32" i="33"/>
  <c r="F32" i="33"/>
  <c r="G32" i="33" s="1"/>
  <c r="AM31" i="33"/>
  <c r="Y31" i="33"/>
  <c r="V31" i="33"/>
  <c r="S31" i="33"/>
  <c r="P31" i="33"/>
  <c r="M31" i="33"/>
  <c r="J31" i="33"/>
  <c r="F31" i="33"/>
  <c r="G31" i="33" s="1"/>
  <c r="AM30" i="33"/>
  <c r="Y30" i="33"/>
  <c r="V30" i="33"/>
  <c r="S30" i="33"/>
  <c r="P30" i="33"/>
  <c r="M30" i="33"/>
  <c r="J30" i="33"/>
  <c r="F30" i="33"/>
  <c r="G30" i="33" s="1"/>
  <c r="AM29" i="33"/>
  <c r="Y29" i="33"/>
  <c r="V29" i="33"/>
  <c r="S29" i="33"/>
  <c r="P29" i="33"/>
  <c r="M29" i="33"/>
  <c r="J29" i="33"/>
  <c r="F29" i="33"/>
  <c r="G29" i="33" s="1"/>
  <c r="AM28" i="33"/>
  <c r="Y28" i="33"/>
  <c r="V28" i="33"/>
  <c r="S28" i="33"/>
  <c r="P28" i="33"/>
  <c r="M28" i="33"/>
  <c r="J28" i="33"/>
  <c r="F28" i="33"/>
  <c r="G28" i="33" s="1"/>
  <c r="AM27" i="33"/>
  <c r="Y27" i="33"/>
  <c r="V27" i="33"/>
  <c r="S27" i="33"/>
  <c r="P27" i="33"/>
  <c r="M27" i="33"/>
  <c r="J27" i="33"/>
  <c r="F27" i="33"/>
  <c r="G27" i="33" s="1"/>
  <c r="AM26" i="33"/>
  <c r="Y26" i="33"/>
  <c r="V26" i="33"/>
  <c r="S26" i="33"/>
  <c r="P26" i="33"/>
  <c r="M26" i="33"/>
  <c r="J26" i="33"/>
  <c r="F26" i="33"/>
  <c r="G26" i="33" s="1"/>
  <c r="AM25" i="33"/>
  <c r="Y25" i="33"/>
  <c r="V25" i="33"/>
  <c r="S25" i="33"/>
  <c r="P25" i="33"/>
  <c r="M25" i="33"/>
  <c r="J25" i="33"/>
  <c r="F25" i="33"/>
  <c r="G25" i="33" s="1"/>
  <c r="AM24" i="33"/>
  <c r="Y24" i="33"/>
  <c r="V24" i="33"/>
  <c r="S24" i="33"/>
  <c r="P24" i="33"/>
  <c r="M24" i="33"/>
  <c r="J24" i="33"/>
  <c r="F24" i="33"/>
  <c r="G24" i="33" s="1"/>
  <c r="AM23" i="33"/>
  <c r="Y23" i="33"/>
  <c r="V23" i="33"/>
  <c r="S23" i="33"/>
  <c r="P23" i="33"/>
  <c r="M23" i="33"/>
  <c r="J23" i="33"/>
  <c r="F23" i="33"/>
  <c r="G23" i="33" s="1"/>
  <c r="AM22" i="33"/>
  <c r="Y22" i="33"/>
  <c r="V22" i="33"/>
  <c r="S22" i="33"/>
  <c r="P22" i="33"/>
  <c r="M22" i="33"/>
  <c r="J22" i="33"/>
  <c r="F22" i="33"/>
  <c r="G22" i="33" s="1"/>
  <c r="AM21" i="33"/>
  <c r="Y21" i="33"/>
  <c r="V21" i="33"/>
  <c r="S21" i="33"/>
  <c r="P21" i="33"/>
  <c r="M21" i="33"/>
  <c r="J21" i="33"/>
  <c r="F21" i="33"/>
  <c r="G21" i="33" s="1"/>
  <c r="AM20" i="33"/>
  <c r="Y20" i="33"/>
  <c r="V20" i="33"/>
  <c r="S20" i="33"/>
  <c r="P20" i="33"/>
  <c r="M20" i="33"/>
  <c r="J20" i="33"/>
  <c r="F20" i="33"/>
  <c r="G20" i="33" s="1"/>
  <c r="AM19" i="33"/>
  <c r="Y19" i="33"/>
  <c r="V19" i="33"/>
  <c r="S19" i="33"/>
  <c r="P19" i="33"/>
  <c r="M19" i="33"/>
  <c r="J19" i="33"/>
  <c r="F19" i="33"/>
  <c r="G19" i="33" s="1"/>
  <c r="AM18" i="33"/>
  <c r="Y18" i="33"/>
  <c r="V18" i="33"/>
  <c r="S18" i="33"/>
  <c r="P18" i="33"/>
  <c r="M18" i="33"/>
  <c r="J18" i="33"/>
  <c r="F18" i="33"/>
  <c r="G18" i="33" s="1"/>
  <c r="AM17" i="33"/>
  <c r="Y17" i="33"/>
  <c r="V17" i="33"/>
  <c r="S17" i="33"/>
  <c r="P17" i="33"/>
  <c r="M17" i="33"/>
  <c r="J17" i="33"/>
  <c r="F17" i="33"/>
  <c r="G17" i="33" s="1"/>
  <c r="AM16" i="33"/>
  <c r="Y16" i="33"/>
  <c r="V16" i="33"/>
  <c r="S16" i="33"/>
  <c r="P16" i="33"/>
  <c r="M16" i="33"/>
  <c r="J16" i="33"/>
  <c r="F16" i="33"/>
  <c r="G16" i="33" s="1"/>
  <c r="AM15" i="33"/>
  <c r="Y15" i="33"/>
  <c r="V15" i="33"/>
  <c r="S15" i="33"/>
  <c r="P15" i="33"/>
  <c r="M15" i="33"/>
  <c r="J15" i="33"/>
  <c r="F15" i="33"/>
  <c r="G15" i="33" s="1"/>
  <c r="AM14" i="33"/>
  <c r="Y14" i="33"/>
  <c r="V14" i="33"/>
  <c r="S14" i="33"/>
  <c r="P14" i="33"/>
  <c r="M14" i="33"/>
  <c r="J14" i="33"/>
  <c r="F14" i="33"/>
  <c r="G14" i="33" s="1"/>
  <c r="AM13" i="33"/>
  <c r="Y13" i="33"/>
  <c r="V13" i="33"/>
  <c r="S13" i="33"/>
  <c r="P13" i="33"/>
  <c r="M13" i="33"/>
  <c r="J13" i="33"/>
  <c r="F13" i="33"/>
  <c r="G13" i="33" s="1"/>
  <c r="AM12" i="33"/>
  <c r="Y12" i="33"/>
  <c r="V12" i="33"/>
  <c r="S12" i="33"/>
  <c r="P12" i="33"/>
  <c r="M12" i="33"/>
  <c r="J12" i="33"/>
  <c r="F12" i="33"/>
  <c r="G12" i="33" s="1"/>
  <c r="AM11" i="33"/>
  <c r="Y11" i="33"/>
  <c r="V11" i="33"/>
  <c r="S11" i="33"/>
  <c r="P11" i="33"/>
  <c r="M11" i="33"/>
  <c r="J11" i="33"/>
  <c r="F11" i="33"/>
  <c r="G11" i="33" s="1"/>
  <c r="AM10" i="33"/>
  <c r="Y10" i="33"/>
  <c r="V10" i="33"/>
  <c r="S10" i="33"/>
  <c r="P10" i="33"/>
  <c r="M10" i="33"/>
  <c r="J10" i="33"/>
  <c r="F10" i="33"/>
  <c r="G10" i="33" s="1"/>
  <c r="AM9" i="33"/>
  <c r="Y9" i="33"/>
  <c r="V9" i="33"/>
  <c r="S9" i="33"/>
  <c r="P9" i="33"/>
  <c r="M9" i="33"/>
  <c r="J9" i="33"/>
  <c r="F9" i="33"/>
  <c r="G9" i="33" s="1"/>
  <c r="AM8" i="33"/>
  <c r="Y8" i="33"/>
  <c r="V8" i="33"/>
  <c r="S8" i="33"/>
  <c r="P8" i="33"/>
  <c r="M8" i="33"/>
  <c r="J8" i="33"/>
  <c r="F8" i="33"/>
  <c r="G8" i="33" s="1"/>
  <c r="Y7" i="33"/>
  <c r="V7" i="33"/>
  <c r="S7" i="33"/>
  <c r="P7" i="33"/>
  <c r="M7" i="33"/>
  <c r="J7" i="33"/>
  <c r="F7" i="33"/>
  <c r="G7" i="33" s="1"/>
  <c r="AA181" i="33" l="1"/>
  <c r="AA411" i="33"/>
  <c r="Z268" i="33"/>
  <c r="AA310" i="33"/>
  <c r="Z336" i="33"/>
  <c r="Z368" i="33"/>
  <c r="Z382" i="33"/>
  <c r="AA400" i="33"/>
  <c r="Z412" i="33"/>
  <c r="AA438" i="33"/>
  <c r="Z474" i="33"/>
  <c r="Z476" i="33"/>
  <c r="AA488" i="33"/>
  <c r="AA500" i="33"/>
  <c r="AA514" i="33"/>
  <c r="Z17" i="33"/>
  <c r="AA161" i="33"/>
  <c r="AA177" i="33"/>
  <c r="Z241" i="33"/>
  <c r="Z305" i="33"/>
  <c r="Z405" i="33"/>
  <c r="AA435" i="33"/>
  <c r="Z469" i="33"/>
  <c r="AA507" i="33"/>
  <c r="AA511" i="33"/>
  <c r="AA145" i="33"/>
  <c r="AA149" i="33"/>
  <c r="AA153" i="33"/>
  <c r="AA165" i="33"/>
  <c r="AA169" i="33"/>
  <c r="AA197" i="33"/>
  <c r="AA211" i="33"/>
  <c r="AA223" i="33"/>
  <c r="Z261" i="33"/>
  <c r="AA283" i="33"/>
  <c r="AA287" i="33"/>
  <c r="AA291" i="33"/>
  <c r="Z321" i="33"/>
  <c r="Z325" i="33"/>
  <c r="AA347" i="33"/>
  <c r="AA355" i="33"/>
  <c r="Z385" i="33"/>
  <c r="Z397" i="33"/>
  <c r="AA403" i="33"/>
  <c r="AA415" i="33"/>
  <c r="AA419" i="33"/>
  <c r="Z429" i="33"/>
  <c r="AA443" i="33"/>
  <c r="Z449" i="33"/>
  <c r="Z453" i="33"/>
  <c r="Z461" i="33"/>
  <c r="AA467" i="33"/>
  <c r="AA479" i="33"/>
  <c r="Z481" i="33"/>
  <c r="AA499" i="33"/>
  <c r="Z517" i="33"/>
  <c r="Z525" i="33"/>
  <c r="Z533" i="33"/>
  <c r="Z36" i="33"/>
  <c r="AA48" i="33"/>
  <c r="Z52" i="33"/>
  <c r="Z64" i="33"/>
  <c r="AA66" i="33"/>
  <c r="AA82" i="33"/>
  <c r="AA84" i="33"/>
  <c r="AA100" i="33"/>
  <c r="AA112" i="33"/>
  <c r="Z116" i="33"/>
  <c r="Z9" i="33"/>
  <c r="Z11" i="33"/>
  <c r="Z15" i="33"/>
  <c r="Z21" i="33"/>
  <c r="Z27" i="33"/>
  <c r="Z33" i="33"/>
  <c r="AA41" i="33"/>
  <c r="AA53" i="33"/>
  <c r="AA57" i="33"/>
  <c r="AA69" i="33"/>
  <c r="Z73" i="33"/>
  <c r="Z79" i="33"/>
  <c r="Z85" i="33"/>
  <c r="Z91" i="33"/>
  <c r="Z97" i="33"/>
  <c r="AA109" i="33"/>
  <c r="AA129" i="33"/>
  <c r="AA133" i="33"/>
  <c r="AA140" i="33"/>
  <c r="AN142" i="33"/>
  <c r="AA186" i="33"/>
  <c r="Z190" i="33"/>
  <c r="Z204" i="33"/>
  <c r="Z220" i="33"/>
  <c r="Z222" i="33"/>
  <c r="AA224" i="33"/>
  <c r="AA226" i="33"/>
  <c r="Z230" i="33"/>
  <c r="Z236" i="33"/>
  <c r="AA244" i="33"/>
  <c r="AA246" i="33"/>
  <c r="Z248" i="33"/>
  <c r="AA250" i="33"/>
  <c r="Z254" i="33"/>
  <c r="Z256" i="33"/>
  <c r="AA258" i="33"/>
  <c r="AA260" i="33"/>
  <c r="AA264" i="33"/>
  <c r="Z266" i="33"/>
  <c r="Z270" i="33"/>
  <c r="AA274" i="33"/>
  <c r="AA276" i="33"/>
  <c r="AA278" i="33"/>
  <c r="Z280" i="33"/>
  <c r="Z284" i="33"/>
  <c r="Z286" i="33"/>
  <c r="AA288" i="33"/>
  <c r="AA290" i="33"/>
  <c r="Z294" i="33"/>
  <c r="Z298" i="33"/>
  <c r="Z300" i="33"/>
  <c r="AA308" i="33"/>
  <c r="Z310" i="33"/>
  <c r="AA314" i="33"/>
  <c r="Z318" i="33"/>
  <c r="Z320" i="33"/>
  <c r="AA322" i="33"/>
  <c r="AA324" i="33"/>
  <c r="Z330" i="33"/>
  <c r="Z332" i="33"/>
  <c r="Z334" i="33"/>
  <c r="AA338" i="33"/>
  <c r="AA340" i="33"/>
  <c r="AA342" i="33"/>
  <c r="Z348" i="33"/>
  <c r="Z350" i="33"/>
  <c r="AA352" i="33"/>
  <c r="AA354" i="33"/>
  <c r="Z358" i="33"/>
  <c r="AA360" i="33"/>
  <c r="Z362" i="33"/>
  <c r="Z364" i="33"/>
  <c r="AA368" i="33"/>
  <c r="AA372" i="33"/>
  <c r="AA378" i="33"/>
  <c r="Z384" i="33"/>
  <c r="AA386" i="33"/>
  <c r="AA388" i="33"/>
  <c r="AA392" i="33"/>
  <c r="Z394" i="33"/>
  <c r="Z396" i="33"/>
  <c r="Z398" i="33"/>
  <c r="Z140" i="33"/>
  <c r="Z67" i="33"/>
  <c r="AA117" i="33"/>
  <c r="AA18" i="33"/>
  <c r="AA30" i="33"/>
  <c r="Z48" i="33"/>
  <c r="Z156" i="33"/>
  <c r="Z158" i="33"/>
  <c r="Z182" i="33"/>
  <c r="Z198" i="33"/>
  <c r="Z208" i="33"/>
  <c r="Z234" i="33"/>
  <c r="AA272" i="33"/>
  <c r="Z272" i="33"/>
  <c r="AA298" i="33"/>
  <c r="AA336" i="33"/>
  <c r="Z344" i="33"/>
  <c r="AA374" i="33"/>
  <c r="Z374" i="33"/>
  <c r="AA234" i="33"/>
  <c r="Z400" i="33"/>
  <c r="AA402" i="33"/>
  <c r="AA404" i="33"/>
  <c r="AA406" i="33"/>
  <c r="Z408" i="33"/>
  <c r="Z414" i="33"/>
  <c r="AA416" i="33"/>
  <c r="AA418" i="33"/>
  <c r="Z422" i="33"/>
  <c r="AA424" i="33"/>
  <c r="Z428" i="33"/>
  <c r="AA432" i="33"/>
  <c r="AA436" i="33"/>
  <c r="Z438" i="33"/>
  <c r="AA442" i="33"/>
  <c r="Z446" i="33"/>
  <c r="Z448" i="33"/>
  <c r="AA450" i="33"/>
  <c r="AA452" i="33"/>
  <c r="AA456" i="33"/>
  <c r="Z458" i="33"/>
  <c r="Z460" i="33"/>
  <c r="Z462" i="33"/>
  <c r="AA466" i="33"/>
  <c r="AA468" i="33"/>
  <c r="AA470" i="33"/>
  <c r="Z472" i="33"/>
  <c r="AA474" i="33"/>
  <c r="Z478" i="33"/>
  <c r="AA480" i="33"/>
  <c r="AA482" i="33"/>
  <c r="Z486" i="33"/>
  <c r="Z488" i="33"/>
  <c r="Z492" i="33"/>
  <c r="AA496" i="33"/>
  <c r="AA506" i="33"/>
  <c r="Z510" i="33"/>
  <c r="Z512" i="33"/>
  <c r="AA516" i="33"/>
  <c r="Z518" i="33"/>
  <c r="AA520" i="33"/>
  <c r="Z522" i="33"/>
  <c r="Z524" i="33"/>
  <c r="Z526" i="33"/>
  <c r="AA530" i="33"/>
  <c r="AA532" i="33"/>
  <c r="AA534" i="33"/>
  <c r="Z536" i="33"/>
  <c r="Z137" i="33"/>
  <c r="Z151" i="33"/>
  <c r="Z167" i="33"/>
  <c r="Z183" i="33"/>
  <c r="AA193" i="33"/>
  <c r="AA203" i="33"/>
  <c r="Z213" i="33"/>
  <c r="Z225" i="33"/>
  <c r="AA251" i="33"/>
  <c r="Z253" i="33"/>
  <c r="Z277" i="33"/>
  <c r="Z289" i="33"/>
  <c r="Z301" i="33"/>
  <c r="AA303" i="33"/>
  <c r="AA315" i="33"/>
  <c r="Z317" i="33"/>
  <c r="AA339" i="33"/>
  <c r="Z353" i="33"/>
  <c r="Z365" i="33"/>
  <c r="AA367" i="33"/>
  <c r="AA431" i="33"/>
  <c r="AA12" i="33"/>
  <c r="Z18" i="33"/>
  <c r="AA24" i="33"/>
  <c r="Z30" i="33"/>
  <c r="AA36" i="33"/>
  <c r="AA40" i="33"/>
  <c r="Z42" i="33"/>
  <c r="AA52" i="33"/>
  <c r="Z54" i="33"/>
  <c r="AA60" i="33"/>
  <c r="AA64" i="33"/>
  <c r="Z66" i="33"/>
  <c r="Z72" i="33"/>
  <c r="AA76" i="33"/>
  <c r="Z78" i="33"/>
  <c r="Z82" i="33"/>
  <c r="Z84" i="33"/>
  <c r="Z88" i="33"/>
  <c r="Z90" i="33"/>
  <c r="Z94" i="33"/>
  <c r="Z96" i="33"/>
  <c r="Z100" i="33"/>
  <c r="Z102" i="33"/>
  <c r="AA104" i="33"/>
  <c r="Z106" i="33"/>
  <c r="Z112" i="33"/>
  <c r="AA116" i="33"/>
  <c r="Z120" i="33"/>
  <c r="AA124" i="33"/>
  <c r="AA132" i="33"/>
  <c r="AA96" i="33"/>
  <c r="Z141" i="33"/>
  <c r="AA141" i="33"/>
  <c r="Z10" i="33"/>
  <c r="AA10" i="33"/>
  <c r="Z14" i="33"/>
  <c r="AA14" i="33"/>
  <c r="Z22" i="33"/>
  <c r="AA22" i="33"/>
  <c r="AA28" i="33"/>
  <c r="Z28" i="33"/>
  <c r="AA32" i="33"/>
  <c r="Z32" i="33"/>
  <c r="Z46" i="33"/>
  <c r="AA46" i="33"/>
  <c r="Z50" i="33"/>
  <c r="AA50" i="33"/>
  <c r="Z62" i="33"/>
  <c r="AA62" i="33"/>
  <c r="Z70" i="33"/>
  <c r="AA70" i="33"/>
  <c r="Z86" i="33"/>
  <c r="AA86" i="33"/>
  <c r="AA108" i="33"/>
  <c r="Z108" i="33"/>
  <c r="AA114" i="33"/>
  <c r="Z114" i="33"/>
  <c r="AA128" i="33"/>
  <c r="Z128" i="33"/>
  <c r="AA102" i="33"/>
  <c r="AA120" i="33"/>
  <c r="Z246" i="33"/>
  <c r="Z136" i="33"/>
  <c r="AP136" i="33" s="1"/>
  <c r="AA136" i="33"/>
  <c r="Z138" i="33"/>
  <c r="AA138" i="33"/>
  <c r="AA142" i="33"/>
  <c r="Z142" i="33"/>
  <c r="AA144" i="33"/>
  <c r="Z144" i="33"/>
  <c r="AA146" i="33"/>
  <c r="Z146" i="33"/>
  <c r="AA148" i="33"/>
  <c r="Z150" i="33"/>
  <c r="AA150" i="33"/>
  <c r="Z152" i="33"/>
  <c r="AA152" i="33"/>
  <c r="Z154" i="33"/>
  <c r="AA154" i="33"/>
  <c r="AA156" i="33"/>
  <c r="AA158" i="33"/>
  <c r="AA160" i="33"/>
  <c r="Z160" i="33"/>
  <c r="AA162" i="33"/>
  <c r="Z162" i="33"/>
  <c r="AA164" i="33"/>
  <c r="Z164" i="33"/>
  <c r="AA166" i="33"/>
  <c r="Z168" i="33"/>
  <c r="AA168" i="33"/>
  <c r="Z170" i="33"/>
  <c r="AA170" i="33"/>
  <c r="Z172" i="33"/>
  <c r="AA174" i="33"/>
  <c r="AA176" i="33"/>
  <c r="Z176" i="33"/>
  <c r="AA178" i="33"/>
  <c r="Z178" i="33"/>
  <c r="AA180" i="33"/>
  <c r="Z180" i="33"/>
  <c r="AA182" i="33"/>
  <c r="Z184" i="33"/>
  <c r="AA184" i="33"/>
  <c r="Z186" i="33"/>
  <c r="Z188" i="33"/>
  <c r="AA190" i="33"/>
  <c r="AA192" i="33"/>
  <c r="Z192" i="33"/>
  <c r="AA194" i="33"/>
  <c r="AA196" i="33"/>
  <c r="Z196" i="33"/>
  <c r="AA198" i="33"/>
  <c r="Z200" i="33"/>
  <c r="AA200" i="33"/>
  <c r="AA202" i="33"/>
  <c r="Z202" i="33"/>
  <c r="AA204" i="33"/>
  <c r="AA206" i="33"/>
  <c r="Z206" i="33"/>
  <c r="AA208" i="33"/>
  <c r="Z210" i="33"/>
  <c r="AA210" i="33"/>
  <c r="Z212" i="33"/>
  <c r="AP212" i="33" s="1"/>
  <c r="AA212" i="33"/>
  <c r="Z214" i="33"/>
  <c r="AA214" i="33"/>
  <c r="AA216" i="33"/>
  <c r="AA218" i="33"/>
  <c r="Z218" i="33"/>
  <c r="Z224" i="33"/>
  <c r="Z24" i="33"/>
  <c r="Z40" i="33"/>
  <c r="AA54" i="33"/>
  <c r="AA72" i="33"/>
  <c r="AA88" i="33"/>
  <c r="Z104" i="33"/>
  <c r="Z124" i="33"/>
  <c r="Z166" i="33"/>
  <c r="AA188" i="33"/>
  <c r="Z216" i="33"/>
  <c r="AA248" i="33"/>
  <c r="AA518" i="33"/>
  <c r="AA135" i="33"/>
  <c r="Z135" i="33"/>
  <c r="AA137" i="33"/>
  <c r="AA16" i="33"/>
  <c r="Z16" i="33"/>
  <c r="AA20" i="33"/>
  <c r="Z20" i="33"/>
  <c r="Z26" i="33"/>
  <c r="AA26" i="33"/>
  <c r="Z34" i="33"/>
  <c r="AA34" i="33"/>
  <c r="Z38" i="33"/>
  <c r="AA38" i="33"/>
  <c r="AA118" i="33"/>
  <c r="Z118" i="33"/>
  <c r="Z122" i="33"/>
  <c r="AA122" i="33"/>
  <c r="AA90" i="33"/>
  <c r="AA106" i="33"/>
  <c r="Z148" i="33"/>
  <c r="Z424" i="33"/>
  <c r="AA42" i="33"/>
  <c r="Z60" i="33"/>
  <c r="Z76" i="33"/>
  <c r="Z109" i="33"/>
  <c r="AA172" i="33"/>
  <c r="Z194" i="33"/>
  <c r="Z360" i="33"/>
  <c r="Z496" i="33"/>
  <c r="AA139" i="33"/>
  <c r="Z139" i="33"/>
  <c r="AA8" i="33"/>
  <c r="Z8" i="33"/>
  <c r="AA44" i="33"/>
  <c r="Z44" i="33"/>
  <c r="AA56" i="33"/>
  <c r="Z56" i="33"/>
  <c r="Z58" i="33"/>
  <c r="AA58" i="33"/>
  <c r="AA68" i="33"/>
  <c r="Z68" i="33"/>
  <c r="Z74" i="33"/>
  <c r="AA74" i="33"/>
  <c r="AA80" i="33"/>
  <c r="Z80" i="33"/>
  <c r="AA92" i="33"/>
  <c r="Z92" i="33"/>
  <c r="AP92" i="33" s="1"/>
  <c r="Z98" i="33"/>
  <c r="AA98" i="33"/>
  <c r="Z110" i="33"/>
  <c r="AA110" i="33"/>
  <c r="AA126" i="33"/>
  <c r="Z126" i="33"/>
  <c r="AA130" i="33"/>
  <c r="Z130" i="33"/>
  <c r="AA134" i="33"/>
  <c r="Z134" i="33"/>
  <c r="AA9" i="33"/>
  <c r="AA11" i="33"/>
  <c r="AA13" i="33"/>
  <c r="Z13" i="33"/>
  <c r="AA15" i="33"/>
  <c r="AA17" i="33"/>
  <c r="AA19" i="33"/>
  <c r="Z19" i="33"/>
  <c r="AP19" i="33" s="1"/>
  <c r="AA21" i="33"/>
  <c r="AA23" i="33"/>
  <c r="Z23" i="33"/>
  <c r="AA25" i="33"/>
  <c r="Z25" i="33"/>
  <c r="AA27" i="33"/>
  <c r="Z29" i="33"/>
  <c r="AA31" i="33"/>
  <c r="Z31" i="33"/>
  <c r="AA33" i="33"/>
  <c r="AA35" i="33"/>
  <c r="Z35" i="33"/>
  <c r="AA37" i="33"/>
  <c r="Z37" i="33"/>
  <c r="AA39" i="33"/>
  <c r="Z39" i="33"/>
  <c r="Z41" i="33"/>
  <c r="AA43" i="33"/>
  <c r="Z43" i="33"/>
  <c r="Z45" i="33"/>
  <c r="AA47" i="33"/>
  <c r="Z47" i="33"/>
  <c r="AA49" i="33"/>
  <c r="Z49" i="33"/>
  <c r="AA51" i="33"/>
  <c r="Z51" i="33"/>
  <c r="Z53" i="33"/>
  <c r="AA55" i="33"/>
  <c r="Z55" i="33"/>
  <c r="Z57" i="33"/>
  <c r="AA59" i="33"/>
  <c r="Z59" i="33"/>
  <c r="AA61" i="33"/>
  <c r="AA63" i="33"/>
  <c r="Z63" i="33"/>
  <c r="AA65" i="33"/>
  <c r="Z65" i="33"/>
  <c r="AA67" i="33"/>
  <c r="Z69" i="33"/>
  <c r="AA71" i="33"/>
  <c r="Z71" i="33"/>
  <c r="AA73" i="33"/>
  <c r="AA75" i="33"/>
  <c r="Z75" i="33"/>
  <c r="AA77" i="33"/>
  <c r="Z77" i="33"/>
  <c r="AA79" i="33"/>
  <c r="AA81" i="33"/>
  <c r="Z81" i="33"/>
  <c r="AA83" i="33"/>
  <c r="Z83" i="33"/>
  <c r="AA85" i="33"/>
  <c r="AA87" i="33"/>
  <c r="Z87" i="33"/>
  <c r="AA89" i="33"/>
  <c r="Z89" i="33"/>
  <c r="AA91" i="33"/>
  <c r="AA93" i="33"/>
  <c r="Z93" i="33"/>
  <c r="AA95" i="33"/>
  <c r="Z95" i="33"/>
  <c r="AA97" i="33"/>
  <c r="AA99" i="33"/>
  <c r="Z99" i="33"/>
  <c r="AA101" i="33"/>
  <c r="Z101" i="33"/>
  <c r="AA103" i="33"/>
  <c r="Z103" i="33"/>
  <c r="AA105" i="33"/>
  <c r="Z105" i="33"/>
  <c r="AA107" i="33"/>
  <c r="Z107" i="33"/>
  <c r="AA111" i="33"/>
  <c r="Z111" i="33"/>
  <c r="Z113" i="33"/>
  <c r="AA113" i="33"/>
  <c r="AA115" i="33"/>
  <c r="Z115" i="33"/>
  <c r="Z117" i="33"/>
  <c r="AA119" i="33"/>
  <c r="Z119" i="33"/>
  <c r="AP119" i="33" s="1"/>
  <c r="Z121" i="33"/>
  <c r="AA121" i="33"/>
  <c r="AA123" i="33"/>
  <c r="Z123" i="33"/>
  <c r="Z125" i="33"/>
  <c r="AA125" i="33"/>
  <c r="AA127" i="33"/>
  <c r="Z127" i="33"/>
  <c r="Z129" i="33"/>
  <c r="AA131" i="33"/>
  <c r="Z131" i="33"/>
  <c r="Z133" i="33"/>
  <c r="AA232" i="33"/>
  <c r="Z232" i="33"/>
  <c r="AA240" i="33"/>
  <c r="Z240" i="33"/>
  <c r="AA262" i="33"/>
  <c r="Z262" i="33"/>
  <c r="AA282" i="33"/>
  <c r="Z282" i="33"/>
  <c r="Z296" i="33"/>
  <c r="AA296" i="33"/>
  <c r="AA304" i="33"/>
  <c r="Z304" i="33"/>
  <c r="AA312" i="33"/>
  <c r="Z312" i="33"/>
  <c r="AA326" i="33"/>
  <c r="Z326" i="33"/>
  <c r="AN328" i="33"/>
  <c r="AA328" i="33"/>
  <c r="AA346" i="33"/>
  <c r="Z346" i="33"/>
  <c r="AA376" i="33"/>
  <c r="Z376" i="33"/>
  <c r="Z390" i="33"/>
  <c r="AA390" i="33"/>
  <c r="Z410" i="33"/>
  <c r="AA410" i="33"/>
  <c r="AA426" i="33"/>
  <c r="Z426" i="33"/>
  <c r="AA440" i="33"/>
  <c r="Z440" i="33"/>
  <c r="AA454" i="33"/>
  <c r="Z454" i="33"/>
  <c r="AA464" i="33"/>
  <c r="Z464" i="33"/>
  <c r="AA490" i="33"/>
  <c r="Z490" i="33"/>
  <c r="AP490" i="33" s="1"/>
  <c r="AA502" i="33"/>
  <c r="Z502" i="33"/>
  <c r="Z504" i="33"/>
  <c r="AA504" i="33"/>
  <c r="AA528" i="33"/>
  <c r="Z528" i="33"/>
  <c r="Z12" i="33"/>
  <c r="AA29" i="33"/>
  <c r="AA45" i="33"/>
  <c r="Z61" i="33"/>
  <c r="AA78" i="33"/>
  <c r="AA94" i="33"/>
  <c r="Z132" i="33"/>
  <c r="Z174" i="33"/>
  <c r="AA362" i="33"/>
  <c r="Z432" i="33"/>
  <c r="AA228" i="33"/>
  <c r="AA230" i="33"/>
  <c r="AA242" i="33"/>
  <c r="Z250" i="33"/>
  <c r="AA256" i="33"/>
  <c r="Z264" i="33"/>
  <c r="AA266" i="33"/>
  <c r="Z278" i="33"/>
  <c r="AA280" i="33"/>
  <c r="Z288" i="33"/>
  <c r="AA292" i="33"/>
  <c r="AA294" i="33"/>
  <c r="AA306" i="33"/>
  <c r="Z314" i="33"/>
  <c r="AA320" i="33"/>
  <c r="Z328" i="33"/>
  <c r="AA330" i="33"/>
  <c r="Z342" i="33"/>
  <c r="AA344" i="33"/>
  <c r="Z352" i="33"/>
  <c r="AA356" i="33"/>
  <c r="AA358" i="33"/>
  <c r="AA370" i="33"/>
  <c r="Z378" i="33"/>
  <c r="AA384" i="33"/>
  <c r="Z392" i="33"/>
  <c r="AA394" i="33"/>
  <c r="Z406" i="33"/>
  <c r="AA408" i="33"/>
  <c r="Z416" i="33"/>
  <c r="AA420" i="33"/>
  <c r="AA143" i="33"/>
  <c r="Z143" i="33"/>
  <c r="Z145" i="33"/>
  <c r="AA147" i="33"/>
  <c r="Z149" i="33"/>
  <c r="AA151" i="33"/>
  <c r="Z153" i="33"/>
  <c r="AA155" i="33"/>
  <c r="Z157" i="33"/>
  <c r="AA157" i="33"/>
  <c r="AA159" i="33"/>
  <c r="Z159" i="33"/>
  <c r="Z161" i="33"/>
  <c r="AA163" i="33"/>
  <c r="Z165" i="33"/>
  <c r="AA167" i="33"/>
  <c r="Z169" i="33"/>
  <c r="AA171" i="33"/>
  <c r="Z171" i="33"/>
  <c r="Z173" i="33"/>
  <c r="AA173" i="33"/>
  <c r="AA175" i="33"/>
  <c r="Z175" i="33"/>
  <c r="Z177" i="33"/>
  <c r="AA179" i="33"/>
  <c r="Z181" i="33"/>
  <c r="AA183" i="33"/>
  <c r="Z185" i="33"/>
  <c r="AA185" i="33"/>
  <c r="AA187" i="33"/>
  <c r="Z189" i="33"/>
  <c r="AA189" i="33"/>
  <c r="AA191" i="33"/>
  <c r="Z191" i="33"/>
  <c r="Z193" i="33"/>
  <c r="AA195" i="33"/>
  <c r="Z197" i="33"/>
  <c r="AA199" i="33"/>
  <c r="Z199" i="33"/>
  <c r="AA201" i="33"/>
  <c r="Z201" i="33"/>
  <c r="Z203" i="33"/>
  <c r="AA205" i="33"/>
  <c r="Z207" i="33"/>
  <c r="AA207" i="33"/>
  <c r="AA209" i="33"/>
  <c r="Z209" i="33"/>
  <c r="Z211" i="33"/>
  <c r="AA213" i="33"/>
  <c r="Z215" i="33"/>
  <c r="AA215" i="33"/>
  <c r="AA217" i="33"/>
  <c r="Z217" i="33"/>
  <c r="Z219" i="33"/>
  <c r="AP219" i="33" s="1"/>
  <c r="AA219" i="33"/>
  <c r="AA221" i="33"/>
  <c r="Z221" i="33"/>
  <c r="Z223" i="33"/>
  <c r="AA225" i="33"/>
  <c r="Z227" i="33"/>
  <c r="AA227" i="33"/>
  <c r="AA229" i="33"/>
  <c r="Z229" i="33"/>
  <c r="Z231" i="33"/>
  <c r="AA231" i="33"/>
  <c r="AA233" i="33"/>
  <c r="Z233" i="33"/>
  <c r="Z235" i="33"/>
  <c r="AA235" i="33"/>
  <c r="AA237" i="33"/>
  <c r="Z237" i="33"/>
  <c r="Z239" i="33"/>
  <c r="AA239" i="33"/>
  <c r="AA241" i="33"/>
  <c r="Z243" i="33"/>
  <c r="AA245" i="33"/>
  <c r="Z245" i="33"/>
  <c r="Z247" i="33"/>
  <c r="AA247" i="33"/>
  <c r="AA249" i="33"/>
  <c r="Z249" i="33"/>
  <c r="Z251" i="33"/>
  <c r="AA253" i="33"/>
  <c r="Z255" i="33"/>
  <c r="AA257" i="33"/>
  <c r="Z257" i="33"/>
  <c r="Z259" i="33"/>
  <c r="AA259" i="33"/>
  <c r="AA261" i="33"/>
  <c r="Z263" i="33"/>
  <c r="AA263" i="33"/>
  <c r="AA265" i="33"/>
  <c r="Z265" i="33"/>
  <c r="Z267" i="33"/>
  <c r="AA267" i="33"/>
  <c r="AA269" i="33"/>
  <c r="Z271" i="33"/>
  <c r="AA271" i="33"/>
  <c r="AA273" i="33"/>
  <c r="Z273" i="33"/>
  <c r="Z275" i="33"/>
  <c r="AA275" i="33"/>
  <c r="AA277" i="33"/>
  <c r="Z279" i="33"/>
  <c r="AA279" i="33"/>
  <c r="AA281" i="33"/>
  <c r="Z281" i="33"/>
  <c r="Z283" i="33"/>
  <c r="AA285" i="33"/>
  <c r="Z285" i="33"/>
  <c r="Z287" i="33"/>
  <c r="AA289" i="33"/>
  <c r="Z291" i="33"/>
  <c r="AA293" i="33"/>
  <c r="Z295" i="33"/>
  <c r="AA295" i="33"/>
  <c r="AA297" i="33"/>
  <c r="Z297" i="33"/>
  <c r="Z299" i="33"/>
  <c r="AA299" i="33"/>
  <c r="AA301" i="33"/>
  <c r="Z303" i="33"/>
  <c r="AA305" i="33"/>
  <c r="Z307" i="33"/>
  <c r="AA309" i="33"/>
  <c r="Z309" i="33"/>
  <c r="Z311" i="33"/>
  <c r="AA311" i="33"/>
  <c r="AA313" i="33"/>
  <c r="Z313" i="33"/>
  <c r="Z315" i="33"/>
  <c r="AA317" i="33"/>
  <c r="Z319" i="33"/>
  <c r="AA321" i="33"/>
  <c r="Z323" i="33"/>
  <c r="AA323" i="33"/>
  <c r="AA325" i="33"/>
  <c r="Z327" i="33"/>
  <c r="AA327" i="33"/>
  <c r="AA329" i="33"/>
  <c r="Z329" i="33"/>
  <c r="Z331" i="33"/>
  <c r="AA333" i="33"/>
  <c r="Z333" i="33"/>
  <c r="Z335" i="33"/>
  <c r="AA335" i="33"/>
  <c r="AA337" i="33"/>
  <c r="Z337" i="33"/>
  <c r="Z339" i="33"/>
  <c r="AA341" i="33"/>
  <c r="Z341" i="33"/>
  <c r="Z343" i="33"/>
  <c r="AA343" i="33"/>
  <c r="AA345" i="33"/>
  <c r="Z345" i="33"/>
  <c r="Z347" i="33"/>
  <c r="AA349" i="33"/>
  <c r="Z349" i="33"/>
  <c r="Z351" i="33"/>
  <c r="AA351" i="33"/>
  <c r="AA353" i="33"/>
  <c r="Z355" i="33"/>
  <c r="AA357" i="33"/>
  <c r="Z359" i="33"/>
  <c r="AA359" i="33"/>
  <c r="AA361" i="33"/>
  <c r="Z361" i="33"/>
  <c r="Z363" i="33"/>
  <c r="AA363" i="33"/>
  <c r="AA365" i="33"/>
  <c r="Z367" i="33"/>
  <c r="AA369" i="33"/>
  <c r="Z369" i="33"/>
  <c r="Z371" i="33"/>
  <c r="AA371" i="33"/>
  <c r="AA373" i="33"/>
  <c r="Z373" i="33"/>
  <c r="Z375" i="33"/>
  <c r="AA375" i="33"/>
  <c r="AA377" i="33"/>
  <c r="Z377" i="33"/>
  <c r="Z379" i="33"/>
  <c r="AA379" i="33"/>
  <c r="AA381" i="33"/>
  <c r="Z381" i="33"/>
  <c r="Z383" i="33"/>
  <c r="AA385" i="33"/>
  <c r="Z387" i="33"/>
  <c r="AA387" i="33"/>
  <c r="AA389" i="33"/>
  <c r="Z389" i="33"/>
  <c r="Z391" i="33"/>
  <c r="AA391" i="33"/>
  <c r="AA393" i="33"/>
  <c r="Z393" i="33"/>
  <c r="Z395" i="33"/>
  <c r="AA397" i="33"/>
  <c r="Z399" i="33"/>
  <c r="AA399" i="33"/>
  <c r="AA401" i="33"/>
  <c r="Z401" i="33"/>
  <c r="Z403" i="33"/>
  <c r="AA405" i="33"/>
  <c r="Z407" i="33"/>
  <c r="AA407" i="33"/>
  <c r="AA409" i="33"/>
  <c r="Z409" i="33"/>
  <c r="Z411" i="33"/>
  <c r="AA413" i="33"/>
  <c r="Z413" i="33"/>
  <c r="Z415" i="33"/>
  <c r="AA417" i="33"/>
  <c r="Z417" i="33"/>
  <c r="Z419" i="33"/>
  <c r="AA421" i="33"/>
  <c r="Z423" i="33"/>
  <c r="AA423" i="33"/>
  <c r="AA425" i="33"/>
  <c r="Z425" i="33"/>
  <c r="Z427" i="33"/>
  <c r="AA427" i="33"/>
  <c r="AA429" i="33"/>
  <c r="Z431" i="33"/>
  <c r="AA433" i="33"/>
  <c r="Z435" i="33"/>
  <c r="AA437" i="33"/>
  <c r="Z437" i="33"/>
  <c r="Z439" i="33"/>
  <c r="AA439" i="33"/>
  <c r="AA441" i="33"/>
  <c r="Z441" i="33"/>
  <c r="Z443" i="33"/>
  <c r="AA445" i="33"/>
  <c r="Z447" i="33"/>
  <c r="AA447" i="33"/>
  <c r="AA449" i="33"/>
  <c r="Z451" i="33"/>
  <c r="AA451" i="33"/>
  <c r="AA453" i="33"/>
  <c r="Z455" i="33"/>
  <c r="AA455" i="33"/>
  <c r="AA457" i="33"/>
  <c r="Z457" i="33"/>
  <c r="Z459" i="33"/>
  <c r="AA461" i="33"/>
  <c r="Z463" i="33"/>
  <c r="AA463" i="33"/>
  <c r="AA465" i="33"/>
  <c r="Z465" i="33"/>
  <c r="Z467" i="33"/>
  <c r="AA469" i="33"/>
  <c r="Z471" i="33"/>
  <c r="AA471" i="33"/>
  <c r="AA473" i="33"/>
  <c r="Z473" i="33"/>
  <c r="Z475" i="33"/>
  <c r="AA475" i="33"/>
  <c r="AA477" i="33"/>
  <c r="Z477" i="33"/>
  <c r="Z479" i="33"/>
  <c r="AA481" i="33"/>
  <c r="Z483" i="33"/>
  <c r="AA483" i="33"/>
  <c r="AA485" i="33"/>
  <c r="Z485" i="33"/>
  <c r="Z487" i="33"/>
  <c r="AA487" i="33"/>
  <c r="AA489" i="33"/>
  <c r="Z489" i="33"/>
  <c r="Z491" i="33"/>
  <c r="AA491" i="33"/>
  <c r="AA493" i="33"/>
  <c r="Z493" i="33"/>
  <c r="Z495" i="33"/>
  <c r="AA495" i="33"/>
  <c r="AA497" i="33"/>
  <c r="Z499" i="33"/>
  <c r="AA501" i="33"/>
  <c r="Z501" i="33"/>
  <c r="Z503" i="33"/>
  <c r="AA503" i="33"/>
  <c r="AA505" i="33"/>
  <c r="Z505" i="33"/>
  <c r="Z507" i="33"/>
  <c r="AA509" i="33"/>
  <c r="Z511" i="33"/>
  <c r="AA513" i="33"/>
  <c r="Z513" i="33"/>
  <c r="Z515" i="33"/>
  <c r="AA515" i="33"/>
  <c r="AA517" i="33"/>
  <c r="Z519" i="33"/>
  <c r="AA519" i="33"/>
  <c r="AA521" i="33"/>
  <c r="Z521" i="33"/>
  <c r="Z523" i="33"/>
  <c r="AA523" i="33"/>
  <c r="AA525" i="33"/>
  <c r="Z527" i="33"/>
  <c r="AA527" i="33"/>
  <c r="AA529" i="33"/>
  <c r="Z529" i="33"/>
  <c r="Z531" i="33"/>
  <c r="AA531" i="33"/>
  <c r="AA533" i="33"/>
  <c r="Z535" i="33"/>
  <c r="AA535" i="33"/>
  <c r="AA537" i="33"/>
  <c r="Z537" i="33"/>
  <c r="Z179" i="33"/>
  <c r="Z187" i="33"/>
  <c r="Z195" i="33"/>
  <c r="Z205" i="33"/>
  <c r="AA243" i="33"/>
  <c r="AA255" i="33"/>
  <c r="Z269" i="33"/>
  <c r="Z293" i="33"/>
  <c r="AA307" i="33"/>
  <c r="AA319" i="33"/>
  <c r="AA331" i="33"/>
  <c r="Z357" i="33"/>
  <c r="AA383" i="33"/>
  <c r="AA395" i="33"/>
  <c r="Z421" i="33"/>
  <c r="Z445" i="33"/>
  <c r="AA459" i="33"/>
  <c r="Z509" i="33"/>
  <c r="Z147" i="33"/>
  <c r="Z155" i="33"/>
  <c r="Z163" i="33"/>
  <c r="Z433" i="33"/>
  <c r="Z497" i="33"/>
  <c r="AH497" i="33" s="1"/>
  <c r="AA422" i="33"/>
  <c r="AA434" i="33"/>
  <c r="Z442" i="33"/>
  <c r="AA448" i="33"/>
  <c r="Z456" i="33"/>
  <c r="AA458" i="33"/>
  <c r="Z470" i="33"/>
  <c r="AA472" i="33"/>
  <c r="Z480" i="33"/>
  <c r="AA484" i="33"/>
  <c r="AA486" i="33"/>
  <c r="AA498" i="33"/>
  <c r="Z506" i="33"/>
  <c r="AA512" i="33"/>
  <c r="Z520" i="33"/>
  <c r="AA522" i="33"/>
  <c r="Z534" i="33"/>
  <c r="AA536" i="33"/>
  <c r="AA220" i="33"/>
  <c r="AA222" i="33"/>
  <c r="Z226" i="33"/>
  <c r="Z228" i="33"/>
  <c r="AA236" i="33"/>
  <c r="AA238" i="33"/>
  <c r="Z242" i="33"/>
  <c r="Z244" i="33"/>
  <c r="AA252" i="33"/>
  <c r="AA254" i="33"/>
  <c r="Z258" i="33"/>
  <c r="Z260" i="33"/>
  <c r="AA268" i="33"/>
  <c r="AA270" i="33"/>
  <c r="Z274" i="33"/>
  <c r="Z276" i="33"/>
  <c r="AA284" i="33"/>
  <c r="AA286" i="33"/>
  <c r="Z290" i="33"/>
  <c r="Z292" i="33"/>
  <c r="AP292" i="33" s="1"/>
  <c r="AA300" i="33"/>
  <c r="AA302" i="33"/>
  <c r="Z306" i="33"/>
  <c r="Z308" i="33"/>
  <c r="AA316" i="33"/>
  <c r="AA318" i="33"/>
  <c r="Z322" i="33"/>
  <c r="Z324" i="33"/>
  <c r="AA332" i="33"/>
  <c r="AA334" i="33"/>
  <c r="Z338" i="33"/>
  <c r="Z340" i="33"/>
  <c r="AA348" i="33"/>
  <c r="AA350" i="33"/>
  <c r="Z354" i="33"/>
  <c r="Z356" i="33"/>
  <c r="AA364" i="33"/>
  <c r="AA366" i="33"/>
  <c r="Z370" i="33"/>
  <c r="Z372" i="33"/>
  <c r="AA380" i="33"/>
  <c r="AA382" i="33"/>
  <c r="Z386" i="33"/>
  <c r="Z388" i="33"/>
  <c r="AA396" i="33"/>
  <c r="AA398" i="33"/>
  <c r="Z402" i="33"/>
  <c r="Z404" i="33"/>
  <c r="AA412" i="33"/>
  <c r="AA414" i="33"/>
  <c r="Z418" i="33"/>
  <c r="Z420" i="33"/>
  <c r="AA428" i="33"/>
  <c r="AA430" i="33"/>
  <c r="Z434" i="33"/>
  <c r="Z436" i="33"/>
  <c r="AA444" i="33"/>
  <c r="AA446" i="33"/>
  <c r="Z450" i="33"/>
  <c r="Z452" i="33"/>
  <c r="AA460" i="33"/>
  <c r="AA462" i="33"/>
  <c r="Z466" i="33"/>
  <c r="Z468" i="33"/>
  <c r="AA476" i="33"/>
  <c r="AA478" i="33"/>
  <c r="Z482" i="33"/>
  <c r="Z484" i="33"/>
  <c r="AA492" i="33"/>
  <c r="AA494" i="33"/>
  <c r="Z498" i="33"/>
  <c r="Z500" i="33"/>
  <c r="AA508" i="33"/>
  <c r="AA510" i="33"/>
  <c r="Z514" i="33"/>
  <c r="Z516" i="33"/>
  <c r="AA524" i="33"/>
  <c r="AA526" i="33"/>
  <c r="Z530" i="33"/>
  <c r="Z532" i="33"/>
  <c r="Z238" i="33"/>
  <c r="Z252" i="33"/>
  <c r="Z302" i="33"/>
  <c r="Z316" i="33"/>
  <c r="Z366" i="33"/>
  <c r="Z380" i="33"/>
  <c r="Z430" i="33"/>
  <c r="Z444" i="33"/>
  <c r="Z494" i="33"/>
  <c r="Z508" i="33"/>
  <c r="AN42" i="33"/>
  <c r="AN48" i="33"/>
  <c r="AN85" i="33"/>
  <c r="AN384" i="33"/>
  <c r="AN157" i="33"/>
  <c r="AN169" i="33"/>
  <c r="AN344" i="33"/>
  <c r="AN200" i="33"/>
  <c r="AN236" i="33"/>
  <c r="AN431" i="33"/>
  <c r="AN141" i="33"/>
  <c r="AN256" i="33"/>
  <c r="AN498" i="33"/>
  <c r="AN423" i="33"/>
  <c r="AN80" i="33"/>
  <c r="AN221" i="33"/>
  <c r="AN316" i="33"/>
  <c r="AN339" i="33"/>
  <c r="AN444" i="33"/>
  <c r="AN458" i="33"/>
  <c r="AN464" i="33"/>
  <c r="AN472" i="33"/>
  <c r="AN415" i="33"/>
  <c r="AN24" i="33"/>
  <c r="AN491" i="33"/>
  <c r="AN509" i="33"/>
  <c r="AN513" i="33"/>
  <c r="AN30" i="33"/>
  <c r="AN101" i="33"/>
  <c r="AN112" i="33"/>
  <c r="AN177" i="33"/>
  <c r="AN179" i="33"/>
  <c r="AN191" i="33"/>
  <c r="AN275" i="33"/>
  <c r="AN277" i="33"/>
  <c r="AN387" i="33"/>
  <c r="AN391" i="33"/>
  <c r="AN404" i="33"/>
  <c r="AN217" i="33"/>
  <c r="AN266" i="33"/>
  <c r="AN274" i="33"/>
  <c r="AN282" i="33"/>
  <c r="AN16" i="33"/>
  <c r="AN23" i="33"/>
  <c r="AN39" i="33"/>
  <c r="AN84" i="33"/>
  <c r="AN86" i="33"/>
  <c r="AN87" i="33"/>
  <c r="AN95" i="33"/>
  <c r="AN297" i="33"/>
  <c r="AN435" i="33"/>
  <c r="AN495" i="33"/>
  <c r="AN516" i="33"/>
  <c r="AN37" i="33"/>
  <c r="AN109" i="33"/>
  <c r="AN133" i="33"/>
  <c r="AN64" i="33"/>
  <c r="AN72" i="33"/>
  <c r="AN175" i="33"/>
  <c r="AN283" i="33"/>
  <c r="AN459" i="33"/>
  <c r="AN461" i="33"/>
  <c r="AN475" i="33"/>
  <c r="AN481" i="33"/>
  <c r="AN327" i="33"/>
  <c r="AN411" i="33"/>
  <c r="AN482" i="33"/>
  <c r="AN40" i="33"/>
  <c r="AN313" i="33"/>
  <c r="AN33" i="33"/>
  <c r="AN82" i="33"/>
  <c r="AN385" i="33"/>
  <c r="AN57" i="33"/>
  <c r="AN69" i="33"/>
  <c r="AN131" i="33"/>
  <c r="AN250" i="33"/>
  <c r="AN261" i="33"/>
  <c r="AN334" i="33"/>
  <c r="AN427" i="33"/>
  <c r="AN457" i="33"/>
  <c r="AN508" i="33"/>
  <c r="AN535" i="33"/>
  <c r="AN168" i="33"/>
  <c r="AN434" i="33"/>
  <c r="AN68" i="33"/>
  <c r="AN90" i="33"/>
  <c r="AN111" i="33"/>
  <c r="AN118" i="33"/>
  <c r="AN126" i="33"/>
  <c r="AN132" i="33"/>
  <c r="AN182" i="33"/>
  <c r="AN193" i="33"/>
  <c r="AN206" i="33"/>
  <c r="AN214" i="33"/>
  <c r="AN243" i="33"/>
  <c r="AN245" i="33"/>
  <c r="AN251" i="33"/>
  <c r="AN253" i="33"/>
  <c r="AN263" i="33"/>
  <c r="AN296" i="33"/>
  <c r="AN347" i="33"/>
  <c r="AN363" i="33"/>
  <c r="AN393" i="33"/>
  <c r="AN395" i="33"/>
  <c r="AN474" i="33"/>
  <c r="AN493" i="33"/>
  <c r="AN522" i="33"/>
  <c r="AN523" i="33"/>
  <c r="AN153" i="33"/>
  <c r="AN306" i="33"/>
  <c r="AN159" i="33"/>
  <c r="AN184" i="33"/>
  <c r="AN190" i="33"/>
  <c r="AN195" i="33"/>
  <c r="AN213" i="33"/>
  <c r="AN220" i="33"/>
  <c r="AN260" i="33"/>
  <c r="AN269" i="33"/>
  <c r="AN342" i="33"/>
  <c r="AN349" i="33"/>
  <c r="AN501" i="33"/>
  <c r="AN325" i="33"/>
  <c r="AN356" i="33"/>
  <c r="AN410" i="33"/>
  <c r="AN29" i="33"/>
  <c r="AN305" i="33"/>
  <c r="AN324" i="33"/>
  <c r="AN357" i="33"/>
  <c r="AN375" i="33"/>
  <c r="AN383" i="33"/>
  <c r="AN390" i="33"/>
  <c r="AN413" i="33"/>
  <c r="AN528" i="33"/>
  <c r="AN160" i="33"/>
  <c r="AN290" i="33"/>
  <c r="AN71" i="33"/>
  <c r="AN174" i="33"/>
  <c r="AN203" i="33"/>
  <c r="AN224" i="33"/>
  <c r="AN323" i="33"/>
  <c r="AN25" i="33"/>
  <c r="AN150" i="33"/>
  <c r="AN259" i="33"/>
  <c r="AN340" i="33"/>
  <c r="AN473" i="33"/>
  <c r="AN412" i="33"/>
  <c r="AN198" i="33"/>
  <c r="AN212" i="33"/>
  <c r="AN233" i="33"/>
  <c r="AN235" i="33"/>
  <c r="AN312" i="33"/>
  <c r="AN359" i="33"/>
  <c r="AN371" i="33"/>
  <c r="AN219" i="33"/>
  <c r="AN247" i="33"/>
  <c r="AN507" i="33"/>
  <c r="AN531" i="33"/>
  <c r="AN500" i="33"/>
  <c r="AN18" i="33"/>
  <c r="AN61" i="33"/>
  <c r="AN63" i="33"/>
  <c r="AN103" i="33"/>
  <c r="AN138" i="33"/>
  <c r="AN205" i="33"/>
  <c r="AN226" i="33"/>
  <c r="AN287" i="33"/>
  <c r="AN341" i="33"/>
  <c r="AN394" i="33"/>
  <c r="AN409" i="33"/>
  <c r="AN451" i="33"/>
  <c r="AN489" i="33"/>
  <c r="AN497" i="33"/>
  <c r="AN519" i="33"/>
  <c r="AN521" i="33"/>
  <c r="AN537" i="33"/>
  <c r="AN22" i="33"/>
  <c r="AN60" i="33"/>
  <c r="AN76" i="33"/>
  <c r="AN77" i="33"/>
  <c r="AN96" i="33"/>
  <c r="AN105" i="33"/>
  <c r="AN119" i="33"/>
  <c r="AN164" i="33"/>
  <c r="AN181" i="33"/>
  <c r="AN192" i="33"/>
  <c r="AN227" i="33"/>
  <c r="AN244" i="33"/>
  <c r="AN330" i="33"/>
  <c r="AN348" i="33"/>
  <c r="AN424" i="33"/>
  <c r="AN432" i="33"/>
  <c r="AN449" i="33"/>
  <c r="AN496" i="33"/>
  <c r="Q540" i="33"/>
  <c r="AN441" i="33"/>
  <c r="K540" i="33"/>
  <c r="AN10" i="33"/>
  <c r="AN21" i="33"/>
  <c r="AN31" i="33"/>
  <c r="AN32" i="33"/>
  <c r="AN41" i="33"/>
  <c r="AN49" i="33"/>
  <c r="AN53" i="33"/>
  <c r="AN70" i="33"/>
  <c r="AN104" i="33"/>
  <c r="AN125" i="33"/>
  <c r="AN135" i="33"/>
  <c r="AN145" i="33"/>
  <c r="AN147" i="33"/>
  <c r="AN156" i="33"/>
  <c r="AN180" i="33"/>
  <c r="AN185" i="33"/>
  <c r="AN189" i="33"/>
  <c r="AN197" i="33"/>
  <c r="AN202" i="33"/>
  <c r="AN209" i="33"/>
  <c r="AN276" i="33"/>
  <c r="AN288" i="33"/>
  <c r="AN299" i="33"/>
  <c r="AN303" i="33"/>
  <c r="AN308" i="33"/>
  <c r="AN311" i="33"/>
  <c r="AN336" i="33"/>
  <c r="AN337" i="33"/>
  <c r="AN345" i="33"/>
  <c r="AN354" i="33"/>
  <c r="AN355" i="33"/>
  <c r="AN367" i="33"/>
  <c r="AN372" i="33"/>
  <c r="AN440" i="33"/>
  <c r="AN450" i="33"/>
  <c r="AN467" i="33"/>
  <c r="AN469" i="33"/>
  <c r="AN470" i="33"/>
  <c r="AN484" i="33"/>
  <c r="AN494" i="33"/>
  <c r="AN517" i="33"/>
  <c r="AN525" i="33"/>
  <c r="AN527" i="33"/>
  <c r="AN405" i="33"/>
  <c r="AN9" i="33"/>
  <c r="AN13" i="33"/>
  <c r="AN47" i="33"/>
  <c r="AN56" i="33"/>
  <c r="AN83" i="33"/>
  <c r="AN94" i="33"/>
  <c r="AN124" i="33"/>
  <c r="AN146" i="33"/>
  <c r="AN148" i="33"/>
  <c r="AN162" i="33"/>
  <c r="AN170" i="33"/>
  <c r="AN199" i="33"/>
  <c r="AN241" i="33"/>
  <c r="AN252" i="33"/>
  <c r="AN329" i="33"/>
  <c r="AN399" i="33"/>
  <c r="AN418" i="33"/>
  <c r="AN445" i="33"/>
  <c r="AN456" i="33"/>
  <c r="AN460" i="33"/>
  <c r="AN471" i="33"/>
  <c r="AN488" i="33"/>
  <c r="AN514" i="33"/>
  <c r="AN530" i="33"/>
  <c r="AN532" i="33"/>
  <c r="AN536" i="33"/>
  <c r="AN26" i="33"/>
  <c r="AN79" i="33"/>
  <c r="AN502" i="33"/>
  <c r="AN44" i="33"/>
  <c r="AN55" i="33"/>
  <c r="AN144" i="33"/>
  <c r="AN167" i="33"/>
  <c r="AN289" i="33"/>
  <c r="AN17" i="33"/>
  <c r="AN19" i="33"/>
  <c r="AN116" i="33"/>
  <c r="AN257" i="33"/>
  <c r="AN152" i="33"/>
  <c r="AN36" i="33"/>
  <c r="AN78" i="33"/>
  <c r="AN100" i="33"/>
  <c r="AN106" i="33"/>
  <c r="AN223" i="33"/>
  <c r="AN242" i="33"/>
  <c r="AN249" i="33"/>
  <c r="AN389" i="33"/>
  <c r="AN503" i="33"/>
  <c r="AN45" i="33"/>
  <c r="AN120" i="33"/>
  <c r="AN165" i="33"/>
  <c r="AN173" i="33"/>
  <c r="AN201" i="33"/>
  <c r="AN298" i="33"/>
  <c r="AN314" i="33"/>
  <c r="AN463" i="33"/>
  <c r="AN149" i="33"/>
  <c r="AN222" i="33"/>
  <c r="AN331" i="33"/>
  <c r="AN333" i="33"/>
  <c r="AN397" i="33"/>
  <c r="AN12" i="33"/>
  <c r="AN81" i="33"/>
  <c r="AN92" i="33"/>
  <c r="AN143" i="33"/>
  <c r="AN204" i="33"/>
  <c r="AN346" i="33"/>
  <c r="AN370" i="33"/>
  <c r="AN425" i="33"/>
  <c r="AN438" i="33"/>
  <c r="AN34" i="33"/>
  <c r="AN62" i="33"/>
  <c r="AN75" i="33"/>
  <c r="AN98" i="33"/>
  <c r="AN108" i="33"/>
  <c r="AN122" i="33"/>
  <c r="AN134" i="33"/>
  <c r="AN151" i="33"/>
  <c r="AN158" i="33"/>
  <c r="AN271" i="33"/>
  <c r="AN315" i="33"/>
  <c r="AN362" i="33"/>
  <c r="AN386" i="33"/>
  <c r="AN396" i="33"/>
  <c r="AN417" i="33"/>
  <c r="AN420" i="33"/>
  <c r="AN476" i="33"/>
  <c r="AN486" i="33"/>
  <c r="AN506" i="33"/>
  <c r="AN8" i="33"/>
  <c r="AN11" i="33"/>
  <c r="AN14" i="33"/>
  <c r="AN52" i="33"/>
  <c r="AN67" i="33"/>
  <c r="AN74" i="33"/>
  <c r="AN88" i="33"/>
  <c r="AN97" i="33"/>
  <c r="AN102" i="33"/>
  <c r="AN117" i="33"/>
  <c r="AN127" i="33"/>
  <c r="AN136" i="33"/>
  <c r="AN140" i="33"/>
  <c r="AN176" i="33"/>
  <c r="AN196" i="33"/>
  <c r="AN231" i="33"/>
  <c r="AN258" i="33"/>
  <c r="AN304" i="33"/>
  <c r="AN332" i="33"/>
  <c r="AN351" i="33"/>
  <c r="AN365" i="33"/>
  <c r="AN378" i="33"/>
  <c r="H540" i="33"/>
  <c r="AN15" i="33"/>
  <c r="AN20" i="33"/>
  <c r="AN28" i="33"/>
  <c r="AN89" i="33"/>
  <c r="AN93" i="33"/>
  <c r="AN113" i="33"/>
  <c r="AN128" i="33"/>
  <c r="AN139" i="33"/>
  <c r="AN154" i="33"/>
  <c r="AN161" i="33"/>
  <c r="AN166" i="33"/>
  <c r="AN172" i="33"/>
  <c r="AN178" i="33"/>
  <c r="AN216" i="33"/>
  <c r="AN265" i="33"/>
  <c r="AN286" i="33"/>
  <c r="AN301" i="33"/>
  <c r="AN379" i="33"/>
  <c r="AN439" i="33"/>
  <c r="AN452" i="33"/>
  <c r="AN490" i="33"/>
  <c r="AN492" i="33"/>
  <c r="AN499" i="33"/>
  <c r="AN218" i="33"/>
  <c r="AN225" i="33"/>
  <c r="AN237" i="33"/>
  <c r="AN240" i="33"/>
  <c r="AN246" i="33"/>
  <c r="AN255" i="33"/>
  <c r="AN285" i="33"/>
  <c r="AN300" i="33"/>
  <c r="AN307" i="33"/>
  <c r="AN317" i="33"/>
  <c r="AN353" i="33"/>
  <c r="AN369" i="33"/>
  <c r="AN377" i="33"/>
  <c r="AN392" i="33"/>
  <c r="AN403" i="33"/>
  <c r="AN419" i="33"/>
  <c r="AN442" i="33"/>
  <c r="AN453" i="33"/>
  <c r="AN466" i="33"/>
  <c r="AN479" i="33"/>
  <c r="AN483" i="33"/>
  <c r="AN512" i="33"/>
  <c r="AN524" i="33"/>
  <c r="AN187" i="33"/>
  <c r="AN211" i="33"/>
  <c r="AN215" i="33"/>
  <c r="AN229" i="33"/>
  <c r="AN230" i="33"/>
  <c r="AN232" i="33"/>
  <c r="AN238" i="33"/>
  <c r="AN239" i="33"/>
  <c r="AN267" i="33"/>
  <c r="AN270" i="33"/>
  <c r="AN284" i="33"/>
  <c r="AN295" i="33"/>
  <c r="AN319" i="33"/>
  <c r="AN368" i="33"/>
  <c r="AN376" i="33"/>
  <c r="AN382" i="33"/>
  <c r="AN398" i="33"/>
  <c r="AN400" i="33"/>
  <c r="AN407" i="33"/>
  <c r="AN421" i="33"/>
  <c r="AN429" i="33"/>
  <c r="AN455" i="33"/>
  <c r="AN487" i="33"/>
  <c r="AN504" i="33"/>
  <c r="AN511" i="33"/>
  <c r="AN520" i="33"/>
  <c r="AN533" i="33"/>
  <c r="AN534" i="33"/>
  <c r="AN264" i="33"/>
  <c r="AN292" i="33"/>
  <c r="AN321" i="33"/>
  <c r="AN338" i="33"/>
  <c r="AN343" i="33"/>
  <c r="AN366" i="33"/>
  <c r="AN373" i="33"/>
  <c r="AN402" i="33"/>
  <c r="AN426" i="33"/>
  <c r="AN433" i="33"/>
  <c r="AN443" i="33"/>
  <c r="AN446" i="33"/>
  <c r="AN448" i="33"/>
  <c r="AN477" i="33"/>
  <c r="AN515" i="33"/>
  <c r="AN262" i="33"/>
  <c r="AN279" i="33"/>
  <c r="AN320" i="33"/>
  <c r="AN322" i="33"/>
  <c r="AN326" i="33"/>
  <c r="AN335" i="33"/>
  <c r="AN352" i="33"/>
  <c r="AN360" i="33"/>
  <c r="AN364" i="33"/>
  <c r="AN422" i="33"/>
  <c r="AN436" i="33"/>
  <c r="AN447" i="33"/>
  <c r="AN468" i="33"/>
  <c r="AN480" i="33"/>
  <c r="W540" i="33"/>
  <c r="AN38" i="33"/>
  <c r="AN50" i="33"/>
  <c r="AN66" i="33"/>
  <c r="AN110" i="33"/>
  <c r="AN183" i="33"/>
  <c r="AN59" i="33"/>
  <c r="AN130" i="33"/>
  <c r="AN121" i="33"/>
  <c r="AN46" i="33"/>
  <c r="AN54" i="33"/>
  <c r="AN65" i="33"/>
  <c r="AN73" i="33"/>
  <c r="AL538" i="33"/>
  <c r="AN137" i="33"/>
  <c r="AN58" i="33"/>
  <c r="AN114" i="33"/>
  <c r="AN129" i="33"/>
  <c r="AN123" i="33"/>
  <c r="AN188" i="33"/>
  <c r="AN208" i="33"/>
  <c r="AN268" i="33"/>
  <c r="AN310" i="33"/>
  <c r="AN51" i="33"/>
  <c r="AN115" i="33"/>
  <c r="AN280" i="33"/>
  <c r="AN510" i="33"/>
  <c r="AN43" i="33"/>
  <c r="AN107" i="33"/>
  <c r="AN171" i="33"/>
  <c r="AN207" i="33"/>
  <c r="AN248" i="33"/>
  <c r="AN381" i="33"/>
  <c r="AN388" i="33"/>
  <c r="AN416" i="33"/>
  <c r="AN35" i="33"/>
  <c r="AN99" i="33"/>
  <c r="AN163" i="33"/>
  <c r="AN186" i="33"/>
  <c r="AN309" i="33"/>
  <c r="AN361" i="33"/>
  <c r="AN401" i="33"/>
  <c r="AN281" i="33"/>
  <c r="AN228" i="33"/>
  <c r="AN291" i="33"/>
  <c r="AN27" i="33"/>
  <c r="AN91" i="33"/>
  <c r="AN155" i="33"/>
  <c r="AN273" i="33"/>
  <c r="AN294" i="33"/>
  <c r="AN430" i="33"/>
  <c r="AN437" i="33"/>
  <c r="AN485" i="33"/>
  <c r="AN234" i="33"/>
  <c r="AN272" i="33"/>
  <c r="AN302" i="33"/>
  <c r="AN374" i="33"/>
  <c r="AN408" i="33"/>
  <c r="AN505" i="33"/>
  <c r="AN210" i="33"/>
  <c r="AK538" i="33"/>
  <c r="AN194" i="33"/>
  <c r="AN293" i="33"/>
  <c r="AN380" i="33"/>
  <c r="AN465" i="33"/>
  <c r="E540" i="33"/>
  <c r="AN254" i="33"/>
  <c r="AN318" i="33"/>
  <c r="AN358" i="33"/>
  <c r="AN278" i="33"/>
  <c r="AN350" i="33"/>
  <c r="AN406" i="33"/>
  <c r="AN428" i="33"/>
  <c r="AN478" i="33"/>
  <c r="AN529" i="33"/>
  <c r="N540" i="33"/>
  <c r="AN462" i="33"/>
  <c r="AN526" i="33"/>
  <c r="AN414" i="33"/>
  <c r="AN454" i="33"/>
  <c r="AN518" i="33"/>
  <c r="T540" i="33"/>
  <c r="AH450" i="33" l="1"/>
  <c r="AH290" i="33"/>
  <c r="AQ490" i="33"/>
  <c r="AR490" i="33" s="1"/>
  <c r="AQ292" i="33"/>
  <c r="AR292" i="33" s="1"/>
  <c r="AQ19" i="33"/>
  <c r="AR19" i="33" s="1"/>
  <c r="AQ136" i="33"/>
  <c r="AR136" i="33" s="1"/>
  <c r="AQ119" i="33"/>
  <c r="AR119" i="33" s="1"/>
  <c r="AQ219" i="33"/>
  <c r="AR219" i="33" s="1"/>
  <c r="AQ92" i="33"/>
  <c r="AR92" i="33" s="1"/>
  <c r="AQ212" i="33"/>
  <c r="AR212" i="33" s="1"/>
  <c r="AH322" i="33"/>
  <c r="AH506" i="33"/>
  <c r="AH456" i="33"/>
  <c r="AH435" i="33"/>
  <c r="AH291" i="33"/>
  <c r="AH169" i="33"/>
  <c r="AH432" i="33"/>
  <c r="AH41" i="33"/>
  <c r="AH411" i="33"/>
  <c r="AH177" i="33"/>
  <c r="AH328" i="33"/>
  <c r="AH514" i="33"/>
  <c r="AH418" i="33"/>
  <c r="AH226" i="33"/>
  <c r="AH155" i="33"/>
  <c r="AH357" i="33"/>
  <c r="AH205" i="33"/>
  <c r="AH493" i="33"/>
  <c r="AH485" i="33"/>
  <c r="AH465" i="33"/>
  <c r="AH401" i="33"/>
  <c r="AH381" i="33"/>
  <c r="AH373" i="33"/>
  <c r="AH249" i="33"/>
  <c r="AH221" i="33"/>
  <c r="AH201" i="33"/>
  <c r="AH378" i="33"/>
  <c r="AH278" i="33"/>
  <c r="AH490" i="33"/>
  <c r="AH426" i="33"/>
  <c r="AH346" i="33"/>
  <c r="AH304" i="33"/>
  <c r="AH240" i="33"/>
  <c r="AH127" i="33"/>
  <c r="AH119" i="33"/>
  <c r="AH81" i="33"/>
  <c r="AH71" i="33"/>
  <c r="AH31" i="33"/>
  <c r="AH135" i="33"/>
  <c r="AH176" i="33"/>
  <c r="AH146" i="33"/>
  <c r="AH438" i="33"/>
  <c r="AH395" i="33"/>
  <c r="AH337" i="33"/>
  <c r="AH273" i="33"/>
  <c r="AH159" i="33"/>
  <c r="AH131" i="33"/>
  <c r="AH103" i="33"/>
  <c r="AH75" i="33"/>
  <c r="AH35" i="33"/>
  <c r="AH13" i="33"/>
  <c r="AH126" i="33"/>
  <c r="AH80" i="33"/>
  <c r="AH56" i="33"/>
  <c r="AH16" i="33"/>
  <c r="AH160" i="33"/>
  <c r="AH128" i="33"/>
  <c r="AH32" i="33"/>
  <c r="AH460" i="33"/>
  <c r="AH414" i="33"/>
  <c r="AH332" i="33"/>
  <c r="AH230" i="33"/>
  <c r="AH79" i="33"/>
  <c r="AH517" i="33"/>
  <c r="AH255" i="33"/>
  <c r="AH314" i="33"/>
  <c r="AH264" i="33"/>
  <c r="AH100" i="33"/>
  <c r="AH302" i="33"/>
  <c r="AH244" i="33"/>
  <c r="AH60" i="33"/>
  <c r="AH67" i="33"/>
  <c r="AH17" i="33"/>
  <c r="AH494" i="33"/>
  <c r="AH238" i="33"/>
  <c r="AH187" i="33"/>
  <c r="AH521" i="33"/>
  <c r="AH501" i="33"/>
  <c r="AH473" i="33"/>
  <c r="AH441" i="33"/>
  <c r="AH409" i="33"/>
  <c r="AH389" i="33"/>
  <c r="AH361" i="33"/>
  <c r="AH341" i="33"/>
  <c r="AH237" i="33"/>
  <c r="AH229" i="33"/>
  <c r="AH209" i="33"/>
  <c r="AH199" i="33"/>
  <c r="AH175" i="33"/>
  <c r="AH528" i="33"/>
  <c r="AH464" i="33"/>
  <c r="AH232" i="33"/>
  <c r="AH144" i="33"/>
  <c r="AH246" i="33"/>
  <c r="AH298" i="33"/>
  <c r="AH321" i="33"/>
  <c r="AH368" i="33"/>
  <c r="AH508" i="33"/>
  <c r="AH252" i="33"/>
  <c r="AH147" i="33"/>
  <c r="AH195" i="33"/>
  <c r="AH513" i="33"/>
  <c r="AH333" i="33"/>
  <c r="AH107" i="33"/>
  <c r="AH99" i="33"/>
  <c r="AH89" i="33"/>
  <c r="AH59" i="33"/>
  <c r="AH49" i="33"/>
  <c r="AH39" i="33"/>
  <c r="AH19" i="33"/>
  <c r="AH134" i="33"/>
  <c r="AH68" i="33"/>
  <c r="AH8" i="33"/>
  <c r="AH109" i="33"/>
  <c r="AH206" i="33"/>
  <c r="AH196" i="33"/>
  <c r="AH164" i="33"/>
  <c r="AH108" i="33"/>
  <c r="AH102" i="33"/>
  <c r="AH78" i="33"/>
  <c r="AH42" i="33"/>
  <c r="AH183" i="33"/>
  <c r="AH344" i="33"/>
  <c r="AH182" i="33"/>
  <c r="AH300" i="33"/>
  <c r="AH15" i="33"/>
  <c r="AH429" i="33"/>
  <c r="AH469" i="33"/>
  <c r="AH509" i="33"/>
  <c r="AH287" i="33"/>
  <c r="AH153" i="33"/>
  <c r="AH526" i="33"/>
  <c r="AH398" i="33"/>
  <c r="AH64" i="33"/>
  <c r="AH481" i="33"/>
  <c r="AH529" i="33"/>
  <c r="AH349" i="33"/>
  <c r="AH309" i="33"/>
  <c r="AH297" i="33"/>
  <c r="AH285" i="33"/>
  <c r="AH257" i="33"/>
  <c r="AH115" i="33"/>
  <c r="AH105" i="33"/>
  <c r="AH87" i="33"/>
  <c r="AH77" i="33"/>
  <c r="AH47" i="33"/>
  <c r="AH37" i="33"/>
  <c r="AH130" i="33"/>
  <c r="AH92" i="33"/>
  <c r="AH139" i="33"/>
  <c r="AH118" i="33"/>
  <c r="AH20" i="33"/>
  <c r="AH162" i="33"/>
  <c r="AH294" i="33"/>
  <c r="AH467" i="33"/>
  <c r="AH403" i="33"/>
  <c r="AH251" i="33"/>
  <c r="AH225" i="33"/>
  <c r="AH268" i="33"/>
  <c r="AH382" i="33"/>
  <c r="AH468" i="33"/>
  <c r="AH340" i="33"/>
  <c r="AH253" i="33"/>
  <c r="AH524" i="33"/>
  <c r="AH472" i="33"/>
  <c r="AH428" i="33"/>
  <c r="AH396" i="33"/>
  <c r="AH405" i="33"/>
  <c r="AH336" i="33"/>
  <c r="AH430" i="33"/>
  <c r="AH466" i="33"/>
  <c r="AH338" i="33"/>
  <c r="AH242" i="33"/>
  <c r="AH489" i="33"/>
  <c r="AH417" i="33"/>
  <c r="AH377" i="33"/>
  <c r="AH369" i="33"/>
  <c r="AH329" i="33"/>
  <c r="AH265" i="33"/>
  <c r="AH245" i="33"/>
  <c r="AH217" i="33"/>
  <c r="AH149" i="33"/>
  <c r="AH454" i="33"/>
  <c r="AH326" i="33"/>
  <c r="AH282" i="33"/>
  <c r="AH123" i="33"/>
  <c r="AH95" i="33"/>
  <c r="AH65" i="33"/>
  <c r="AH55" i="33"/>
  <c r="AH25" i="33"/>
  <c r="AH202" i="33"/>
  <c r="AH192" i="33"/>
  <c r="AH180" i="33"/>
  <c r="AH142" i="33"/>
  <c r="AH30" i="33"/>
  <c r="AH522" i="33"/>
  <c r="AH492" i="33"/>
  <c r="AH272" i="33"/>
  <c r="AH394" i="33"/>
  <c r="AH364" i="33"/>
  <c r="AH270" i="33"/>
  <c r="AH116" i="33"/>
  <c r="AH305" i="33"/>
  <c r="AH388" i="33"/>
  <c r="AH292" i="33"/>
  <c r="AH535" i="33"/>
  <c r="AH495" i="33"/>
  <c r="AH487" i="33"/>
  <c r="AH447" i="33"/>
  <c r="AH375" i="33"/>
  <c r="AH327" i="33"/>
  <c r="AH263" i="33"/>
  <c r="AH215" i="33"/>
  <c r="AH121" i="33"/>
  <c r="AH210" i="33"/>
  <c r="AH200" i="33"/>
  <c r="AH188" i="33"/>
  <c r="AH168" i="33"/>
  <c r="AH138" i="33"/>
  <c r="AH462" i="33"/>
  <c r="AH334" i="33"/>
  <c r="AH236" i="33"/>
  <c r="AH85" i="33"/>
  <c r="AH449" i="33"/>
  <c r="AG482" i="33"/>
  <c r="AH482" i="33"/>
  <c r="AG354" i="33"/>
  <c r="AH354" i="33"/>
  <c r="AG271" i="33"/>
  <c r="AH271" i="33"/>
  <c r="AG157" i="33"/>
  <c r="AH157" i="33"/>
  <c r="AG110" i="33"/>
  <c r="AH110" i="33"/>
  <c r="AG34" i="33"/>
  <c r="AH34" i="33"/>
  <c r="AG104" i="33"/>
  <c r="AH104" i="33"/>
  <c r="AG62" i="33"/>
  <c r="AH62" i="33"/>
  <c r="AG141" i="33"/>
  <c r="AH141" i="33"/>
  <c r="AG384" i="33"/>
  <c r="AH384" i="33"/>
  <c r="AH523" i="33"/>
  <c r="AH503" i="33"/>
  <c r="AH455" i="33"/>
  <c r="AH363" i="33"/>
  <c r="AH343" i="33"/>
  <c r="AH279" i="33"/>
  <c r="AH239" i="33"/>
  <c r="AH211" i="33"/>
  <c r="AG12" i="33"/>
  <c r="AH12" i="33"/>
  <c r="AH510" i="33"/>
  <c r="AG256" i="33"/>
  <c r="AH256" i="33"/>
  <c r="AG73" i="33"/>
  <c r="AH73" i="33"/>
  <c r="AH325" i="33"/>
  <c r="AG442" i="33"/>
  <c r="AH442" i="33"/>
  <c r="AH351" i="33"/>
  <c r="AH259" i="33"/>
  <c r="AG165" i="33"/>
  <c r="AH165" i="33"/>
  <c r="AG416" i="33"/>
  <c r="AH416" i="33"/>
  <c r="AG76" i="33"/>
  <c r="AH76" i="33"/>
  <c r="AH122" i="33"/>
  <c r="AH154" i="33"/>
  <c r="AH50" i="33"/>
  <c r="AH22" i="33"/>
  <c r="AG365" i="33"/>
  <c r="AH365" i="33"/>
  <c r="AH167" i="33"/>
  <c r="AH350" i="33"/>
  <c r="AH254" i="33"/>
  <c r="AG11" i="33"/>
  <c r="AH11" i="33"/>
  <c r="AH444" i="33"/>
  <c r="AG404" i="33"/>
  <c r="AH404" i="33"/>
  <c r="AH308" i="33"/>
  <c r="AH276" i="33"/>
  <c r="AG511" i="33"/>
  <c r="AH511" i="33"/>
  <c r="AH483" i="33"/>
  <c r="AH419" i="33"/>
  <c r="AH399" i="33"/>
  <c r="AH379" i="33"/>
  <c r="AH371" i="33"/>
  <c r="AH331" i="33"/>
  <c r="AH267" i="33"/>
  <c r="AH247" i="33"/>
  <c r="AH219" i="33"/>
  <c r="AH132" i="33"/>
  <c r="AH125" i="33"/>
  <c r="AG57" i="33"/>
  <c r="AH57" i="33"/>
  <c r="AH214" i="33"/>
  <c r="AH172" i="33"/>
  <c r="AH96" i="33"/>
  <c r="AH156" i="33"/>
  <c r="AH348" i="33"/>
  <c r="AH222" i="33"/>
  <c r="AH9" i="33"/>
  <c r="AH52" i="33"/>
  <c r="AH530" i="33"/>
  <c r="AH498" i="33"/>
  <c r="AH434" i="33"/>
  <c r="AG402" i="33"/>
  <c r="AH402" i="33"/>
  <c r="AH370" i="33"/>
  <c r="AH306" i="33"/>
  <c r="AH274" i="33"/>
  <c r="AG534" i="33"/>
  <c r="AH534" i="33"/>
  <c r="AH480" i="33"/>
  <c r="AH445" i="33"/>
  <c r="AG293" i="33"/>
  <c r="AH293" i="33"/>
  <c r="AH537" i="33"/>
  <c r="AH499" i="33"/>
  <c r="AH451" i="33"/>
  <c r="AG339" i="33"/>
  <c r="AH339" i="33"/>
  <c r="AH319" i="33"/>
  <c r="AH275" i="33"/>
  <c r="AH197" i="33"/>
  <c r="AG161" i="33"/>
  <c r="AH161" i="33"/>
  <c r="AH406" i="33"/>
  <c r="AH352" i="33"/>
  <c r="AH250" i="33"/>
  <c r="AH133" i="33"/>
  <c r="AH58" i="33"/>
  <c r="AH216" i="33"/>
  <c r="AH40" i="33"/>
  <c r="AH152" i="33"/>
  <c r="AH86" i="33"/>
  <c r="AH46" i="33"/>
  <c r="AH14" i="33"/>
  <c r="AH120" i="33"/>
  <c r="AH94" i="33"/>
  <c r="AH66" i="33"/>
  <c r="AH137" i="33"/>
  <c r="AG48" i="33"/>
  <c r="AH48" i="33"/>
  <c r="AH320" i="33"/>
  <c r="AH248" i="33"/>
  <c r="AH220" i="33"/>
  <c r="AH476" i="33"/>
  <c r="AH380" i="33"/>
  <c r="AH421" i="33"/>
  <c r="AH269" i="33"/>
  <c r="AG386" i="33"/>
  <c r="AH386" i="33"/>
  <c r="AG258" i="33"/>
  <c r="AH258" i="33"/>
  <c r="AG515" i="33"/>
  <c r="AH515" i="33"/>
  <c r="AG335" i="33"/>
  <c r="AH335" i="33"/>
  <c r="AG74" i="33"/>
  <c r="AH74" i="33"/>
  <c r="AG186" i="33"/>
  <c r="AH186" i="33"/>
  <c r="AG82" i="33"/>
  <c r="AH82" i="33"/>
  <c r="AH301" i="33"/>
  <c r="AG512" i="33"/>
  <c r="AH512" i="33"/>
  <c r="AH198" i="33"/>
  <c r="AG280" i="33"/>
  <c r="AH280" i="33"/>
  <c r="AH21" i="33"/>
  <c r="AH475" i="33"/>
  <c r="AH443" i="33"/>
  <c r="AH423" i="33"/>
  <c r="AH391" i="33"/>
  <c r="AH231" i="33"/>
  <c r="AH136" i="33"/>
  <c r="AH289" i="33"/>
  <c r="AH478" i="33"/>
  <c r="AG458" i="33"/>
  <c r="AH458" i="33"/>
  <c r="AG408" i="33"/>
  <c r="AH408" i="33"/>
  <c r="AG140" i="33"/>
  <c r="AH140" i="33"/>
  <c r="AG330" i="33"/>
  <c r="AH330" i="33"/>
  <c r="AH531" i="33"/>
  <c r="AH431" i="33"/>
  <c r="AH323" i="33"/>
  <c r="AH311" i="33"/>
  <c r="AH299" i="33"/>
  <c r="AH189" i="33"/>
  <c r="AG174" i="33"/>
  <c r="AH174" i="33"/>
  <c r="AG117" i="33"/>
  <c r="AH117" i="33"/>
  <c r="AG69" i="33"/>
  <c r="AH69" i="33"/>
  <c r="AH29" i="33"/>
  <c r="AH98" i="33"/>
  <c r="AH26" i="33"/>
  <c r="AH184" i="33"/>
  <c r="AH277" i="33"/>
  <c r="AG158" i="33"/>
  <c r="AH158" i="33"/>
  <c r="AH532" i="33"/>
  <c r="AH500" i="33"/>
  <c r="AH436" i="33"/>
  <c r="AH372" i="33"/>
  <c r="AH179" i="33"/>
  <c r="AH491" i="33"/>
  <c r="AH463" i="33"/>
  <c r="AH410" i="33"/>
  <c r="AH296" i="33"/>
  <c r="AH72" i="33"/>
  <c r="AH353" i="33"/>
  <c r="AH151" i="33"/>
  <c r="AH316" i="33"/>
  <c r="AG516" i="33"/>
  <c r="AH516" i="33"/>
  <c r="AH484" i="33"/>
  <c r="AH452" i="33"/>
  <c r="AH420" i="33"/>
  <c r="AH356" i="33"/>
  <c r="AH324" i="33"/>
  <c r="AG260" i="33"/>
  <c r="AH260" i="33"/>
  <c r="AG228" i="33"/>
  <c r="AH228" i="33"/>
  <c r="AH163" i="33"/>
  <c r="AH413" i="33"/>
  <c r="AH383" i="33"/>
  <c r="AG355" i="33"/>
  <c r="AH355" i="33"/>
  <c r="AH313" i="33"/>
  <c r="AG303" i="33"/>
  <c r="AH303" i="33"/>
  <c r="AG223" i="33"/>
  <c r="AH223" i="33"/>
  <c r="AG203" i="33"/>
  <c r="AH203" i="33"/>
  <c r="AH191" i="33"/>
  <c r="AG181" i="33"/>
  <c r="AH181" i="33"/>
  <c r="AH143" i="33"/>
  <c r="AH129" i="33"/>
  <c r="AH111" i="33"/>
  <c r="AH101" i="33"/>
  <c r="AH51" i="33"/>
  <c r="AH44" i="33"/>
  <c r="AH194" i="33"/>
  <c r="AH124" i="33"/>
  <c r="AH218" i="33"/>
  <c r="AH114" i="33"/>
  <c r="AH28" i="33"/>
  <c r="AH106" i="33"/>
  <c r="AG84" i="33"/>
  <c r="AH84" i="33"/>
  <c r="AH54" i="33"/>
  <c r="AH374" i="33"/>
  <c r="AH208" i="33"/>
  <c r="AH358" i="33"/>
  <c r="AH310" i="33"/>
  <c r="AH284" i="33"/>
  <c r="AH27" i="33"/>
  <c r="AH525" i="33"/>
  <c r="AH412" i="33"/>
  <c r="AH519" i="33"/>
  <c r="AH507" i="33"/>
  <c r="AH479" i="33"/>
  <c r="AH471" i="33"/>
  <c r="AH459" i="33"/>
  <c r="AH439" i="33"/>
  <c r="AH427" i="33"/>
  <c r="AH407" i="33"/>
  <c r="AH387" i="33"/>
  <c r="AH359" i="33"/>
  <c r="AH347" i="33"/>
  <c r="AH307" i="33"/>
  <c r="AG283" i="33"/>
  <c r="AH283" i="33"/>
  <c r="AH235" i="33"/>
  <c r="AH227" i="33"/>
  <c r="AH207" i="33"/>
  <c r="AH185" i="33"/>
  <c r="AH173" i="33"/>
  <c r="AH504" i="33"/>
  <c r="AH390" i="33"/>
  <c r="AG45" i="33"/>
  <c r="AH45" i="33"/>
  <c r="AH496" i="33"/>
  <c r="AH424" i="33"/>
  <c r="AG24" i="33"/>
  <c r="AH24" i="33"/>
  <c r="AH212" i="33"/>
  <c r="AH170" i="33"/>
  <c r="AH90" i="33"/>
  <c r="AH317" i="33"/>
  <c r="AH488" i="33"/>
  <c r="AH448" i="33"/>
  <c r="AH422" i="33"/>
  <c r="AH400" i="33"/>
  <c r="AH362" i="33"/>
  <c r="AH318" i="33"/>
  <c r="AH266" i="33"/>
  <c r="AH204" i="33"/>
  <c r="AH97" i="33"/>
  <c r="AH36" i="33"/>
  <c r="AH461" i="33"/>
  <c r="AH397" i="33"/>
  <c r="AG241" i="33"/>
  <c r="AH241" i="33"/>
  <c r="AH474" i="33"/>
  <c r="AH366" i="33"/>
  <c r="AH520" i="33"/>
  <c r="AH470" i="33"/>
  <c r="AH433" i="33"/>
  <c r="AH527" i="33"/>
  <c r="AG505" i="33"/>
  <c r="AH505" i="33"/>
  <c r="AG477" i="33"/>
  <c r="AH477" i="33"/>
  <c r="AG457" i="33"/>
  <c r="AH457" i="33"/>
  <c r="AG437" i="33"/>
  <c r="AH437" i="33"/>
  <c r="AG425" i="33"/>
  <c r="AH425" i="33"/>
  <c r="AH415" i="33"/>
  <c r="AG393" i="33"/>
  <c r="AH393" i="33"/>
  <c r="AH367" i="33"/>
  <c r="AG345" i="33"/>
  <c r="AH345" i="33"/>
  <c r="AG315" i="33"/>
  <c r="AH315" i="33"/>
  <c r="AH295" i="33"/>
  <c r="AG281" i="33"/>
  <c r="AH281" i="33"/>
  <c r="AG243" i="33"/>
  <c r="AH243" i="33"/>
  <c r="AG233" i="33"/>
  <c r="AH233" i="33"/>
  <c r="AH193" i="33"/>
  <c r="AG171" i="33"/>
  <c r="AH171" i="33"/>
  <c r="AG145" i="33"/>
  <c r="AH145" i="33"/>
  <c r="AH392" i="33"/>
  <c r="AH342" i="33"/>
  <c r="AH288" i="33"/>
  <c r="AH61" i="33"/>
  <c r="AG502" i="33"/>
  <c r="AH502" i="33"/>
  <c r="AG440" i="33"/>
  <c r="AH440" i="33"/>
  <c r="AG376" i="33"/>
  <c r="AH376" i="33"/>
  <c r="AG312" i="33"/>
  <c r="AH312" i="33"/>
  <c r="AG262" i="33"/>
  <c r="AH262" i="33"/>
  <c r="AH113" i="33"/>
  <c r="AG93" i="33"/>
  <c r="AH93" i="33"/>
  <c r="AG83" i="33"/>
  <c r="AH83" i="33"/>
  <c r="AG63" i="33"/>
  <c r="AH63" i="33"/>
  <c r="AH53" i="33"/>
  <c r="AG43" i="33"/>
  <c r="AH43" i="33"/>
  <c r="AG23" i="33"/>
  <c r="AH23" i="33"/>
  <c r="AG360" i="33"/>
  <c r="AH360" i="33"/>
  <c r="AG148" i="33"/>
  <c r="AH148" i="33"/>
  <c r="AH38" i="33"/>
  <c r="AH166" i="33"/>
  <c r="AH224" i="33"/>
  <c r="AG178" i="33"/>
  <c r="AH178" i="33"/>
  <c r="AH150" i="33"/>
  <c r="AH70" i="33"/>
  <c r="AH10" i="33"/>
  <c r="AH112" i="33"/>
  <c r="AH88" i="33"/>
  <c r="AG18" i="33"/>
  <c r="AH18" i="33"/>
  <c r="AH213" i="33"/>
  <c r="AH536" i="33"/>
  <c r="AH518" i="33"/>
  <c r="AH486" i="33"/>
  <c r="AH446" i="33"/>
  <c r="AH234" i="33"/>
  <c r="AH286" i="33"/>
  <c r="AH190" i="33"/>
  <c r="AH91" i="33"/>
  <c r="AH33" i="33"/>
  <c r="AH533" i="33"/>
  <c r="AH453" i="33"/>
  <c r="AH385" i="33"/>
  <c r="AH261" i="33"/>
  <c r="AF302" i="33"/>
  <c r="AG302" i="33"/>
  <c r="AF290" i="33"/>
  <c r="AG290" i="33"/>
  <c r="AF493" i="33"/>
  <c r="AG493" i="33"/>
  <c r="AF465" i="33"/>
  <c r="AG465" i="33"/>
  <c r="AF381" i="33"/>
  <c r="AG381" i="33"/>
  <c r="AF249" i="33"/>
  <c r="AG249" i="33"/>
  <c r="AF221" i="33"/>
  <c r="AG221" i="33"/>
  <c r="AF201" i="33"/>
  <c r="AG201" i="33"/>
  <c r="AF328" i="33"/>
  <c r="AG328" i="33"/>
  <c r="AF432" i="33"/>
  <c r="AG432" i="33"/>
  <c r="AF426" i="33"/>
  <c r="AG426" i="33"/>
  <c r="AF304" i="33"/>
  <c r="AG304" i="33"/>
  <c r="AF119" i="33"/>
  <c r="AG119" i="33"/>
  <c r="AF81" i="33"/>
  <c r="AG81" i="33"/>
  <c r="AF71" i="33"/>
  <c r="AG71" i="33"/>
  <c r="AF41" i="33"/>
  <c r="AG41" i="33"/>
  <c r="AF31" i="33"/>
  <c r="AG31" i="33"/>
  <c r="AF146" i="33"/>
  <c r="AG146" i="33"/>
  <c r="AF460" i="33"/>
  <c r="AG460" i="33"/>
  <c r="AF230" i="33"/>
  <c r="AG230" i="33"/>
  <c r="AF79" i="33"/>
  <c r="AG79" i="33"/>
  <c r="AF17" i="33"/>
  <c r="AG17" i="33"/>
  <c r="AF508" i="33"/>
  <c r="AG508" i="33"/>
  <c r="AG503" i="33"/>
  <c r="AG423" i="33"/>
  <c r="AG363" i="33"/>
  <c r="AF333" i="33"/>
  <c r="AG333" i="33"/>
  <c r="AG231" i="33"/>
  <c r="AF89" i="33"/>
  <c r="AG89" i="33"/>
  <c r="AF59" i="33"/>
  <c r="AG59" i="33"/>
  <c r="AF109" i="33"/>
  <c r="AG109" i="33"/>
  <c r="AF206" i="33"/>
  <c r="AG206" i="33"/>
  <c r="AF102" i="33"/>
  <c r="AG102" i="33"/>
  <c r="AF469" i="33"/>
  <c r="AG469" i="33"/>
  <c r="AF494" i="33"/>
  <c r="AG494" i="33"/>
  <c r="AF389" i="33"/>
  <c r="AG389" i="33"/>
  <c r="AF361" i="33"/>
  <c r="AG361" i="33"/>
  <c r="AG323" i="33"/>
  <c r="AF229" i="33"/>
  <c r="AG229" i="33"/>
  <c r="AF314" i="33"/>
  <c r="AG314" i="33"/>
  <c r="AF264" i="33"/>
  <c r="AG264" i="33"/>
  <c r="AF464" i="33"/>
  <c r="AG464" i="33"/>
  <c r="AF232" i="33"/>
  <c r="AG232" i="33"/>
  <c r="AG29" i="33"/>
  <c r="AG98" i="33"/>
  <c r="AG122" i="33"/>
  <c r="AF144" i="33"/>
  <c r="AG144" i="33"/>
  <c r="AG22" i="33"/>
  <c r="AG277" i="33"/>
  <c r="AF526" i="33"/>
  <c r="AG526" i="33"/>
  <c r="AF398" i="33"/>
  <c r="AG398" i="33"/>
  <c r="AF298" i="33"/>
  <c r="AG298" i="33"/>
  <c r="AG254" i="33"/>
  <c r="AF64" i="33"/>
  <c r="AG64" i="33"/>
  <c r="AF481" i="33"/>
  <c r="AG481" i="33"/>
  <c r="AF321" i="33"/>
  <c r="AG321" i="33"/>
  <c r="AG444" i="33"/>
  <c r="AG532" i="33"/>
  <c r="AG500" i="33"/>
  <c r="AF468" i="33"/>
  <c r="AG468" i="33"/>
  <c r="AF340" i="33"/>
  <c r="AG340" i="33"/>
  <c r="AG308" i="33"/>
  <c r="AG276" i="33"/>
  <c r="AF244" i="33"/>
  <c r="AG244" i="33"/>
  <c r="AG179" i="33"/>
  <c r="AF529" i="33"/>
  <c r="AG529" i="33"/>
  <c r="AG491" i="33"/>
  <c r="AG483" i="33"/>
  <c r="AG463" i="33"/>
  <c r="AG419" i="33"/>
  <c r="AG399" i="33"/>
  <c r="AG379" i="33"/>
  <c r="AG371" i="33"/>
  <c r="AF349" i="33"/>
  <c r="AG349" i="33"/>
  <c r="AG331" i="33"/>
  <c r="AF309" i="33"/>
  <c r="AG309" i="33"/>
  <c r="AF297" i="33"/>
  <c r="AG297" i="33"/>
  <c r="AF285" i="33"/>
  <c r="AG285" i="33"/>
  <c r="AG267" i="33"/>
  <c r="AF257" i="33"/>
  <c r="AG257" i="33"/>
  <c r="AG247" i="33"/>
  <c r="AG219" i="33"/>
  <c r="AG132" i="33"/>
  <c r="AG410" i="33"/>
  <c r="AG296" i="33"/>
  <c r="AG125" i="33"/>
  <c r="AF115" i="33"/>
  <c r="AG115" i="33"/>
  <c r="AF105" i="33"/>
  <c r="AG105" i="33"/>
  <c r="AF87" i="33"/>
  <c r="AG87" i="33"/>
  <c r="AF77" i="33"/>
  <c r="AG77" i="33"/>
  <c r="AF47" i="33"/>
  <c r="AG47" i="33"/>
  <c r="AF37" i="33"/>
  <c r="AG37" i="33"/>
  <c r="AF130" i="33"/>
  <c r="AG130" i="33"/>
  <c r="AF92" i="33"/>
  <c r="AG92" i="33"/>
  <c r="AF139" i="33"/>
  <c r="AG139" i="33"/>
  <c r="AF60" i="33"/>
  <c r="AG60" i="33"/>
  <c r="AF118" i="33"/>
  <c r="AG118" i="33"/>
  <c r="AF20" i="33"/>
  <c r="AG20" i="33"/>
  <c r="AG214" i="33"/>
  <c r="AG172" i="33"/>
  <c r="AF162" i="33"/>
  <c r="AG162" i="33"/>
  <c r="AG96" i="33"/>
  <c r="AG72" i="33"/>
  <c r="AG353" i="33"/>
  <c r="AF253" i="33"/>
  <c r="AG253" i="33"/>
  <c r="AG151" i="33"/>
  <c r="AF524" i="33"/>
  <c r="AG524" i="33"/>
  <c r="AG472" i="33"/>
  <c r="AF428" i="33"/>
  <c r="AG428" i="33"/>
  <c r="AG156" i="33"/>
  <c r="AF396" i="33"/>
  <c r="AG396" i="33"/>
  <c r="AG348" i="33"/>
  <c r="AF294" i="33"/>
  <c r="AG294" i="33"/>
  <c r="AG222" i="33"/>
  <c r="AG9" i="33"/>
  <c r="AG52" i="33"/>
  <c r="AF405" i="33"/>
  <c r="AG405" i="33"/>
  <c r="AG336" i="33"/>
  <c r="AG430" i="33"/>
  <c r="AG530" i="33"/>
  <c r="AG498" i="33"/>
  <c r="AF466" i="33"/>
  <c r="AG466" i="33"/>
  <c r="AG434" i="33"/>
  <c r="AG370" i="33"/>
  <c r="AF338" i="33"/>
  <c r="AG338" i="33"/>
  <c r="AG306" i="33"/>
  <c r="AG274" i="33"/>
  <c r="AG242" i="33"/>
  <c r="AG480" i="33"/>
  <c r="AG445" i="33"/>
  <c r="AG537" i="33"/>
  <c r="AG499" i="33"/>
  <c r="AG489" i="33"/>
  <c r="AG451" i="33"/>
  <c r="AG417" i="33"/>
  <c r="AG377" i="33"/>
  <c r="AG369" i="33"/>
  <c r="AG329" i="33"/>
  <c r="AG319" i="33"/>
  <c r="AG275" i="33"/>
  <c r="AG265" i="33"/>
  <c r="AG245" i="33"/>
  <c r="AG217" i="33"/>
  <c r="AG197" i="33"/>
  <c r="AG149" i="33"/>
  <c r="AG406" i="33"/>
  <c r="AG352" i="33"/>
  <c r="AG250" i="33"/>
  <c r="AG454" i="33"/>
  <c r="AG326" i="33"/>
  <c r="AG282" i="33"/>
  <c r="AG133" i="33"/>
  <c r="AG123" i="33"/>
  <c r="AG95" i="33"/>
  <c r="AG65" i="33"/>
  <c r="AG55" i="33"/>
  <c r="AG25" i="33"/>
  <c r="AG58" i="33"/>
  <c r="AG216" i="33"/>
  <c r="AG40" i="33"/>
  <c r="AG202" i="33"/>
  <c r="AG192" i="33"/>
  <c r="AG180" i="33"/>
  <c r="AG152" i="33"/>
  <c r="AG142" i="33"/>
  <c r="AG86" i="33"/>
  <c r="AG46" i="33"/>
  <c r="AG14" i="33"/>
  <c r="AG120" i="33"/>
  <c r="AG94" i="33"/>
  <c r="AG66" i="33"/>
  <c r="AG30" i="33"/>
  <c r="AG137" i="33"/>
  <c r="AG522" i="33"/>
  <c r="AG492" i="33"/>
  <c r="AG272" i="33"/>
  <c r="AG394" i="33"/>
  <c r="AG364" i="33"/>
  <c r="AG320" i="33"/>
  <c r="AG270" i="33"/>
  <c r="AG248" i="33"/>
  <c r="AG220" i="33"/>
  <c r="AG116" i="33"/>
  <c r="AG305" i="33"/>
  <c r="AG476" i="33"/>
  <c r="AF514" i="33"/>
  <c r="AG514" i="33"/>
  <c r="AF450" i="33"/>
  <c r="AG450" i="33"/>
  <c r="AF418" i="33"/>
  <c r="AG418" i="33"/>
  <c r="AF506" i="33"/>
  <c r="AG506" i="33"/>
  <c r="AF155" i="33"/>
  <c r="AG155" i="33"/>
  <c r="AF205" i="33"/>
  <c r="AG205" i="33"/>
  <c r="AF401" i="33"/>
  <c r="AG401" i="33"/>
  <c r="AF373" i="33"/>
  <c r="AG373" i="33"/>
  <c r="AF278" i="33"/>
  <c r="AG278" i="33"/>
  <c r="AF490" i="33"/>
  <c r="AG490" i="33"/>
  <c r="AF240" i="33"/>
  <c r="AG240" i="33"/>
  <c r="AF176" i="33"/>
  <c r="AG176" i="33"/>
  <c r="AF438" i="33"/>
  <c r="AG438" i="33"/>
  <c r="AF414" i="33"/>
  <c r="AG414" i="33"/>
  <c r="AG198" i="33"/>
  <c r="AF67" i="33"/>
  <c r="AG67" i="33"/>
  <c r="AF332" i="33"/>
  <c r="AG332" i="33"/>
  <c r="AF147" i="33"/>
  <c r="AG147" i="33"/>
  <c r="AG523" i="33"/>
  <c r="AG455" i="33"/>
  <c r="AF411" i="33"/>
  <c r="AG411" i="33"/>
  <c r="AG279" i="33"/>
  <c r="AG239" i="33"/>
  <c r="AF177" i="33"/>
  <c r="AG177" i="33"/>
  <c r="AF99" i="33"/>
  <c r="AG99" i="33"/>
  <c r="AF39" i="33"/>
  <c r="AG39" i="33"/>
  <c r="AF134" i="33"/>
  <c r="AG134" i="33"/>
  <c r="AF8" i="33"/>
  <c r="AG8" i="33"/>
  <c r="AF164" i="33"/>
  <c r="AG164" i="33"/>
  <c r="AG136" i="33"/>
  <c r="AF78" i="33"/>
  <c r="AG78" i="33"/>
  <c r="AG510" i="33"/>
  <c r="AF344" i="33"/>
  <c r="AG344" i="33"/>
  <c r="AF182" i="33"/>
  <c r="AG182" i="33"/>
  <c r="AF15" i="33"/>
  <c r="AG15" i="33"/>
  <c r="AF429" i="33"/>
  <c r="AG429" i="33"/>
  <c r="AG382" i="33"/>
  <c r="AF238" i="33"/>
  <c r="AG238" i="33"/>
  <c r="AF509" i="33"/>
  <c r="AG509" i="33"/>
  <c r="AF187" i="33"/>
  <c r="AG187" i="33"/>
  <c r="AF521" i="33"/>
  <c r="AG521" i="33"/>
  <c r="AF441" i="33"/>
  <c r="AG441" i="33"/>
  <c r="AF409" i="33"/>
  <c r="AG409" i="33"/>
  <c r="AG351" i="33"/>
  <c r="AG299" i="33"/>
  <c r="AF199" i="33"/>
  <c r="AG199" i="33"/>
  <c r="AF153" i="33"/>
  <c r="AG153" i="33"/>
  <c r="AF528" i="33"/>
  <c r="AG528" i="33"/>
  <c r="AG26" i="33"/>
  <c r="AG350" i="33"/>
  <c r="AF368" i="33"/>
  <c r="AG368" i="33"/>
  <c r="AG372" i="33"/>
  <c r="AG380" i="33"/>
  <c r="AG421" i="33"/>
  <c r="AG507" i="33"/>
  <c r="AF479" i="33"/>
  <c r="AG479" i="33"/>
  <c r="AF471" i="33"/>
  <c r="AG471" i="33"/>
  <c r="AF427" i="33"/>
  <c r="AG427" i="33"/>
  <c r="AF407" i="33"/>
  <c r="AG407" i="33"/>
  <c r="AF387" i="33"/>
  <c r="AG387" i="33"/>
  <c r="AG347" i="33"/>
  <c r="AF337" i="33"/>
  <c r="AG337" i="33"/>
  <c r="AG307" i="33"/>
  <c r="AF273" i="33"/>
  <c r="AG273" i="33"/>
  <c r="AF255" i="33"/>
  <c r="AG255" i="33"/>
  <c r="AF235" i="33"/>
  <c r="AG235" i="33"/>
  <c r="AF227" i="33"/>
  <c r="AG227" i="33"/>
  <c r="AF207" i="33"/>
  <c r="AG207" i="33"/>
  <c r="AF185" i="33"/>
  <c r="AG185" i="33"/>
  <c r="AF159" i="33"/>
  <c r="AG159" i="33"/>
  <c r="AF504" i="33"/>
  <c r="AG504" i="33"/>
  <c r="AF390" i="33"/>
  <c r="AG390" i="33"/>
  <c r="AF103" i="33"/>
  <c r="AG103" i="33"/>
  <c r="AF126" i="33"/>
  <c r="AG126" i="33"/>
  <c r="AF496" i="33"/>
  <c r="AG496" i="33"/>
  <c r="AF170" i="33"/>
  <c r="AG170" i="33"/>
  <c r="AF128" i="33"/>
  <c r="AG128" i="33"/>
  <c r="AF32" i="33"/>
  <c r="AG32" i="33"/>
  <c r="AG90" i="33"/>
  <c r="AG448" i="33"/>
  <c r="AG400" i="33"/>
  <c r="AG318" i="33"/>
  <c r="AG204" i="33"/>
  <c r="AG97" i="33"/>
  <c r="AG36" i="33"/>
  <c r="AF461" i="33"/>
  <c r="AG461" i="33"/>
  <c r="AF397" i="33"/>
  <c r="AG397" i="33"/>
  <c r="AF268" i="33"/>
  <c r="AG268" i="33"/>
  <c r="AG366" i="33"/>
  <c r="AG520" i="33"/>
  <c r="AF470" i="33"/>
  <c r="AG470" i="33"/>
  <c r="AG433" i="33"/>
  <c r="AG527" i="33"/>
  <c r="AG415" i="33"/>
  <c r="AG367" i="33"/>
  <c r="AG295" i="33"/>
  <c r="AG193" i="33"/>
  <c r="AG392" i="33"/>
  <c r="AF342" i="33"/>
  <c r="AG342" i="33"/>
  <c r="AG288" i="33"/>
  <c r="AG61" i="33"/>
  <c r="AG113" i="33"/>
  <c r="AF53" i="33"/>
  <c r="AG53" i="33"/>
  <c r="AG38" i="33"/>
  <c r="AG166" i="33"/>
  <c r="AG224" i="33"/>
  <c r="AG150" i="33"/>
  <c r="AG70" i="33"/>
  <c r="AG10" i="33"/>
  <c r="AG112" i="33"/>
  <c r="AG88" i="33"/>
  <c r="AG213" i="33"/>
  <c r="AG536" i="33"/>
  <c r="AG518" i="33"/>
  <c r="AG486" i="33"/>
  <c r="AG446" i="33"/>
  <c r="AG234" i="33"/>
  <c r="AG286" i="33"/>
  <c r="AG190" i="33"/>
  <c r="AG91" i="33"/>
  <c r="AG33" i="33"/>
  <c r="AG533" i="33"/>
  <c r="AG453" i="33"/>
  <c r="AG385" i="33"/>
  <c r="AG261" i="33"/>
  <c r="AF322" i="33"/>
  <c r="AG322" i="33"/>
  <c r="AF226" i="33"/>
  <c r="AG226" i="33"/>
  <c r="AF456" i="33"/>
  <c r="AG456" i="33"/>
  <c r="AF357" i="33"/>
  <c r="AG357" i="33"/>
  <c r="AF485" i="33"/>
  <c r="AG485" i="33"/>
  <c r="AF435" i="33"/>
  <c r="AG435" i="33"/>
  <c r="AF291" i="33"/>
  <c r="AG291" i="33"/>
  <c r="AF169" i="33"/>
  <c r="AG169" i="33"/>
  <c r="AF378" i="33"/>
  <c r="AG378" i="33"/>
  <c r="AF346" i="33"/>
  <c r="AG346" i="33"/>
  <c r="AF127" i="33"/>
  <c r="AG127" i="33"/>
  <c r="AF135" i="33"/>
  <c r="AG135" i="33"/>
  <c r="AG301" i="33"/>
  <c r="AG21" i="33"/>
  <c r="AF517" i="33"/>
  <c r="AG517" i="33"/>
  <c r="AF252" i="33"/>
  <c r="AG252" i="33"/>
  <c r="AF195" i="33"/>
  <c r="AG195" i="33"/>
  <c r="AF513" i="33"/>
  <c r="AG513" i="33"/>
  <c r="AG475" i="33"/>
  <c r="AG443" i="33"/>
  <c r="AG391" i="33"/>
  <c r="AG343" i="33"/>
  <c r="AG211" i="33"/>
  <c r="AF107" i="33"/>
  <c r="AG107" i="33"/>
  <c r="AF49" i="33"/>
  <c r="AG49" i="33"/>
  <c r="AF19" i="33"/>
  <c r="AG19" i="33"/>
  <c r="AF68" i="33"/>
  <c r="AG68" i="33"/>
  <c r="AF196" i="33"/>
  <c r="AG196" i="33"/>
  <c r="AF108" i="33"/>
  <c r="AG108" i="33"/>
  <c r="AF42" i="33"/>
  <c r="AG42" i="33"/>
  <c r="AG289" i="33"/>
  <c r="AF183" i="33"/>
  <c r="AG183" i="33"/>
  <c r="AG478" i="33"/>
  <c r="AF300" i="33"/>
  <c r="AG300" i="33"/>
  <c r="AG325" i="33"/>
  <c r="AG531" i="33"/>
  <c r="AF501" i="33"/>
  <c r="AG501" i="33"/>
  <c r="AF473" i="33"/>
  <c r="AG473" i="33"/>
  <c r="AG431" i="33"/>
  <c r="AF341" i="33"/>
  <c r="AG341" i="33"/>
  <c r="AG311" i="33"/>
  <c r="AF287" i="33"/>
  <c r="AG287" i="33"/>
  <c r="AG259" i="33"/>
  <c r="AF237" i="33"/>
  <c r="AG237" i="33"/>
  <c r="AF209" i="33"/>
  <c r="AG209" i="33"/>
  <c r="AG189" i="33"/>
  <c r="AF175" i="33"/>
  <c r="AG175" i="33"/>
  <c r="AG184" i="33"/>
  <c r="AG154" i="33"/>
  <c r="AF246" i="33"/>
  <c r="AG246" i="33"/>
  <c r="AG50" i="33"/>
  <c r="AF100" i="33"/>
  <c r="AG100" i="33"/>
  <c r="AG167" i="33"/>
  <c r="AG436" i="33"/>
  <c r="AF497" i="33"/>
  <c r="AG497" i="33"/>
  <c r="AG269" i="33"/>
  <c r="AF519" i="33"/>
  <c r="AG519" i="33"/>
  <c r="AG459" i="33"/>
  <c r="AF439" i="33"/>
  <c r="AG439" i="33"/>
  <c r="AF395" i="33"/>
  <c r="AG395" i="33"/>
  <c r="AF359" i="33"/>
  <c r="AG359" i="33"/>
  <c r="AF173" i="33"/>
  <c r="AG173" i="33"/>
  <c r="AF131" i="33"/>
  <c r="AG131" i="33"/>
  <c r="AF75" i="33"/>
  <c r="AG75" i="33"/>
  <c r="AF35" i="33"/>
  <c r="AG35" i="33"/>
  <c r="AF13" i="33"/>
  <c r="AG13" i="33"/>
  <c r="AF80" i="33"/>
  <c r="AG80" i="33"/>
  <c r="AF56" i="33"/>
  <c r="AG56" i="33"/>
  <c r="AF424" i="33"/>
  <c r="AG424" i="33"/>
  <c r="AF16" i="33"/>
  <c r="AG16" i="33"/>
  <c r="AF212" i="33"/>
  <c r="AG212" i="33"/>
  <c r="AF160" i="33"/>
  <c r="AG160" i="33"/>
  <c r="AG317" i="33"/>
  <c r="AF225" i="33"/>
  <c r="AG225" i="33"/>
  <c r="AF488" i="33"/>
  <c r="AG488" i="33"/>
  <c r="AF422" i="33"/>
  <c r="AG422" i="33"/>
  <c r="AG362" i="33"/>
  <c r="AG266" i="33"/>
  <c r="AG474" i="33"/>
  <c r="AF316" i="33"/>
  <c r="AG316" i="33"/>
  <c r="AF484" i="33"/>
  <c r="AG484" i="33"/>
  <c r="AG452" i="33"/>
  <c r="AF420" i="33"/>
  <c r="AG420" i="33"/>
  <c r="AF388" i="33"/>
  <c r="AG388" i="33"/>
  <c r="AF356" i="33"/>
  <c r="AG356" i="33"/>
  <c r="AF324" i="33"/>
  <c r="AG324" i="33"/>
  <c r="AF292" i="33"/>
  <c r="AG292" i="33"/>
  <c r="AF163" i="33"/>
  <c r="AG163" i="33"/>
  <c r="AF535" i="33"/>
  <c r="AG535" i="33"/>
  <c r="AF495" i="33"/>
  <c r="AG495" i="33"/>
  <c r="AF487" i="33"/>
  <c r="AG487" i="33"/>
  <c r="AF467" i="33"/>
  <c r="AG467" i="33"/>
  <c r="AF447" i="33"/>
  <c r="AG447" i="33"/>
  <c r="AF413" i="33"/>
  <c r="AG413" i="33"/>
  <c r="AF403" i="33"/>
  <c r="AG403" i="33"/>
  <c r="AG383" i="33"/>
  <c r="AF375" i="33"/>
  <c r="AG375" i="33"/>
  <c r="AF327" i="33"/>
  <c r="AG327" i="33"/>
  <c r="AF313" i="33"/>
  <c r="AG313" i="33"/>
  <c r="AF263" i="33"/>
  <c r="AG263" i="33"/>
  <c r="AF251" i="33"/>
  <c r="AG251" i="33"/>
  <c r="AF215" i="33"/>
  <c r="AG215" i="33"/>
  <c r="AF191" i="33"/>
  <c r="AG191" i="33"/>
  <c r="AF143" i="33"/>
  <c r="AG143" i="33"/>
  <c r="AF129" i="33"/>
  <c r="AG129" i="33"/>
  <c r="AF121" i="33"/>
  <c r="AG121" i="33"/>
  <c r="AF111" i="33"/>
  <c r="AG111" i="33"/>
  <c r="AF101" i="33"/>
  <c r="AG101" i="33"/>
  <c r="AF51" i="33"/>
  <c r="AG51" i="33"/>
  <c r="AF44" i="33"/>
  <c r="AG44" i="33"/>
  <c r="AF194" i="33"/>
  <c r="AG194" i="33"/>
  <c r="AF124" i="33"/>
  <c r="AG124" i="33"/>
  <c r="AF218" i="33"/>
  <c r="AG218" i="33"/>
  <c r="AF210" i="33"/>
  <c r="AG210" i="33"/>
  <c r="AF200" i="33"/>
  <c r="AG200" i="33"/>
  <c r="AF188" i="33"/>
  <c r="AG188" i="33"/>
  <c r="AF168" i="33"/>
  <c r="AG168" i="33"/>
  <c r="AF138" i="33"/>
  <c r="AG138" i="33"/>
  <c r="AF114" i="33"/>
  <c r="AG114" i="33"/>
  <c r="AF28" i="33"/>
  <c r="AG28" i="33"/>
  <c r="AG106" i="33"/>
  <c r="AF54" i="33"/>
  <c r="AG54" i="33"/>
  <c r="AF462" i="33"/>
  <c r="AG462" i="33"/>
  <c r="AF374" i="33"/>
  <c r="AG374" i="33"/>
  <c r="AF208" i="33"/>
  <c r="AG208" i="33"/>
  <c r="AF358" i="33"/>
  <c r="AG358" i="33"/>
  <c r="AF334" i="33"/>
  <c r="AG334" i="33"/>
  <c r="AF310" i="33"/>
  <c r="AG310" i="33"/>
  <c r="AF284" i="33"/>
  <c r="AG284" i="33"/>
  <c r="AF236" i="33"/>
  <c r="AG236" i="33"/>
  <c r="AF85" i="33"/>
  <c r="AG85" i="33"/>
  <c r="AF27" i="33"/>
  <c r="AG27" i="33"/>
  <c r="AG525" i="33"/>
  <c r="AF449" i="33"/>
  <c r="AG449" i="33"/>
  <c r="AF412" i="33"/>
  <c r="AG412" i="33"/>
  <c r="AE452" i="33"/>
  <c r="AF452" i="33"/>
  <c r="AE260" i="33"/>
  <c r="AF260" i="33"/>
  <c r="AE355" i="33"/>
  <c r="AF355" i="33"/>
  <c r="AE223" i="33"/>
  <c r="AF223" i="33"/>
  <c r="AE203" i="33"/>
  <c r="AF203" i="33"/>
  <c r="AF525" i="33"/>
  <c r="AF386" i="33"/>
  <c r="AF515" i="33"/>
  <c r="AF335" i="33"/>
  <c r="AF157" i="33"/>
  <c r="AF110" i="33"/>
  <c r="AF34" i="33"/>
  <c r="AE104" i="33"/>
  <c r="AF104" i="33"/>
  <c r="AF186" i="33"/>
  <c r="AF141" i="33"/>
  <c r="AF301" i="33"/>
  <c r="AF512" i="33"/>
  <c r="AF280" i="33"/>
  <c r="AF523" i="33"/>
  <c r="AF503" i="33"/>
  <c r="AF475" i="33"/>
  <c r="AF443" i="33"/>
  <c r="AF423" i="33"/>
  <c r="AF363" i="33"/>
  <c r="AF239" i="33"/>
  <c r="AF12" i="33"/>
  <c r="AF136" i="33"/>
  <c r="AF478" i="33"/>
  <c r="AE140" i="33"/>
  <c r="AF140" i="33"/>
  <c r="AE256" i="33"/>
  <c r="AF256" i="33"/>
  <c r="AF325" i="33"/>
  <c r="AF531" i="33"/>
  <c r="AF323" i="33"/>
  <c r="AF311" i="33"/>
  <c r="AF299" i="33"/>
  <c r="AF259" i="33"/>
  <c r="AE165" i="33"/>
  <c r="AF165" i="33"/>
  <c r="AF416" i="33"/>
  <c r="AE174" i="33"/>
  <c r="AF174" i="33"/>
  <c r="AE69" i="33"/>
  <c r="AF69" i="33"/>
  <c r="AF98" i="33"/>
  <c r="AE76" i="33"/>
  <c r="AF76" i="33"/>
  <c r="AF26" i="33"/>
  <c r="AF154" i="33"/>
  <c r="AF50" i="33"/>
  <c r="AF22" i="33"/>
  <c r="AF277" i="33"/>
  <c r="AF167" i="33"/>
  <c r="AF158" i="33"/>
  <c r="AF444" i="33"/>
  <c r="AF532" i="33"/>
  <c r="AF500" i="33"/>
  <c r="AF436" i="33"/>
  <c r="AE404" i="33"/>
  <c r="AF404" i="33"/>
  <c r="AF372" i="33"/>
  <c r="AF308" i="33"/>
  <c r="AF276" i="33"/>
  <c r="AF179" i="33"/>
  <c r="AF511" i="33"/>
  <c r="AF491" i="33"/>
  <c r="AF483" i="33"/>
  <c r="AF463" i="33"/>
  <c r="AF419" i="33"/>
  <c r="AF399" i="33"/>
  <c r="AF379" i="33"/>
  <c r="AF371" i="33"/>
  <c r="AF331" i="33"/>
  <c r="AF267" i="33"/>
  <c r="AF247" i="33"/>
  <c r="AF219" i="33"/>
  <c r="AF132" i="33"/>
  <c r="AF410" i="33"/>
  <c r="AF296" i="33"/>
  <c r="AF125" i="33"/>
  <c r="AE57" i="33"/>
  <c r="AF57" i="33"/>
  <c r="AF214" i="33"/>
  <c r="AF172" i="33"/>
  <c r="AF96" i="33"/>
  <c r="AF72" i="33"/>
  <c r="AF353" i="33"/>
  <c r="AF151" i="33"/>
  <c r="AF472" i="33"/>
  <c r="AF156" i="33"/>
  <c r="AF348" i="33"/>
  <c r="AF222" i="33"/>
  <c r="AF9" i="33"/>
  <c r="AF52" i="33"/>
  <c r="AF336" i="33"/>
  <c r="AE430" i="33"/>
  <c r="AF430" i="33"/>
  <c r="AE530" i="33"/>
  <c r="AF530" i="33"/>
  <c r="AE498" i="33"/>
  <c r="AF498" i="33"/>
  <c r="AE434" i="33"/>
  <c r="AF434" i="33"/>
  <c r="AE402" i="33"/>
  <c r="AF402" i="33"/>
  <c r="AE370" i="33"/>
  <c r="AF370" i="33"/>
  <c r="AE306" i="33"/>
  <c r="AF306" i="33"/>
  <c r="AE274" i="33"/>
  <c r="AF274" i="33"/>
  <c r="AE242" i="33"/>
  <c r="AF242" i="33"/>
  <c r="AF534" i="33"/>
  <c r="AE480" i="33"/>
  <c r="AF480" i="33"/>
  <c r="AE445" i="33"/>
  <c r="AF445" i="33"/>
  <c r="AE293" i="33"/>
  <c r="AF293" i="33"/>
  <c r="AE537" i="33"/>
  <c r="AF537" i="33"/>
  <c r="AE499" i="33"/>
  <c r="AF499" i="33"/>
  <c r="AF489" i="33"/>
  <c r="AE451" i="33"/>
  <c r="AF451" i="33"/>
  <c r="AE417" i="33"/>
  <c r="AF417" i="33"/>
  <c r="AE377" i="33"/>
  <c r="AF377" i="33"/>
  <c r="AE369" i="33"/>
  <c r="AF369" i="33"/>
  <c r="AE339" i="33"/>
  <c r="AF339" i="33"/>
  <c r="AE329" i="33"/>
  <c r="AF329" i="33"/>
  <c r="AE319" i="33"/>
  <c r="AF319" i="33"/>
  <c r="AE275" i="33"/>
  <c r="AF275" i="33"/>
  <c r="AE265" i="33"/>
  <c r="AF265" i="33"/>
  <c r="AE245" i="33"/>
  <c r="AF245" i="33"/>
  <c r="AE217" i="33"/>
  <c r="AF217" i="33"/>
  <c r="AE197" i="33"/>
  <c r="AF197" i="33"/>
  <c r="AF161" i="33"/>
  <c r="AE149" i="33"/>
  <c r="AF149" i="33"/>
  <c r="AE406" i="33"/>
  <c r="AF406" i="33"/>
  <c r="AE352" i="33"/>
  <c r="AF352" i="33"/>
  <c r="AE250" i="33"/>
  <c r="AF250" i="33"/>
  <c r="AE454" i="33"/>
  <c r="AF454" i="33"/>
  <c r="AE326" i="33"/>
  <c r="AF326" i="33"/>
  <c r="AE282" i="33"/>
  <c r="AF282" i="33"/>
  <c r="AE133" i="33"/>
  <c r="AF133" i="33"/>
  <c r="AE123" i="33"/>
  <c r="AF123" i="33"/>
  <c r="AE95" i="33"/>
  <c r="AF95" i="33"/>
  <c r="AE65" i="33"/>
  <c r="AF65" i="33"/>
  <c r="AE55" i="33"/>
  <c r="AF55" i="33"/>
  <c r="AE25" i="33"/>
  <c r="AF25" i="33"/>
  <c r="AE58" i="33"/>
  <c r="AF58" i="33"/>
  <c r="AE216" i="33"/>
  <c r="AF216" i="33"/>
  <c r="AF40" i="33"/>
  <c r="AE202" i="33"/>
  <c r="AF202" i="33"/>
  <c r="AE192" i="33"/>
  <c r="AF192" i="33"/>
  <c r="AE180" i="33"/>
  <c r="AF180" i="33"/>
  <c r="AE152" i="33"/>
  <c r="AF152" i="33"/>
  <c r="AE142" i="33"/>
  <c r="AF142" i="33"/>
  <c r="AE86" i="33"/>
  <c r="AF86" i="33"/>
  <c r="AE46" i="33"/>
  <c r="AF46" i="33"/>
  <c r="AE14" i="33"/>
  <c r="AF14" i="33"/>
  <c r="AE120" i="33"/>
  <c r="AF120" i="33"/>
  <c r="AF94" i="33"/>
  <c r="AE66" i="33"/>
  <c r="AF66" i="33"/>
  <c r="AE30" i="33"/>
  <c r="AF30" i="33"/>
  <c r="AE137" i="33"/>
  <c r="AF137" i="33"/>
  <c r="AE522" i="33"/>
  <c r="AF522" i="33"/>
  <c r="AE492" i="33"/>
  <c r="AF492" i="33"/>
  <c r="AE272" i="33"/>
  <c r="AF272" i="33"/>
  <c r="AE48" i="33"/>
  <c r="AF48" i="33"/>
  <c r="AE394" i="33"/>
  <c r="AF394" i="33"/>
  <c r="AE364" i="33"/>
  <c r="AF364" i="33"/>
  <c r="AE320" i="33"/>
  <c r="AF320" i="33"/>
  <c r="AE270" i="33"/>
  <c r="AF270" i="33"/>
  <c r="AE248" i="33"/>
  <c r="AF248" i="33"/>
  <c r="AE220" i="33"/>
  <c r="AF220" i="33"/>
  <c r="AE116" i="33"/>
  <c r="AF116" i="33"/>
  <c r="AE305" i="33"/>
  <c r="AF305" i="33"/>
  <c r="AE476" i="33"/>
  <c r="AF476" i="33"/>
  <c r="AE516" i="33"/>
  <c r="AF516" i="33"/>
  <c r="AE228" i="33"/>
  <c r="AF228" i="33"/>
  <c r="AF383" i="33"/>
  <c r="AE303" i="33"/>
  <c r="AF303" i="33"/>
  <c r="AE181" i="33"/>
  <c r="AF181" i="33"/>
  <c r="AF106" i="33"/>
  <c r="AE84" i="33"/>
  <c r="AF84" i="33"/>
  <c r="AF482" i="33"/>
  <c r="AE354" i="33"/>
  <c r="AF354" i="33"/>
  <c r="AE258" i="33"/>
  <c r="AF258" i="33"/>
  <c r="AF271" i="33"/>
  <c r="AF74" i="33"/>
  <c r="AF62" i="33"/>
  <c r="AE82" i="33"/>
  <c r="AF82" i="33"/>
  <c r="AF198" i="33"/>
  <c r="AF384" i="33"/>
  <c r="AF21" i="33"/>
  <c r="AF455" i="33"/>
  <c r="AF391" i="33"/>
  <c r="AF343" i="33"/>
  <c r="AF279" i="33"/>
  <c r="AF231" i="33"/>
  <c r="AF211" i="33"/>
  <c r="AF289" i="33"/>
  <c r="AF510" i="33"/>
  <c r="AF458" i="33"/>
  <c r="AE408" i="33"/>
  <c r="AF408" i="33"/>
  <c r="AF330" i="33"/>
  <c r="AF73" i="33"/>
  <c r="AF382" i="33"/>
  <c r="AF442" i="33"/>
  <c r="AF431" i="33"/>
  <c r="AF351" i="33"/>
  <c r="AF189" i="33"/>
  <c r="AF117" i="33"/>
  <c r="AF29" i="33"/>
  <c r="AF122" i="33"/>
  <c r="AF184" i="33"/>
  <c r="AF365" i="33"/>
  <c r="AF350" i="33"/>
  <c r="AF254" i="33"/>
  <c r="AF11" i="33"/>
  <c r="AF380" i="33"/>
  <c r="AF421" i="33"/>
  <c r="AE269" i="33"/>
  <c r="AF269" i="33"/>
  <c r="AE507" i="33"/>
  <c r="AF507" i="33"/>
  <c r="AE459" i="33"/>
  <c r="AF459" i="33"/>
  <c r="AE347" i="33"/>
  <c r="AF347" i="33"/>
  <c r="AE307" i="33"/>
  <c r="AF307" i="33"/>
  <c r="AE283" i="33"/>
  <c r="AF283" i="33"/>
  <c r="AF45" i="33"/>
  <c r="AE24" i="33"/>
  <c r="AF24" i="33"/>
  <c r="AE90" i="33"/>
  <c r="AF90" i="33"/>
  <c r="AF317" i="33"/>
  <c r="AE448" i="33"/>
  <c r="AF448" i="33"/>
  <c r="AE400" i="33"/>
  <c r="AF400" i="33"/>
  <c r="AE362" i="33"/>
  <c r="AF362" i="33"/>
  <c r="AE318" i="33"/>
  <c r="AF318" i="33"/>
  <c r="AE266" i="33"/>
  <c r="AF266" i="33"/>
  <c r="AE204" i="33"/>
  <c r="AF204" i="33"/>
  <c r="AE97" i="33"/>
  <c r="AF97" i="33"/>
  <c r="AE36" i="33"/>
  <c r="AF36" i="33"/>
  <c r="AF241" i="33"/>
  <c r="AF474" i="33"/>
  <c r="AF366" i="33"/>
  <c r="AF520" i="33"/>
  <c r="AE433" i="33"/>
  <c r="AF433" i="33"/>
  <c r="AF527" i="33"/>
  <c r="AE505" i="33"/>
  <c r="AF505" i="33"/>
  <c r="AE477" i="33"/>
  <c r="AF477" i="33"/>
  <c r="AE457" i="33"/>
  <c r="AF457" i="33"/>
  <c r="AE437" i="33"/>
  <c r="AF437" i="33"/>
  <c r="AE425" i="33"/>
  <c r="AF425" i="33"/>
  <c r="AE415" i="33"/>
  <c r="AF415" i="33"/>
  <c r="AE393" i="33"/>
  <c r="AF393" i="33"/>
  <c r="AE367" i="33"/>
  <c r="AF367" i="33"/>
  <c r="AE345" i="33"/>
  <c r="AF345" i="33"/>
  <c r="AE315" i="33"/>
  <c r="AF315" i="33"/>
  <c r="AF295" i="33"/>
  <c r="AE281" i="33"/>
  <c r="AF281" i="33"/>
  <c r="AE243" i="33"/>
  <c r="AF243" i="33"/>
  <c r="AE233" i="33"/>
  <c r="AF233" i="33"/>
  <c r="AF193" i="33"/>
  <c r="AE171" i="33"/>
  <c r="AF171" i="33"/>
  <c r="AE145" i="33"/>
  <c r="AF145" i="33"/>
  <c r="AF392" i="33"/>
  <c r="AF288" i="33"/>
  <c r="AF61" i="33"/>
  <c r="AE502" i="33"/>
  <c r="AF502" i="33"/>
  <c r="AE440" i="33"/>
  <c r="AF440" i="33"/>
  <c r="AE376" i="33"/>
  <c r="AF376" i="33"/>
  <c r="AE312" i="33"/>
  <c r="AF312" i="33"/>
  <c r="AE262" i="33"/>
  <c r="AF262" i="33"/>
  <c r="AF113" i="33"/>
  <c r="AE93" i="33"/>
  <c r="AF93" i="33"/>
  <c r="AE83" i="33"/>
  <c r="AF83" i="33"/>
  <c r="AE63" i="33"/>
  <c r="AF63" i="33"/>
  <c r="AE43" i="33"/>
  <c r="AF43" i="33"/>
  <c r="AE23" i="33"/>
  <c r="AF23" i="33"/>
  <c r="AE360" i="33"/>
  <c r="AF360" i="33"/>
  <c r="AE148" i="33"/>
  <c r="AF148" i="33"/>
  <c r="AF38" i="33"/>
  <c r="AF166" i="33"/>
  <c r="AE224" i="33"/>
  <c r="AF224" i="33"/>
  <c r="AF178" i="33"/>
  <c r="AF150" i="33"/>
  <c r="AF70" i="33"/>
  <c r="AF10" i="33"/>
  <c r="AF112" i="33"/>
  <c r="AF88" i="33"/>
  <c r="AE18" i="33"/>
  <c r="AF18" i="33"/>
  <c r="AF213" i="33"/>
  <c r="AF536" i="33"/>
  <c r="AE518" i="33"/>
  <c r="AF518" i="33"/>
  <c r="AE486" i="33"/>
  <c r="AF486" i="33"/>
  <c r="AF446" i="33"/>
  <c r="AF234" i="33"/>
  <c r="AF286" i="33"/>
  <c r="AF190" i="33"/>
  <c r="AF91" i="33"/>
  <c r="AE33" i="33"/>
  <c r="AF33" i="33"/>
  <c r="AF533" i="33"/>
  <c r="AE453" i="33"/>
  <c r="AF453" i="33"/>
  <c r="AF385" i="33"/>
  <c r="AF261" i="33"/>
  <c r="AD466" i="33"/>
  <c r="AE466" i="33"/>
  <c r="AD534" i="33"/>
  <c r="AE534" i="33"/>
  <c r="AD338" i="33"/>
  <c r="AE338" i="33"/>
  <c r="AE489" i="33"/>
  <c r="AD161" i="33"/>
  <c r="AE161" i="33"/>
  <c r="AD40" i="33"/>
  <c r="AE40" i="33"/>
  <c r="AE94" i="33"/>
  <c r="AD380" i="33"/>
  <c r="AE380" i="33"/>
  <c r="AE497" i="33"/>
  <c r="AD421" i="33"/>
  <c r="AE421" i="33"/>
  <c r="AD519" i="33"/>
  <c r="AE519" i="33"/>
  <c r="AD479" i="33"/>
  <c r="AE479" i="33"/>
  <c r="AE302" i="33"/>
  <c r="AD514" i="33"/>
  <c r="AE514" i="33"/>
  <c r="AD482" i="33"/>
  <c r="AE482" i="33"/>
  <c r="AE450" i="33"/>
  <c r="AD418" i="33"/>
  <c r="AE418" i="33"/>
  <c r="AD386" i="33"/>
  <c r="AE386" i="33"/>
  <c r="AD322" i="33"/>
  <c r="AE322" i="33"/>
  <c r="AE290" i="33"/>
  <c r="AD226" i="33"/>
  <c r="AE226" i="33"/>
  <c r="AD506" i="33"/>
  <c r="AE506" i="33"/>
  <c r="AD456" i="33"/>
  <c r="AE456" i="33"/>
  <c r="AD155" i="33"/>
  <c r="AE155" i="33"/>
  <c r="AD357" i="33"/>
  <c r="AE357" i="33"/>
  <c r="AD205" i="33"/>
  <c r="AE205" i="33"/>
  <c r="AD515" i="33"/>
  <c r="AE515" i="33"/>
  <c r="AD493" i="33"/>
  <c r="AE493" i="33"/>
  <c r="AD485" i="33"/>
  <c r="AE485" i="33"/>
  <c r="AD465" i="33"/>
  <c r="AE465" i="33"/>
  <c r="AD435" i="33"/>
  <c r="AE435" i="33"/>
  <c r="AD401" i="33"/>
  <c r="AE401" i="33"/>
  <c r="AD381" i="33"/>
  <c r="AE381" i="33"/>
  <c r="AD373" i="33"/>
  <c r="AE373" i="33"/>
  <c r="AD335" i="33"/>
  <c r="AE335" i="33"/>
  <c r="AD291" i="33"/>
  <c r="AE291" i="33"/>
  <c r="AD271" i="33"/>
  <c r="AE271" i="33"/>
  <c r="AD249" i="33"/>
  <c r="AE249" i="33"/>
  <c r="AD221" i="33"/>
  <c r="AE221" i="33"/>
  <c r="AD201" i="33"/>
  <c r="AE201" i="33"/>
  <c r="AD169" i="33"/>
  <c r="AE169" i="33"/>
  <c r="AD157" i="33"/>
  <c r="AE157" i="33"/>
  <c r="AD378" i="33"/>
  <c r="AE378" i="33"/>
  <c r="AD328" i="33"/>
  <c r="AE328" i="33"/>
  <c r="AD278" i="33"/>
  <c r="AE278" i="33"/>
  <c r="AD432" i="33"/>
  <c r="AE432" i="33"/>
  <c r="AD490" i="33"/>
  <c r="AE490" i="33"/>
  <c r="AD426" i="33"/>
  <c r="AE426" i="33"/>
  <c r="AD346" i="33"/>
  <c r="AE346" i="33"/>
  <c r="AD304" i="33"/>
  <c r="AE304" i="33"/>
  <c r="AD240" i="33"/>
  <c r="AE240" i="33"/>
  <c r="AD127" i="33"/>
  <c r="AE127" i="33"/>
  <c r="AD119" i="33"/>
  <c r="AE119" i="33"/>
  <c r="AD81" i="33"/>
  <c r="AE81" i="33"/>
  <c r="AD71" i="33"/>
  <c r="AE71" i="33"/>
  <c r="AE41" i="33"/>
  <c r="AD31" i="33"/>
  <c r="AE31" i="33"/>
  <c r="AD110" i="33"/>
  <c r="AE110" i="33"/>
  <c r="AD74" i="33"/>
  <c r="AE74" i="33"/>
  <c r="AD186" i="33"/>
  <c r="AE186" i="33"/>
  <c r="AE301" i="33"/>
  <c r="AD438" i="33"/>
  <c r="AE438" i="33"/>
  <c r="AE198" i="33"/>
  <c r="AD384" i="33"/>
  <c r="AE384" i="33"/>
  <c r="AD332" i="33"/>
  <c r="AE332" i="33"/>
  <c r="AD280" i="33"/>
  <c r="AE280" i="33"/>
  <c r="AD230" i="33"/>
  <c r="AE230" i="33"/>
  <c r="AD79" i="33"/>
  <c r="AE79" i="33"/>
  <c r="AD508" i="33"/>
  <c r="AE508" i="33"/>
  <c r="AD252" i="33"/>
  <c r="AE252" i="33"/>
  <c r="AE147" i="33"/>
  <c r="AE195" i="33"/>
  <c r="AE523" i="33"/>
  <c r="AD513" i="33"/>
  <c r="AE513" i="33"/>
  <c r="AE503" i="33"/>
  <c r="AE475" i="33"/>
  <c r="AE455" i="33"/>
  <c r="AE443" i="33"/>
  <c r="AE423" i="33"/>
  <c r="AD411" i="33"/>
  <c r="AE411" i="33"/>
  <c r="AE391" i="33"/>
  <c r="AE363" i="33"/>
  <c r="AE343" i="33"/>
  <c r="AD333" i="33"/>
  <c r="AE333" i="33"/>
  <c r="AE279" i="33"/>
  <c r="AE239" i="33"/>
  <c r="AE231" i="33"/>
  <c r="AE211" i="33"/>
  <c r="AD177" i="33"/>
  <c r="AD12" i="33"/>
  <c r="AE12" i="33"/>
  <c r="AD107" i="33"/>
  <c r="AE107" i="33"/>
  <c r="AD99" i="33"/>
  <c r="AE99" i="33"/>
  <c r="AD89" i="33"/>
  <c r="AE89" i="33"/>
  <c r="AD59" i="33"/>
  <c r="AE59" i="33"/>
  <c r="AD49" i="33"/>
  <c r="AE49" i="33"/>
  <c r="AD39" i="33"/>
  <c r="AE39" i="33"/>
  <c r="AD19" i="33"/>
  <c r="AE19" i="33"/>
  <c r="AD134" i="33"/>
  <c r="AE134" i="33"/>
  <c r="AD68" i="33"/>
  <c r="AE68" i="33"/>
  <c r="AD8" i="33"/>
  <c r="AE8" i="33"/>
  <c r="AD109" i="33"/>
  <c r="AE109" i="33"/>
  <c r="AD206" i="33"/>
  <c r="AE206" i="33"/>
  <c r="AD196" i="33"/>
  <c r="AE196" i="33"/>
  <c r="AD164" i="33"/>
  <c r="AE164" i="33"/>
  <c r="AE136" i="33"/>
  <c r="AD108" i="33"/>
  <c r="AE108" i="33"/>
  <c r="AD102" i="33"/>
  <c r="AE102" i="33"/>
  <c r="AD78" i="33"/>
  <c r="AE78" i="33"/>
  <c r="AD42" i="33"/>
  <c r="AE42" i="33"/>
  <c r="AE289" i="33"/>
  <c r="AD183" i="33"/>
  <c r="AE183" i="33"/>
  <c r="AE510" i="33"/>
  <c r="AE478" i="33"/>
  <c r="AD458" i="33"/>
  <c r="AE458" i="33"/>
  <c r="AE344" i="33"/>
  <c r="AD182" i="33"/>
  <c r="AE182" i="33"/>
  <c r="AD330" i="33"/>
  <c r="AE330" i="33"/>
  <c r="AD300" i="33"/>
  <c r="AE300" i="33"/>
  <c r="AD73" i="33"/>
  <c r="AE73" i="33"/>
  <c r="AD15" i="33"/>
  <c r="AE15" i="33"/>
  <c r="AE429" i="33"/>
  <c r="AE325" i="33"/>
  <c r="AD469" i="33"/>
  <c r="AE469" i="33"/>
  <c r="AE382" i="33"/>
  <c r="AE494" i="33"/>
  <c r="AE238" i="33"/>
  <c r="AD442" i="33"/>
  <c r="AE442" i="33"/>
  <c r="AD509" i="33"/>
  <c r="AE509" i="33"/>
  <c r="AE187" i="33"/>
  <c r="AE531" i="33"/>
  <c r="AE521" i="33"/>
  <c r="AE501" i="33"/>
  <c r="AE473" i="33"/>
  <c r="AE441" i="33"/>
  <c r="AE431" i="33"/>
  <c r="AE409" i="33"/>
  <c r="AE389" i="33"/>
  <c r="AE361" i="33"/>
  <c r="AE351" i="33"/>
  <c r="AE341" i="33"/>
  <c r="AE323" i="33"/>
  <c r="AE311" i="33"/>
  <c r="AE299" i="33"/>
  <c r="AD287" i="33"/>
  <c r="AE287" i="33"/>
  <c r="AE259" i="33"/>
  <c r="AE237" i="33"/>
  <c r="AE229" i="33"/>
  <c r="AE209" i="33"/>
  <c r="AE199" i="33"/>
  <c r="AE189" i="33"/>
  <c r="AE175" i="33"/>
  <c r="AD153" i="33"/>
  <c r="AE153" i="33"/>
  <c r="AD416" i="33"/>
  <c r="AE416" i="33"/>
  <c r="AD314" i="33"/>
  <c r="AE314" i="33"/>
  <c r="AD264" i="33"/>
  <c r="AE264" i="33"/>
  <c r="AE528" i="33"/>
  <c r="AE464" i="33"/>
  <c r="AE232" i="33"/>
  <c r="AD117" i="33"/>
  <c r="AE117" i="33"/>
  <c r="AE29" i="33"/>
  <c r="AE98" i="33"/>
  <c r="AE122" i="33"/>
  <c r="AE26" i="33"/>
  <c r="AE184" i="33"/>
  <c r="AE154" i="33"/>
  <c r="AE144" i="33"/>
  <c r="AE246" i="33"/>
  <c r="AE50" i="33"/>
  <c r="AE22" i="33"/>
  <c r="AD100" i="33"/>
  <c r="AE100" i="33"/>
  <c r="AE365" i="33"/>
  <c r="AE277" i="33"/>
  <c r="AE167" i="33"/>
  <c r="AE526" i="33"/>
  <c r="AE158" i="33"/>
  <c r="AE398" i="33"/>
  <c r="AE350" i="33"/>
  <c r="AE298" i="33"/>
  <c r="AE254" i="33"/>
  <c r="AE11" i="33"/>
  <c r="AE64" i="33"/>
  <c r="AE481" i="33"/>
  <c r="AE321" i="33"/>
  <c r="AE368" i="33"/>
  <c r="AD34" i="33"/>
  <c r="AE34" i="33"/>
  <c r="AD135" i="33"/>
  <c r="AE135" i="33"/>
  <c r="AD176" i="33"/>
  <c r="AE176" i="33"/>
  <c r="AD146" i="33"/>
  <c r="AE146" i="33"/>
  <c r="AD62" i="33"/>
  <c r="AE62" i="33"/>
  <c r="AD141" i="33"/>
  <c r="AE141" i="33"/>
  <c r="AD512" i="33"/>
  <c r="AE512" i="33"/>
  <c r="AD460" i="33"/>
  <c r="AE460" i="33"/>
  <c r="AD414" i="33"/>
  <c r="AE414" i="33"/>
  <c r="AD67" i="33"/>
  <c r="AE67" i="33"/>
  <c r="AE21" i="33"/>
  <c r="AD517" i="33"/>
  <c r="AE517" i="33"/>
  <c r="AD17" i="33"/>
  <c r="AE17" i="33"/>
  <c r="AD444" i="33"/>
  <c r="AE444" i="33"/>
  <c r="AE532" i="33"/>
  <c r="AD500" i="33"/>
  <c r="AE500" i="33"/>
  <c r="AE468" i="33"/>
  <c r="AD436" i="33"/>
  <c r="AE436" i="33"/>
  <c r="AD372" i="33"/>
  <c r="AE372" i="33"/>
  <c r="AE340" i="33"/>
  <c r="AE308" i="33"/>
  <c r="AD276" i="33"/>
  <c r="AE276" i="33"/>
  <c r="AD244" i="33"/>
  <c r="AE244" i="33"/>
  <c r="AE179" i="33"/>
  <c r="AD529" i="33"/>
  <c r="AE529" i="33"/>
  <c r="AD511" i="33"/>
  <c r="AE511" i="33"/>
  <c r="AD491" i="33"/>
  <c r="AE491" i="33"/>
  <c r="AD483" i="33"/>
  <c r="AE483" i="33"/>
  <c r="AD463" i="33"/>
  <c r="AE463" i="33"/>
  <c r="AD419" i="33"/>
  <c r="AE419" i="33"/>
  <c r="AD399" i="33"/>
  <c r="AE399" i="33"/>
  <c r="AD379" i="33"/>
  <c r="AE379" i="33"/>
  <c r="AD371" i="33"/>
  <c r="AE371" i="33"/>
  <c r="AD349" i="33"/>
  <c r="AE349" i="33"/>
  <c r="AE331" i="33"/>
  <c r="AD309" i="33"/>
  <c r="AE309" i="33"/>
  <c r="AD297" i="33"/>
  <c r="AE297" i="33"/>
  <c r="AD285" i="33"/>
  <c r="AE285" i="33"/>
  <c r="AD267" i="33"/>
  <c r="AE267" i="33"/>
  <c r="AD257" i="33"/>
  <c r="AE257" i="33"/>
  <c r="AD247" i="33"/>
  <c r="AE247" i="33"/>
  <c r="AD219" i="33"/>
  <c r="AE219" i="33"/>
  <c r="AD132" i="33"/>
  <c r="AE132" i="33"/>
  <c r="AD410" i="33"/>
  <c r="AE410" i="33"/>
  <c r="AD296" i="33"/>
  <c r="AE296" i="33"/>
  <c r="AD125" i="33"/>
  <c r="AE125" i="33"/>
  <c r="AD115" i="33"/>
  <c r="AE115" i="33"/>
  <c r="AD105" i="33"/>
  <c r="AE105" i="33"/>
  <c r="AD87" i="33"/>
  <c r="AE87" i="33"/>
  <c r="AD77" i="33"/>
  <c r="AE77" i="33"/>
  <c r="AD47" i="33"/>
  <c r="AE47" i="33"/>
  <c r="AD37" i="33"/>
  <c r="AE37" i="33"/>
  <c r="AD130" i="33"/>
  <c r="AE130" i="33"/>
  <c r="AD92" i="33"/>
  <c r="AE92" i="33"/>
  <c r="AD139" i="33"/>
  <c r="AE139" i="33"/>
  <c r="AD60" i="33"/>
  <c r="AE60" i="33"/>
  <c r="AD118" i="33"/>
  <c r="AE118" i="33"/>
  <c r="AD20" i="33"/>
  <c r="AE20" i="33"/>
  <c r="AD214" i="33"/>
  <c r="AE214" i="33"/>
  <c r="AE172" i="33"/>
  <c r="AD162" i="33"/>
  <c r="AE162" i="33"/>
  <c r="AE96" i="33"/>
  <c r="AD72" i="33"/>
  <c r="AE72" i="33"/>
  <c r="AE353" i="33"/>
  <c r="AD253" i="33"/>
  <c r="AE253" i="33"/>
  <c r="AE151" i="33"/>
  <c r="AD524" i="33"/>
  <c r="AE524" i="33"/>
  <c r="AE472" i="33"/>
  <c r="AD428" i="33"/>
  <c r="AE428" i="33"/>
  <c r="AE156" i="33"/>
  <c r="AD396" i="33"/>
  <c r="AE396" i="33"/>
  <c r="AD348" i="33"/>
  <c r="AE348" i="33"/>
  <c r="AD294" i="33"/>
  <c r="AE294" i="33"/>
  <c r="AE222" i="33"/>
  <c r="AE9" i="33"/>
  <c r="AE52" i="33"/>
  <c r="AD405" i="33"/>
  <c r="AE405" i="33"/>
  <c r="AD336" i="33"/>
  <c r="AE336" i="33"/>
  <c r="AD471" i="33"/>
  <c r="AE471" i="33"/>
  <c r="AD439" i="33"/>
  <c r="AE439" i="33"/>
  <c r="AD427" i="33"/>
  <c r="AE427" i="33"/>
  <c r="AD407" i="33"/>
  <c r="AE407" i="33"/>
  <c r="AD395" i="33"/>
  <c r="AE395" i="33"/>
  <c r="AD387" i="33"/>
  <c r="AE387" i="33"/>
  <c r="AD359" i="33"/>
  <c r="AE359" i="33"/>
  <c r="AD337" i="33"/>
  <c r="AE337" i="33"/>
  <c r="AD273" i="33"/>
  <c r="AE273" i="33"/>
  <c r="AD255" i="33"/>
  <c r="AE255" i="33"/>
  <c r="AD235" i="33"/>
  <c r="AE235" i="33"/>
  <c r="AD227" i="33"/>
  <c r="AE227" i="33"/>
  <c r="AD207" i="33"/>
  <c r="AE207" i="33"/>
  <c r="AD185" i="33"/>
  <c r="AE185" i="33"/>
  <c r="AD173" i="33"/>
  <c r="AE173" i="33"/>
  <c r="AD159" i="33"/>
  <c r="AE159" i="33"/>
  <c r="AD504" i="33"/>
  <c r="AE504" i="33"/>
  <c r="AD390" i="33"/>
  <c r="AE390" i="33"/>
  <c r="AD131" i="33"/>
  <c r="AE131" i="33"/>
  <c r="AD103" i="33"/>
  <c r="AE103" i="33"/>
  <c r="AD75" i="33"/>
  <c r="AE75" i="33"/>
  <c r="AD45" i="33"/>
  <c r="AE45" i="33"/>
  <c r="AD35" i="33"/>
  <c r="AE35" i="33"/>
  <c r="AD13" i="33"/>
  <c r="AE13" i="33"/>
  <c r="AD126" i="33"/>
  <c r="AE126" i="33"/>
  <c r="AD80" i="33"/>
  <c r="AE80" i="33"/>
  <c r="AD56" i="33"/>
  <c r="AE56" i="33"/>
  <c r="AD496" i="33"/>
  <c r="AE496" i="33"/>
  <c r="AD424" i="33"/>
  <c r="AE424" i="33"/>
  <c r="AD16" i="33"/>
  <c r="AE16" i="33"/>
  <c r="AD212" i="33"/>
  <c r="AE212" i="33"/>
  <c r="AD170" i="33"/>
  <c r="AD160" i="33"/>
  <c r="AE160" i="33"/>
  <c r="AD128" i="33"/>
  <c r="AE128" i="33"/>
  <c r="AD32" i="33"/>
  <c r="AE32" i="33"/>
  <c r="AE317" i="33"/>
  <c r="AD225" i="33"/>
  <c r="AE225" i="33"/>
  <c r="AD488" i="33"/>
  <c r="AE488" i="33"/>
  <c r="AD422" i="33"/>
  <c r="AE422" i="33"/>
  <c r="AD461" i="33"/>
  <c r="AE461" i="33"/>
  <c r="AD397" i="33"/>
  <c r="AE397" i="33"/>
  <c r="AD241" i="33"/>
  <c r="AE241" i="33"/>
  <c r="AD474" i="33"/>
  <c r="AE474" i="33"/>
  <c r="AD268" i="33"/>
  <c r="AE268" i="33"/>
  <c r="AE366" i="33"/>
  <c r="AE520" i="33"/>
  <c r="AD470" i="33"/>
  <c r="AE470" i="33"/>
  <c r="AE527" i="33"/>
  <c r="AE295" i="33"/>
  <c r="AE193" i="33"/>
  <c r="AE392" i="33"/>
  <c r="AD342" i="33"/>
  <c r="AE342" i="33"/>
  <c r="AE288" i="33"/>
  <c r="AE61" i="33"/>
  <c r="AE113" i="33"/>
  <c r="AD53" i="33"/>
  <c r="AE53" i="33"/>
  <c r="AE38" i="33"/>
  <c r="AE166" i="33"/>
  <c r="AE150" i="33"/>
  <c r="AE70" i="33"/>
  <c r="AE10" i="33"/>
  <c r="AE112" i="33"/>
  <c r="AE88" i="33"/>
  <c r="AE213" i="33"/>
  <c r="AE536" i="33"/>
  <c r="AE446" i="33"/>
  <c r="AE234" i="33"/>
  <c r="AE286" i="33"/>
  <c r="AE190" i="33"/>
  <c r="AE91" i="33"/>
  <c r="AE533" i="33"/>
  <c r="AE385" i="33"/>
  <c r="AE261" i="33"/>
  <c r="AE316" i="33"/>
  <c r="AE484" i="33"/>
  <c r="AE420" i="33"/>
  <c r="AD388" i="33"/>
  <c r="AE388" i="33"/>
  <c r="AE356" i="33"/>
  <c r="AD324" i="33"/>
  <c r="AE324" i="33"/>
  <c r="AE292" i="33"/>
  <c r="AE163" i="33"/>
  <c r="AD535" i="33"/>
  <c r="AE535" i="33"/>
  <c r="AD495" i="33"/>
  <c r="AE495" i="33"/>
  <c r="AD487" i="33"/>
  <c r="AE487" i="33"/>
  <c r="AD467" i="33"/>
  <c r="AE467" i="33"/>
  <c r="AD447" i="33"/>
  <c r="AE447" i="33"/>
  <c r="AE413" i="33"/>
  <c r="AD403" i="33"/>
  <c r="AE403" i="33"/>
  <c r="AE383" i="33"/>
  <c r="AD375" i="33"/>
  <c r="AE375" i="33"/>
  <c r="AD327" i="33"/>
  <c r="AE327" i="33"/>
  <c r="AE313" i="33"/>
  <c r="AD263" i="33"/>
  <c r="AE263" i="33"/>
  <c r="AD251" i="33"/>
  <c r="AE251" i="33"/>
  <c r="AD215" i="33"/>
  <c r="AE215" i="33"/>
  <c r="AE191" i="33"/>
  <c r="AE143" i="33"/>
  <c r="AE129" i="33"/>
  <c r="AD121" i="33"/>
  <c r="AE121" i="33"/>
  <c r="AE111" i="33"/>
  <c r="AE101" i="33"/>
  <c r="AE51" i="33"/>
  <c r="AE44" i="33"/>
  <c r="AE194" i="33"/>
  <c r="AE124" i="33"/>
  <c r="AE218" i="33"/>
  <c r="AD210" i="33"/>
  <c r="AE210" i="33"/>
  <c r="AD200" i="33"/>
  <c r="AE200" i="33"/>
  <c r="AE188" i="33"/>
  <c r="AD168" i="33"/>
  <c r="AE168" i="33"/>
  <c r="AD138" i="33"/>
  <c r="AE138" i="33"/>
  <c r="AE114" i="33"/>
  <c r="AE28" i="33"/>
  <c r="AE106" i="33"/>
  <c r="AE54" i="33"/>
  <c r="AE462" i="33"/>
  <c r="AE374" i="33"/>
  <c r="AE208" i="33"/>
  <c r="AE358" i="33"/>
  <c r="AE334" i="33"/>
  <c r="AD310" i="33"/>
  <c r="AE310" i="33"/>
  <c r="AE284" i="33"/>
  <c r="AE236" i="33"/>
  <c r="AE85" i="33"/>
  <c r="AE27" i="33"/>
  <c r="AE525" i="33"/>
  <c r="AE449" i="33"/>
  <c r="AE412" i="33"/>
  <c r="AC354" i="33"/>
  <c r="AD354" i="33"/>
  <c r="AC290" i="33"/>
  <c r="AD290" i="33"/>
  <c r="AC104" i="33"/>
  <c r="AD104" i="33"/>
  <c r="AD21" i="33"/>
  <c r="AC147" i="33"/>
  <c r="AD147" i="33"/>
  <c r="AC195" i="33"/>
  <c r="AD195" i="33"/>
  <c r="AD503" i="33"/>
  <c r="AD475" i="33"/>
  <c r="AD455" i="33"/>
  <c r="AD443" i="33"/>
  <c r="AD423" i="33"/>
  <c r="AD391" i="33"/>
  <c r="AD363" i="33"/>
  <c r="AD343" i="33"/>
  <c r="AD279" i="33"/>
  <c r="AD239" i="33"/>
  <c r="AD231" i="33"/>
  <c r="AD211" i="33"/>
  <c r="AD136" i="33"/>
  <c r="AD289" i="33"/>
  <c r="AD510" i="33"/>
  <c r="AD478" i="33"/>
  <c r="AD408" i="33"/>
  <c r="AC344" i="33"/>
  <c r="AD344" i="33"/>
  <c r="AC140" i="33"/>
  <c r="AD140" i="33"/>
  <c r="AD256" i="33"/>
  <c r="AD429" i="33"/>
  <c r="AD325" i="33"/>
  <c r="AD382" i="33"/>
  <c r="AC494" i="33"/>
  <c r="AD494" i="33"/>
  <c r="AC238" i="33"/>
  <c r="AD238" i="33"/>
  <c r="AD187" i="33"/>
  <c r="AD531" i="33"/>
  <c r="AD521" i="33"/>
  <c r="AD501" i="33"/>
  <c r="AD473" i="33"/>
  <c r="AD441" i="33"/>
  <c r="AD431" i="33"/>
  <c r="AD409" i="33"/>
  <c r="AD389" i="33"/>
  <c r="AD361" i="33"/>
  <c r="AD351" i="33"/>
  <c r="AD341" i="33"/>
  <c r="AD323" i="33"/>
  <c r="AD311" i="33"/>
  <c r="AD299" i="33"/>
  <c r="AD259" i="33"/>
  <c r="AD237" i="33"/>
  <c r="AD229" i="33"/>
  <c r="AD209" i="33"/>
  <c r="AD199" i="33"/>
  <c r="AD189" i="33"/>
  <c r="AD175" i="33"/>
  <c r="AD165" i="33"/>
  <c r="AC174" i="33"/>
  <c r="AD174" i="33"/>
  <c r="AD528" i="33"/>
  <c r="AD464" i="33"/>
  <c r="AD232" i="33"/>
  <c r="AC69" i="33"/>
  <c r="AD69" i="33"/>
  <c r="AD29" i="33"/>
  <c r="AD98" i="33"/>
  <c r="AC76" i="33"/>
  <c r="AD76" i="33"/>
  <c r="AD122" i="33"/>
  <c r="AD26" i="33"/>
  <c r="AD184" i="33"/>
  <c r="AD154" i="33"/>
  <c r="AD144" i="33"/>
  <c r="AC246" i="33"/>
  <c r="AD246" i="33"/>
  <c r="AD50" i="33"/>
  <c r="AD22" i="33"/>
  <c r="AD365" i="33"/>
  <c r="AD277" i="33"/>
  <c r="AD167" i="33"/>
  <c r="AC526" i="33"/>
  <c r="AD526" i="33"/>
  <c r="AD158" i="33"/>
  <c r="AC398" i="33"/>
  <c r="AD398" i="33"/>
  <c r="AD350" i="33"/>
  <c r="AD298" i="33"/>
  <c r="AD254" i="33"/>
  <c r="AD11" i="33"/>
  <c r="AC64" i="33"/>
  <c r="AD64" i="33"/>
  <c r="AD481" i="33"/>
  <c r="AD321" i="33"/>
  <c r="AD368" i="33"/>
  <c r="AC302" i="33"/>
  <c r="AD302" i="33"/>
  <c r="AC41" i="33"/>
  <c r="AD41" i="33"/>
  <c r="AC82" i="33"/>
  <c r="AD82" i="33"/>
  <c r="AD198" i="33"/>
  <c r="AD532" i="33"/>
  <c r="AC340" i="33"/>
  <c r="AD340" i="33"/>
  <c r="AD308" i="33"/>
  <c r="AD179" i="33"/>
  <c r="AD331" i="33"/>
  <c r="AC57" i="33"/>
  <c r="AD57" i="33"/>
  <c r="AD172" i="33"/>
  <c r="AD96" i="33"/>
  <c r="AD353" i="33"/>
  <c r="AD151" i="33"/>
  <c r="AD472" i="33"/>
  <c r="AD156" i="33"/>
  <c r="AD222" i="33"/>
  <c r="AD9" i="33"/>
  <c r="AD52" i="33"/>
  <c r="AC430" i="33"/>
  <c r="AD430" i="33"/>
  <c r="AD530" i="33"/>
  <c r="AD498" i="33"/>
  <c r="AD434" i="33"/>
  <c r="AC402" i="33"/>
  <c r="AD402" i="33"/>
  <c r="AD370" i="33"/>
  <c r="AD306" i="33"/>
  <c r="AD274" i="33"/>
  <c r="AC242" i="33"/>
  <c r="AD242" i="33"/>
  <c r="AD480" i="33"/>
  <c r="AD445" i="33"/>
  <c r="AD293" i="33"/>
  <c r="AC537" i="33"/>
  <c r="AD537" i="33"/>
  <c r="AD499" i="33"/>
  <c r="AC489" i="33"/>
  <c r="AD489" i="33"/>
  <c r="AD451" i="33"/>
  <c r="AC417" i="33"/>
  <c r="AD417" i="33"/>
  <c r="AC377" i="33"/>
  <c r="AD377" i="33"/>
  <c r="AC369" i="33"/>
  <c r="AD369" i="33"/>
  <c r="AC339" i="33"/>
  <c r="AD339" i="33"/>
  <c r="AC329" i="33"/>
  <c r="AD329" i="33"/>
  <c r="AD319" i="33"/>
  <c r="AD275" i="33"/>
  <c r="AC265" i="33"/>
  <c r="AD265" i="33"/>
  <c r="AC245" i="33"/>
  <c r="AD245" i="33"/>
  <c r="AC217" i="33"/>
  <c r="AD217" i="33"/>
  <c r="AD197" i="33"/>
  <c r="AC149" i="33"/>
  <c r="AD149" i="33"/>
  <c r="AC406" i="33"/>
  <c r="AD406" i="33"/>
  <c r="AD352" i="33"/>
  <c r="AD250" i="33"/>
  <c r="AC454" i="33"/>
  <c r="AD454" i="33"/>
  <c r="AC326" i="33"/>
  <c r="AD326" i="33"/>
  <c r="AC282" i="33"/>
  <c r="AD282" i="33"/>
  <c r="AC133" i="33"/>
  <c r="AD133" i="33"/>
  <c r="AC123" i="33"/>
  <c r="AD123" i="33"/>
  <c r="AC95" i="33"/>
  <c r="AD95" i="33"/>
  <c r="AC65" i="33"/>
  <c r="AD65" i="33"/>
  <c r="AC55" i="33"/>
  <c r="AD55" i="33"/>
  <c r="AC25" i="33"/>
  <c r="AD25" i="33"/>
  <c r="AD58" i="33"/>
  <c r="AD216" i="33"/>
  <c r="AC202" i="33"/>
  <c r="AD202" i="33"/>
  <c r="AC192" i="33"/>
  <c r="AD192" i="33"/>
  <c r="AC180" i="33"/>
  <c r="AD180" i="33"/>
  <c r="AD152" i="33"/>
  <c r="AC142" i="33"/>
  <c r="AD142" i="33"/>
  <c r="AD86" i="33"/>
  <c r="AD46" i="33"/>
  <c r="AD14" i="33"/>
  <c r="AC120" i="33"/>
  <c r="AD120" i="33"/>
  <c r="AD94" i="33"/>
  <c r="AD66" i="33"/>
  <c r="AC30" i="33"/>
  <c r="AD30" i="33"/>
  <c r="AD137" i="33"/>
  <c r="AC522" i="33"/>
  <c r="AD522" i="33"/>
  <c r="AD492" i="33"/>
  <c r="AC272" i="33"/>
  <c r="AD272" i="33"/>
  <c r="AC48" i="33"/>
  <c r="AD48" i="33"/>
  <c r="AC394" i="33"/>
  <c r="AD394" i="33"/>
  <c r="AD364" i="33"/>
  <c r="AD320" i="33"/>
  <c r="AC270" i="33"/>
  <c r="AD270" i="33"/>
  <c r="AC248" i="33"/>
  <c r="AD248" i="33"/>
  <c r="AD220" i="33"/>
  <c r="AC116" i="33"/>
  <c r="AD116" i="33"/>
  <c r="AD305" i="33"/>
  <c r="AD476" i="33"/>
  <c r="AD459" i="33"/>
  <c r="AD347" i="33"/>
  <c r="AD307" i="33"/>
  <c r="AC283" i="33"/>
  <c r="AD283" i="33"/>
  <c r="AD90" i="33"/>
  <c r="AD317" i="33"/>
  <c r="AD318" i="33"/>
  <c r="AD266" i="33"/>
  <c r="AD204" i="33"/>
  <c r="AD36" i="33"/>
  <c r="AC366" i="33"/>
  <c r="AD366" i="33"/>
  <c r="AC520" i="33"/>
  <c r="AD520" i="33"/>
  <c r="AC433" i="33"/>
  <c r="AD433" i="33"/>
  <c r="AC527" i="33"/>
  <c r="AD527" i="33"/>
  <c r="AC505" i="33"/>
  <c r="AD505" i="33"/>
  <c r="AC477" i="33"/>
  <c r="AD477" i="33"/>
  <c r="AC457" i="33"/>
  <c r="AD457" i="33"/>
  <c r="AC437" i="33"/>
  <c r="AD437" i="33"/>
  <c r="AC425" i="33"/>
  <c r="AD425" i="33"/>
  <c r="AD415" i="33"/>
  <c r="AC393" i="33"/>
  <c r="AD393" i="33"/>
  <c r="AC367" i="33"/>
  <c r="AD367" i="33"/>
  <c r="AC345" i="33"/>
  <c r="AD345" i="33"/>
  <c r="AC315" i="33"/>
  <c r="AD315" i="33"/>
  <c r="AC295" i="33"/>
  <c r="AD295" i="33"/>
  <c r="AC281" i="33"/>
  <c r="AD281" i="33"/>
  <c r="AC243" i="33"/>
  <c r="AD243" i="33"/>
  <c r="AC233" i="33"/>
  <c r="AD233" i="33"/>
  <c r="AC193" i="33"/>
  <c r="AD193" i="33"/>
  <c r="AC171" i="33"/>
  <c r="AD171" i="33"/>
  <c r="AC145" i="33"/>
  <c r="AD145" i="33"/>
  <c r="AC392" i="33"/>
  <c r="AD392" i="33"/>
  <c r="AC288" i="33"/>
  <c r="AD288" i="33"/>
  <c r="AC61" i="33"/>
  <c r="AD61" i="33"/>
  <c r="AC502" i="33"/>
  <c r="AD502" i="33"/>
  <c r="AC440" i="33"/>
  <c r="AD440" i="33"/>
  <c r="AC376" i="33"/>
  <c r="AD376" i="33"/>
  <c r="AC312" i="33"/>
  <c r="AD312" i="33"/>
  <c r="AC262" i="33"/>
  <c r="AD262" i="33"/>
  <c r="AC113" i="33"/>
  <c r="AD113" i="33"/>
  <c r="AC93" i="33"/>
  <c r="AD93" i="33"/>
  <c r="AC83" i="33"/>
  <c r="AD83" i="33"/>
  <c r="AC63" i="33"/>
  <c r="AD63" i="33"/>
  <c r="AC43" i="33"/>
  <c r="AD43" i="33"/>
  <c r="AC23" i="33"/>
  <c r="AD23" i="33"/>
  <c r="AC360" i="33"/>
  <c r="AD360" i="33"/>
  <c r="AC148" i="33"/>
  <c r="AD148" i="33"/>
  <c r="AC38" i="33"/>
  <c r="AD38" i="33"/>
  <c r="AC166" i="33"/>
  <c r="AD166" i="33"/>
  <c r="AC224" i="33"/>
  <c r="AD224" i="33"/>
  <c r="AC178" i="33"/>
  <c r="AD178" i="33"/>
  <c r="AC150" i="33"/>
  <c r="AD150" i="33"/>
  <c r="AC70" i="33"/>
  <c r="AD70" i="33"/>
  <c r="AC10" i="33"/>
  <c r="AD10" i="33"/>
  <c r="AC112" i="33"/>
  <c r="AD112" i="33"/>
  <c r="AC88" i="33"/>
  <c r="AD88" i="33"/>
  <c r="AC18" i="33"/>
  <c r="AD18" i="33"/>
  <c r="AC213" i="33"/>
  <c r="AD213" i="33"/>
  <c r="AC536" i="33"/>
  <c r="AD536" i="33"/>
  <c r="AC518" i="33"/>
  <c r="AD518" i="33"/>
  <c r="AC486" i="33"/>
  <c r="AD486" i="33"/>
  <c r="AC446" i="33"/>
  <c r="AD446" i="33"/>
  <c r="AD234" i="33"/>
  <c r="AC286" i="33"/>
  <c r="AD286" i="33"/>
  <c r="AD190" i="33"/>
  <c r="AC91" i="33"/>
  <c r="AD91" i="33"/>
  <c r="AC33" i="33"/>
  <c r="AD33" i="33"/>
  <c r="AC533" i="33"/>
  <c r="AD533" i="33"/>
  <c r="AC453" i="33"/>
  <c r="AD453" i="33"/>
  <c r="AD385" i="33"/>
  <c r="AC261" i="33"/>
  <c r="AD261" i="33"/>
  <c r="AC450" i="33"/>
  <c r="AD450" i="33"/>
  <c r="AC258" i="33"/>
  <c r="AD258" i="33"/>
  <c r="AD301" i="33"/>
  <c r="AD523" i="33"/>
  <c r="AC468" i="33"/>
  <c r="AD468" i="33"/>
  <c r="AC404" i="33"/>
  <c r="AD404" i="33"/>
  <c r="AC497" i="33"/>
  <c r="AD497" i="33"/>
  <c r="AD269" i="33"/>
  <c r="AD507" i="33"/>
  <c r="AC24" i="33"/>
  <c r="AD24" i="33"/>
  <c r="AD448" i="33"/>
  <c r="AD400" i="33"/>
  <c r="AD362" i="33"/>
  <c r="AD97" i="33"/>
  <c r="AC316" i="33"/>
  <c r="AD316" i="33"/>
  <c r="AC516" i="33"/>
  <c r="AD516" i="33"/>
  <c r="AD484" i="33"/>
  <c r="AD452" i="33"/>
  <c r="AC420" i="33"/>
  <c r="AD420" i="33"/>
  <c r="AD356" i="33"/>
  <c r="AC292" i="33"/>
  <c r="AD292" i="33"/>
  <c r="AC260" i="33"/>
  <c r="AD260" i="33"/>
  <c r="AC228" i="33"/>
  <c r="AD228" i="33"/>
  <c r="AD163" i="33"/>
  <c r="AC413" i="33"/>
  <c r="AD413" i="33"/>
  <c r="AD383" i="33"/>
  <c r="AC355" i="33"/>
  <c r="AD355" i="33"/>
  <c r="AC313" i="33"/>
  <c r="AD313" i="33"/>
  <c r="AC303" i="33"/>
  <c r="AD303" i="33"/>
  <c r="AC223" i="33"/>
  <c r="AD223" i="33"/>
  <c r="AC203" i="33"/>
  <c r="AD203" i="33"/>
  <c r="AC191" i="33"/>
  <c r="AD191" i="33"/>
  <c r="AC181" i="33"/>
  <c r="AD181" i="33"/>
  <c r="AC143" i="33"/>
  <c r="AD143" i="33"/>
  <c r="AD129" i="33"/>
  <c r="AC111" i="33"/>
  <c r="AD111" i="33"/>
  <c r="AC101" i="33"/>
  <c r="AD101" i="33"/>
  <c r="AC51" i="33"/>
  <c r="AD51" i="33"/>
  <c r="AC44" i="33"/>
  <c r="AD44" i="33"/>
  <c r="AD194" i="33"/>
  <c r="AD124" i="33"/>
  <c r="AC218" i="33"/>
  <c r="AD218" i="33"/>
  <c r="AC188" i="33"/>
  <c r="AD188" i="33"/>
  <c r="AC114" i="33"/>
  <c r="AD114" i="33"/>
  <c r="AC28" i="33"/>
  <c r="AD28" i="33"/>
  <c r="AD106" i="33"/>
  <c r="AC84" i="33"/>
  <c r="AD84" i="33"/>
  <c r="AD54" i="33"/>
  <c r="AC462" i="33"/>
  <c r="AD462" i="33"/>
  <c r="AC374" i="33"/>
  <c r="AD374" i="33"/>
  <c r="AC208" i="33"/>
  <c r="AD208" i="33"/>
  <c r="AC358" i="33"/>
  <c r="AD358" i="33"/>
  <c r="AC334" i="33"/>
  <c r="AD334" i="33"/>
  <c r="AC284" i="33"/>
  <c r="AD284" i="33"/>
  <c r="AD236" i="33"/>
  <c r="AC85" i="33"/>
  <c r="AD85" i="33"/>
  <c r="AC27" i="33"/>
  <c r="AD27" i="33"/>
  <c r="AD525" i="33"/>
  <c r="AC449" i="33"/>
  <c r="AD449" i="33"/>
  <c r="AC412" i="33"/>
  <c r="AD412" i="33"/>
  <c r="AC190" i="33"/>
  <c r="AB484" i="33"/>
  <c r="AC484" i="33"/>
  <c r="AB452" i="33"/>
  <c r="AC452" i="33"/>
  <c r="AB388" i="33"/>
  <c r="AC388" i="33"/>
  <c r="AB163" i="33"/>
  <c r="AC163" i="33"/>
  <c r="AB495" i="33"/>
  <c r="AC495" i="33"/>
  <c r="AB447" i="33"/>
  <c r="AC447" i="33"/>
  <c r="AC383" i="33"/>
  <c r="AB375" i="33"/>
  <c r="AC375" i="33"/>
  <c r="AB121" i="33"/>
  <c r="AC121" i="33"/>
  <c r="AB194" i="33"/>
  <c r="AC194" i="33"/>
  <c r="AB210" i="33"/>
  <c r="AC210" i="33"/>
  <c r="AB200" i="33"/>
  <c r="AC200" i="33"/>
  <c r="AB138" i="33"/>
  <c r="AC138" i="33"/>
  <c r="AB54" i="33"/>
  <c r="AC54" i="33"/>
  <c r="AC236" i="33"/>
  <c r="AC525" i="33"/>
  <c r="AB226" i="33"/>
  <c r="AC226" i="33"/>
  <c r="AB456" i="33"/>
  <c r="AC456" i="33"/>
  <c r="AB357" i="33"/>
  <c r="AC357" i="33"/>
  <c r="AB515" i="33"/>
  <c r="AC515" i="33"/>
  <c r="AB493" i="33"/>
  <c r="AC493" i="33"/>
  <c r="AB435" i="33"/>
  <c r="AC435" i="33"/>
  <c r="AB373" i="33"/>
  <c r="AC373" i="33"/>
  <c r="AB335" i="33"/>
  <c r="AC335" i="33"/>
  <c r="AB221" i="33"/>
  <c r="AC221" i="33"/>
  <c r="AB157" i="33"/>
  <c r="AC157" i="33"/>
  <c r="AB328" i="33"/>
  <c r="AC328" i="33"/>
  <c r="AB346" i="33"/>
  <c r="AC346" i="33"/>
  <c r="AB74" i="33"/>
  <c r="AC74" i="33"/>
  <c r="AB34" i="33"/>
  <c r="AC34" i="33"/>
  <c r="AB135" i="33"/>
  <c r="AC135" i="33"/>
  <c r="AB186" i="33"/>
  <c r="AC186" i="33"/>
  <c r="AB146" i="33"/>
  <c r="AC146" i="33"/>
  <c r="AB62" i="33"/>
  <c r="AC62" i="33"/>
  <c r="AB141" i="33"/>
  <c r="AC141" i="33"/>
  <c r="AB17" i="33"/>
  <c r="AC17" i="33"/>
  <c r="AB252" i="33"/>
  <c r="AC252" i="33"/>
  <c r="AC523" i="33"/>
  <c r="AB513" i="33"/>
  <c r="AC513" i="33"/>
  <c r="AC443" i="33"/>
  <c r="AC391" i="33"/>
  <c r="AC363" i="33"/>
  <c r="AC343" i="33"/>
  <c r="AB333" i="33"/>
  <c r="AC333" i="33"/>
  <c r="AC231" i="33"/>
  <c r="AB177" i="33"/>
  <c r="AC177" i="33"/>
  <c r="AB89" i="33"/>
  <c r="AC89" i="33"/>
  <c r="AB59" i="33"/>
  <c r="AC59" i="33"/>
  <c r="AB39" i="33"/>
  <c r="AC39" i="33"/>
  <c r="AB19" i="33"/>
  <c r="AC19" i="33"/>
  <c r="AB8" i="33"/>
  <c r="AC8" i="33"/>
  <c r="AB206" i="33"/>
  <c r="AC206" i="33"/>
  <c r="AC136" i="33"/>
  <c r="AB78" i="33"/>
  <c r="AC78" i="33"/>
  <c r="AC289" i="33"/>
  <c r="AC510" i="33"/>
  <c r="AB458" i="33"/>
  <c r="AC458" i="33"/>
  <c r="AB182" i="33"/>
  <c r="AC182" i="33"/>
  <c r="AB330" i="33"/>
  <c r="AC330" i="33"/>
  <c r="AB442" i="33"/>
  <c r="AC442" i="33"/>
  <c r="AB509" i="33"/>
  <c r="AC509" i="33"/>
  <c r="AB187" i="33"/>
  <c r="AC187" i="33"/>
  <c r="AC531" i="33"/>
  <c r="AB521" i="33"/>
  <c r="AC521" i="33"/>
  <c r="AB501" i="33"/>
  <c r="AC501" i="33"/>
  <c r="AB473" i="33"/>
  <c r="AC473" i="33"/>
  <c r="AB441" i="33"/>
  <c r="AC441" i="33"/>
  <c r="AC431" i="33"/>
  <c r="AB409" i="33"/>
  <c r="AC409" i="33"/>
  <c r="AB389" i="33"/>
  <c r="AC389" i="33"/>
  <c r="AB361" i="33"/>
  <c r="AC361" i="33"/>
  <c r="AC351" i="33"/>
  <c r="AB341" i="33"/>
  <c r="AC341" i="33"/>
  <c r="AC323" i="33"/>
  <c r="AC311" i="33"/>
  <c r="AC299" i="33"/>
  <c r="AB287" i="33"/>
  <c r="AC287" i="33"/>
  <c r="AC259" i="33"/>
  <c r="AB237" i="33"/>
  <c r="AC237" i="33"/>
  <c r="AB229" i="33"/>
  <c r="AC229" i="33"/>
  <c r="AB209" i="33"/>
  <c r="AC209" i="33"/>
  <c r="AB199" i="33"/>
  <c r="AC199" i="33"/>
  <c r="AC189" i="33"/>
  <c r="AB175" i="33"/>
  <c r="AC175" i="33"/>
  <c r="AB165" i="33"/>
  <c r="AC165" i="33"/>
  <c r="AB153" i="33"/>
  <c r="AC153" i="33"/>
  <c r="AB416" i="33"/>
  <c r="AC416" i="33"/>
  <c r="AB314" i="33"/>
  <c r="AC314" i="33"/>
  <c r="AB264" i="33"/>
  <c r="AC264" i="33"/>
  <c r="AB528" i="33"/>
  <c r="AC528" i="33"/>
  <c r="AB464" i="33"/>
  <c r="AC464" i="33"/>
  <c r="AB232" i="33"/>
  <c r="AC232" i="33"/>
  <c r="AB117" i="33"/>
  <c r="AC117" i="33"/>
  <c r="AC29" i="33"/>
  <c r="AC98" i="33"/>
  <c r="AC122" i="33"/>
  <c r="AC26" i="33"/>
  <c r="AC184" i="33"/>
  <c r="AC154" i="33"/>
  <c r="AB144" i="33"/>
  <c r="AC144" i="33"/>
  <c r="AC50" i="33"/>
  <c r="AC22" i="33"/>
  <c r="AB100" i="33"/>
  <c r="AC100" i="33"/>
  <c r="AB365" i="33"/>
  <c r="AC365" i="33"/>
  <c r="AC277" i="33"/>
  <c r="AC167" i="33"/>
  <c r="AB158" i="33"/>
  <c r="AC158" i="33"/>
  <c r="AC350" i="33"/>
  <c r="AB298" i="33"/>
  <c r="AC298" i="33"/>
  <c r="AC254" i="33"/>
  <c r="AB11" i="33"/>
  <c r="AC11" i="33"/>
  <c r="AB481" i="33"/>
  <c r="AC481" i="33"/>
  <c r="AB321" i="33"/>
  <c r="AC321" i="33"/>
  <c r="AB368" i="33"/>
  <c r="AC368" i="33"/>
  <c r="AC444" i="33"/>
  <c r="AC532" i="33"/>
  <c r="AC500" i="33"/>
  <c r="AC436" i="33"/>
  <c r="AC372" i="33"/>
  <c r="AC308" i="33"/>
  <c r="AC276" i="33"/>
  <c r="AB244" i="33"/>
  <c r="AC244" i="33"/>
  <c r="AC179" i="33"/>
  <c r="AC529" i="33"/>
  <c r="AB511" i="33"/>
  <c r="AC511" i="33"/>
  <c r="AC491" i="33"/>
  <c r="AC483" i="33"/>
  <c r="AC463" i="33"/>
  <c r="AC419" i="33"/>
  <c r="AC399" i="33"/>
  <c r="AC379" i="33"/>
  <c r="AC371" i="33"/>
  <c r="AC349" i="33"/>
  <c r="AC331" i="33"/>
  <c r="AC309" i="33"/>
  <c r="AC297" i="33"/>
  <c r="AC285" i="33"/>
  <c r="AC267" i="33"/>
  <c r="AC257" i="33"/>
  <c r="AC247" i="33"/>
  <c r="AC219" i="33"/>
  <c r="AC132" i="33"/>
  <c r="AC410" i="33"/>
  <c r="AC296" i="33"/>
  <c r="AC125" i="33"/>
  <c r="AC115" i="33"/>
  <c r="AC105" i="33"/>
  <c r="AC87" i="33"/>
  <c r="AC77" i="33"/>
  <c r="AC47" i="33"/>
  <c r="AC37" i="33"/>
  <c r="AC130" i="33"/>
  <c r="AC92" i="33"/>
  <c r="AC139" i="33"/>
  <c r="AB60" i="33"/>
  <c r="AC60" i="33"/>
  <c r="AC118" i="33"/>
  <c r="AC20" i="33"/>
  <c r="AC214" i="33"/>
  <c r="AC172" i="33"/>
  <c r="AC162" i="33"/>
  <c r="AC96" i="33"/>
  <c r="AC72" i="33"/>
  <c r="AC353" i="33"/>
  <c r="AC253" i="33"/>
  <c r="AC151" i="33"/>
  <c r="AC524" i="33"/>
  <c r="AC472" i="33"/>
  <c r="AC428" i="33"/>
  <c r="AC156" i="33"/>
  <c r="AC396" i="33"/>
  <c r="AC348" i="33"/>
  <c r="AC294" i="33"/>
  <c r="AC222" i="33"/>
  <c r="AC9" i="33"/>
  <c r="AC52" i="33"/>
  <c r="AC405" i="33"/>
  <c r="AC336" i="33"/>
  <c r="AB470" i="33"/>
  <c r="AC470" i="33"/>
  <c r="AB415" i="33"/>
  <c r="AC415" i="33"/>
  <c r="AB342" i="33"/>
  <c r="AC342" i="33"/>
  <c r="AB53" i="33"/>
  <c r="AC53" i="33"/>
  <c r="AC234" i="33"/>
  <c r="AC385" i="33"/>
  <c r="AB356" i="33"/>
  <c r="AC356" i="33"/>
  <c r="AB324" i="33"/>
  <c r="AC324" i="33"/>
  <c r="AB535" i="33"/>
  <c r="AC535" i="33"/>
  <c r="AB487" i="33"/>
  <c r="AC487" i="33"/>
  <c r="AB467" i="33"/>
  <c r="AC467" i="33"/>
  <c r="AB403" i="33"/>
  <c r="AC403" i="33"/>
  <c r="AB327" i="33"/>
  <c r="AC327" i="33"/>
  <c r="AB263" i="33"/>
  <c r="AC263" i="33"/>
  <c r="AB251" i="33"/>
  <c r="AC251" i="33"/>
  <c r="AB215" i="33"/>
  <c r="AC215" i="33"/>
  <c r="AB129" i="33"/>
  <c r="AC129" i="33"/>
  <c r="AB124" i="33"/>
  <c r="AC124" i="33"/>
  <c r="AB168" i="33"/>
  <c r="AC168" i="33"/>
  <c r="AC106" i="33"/>
  <c r="AB310" i="33"/>
  <c r="AC310" i="33"/>
  <c r="AB514" i="33"/>
  <c r="AC514" i="33"/>
  <c r="AB482" i="33"/>
  <c r="AC482" i="33"/>
  <c r="AB418" i="33"/>
  <c r="AC418" i="33"/>
  <c r="AB386" i="33"/>
  <c r="AC386" i="33"/>
  <c r="AB322" i="33"/>
  <c r="AC322" i="33"/>
  <c r="AB506" i="33"/>
  <c r="AC506" i="33"/>
  <c r="AB155" i="33"/>
  <c r="AC155" i="33"/>
  <c r="AB205" i="33"/>
  <c r="AC205" i="33"/>
  <c r="AB485" i="33"/>
  <c r="AC485" i="33"/>
  <c r="AB465" i="33"/>
  <c r="AC465" i="33"/>
  <c r="AB401" i="33"/>
  <c r="AC401" i="33"/>
  <c r="AB381" i="33"/>
  <c r="AC381" i="33"/>
  <c r="AB291" i="33"/>
  <c r="AC291" i="33"/>
  <c r="AB271" i="33"/>
  <c r="AC271" i="33"/>
  <c r="AB249" i="33"/>
  <c r="AC249" i="33"/>
  <c r="AB201" i="33"/>
  <c r="AC201" i="33"/>
  <c r="AB169" i="33"/>
  <c r="AC169" i="33"/>
  <c r="AB378" i="33"/>
  <c r="AC378" i="33"/>
  <c r="AB278" i="33"/>
  <c r="AC278" i="33"/>
  <c r="AB432" i="33"/>
  <c r="AC432" i="33"/>
  <c r="AB490" i="33"/>
  <c r="AC490" i="33"/>
  <c r="AB426" i="33"/>
  <c r="AC426" i="33"/>
  <c r="AB304" i="33"/>
  <c r="AC304" i="33"/>
  <c r="AB240" i="33"/>
  <c r="AC240" i="33"/>
  <c r="AB127" i="33"/>
  <c r="AC127" i="33"/>
  <c r="AB119" i="33"/>
  <c r="AC119" i="33"/>
  <c r="AB81" i="33"/>
  <c r="AC81" i="33"/>
  <c r="AB71" i="33"/>
  <c r="AC71" i="33"/>
  <c r="AB31" i="33"/>
  <c r="AC31" i="33"/>
  <c r="AB110" i="33"/>
  <c r="AC110" i="33"/>
  <c r="AB176" i="33"/>
  <c r="AC176" i="33"/>
  <c r="AC301" i="33"/>
  <c r="AB512" i="33"/>
  <c r="AC512" i="33"/>
  <c r="AB460" i="33"/>
  <c r="AC460" i="33"/>
  <c r="AB438" i="33"/>
  <c r="AC438" i="33"/>
  <c r="AB414" i="33"/>
  <c r="AC414" i="33"/>
  <c r="AC198" i="33"/>
  <c r="AB67" i="33"/>
  <c r="AC67" i="33"/>
  <c r="AB384" i="33"/>
  <c r="AC384" i="33"/>
  <c r="AB332" i="33"/>
  <c r="AC332" i="33"/>
  <c r="AB280" i="33"/>
  <c r="AC280" i="33"/>
  <c r="AB230" i="33"/>
  <c r="AC230" i="33"/>
  <c r="AB79" i="33"/>
  <c r="AC79" i="33"/>
  <c r="AC21" i="33"/>
  <c r="AB517" i="33"/>
  <c r="AC517" i="33"/>
  <c r="AB508" i="33"/>
  <c r="AC508" i="33"/>
  <c r="AC503" i="33"/>
  <c r="AC475" i="33"/>
  <c r="AC455" i="33"/>
  <c r="AC423" i="33"/>
  <c r="AC411" i="33"/>
  <c r="AC279" i="33"/>
  <c r="AC239" i="33"/>
  <c r="AC211" i="33"/>
  <c r="AB12" i="33"/>
  <c r="AC12" i="33"/>
  <c r="AB107" i="33"/>
  <c r="AC107" i="33"/>
  <c r="AB99" i="33"/>
  <c r="AC99" i="33"/>
  <c r="AB49" i="33"/>
  <c r="AC49" i="33"/>
  <c r="AB134" i="33"/>
  <c r="AC134" i="33"/>
  <c r="AB68" i="33"/>
  <c r="AC68" i="33"/>
  <c r="AB109" i="33"/>
  <c r="AC109" i="33"/>
  <c r="AB196" i="33"/>
  <c r="AC196" i="33"/>
  <c r="AB164" i="33"/>
  <c r="AC164" i="33"/>
  <c r="AB108" i="33"/>
  <c r="AC108" i="33"/>
  <c r="AB102" i="33"/>
  <c r="AC102" i="33"/>
  <c r="AB42" i="33"/>
  <c r="AC42" i="33"/>
  <c r="AB183" i="33"/>
  <c r="AC183" i="33"/>
  <c r="AC478" i="33"/>
  <c r="AB408" i="33"/>
  <c r="AC408" i="33"/>
  <c r="AB300" i="33"/>
  <c r="AC300" i="33"/>
  <c r="AB256" i="33"/>
  <c r="AC256" i="33"/>
  <c r="AB73" i="33"/>
  <c r="AC73" i="33"/>
  <c r="AB15" i="33"/>
  <c r="AC15" i="33"/>
  <c r="AB429" i="33"/>
  <c r="AC429" i="33"/>
  <c r="AC325" i="33"/>
  <c r="AB469" i="33"/>
  <c r="AC469" i="33"/>
  <c r="AB382" i="33"/>
  <c r="AC382" i="33"/>
  <c r="AC530" i="33"/>
  <c r="AC498" i="33"/>
  <c r="AB466" i="33"/>
  <c r="AC466" i="33"/>
  <c r="AB434" i="33"/>
  <c r="AC434" i="33"/>
  <c r="AC370" i="33"/>
  <c r="AB338" i="33"/>
  <c r="AC338" i="33"/>
  <c r="AB306" i="33"/>
  <c r="AC306" i="33"/>
  <c r="AB274" i="33"/>
  <c r="AC274" i="33"/>
  <c r="AB534" i="33"/>
  <c r="AC534" i="33"/>
  <c r="AC480" i="33"/>
  <c r="AC445" i="33"/>
  <c r="AC293" i="33"/>
  <c r="AC499" i="33"/>
  <c r="AB451" i="33"/>
  <c r="AC451" i="33"/>
  <c r="AC319" i="33"/>
  <c r="AB275" i="33"/>
  <c r="AC275" i="33"/>
  <c r="AC197" i="33"/>
  <c r="AB161" i="33"/>
  <c r="AC161" i="33"/>
  <c r="AC352" i="33"/>
  <c r="AB250" i="33"/>
  <c r="AC250" i="33"/>
  <c r="AB58" i="33"/>
  <c r="AC58" i="33"/>
  <c r="AC216" i="33"/>
  <c r="AC40" i="33"/>
  <c r="AB152" i="33"/>
  <c r="AC152" i="33"/>
  <c r="AB86" i="33"/>
  <c r="AC86" i="33"/>
  <c r="AB46" i="33"/>
  <c r="AC46" i="33"/>
  <c r="AB14" i="33"/>
  <c r="AC14" i="33"/>
  <c r="AC94" i="33"/>
  <c r="AC66" i="33"/>
  <c r="AC137" i="33"/>
  <c r="AC492" i="33"/>
  <c r="AC364" i="33"/>
  <c r="AC320" i="33"/>
  <c r="AC220" i="33"/>
  <c r="AC305" i="33"/>
  <c r="AC476" i="33"/>
  <c r="AB380" i="33"/>
  <c r="AC380" i="33"/>
  <c r="AB421" i="33"/>
  <c r="AC421" i="33"/>
  <c r="AB269" i="33"/>
  <c r="AC269" i="33"/>
  <c r="AB519" i="33"/>
  <c r="AC519" i="33"/>
  <c r="AC507" i="33"/>
  <c r="AB479" i="33"/>
  <c r="AC479" i="33"/>
  <c r="AB471" i="33"/>
  <c r="AC471" i="33"/>
  <c r="AB459" i="33"/>
  <c r="AC459" i="33"/>
  <c r="AB439" i="33"/>
  <c r="AC439" i="33"/>
  <c r="AB427" i="33"/>
  <c r="AC427" i="33"/>
  <c r="AB407" i="33"/>
  <c r="AC407" i="33"/>
  <c r="AB395" i="33"/>
  <c r="AC395" i="33"/>
  <c r="AB387" i="33"/>
  <c r="AC387" i="33"/>
  <c r="AB359" i="33"/>
  <c r="AC359" i="33"/>
  <c r="AC347" i="33"/>
  <c r="AB337" i="33"/>
  <c r="AC337" i="33"/>
  <c r="AB307" i="33"/>
  <c r="AC307" i="33"/>
  <c r="AB273" i="33"/>
  <c r="AC273" i="33"/>
  <c r="AB255" i="33"/>
  <c r="AC255" i="33"/>
  <c r="AB235" i="33"/>
  <c r="AC235" i="33"/>
  <c r="AB227" i="33"/>
  <c r="AC227" i="33"/>
  <c r="AB207" i="33"/>
  <c r="AC207" i="33"/>
  <c r="AB185" i="33"/>
  <c r="AC185" i="33"/>
  <c r="AB173" i="33"/>
  <c r="AC173" i="33"/>
  <c r="AB159" i="33"/>
  <c r="AC159" i="33"/>
  <c r="AB504" i="33"/>
  <c r="AC504" i="33"/>
  <c r="AB390" i="33"/>
  <c r="AC390" i="33"/>
  <c r="AB131" i="33"/>
  <c r="AC131" i="33"/>
  <c r="AB103" i="33"/>
  <c r="AC103" i="33"/>
  <c r="AB75" i="33"/>
  <c r="AC75" i="33"/>
  <c r="AB45" i="33"/>
  <c r="AC45" i="33"/>
  <c r="AB35" i="33"/>
  <c r="AC35" i="33"/>
  <c r="AB13" i="33"/>
  <c r="AC13" i="33"/>
  <c r="AB126" i="33"/>
  <c r="AC126" i="33"/>
  <c r="AB80" i="33"/>
  <c r="AC80" i="33"/>
  <c r="AB56" i="33"/>
  <c r="AC56" i="33"/>
  <c r="AB496" i="33"/>
  <c r="AC496" i="33"/>
  <c r="AB424" i="33"/>
  <c r="AC424" i="33"/>
  <c r="AB16" i="33"/>
  <c r="AC16" i="33"/>
  <c r="AB212" i="33"/>
  <c r="AC212" i="33"/>
  <c r="AB170" i="33"/>
  <c r="AC170" i="33"/>
  <c r="AB160" i="33"/>
  <c r="AC160" i="33"/>
  <c r="AB128" i="33"/>
  <c r="AC128" i="33"/>
  <c r="AB32" i="33"/>
  <c r="AC32" i="33"/>
  <c r="AC90" i="33"/>
  <c r="AC317" i="33"/>
  <c r="AB225" i="33"/>
  <c r="AC225" i="33"/>
  <c r="AB488" i="33"/>
  <c r="AC488" i="33"/>
  <c r="AC448" i="33"/>
  <c r="AB422" i="33"/>
  <c r="AC422" i="33"/>
  <c r="AC400" i="33"/>
  <c r="AC362" i="33"/>
  <c r="AC318" i="33"/>
  <c r="AC266" i="33"/>
  <c r="AB204" i="33"/>
  <c r="AC204" i="33"/>
  <c r="AB97" i="33"/>
  <c r="AC97" i="33"/>
  <c r="AB36" i="33"/>
  <c r="AC36" i="33"/>
  <c r="AB461" i="33"/>
  <c r="AC461" i="33"/>
  <c r="AB397" i="33"/>
  <c r="AC397" i="33"/>
  <c r="AB241" i="33"/>
  <c r="AC241" i="33"/>
  <c r="AB474" i="33"/>
  <c r="AC474" i="33"/>
  <c r="AB268" i="33"/>
  <c r="AC268" i="33"/>
  <c r="AB531" i="33"/>
  <c r="AB311" i="33"/>
  <c r="AB259" i="33"/>
  <c r="AB189" i="33"/>
  <c r="AB174" i="33"/>
  <c r="AB69" i="33"/>
  <c r="AB29" i="33"/>
  <c r="AB98" i="33"/>
  <c r="AB76" i="33"/>
  <c r="AB122" i="33"/>
  <c r="AB26" i="33"/>
  <c r="AB184" i="33"/>
  <c r="AB154" i="33"/>
  <c r="AB246" i="33"/>
  <c r="AB50" i="33"/>
  <c r="AB22" i="33"/>
  <c r="AB277" i="33"/>
  <c r="AB167" i="33"/>
  <c r="AB526" i="33"/>
  <c r="AB398" i="33"/>
  <c r="AB350" i="33"/>
  <c r="AB254" i="33"/>
  <c r="AB64" i="33"/>
  <c r="AB82" i="33"/>
  <c r="AB21" i="33"/>
  <c r="AB147" i="33"/>
  <c r="AB195" i="33"/>
  <c r="AB475" i="33"/>
  <c r="AB455" i="33"/>
  <c r="AB423" i="33"/>
  <c r="AB411" i="33"/>
  <c r="AB279" i="33"/>
  <c r="AB239" i="33"/>
  <c r="AB136" i="33"/>
  <c r="AB289" i="33"/>
  <c r="AB510" i="33"/>
  <c r="AB140" i="33"/>
  <c r="AB325" i="33"/>
  <c r="AB494" i="33"/>
  <c r="AB431" i="33"/>
  <c r="AB444" i="33"/>
  <c r="AB532" i="33"/>
  <c r="AB500" i="33"/>
  <c r="AB468" i="33"/>
  <c r="AB436" i="33"/>
  <c r="AB404" i="33"/>
  <c r="AB372" i="33"/>
  <c r="AB340" i="33"/>
  <c r="AB308" i="33"/>
  <c r="AB276" i="33"/>
  <c r="AB179" i="33"/>
  <c r="AB529" i="33"/>
  <c r="AB491" i="33"/>
  <c r="AB483" i="33"/>
  <c r="AB463" i="33"/>
  <c r="AB419" i="33"/>
  <c r="AB399" i="33"/>
  <c r="AB379" i="33"/>
  <c r="AB371" i="33"/>
  <c r="AB349" i="33"/>
  <c r="AB331" i="33"/>
  <c r="AB309" i="33"/>
  <c r="AB297" i="33"/>
  <c r="AB285" i="33"/>
  <c r="AB267" i="33"/>
  <c r="AB257" i="33"/>
  <c r="AB247" i="33"/>
  <c r="AB219" i="33"/>
  <c r="AB132" i="33"/>
  <c r="AB410" i="33"/>
  <c r="AB296" i="33"/>
  <c r="AB125" i="33"/>
  <c r="AB115" i="33"/>
  <c r="AB105" i="33"/>
  <c r="AB87" i="33"/>
  <c r="AB77" i="33"/>
  <c r="AB57" i="33"/>
  <c r="AB47" i="33"/>
  <c r="AB37" i="33"/>
  <c r="AB130" i="33"/>
  <c r="AB92" i="33"/>
  <c r="AB139" i="33"/>
  <c r="AB118" i="33"/>
  <c r="AB20" i="33"/>
  <c r="AB214" i="33"/>
  <c r="AB172" i="33"/>
  <c r="AB162" i="33"/>
  <c r="AB96" i="33"/>
  <c r="AB72" i="33"/>
  <c r="AB353" i="33"/>
  <c r="AB253" i="33"/>
  <c r="AB151" i="33"/>
  <c r="AB524" i="33"/>
  <c r="AB472" i="33"/>
  <c r="AB428" i="33"/>
  <c r="AB156" i="33"/>
  <c r="AB396" i="33"/>
  <c r="AB348" i="33"/>
  <c r="AB294" i="33"/>
  <c r="AB222" i="33"/>
  <c r="AB9" i="33"/>
  <c r="AB52" i="33"/>
  <c r="AB405" i="33"/>
  <c r="AB336" i="33"/>
  <c r="AB41" i="33"/>
  <c r="AB301" i="33"/>
  <c r="AB523" i="33"/>
  <c r="AB503" i="33"/>
  <c r="AB443" i="33"/>
  <c r="AB391" i="33"/>
  <c r="AB363" i="33"/>
  <c r="AB343" i="33"/>
  <c r="AB231" i="33"/>
  <c r="AB211" i="33"/>
  <c r="AB478" i="33"/>
  <c r="AB344" i="33"/>
  <c r="AB238" i="33"/>
  <c r="AB351" i="33"/>
  <c r="AB323" i="33"/>
  <c r="AB299" i="33"/>
  <c r="AB430" i="33"/>
  <c r="AB530" i="33"/>
  <c r="AB498" i="33"/>
  <c r="AB402" i="33"/>
  <c r="AB370" i="33"/>
  <c r="AB242" i="33"/>
  <c r="AB480" i="33"/>
  <c r="AB445" i="33"/>
  <c r="AB293" i="33"/>
  <c r="AB537" i="33"/>
  <c r="AB499" i="33"/>
  <c r="AB489" i="33"/>
  <c r="AB417" i="33"/>
  <c r="AB377" i="33"/>
  <c r="AB369" i="33"/>
  <c r="AB339" i="33"/>
  <c r="AB329" i="33"/>
  <c r="AB319" i="33"/>
  <c r="AB265" i="33"/>
  <c r="AB245" i="33"/>
  <c r="AB217" i="33"/>
  <c r="AB197" i="33"/>
  <c r="AB149" i="33"/>
  <c r="AB406" i="33"/>
  <c r="AB352" i="33"/>
  <c r="AB454" i="33"/>
  <c r="AB326" i="33"/>
  <c r="AB282" i="33"/>
  <c r="AB133" i="33"/>
  <c r="AB123" i="33"/>
  <c r="AB95" i="33"/>
  <c r="AB65" i="33"/>
  <c r="AB55" i="33"/>
  <c r="AB25" i="33"/>
  <c r="AB216" i="33"/>
  <c r="AB40" i="33"/>
  <c r="AB202" i="33"/>
  <c r="AB192" i="33"/>
  <c r="AB180" i="33"/>
  <c r="AB142" i="33"/>
  <c r="AB120" i="33"/>
  <c r="AB94" i="33"/>
  <c r="AB66" i="33"/>
  <c r="AB30" i="33"/>
  <c r="AB137" i="33"/>
  <c r="AB522" i="33"/>
  <c r="AB492" i="33"/>
  <c r="AB272" i="33"/>
  <c r="AB48" i="33"/>
  <c r="AB394" i="33"/>
  <c r="AB364" i="33"/>
  <c r="AB320" i="33"/>
  <c r="AB270" i="33"/>
  <c r="AB248" i="33"/>
  <c r="AB220" i="33"/>
  <c r="AB116" i="33"/>
  <c r="AB305" i="33"/>
  <c r="AB476" i="33"/>
  <c r="AB302" i="33"/>
  <c r="AB290" i="33"/>
  <c r="AB104" i="33"/>
  <c r="AB198" i="33"/>
  <c r="AB497" i="33"/>
  <c r="AB317" i="33"/>
  <c r="AB362" i="33"/>
  <c r="AB266" i="33"/>
  <c r="AB366" i="33"/>
  <c r="AB520" i="33"/>
  <c r="AB433" i="33"/>
  <c r="AB527" i="33"/>
  <c r="AB505" i="33"/>
  <c r="AB477" i="33"/>
  <c r="AB457" i="33"/>
  <c r="AB437" i="33"/>
  <c r="AB425" i="33"/>
  <c r="AB393" i="33"/>
  <c r="AB367" i="33"/>
  <c r="AB345" i="33"/>
  <c r="AB315" i="33"/>
  <c r="AB295" i="33"/>
  <c r="AB281" i="33"/>
  <c r="AB243" i="33"/>
  <c r="AB233" i="33"/>
  <c r="AB193" i="33"/>
  <c r="AB171" i="33"/>
  <c r="AB145" i="33"/>
  <c r="AB392" i="33"/>
  <c r="AB288" i="33"/>
  <c r="AB61" i="33"/>
  <c r="AB502" i="33"/>
  <c r="AB440" i="33"/>
  <c r="AB376" i="33"/>
  <c r="AB312" i="33"/>
  <c r="AB262" i="33"/>
  <c r="AB113" i="33"/>
  <c r="AB93" i="33"/>
  <c r="AB83" i="33"/>
  <c r="AB63" i="33"/>
  <c r="AB43" i="33"/>
  <c r="AB23" i="33"/>
  <c r="AB360" i="33"/>
  <c r="AB148" i="33"/>
  <c r="AB38" i="33"/>
  <c r="AB166" i="33"/>
  <c r="AB224" i="33"/>
  <c r="AB178" i="33"/>
  <c r="AB150" i="33"/>
  <c r="AB70" i="33"/>
  <c r="AB10" i="33"/>
  <c r="AB112" i="33"/>
  <c r="AB88" i="33"/>
  <c r="AB18" i="33"/>
  <c r="AB213" i="33"/>
  <c r="AB536" i="33"/>
  <c r="AB518" i="33"/>
  <c r="AB486" i="33"/>
  <c r="AB446" i="33"/>
  <c r="AB234" i="33"/>
  <c r="AB286" i="33"/>
  <c r="AB190" i="33"/>
  <c r="AB91" i="33"/>
  <c r="AB33" i="33"/>
  <c r="AB533" i="33"/>
  <c r="AB453" i="33"/>
  <c r="AB385" i="33"/>
  <c r="AB261" i="33"/>
  <c r="AB450" i="33"/>
  <c r="AB354" i="33"/>
  <c r="AB258" i="33"/>
  <c r="AB507" i="33"/>
  <c r="AB347" i="33"/>
  <c r="AB283" i="33"/>
  <c r="AB24" i="33"/>
  <c r="AB90" i="33"/>
  <c r="AB448" i="33"/>
  <c r="AB400" i="33"/>
  <c r="AB318" i="33"/>
  <c r="AB316" i="33"/>
  <c r="AB516" i="33"/>
  <c r="AB420" i="33"/>
  <c r="AB292" i="33"/>
  <c r="AB260" i="33"/>
  <c r="AB228" i="33"/>
  <c r="AB413" i="33"/>
  <c r="AB383" i="33"/>
  <c r="AB355" i="33"/>
  <c r="AB313" i="33"/>
  <c r="AB303" i="33"/>
  <c r="AB223" i="33"/>
  <c r="AB203" i="33"/>
  <c r="AB191" i="33"/>
  <c r="AB181" i="33"/>
  <c r="AB143" i="33"/>
  <c r="AB111" i="33"/>
  <c r="AB101" i="33"/>
  <c r="AB51" i="33"/>
  <c r="AB44" i="33"/>
  <c r="AB218" i="33"/>
  <c r="AB188" i="33"/>
  <c r="AB114" i="33"/>
  <c r="AB28" i="33"/>
  <c r="AB106" i="33"/>
  <c r="AB84" i="33"/>
  <c r="AB462" i="33"/>
  <c r="AB374" i="33"/>
  <c r="AB208" i="33"/>
  <c r="AB358" i="33"/>
  <c r="AB334" i="33"/>
  <c r="AB284" i="33"/>
  <c r="AB236" i="33"/>
  <c r="AB85" i="33"/>
  <c r="AB27" i="33"/>
  <c r="AB525" i="33"/>
  <c r="AB449" i="33"/>
  <c r="AB412" i="33"/>
  <c r="AI303" i="33" l="1"/>
  <c r="AI453" i="33"/>
  <c r="AP453" i="33" s="1"/>
  <c r="AI40" i="33"/>
  <c r="AP40" i="33" s="1"/>
  <c r="AI315" i="33"/>
  <c r="AP315" i="33" s="1"/>
  <c r="AI50" i="33"/>
  <c r="AP50" i="33" s="1"/>
  <c r="AI475" i="33"/>
  <c r="AP475" i="33" s="1"/>
  <c r="AI420" i="33"/>
  <c r="AP420" i="33" s="1"/>
  <c r="AI362" i="33"/>
  <c r="AP362" i="33" s="1"/>
  <c r="AI352" i="33"/>
  <c r="AP352" i="33" s="1"/>
  <c r="AI267" i="33"/>
  <c r="AP267" i="33" s="1"/>
  <c r="AI516" i="33"/>
  <c r="AP516" i="33" s="1"/>
  <c r="AI91" i="33"/>
  <c r="AP91" i="33" s="1"/>
  <c r="AI495" i="33"/>
  <c r="AP495" i="33" s="1"/>
  <c r="AI319" i="33"/>
  <c r="AP319" i="33" s="1"/>
  <c r="AI396" i="33"/>
  <c r="AP396" i="33" s="1"/>
  <c r="AI537" i="33"/>
  <c r="AP537" i="33" s="1"/>
  <c r="AI457" i="33"/>
  <c r="AP457" i="33" s="1"/>
  <c r="AI156" i="33"/>
  <c r="AP156" i="33" s="1"/>
  <c r="AI399" i="33"/>
  <c r="AP399" i="33" s="1"/>
  <c r="AI38" i="33"/>
  <c r="AP38" i="33" s="1"/>
  <c r="AI95" i="33"/>
  <c r="AI525" i="33"/>
  <c r="AI44" i="33"/>
  <c r="AI104" i="33"/>
  <c r="AP104" i="33" s="1"/>
  <c r="AI270" i="33"/>
  <c r="AP270" i="33" s="1"/>
  <c r="AI9" i="33"/>
  <c r="AP9" i="33" s="1"/>
  <c r="AI214" i="33"/>
  <c r="AP214" i="33" s="1"/>
  <c r="AI174" i="33"/>
  <c r="AP174" i="33" s="1"/>
  <c r="AI24" i="33"/>
  <c r="AI446" i="33"/>
  <c r="AI10" i="33"/>
  <c r="AP10" i="33" s="1"/>
  <c r="AI360" i="33"/>
  <c r="AP360" i="33" s="1"/>
  <c r="AI312" i="33"/>
  <c r="AI171" i="33"/>
  <c r="AP171" i="33" s="1"/>
  <c r="AI367" i="33"/>
  <c r="AP367" i="33" s="1"/>
  <c r="AI433" i="33"/>
  <c r="AI202" i="33"/>
  <c r="AI238" i="33"/>
  <c r="AI524" i="33"/>
  <c r="AP524" i="33" s="1"/>
  <c r="AI140" i="33"/>
  <c r="AP140" i="33" s="1"/>
  <c r="AI66" i="33"/>
  <c r="AP66" i="33" s="1"/>
  <c r="AI326" i="33"/>
  <c r="AP326" i="33" s="1"/>
  <c r="AI265" i="33"/>
  <c r="AP265" i="33" s="1"/>
  <c r="AI247" i="33"/>
  <c r="AP247" i="33" s="1"/>
  <c r="AI301" i="33"/>
  <c r="AI348" i="33"/>
  <c r="AI21" i="33"/>
  <c r="AI316" i="33"/>
  <c r="AP316" i="33" s="1"/>
  <c r="AI281" i="33"/>
  <c r="AI55" i="33"/>
  <c r="AP55" i="33" s="1"/>
  <c r="AI231" i="33"/>
  <c r="AP231" i="33" s="1"/>
  <c r="AI308" i="33"/>
  <c r="AI531" i="33"/>
  <c r="AP531" i="33" s="1"/>
  <c r="AI354" i="33"/>
  <c r="AI343" i="33"/>
  <c r="AP343" i="33" s="1"/>
  <c r="AI96" i="33"/>
  <c r="AP96" i="33" s="1"/>
  <c r="AI143" i="33"/>
  <c r="AI224" i="33"/>
  <c r="AP224" i="33" s="1"/>
  <c r="AI305" i="33"/>
  <c r="AP305" i="33" s="1"/>
  <c r="AI286" i="33"/>
  <c r="AI392" i="33"/>
  <c r="AI497" i="33"/>
  <c r="AI369" i="33"/>
  <c r="AP369" i="33" s="1"/>
  <c r="AI480" i="33"/>
  <c r="AP480" i="33" s="1"/>
  <c r="AI323" i="33"/>
  <c r="AP323" i="33" s="1"/>
  <c r="AI297" i="33"/>
  <c r="AP297" i="33" s="1"/>
  <c r="AI213" i="33"/>
  <c r="AP213" i="33" s="1"/>
  <c r="AI120" i="33"/>
  <c r="AI462" i="33"/>
  <c r="AI283" i="33"/>
  <c r="AI30" i="33"/>
  <c r="AI282" i="33"/>
  <c r="AP282" i="33" s="1"/>
  <c r="AI245" i="33"/>
  <c r="AI489" i="33"/>
  <c r="AP489" i="33" s="1"/>
  <c r="AI402" i="33"/>
  <c r="AP402" i="33" s="1"/>
  <c r="AI344" i="33"/>
  <c r="AI222" i="33"/>
  <c r="AI151" i="33"/>
  <c r="AP151" i="33" s="1"/>
  <c r="AI20" i="33"/>
  <c r="AP20" i="33" s="1"/>
  <c r="AI468" i="33"/>
  <c r="AP468" i="33" s="1"/>
  <c r="AI184" i="33"/>
  <c r="AP184" i="33" s="1"/>
  <c r="AI170" i="33"/>
  <c r="AP170" i="33" s="1"/>
  <c r="AI496" i="33"/>
  <c r="AP496" i="33" s="1"/>
  <c r="AI13" i="33"/>
  <c r="AI103" i="33"/>
  <c r="AI159" i="33"/>
  <c r="AI227" i="33"/>
  <c r="AP227" i="33" s="1"/>
  <c r="AI307" i="33"/>
  <c r="AP307" i="33" s="1"/>
  <c r="AI519" i="33"/>
  <c r="AI161" i="33"/>
  <c r="AP161" i="33" s="1"/>
  <c r="AI306" i="33"/>
  <c r="AP306" i="33" s="1"/>
  <c r="AI429" i="33"/>
  <c r="AI300" i="33"/>
  <c r="AI280" i="33"/>
  <c r="AI71" i="33"/>
  <c r="AI240" i="33"/>
  <c r="AP240" i="33" s="1"/>
  <c r="AI432" i="33"/>
  <c r="AI201" i="33"/>
  <c r="AP201" i="33" s="1"/>
  <c r="AI205" i="33"/>
  <c r="AP205" i="33" s="1"/>
  <c r="AI386" i="33"/>
  <c r="AI310" i="33"/>
  <c r="AI229" i="33"/>
  <c r="AI8" i="33"/>
  <c r="AI89" i="33"/>
  <c r="AP89" i="33" s="1"/>
  <c r="AI186" i="33"/>
  <c r="AI335" i="33"/>
  <c r="AP335" i="33" s="1"/>
  <c r="AI515" i="33"/>
  <c r="AP515" i="33" s="1"/>
  <c r="AI210" i="33"/>
  <c r="AI216" i="33"/>
  <c r="AI526" i="33"/>
  <c r="AI313" i="33"/>
  <c r="AI179" i="33"/>
  <c r="AP179" i="33" s="1"/>
  <c r="AI236" i="33"/>
  <c r="AI106" i="33"/>
  <c r="AP106" i="33" s="1"/>
  <c r="AI111" i="33"/>
  <c r="AP111" i="33" s="1"/>
  <c r="AI355" i="33"/>
  <c r="AI507" i="33"/>
  <c r="AI33" i="33"/>
  <c r="AI536" i="33"/>
  <c r="AI178" i="33"/>
  <c r="AP178" i="33" s="1"/>
  <c r="AI63" i="33"/>
  <c r="AI502" i="33"/>
  <c r="AP502" i="33" s="1"/>
  <c r="AI243" i="33"/>
  <c r="AP243" i="33" s="1"/>
  <c r="AI437" i="33"/>
  <c r="AI266" i="33"/>
  <c r="AI476" i="33"/>
  <c r="AI394" i="33"/>
  <c r="AI94" i="33"/>
  <c r="AP94" i="33" s="1"/>
  <c r="AI25" i="33"/>
  <c r="AI454" i="33"/>
  <c r="AP454" i="33" s="1"/>
  <c r="AI530" i="33"/>
  <c r="AP530" i="33" s="1"/>
  <c r="AI211" i="33"/>
  <c r="AI353" i="33"/>
  <c r="AI139" i="33"/>
  <c r="AI105" i="33"/>
  <c r="AI257" i="33"/>
  <c r="AP257" i="33" s="1"/>
  <c r="AI379" i="33"/>
  <c r="AI276" i="33"/>
  <c r="AP276" i="33" s="1"/>
  <c r="AI532" i="33"/>
  <c r="AP532" i="33" s="1"/>
  <c r="AI136" i="33"/>
  <c r="AT136" i="33" s="1"/>
  <c r="AI147" i="33"/>
  <c r="AI167" i="33"/>
  <c r="AI311" i="33"/>
  <c r="AP311" i="33" s="1"/>
  <c r="AI32" i="33"/>
  <c r="AP32" i="33" s="1"/>
  <c r="AI212" i="33"/>
  <c r="AT212" i="33" s="1"/>
  <c r="AI56" i="33"/>
  <c r="AP56" i="33" s="1"/>
  <c r="AI35" i="33"/>
  <c r="AP35" i="33" s="1"/>
  <c r="AI131" i="33"/>
  <c r="AI173" i="33"/>
  <c r="AI235" i="33"/>
  <c r="AI337" i="33"/>
  <c r="AP337" i="33" s="1"/>
  <c r="AI269" i="33"/>
  <c r="AP269" i="33" s="1"/>
  <c r="AI338" i="33"/>
  <c r="AI15" i="33"/>
  <c r="AP15" i="33" s="1"/>
  <c r="AI332" i="33"/>
  <c r="AP332" i="33" s="1"/>
  <c r="AI176" i="33"/>
  <c r="AI81" i="33"/>
  <c r="AP81" i="33" s="1"/>
  <c r="AI304" i="33"/>
  <c r="AI278" i="33"/>
  <c r="AI249" i="33"/>
  <c r="AP249" i="33" s="1"/>
  <c r="AI401" i="33"/>
  <c r="AI155" i="33"/>
  <c r="AP155" i="33" s="1"/>
  <c r="AI298" i="33"/>
  <c r="AP298" i="33" s="1"/>
  <c r="AI237" i="33"/>
  <c r="AI521" i="33"/>
  <c r="AI19" i="33"/>
  <c r="AT19" i="33" s="1"/>
  <c r="AI177" i="33"/>
  <c r="AP177" i="33" s="1"/>
  <c r="AI141" i="33"/>
  <c r="AP141" i="33" s="1"/>
  <c r="AI135" i="33"/>
  <c r="AI328" i="33"/>
  <c r="AP328" i="33" s="1"/>
  <c r="AI373" i="33"/>
  <c r="AP373" i="33" s="1"/>
  <c r="AI194" i="33"/>
  <c r="AI302" i="33"/>
  <c r="AI499" i="33"/>
  <c r="AI289" i="33"/>
  <c r="AI284" i="33"/>
  <c r="AP284" i="33" s="1"/>
  <c r="AI318" i="33"/>
  <c r="AP318" i="33" s="1"/>
  <c r="AI293" i="33"/>
  <c r="AP293" i="33" s="1"/>
  <c r="AI41" i="33"/>
  <c r="AP41" i="33" s="1"/>
  <c r="AI72" i="33"/>
  <c r="AI115" i="33"/>
  <c r="AP115" i="33" s="1"/>
  <c r="AI239" i="33"/>
  <c r="AI76" i="33"/>
  <c r="AI371" i="33"/>
  <c r="AP371" i="33" s="1"/>
  <c r="AI28" i="33"/>
  <c r="AI383" i="33"/>
  <c r="AP383" i="33" s="1"/>
  <c r="AI258" i="33"/>
  <c r="AP258" i="33" s="1"/>
  <c r="AI83" i="33"/>
  <c r="AI61" i="33"/>
  <c r="AI48" i="33"/>
  <c r="AI329" i="33"/>
  <c r="AI430" i="33"/>
  <c r="AP430" i="33" s="1"/>
  <c r="AI92" i="33"/>
  <c r="AT92" i="33" s="1"/>
  <c r="AI444" i="33"/>
  <c r="AP444" i="33" s="1"/>
  <c r="AI277" i="33"/>
  <c r="AP277" i="33" s="1"/>
  <c r="AI334" i="33"/>
  <c r="AI114" i="33"/>
  <c r="AI400" i="33"/>
  <c r="AI190" i="33"/>
  <c r="AI272" i="33"/>
  <c r="AP272" i="33" s="1"/>
  <c r="AI142" i="33"/>
  <c r="AI65" i="33"/>
  <c r="AP65" i="33" s="1"/>
  <c r="AI406" i="33"/>
  <c r="AP406" i="33" s="1"/>
  <c r="AI339" i="33"/>
  <c r="AI336" i="33"/>
  <c r="AI125" i="33"/>
  <c r="AI285" i="33"/>
  <c r="AI419" i="33"/>
  <c r="AP419" i="33" s="1"/>
  <c r="AI340" i="33"/>
  <c r="AI412" i="33"/>
  <c r="AP412" i="33" s="1"/>
  <c r="AI191" i="33"/>
  <c r="AP191" i="33" s="1"/>
  <c r="AI450" i="33"/>
  <c r="AI505" i="33"/>
  <c r="AI220" i="33"/>
  <c r="AP220" i="33" s="1"/>
  <c r="AI149" i="33"/>
  <c r="AP149" i="33" s="1"/>
  <c r="AI363" i="33"/>
  <c r="AP363" i="33" s="1"/>
  <c r="AI162" i="33"/>
  <c r="AP162" i="33" s="1"/>
  <c r="AI411" i="33"/>
  <c r="AP411" i="33" s="1"/>
  <c r="AI87" i="33"/>
  <c r="AP87" i="33" s="1"/>
  <c r="AI195" i="33"/>
  <c r="AI228" i="33"/>
  <c r="AI405" i="33"/>
  <c r="AI428" i="33"/>
  <c r="AI296" i="33"/>
  <c r="AP296" i="33" s="1"/>
  <c r="AI463" i="33"/>
  <c r="AI494" i="33"/>
  <c r="AP494" i="33" s="1"/>
  <c r="AI64" i="33"/>
  <c r="AP64" i="33" s="1"/>
  <c r="AI29" i="33"/>
  <c r="AI449" i="33"/>
  <c r="AI203" i="33"/>
  <c r="AI260" i="33"/>
  <c r="AI261" i="33"/>
  <c r="AP261" i="33" s="1"/>
  <c r="AI112" i="33"/>
  <c r="AP112" i="33" s="1"/>
  <c r="AI148" i="33"/>
  <c r="AP148" i="33" s="1"/>
  <c r="AI262" i="33"/>
  <c r="AP262" i="33" s="1"/>
  <c r="AI145" i="33"/>
  <c r="AI345" i="33"/>
  <c r="AI527" i="33"/>
  <c r="AI198" i="33"/>
  <c r="AP198" i="33" s="1"/>
  <c r="AI248" i="33"/>
  <c r="AP248" i="33" s="1"/>
  <c r="AI242" i="33"/>
  <c r="AI391" i="33"/>
  <c r="AP391" i="33" s="1"/>
  <c r="AI483" i="33"/>
  <c r="AP483" i="33" s="1"/>
  <c r="AI404" i="33"/>
  <c r="AI246" i="33"/>
  <c r="AI69" i="33"/>
  <c r="AI397" i="33"/>
  <c r="AI204" i="33"/>
  <c r="AP204" i="33" s="1"/>
  <c r="AI407" i="33"/>
  <c r="AI471" i="33"/>
  <c r="AI46" i="33"/>
  <c r="AP46" i="33" s="1"/>
  <c r="AI58" i="33"/>
  <c r="AI275" i="33"/>
  <c r="AI382" i="33"/>
  <c r="AI108" i="33"/>
  <c r="AP108" i="33" s="1"/>
  <c r="AI68" i="33"/>
  <c r="AP68" i="33" s="1"/>
  <c r="AI107" i="33"/>
  <c r="AI438" i="33"/>
  <c r="AI168" i="33"/>
  <c r="AP168" i="33" s="1"/>
  <c r="AI251" i="33"/>
  <c r="AI467" i="33"/>
  <c r="AI356" i="33"/>
  <c r="AI415" i="33"/>
  <c r="AI321" i="33"/>
  <c r="AP321" i="33" s="1"/>
  <c r="AI100" i="33"/>
  <c r="AI464" i="33"/>
  <c r="AI416" i="33"/>
  <c r="AP416" i="33" s="1"/>
  <c r="AI330" i="33"/>
  <c r="AI78" i="33"/>
  <c r="AI513" i="33"/>
  <c r="AI484" i="33"/>
  <c r="AI268" i="33"/>
  <c r="AP268" i="33" s="1"/>
  <c r="AI461" i="33"/>
  <c r="AI359" i="33"/>
  <c r="AP359" i="33" s="1"/>
  <c r="AI427" i="33"/>
  <c r="AP427" i="33" s="1"/>
  <c r="AI479" i="33"/>
  <c r="AI86" i="33"/>
  <c r="AP86" i="33" s="1"/>
  <c r="AI250" i="33"/>
  <c r="AI434" i="33"/>
  <c r="AI469" i="33"/>
  <c r="AP469" i="33" s="1"/>
  <c r="AI183" i="33"/>
  <c r="AI164" i="33"/>
  <c r="AI134" i="33"/>
  <c r="AP134" i="33" s="1"/>
  <c r="AI12" i="33"/>
  <c r="AI487" i="33"/>
  <c r="AI470" i="33"/>
  <c r="AI481" i="33"/>
  <c r="AI158" i="33"/>
  <c r="AP158" i="33" s="1"/>
  <c r="AI528" i="33"/>
  <c r="AI153" i="33"/>
  <c r="AP153" i="33" s="1"/>
  <c r="AI287" i="33"/>
  <c r="AP287" i="33" s="1"/>
  <c r="AI361" i="33"/>
  <c r="AI187" i="33"/>
  <c r="AI182" i="33"/>
  <c r="AI163" i="33"/>
  <c r="AI188" i="33"/>
  <c r="AP188" i="33" s="1"/>
  <c r="AI460" i="33"/>
  <c r="AP460" i="33" s="1"/>
  <c r="AI263" i="33"/>
  <c r="AI60" i="33"/>
  <c r="AP60" i="33" s="1"/>
  <c r="AI208" i="33"/>
  <c r="AI90" i="33"/>
  <c r="AP90" i="33" s="1"/>
  <c r="AI234" i="33"/>
  <c r="AI522" i="33"/>
  <c r="AI192" i="33"/>
  <c r="AP192" i="33" s="1"/>
  <c r="AI123" i="33"/>
  <c r="AI197" i="33"/>
  <c r="AP197" i="33" s="1"/>
  <c r="AI377" i="33"/>
  <c r="AP377" i="33" s="1"/>
  <c r="AI351" i="33"/>
  <c r="AI52" i="33"/>
  <c r="AI472" i="33"/>
  <c r="AI172" i="33"/>
  <c r="AI47" i="33"/>
  <c r="AP47" i="33" s="1"/>
  <c r="AI410" i="33"/>
  <c r="AI309" i="33"/>
  <c r="AI325" i="33"/>
  <c r="AP325" i="33" s="1"/>
  <c r="AI423" i="33"/>
  <c r="AI254" i="33"/>
  <c r="AI225" i="33"/>
  <c r="AI160" i="33"/>
  <c r="AI424" i="33"/>
  <c r="AP424" i="33" s="1"/>
  <c r="AI126" i="33"/>
  <c r="AI75" i="33"/>
  <c r="AI504" i="33"/>
  <c r="AP504" i="33" s="1"/>
  <c r="AI207" i="33"/>
  <c r="AI273" i="33"/>
  <c r="AI380" i="33"/>
  <c r="AI451" i="33"/>
  <c r="AI274" i="33"/>
  <c r="AP274" i="33" s="1"/>
  <c r="AI256" i="33"/>
  <c r="AI230" i="33"/>
  <c r="AI67" i="33"/>
  <c r="AP67" i="33" s="1"/>
  <c r="AI31" i="33"/>
  <c r="AI127" i="33"/>
  <c r="AP127" i="33" s="1"/>
  <c r="AI490" i="33"/>
  <c r="AT490" i="33" s="1"/>
  <c r="AI169" i="33"/>
  <c r="AI291" i="33"/>
  <c r="AP291" i="33" s="1"/>
  <c r="AI485" i="33"/>
  <c r="AI322" i="33"/>
  <c r="AP322" i="33" s="1"/>
  <c r="AI514" i="33"/>
  <c r="AP514" i="33" s="1"/>
  <c r="AI209" i="33"/>
  <c r="AI473" i="33"/>
  <c r="AI206" i="33"/>
  <c r="AI59" i="33"/>
  <c r="AI252" i="33"/>
  <c r="AP252" i="33" s="1"/>
  <c r="AI146" i="33"/>
  <c r="AI74" i="33"/>
  <c r="AP74" i="33" s="1"/>
  <c r="AI221" i="33"/>
  <c r="AP221" i="33" s="1"/>
  <c r="AI493" i="33"/>
  <c r="AI226" i="33"/>
  <c r="AI200" i="33"/>
  <c r="AI375" i="33"/>
  <c r="AI113" i="33"/>
  <c r="AP113" i="33" s="1"/>
  <c r="AI180" i="33"/>
  <c r="AI333" i="33"/>
  <c r="AP333" i="33" s="1"/>
  <c r="AI218" i="33"/>
  <c r="AP218" i="33" s="1"/>
  <c r="AI374" i="33"/>
  <c r="AI223" i="33"/>
  <c r="AI292" i="33"/>
  <c r="AT292" i="33" s="1"/>
  <c r="AI385" i="33"/>
  <c r="AP385" i="33" s="1"/>
  <c r="AI137" i="33"/>
  <c r="AI133" i="33"/>
  <c r="AI217" i="33"/>
  <c r="AI417" i="33"/>
  <c r="AP417" i="33" s="1"/>
  <c r="AI370" i="33"/>
  <c r="AI443" i="33"/>
  <c r="AI57" i="33"/>
  <c r="AI132" i="33"/>
  <c r="AP132" i="33" s="1"/>
  <c r="AI331" i="33"/>
  <c r="AI491" i="33"/>
  <c r="AI436" i="33"/>
  <c r="AI455" i="33"/>
  <c r="AP455" i="33" s="1"/>
  <c r="AI350" i="33"/>
  <c r="AI154" i="33"/>
  <c r="AI474" i="33"/>
  <c r="AI36" i="33"/>
  <c r="AI387" i="33"/>
  <c r="AP387" i="33" s="1"/>
  <c r="AI439" i="33"/>
  <c r="AI152" i="33"/>
  <c r="AP152" i="33" s="1"/>
  <c r="AI466" i="33"/>
  <c r="AP466" i="33" s="1"/>
  <c r="AI42" i="33"/>
  <c r="AI196" i="33"/>
  <c r="AI49" i="33"/>
  <c r="AI508" i="33"/>
  <c r="AI512" i="33"/>
  <c r="AP512" i="33" s="1"/>
  <c r="AI129" i="33"/>
  <c r="AI327" i="33"/>
  <c r="AP327" i="33" s="1"/>
  <c r="AI535" i="33"/>
  <c r="AP535" i="33" s="1"/>
  <c r="AI53" i="33"/>
  <c r="AI11" i="33"/>
  <c r="AP11" i="33" s="1"/>
  <c r="AI144" i="33"/>
  <c r="AI117" i="33"/>
  <c r="AI264" i="33"/>
  <c r="AP264" i="33" s="1"/>
  <c r="AI165" i="33"/>
  <c r="AI389" i="33"/>
  <c r="AI509" i="33"/>
  <c r="AI458" i="33"/>
  <c r="AI388" i="33"/>
  <c r="AI448" i="33"/>
  <c r="AI88" i="33"/>
  <c r="AP88" i="33" s="1"/>
  <c r="AI70" i="33"/>
  <c r="AP70" i="33" s="1"/>
  <c r="AI376" i="33"/>
  <c r="AI393" i="33"/>
  <c r="AI290" i="33"/>
  <c r="AI503" i="33"/>
  <c r="AI219" i="33"/>
  <c r="AT219" i="33" s="1"/>
  <c r="AI529" i="33"/>
  <c r="AI381" i="33"/>
  <c r="AI244" i="33"/>
  <c r="AP244" i="33" s="1"/>
  <c r="AI501" i="33"/>
  <c r="AP501" i="33" s="1"/>
  <c r="AI17" i="33"/>
  <c r="AI346" i="33"/>
  <c r="AP346" i="33" s="1"/>
  <c r="AI358" i="33"/>
  <c r="AI492" i="33"/>
  <c r="AP492" i="33" s="1"/>
  <c r="AI27" i="33"/>
  <c r="AI51" i="33"/>
  <c r="AP51" i="33" s="1"/>
  <c r="AI486" i="33"/>
  <c r="AI23" i="33"/>
  <c r="AI193" i="33"/>
  <c r="AI520" i="33"/>
  <c r="AP520" i="33" s="1"/>
  <c r="AI320" i="33"/>
  <c r="AI77" i="33"/>
  <c r="AI349" i="33"/>
  <c r="AI510" i="33"/>
  <c r="AI398" i="33"/>
  <c r="AP398" i="33" s="1"/>
  <c r="AI189" i="33"/>
  <c r="AI85" i="33"/>
  <c r="AP85" i="33" s="1"/>
  <c r="AI84" i="33"/>
  <c r="AP84" i="33" s="1"/>
  <c r="AI101" i="33"/>
  <c r="AI347" i="33"/>
  <c r="AP347" i="33" s="1"/>
  <c r="AI533" i="33"/>
  <c r="AI518" i="33"/>
  <c r="AI150" i="33"/>
  <c r="AP150" i="33" s="1"/>
  <c r="AI43" i="33"/>
  <c r="AI440" i="33"/>
  <c r="AI233" i="33"/>
  <c r="AI425" i="33"/>
  <c r="AI366" i="33"/>
  <c r="AI364" i="33"/>
  <c r="AI498" i="33"/>
  <c r="AI478" i="33"/>
  <c r="AI523" i="33"/>
  <c r="AI294" i="33"/>
  <c r="AI253" i="33"/>
  <c r="AP253" i="33" s="1"/>
  <c r="AI118" i="33"/>
  <c r="AI500" i="33"/>
  <c r="AI26" i="33"/>
  <c r="AI259" i="33"/>
  <c r="AP259" i="33" s="1"/>
  <c r="AI241" i="33"/>
  <c r="AP241" i="33" s="1"/>
  <c r="AI97" i="33"/>
  <c r="AI422" i="33"/>
  <c r="AI395" i="33"/>
  <c r="AP395" i="33" s="1"/>
  <c r="AI459" i="33"/>
  <c r="AI14" i="33"/>
  <c r="AI102" i="33"/>
  <c r="AI109" i="33"/>
  <c r="AI99" i="33"/>
  <c r="AP99" i="33" s="1"/>
  <c r="AI517" i="33"/>
  <c r="AI414" i="33"/>
  <c r="AI215" i="33"/>
  <c r="AP215" i="33" s="1"/>
  <c r="AI403" i="33"/>
  <c r="AI324" i="33"/>
  <c r="AI342" i="33"/>
  <c r="AI368" i="33"/>
  <c r="AI365" i="33"/>
  <c r="AI232" i="33"/>
  <c r="AI314" i="33"/>
  <c r="AP314" i="33" s="1"/>
  <c r="AI175" i="33"/>
  <c r="AI409" i="33"/>
  <c r="AI442" i="33"/>
  <c r="AI447" i="33"/>
  <c r="AI452" i="33"/>
  <c r="AI122" i="33"/>
  <c r="AP122" i="33" s="1"/>
  <c r="AI408" i="33"/>
  <c r="AI418" i="33"/>
  <c r="AI341" i="33"/>
  <c r="AI357" i="33"/>
  <c r="AI54" i="33"/>
  <c r="AI181" i="33"/>
  <c r="AI413" i="33"/>
  <c r="AI18" i="33"/>
  <c r="AP18" i="33" s="1"/>
  <c r="AI166" i="33"/>
  <c r="AI93" i="33"/>
  <c r="AI288" i="33"/>
  <c r="AI295" i="33"/>
  <c r="AI477" i="33"/>
  <c r="AI317" i="33"/>
  <c r="AI116" i="33"/>
  <c r="AI445" i="33"/>
  <c r="AI299" i="33"/>
  <c r="AI130" i="33"/>
  <c r="AI431" i="33"/>
  <c r="AP431" i="33" s="1"/>
  <c r="AI279" i="33"/>
  <c r="AI82" i="33"/>
  <c r="AI22" i="33"/>
  <c r="AI98" i="33"/>
  <c r="AP98" i="33" s="1"/>
  <c r="AI488" i="33"/>
  <c r="AP488" i="33" s="1"/>
  <c r="AI128" i="33"/>
  <c r="AI16" i="33"/>
  <c r="AI80" i="33"/>
  <c r="AI45" i="33"/>
  <c r="AI390" i="33"/>
  <c r="AI185" i="33"/>
  <c r="AI255" i="33"/>
  <c r="AI421" i="33"/>
  <c r="AP421" i="33" s="1"/>
  <c r="AI534" i="33"/>
  <c r="AI73" i="33"/>
  <c r="AI79" i="33"/>
  <c r="AI384" i="33"/>
  <c r="AI110" i="33"/>
  <c r="AI119" i="33"/>
  <c r="AT119" i="33" s="1"/>
  <c r="AI426" i="33"/>
  <c r="AI378" i="33"/>
  <c r="AP378" i="33" s="1"/>
  <c r="AI271" i="33"/>
  <c r="AI465" i="33"/>
  <c r="AI506" i="33"/>
  <c r="AI482" i="33"/>
  <c r="AI511" i="33"/>
  <c r="AI199" i="33"/>
  <c r="AI441" i="33"/>
  <c r="AI39" i="33"/>
  <c r="AP39" i="33" s="1"/>
  <c r="AI62" i="33"/>
  <c r="AI34" i="33"/>
  <c r="AI157" i="33"/>
  <c r="AP157" i="33" s="1"/>
  <c r="AI435" i="33"/>
  <c r="AI456" i="33"/>
  <c r="AI138" i="33"/>
  <c r="AI121" i="33"/>
  <c r="AP121" i="33" s="1"/>
  <c r="AI37" i="33"/>
  <c r="AI372" i="33"/>
  <c r="AI124" i="33"/>
  <c r="AP303" i="33"/>
  <c r="AP309" i="33"/>
  <c r="AT40" i="33" l="1"/>
  <c r="AT267" i="33"/>
  <c r="AT50" i="33"/>
  <c r="AT475" i="33"/>
  <c r="AT453" i="33"/>
  <c r="AT91" i="33"/>
  <c r="AT420" i="33"/>
  <c r="AT352" i="33"/>
  <c r="AT516" i="33"/>
  <c r="AT315" i="33"/>
  <c r="AT362" i="33"/>
  <c r="AT303" i="33"/>
  <c r="AT495" i="33"/>
  <c r="AP255" i="33"/>
  <c r="AT157" i="33"/>
  <c r="AP506" i="33"/>
  <c r="AP79" i="33"/>
  <c r="AQ79" i="33" s="1"/>
  <c r="AR79" i="33" s="1"/>
  <c r="AP80" i="33"/>
  <c r="AT431" i="33"/>
  <c r="AP288" i="33"/>
  <c r="AP413" i="33"/>
  <c r="AP426" i="33"/>
  <c r="AT121" i="33"/>
  <c r="AP441" i="33"/>
  <c r="AP116" i="33"/>
  <c r="AP368" i="33"/>
  <c r="AP109" i="33"/>
  <c r="AT259" i="33"/>
  <c r="AP498" i="33"/>
  <c r="AP518" i="33"/>
  <c r="AP510" i="33"/>
  <c r="AT51" i="33"/>
  <c r="AP381" i="33"/>
  <c r="AT88" i="33"/>
  <c r="AP117" i="33"/>
  <c r="AP508" i="33"/>
  <c r="AP36" i="33"/>
  <c r="AT132" i="33"/>
  <c r="AT385" i="33"/>
  <c r="AP375" i="33"/>
  <c r="AP59" i="33"/>
  <c r="AQ59" i="33" s="1"/>
  <c r="AR59" i="33" s="1"/>
  <c r="AP169" i="33"/>
  <c r="AP451" i="33"/>
  <c r="AP160" i="33"/>
  <c r="AP172" i="33"/>
  <c r="AP522" i="33"/>
  <c r="AP163" i="33"/>
  <c r="AP481" i="33"/>
  <c r="AP434" i="33"/>
  <c r="AP484" i="33"/>
  <c r="AP415" i="33"/>
  <c r="AT108" i="33"/>
  <c r="AP397" i="33"/>
  <c r="AT198" i="33"/>
  <c r="AP260" i="33"/>
  <c r="AP428" i="33"/>
  <c r="AT149" i="33"/>
  <c r="AP285" i="33"/>
  <c r="AP190" i="33"/>
  <c r="AP329" i="33"/>
  <c r="AP76" i="33"/>
  <c r="AP289" i="33"/>
  <c r="AT177" i="33"/>
  <c r="AP278" i="33"/>
  <c r="AT337" i="33"/>
  <c r="AT311" i="33"/>
  <c r="AP105" i="33"/>
  <c r="AP394" i="33"/>
  <c r="AQ394" i="33" s="1"/>
  <c r="AR394" i="33" s="1"/>
  <c r="AP536" i="33"/>
  <c r="AP313" i="33"/>
  <c r="AP8" i="33"/>
  <c r="AP71" i="33"/>
  <c r="AT227" i="33"/>
  <c r="AT20" i="33"/>
  <c r="AP44" i="33"/>
  <c r="AT98" i="33"/>
  <c r="AP452" i="33"/>
  <c r="AP124" i="33"/>
  <c r="AP465" i="33"/>
  <c r="AP16" i="33"/>
  <c r="AP93" i="33"/>
  <c r="AP414" i="33"/>
  <c r="AP294" i="33"/>
  <c r="AP436" i="33"/>
  <c r="AQ436" i="33" s="1"/>
  <c r="AR436" i="33" s="1"/>
  <c r="AP30" i="33"/>
  <c r="AP372" i="33"/>
  <c r="AP128" i="33"/>
  <c r="AP37" i="33"/>
  <c r="AT39" i="33"/>
  <c r="AT378" i="33"/>
  <c r="AT421" i="33"/>
  <c r="AT488" i="33"/>
  <c r="AP445" i="33"/>
  <c r="AT18" i="33"/>
  <c r="AT122" i="33"/>
  <c r="AP365" i="33"/>
  <c r="AT99" i="33"/>
  <c r="AT241" i="33"/>
  <c r="AP478" i="33"/>
  <c r="AT150" i="33"/>
  <c r="AT398" i="33"/>
  <c r="AP486" i="33"/>
  <c r="AT244" i="33"/>
  <c r="AT70" i="33"/>
  <c r="AT264" i="33"/>
  <c r="AT512" i="33"/>
  <c r="AT387" i="33"/>
  <c r="AP331" i="33"/>
  <c r="AP137" i="33"/>
  <c r="AT113" i="33"/>
  <c r="AT252" i="33"/>
  <c r="AT291" i="33"/>
  <c r="AT274" i="33"/>
  <c r="AT424" i="33"/>
  <c r="AT47" i="33"/>
  <c r="AT192" i="33"/>
  <c r="AT188" i="33"/>
  <c r="AT158" i="33"/>
  <c r="AT469" i="33"/>
  <c r="AT268" i="33"/>
  <c r="AT321" i="33"/>
  <c r="AT68" i="33"/>
  <c r="AT204" i="33"/>
  <c r="AT248" i="33"/>
  <c r="AT261" i="33"/>
  <c r="AT296" i="33"/>
  <c r="AT363" i="33"/>
  <c r="AT419" i="33"/>
  <c r="AT272" i="33"/>
  <c r="AT430" i="33"/>
  <c r="AT371" i="33"/>
  <c r="AT284" i="33"/>
  <c r="AT141" i="33"/>
  <c r="AT249" i="33"/>
  <c r="AT269" i="33"/>
  <c r="AT32" i="33"/>
  <c r="AT257" i="33"/>
  <c r="AT94" i="33"/>
  <c r="AT178" i="33"/>
  <c r="AT179" i="33"/>
  <c r="AT89" i="33"/>
  <c r="AT240" i="33"/>
  <c r="AT307" i="33"/>
  <c r="AT468" i="33"/>
  <c r="AT282" i="33"/>
  <c r="AT480" i="33"/>
  <c r="AT96" i="33"/>
  <c r="AT316" i="33"/>
  <c r="AT140" i="33"/>
  <c r="AT360" i="33"/>
  <c r="AT104" i="33"/>
  <c r="AT537" i="33"/>
  <c r="AT319" i="33"/>
  <c r="AP138" i="33"/>
  <c r="AP199" i="33"/>
  <c r="AP185" i="33"/>
  <c r="AQ185" i="33" s="1"/>
  <c r="AR185" i="33" s="1"/>
  <c r="AP22" i="33"/>
  <c r="AP317" i="33"/>
  <c r="AP181" i="33"/>
  <c r="AP447" i="33"/>
  <c r="AP342" i="33"/>
  <c r="AP102" i="33"/>
  <c r="AP26" i="33"/>
  <c r="AP364" i="33"/>
  <c r="AP533" i="33"/>
  <c r="AP349" i="33"/>
  <c r="AP27" i="33"/>
  <c r="AP529" i="33"/>
  <c r="AP448" i="33"/>
  <c r="AP144" i="33"/>
  <c r="AP49" i="33"/>
  <c r="AP474" i="33"/>
  <c r="AP57" i="33"/>
  <c r="AP200" i="33"/>
  <c r="AP206" i="33"/>
  <c r="AP380" i="33"/>
  <c r="AP225" i="33"/>
  <c r="AP472" i="33"/>
  <c r="AP234" i="33"/>
  <c r="AP182" i="33"/>
  <c r="AP470" i="33"/>
  <c r="AP250" i="33"/>
  <c r="AP513" i="33"/>
  <c r="AP356" i="33"/>
  <c r="AP382" i="33"/>
  <c r="AP69" i="33"/>
  <c r="AP527" i="33"/>
  <c r="AP203" i="33"/>
  <c r="AP405" i="33"/>
  <c r="AT220" i="33"/>
  <c r="AP125" i="33"/>
  <c r="AP400" i="33"/>
  <c r="AP48" i="33"/>
  <c r="AP239" i="33"/>
  <c r="AP499" i="33"/>
  <c r="AP304" i="33"/>
  <c r="AQ304" i="33" s="1"/>
  <c r="AR304" i="33" s="1"/>
  <c r="AP235" i="33"/>
  <c r="AP167" i="33"/>
  <c r="AP139" i="33"/>
  <c r="AP476" i="33"/>
  <c r="AP33" i="33"/>
  <c r="AP526" i="33"/>
  <c r="AP229" i="33"/>
  <c r="AQ229" i="33" s="1"/>
  <c r="AR229" i="33" s="1"/>
  <c r="AP280" i="33"/>
  <c r="AP159" i="33"/>
  <c r="AT151" i="33"/>
  <c r="AP283" i="33"/>
  <c r="AP497" i="33"/>
  <c r="AP354" i="33"/>
  <c r="AQ354" i="33" s="1"/>
  <c r="AR354" i="33" s="1"/>
  <c r="AP348" i="33"/>
  <c r="AP238" i="33"/>
  <c r="AP446" i="33"/>
  <c r="AP525" i="33"/>
  <c r="AT343" i="33"/>
  <c r="AT524" i="33"/>
  <c r="AP511" i="33"/>
  <c r="AP110" i="33"/>
  <c r="AP390" i="33"/>
  <c r="AP477" i="33"/>
  <c r="AP54" i="33"/>
  <c r="AP442" i="33"/>
  <c r="AP324" i="33"/>
  <c r="AP14" i="33"/>
  <c r="AP500" i="33"/>
  <c r="AP366" i="33"/>
  <c r="AT347" i="33"/>
  <c r="AP77" i="33"/>
  <c r="AT492" i="33"/>
  <c r="AP388" i="33"/>
  <c r="AT11" i="33"/>
  <c r="AP196" i="33"/>
  <c r="AP154" i="33"/>
  <c r="AP443" i="33"/>
  <c r="AP223" i="33"/>
  <c r="AP226" i="33"/>
  <c r="AP473" i="33"/>
  <c r="AT127" i="33"/>
  <c r="AP273" i="33"/>
  <c r="AP254" i="33"/>
  <c r="AP52" i="33"/>
  <c r="AT90" i="33"/>
  <c r="AP187" i="33"/>
  <c r="AP487" i="33"/>
  <c r="AQ487" i="33" s="1"/>
  <c r="AR487" i="33" s="1"/>
  <c r="AT86" i="33"/>
  <c r="AP78" i="33"/>
  <c r="AP467" i="33"/>
  <c r="AP275" i="33"/>
  <c r="AP246" i="33"/>
  <c r="AP345" i="33"/>
  <c r="AP449" i="33"/>
  <c r="AP228" i="33"/>
  <c r="AP505" i="33"/>
  <c r="AP336" i="33"/>
  <c r="AP114" i="33"/>
  <c r="AP61" i="33"/>
  <c r="AT115" i="33"/>
  <c r="AP302" i="33"/>
  <c r="AP521" i="33"/>
  <c r="AT81" i="33"/>
  <c r="AP173" i="33"/>
  <c r="AP147" i="33"/>
  <c r="AP353" i="33"/>
  <c r="AP266" i="33"/>
  <c r="AP507" i="33"/>
  <c r="AP216" i="33"/>
  <c r="AP310" i="33"/>
  <c r="AP300" i="33"/>
  <c r="AP103" i="33"/>
  <c r="AP222" i="33"/>
  <c r="AP462" i="33"/>
  <c r="AP392" i="33"/>
  <c r="AT531" i="33"/>
  <c r="AP301" i="33"/>
  <c r="AP202" i="33"/>
  <c r="AP24" i="33"/>
  <c r="AP95" i="33"/>
  <c r="AT396" i="33"/>
  <c r="AT369" i="33"/>
  <c r="AT10" i="33"/>
  <c r="AP456" i="33"/>
  <c r="AP82" i="33"/>
  <c r="AP21" i="33"/>
  <c r="AP435" i="33"/>
  <c r="AP482" i="33"/>
  <c r="AP384" i="33"/>
  <c r="AP45" i="33"/>
  <c r="AP279" i="33"/>
  <c r="AP295" i="33"/>
  <c r="AP357" i="33"/>
  <c r="AP409" i="33"/>
  <c r="AP403" i="33"/>
  <c r="AP459" i="33"/>
  <c r="AP118" i="33"/>
  <c r="AP425" i="33"/>
  <c r="AP101" i="33"/>
  <c r="AP320" i="33"/>
  <c r="AP358" i="33"/>
  <c r="AP503" i="33"/>
  <c r="AP458" i="33"/>
  <c r="AP53" i="33"/>
  <c r="AP42" i="33"/>
  <c r="AP350" i="33"/>
  <c r="AP370" i="33"/>
  <c r="AP374" i="33"/>
  <c r="AP493" i="33"/>
  <c r="AP209" i="33"/>
  <c r="AP31" i="33"/>
  <c r="AP207" i="33"/>
  <c r="AP423" i="33"/>
  <c r="AP351" i="33"/>
  <c r="AP208" i="33"/>
  <c r="AP361" i="33"/>
  <c r="AP12" i="33"/>
  <c r="AP479" i="33"/>
  <c r="AP330" i="33"/>
  <c r="AP251" i="33"/>
  <c r="AP58" i="33"/>
  <c r="AP404" i="33"/>
  <c r="AP145" i="33"/>
  <c r="AP29" i="33"/>
  <c r="AP195" i="33"/>
  <c r="AP450" i="33"/>
  <c r="AP339" i="33"/>
  <c r="AP334" i="33"/>
  <c r="AQ334" i="33" s="1"/>
  <c r="AR334" i="33" s="1"/>
  <c r="AP83" i="33"/>
  <c r="AP72" i="33"/>
  <c r="AP194" i="33"/>
  <c r="AP237" i="33"/>
  <c r="AP176" i="33"/>
  <c r="AP131" i="33"/>
  <c r="AP211" i="33"/>
  <c r="AP437" i="33"/>
  <c r="AP355" i="33"/>
  <c r="AP210" i="33"/>
  <c r="AP386" i="33"/>
  <c r="AP429" i="33"/>
  <c r="AP13" i="33"/>
  <c r="AP344" i="33"/>
  <c r="AP120" i="33"/>
  <c r="AP286" i="33"/>
  <c r="AP308" i="33"/>
  <c r="AT247" i="33"/>
  <c r="AP433" i="33"/>
  <c r="AT174" i="33"/>
  <c r="AT38" i="33"/>
  <c r="AP341" i="33"/>
  <c r="AQ341" i="33" s="1"/>
  <c r="AR341" i="33" s="1"/>
  <c r="AP175" i="33"/>
  <c r="AT215" i="33"/>
  <c r="AT395" i="33"/>
  <c r="AT253" i="33"/>
  <c r="AP233" i="33"/>
  <c r="AT84" i="33"/>
  <c r="AT520" i="33"/>
  <c r="AT346" i="33"/>
  <c r="AP290" i="33"/>
  <c r="AP509" i="33"/>
  <c r="AT535" i="33"/>
  <c r="AT466" i="33"/>
  <c r="AT455" i="33"/>
  <c r="AT417" i="33"/>
  <c r="AT218" i="33"/>
  <c r="AT221" i="33"/>
  <c r="AT514" i="33"/>
  <c r="AT67" i="33"/>
  <c r="AT504" i="33"/>
  <c r="AT325" i="33"/>
  <c r="AT377" i="33"/>
  <c r="AT60" i="33"/>
  <c r="AT287" i="33"/>
  <c r="AT134" i="33"/>
  <c r="AT427" i="33"/>
  <c r="AT416" i="33"/>
  <c r="AT168" i="33"/>
  <c r="AT46" i="33"/>
  <c r="AT483" i="33"/>
  <c r="AT262" i="33"/>
  <c r="AT64" i="33"/>
  <c r="AT87" i="33"/>
  <c r="AT191" i="33"/>
  <c r="AT406" i="33"/>
  <c r="AT277" i="33"/>
  <c r="AT258" i="33"/>
  <c r="AT41" i="33"/>
  <c r="AT373" i="33"/>
  <c r="AT298" i="33"/>
  <c r="AT332" i="33"/>
  <c r="AT35" i="33"/>
  <c r="AT532" i="33"/>
  <c r="AT530" i="33"/>
  <c r="AT243" i="33"/>
  <c r="AT111" i="33"/>
  <c r="AT515" i="33"/>
  <c r="AT205" i="33"/>
  <c r="AT306" i="33"/>
  <c r="AT496" i="33"/>
  <c r="AT402" i="33"/>
  <c r="AT213" i="33"/>
  <c r="AT305" i="33"/>
  <c r="AT231" i="33"/>
  <c r="AT265" i="33"/>
  <c r="AT367" i="33"/>
  <c r="AT214" i="33"/>
  <c r="AT399" i="33"/>
  <c r="AP73" i="33"/>
  <c r="AT314" i="33"/>
  <c r="AT85" i="33"/>
  <c r="AP193" i="33"/>
  <c r="AP17" i="33"/>
  <c r="AP393" i="33"/>
  <c r="AP389" i="33"/>
  <c r="AT327" i="33"/>
  <c r="AP217" i="33"/>
  <c r="AT333" i="33"/>
  <c r="AT74" i="33"/>
  <c r="AT322" i="33"/>
  <c r="AP230" i="33"/>
  <c r="AP75" i="33"/>
  <c r="AT309" i="33"/>
  <c r="AT197" i="33"/>
  <c r="AP263" i="33"/>
  <c r="AT153" i="33"/>
  <c r="AP164" i="33"/>
  <c r="AT359" i="33"/>
  <c r="AP464" i="33"/>
  <c r="AP438" i="33"/>
  <c r="AP471" i="33"/>
  <c r="AT391" i="33"/>
  <c r="AT148" i="33"/>
  <c r="AT494" i="33"/>
  <c r="AT411" i="33"/>
  <c r="AT412" i="33"/>
  <c r="AT65" i="33"/>
  <c r="AT444" i="33"/>
  <c r="AT383" i="33"/>
  <c r="AT293" i="33"/>
  <c r="AT328" i="33"/>
  <c r="AT155" i="33"/>
  <c r="AT15" i="33"/>
  <c r="AT56" i="33"/>
  <c r="AT276" i="33"/>
  <c r="AT454" i="33"/>
  <c r="AT502" i="33"/>
  <c r="AT106" i="33"/>
  <c r="AT335" i="33"/>
  <c r="AT201" i="33"/>
  <c r="AT161" i="33"/>
  <c r="AT170" i="33"/>
  <c r="AT489" i="33"/>
  <c r="AT297" i="33"/>
  <c r="AT224" i="33"/>
  <c r="AT55" i="33"/>
  <c r="AT326" i="33"/>
  <c r="AT171" i="33"/>
  <c r="AT9" i="33"/>
  <c r="AT156" i="33"/>
  <c r="AP34" i="33"/>
  <c r="AP130" i="33"/>
  <c r="AP418" i="33"/>
  <c r="AP422" i="33"/>
  <c r="AP440" i="33"/>
  <c r="AT152" i="33"/>
  <c r="AP62" i="33"/>
  <c r="AP271" i="33"/>
  <c r="AP534" i="33"/>
  <c r="AP299" i="33"/>
  <c r="AP166" i="33"/>
  <c r="AP408" i="33"/>
  <c r="AP232" i="33"/>
  <c r="AP517" i="33"/>
  <c r="AP97" i="33"/>
  <c r="AP523" i="33"/>
  <c r="AP43" i="33"/>
  <c r="AP189" i="33"/>
  <c r="AP23" i="33"/>
  <c r="AT501" i="33"/>
  <c r="AP376" i="33"/>
  <c r="AP165" i="33"/>
  <c r="AP129" i="33"/>
  <c r="AP439" i="33"/>
  <c r="AP491" i="33"/>
  <c r="AP133" i="33"/>
  <c r="AP180" i="33"/>
  <c r="AP146" i="33"/>
  <c r="AP485" i="33"/>
  <c r="AP256" i="33"/>
  <c r="AP126" i="33"/>
  <c r="AP410" i="33"/>
  <c r="AP123" i="33"/>
  <c r="AT460" i="33"/>
  <c r="AP528" i="33"/>
  <c r="AP183" i="33"/>
  <c r="AP461" i="33"/>
  <c r="AP100" i="33"/>
  <c r="AP107" i="33"/>
  <c r="AP407" i="33"/>
  <c r="AP242" i="33"/>
  <c r="AT112" i="33"/>
  <c r="AP463" i="33"/>
  <c r="AT162" i="33"/>
  <c r="AP340" i="33"/>
  <c r="AP142" i="33"/>
  <c r="AP28" i="33"/>
  <c r="AT318" i="33"/>
  <c r="AP135" i="33"/>
  <c r="AP401" i="33"/>
  <c r="AP338" i="33"/>
  <c r="AP379" i="33"/>
  <c r="AP25" i="33"/>
  <c r="AP63" i="33"/>
  <c r="AP236" i="33"/>
  <c r="AP186" i="33"/>
  <c r="AP432" i="33"/>
  <c r="AP519" i="33"/>
  <c r="AT184" i="33"/>
  <c r="AP245" i="33"/>
  <c r="AT323" i="33"/>
  <c r="AP143" i="33"/>
  <c r="AP281" i="33"/>
  <c r="AT66" i="33"/>
  <c r="AP312" i="33"/>
  <c r="AT270" i="33"/>
  <c r="AT457" i="33"/>
  <c r="AQ306" i="33"/>
  <c r="AR306" i="33" s="1"/>
  <c r="AQ473" i="33"/>
  <c r="AR473" i="33" s="1"/>
  <c r="AQ148" i="33"/>
  <c r="AR148" i="33" s="1"/>
  <c r="AQ248" i="33"/>
  <c r="AR248" i="33" s="1"/>
  <c r="AQ88" i="33"/>
  <c r="AR88" i="33" s="1"/>
  <c r="AQ253" i="33"/>
  <c r="AR253" i="33" s="1"/>
  <c r="AQ326" i="33"/>
  <c r="AR326" i="33" s="1"/>
  <c r="AQ520" i="33"/>
  <c r="AR520" i="33" s="1"/>
  <c r="AQ90" i="33"/>
  <c r="AR90" i="33" s="1"/>
  <c r="AQ301" i="33"/>
  <c r="AR301" i="33" s="1"/>
  <c r="AQ303" i="33"/>
  <c r="AR303" i="33" s="1"/>
  <c r="AQ371" i="33"/>
  <c r="AR371" i="33" s="1"/>
  <c r="AQ51" i="33"/>
  <c r="AR51" i="33" s="1"/>
  <c r="AQ11" i="33"/>
  <c r="AR11" i="33" s="1"/>
  <c r="AQ153" i="33"/>
  <c r="AR153" i="33" s="1"/>
  <c r="AQ218" i="33"/>
  <c r="AR218" i="33" s="1"/>
  <c r="AQ249" i="33"/>
  <c r="AR249" i="33" s="1"/>
  <c r="AQ257" i="33"/>
  <c r="AR257" i="33" s="1"/>
  <c r="AQ179" i="33"/>
  <c r="AR179" i="33" s="1"/>
  <c r="AQ535" i="33"/>
  <c r="AR535" i="33" s="1"/>
  <c r="AQ258" i="33"/>
  <c r="AR258" i="33" s="1"/>
  <c r="AQ514" i="33"/>
  <c r="AR514" i="33" s="1"/>
  <c r="AQ302" i="33"/>
  <c r="AR302" i="33" s="1"/>
  <c r="AQ321" i="33"/>
  <c r="AR321" i="33" s="1"/>
  <c r="AQ68" i="33"/>
  <c r="AR68" i="33" s="1"/>
  <c r="AQ337" i="33"/>
  <c r="AR337" i="33" s="1"/>
  <c r="AQ328" i="33"/>
  <c r="AR328" i="33" s="1"/>
  <c r="AQ197" i="33"/>
  <c r="AR197" i="33" s="1"/>
  <c r="AQ427" i="33"/>
  <c r="AR427" i="33" s="1"/>
  <c r="AQ141" i="33"/>
  <c r="AR141" i="33" s="1"/>
  <c r="AQ15" i="33"/>
  <c r="AR15" i="33" s="1"/>
  <c r="AQ56" i="33"/>
  <c r="AR56" i="33" s="1"/>
  <c r="AQ335" i="33"/>
  <c r="AR335" i="33" s="1"/>
  <c r="AQ162" i="33"/>
  <c r="AR162" i="33" s="1"/>
  <c r="AQ315" i="33"/>
  <c r="AR315" i="33" s="1"/>
  <c r="AQ215" i="33"/>
  <c r="AR215" i="33" s="1"/>
  <c r="AQ87" i="33"/>
  <c r="AR87" i="33" s="1"/>
  <c r="AQ307" i="33"/>
  <c r="AR307" i="33" s="1"/>
  <c r="AQ184" i="33"/>
  <c r="AR184" i="33" s="1"/>
  <c r="AQ40" i="33"/>
  <c r="AR40" i="33" s="1"/>
  <c r="AQ174" i="33"/>
  <c r="AR174" i="33" s="1"/>
  <c r="AQ417" i="33"/>
  <c r="AR417" i="33" s="1"/>
  <c r="AQ41" i="33"/>
  <c r="AR41" i="33" s="1"/>
  <c r="AQ504" i="33"/>
  <c r="AR504" i="33" s="1"/>
  <c r="AQ262" i="33"/>
  <c r="AR262" i="33" s="1"/>
  <c r="AQ268" i="33"/>
  <c r="AR268" i="33" s="1"/>
  <c r="AQ177" i="33"/>
  <c r="AR177" i="33" s="1"/>
  <c r="AQ32" i="33"/>
  <c r="AR32" i="33" s="1"/>
  <c r="AQ537" i="33"/>
  <c r="AR537" i="33" s="1"/>
  <c r="AQ346" i="33"/>
  <c r="AR346" i="33" s="1"/>
  <c r="AQ412" i="33"/>
  <c r="AR412" i="33" s="1"/>
  <c r="AQ421" i="33"/>
  <c r="AR421" i="33" s="1"/>
  <c r="AQ50" i="33"/>
  <c r="AR50" i="33" s="1"/>
  <c r="AQ38" i="33"/>
  <c r="AR38" i="33" s="1"/>
  <c r="AQ84" i="33"/>
  <c r="AR84" i="33" s="1"/>
  <c r="AQ385" i="33"/>
  <c r="AR385" i="33" s="1"/>
  <c r="AQ227" i="33"/>
  <c r="AR227" i="33" s="1"/>
  <c r="AQ151" i="33"/>
  <c r="AR151" i="33" s="1"/>
  <c r="AQ70" i="33"/>
  <c r="AR70" i="33" s="1"/>
  <c r="AQ512" i="33"/>
  <c r="AR512" i="33" s="1"/>
  <c r="AQ444" i="33"/>
  <c r="AR444" i="33" s="1"/>
  <c r="AQ362" i="33"/>
  <c r="AR362" i="33" s="1"/>
  <c r="AQ225" i="33"/>
  <c r="AR225" i="33" s="1"/>
  <c r="AQ332" i="33"/>
  <c r="AR332" i="33" s="1"/>
  <c r="AQ311" i="33"/>
  <c r="AR311" i="33" s="1"/>
  <c r="AQ319" i="33"/>
  <c r="AR319" i="33" s="1"/>
  <c r="AQ363" i="33"/>
  <c r="AR363" i="33" s="1"/>
  <c r="AQ121" i="33"/>
  <c r="AR121" i="33" s="1"/>
  <c r="AQ130" i="33"/>
  <c r="AR130" i="33" s="1"/>
  <c r="AQ247" i="33"/>
  <c r="AR247" i="33" s="1"/>
  <c r="AQ475" i="33"/>
  <c r="AR475" i="33" s="1"/>
  <c r="AQ270" i="33"/>
  <c r="AR270" i="33" s="1"/>
  <c r="AQ430" i="33"/>
  <c r="AR430" i="33" s="1"/>
  <c r="AQ318" i="33"/>
  <c r="AR318" i="33" s="1"/>
  <c r="AQ192" i="33"/>
  <c r="AR192" i="33" s="1"/>
  <c r="AQ74" i="33"/>
  <c r="AR74" i="33" s="1"/>
  <c r="AQ325" i="33"/>
  <c r="AR325" i="33" s="1"/>
  <c r="AQ333" i="33"/>
  <c r="AR333" i="33" s="1"/>
  <c r="AQ502" i="33"/>
  <c r="AR502" i="33" s="1"/>
  <c r="AQ411" i="33"/>
  <c r="AR411" i="33" s="1"/>
  <c r="AQ113" i="33"/>
  <c r="AR113" i="33" s="1"/>
  <c r="AQ96" i="33"/>
  <c r="AR96" i="33" s="1"/>
  <c r="AQ293" i="33"/>
  <c r="AR293" i="33" s="1"/>
  <c r="AQ134" i="33"/>
  <c r="AR134" i="33" s="1"/>
  <c r="AQ221" i="33"/>
  <c r="AR221" i="33" s="1"/>
  <c r="AQ274" i="33"/>
  <c r="AR274" i="33" s="1"/>
  <c r="AQ60" i="33"/>
  <c r="AR60" i="33" s="1"/>
  <c r="AQ89" i="33"/>
  <c r="AR89" i="33" s="1"/>
  <c r="AQ494" i="33"/>
  <c r="AR494" i="33" s="1"/>
  <c r="AQ343" i="33"/>
  <c r="AR343" i="33" s="1"/>
  <c r="AQ455" i="33"/>
  <c r="AR455" i="33" s="1"/>
  <c r="AQ468" i="33"/>
  <c r="AR468" i="33" s="1"/>
  <c r="AQ214" i="33"/>
  <c r="AR214" i="33" s="1"/>
  <c r="AQ531" i="33"/>
  <c r="AR531" i="33" s="1"/>
  <c r="AQ532" i="33"/>
  <c r="AR532" i="33" s="1"/>
  <c r="AQ291" i="33"/>
  <c r="AR291" i="33" s="1"/>
  <c r="AQ483" i="33"/>
  <c r="AR483" i="33" s="1"/>
  <c r="AQ198" i="33"/>
  <c r="AR198" i="33" s="1"/>
  <c r="AQ373" i="33"/>
  <c r="AR373" i="33" s="1"/>
  <c r="AQ176" i="33"/>
  <c r="AR176" i="33" s="1"/>
  <c r="AQ94" i="33"/>
  <c r="AR94" i="33" s="1"/>
  <c r="AQ201" i="33"/>
  <c r="AR201" i="33" s="1"/>
  <c r="AQ149" i="33"/>
  <c r="AR149" i="33" s="1"/>
  <c r="AQ480" i="33"/>
  <c r="AR480" i="33" s="1"/>
  <c r="AQ395" i="33"/>
  <c r="AR395" i="33" s="1"/>
  <c r="AQ496" i="33"/>
  <c r="AR496" i="33" s="1"/>
  <c r="AQ489" i="33"/>
  <c r="AR489" i="33" s="1"/>
  <c r="AQ420" i="33"/>
  <c r="AR420" i="33" s="1"/>
  <c r="AQ152" i="33"/>
  <c r="AR152" i="33" s="1"/>
  <c r="AQ524" i="33"/>
  <c r="AR524" i="33" s="1"/>
  <c r="AQ171" i="33"/>
  <c r="AR171" i="33" s="1"/>
  <c r="AQ115" i="33"/>
  <c r="AR115" i="33" s="1"/>
  <c r="AQ352" i="33"/>
  <c r="AR352" i="33" s="1"/>
  <c r="AQ488" i="33"/>
  <c r="AR488" i="33" s="1"/>
  <c r="AQ406" i="33"/>
  <c r="AR406" i="33" s="1"/>
  <c r="AQ157" i="33"/>
  <c r="AR157" i="33" s="1"/>
  <c r="AQ259" i="33"/>
  <c r="AR259" i="33" s="1"/>
  <c r="AQ161" i="33"/>
  <c r="AR161" i="33" s="1"/>
  <c r="AQ170" i="33"/>
  <c r="AR170" i="33" s="1"/>
  <c r="AQ10" i="33"/>
  <c r="AR10" i="33" s="1"/>
  <c r="AQ140" i="33"/>
  <c r="AR140" i="33" s="1"/>
  <c r="AQ82" i="33"/>
  <c r="AR82" i="33" s="1"/>
  <c r="AQ314" i="33"/>
  <c r="AR314" i="33" s="1"/>
  <c r="AQ277" i="33"/>
  <c r="AR277" i="33" s="1"/>
  <c r="AQ55" i="33"/>
  <c r="AR55" i="33" s="1"/>
  <c r="AQ224" i="33"/>
  <c r="AR224" i="33" s="1"/>
  <c r="AQ284" i="33"/>
  <c r="AR284" i="33" s="1"/>
  <c r="AQ66" i="33"/>
  <c r="AR66" i="33" s="1"/>
  <c r="AQ501" i="33"/>
  <c r="AR501" i="33" s="1"/>
  <c r="AQ297" i="33"/>
  <c r="AR297" i="33" s="1"/>
  <c r="AQ127" i="33"/>
  <c r="AR127" i="33" s="1"/>
  <c r="AQ377" i="33"/>
  <c r="AR377" i="33" s="1"/>
  <c r="AQ345" i="33"/>
  <c r="AR345" i="33" s="1"/>
  <c r="AQ460" i="33"/>
  <c r="AR460" i="33" s="1"/>
  <c r="AQ359" i="33"/>
  <c r="AR359" i="33" s="1"/>
  <c r="AQ287" i="33"/>
  <c r="AR287" i="33" s="1"/>
  <c r="AQ434" i="33"/>
  <c r="AR434" i="33" s="1"/>
  <c r="AQ155" i="33"/>
  <c r="AR155" i="33" s="1"/>
  <c r="AQ35" i="33"/>
  <c r="AR35" i="33" s="1"/>
  <c r="AQ276" i="33"/>
  <c r="AR276" i="33" s="1"/>
  <c r="AQ33" i="33"/>
  <c r="AR33" i="33" s="1"/>
  <c r="AQ515" i="33"/>
  <c r="AR515" i="33" s="1"/>
  <c r="AQ240" i="33"/>
  <c r="AR240" i="33" s="1"/>
  <c r="AQ296" i="33"/>
  <c r="AR296" i="33" s="1"/>
  <c r="AQ492" i="33"/>
  <c r="AR492" i="33" s="1"/>
  <c r="AQ191" i="33"/>
  <c r="AR191" i="33" s="1"/>
  <c r="AQ39" i="33"/>
  <c r="AR39" i="33" s="1"/>
  <c r="AQ65" i="33"/>
  <c r="AR65" i="33" s="1"/>
  <c r="AQ220" i="33"/>
  <c r="AR220" i="33" s="1"/>
  <c r="AQ98" i="33"/>
  <c r="AR98" i="33" s="1"/>
  <c r="AQ18" i="33"/>
  <c r="AR18" i="33" s="1"/>
  <c r="AQ265" i="33"/>
  <c r="AR265" i="33" s="1"/>
  <c r="AQ85" i="33"/>
  <c r="AR85" i="33" s="1"/>
  <c r="AQ360" i="33"/>
  <c r="AR360" i="33" s="1"/>
  <c r="AQ347" i="33"/>
  <c r="AR347" i="33" s="1"/>
  <c r="AQ519" i="33"/>
  <c r="AR519" i="33" s="1"/>
  <c r="AQ282" i="33"/>
  <c r="AR282" i="33" s="1"/>
  <c r="AQ387" i="33"/>
  <c r="AR387" i="33" s="1"/>
  <c r="AQ132" i="33"/>
  <c r="AR132" i="33" s="1"/>
  <c r="AQ416" i="33"/>
  <c r="AR416" i="33" s="1"/>
  <c r="AQ168" i="33"/>
  <c r="AR168" i="33" s="1"/>
  <c r="AQ46" i="33"/>
  <c r="AR46" i="33" s="1"/>
  <c r="AQ396" i="33"/>
  <c r="AR396" i="33" s="1"/>
  <c r="AQ48" i="33"/>
  <c r="AR48" i="33" s="1"/>
  <c r="AQ213" i="33"/>
  <c r="AR213" i="33" s="1"/>
  <c r="AQ516" i="33"/>
  <c r="AR516" i="33" s="1"/>
  <c r="AQ77" i="33" l="1"/>
  <c r="AR77" i="33" s="1"/>
  <c r="AQ21" i="33"/>
  <c r="AR21" i="33" s="1"/>
  <c r="AQ196" i="33"/>
  <c r="AR196" i="33" s="1"/>
  <c r="AQ72" i="33"/>
  <c r="AR72" i="33" s="1"/>
  <c r="AQ404" i="33"/>
  <c r="AR404" i="33" s="1"/>
  <c r="AQ350" i="33"/>
  <c r="AR350" i="33" s="1"/>
  <c r="AQ425" i="33"/>
  <c r="AR425" i="33" s="1"/>
  <c r="AQ45" i="33"/>
  <c r="AR45" i="33" s="1"/>
  <c r="AQ250" i="33"/>
  <c r="AR250" i="33" s="1"/>
  <c r="AQ200" i="33"/>
  <c r="AR200" i="33" s="1"/>
  <c r="AQ349" i="33"/>
  <c r="AR349" i="33" s="1"/>
  <c r="AQ486" i="33"/>
  <c r="AR486" i="33" s="1"/>
  <c r="AQ289" i="33"/>
  <c r="AR289" i="33" s="1"/>
  <c r="AQ522" i="33"/>
  <c r="AR522" i="33" s="1"/>
  <c r="AQ518" i="33"/>
  <c r="AR518" i="33" s="1"/>
  <c r="AQ426" i="33"/>
  <c r="AR426" i="33" s="1"/>
  <c r="AQ255" i="33"/>
  <c r="AR255" i="33" s="1"/>
  <c r="AQ478" i="33"/>
  <c r="AR478" i="33" s="1"/>
  <c r="AQ294" i="33"/>
  <c r="AR294" i="33" s="1"/>
  <c r="AQ44" i="33"/>
  <c r="AR44" i="33" s="1"/>
  <c r="AQ190" i="33"/>
  <c r="AR190" i="33" s="1"/>
  <c r="AQ415" i="33"/>
  <c r="AR415" i="33" s="1"/>
  <c r="AQ451" i="33"/>
  <c r="AR451" i="33" s="1"/>
  <c r="AQ500" i="33"/>
  <c r="AR500" i="33" s="1"/>
  <c r="AQ356" i="33"/>
  <c r="AR356" i="33" s="1"/>
  <c r="AQ529" i="33"/>
  <c r="AR529" i="33" s="1"/>
  <c r="AQ37" i="33"/>
  <c r="AR37" i="33" s="1"/>
  <c r="AQ506" i="33"/>
  <c r="AR506" i="33" s="1"/>
  <c r="AQ407" i="33"/>
  <c r="AR407" i="33" s="1"/>
  <c r="AQ193" i="33"/>
  <c r="AR193" i="33" s="1"/>
  <c r="AQ433" i="33"/>
  <c r="AR433" i="33" s="1"/>
  <c r="AQ206" i="33"/>
  <c r="AR206" i="33" s="1"/>
  <c r="AQ28" i="33"/>
  <c r="AR28" i="33" s="1"/>
  <c r="AQ129" i="33"/>
  <c r="AR129" i="33" s="1"/>
  <c r="AQ62" i="33"/>
  <c r="AR62" i="33" s="1"/>
  <c r="AQ63" i="33"/>
  <c r="AR63" i="33" s="1"/>
  <c r="AQ384" i="33"/>
  <c r="AR384" i="33" s="1"/>
  <c r="AQ405" i="33"/>
  <c r="AR405" i="33" s="1"/>
  <c r="AQ22" i="33"/>
  <c r="AR22" i="33" s="1"/>
  <c r="AQ30" i="33"/>
  <c r="AR30" i="33" s="1"/>
  <c r="AQ452" i="33"/>
  <c r="AR452" i="33" s="1"/>
  <c r="AQ498" i="33"/>
  <c r="AR498" i="33" s="1"/>
  <c r="AT485" i="33"/>
  <c r="AQ364" i="33"/>
  <c r="AR364" i="33" s="1"/>
  <c r="AQ446" i="33"/>
  <c r="AR446" i="33" s="1"/>
  <c r="AQ31" i="33"/>
  <c r="AR31" i="33" s="1"/>
  <c r="AQ131" i="33"/>
  <c r="AR131" i="33" s="1"/>
  <c r="AQ450" i="33"/>
  <c r="AR450" i="33" s="1"/>
  <c r="AQ409" i="33"/>
  <c r="AR409" i="33" s="1"/>
  <c r="AQ202" i="33"/>
  <c r="AR202" i="33" s="1"/>
  <c r="AQ449" i="33"/>
  <c r="AR449" i="33" s="1"/>
  <c r="AQ187" i="33"/>
  <c r="AR187" i="33" s="1"/>
  <c r="AQ223" i="33"/>
  <c r="AR223" i="33" s="1"/>
  <c r="AQ69" i="33"/>
  <c r="AR69" i="33" s="1"/>
  <c r="AQ135" i="33"/>
  <c r="AR135" i="33" s="1"/>
  <c r="AQ43" i="33"/>
  <c r="AR43" i="33" s="1"/>
  <c r="AQ507" i="33"/>
  <c r="AR507" i="33" s="1"/>
  <c r="AQ154" i="33"/>
  <c r="AR154" i="33" s="1"/>
  <c r="AQ511" i="33"/>
  <c r="AR511" i="33" s="1"/>
  <c r="AQ476" i="33"/>
  <c r="AR476" i="33" s="1"/>
  <c r="AQ71" i="33"/>
  <c r="AR71" i="33" s="1"/>
  <c r="AQ428" i="33"/>
  <c r="AR428" i="33" s="1"/>
  <c r="AQ375" i="33"/>
  <c r="AR375" i="33" s="1"/>
  <c r="AQ441" i="33"/>
  <c r="AR441" i="33" s="1"/>
  <c r="AQ439" i="33"/>
  <c r="AR439" i="33" s="1"/>
  <c r="AQ266" i="33"/>
  <c r="AR266" i="33" s="1"/>
  <c r="AQ139" i="33"/>
  <c r="AR139" i="33" s="1"/>
  <c r="AQ465" i="33"/>
  <c r="AR465" i="33" s="1"/>
  <c r="AQ163" i="33"/>
  <c r="AR163" i="33" s="1"/>
  <c r="AQ510" i="33"/>
  <c r="AR510" i="33" s="1"/>
  <c r="AQ517" i="33"/>
  <c r="AR517" i="33" s="1"/>
  <c r="AQ83" i="33"/>
  <c r="AR83" i="33" s="1"/>
  <c r="AQ57" i="33"/>
  <c r="AR57" i="33" s="1"/>
  <c r="AQ533" i="33"/>
  <c r="AR533" i="33" s="1"/>
  <c r="AQ76" i="33"/>
  <c r="AR76" i="33" s="1"/>
  <c r="AQ397" i="33"/>
  <c r="AR397" i="33" s="1"/>
  <c r="AQ413" i="33"/>
  <c r="AR413" i="33" s="1"/>
  <c r="AQ440" i="33"/>
  <c r="AR440" i="33" s="1"/>
  <c r="AQ217" i="33"/>
  <c r="AR217" i="33" s="1"/>
  <c r="AQ95" i="33"/>
  <c r="AR95" i="33" s="1"/>
  <c r="AQ280" i="33"/>
  <c r="AR280" i="33" s="1"/>
  <c r="AQ474" i="33"/>
  <c r="AR474" i="33" s="1"/>
  <c r="AQ288" i="33"/>
  <c r="AR288" i="33" s="1"/>
  <c r="AQ379" i="33"/>
  <c r="AR379" i="33" s="1"/>
  <c r="AQ146" i="33"/>
  <c r="AR146" i="33" s="1"/>
  <c r="AQ300" i="33"/>
  <c r="AR300" i="33" s="1"/>
  <c r="AQ477" i="33"/>
  <c r="AR477" i="33" s="1"/>
  <c r="AQ238" i="33"/>
  <c r="AR238" i="33" s="1"/>
  <c r="AQ499" i="33"/>
  <c r="AR499" i="33" s="1"/>
  <c r="AQ418" i="33"/>
  <c r="AR418" i="33" s="1"/>
  <c r="AQ203" i="33"/>
  <c r="AR203" i="33" s="1"/>
  <c r="AQ299" i="33"/>
  <c r="AR299" i="33" s="1"/>
  <c r="AT165" i="33"/>
  <c r="AT519" i="33"/>
  <c r="AT401" i="33"/>
  <c r="AQ180" i="33"/>
  <c r="AR180" i="33" s="1"/>
  <c r="AT408" i="33"/>
  <c r="AT422" i="33"/>
  <c r="AT290" i="33"/>
  <c r="AQ175" i="33"/>
  <c r="AR175" i="33" s="1"/>
  <c r="AT120" i="33"/>
  <c r="AT211" i="33"/>
  <c r="AT339" i="33"/>
  <c r="AT330" i="33"/>
  <c r="AT31" i="33"/>
  <c r="AT458" i="33"/>
  <c r="AT403" i="33"/>
  <c r="AT435" i="33"/>
  <c r="AT24" i="33"/>
  <c r="AT300" i="33"/>
  <c r="AT228" i="33"/>
  <c r="AT487" i="33"/>
  <c r="AT226" i="33"/>
  <c r="AT77" i="33"/>
  <c r="AT477" i="33"/>
  <c r="AT238" i="33"/>
  <c r="AT229" i="33"/>
  <c r="AT304" i="33"/>
  <c r="AT203" i="33"/>
  <c r="AT182" i="33"/>
  <c r="AT474" i="33"/>
  <c r="AT364" i="33"/>
  <c r="AT185" i="33"/>
  <c r="AT331" i="33"/>
  <c r="AT436" i="33"/>
  <c r="AT394" i="33"/>
  <c r="AQ329" i="33"/>
  <c r="AR329" i="33" s="1"/>
  <c r="AT160" i="33"/>
  <c r="AQ508" i="33"/>
  <c r="AR508" i="33" s="1"/>
  <c r="AT288" i="33"/>
  <c r="AQ312" i="33"/>
  <c r="AR312" i="33" s="1"/>
  <c r="AT432" i="33"/>
  <c r="AT135" i="33"/>
  <c r="AT242" i="33"/>
  <c r="AT123" i="33"/>
  <c r="AT133" i="33"/>
  <c r="AT23" i="33"/>
  <c r="AT166" i="33"/>
  <c r="AT418" i="33"/>
  <c r="AT471" i="33"/>
  <c r="AQ389" i="33"/>
  <c r="AR389" i="33" s="1"/>
  <c r="AT341" i="33"/>
  <c r="AT344" i="33"/>
  <c r="AT131" i="33"/>
  <c r="AT450" i="33"/>
  <c r="AT479" i="33"/>
  <c r="AT209" i="33"/>
  <c r="AT503" i="33"/>
  <c r="AT409" i="33"/>
  <c r="AT21" i="33"/>
  <c r="AT202" i="33"/>
  <c r="AT310" i="33"/>
  <c r="AT521" i="33"/>
  <c r="AT449" i="33"/>
  <c r="AT187" i="33"/>
  <c r="AT223" i="33"/>
  <c r="AT390" i="33"/>
  <c r="AT348" i="33"/>
  <c r="AT526" i="33"/>
  <c r="AT499" i="33"/>
  <c r="AT527" i="33"/>
  <c r="AT234" i="33"/>
  <c r="AT49" i="33"/>
  <c r="AT26" i="33"/>
  <c r="AT199" i="33"/>
  <c r="AT478" i="33"/>
  <c r="AT294" i="33"/>
  <c r="AT44" i="33"/>
  <c r="AT105" i="33"/>
  <c r="AT190" i="33"/>
  <c r="AT415" i="33"/>
  <c r="AT451" i="33"/>
  <c r="AQ117" i="33"/>
  <c r="AR117" i="33" s="1"/>
  <c r="AT109" i="33"/>
  <c r="AT186" i="33"/>
  <c r="AT407" i="33"/>
  <c r="AT410" i="33"/>
  <c r="AQ491" i="33"/>
  <c r="AR491" i="33" s="1"/>
  <c r="AT189" i="33"/>
  <c r="AT299" i="33"/>
  <c r="AT130" i="33"/>
  <c r="AT438" i="33"/>
  <c r="AT75" i="33"/>
  <c r="AT393" i="33"/>
  <c r="AT13" i="33"/>
  <c r="AT176" i="33"/>
  <c r="AQ195" i="33"/>
  <c r="AR195" i="33" s="1"/>
  <c r="AT12" i="33"/>
  <c r="AT493" i="33"/>
  <c r="AT358" i="33"/>
  <c r="AT357" i="33"/>
  <c r="AT82" i="33"/>
  <c r="AT301" i="33"/>
  <c r="AT216" i="33"/>
  <c r="AT302" i="33"/>
  <c r="AT345" i="33"/>
  <c r="AT443" i="33"/>
  <c r="AT366" i="33"/>
  <c r="AT110" i="33"/>
  <c r="AT354" i="33"/>
  <c r="AT33" i="33"/>
  <c r="AT239" i="33"/>
  <c r="AT69" i="33"/>
  <c r="AT472" i="33"/>
  <c r="AT144" i="33"/>
  <c r="AT102" i="33"/>
  <c r="AT138" i="33"/>
  <c r="AT414" i="33"/>
  <c r="AT285" i="33"/>
  <c r="AT484" i="33"/>
  <c r="AT169" i="33"/>
  <c r="AT368" i="33"/>
  <c r="AT80" i="33"/>
  <c r="AT281" i="33"/>
  <c r="AT236" i="33"/>
  <c r="AT28" i="33"/>
  <c r="AT107" i="33"/>
  <c r="AT126" i="33"/>
  <c r="AT439" i="33"/>
  <c r="AT43" i="33"/>
  <c r="AT534" i="33"/>
  <c r="AT34" i="33"/>
  <c r="AT464" i="33"/>
  <c r="AT230" i="33"/>
  <c r="AT17" i="33"/>
  <c r="AT429" i="33"/>
  <c r="AT237" i="33"/>
  <c r="AT29" i="33"/>
  <c r="AT361" i="33"/>
  <c r="AT374" i="33"/>
  <c r="AT320" i="33"/>
  <c r="AT295" i="33"/>
  <c r="AT456" i="33"/>
  <c r="AT507" i="33"/>
  <c r="AT246" i="33"/>
  <c r="AT52" i="33"/>
  <c r="AT154" i="33"/>
  <c r="AT500" i="33"/>
  <c r="AT511" i="33"/>
  <c r="AT497" i="33"/>
  <c r="AT476" i="33"/>
  <c r="AT48" i="33"/>
  <c r="AT382" i="33"/>
  <c r="AT225" i="33"/>
  <c r="AT448" i="33"/>
  <c r="AT342" i="33"/>
  <c r="AT93" i="33"/>
  <c r="AT434" i="33"/>
  <c r="AT59" i="33"/>
  <c r="AT381" i="33"/>
  <c r="AT116" i="33"/>
  <c r="AT79" i="33"/>
  <c r="AT143" i="33"/>
  <c r="AT63" i="33"/>
  <c r="AT142" i="33"/>
  <c r="AT100" i="33"/>
  <c r="AT256" i="33"/>
  <c r="AT129" i="33"/>
  <c r="AT523" i="33"/>
  <c r="AT271" i="33"/>
  <c r="AT193" i="33"/>
  <c r="AT233" i="33"/>
  <c r="AT433" i="33"/>
  <c r="AT386" i="33"/>
  <c r="AT194" i="33"/>
  <c r="AT145" i="33"/>
  <c r="AT208" i="33"/>
  <c r="AT370" i="33"/>
  <c r="AT101" i="33"/>
  <c r="AT279" i="33"/>
  <c r="AT392" i="33"/>
  <c r="AT266" i="33"/>
  <c r="AT61" i="33"/>
  <c r="AT275" i="33"/>
  <c r="AT254" i="33"/>
  <c r="AT196" i="33"/>
  <c r="AT14" i="33"/>
  <c r="AT283" i="33"/>
  <c r="AT139" i="33"/>
  <c r="AT400" i="33"/>
  <c r="AT356" i="33"/>
  <c r="AT380" i="33"/>
  <c r="AT529" i="33"/>
  <c r="AT447" i="33"/>
  <c r="AT365" i="33"/>
  <c r="AT37" i="33"/>
  <c r="AT16" i="33"/>
  <c r="AT71" i="33"/>
  <c r="AQ278" i="33"/>
  <c r="AR278" i="33" s="1"/>
  <c r="AT428" i="33"/>
  <c r="AQ481" i="33"/>
  <c r="AR481" i="33" s="1"/>
  <c r="AT375" i="33"/>
  <c r="AT441" i="33"/>
  <c r="AT506" i="33"/>
  <c r="AT25" i="33"/>
  <c r="AQ340" i="33"/>
  <c r="AR340" i="33" s="1"/>
  <c r="AT461" i="33"/>
  <c r="AT97" i="33"/>
  <c r="AT62" i="33"/>
  <c r="AT164" i="33"/>
  <c r="AT210" i="33"/>
  <c r="AT72" i="33"/>
  <c r="AT404" i="33"/>
  <c r="AT351" i="33"/>
  <c r="AT350" i="33"/>
  <c r="AT425" i="33"/>
  <c r="AT45" i="33"/>
  <c r="AT462" i="33"/>
  <c r="AT353" i="33"/>
  <c r="AT114" i="33"/>
  <c r="AT467" i="33"/>
  <c r="AT273" i="33"/>
  <c r="AT324" i="33"/>
  <c r="AT125" i="33"/>
  <c r="AT513" i="33"/>
  <c r="AT206" i="33"/>
  <c r="AT27" i="33"/>
  <c r="AT181" i="33"/>
  <c r="AT128" i="33"/>
  <c r="AT465" i="33"/>
  <c r="AT8" i="33"/>
  <c r="AT260" i="33"/>
  <c r="AT163" i="33"/>
  <c r="AT510" i="33"/>
  <c r="AT245" i="33"/>
  <c r="AT379" i="33"/>
  <c r="AT183" i="33"/>
  <c r="AT517" i="33"/>
  <c r="AT308" i="33"/>
  <c r="AQ355" i="33"/>
  <c r="AR355" i="33" s="1"/>
  <c r="AT83" i="33"/>
  <c r="AT58" i="33"/>
  <c r="AT423" i="33"/>
  <c r="AT42" i="33"/>
  <c r="AT118" i="33"/>
  <c r="AT384" i="33"/>
  <c r="AT222" i="33"/>
  <c r="AT147" i="33"/>
  <c r="AT336" i="33"/>
  <c r="AT78" i="33"/>
  <c r="AT388" i="33"/>
  <c r="AT442" i="33"/>
  <c r="AT525" i="33"/>
  <c r="AT159" i="33"/>
  <c r="AT167" i="33"/>
  <c r="AT250" i="33"/>
  <c r="AT200" i="33"/>
  <c r="AT349" i="33"/>
  <c r="AT317" i="33"/>
  <c r="AT486" i="33"/>
  <c r="AT372" i="33"/>
  <c r="AT124" i="33"/>
  <c r="AT313" i="33"/>
  <c r="AT289" i="33"/>
  <c r="AT522" i="33"/>
  <c r="AT518" i="33"/>
  <c r="AT426" i="33"/>
  <c r="AT255" i="33"/>
  <c r="AT338" i="33"/>
  <c r="AT463" i="33"/>
  <c r="AT528" i="33"/>
  <c r="AT146" i="33"/>
  <c r="AT376" i="33"/>
  <c r="AT232" i="33"/>
  <c r="AT440" i="33"/>
  <c r="AT263" i="33"/>
  <c r="AT217" i="33"/>
  <c r="AT73" i="33"/>
  <c r="AT509" i="33"/>
  <c r="AT286" i="33"/>
  <c r="AT437" i="33"/>
  <c r="AT334" i="33"/>
  <c r="AT251" i="33"/>
  <c r="AT207" i="33"/>
  <c r="AT53" i="33"/>
  <c r="AT459" i="33"/>
  <c r="AT482" i="33"/>
  <c r="AT95" i="33"/>
  <c r="AT103" i="33"/>
  <c r="AT173" i="33"/>
  <c r="AT505" i="33"/>
  <c r="AT473" i="33"/>
  <c r="AT54" i="33"/>
  <c r="AT446" i="33"/>
  <c r="AT280" i="33"/>
  <c r="AT235" i="33"/>
  <c r="AT405" i="33"/>
  <c r="AT470" i="33"/>
  <c r="AT57" i="33"/>
  <c r="AT533" i="33"/>
  <c r="AT22" i="33"/>
  <c r="AT137" i="33"/>
  <c r="AT445" i="33"/>
  <c r="AT30" i="33"/>
  <c r="AT452" i="33"/>
  <c r="AQ536" i="33"/>
  <c r="AR536" i="33" s="1"/>
  <c r="AT76" i="33"/>
  <c r="AT397" i="33"/>
  <c r="AT172" i="33"/>
  <c r="AT36" i="33"/>
  <c r="AT498" i="33"/>
  <c r="AT413" i="33"/>
  <c r="AQ58" i="33"/>
  <c r="AR58" i="33" s="1"/>
  <c r="AQ273" i="33"/>
  <c r="AR273" i="33" s="1"/>
  <c r="AQ368" i="33"/>
  <c r="AR368" i="33" s="1"/>
  <c r="AQ342" i="33"/>
  <c r="AR342" i="33" s="1"/>
  <c r="AQ290" i="33"/>
  <c r="AR290" i="33" s="1"/>
  <c r="AQ23" i="33"/>
  <c r="AR23" i="33" s="1"/>
  <c r="AQ285" i="33"/>
  <c r="AR285" i="33" s="1"/>
  <c r="AQ467" i="33"/>
  <c r="AR467" i="33" s="1"/>
  <c r="AQ353" i="33"/>
  <c r="AR353" i="33" s="1"/>
  <c r="AQ107" i="33"/>
  <c r="AR107" i="33" s="1"/>
  <c r="AQ281" i="33"/>
  <c r="AR281" i="33" s="1"/>
  <c r="AQ114" i="33"/>
  <c r="AR114" i="33" s="1"/>
  <c r="AQ448" i="33"/>
  <c r="AR448" i="33" s="1"/>
  <c r="AQ34" i="33"/>
  <c r="AR34" i="33" s="1"/>
  <c r="AQ310" i="33"/>
  <c r="AR310" i="33" s="1"/>
  <c r="AQ376" i="33"/>
  <c r="AR376" i="33" s="1"/>
  <c r="AQ484" i="33"/>
  <c r="AR484" i="33" s="1"/>
  <c r="AQ443" i="33"/>
  <c r="AR443" i="33" s="1"/>
  <c r="AQ236" i="33"/>
  <c r="AR236" i="33" s="1"/>
  <c r="AQ109" i="33"/>
  <c r="AR109" i="33" s="1"/>
  <c r="AQ308" i="33"/>
  <c r="AR308" i="33" s="1"/>
  <c r="AQ283" i="33"/>
  <c r="AR283" i="33" s="1"/>
  <c r="AQ526" i="33"/>
  <c r="AR526" i="33" s="1"/>
  <c r="AQ256" i="33"/>
  <c r="AR256" i="33" s="1"/>
  <c r="AQ400" i="33"/>
  <c r="AR400" i="33" s="1"/>
  <c r="AQ207" i="33"/>
  <c r="AR207" i="33" s="1"/>
  <c r="AQ78" i="33"/>
  <c r="AR78" i="33" s="1"/>
  <c r="AQ393" i="33"/>
  <c r="AR393" i="33" s="1"/>
  <c r="AQ380" i="33"/>
  <c r="AR380" i="33" s="1"/>
  <c r="AQ251" i="33"/>
  <c r="AR251" i="33" s="1"/>
  <c r="AQ414" i="33"/>
  <c r="AR414" i="33" s="1"/>
  <c r="AQ432" i="33"/>
  <c r="AR432" i="33" s="1"/>
  <c r="AQ24" i="33"/>
  <c r="AR24" i="33" s="1"/>
  <c r="AQ361" i="33"/>
  <c r="AR361" i="33" s="1"/>
  <c r="AQ275" i="33"/>
  <c r="AR275" i="33" s="1"/>
  <c r="AQ144" i="33"/>
  <c r="AR144" i="33" s="1"/>
  <c r="AQ320" i="33"/>
  <c r="AR320" i="33" s="1"/>
  <c r="AQ133" i="33"/>
  <c r="AR133" i="33" s="1"/>
  <c r="AQ169" i="33"/>
  <c r="AR169" i="33" s="1"/>
  <c r="AT536" i="33"/>
  <c r="AT278" i="33"/>
  <c r="AT329" i="33"/>
  <c r="AT481" i="33"/>
  <c r="AT117" i="33"/>
  <c r="AQ16" i="33"/>
  <c r="AR16" i="33" s="1"/>
  <c r="AQ324" i="33"/>
  <c r="AR324" i="33" s="1"/>
  <c r="AQ374" i="33"/>
  <c r="AR374" i="33" s="1"/>
  <c r="AT491" i="33"/>
  <c r="AQ260" i="33"/>
  <c r="AR260" i="33" s="1"/>
  <c r="AQ429" i="33"/>
  <c r="AR429" i="33" s="1"/>
  <c r="AQ143" i="33"/>
  <c r="AR143" i="33" s="1"/>
  <c r="AQ472" i="33"/>
  <c r="AR472" i="33" s="1"/>
  <c r="AQ128" i="33"/>
  <c r="AR128" i="33" s="1"/>
  <c r="AQ235" i="33"/>
  <c r="AR235" i="33" s="1"/>
  <c r="AQ102" i="33"/>
  <c r="AR102" i="33" s="1"/>
  <c r="AQ410" i="33"/>
  <c r="AR410" i="33" s="1"/>
  <c r="AQ237" i="33"/>
  <c r="AR237" i="33" s="1"/>
  <c r="AQ189" i="33"/>
  <c r="AR189" i="33" s="1"/>
  <c r="AQ73" i="33"/>
  <c r="AR73" i="33" s="1"/>
  <c r="AQ330" i="33"/>
  <c r="AR330" i="33" s="1"/>
  <c r="AQ245" i="33"/>
  <c r="AR245" i="33" s="1"/>
  <c r="AQ101" i="33"/>
  <c r="AR101" i="33" s="1"/>
  <c r="AQ147" i="33"/>
  <c r="AR147" i="33" s="1"/>
  <c r="AQ222" i="33"/>
  <c r="AR222" i="33" s="1"/>
  <c r="AQ242" i="33"/>
  <c r="AR242" i="33" s="1"/>
  <c r="AQ194" i="33"/>
  <c r="AR194" i="33" s="1"/>
  <c r="AQ233" i="33"/>
  <c r="AR233" i="33" s="1"/>
  <c r="AQ437" i="33"/>
  <c r="AR437" i="33" s="1"/>
  <c r="AT340" i="33"/>
  <c r="AT508" i="33"/>
  <c r="AQ271" i="33"/>
  <c r="AR271" i="33" s="1"/>
  <c r="AQ464" i="33"/>
  <c r="AR464" i="33" s="1"/>
  <c r="AQ461" i="33"/>
  <c r="AR461" i="33" s="1"/>
  <c r="AQ527" i="33"/>
  <c r="AR527" i="33" s="1"/>
  <c r="AQ339" i="33"/>
  <c r="AR339" i="33" s="1"/>
  <c r="AT180" i="33"/>
  <c r="AT175" i="33"/>
  <c r="AQ234" i="33"/>
  <c r="AR234" i="33" s="1"/>
  <c r="AQ211" i="33"/>
  <c r="AR211" i="33" s="1"/>
  <c r="AT389" i="33"/>
  <c r="AT355" i="33"/>
  <c r="AT195" i="33"/>
  <c r="AQ408" i="33"/>
  <c r="AR408" i="33" s="1"/>
  <c r="AQ26" i="33"/>
  <c r="AR26" i="33" s="1"/>
  <c r="AQ435" i="33"/>
  <c r="AR435" i="33" s="1"/>
  <c r="AQ386" i="33"/>
  <c r="AR386" i="33" s="1"/>
  <c r="AQ279" i="33"/>
  <c r="AR279" i="33" s="1"/>
  <c r="AQ145" i="33"/>
  <c r="AR145" i="33" s="1"/>
  <c r="AQ403" i="33"/>
  <c r="AR403" i="33" s="1"/>
  <c r="AQ137" i="33"/>
  <c r="AR137" i="33" s="1"/>
  <c r="AQ442" i="33"/>
  <c r="AR442" i="33" s="1"/>
  <c r="AQ462" i="33"/>
  <c r="AR462" i="33" s="1"/>
  <c r="AQ447" i="33"/>
  <c r="AR447" i="33" s="1"/>
  <c r="AQ534" i="33"/>
  <c r="AR534" i="33" s="1"/>
  <c r="AT312" i="33"/>
  <c r="AQ17" i="33"/>
  <c r="AR17" i="33" s="1"/>
  <c r="AQ216" i="33"/>
  <c r="AR216" i="33" s="1"/>
  <c r="AQ199" i="33"/>
  <c r="AR199" i="33" s="1"/>
  <c r="AQ246" i="33"/>
  <c r="AR246" i="33" s="1"/>
  <c r="AQ458" i="33"/>
  <c r="AR458" i="33" s="1"/>
  <c r="AQ181" i="33"/>
  <c r="AR181" i="33" s="1"/>
  <c r="AQ497" i="33"/>
  <c r="AR497" i="33" s="1"/>
  <c r="AQ286" i="33"/>
  <c r="AR286" i="33" s="1"/>
  <c r="AQ106" i="33"/>
  <c r="AR106" i="33" s="1"/>
  <c r="AQ20" i="33"/>
  <c r="AR20" i="33" s="1"/>
  <c r="AQ138" i="33"/>
  <c r="AR138" i="33" s="1"/>
  <c r="AQ173" i="33"/>
  <c r="AR173" i="33" s="1"/>
  <c r="AQ124" i="33"/>
  <c r="AR124" i="33" s="1"/>
  <c r="AQ402" i="33"/>
  <c r="AR402" i="33" s="1"/>
  <c r="AQ80" i="33"/>
  <c r="AR80" i="33" s="1"/>
  <c r="AQ182" i="33"/>
  <c r="AR182" i="33" s="1"/>
  <c r="AQ309" i="33"/>
  <c r="AR309" i="33" s="1"/>
  <c r="AQ344" i="33"/>
  <c r="AR344" i="33" s="1"/>
  <c r="AQ295" i="33"/>
  <c r="AR295" i="33" s="1"/>
  <c r="AQ54" i="33"/>
  <c r="AR54" i="33" s="1"/>
  <c r="AQ366" i="33"/>
  <c r="AR366" i="33" s="1"/>
  <c r="AQ159" i="33"/>
  <c r="AR159" i="33" s="1"/>
  <c r="AQ482" i="33"/>
  <c r="AR482" i="33" s="1"/>
  <c r="AQ158" i="33"/>
  <c r="AR158" i="33" s="1"/>
  <c r="AQ525" i="33"/>
  <c r="AR525" i="33" s="1"/>
  <c r="AQ419" i="33"/>
  <c r="AR419" i="33" s="1"/>
  <c r="AQ338" i="33"/>
  <c r="AR338" i="33" s="1"/>
  <c r="AQ123" i="33"/>
  <c r="AR123" i="33" s="1"/>
  <c r="AQ14" i="33"/>
  <c r="AR14" i="33" s="1"/>
  <c r="AQ97" i="33"/>
  <c r="AR97" i="33" s="1"/>
  <c r="AQ422" i="33"/>
  <c r="AR422" i="33" s="1"/>
  <c r="AQ49" i="33"/>
  <c r="AR49" i="33" s="1"/>
  <c r="AQ186" i="33"/>
  <c r="AR186" i="33" s="1"/>
  <c r="AQ241" i="33"/>
  <c r="AR241" i="33" s="1"/>
  <c r="AQ172" i="33"/>
  <c r="AR172" i="33" s="1"/>
  <c r="AQ156" i="33"/>
  <c r="AR156" i="33" s="1"/>
  <c r="AQ523" i="33"/>
  <c r="AR523" i="33" s="1"/>
  <c r="AQ178" i="33"/>
  <c r="AR178" i="33" s="1"/>
  <c r="AQ160" i="33"/>
  <c r="AR160" i="33" s="1"/>
  <c r="AQ367" i="33"/>
  <c r="AR367" i="33" s="1"/>
  <c r="AQ358" i="33"/>
  <c r="AR358" i="33" s="1"/>
  <c r="AQ81" i="33"/>
  <c r="AR81" i="33" s="1"/>
  <c r="AQ75" i="33"/>
  <c r="AR75" i="33" s="1"/>
  <c r="AQ42" i="33"/>
  <c r="AR42" i="33" s="1"/>
  <c r="AQ336" i="33"/>
  <c r="AR336" i="33" s="1"/>
  <c r="AQ454" i="33"/>
  <c r="AR454" i="33" s="1"/>
  <c r="AQ208" i="33"/>
  <c r="AR208" i="33" s="1"/>
  <c r="AQ370" i="33"/>
  <c r="AR370" i="33" s="1"/>
  <c r="AQ463" i="33"/>
  <c r="AR463" i="33" s="1"/>
  <c r="AQ269" i="33"/>
  <c r="AR269" i="33" s="1"/>
  <c r="AQ100" i="33"/>
  <c r="AR100" i="33" s="1"/>
  <c r="AQ99" i="33"/>
  <c r="AR99" i="33" s="1"/>
  <c r="AQ316" i="33"/>
  <c r="AR316" i="33" s="1"/>
  <c r="AQ254" i="33"/>
  <c r="AR254" i="33" s="1"/>
  <c r="AQ305" i="33"/>
  <c r="AR305" i="33" s="1"/>
  <c r="AQ9" i="33"/>
  <c r="AR9" i="33" s="1"/>
  <c r="AQ401" i="33"/>
  <c r="AR401" i="33" s="1"/>
  <c r="AQ226" i="33"/>
  <c r="AR226" i="33" s="1"/>
  <c r="AQ232" i="33"/>
  <c r="AR232" i="33" s="1"/>
  <c r="AQ52" i="33"/>
  <c r="AR52" i="33" s="1"/>
  <c r="AQ445" i="33"/>
  <c r="AR445" i="33" s="1"/>
  <c r="AQ91" i="33"/>
  <c r="AR91" i="33" s="1"/>
  <c r="AQ166" i="33"/>
  <c r="AR166" i="33" s="1"/>
  <c r="AQ298" i="33"/>
  <c r="AR298" i="33" s="1"/>
  <c r="AQ120" i="33"/>
  <c r="AR120" i="33" s="1"/>
  <c r="AQ13" i="33"/>
  <c r="AR13" i="33" s="1"/>
  <c r="AQ369" i="33"/>
  <c r="AR369" i="33" s="1"/>
  <c r="AQ470" i="33"/>
  <c r="AR470" i="33" s="1"/>
  <c r="AQ383" i="33"/>
  <c r="AR383" i="33" s="1"/>
  <c r="AQ103" i="33"/>
  <c r="AR103" i="33" s="1"/>
  <c r="AQ390" i="33"/>
  <c r="AR390" i="33" s="1"/>
  <c r="AQ469" i="33"/>
  <c r="AR469" i="33" s="1"/>
  <c r="AQ457" i="33"/>
  <c r="AR457" i="33" s="1"/>
  <c r="AQ509" i="33"/>
  <c r="AR509" i="33" s="1"/>
  <c r="AQ392" i="33"/>
  <c r="AR392" i="33" s="1"/>
  <c r="AQ230" i="33"/>
  <c r="AR230" i="33" s="1"/>
  <c r="AQ424" i="33"/>
  <c r="AR424" i="33" s="1"/>
  <c r="AQ323" i="33"/>
  <c r="AR323" i="33" s="1"/>
  <c r="AQ372" i="33"/>
  <c r="AR372" i="33" s="1"/>
  <c r="AQ261" i="33"/>
  <c r="AR261" i="33" s="1"/>
  <c r="AQ382" i="33"/>
  <c r="AR382" i="33" s="1"/>
  <c r="AQ150" i="33"/>
  <c r="AR150" i="33" s="1"/>
  <c r="AQ25" i="33"/>
  <c r="AR25" i="33" s="1"/>
  <c r="AQ485" i="33"/>
  <c r="AR485" i="33" s="1"/>
  <c r="AQ495" i="33"/>
  <c r="AR495" i="33" s="1"/>
  <c r="AQ36" i="33"/>
  <c r="AR36" i="33" s="1"/>
  <c r="AQ205" i="33"/>
  <c r="AR205" i="33" s="1"/>
  <c r="AQ126" i="33"/>
  <c r="AR126" i="33" s="1"/>
  <c r="AQ388" i="33"/>
  <c r="AR388" i="33" s="1"/>
  <c r="AQ365" i="33"/>
  <c r="AR365" i="33" s="1"/>
  <c r="AQ243" i="33"/>
  <c r="AR243" i="33" s="1"/>
  <c r="AQ231" i="33"/>
  <c r="AR231" i="33" s="1"/>
  <c r="AQ398" i="33"/>
  <c r="AR398" i="33" s="1"/>
  <c r="AQ505" i="33"/>
  <c r="AR505" i="33" s="1"/>
  <c r="AQ528" i="33"/>
  <c r="AR528" i="33" s="1"/>
  <c r="AQ67" i="33"/>
  <c r="AR67" i="33" s="1"/>
  <c r="AQ239" i="33"/>
  <c r="AR239" i="33" s="1"/>
  <c r="AQ47" i="33"/>
  <c r="AR47" i="33" s="1"/>
  <c r="AQ267" i="33"/>
  <c r="AR267" i="33" s="1"/>
  <c r="AQ108" i="33"/>
  <c r="AR108" i="33" s="1"/>
  <c r="AQ244" i="33"/>
  <c r="AR244" i="33" s="1"/>
  <c r="AQ317" i="33"/>
  <c r="AR317" i="33" s="1"/>
  <c r="AQ348" i="33"/>
  <c r="AR348" i="33" s="1"/>
  <c r="AQ252" i="33"/>
  <c r="AR252" i="33" s="1"/>
  <c r="AQ466" i="33"/>
  <c r="AR466" i="33" s="1"/>
  <c r="AQ93" i="33"/>
  <c r="AR93" i="33" s="1"/>
  <c r="AQ357" i="33"/>
  <c r="AR357" i="33" s="1"/>
  <c r="AQ210" i="33"/>
  <c r="AR210" i="33" s="1"/>
  <c r="AQ453" i="33"/>
  <c r="AR453" i="33" s="1"/>
  <c r="AQ228" i="33"/>
  <c r="AR228" i="33" s="1"/>
  <c r="AQ122" i="33"/>
  <c r="AR122" i="33" s="1"/>
  <c r="AQ423" i="33"/>
  <c r="AR423" i="33" s="1"/>
  <c r="AQ503" i="33"/>
  <c r="AR503" i="33" s="1"/>
  <c r="AQ125" i="33"/>
  <c r="AR125" i="33" s="1"/>
  <c r="AQ521" i="33"/>
  <c r="AR521" i="33" s="1"/>
  <c r="AQ29" i="33"/>
  <c r="AR29" i="33" s="1"/>
  <c r="AQ209" i="33"/>
  <c r="AR209" i="33" s="1"/>
  <c r="AQ471" i="33"/>
  <c r="AR471" i="33" s="1"/>
  <c r="AQ327" i="33"/>
  <c r="AR327" i="33" s="1"/>
  <c r="AQ313" i="33"/>
  <c r="AR313" i="33" s="1"/>
  <c r="AQ431" i="33"/>
  <c r="AR431" i="33" s="1"/>
  <c r="AQ188" i="33"/>
  <c r="AR188" i="33" s="1"/>
  <c r="AQ530" i="33"/>
  <c r="AR530" i="33" s="1"/>
  <c r="AQ272" i="33"/>
  <c r="AR272" i="33" s="1"/>
  <c r="AQ378" i="33"/>
  <c r="AR378" i="33" s="1"/>
  <c r="AQ263" i="33"/>
  <c r="AR263" i="33" s="1"/>
  <c r="AQ61" i="33"/>
  <c r="AR61" i="33" s="1"/>
  <c r="AQ53" i="33"/>
  <c r="AR53" i="33" s="1"/>
  <c r="AQ381" i="33"/>
  <c r="AR381" i="33" s="1"/>
  <c r="AQ391" i="33"/>
  <c r="AR391" i="33" s="1"/>
  <c r="AQ399" i="33"/>
  <c r="AR399" i="33" s="1"/>
  <c r="AQ264" i="33"/>
  <c r="AR264" i="33" s="1"/>
  <c r="AQ456" i="33"/>
  <c r="AR456" i="33" s="1"/>
  <c r="AQ112" i="33"/>
  <c r="AR112" i="33" s="1"/>
  <c r="AQ204" i="33"/>
  <c r="AR204" i="33" s="1"/>
  <c r="AQ459" i="33"/>
  <c r="AR459" i="33" s="1"/>
  <c r="AQ64" i="33"/>
  <c r="AR64" i="33" s="1"/>
  <c r="AQ479" i="33"/>
  <c r="AR479" i="33" s="1"/>
  <c r="AQ27" i="33"/>
  <c r="AR27" i="33" s="1"/>
  <c r="AQ116" i="33"/>
  <c r="AR116" i="33" s="1"/>
  <c r="AQ164" i="33"/>
  <c r="AR164" i="33" s="1"/>
  <c r="AQ493" i="33"/>
  <c r="AR493" i="33" s="1"/>
  <c r="AQ438" i="33"/>
  <c r="AR438" i="33" s="1"/>
  <c r="AQ12" i="33"/>
  <c r="AR12" i="33" s="1"/>
  <c r="AQ86" i="33"/>
  <c r="AR86" i="33" s="1"/>
  <c r="AQ165" i="33"/>
  <c r="AR165" i="33" s="1"/>
  <c r="AQ8" i="33"/>
  <c r="AR8" i="33" s="1"/>
  <c r="AQ351" i="33"/>
  <c r="AR351" i="33" s="1"/>
  <c r="AQ513" i="33"/>
  <c r="AR513" i="33" s="1"/>
  <c r="AQ142" i="33"/>
  <c r="AR142" i="33" s="1"/>
  <c r="AQ167" i="33"/>
  <c r="AR167" i="33" s="1"/>
  <c r="AQ183" i="33"/>
  <c r="AR183" i="33" s="1"/>
  <c r="AQ104" i="33"/>
  <c r="AR104" i="33" s="1"/>
  <c r="AQ118" i="33"/>
  <c r="AR118" i="33" s="1"/>
  <c r="AQ111" i="33"/>
  <c r="AR111" i="33" s="1"/>
  <c r="AQ322" i="33"/>
  <c r="AR322" i="33" s="1"/>
  <c r="AQ331" i="33"/>
  <c r="AR331" i="33" s="1"/>
  <c r="AQ110" i="33"/>
  <c r="AR110" i="33" s="1"/>
  <c r="AQ105" i="33"/>
  <c r="AR105" i="33" s="1"/>
  <c r="F538" i="28"/>
  <c r="G538" i="28" s="1"/>
  <c r="F537" i="28"/>
  <c r="G537" i="28" s="1"/>
  <c r="F536" i="28"/>
  <c r="G536" i="28" s="1"/>
  <c r="F535" i="28"/>
  <c r="G535" i="28" s="1"/>
  <c r="F534" i="28"/>
  <c r="G534" i="28" s="1"/>
  <c r="F533" i="28"/>
  <c r="G533" i="28" s="1"/>
  <c r="F532" i="28"/>
  <c r="G532" i="28" s="1"/>
  <c r="F531" i="28"/>
  <c r="G531" i="28" s="1"/>
  <c r="F530" i="28"/>
  <c r="G530" i="28" s="1"/>
  <c r="F529" i="28"/>
  <c r="G529" i="28" s="1"/>
  <c r="F528" i="28"/>
  <c r="G528" i="28" s="1"/>
  <c r="F527" i="28"/>
  <c r="G527" i="28" s="1"/>
  <c r="F526" i="28"/>
  <c r="G526" i="28" s="1"/>
  <c r="F525" i="28"/>
  <c r="G525" i="28" s="1"/>
  <c r="F524" i="28"/>
  <c r="G524" i="28" s="1"/>
  <c r="F523" i="28"/>
  <c r="G523" i="28" s="1"/>
  <c r="F522" i="28"/>
  <c r="G522" i="28" s="1"/>
  <c r="F521" i="28"/>
  <c r="G521" i="28" s="1"/>
  <c r="F520" i="28"/>
  <c r="G520" i="28" s="1"/>
  <c r="F519" i="28"/>
  <c r="G519" i="28" s="1"/>
  <c r="F518" i="28"/>
  <c r="G518" i="28" s="1"/>
  <c r="F517" i="28"/>
  <c r="G517" i="28" s="1"/>
  <c r="F516" i="28"/>
  <c r="G516" i="28" s="1"/>
  <c r="F515" i="28"/>
  <c r="G515" i="28" s="1"/>
  <c r="F514" i="28"/>
  <c r="G514" i="28" s="1"/>
  <c r="F513" i="28"/>
  <c r="G513" i="28" s="1"/>
  <c r="F512" i="28"/>
  <c r="G512" i="28" s="1"/>
  <c r="F511" i="28"/>
  <c r="G511" i="28" s="1"/>
  <c r="F510" i="28"/>
  <c r="G510" i="28" s="1"/>
  <c r="F509" i="28"/>
  <c r="G509" i="28" s="1"/>
  <c r="F508" i="28"/>
  <c r="G508" i="28" s="1"/>
  <c r="F507" i="28"/>
  <c r="G507" i="28" s="1"/>
  <c r="F506" i="28"/>
  <c r="G506" i="28" s="1"/>
  <c r="F505" i="28"/>
  <c r="G505" i="28" s="1"/>
  <c r="F504" i="28"/>
  <c r="G504" i="28" s="1"/>
  <c r="F503" i="28"/>
  <c r="G503" i="28" s="1"/>
  <c r="F502" i="28"/>
  <c r="G502" i="28" s="1"/>
  <c r="F501" i="28"/>
  <c r="G501" i="28" s="1"/>
  <c r="F500" i="28"/>
  <c r="G500" i="28" s="1"/>
  <c r="F499" i="28"/>
  <c r="G499" i="28" s="1"/>
  <c r="F498" i="28"/>
  <c r="G498" i="28" s="1"/>
  <c r="F497" i="28"/>
  <c r="G497" i="28" s="1"/>
  <c r="F496" i="28"/>
  <c r="G496" i="28" s="1"/>
  <c r="F495" i="28"/>
  <c r="G495" i="28" s="1"/>
  <c r="F494" i="28"/>
  <c r="G494" i="28" s="1"/>
  <c r="F493" i="28"/>
  <c r="G493" i="28" s="1"/>
  <c r="F492" i="28"/>
  <c r="G492" i="28" s="1"/>
  <c r="F491" i="28"/>
  <c r="G491" i="28" s="1"/>
  <c r="F490" i="28"/>
  <c r="G490" i="28" s="1"/>
  <c r="F489" i="28"/>
  <c r="G489" i="28" s="1"/>
  <c r="F488" i="28"/>
  <c r="G488" i="28" s="1"/>
  <c r="F487" i="28"/>
  <c r="G487" i="28" s="1"/>
  <c r="F486" i="28"/>
  <c r="G486" i="28" s="1"/>
  <c r="F485" i="28"/>
  <c r="G485" i="28" s="1"/>
  <c r="F484" i="28"/>
  <c r="G484" i="28" s="1"/>
  <c r="F483" i="28"/>
  <c r="G483" i="28" s="1"/>
  <c r="F482" i="28"/>
  <c r="G482" i="28" s="1"/>
  <c r="F481" i="28"/>
  <c r="G481" i="28" s="1"/>
  <c r="F480" i="28"/>
  <c r="G480" i="28" s="1"/>
  <c r="F479" i="28"/>
  <c r="G479" i="28" s="1"/>
  <c r="F478" i="28"/>
  <c r="G478" i="28" s="1"/>
  <c r="F477" i="28"/>
  <c r="G477" i="28" s="1"/>
  <c r="F476" i="28"/>
  <c r="G476" i="28" s="1"/>
  <c r="F475" i="28"/>
  <c r="G475" i="28" s="1"/>
  <c r="F474" i="28"/>
  <c r="G474" i="28" s="1"/>
  <c r="F473" i="28"/>
  <c r="G473" i="28" s="1"/>
  <c r="F472" i="28"/>
  <c r="G472" i="28" s="1"/>
  <c r="F471" i="28"/>
  <c r="G471" i="28" s="1"/>
  <c r="F470" i="28"/>
  <c r="G470" i="28" s="1"/>
  <c r="F469" i="28"/>
  <c r="G469" i="28" s="1"/>
  <c r="F468" i="28"/>
  <c r="G468" i="28" s="1"/>
  <c r="F467" i="28"/>
  <c r="G467" i="28" s="1"/>
  <c r="F466" i="28"/>
  <c r="G466" i="28" s="1"/>
  <c r="F465" i="28"/>
  <c r="G465" i="28" s="1"/>
  <c r="F464" i="28"/>
  <c r="G464" i="28" s="1"/>
  <c r="F463" i="28"/>
  <c r="G463" i="28" s="1"/>
  <c r="F462" i="28"/>
  <c r="G462" i="28" s="1"/>
  <c r="F461" i="28"/>
  <c r="G461" i="28" s="1"/>
  <c r="F460" i="28"/>
  <c r="G460" i="28" s="1"/>
  <c r="F459" i="28"/>
  <c r="G459" i="28" s="1"/>
  <c r="F458" i="28"/>
  <c r="G458" i="28" s="1"/>
  <c r="F457" i="28"/>
  <c r="G457" i="28" s="1"/>
  <c r="F456" i="28"/>
  <c r="G456" i="28" s="1"/>
  <c r="F455" i="28"/>
  <c r="G455" i="28" s="1"/>
  <c r="F454" i="28"/>
  <c r="G454" i="28" s="1"/>
  <c r="F453" i="28"/>
  <c r="G453" i="28" s="1"/>
  <c r="F452" i="28"/>
  <c r="G452" i="28" s="1"/>
  <c r="F451" i="28"/>
  <c r="G451" i="28" s="1"/>
  <c r="F450" i="28"/>
  <c r="G450" i="28" s="1"/>
  <c r="F449" i="28"/>
  <c r="G449" i="28" s="1"/>
  <c r="F448" i="28"/>
  <c r="G448" i="28" s="1"/>
  <c r="F447" i="28"/>
  <c r="G447" i="28" s="1"/>
  <c r="F446" i="28"/>
  <c r="G446" i="28" s="1"/>
  <c r="F445" i="28"/>
  <c r="G445" i="28" s="1"/>
  <c r="F444" i="28"/>
  <c r="G444" i="28" s="1"/>
  <c r="F443" i="28"/>
  <c r="G443" i="28" s="1"/>
  <c r="F442" i="28"/>
  <c r="G442" i="28" s="1"/>
  <c r="F441" i="28"/>
  <c r="G441" i="28" s="1"/>
  <c r="F440" i="28"/>
  <c r="G440" i="28" s="1"/>
  <c r="F439" i="28"/>
  <c r="G439" i="28" s="1"/>
  <c r="F438" i="28"/>
  <c r="G438" i="28" s="1"/>
  <c r="F437" i="28"/>
  <c r="G437" i="28" s="1"/>
  <c r="F436" i="28"/>
  <c r="G436" i="28" s="1"/>
  <c r="F435" i="28"/>
  <c r="G435" i="28" s="1"/>
  <c r="F434" i="28"/>
  <c r="G434" i="28" s="1"/>
  <c r="F433" i="28"/>
  <c r="G433" i="28" s="1"/>
  <c r="F432" i="28"/>
  <c r="G432" i="28" s="1"/>
  <c r="F431" i="28"/>
  <c r="G431" i="28" s="1"/>
  <c r="F430" i="28"/>
  <c r="G430" i="28" s="1"/>
  <c r="F429" i="28"/>
  <c r="G429" i="28" s="1"/>
  <c r="F428" i="28"/>
  <c r="G428" i="28" s="1"/>
  <c r="F427" i="28"/>
  <c r="G427" i="28" s="1"/>
  <c r="F426" i="28"/>
  <c r="G426" i="28" s="1"/>
  <c r="F425" i="28"/>
  <c r="G425" i="28" s="1"/>
  <c r="F424" i="28"/>
  <c r="G424" i="28" s="1"/>
  <c r="F423" i="28"/>
  <c r="G423" i="28" s="1"/>
  <c r="F422" i="28"/>
  <c r="G422" i="28" s="1"/>
  <c r="F421" i="28"/>
  <c r="G421" i="28" s="1"/>
  <c r="F420" i="28"/>
  <c r="G420" i="28" s="1"/>
  <c r="F419" i="28"/>
  <c r="G419" i="28" s="1"/>
  <c r="F418" i="28"/>
  <c r="G418" i="28" s="1"/>
  <c r="F417" i="28"/>
  <c r="G417" i="28" s="1"/>
  <c r="F416" i="28"/>
  <c r="G416" i="28" s="1"/>
  <c r="F415" i="28"/>
  <c r="G415" i="28" s="1"/>
  <c r="F414" i="28"/>
  <c r="G414" i="28" s="1"/>
  <c r="F413" i="28"/>
  <c r="G413" i="28" s="1"/>
  <c r="F412" i="28"/>
  <c r="G412" i="28" s="1"/>
  <c r="F411" i="28"/>
  <c r="G411" i="28" s="1"/>
  <c r="F410" i="28"/>
  <c r="G410" i="28" s="1"/>
  <c r="F409" i="28"/>
  <c r="G409" i="28" s="1"/>
  <c r="F408" i="28"/>
  <c r="G408" i="28" s="1"/>
  <c r="F407" i="28"/>
  <c r="G407" i="28" s="1"/>
  <c r="F406" i="28"/>
  <c r="G406" i="28" s="1"/>
  <c r="F405" i="28"/>
  <c r="G405" i="28" s="1"/>
  <c r="F404" i="28"/>
  <c r="G404" i="28" s="1"/>
  <c r="F403" i="28"/>
  <c r="G403" i="28" s="1"/>
  <c r="F402" i="28"/>
  <c r="G402" i="28" s="1"/>
  <c r="F401" i="28"/>
  <c r="G401" i="28" s="1"/>
  <c r="F400" i="28"/>
  <c r="G400" i="28" s="1"/>
  <c r="F399" i="28"/>
  <c r="G399" i="28" s="1"/>
  <c r="F398" i="28"/>
  <c r="G398" i="28" s="1"/>
  <c r="F397" i="28"/>
  <c r="G397" i="28" s="1"/>
  <c r="F396" i="28"/>
  <c r="G396" i="28" s="1"/>
  <c r="F395" i="28"/>
  <c r="G395" i="28" s="1"/>
  <c r="F394" i="28"/>
  <c r="G394" i="28" s="1"/>
  <c r="F393" i="28"/>
  <c r="G393" i="28" s="1"/>
  <c r="F392" i="28"/>
  <c r="G392" i="28" s="1"/>
  <c r="F391" i="28"/>
  <c r="G391" i="28" s="1"/>
  <c r="F390" i="28"/>
  <c r="G390" i="28" s="1"/>
  <c r="F389" i="28"/>
  <c r="G389" i="28" s="1"/>
  <c r="F388" i="28"/>
  <c r="G388" i="28" s="1"/>
  <c r="F387" i="28"/>
  <c r="G387" i="28" s="1"/>
  <c r="F386" i="28"/>
  <c r="G386" i="28" s="1"/>
  <c r="F385" i="28"/>
  <c r="G385" i="28" s="1"/>
  <c r="F384" i="28"/>
  <c r="G384" i="28" s="1"/>
  <c r="F383" i="28"/>
  <c r="G383" i="28" s="1"/>
  <c r="F382" i="28"/>
  <c r="G382" i="28" s="1"/>
  <c r="F381" i="28"/>
  <c r="G381" i="28" s="1"/>
  <c r="F380" i="28"/>
  <c r="G380" i="28" s="1"/>
  <c r="F379" i="28"/>
  <c r="G379" i="28" s="1"/>
  <c r="F378" i="28"/>
  <c r="G378" i="28" s="1"/>
  <c r="F377" i="28"/>
  <c r="G377" i="28" s="1"/>
  <c r="F376" i="28"/>
  <c r="G376" i="28" s="1"/>
  <c r="F375" i="28"/>
  <c r="G375" i="28" s="1"/>
  <c r="F374" i="28"/>
  <c r="G374" i="28" s="1"/>
  <c r="F373" i="28"/>
  <c r="G373" i="28" s="1"/>
  <c r="F372" i="28"/>
  <c r="G372" i="28" s="1"/>
  <c r="F371" i="28"/>
  <c r="G371" i="28" s="1"/>
  <c r="F370" i="28"/>
  <c r="G370" i="28" s="1"/>
  <c r="F369" i="28"/>
  <c r="G369" i="28" s="1"/>
  <c r="F368" i="28"/>
  <c r="G368" i="28" s="1"/>
  <c r="F367" i="28"/>
  <c r="G367" i="28" s="1"/>
  <c r="F366" i="28"/>
  <c r="G366" i="28" s="1"/>
  <c r="F365" i="28"/>
  <c r="G365" i="28" s="1"/>
  <c r="F364" i="28"/>
  <c r="G364" i="28" s="1"/>
  <c r="F363" i="28"/>
  <c r="G363" i="28" s="1"/>
  <c r="F362" i="28"/>
  <c r="G362" i="28" s="1"/>
  <c r="F361" i="28"/>
  <c r="G361" i="28" s="1"/>
  <c r="F360" i="28"/>
  <c r="G360" i="28" s="1"/>
  <c r="F359" i="28"/>
  <c r="G359" i="28" s="1"/>
  <c r="F358" i="28"/>
  <c r="G358" i="28" s="1"/>
  <c r="F357" i="28"/>
  <c r="G357" i="28" s="1"/>
  <c r="F356" i="28"/>
  <c r="G356" i="28" s="1"/>
  <c r="F355" i="28"/>
  <c r="G355" i="28" s="1"/>
  <c r="F354" i="28"/>
  <c r="G354" i="28" s="1"/>
  <c r="F353" i="28"/>
  <c r="G353" i="28" s="1"/>
  <c r="F352" i="28"/>
  <c r="G352" i="28" s="1"/>
  <c r="F351" i="28"/>
  <c r="G351" i="28" s="1"/>
  <c r="F350" i="28"/>
  <c r="G350" i="28" s="1"/>
  <c r="F349" i="28"/>
  <c r="G349" i="28" s="1"/>
  <c r="F348" i="28"/>
  <c r="G348" i="28" s="1"/>
  <c r="F347" i="28"/>
  <c r="G347" i="28" s="1"/>
  <c r="F346" i="28"/>
  <c r="G346" i="28" s="1"/>
  <c r="F345" i="28"/>
  <c r="G345" i="28" s="1"/>
  <c r="F344" i="28"/>
  <c r="G344" i="28" s="1"/>
  <c r="F343" i="28"/>
  <c r="G343" i="28" s="1"/>
  <c r="F342" i="28"/>
  <c r="G342" i="28" s="1"/>
  <c r="F341" i="28"/>
  <c r="G341" i="28" s="1"/>
  <c r="F340" i="28"/>
  <c r="G340" i="28" s="1"/>
  <c r="F339" i="28"/>
  <c r="G339" i="28" s="1"/>
  <c r="F338" i="28"/>
  <c r="G338" i="28" s="1"/>
  <c r="F337" i="28"/>
  <c r="G337" i="28" s="1"/>
  <c r="F336" i="28"/>
  <c r="G336" i="28" s="1"/>
  <c r="F335" i="28"/>
  <c r="G335" i="28" s="1"/>
  <c r="F334" i="28"/>
  <c r="G334" i="28" s="1"/>
  <c r="F333" i="28"/>
  <c r="G333" i="28" s="1"/>
  <c r="F332" i="28"/>
  <c r="G332" i="28" s="1"/>
  <c r="F331" i="28"/>
  <c r="G331" i="28" s="1"/>
  <c r="F330" i="28"/>
  <c r="G330" i="28" s="1"/>
  <c r="F329" i="28"/>
  <c r="G329" i="28" s="1"/>
  <c r="F328" i="28"/>
  <c r="G328" i="28" s="1"/>
  <c r="F327" i="28"/>
  <c r="G327" i="28" s="1"/>
  <c r="F326" i="28"/>
  <c r="G326" i="28" s="1"/>
  <c r="F325" i="28"/>
  <c r="G325" i="28" s="1"/>
  <c r="F324" i="28"/>
  <c r="G324" i="28" s="1"/>
  <c r="F323" i="28"/>
  <c r="G323" i="28" s="1"/>
  <c r="F322" i="28"/>
  <c r="G322" i="28" s="1"/>
  <c r="F321" i="28"/>
  <c r="G321" i="28" s="1"/>
  <c r="F320" i="28"/>
  <c r="G320" i="28" s="1"/>
  <c r="F319" i="28"/>
  <c r="G319" i="28" s="1"/>
  <c r="F318" i="28"/>
  <c r="G318" i="28" s="1"/>
  <c r="F317" i="28"/>
  <c r="G317" i="28" s="1"/>
  <c r="F316" i="28"/>
  <c r="G316" i="28" s="1"/>
  <c r="F315" i="28"/>
  <c r="G315" i="28" s="1"/>
  <c r="F314" i="28"/>
  <c r="G314" i="28" s="1"/>
  <c r="F313" i="28"/>
  <c r="G313" i="28" s="1"/>
  <c r="F312" i="28"/>
  <c r="G312" i="28" s="1"/>
  <c r="F311" i="28"/>
  <c r="G311" i="28" s="1"/>
  <c r="F310" i="28"/>
  <c r="G310" i="28" s="1"/>
  <c r="F309" i="28"/>
  <c r="G309" i="28" s="1"/>
  <c r="F308" i="28"/>
  <c r="G308" i="28" s="1"/>
  <c r="F307" i="28"/>
  <c r="G307" i="28" s="1"/>
  <c r="F306" i="28"/>
  <c r="G306" i="28" s="1"/>
  <c r="F305" i="28"/>
  <c r="G305" i="28" s="1"/>
  <c r="F304" i="28"/>
  <c r="G304" i="28" s="1"/>
  <c r="F303" i="28"/>
  <c r="G303" i="28" s="1"/>
  <c r="F302" i="28"/>
  <c r="G302" i="28" s="1"/>
  <c r="F301" i="28"/>
  <c r="G301" i="28" s="1"/>
  <c r="F300" i="28"/>
  <c r="G300" i="28" s="1"/>
  <c r="F299" i="28"/>
  <c r="G299" i="28" s="1"/>
  <c r="F298" i="28"/>
  <c r="G298" i="28" s="1"/>
  <c r="F297" i="28"/>
  <c r="G297" i="28" s="1"/>
  <c r="F296" i="28"/>
  <c r="G296" i="28" s="1"/>
  <c r="F295" i="28"/>
  <c r="G295" i="28" s="1"/>
  <c r="F294" i="28"/>
  <c r="G294" i="28" s="1"/>
  <c r="F293" i="28"/>
  <c r="G293" i="28" s="1"/>
  <c r="F292" i="28"/>
  <c r="G292" i="28" s="1"/>
  <c r="F291" i="28"/>
  <c r="G291" i="28" s="1"/>
  <c r="F290" i="28"/>
  <c r="G290" i="28" s="1"/>
  <c r="F289" i="28"/>
  <c r="G289" i="28" s="1"/>
  <c r="F288" i="28"/>
  <c r="G288" i="28" s="1"/>
  <c r="F287" i="28"/>
  <c r="G287" i="28" s="1"/>
  <c r="F286" i="28"/>
  <c r="G286" i="28" s="1"/>
  <c r="F285" i="28"/>
  <c r="G285" i="28" s="1"/>
  <c r="F284" i="28"/>
  <c r="G284" i="28" s="1"/>
  <c r="F283" i="28"/>
  <c r="G283" i="28" s="1"/>
  <c r="F282" i="28"/>
  <c r="G282" i="28" s="1"/>
  <c r="F281" i="28"/>
  <c r="G281" i="28" s="1"/>
  <c r="F280" i="28"/>
  <c r="G280" i="28" s="1"/>
  <c r="F279" i="28"/>
  <c r="G279" i="28" s="1"/>
  <c r="F278" i="28"/>
  <c r="G278" i="28" s="1"/>
  <c r="F277" i="28"/>
  <c r="G277" i="28" s="1"/>
  <c r="F276" i="28"/>
  <c r="G276" i="28" s="1"/>
  <c r="F275" i="28"/>
  <c r="G275" i="28" s="1"/>
  <c r="F274" i="28"/>
  <c r="G274" i="28" s="1"/>
  <c r="F273" i="28"/>
  <c r="G273" i="28" s="1"/>
  <c r="F272" i="28"/>
  <c r="G272" i="28" s="1"/>
  <c r="F271" i="28"/>
  <c r="G271" i="28" s="1"/>
  <c r="F270" i="28"/>
  <c r="G270" i="28" s="1"/>
  <c r="F269" i="28"/>
  <c r="G269" i="28" s="1"/>
  <c r="F268" i="28"/>
  <c r="G268" i="28" s="1"/>
  <c r="F267" i="28"/>
  <c r="G267" i="28" s="1"/>
  <c r="F266" i="28"/>
  <c r="G266" i="28" s="1"/>
  <c r="F265" i="28"/>
  <c r="G265" i="28" s="1"/>
  <c r="F264" i="28"/>
  <c r="G264" i="28" s="1"/>
  <c r="F263" i="28"/>
  <c r="G263" i="28" s="1"/>
  <c r="F262" i="28"/>
  <c r="G262" i="28" s="1"/>
  <c r="F261" i="28"/>
  <c r="G261" i="28" s="1"/>
  <c r="F260" i="28"/>
  <c r="G260" i="28" s="1"/>
  <c r="F259" i="28"/>
  <c r="G259" i="28" s="1"/>
  <c r="F258" i="28"/>
  <c r="G258" i="28" s="1"/>
  <c r="F257" i="28"/>
  <c r="G257" i="28" s="1"/>
  <c r="F256" i="28"/>
  <c r="G256" i="28" s="1"/>
  <c r="F255" i="28"/>
  <c r="G255" i="28" s="1"/>
  <c r="F254" i="28"/>
  <c r="G254" i="28" s="1"/>
  <c r="F253" i="28"/>
  <c r="G253" i="28" s="1"/>
  <c r="F252" i="28"/>
  <c r="G252" i="28" s="1"/>
  <c r="F251" i="28"/>
  <c r="G251" i="28" s="1"/>
  <c r="F250" i="28"/>
  <c r="G250" i="28" s="1"/>
  <c r="F249" i="28"/>
  <c r="G249" i="28" s="1"/>
  <c r="F248" i="28"/>
  <c r="G248" i="28" s="1"/>
  <c r="F247" i="28"/>
  <c r="G247" i="28" s="1"/>
  <c r="F246" i="28"/>
  <c r="G246" i="28" s="1"/>
  <c r="F245" i="28"/>
  <c r="G245" i="28" s="1"/>
  <c r="F244" i="28"/>
  <c r="G244" i="28" s="1"/>
  <c r="F243" i="28"/>
  <c r="G243" i="28" s="1"/>
  <c r="F242" i="28"/>
  <c r="G242" i="28" s="1"/>
  <c r="F241" i="28"/>
  <c r="G241" i="28" s="1"/>
  <c r="F240" i="28"/>
  <c r="G240" i="28" s="1"/>
  <c r="F239" i="28"/>
  <c r="G239" i="28" s="1"/>
  <c r="F238" i="28"/>
  <c r="G238" i="28" s="1"/>
  <c r="F237" i="28"/>
  <c r="G237" i="28" s="1"/>
  <c r="F236" i="28"/>
  <c r="G236" i="28" s="1"/>
  <c r="F235" i="28"/>
  <c r="G235" i="28" s="1"/>
  <c r="F234" i="28"/>
  <c r="G234" i="28" s="1"/>
  <c r="F233" i="28"/>
  <c r="G233" i="28" s="1"/>
  <c r="F232" i="28"/>
  <c r="G232" i="28" s="1"/>
  <c r="F231" i="28"/>
  <c r="G231" i="28" s="1"/>
  <c r="F230" i="28"/>
  <c r="G230" i="28" s="1"/>
  <c r="F229" i="28"/>
  <c r="G229" i="28" s="1"/>
  <c r="F228" i="28"/>
  <c r="G228" i="28" s="1"/>
  <c r="F227" i="28"/>
  <c r="G227" i="28" s="1"/>
  <c r="F226" i="28"/>
  <c r="G226" i="28" s="1"/>
  <c r="F225" i="28"/>
  <c r="G225" i="28" s="1"/>
  <c r="F224" i="28"/>
  <c r="G224" i="28" s="1"/>
  <c r="F223" i="28"/>
  <c r="G223" i="28" s="1"/>
  <c r="F222" i="28"/>
  <c r="G222" i="28" s="1"/>
  <c r="F221" i="28"/>
  <c r="G221" i="28" s="1"/>
  <c r="F220" i="28"/>
  <c r="G220" i="28" s="1"/>
  <c r="F219" i="28"/>
  <c r="G219" i="28" s="1"/>
  <c r="F218" i="28"/>
  <c r="G218" i="28" s="1"/>
  <c r="F217" i="28"/>
  <c r="G217" i="28" s="1"/>
  <c r="F216" i="28"/>
  <c r="G216" i="28" s="1"/>
  <c r="F215" i="28"/>
  <c r="G215" i="28" s="1"/>
  <c r="F214" i="28"/>
  <c r="G214" i="28" s="1"/>
  <c r="F213" i="28"/>
  <c r="G213" i="28" s="1"/>
  <c r="F212" i="28"/>
  <c r="G212" i="28" s="1"/>
  <c r="F211" i="28"/>
  <c r="G211" i="28" s="1"/>
  <c r="F210" i="28"/>
  <c r="G210" i="28" s="1"/>
  <c r="F209" i="28"/>
  <c r="G209" i="28" s="1"/>
  <c r="F208" i="28"/>
  <c r="G208" i="28" s="1"/>
  <c r="F207" i="28"/>
  <c r="G207" i="28" s="1"/>
  <c r="F206" i="28"/>
  <c r="G206" i="28" s="1"/>
  <c r="F205" i="28"/>
  <c r="G205" i="28" s="1"/>
  <c r="F204" i="28"/>
  <c r="G204" i="28" s="1"/>
  <c r="F203" i="28"/>
  <c r="G203" i="28" s="1"/>
  <c r="F202" i="28"/>
  <c r="G202" i="28" s="1"/>
  <c r="F201" i="28"/>
  <c r="G201" i="28" s="1"/>
  <c r="F200" i="28"/>
  <c r="G200" i="28" s="1"/>
  <c r="F199" i="28"/>
  <c r="G199" i="28" s="1"/>
  <c r="F198" i="28"/>
  <c r="G198" i="28" s="1"/>
  <c r="F197" i="28"/>
  <c r="G197" i="28" s="1"/>
  <c r="F196" i="28"/>
  <c r="G196" i="28" s="1"/>
  <c r="F195" i="28"/>
  <c r="G195" i="28" s="1"/>
  <c r="F194" i="28"/>
  <c r="G194" i="28" s="1"/>
  <c r="F193" i="28"/>
  <c r="G193" i="28" s="1"/>
  <c r="F192" i="28"/>
  <c r="G192" i="28" s="1"/>
  <c r="F191" i="28"/>
  <c r="G191" i="28" s="1"/>
  <c r="F190" i="28"/>
  <c r="G190" i="28" s="1"/>
  <c r="F189" i="28"/>
  <c r="G189" i="28" s="1"/>
  <c r="F188" i="28"/>
  <c r="G188" i="28" s="1"/>
  <c r="F187" i="28"/>
  <c r="G187" i="28" s="1"/>
  <c r="F186" i="28"/>
  <c r="G186" i="28" s="1"/>
  <c r="F185" i="28"/>
  <c r="G185" i="28" s="1"/>
  <c r="F184" i="28"/>
  <c r="G184" i="28" s="1"/>
  <c r="F183" i="28"/>
  <c r="G183" i="28" s="1"/>
  <c r="F182" i="28"/>
  <c r="G182" i="28" s="1"/>
  <c r="F181" i="28"/>
  <c r="G181" i="28" s="1"/>
  <c r="F180" i="28"/>
  <c r="G180" i="28" s="1"/>
  <c r="F179" i="28"/>
  <c r="G179" i="28" s="1"/>
  <c r="F178" i="28"/>
  <c r="G178" i="28" s="1"/>
  <c r="F177" i="28"/>
  <c r="G177" i="28" s="1"/>
  <c r="F176" i="28"/>
  <c r="G176" i="28" s="1"/>
  <c r="F175" i="28"/>
  <c r="G175" i="28" s="1"/>
  <c r="F174" i="28"/>
  <c r="G174" i="28" s="1"/>
  <c r="F173" i="28"/>
  <c r="G173" i="28" s="1"/>
  <c r="F172" i="28"/>
  <c r="G172" i="28" s="1"/>
  <c r="F171" i="28"/>
  <c r="G171" i="28" s="1"/>
  <c r="F170" i="28"/>
  <c r="G170" i="28" s="1"/>
  <c r="F169" i="28"/>
  <c r="G169" i="28" s="1"/>
  <c r="F168" i="28"/>
  <c r="G168" i="28" s="1"/>
  <c r="F167" i="28"/>
  <c r="G167" i="28" s="1"/>
  <c r="F166" i="28"/>
  <c r="G166" i="28" s="1"/>
  <c r="F165" i="28"/>
  <c r="G165" i="28" s="1"/>
  <c r="F164" i="28"/>
  <c r="G164" i="28" s="1"/>
  <c r="F163" i="28"/>
  <c r="G163" i="28" s="1"/>
  <c r="F162" i="28"/>
  <c r="G162" i="28" s="1"/>
  <c r="F161" i="28"/>
  <c r="G161" i="28" s="1"/>
  <c r="F160" i="28"/>
  <c r="G160" i="28" s="1"/>
  <c r="F159" i="28"/>
  <c r="G159" i="28" s="1"/>
  <c r="F158" i="28"/>
  <c r="G158" i="28" s="1"/>
  <c r="F157" i="28"/>
  <c r="G157" i="28" s="1"/>
  <c r="F156" i="28"/>
  <c r="G156" i="28" s="1"/>
  <c r="F155" i="28"/>
  <c r="G155" i="28" s="1"/>
  <c r="F154" i="28"/>
  <c r="G154" i="28" s="1"/>
  <c r="F153" i="28"/>
  <c r="G153" i="28" s="1"/>
  <c r="F152" i="28"/>
  <c r="G152" i="28" s="1"/>
  <c r="F151" i="28"/>
  <c r="G151" i="28" s="1"/>
  <c r="F150" i="28"/>
  <c r="G150" i="28" s="1"/>
  <c r="F149" i="28"/>
  <c r="G149" i="28" s="1"/>
  <c r="F148" i="28"/>
  <c r="G148" i="28" s="1"/>
  <c r="F147" i="28"/>
  <c r="G147" i="28" s="1"/>
  <c r="F146" i="28"/>
  <c r="G146" i="28" s="1"/>
  <c r="F145" i="28"/>
  <c r="G145" i="28" s="1"/>
  <c r="F144" i="28"/>
  <c r="G144" i="28" s="1"/>
  <c r="F143" i="28"/>
  <c r="G143" i="28" s="1"/>
  <c r="F142" i="28"/>
  <c r="G142" i="28" s="1"/>
  <c r="F141" i="28"/>
  <c r="G141" i="28" s="1"/>
  <c r="F140" i="28"/>
  <c r="G140" i="28" s="1"/>
  <c r="F139" i="28"/>
  <c r="G139" i="28" s="1"/>
  <c r="F138" i="28"/>
  <c r="G138" i="28" s="1"/>
  <c r="F137" i="28"/>
  <c r="G137" i="28" s="1"/>
  <c r="F136" i="28"/>
  <c r="G136" i="28" s="1"/>
  <c r="F135" i="28"/>
  <c r="G135" i="28" s="1"/>
  <c r="F134" i="28"/>
  <c r="G134" i="28" s="1"/>
  <c r="F133" i="28"/>
  <c r="G133" i="28" s="1"/>
  <c r="F132" i="28"/>
  <c r="G132" i="28" s="1"/>
  <c r="F131" i="28"/>
  <c r="G131" i="28" s="1"/>
  <c r="F130" i="28"/>
  <c r="G130" i="28" s="1"/>
  <c r="F129" i="28"/>
  <c r="G129" i="28" s="1"/>
  <c r="F128" i="28"/>
  <c r="G128" i="28" s="1"/>
  <c r="F127" i="28"/>
  <c r="G127" i="28" s="1"/>
  <c r="F126" i="28"/>
  <c r="G126" i="28" s="1"/>
  <c r="F125" i="28"/>
  <c r="G125" i="28" s="1"/>
  <c r="F124" i="28"/>
  <c r="G124" i="28" s="1"/>
  <c r="F123" i="28"/>
  <c r="G123" i="28" s="1"/>
  <c r="F122" i="28"/>
  <c r="G122" i="28" s="1"/>
  <c r="F121" i="28"/>
  <c r="G121" i="28" s="1"/>
  <c r="F120" i="28"/>
  <c r="G120" i="28" s="1"/>
  <c r="F119" i="28"/>
  <c r="G119" i="28" s="1"/>
  <c r="F118" i="28"/>
  <c r="G118" i="28" s="1"/>
  <c r="F117" i="28"/>
  <c r="G117" i="28" s="1"/>
  <c r="F116" i="28"/>
  <c r="G116" i="28" s="1"/>
  <c r="F115" i="28"/>
  <c r="G115" i="28" s="1"/>
  <c r="F114" i="28"/>
  <c r="G114" i="28" s="1"/>
  <c r="F113" i="28"/>
  <c r="G113" i="28" s="1"/>
  <c r="F112" i="28"/>
  <c r="G112" i="28" s="1"/>
  <c r="F111" i="28"/>
  <c r="G111" i="28" s="1"/>
  <c r="F110" i="28"/>
  <c r="G110" i="28" s="1"/>
  <c r="F109" i="28"/>
  <c r="G109" i="28" s="1"/>
  <c r="F108" i="28"/>
  <c r="G108" i="28" s="1"/>
  <c r="F107" i="28"/>
  <c r="G107" i="28" s="1"/>
  <c r="F106" i="28"/>
  <c r="G106" i="28" s="1"/>
  <c r="F105" i="28"/>
  <c r="G105" i="28" s="1"/>
  <c r="F104" i="28"/>
  <c r="G104" i="28" s="1"/>
  <c r="F103" i="28"/>
  <c r="G103" i="28" s="1"/>
  <c r="F102" i="28"/>
  <c r="G102" i="28" s="1"/>
  <c r="F101" i="28"/>
  <c r="G101" i="28" s="1"/>
  <c r="F100" i="28"/>
  <c r="G100" i="28" s="1"/>
  <c r="F99" i="28"/>
  <c r="G99" i="28" s="1"/>
  <c r="F98" i="28"/>
  <c r="G98" i="28" s="1"/>
  <c r="F97" i="28"/>
  <c r="G97" i="28" s="1"/>
  <c r="F96" i="28"/>
  <c r="G96" i="28" s="1"/>
  <c r="F95" i="28"/>
  <c r="G95" i="28" s="1"/>
  <c r="F94" i="28"/>
  <c r="G94" i="28" s="1"/>
  <c r="F93" i="28"/>
  <c r="G93" i="28" s="1"/>
  <c r="F92" i="28"/>
  <c r="G92" i="28" s="1"/>
  <c r="F91" i="28"/>
  <c r="G91" i="28" s="1"/>
  <c r="F90" i="28"/>
  <c r="G90" i="28" s="1"/>
  <c r="F89" i="28"/>
  <c r="G89" i="28" s="1"/>
  <c r="F88" i="28"/>
  <c r="G88" i="28" s="1"/>
  <c r="F87" i="28"/>
  <c r="G87" i="28" s="1"/>
  <c r="F86" i="28"/>
  <c r="G86" i="28" s="1"/>
  <c r="F85" i="28"/>
  <c r="G85" i="28" s="1"/>
  <c r="F84" i="28"/>
  <c r="G84" i="28" s="1"/>
  <c r="F83" i="28"/>
  <c r="G83" i="28" s="1"/>
  <c r="F82" i="28"/>
  <c r="G82" i="28" s="1"/>
  <c r="F81" i="28"/>
  <c r="G81" i="28" s="1"/>
  <c r="F80" i="28"/>
  <c r="G80" i="28" s="1"/>
  <c r="F79" i="28"/>
  <c r="G79" i="28" s="1"/>
  <c r="F78" i="28"/>
  <c r="G78" i="28" s="1"/>
  <c r="F77" i="28"/>
  <c r="G77" i="28" s="1"/>
  <c r="F76" i="28"/>
  <c r="G76" i="28" s="1"/>
  <c r="F75" i="28"/>
  <c r="G75" i="28" s="1"/>
  <c r="F74" i="28"/>
  <c r="G74" i="28" s="1"/>
  <c r="F73" i="28"/>
  <c r="G73" i="28" s="1"/>
  <c r="F72" i="28"/>
  <c r="G72" i="28" s="1"/>
  <c r="F71" i="28"/>
  <c r="G71" i="28" s="1"/>
  <c r="F70" i="28"/>
  <c r="G70" i="28" s="1"/>
  <c r="F69" i="28"/>
  <c r="G69" i="28" s="1"/>
  <c r="F68" i="28"/>
  <c r="G68" i="28" s="1"/>
  <c r="F67" i="28"/>
  <c r="G67" i="28" s="1"/>
  <c r="F66" i="28"/>
  <c r="G66" i="28" s="1"/>
  <c r="F65" i="28"/>
  <c r="G65" i="28" s="1"/>
  <c r="F64" i="28"/>
  <c r="G64" i="28" s="1"/>
  <c r="F63" i="28"/>
  <c r="G63" i="28" s="1"/>
  <c r="F62" i="28"/>
  <c r="G62" i="28" s="1"/>
  <c r="F61" i="28"/>
  <c r="G61" i="28" s="1"/>
  <c r="F60" i="28"/>
  <c r="G60" i="28" s="1"/>
  <c r="F59" i="28"/>
  <c r="G59" i="28" s="1"/>
  <c r="F58" i="28"/>
  <c r="G58" i="28" s="1"/>
  <c r="F57" i="28"/>
  <c r="G57" i="28" s="1"/>
  <c r="F56" i="28"/>
  <c r="G56" i="28" s="1"/>
  <c r="F55" i="28"/>
  <c r="G55" i="28" s="1"/>
  <c r="F54" i="28"/>
  <c r="G54" i="28" s="1"/>
  <c r="F53" i="28"/>
  <c r="G53" i="28" s="1"/>
  <c r="F52" i="28"/>
  <c r="G52" i="28" s="1"/>
  <c r="F51" i="28"/>
  <c r="G51" i="28" s="1"/>
  <c r="F50" i="28"/>
  <c r="G50" i="28" s="1"/>
  <c r="F49" i="28"/>
  <c r="G49" i="28" s="1"/>
  <c r="F48" i="28"/>
  <c r="G48" i="28" s="1"/>
  <c r="F47" i="28"/>
  <c r="G47" i="28" s="1"/>
  <c r="F46" i="28"/>
  <c r="G46" i="28" s="1"/>
  <c r="F45" i="28"/>
  <c r="G45" i="28" s="1"/>
  <c r="F44" i="28"/>
  <c r="G44" i="28" s="1"/>
  <c r="F43" i="28"/>
  <c r="G43" i="28" s="1"/>
  <c r="F42" i="28"/>
  <c r="G42" i="28" s="1"/>
  <c r="F41" i="28"/>
  <c r="G41" i="28" s="1"/>
  <c r="F40" i="28"/>
  <c r="G40" i="28" s="1"/>
  <c r="F39" i="28"/>
  <c r="G39" i="28" s="1"/>
  <c r="F38" i="28"/>
  <c r="G38" i="28" s="1"/>
  <c r="F37" i="28"/>
  <c r="G37" i="28" s="1"/>
  <c r="F36" i="28"/>
  <c r="G36" i="28" s="1"/>
  <c r="F35" i="28"/>
  <c r="G35" i="28" s="1"/>
  <c r="F34" i="28"/>
  <c r="G34" i="28" s="1"/>
  <c r="F33" i="28"/>
  <c r="G33" i="28" s="1"/>
  <c r="F32" i="28"/>
  <c r="G32" i="28" s="1"/>
  <c r="F31" i="28"/>
  <c r="G31" i="28" s="1"/>
  <c r="F30" i="28"/>
  <c r="G30" i="28" s="1"/>
  <c r="F29" i="28"/>
  <c r="G29" i="28" s="1"/>
  <c r="F28" i="28"/>
  <c r="G28" i="28" s="1"/>
  <c r="F27" i="28"/>
  <c r="G27" i="28" s="1"/>
  <c r="F26" i="28"/>
  <c r="G26" i="28" s="1"/>
  <c r="F25" i="28"/>
  <c r="G25" i="28" s="1"/>
  <c r="F24" i="28"/>
  <c r="G24" i="28" s="1"/>
  <c r="F23" i="28"/>
  <c r="G23" i="28" s="1"/>
  <c r="F22" i="28"/>
  <c r="G22" i="28" s="1"/>
  <c r="F21" i="28"/>
  <c r="G21" i="28" s="1"/>
  <c r="F20" i="28"/>
  <c r="G20" i="28" s="1"/>
  <c r="F19" i="28"/>
  <c r="G19" i="28" s="1"/>
  <c r="F18" i="28"/>
  <c r="G18" i="28" s="1"/>
  <c r="F17" i="28"/>
  <c r="G17" i="28" s="1"/>
  <c r="F16" i="28"/>
  <c r="G16" i="28" s="1"/>
  <c r="F15" i="28"/>
  <c r="G15" i="28" s="1"/>
  <c r="F14" i="28"/>
  <c r="G14" i="28" s="1"/>
  <c r="F13" i="28"/>
  <c r="G13" i="28" s="1"/>
  <c r="F12" i="28"/>
  <c r="G12" i="28" s="1"/>
  <c r="F11" i="28"/>
  <c r="G11" i="28" s="1"/>
  <c r="F10" i="28"/>
  <c r="G10" i="28" s="1"/>
  <c r="F9" i="28"/>
  <c r="G9" i="28" s="1"/>
  <c r="F8" i="28"/>
  <c r="G8" i="28" s="1"/>
  <c r="F7" i="28"/>
  <c r="G7" i="28" s="1"/>
  <c r="F6" i="28"/>
  <c r="G6" i="28" s="1"/>
  <c r="E539" i="27" l="1"/>
  <c r="F538" i="27"/>
  <c r="G538" i="27" s="1"/>
  <c r="F537" i="27"/>
  <c r="G537" i="27" s="1"/>
  <c r="F536" i="27"/>
  <c r="G536" i="27" s="1"/>
  <c r="F535" i="27"/>
  <c r="G535" i="27" s="1"/>
  <c r="F534" i="27"/>
  <c r="G534" i="27" s="1"/>
  <c r="F533" i="27"/>
  <c r="G533" i="27" s="1"/>
  <c r="F532" i="27"/>
  <c r="G532" i="27" s="1"/>
  <c r="F531" i="27"/>
  <c r="G531" i="27" s="1"/>
  <c r="F530" i="27"/>
  <c r="G530" i="27" s="1"/>
  <c r="F529" i="27"/>
  <c r="G529" i="27" s="1"/>
  <c r="F528" i="27"/>
  <c r="G528" i="27" s="1"/>
  <c r="F527" i="27"/>
  <c r="G527" i="27" s="1"/>
  <c r="F526" i="27"/>
  <c r="G526" i="27" s="1"/>
  <c r="F525" i="27"/>
  <c r="G525" i="27" s="1"/>
  <c r="F524" i="27"/>
  <c r="G524" i="27" s="1"/>
  <c r="F523" i="27"/>
  <c r="G523" i="27" s="1"/>
  <c r="F522" i="27"/>
  <c r="G522" i="27" s="1"/>
  <c r="F521" i="27"/>
  <c r="G521" i="27" s="1"/>
  <c r="F520" i="27"/>
  <c r="G520" i="27" s="1"/>
  <c r="F519" i="27"/>
  <c r="G519" i="27" s="1"/>
  <c r="F518" i="27"/>
  <c r="G518" i="27" s="1"/>
  <c r="F517" i="27"/>
  <c r="G517" i="27" s="1"/>
  <c r="F516" i="27"/>
  <c r="G516" i="27" s="1"/>
  <c r="F515" i="27"/>
  <c r="G515" i="27" s="1"/>
  <c r="F514" i="27"/>
  <c r="G514" i="27" s="1"/>
  <c r="F513" i="27"/>
  <c r="G513" i="27" s="1"/>
  <c r="F512" i="27"/>
  <c r="G512" i="27" s="1"/>
  <c r="F511" i="27"/>
  <c r="G511" i="27" s="1"/>
  <c r="F510" i="27"/>
  <c r="G510" i="27" s="1"/>
  <c r="F509" i="27"/>
  <c r="G509" i="27" s="1"/>
  <c r="F508" i="27"/>
  <c r="G508" i="27" s="1"/>
  <c r="F507" i="27"/>
  <c r="G507" i="27" s="1"/>
  <c r="F506" i="27"/>
  <c r="G506" i="27" s="1"/>
  <c r="F505" i="27"/>
  <c r="G505" i="27" s="1"/>
  <c r="F504" i="27"/>
  <c r="G504" i="27" s="1"/>
  <c r="F503" i="27"/>
  <c r="G503" i="27" s="1"/>
  <c r="F502" i="27"/>
  <c r="G502" i="27" s="1"/>
  <c r="F501" i="27"/>
  <c r="G501" i="27" s="1"/>
  <c r="F500" i="27"/>
  <c r="G500" i="27" s="1"/>
  <c r="F499" i="27"/>
  <c r="G499" i="27" s="1"/>
  <c r="F498" i="27"/>
  <c r="G498" i="27" s="1"/>
  <c r="F497" i="27"/>
  <c r="G497" i="27" s="1"/>
  <c r="F496" i="27"/>
  <c r="G496" i="27" s="1"/>
  <c r="F495" i="27"/>
  <c r="G495" i="27" s="1"/>
  <c r="F494" i="27"/>
  <c r="G494" i="27" s="1"/>
  <c r="F493" i="27"/>
  <c r="G493" i="27" s="1"/>
  <c r="F492" i="27"/>
  <c r="G492" i="27" s="1"/>
  <c r="F491" i="27"/>
  <c r="G491" i="27" s="1"/>
  <c r="F490" i="27"/>
  <c r="G490" i="27" s="1"/>
  <c r="F489" i="27"/>
  <c r="G489" i="27" s="1"/>
  <c r="F488" i="27"/>
  <c r="G488" i="27" s="1"/>
  <c r="F487" i="27"/>
  <c r="G487" i="27" s="1"/>
  <c r="F486" i="27"/>
  <c r="G486" i="27" s="1"/>
  <c r="F485" i="27"/>
  <c r="G485" i="27" s="1"/>
  <c r="F484" i="27"/>
  <c r="G484" i="27" s="1"/>
  <c r="F483" i="27"/>
  <c r="G483" i="27" s="1"/>
  <c r="F482" i="27"/>
  <c r="G482" i="27" s="1"/>
  <c r="F481" i="27"/>
  <c r="G481" i="27" s="1"/>
  <c r="F480" i="27"/>
  <c r="G480" i="27" s="1"/>
  <c r="F479" i="27"/>
  <c r="G479" i="27" s="1"/>
  <c r="F478" i="27"/>
  <c r="G478" i="27" s="1"/>
  <c r="F477" i="27"/>
  <c r="G477" i="27" s="1"/>
  <c r="F476" i="27"/>
  <c r="G476" i="27" s="1"/>
  <c r="F475" i="27"/>
  <c r="G475" i="27" s="1"/>
  <c r="F474" i="27"/>
  <c r="G474" i="27" s="1"/>
  <c r="F473" i="27"/>
  <c r="G473" i="27" s="1"/>
  <c r="F472" i="27"/>
  <c r="G472" i="27" s="1"/>
  <c r="F471" i="27"/>
  <c r="G471" i="27" s="1"/>
  <c r="F470" i="27"/>
  <c r="G470" i="27" s="1"/>
  <c r="F469" i="27"/>
  <c r="G469" i="27" s="1"/>
  <c r="F468" i="27"/>
  <c r="G468" i="27" s="1"/>
  <c r="F467" i="27"/>
  <c r="G467" i="27" s="1"/>
  <c r="F466" i="27"/>
  <c r="G466" i="27" s="1"/>
  <c r="F465" i="27"/>
  <c r="G465" i="27" s="1"/>
  <c r="F464" i="27"/>
  <c r="G464" i="27" s="1"/>
  <c r="F463" i="27"/>
  <c r="G463" i="27" s="1"/>
  <c r="F462" i="27"/>
  <c r="G462" i="27" s="1"/>
  <c r="F461" i="27"/>
  <c r="G461" i="27" s="1"/>
  <c r="F460" i="27"/>
  <c r="G460" i="27" s="1"/>
  <c r="F459" i="27"/>
  <c r="G459" i="27" s="1"/>
  <c r="F458" i="27"/>
  <c r="G458" i="27" s="1"/>
  <c r="F457" i="27"/>
  <c r="G457" i="27" s="1"/>
  <c r="F456" i="27"/>
  <c r="G456" i="27" s="1"/>
  <c r="F455" i="27"/>
  <c r="G455" i="27" s="1"/>
  <c r="F454" i="27"/>
  <c r="G454" i="27" s="1"/>
  <c r="F453" i="27"/>
  <c r="G453" i="27" s="1"/>
  <c r="F452" i="27"/>
  <c r="G452" i="27" s="1"/>
  <c r="F451" i="27"/>
  <c r="G451" i="27" s="1"/>
  <c r="F450" i="27"/>
  <c r="G450" i="27" s="1"/>
  <c r="F449" i="27"/>
  <c r="G449" i="27" s="1"/>
  <c r="F448" i="27"/>
  <c r="G448" i="27" s="1"/>
  <c r="F447" i="27"/>
  <c r="G447" i="27" s="1"/>
  <c r="F446" i="27"/>
  <c r="G446" i="27" s="1"/>
  <c r="F445" i="27"/>
  <c r="G445" i="27" s="1"/>
  <c r="F444" i="27"/>
  <c r="G444" i="27" s="1"/>
  <c r="F443" i="27"/>
  <c r="G443" i="27" s="1"/>
  <c r="F442" i="27"/>
  <c r="G442" i="27" s="1"/>
  <c r="F441" i="27"/>
  <c r="G441" i="27" s="1"/>
  <c r="F440" i="27"/>
  <c r="G440" i="27" s="1"/>
  <c r="F439" i="27"/>
  <c r="G439" i="27" s="1"/>
  <c r="F438" i="27"/>
  <c r="G438" i="27" s="1"/>
  <c r="F437" i="27"/>
  <c r="G437" i="27" s="1"/>
  <c r="F436" i="27"/>
  <c r="G436" i="27" s="1"/>
  <c r="F435" i="27"/>
  <c r="G435" i="27" s="1"/>
  <c r="F434" i="27"/>
  <c r="G434" i="27" s="1"/>
  <c r="F433" i="27"/>
  <c r="G433" i="27" s="1"/>
  <c r="F432" i="27"/>
  <c r="G432" i="27" s="1"/>
  <c r="F431" i="27"/>
  <c r="G431" i="27" s="1"/>
  <c r="F430" i="27"/>
  <c r="G430" i="27" s="1"/>
  <c r="F429" i="27"/>
  <c r="G429" i="27" s="1"/>
  <c r="F428" i="27"/>
  <c r="G428" i="27" s="1"/>
  <c r="F427" i="27"/>
  <c r="G427" i="27" s="1"/>
  <c r="F426" i="27"/>
  <c r="G426" i="27" s="1"/>
  <c r="F425" i="27"/>
  <c r="G425" i="27" s="1"/>
  <c r="F424" i="27"/>
  <c r="G424" i="27" s="1"/>
  <c r="F423" i="27"/>
  <c r="G423" i="27" s="1"/>
  <c r="F422" i="27"/>
  <c r="G422" i="27" s="1"/>
  <c r="F421" i="27"/>
  <c r="G421" i="27" s="1"/>
  <c r="F420" i="27"/>
  <c r="G420" i="27" s="1"/>
  <c r="F419" i="27"/>
  <c r="G419" i="27" s="1"/>
  <c r="F418" i="27"/>
  <c r="G418" i="27" s="1"/>
  <c r="F417" i="27"/>
  <c r="G417" i="27" s="1"/>
  <c r="F416" i="27"/>
  <c r="G416" i="27" s="1"/>
  <c r="F415" i="27"/>
  <c r="G415" i="27" s="1"/>
  <c r="F414" i="27"/>
  <c r="G414" i="27" s="1"/>
  <c r="F413" i="27"/>
  <c r="G413" i="27" s="1"/>
  <c r="F412" i="27"/>
  <c r="G412" i="27" s="1"/>
  <c r="F411" i="27"/>
  <c r="G411" i="27" s="1"/>
  <c r="F410" i="27"/>
  <c r="G410" i="27" s="1"/>
  <c r="F409" i="27"/>
  <c r="G409" i="27" s="1"/>
  <c r="F408" i="27"/>
  <c r="G408" i="27" s="1"/>
  <c r="F407" i="27"/>
  <c r="G407" i="27" s="1"/>
  <c r="F406" i="27"/>
  <c r="G406" i="27" s="1"/>
  <c r="F405" i="27"/>
  <c r="G405" i="27" s="1"/>
  <c r="F404" i="27"/>
  <c r="G404" i="27" s="1"/>
  <c r="F403" i="27"/>
  <c r="G403" i="27" s="1"/>
  <c r="F402" i="27"/>
  <c r="G402" i="27" s="1"/>
  <c r="F401" i="27"/>
  <c r="G401" i="27" s="1"/>
  <c r="F400" i="27"/>
  <c r="G400" i="27" s="1"/>
  <c r="F399" i="27"/>
  <c r="G399" i="27" s="1"/>
  <c r="F398" i="27"/>
  <c r="G398" i="27" s="1"/>
  <c r="F397" i="27"/>
  <c r="G397" i="27" s="1"/>
  <c r="F396" i="27"/>
  <c r="G396" i="27" s="1"/>
  <c r="F395" i="27"/>
  <c r="G395" i="27" s="1"/>
  <c r="F394" i="27"/>
  <c r="G394" i="27" s="1"/>
  <c r="F393" i="27"/>
  <c r="G393" i="27" s="1"/>
  <c r="F392" i="27"/>
  <c r="G392" i="27" s="1"/>
  <c r="F391" i="27"/>
  <c r="G391" i="27" s="1"/>
  <c r="F390" i="27"/>
  <c r="G390" i="27" s="1"/>
  <c r="F389" i="27"/>
  <c r="G389" i="27" s="1"/>
  <c r="F388" i="27"/>
  <c r="G388" i="27" s="1"/>
  <c r="F387" i="27"/>
  <c r="G387" i="27" s="1"/>
  <c r="F386" i="27"/>
  <c r="G386" i="27" s="1"/>
  <c r="F385" i="27"/>
  <c r="G385" i="27" s="1"/>
  <c r="F384" i="27"/>
  <c r="G384" i="27" s="1"/>
  <c r="F383" i="27"/>
  <c r="G383" i="27" s="1"/>
  <c r="F382" i="27"/>
  <c r="G382" i="27" s="1"/>
  <c r="F381" i="27"/>
  <c r="G381" i="27" s="1"/>
  <c r="F380" i="27"/>
  <c r="G380" i="27" s="1"/>
  <c r="F379" i="27"/>
  <c r="G379" i="27" s="1"/>
  <c r="F378" i="27"/>
  <c r="G378" i="27" s="1"/>
  <c r="F377" i="27"/>
  <c r="G377" i="27" s="1"/>
  <c r="F376" i="27"/>
  <c r="G376" i="27" s="1"/>
  <c r="F375" i="27"/>
  <c r="G375" i="27" s="1"/>
  <c r="F374" i="27"/>
  <c r="G374" i="27" s="1"/>
  <c r="F373" i="27"/>
  <c r="G373" i="27" s="1"/>
  <c r="F372" i="27"/>
  <c r="G372" i="27" s="1"/>
  <c r="F371" i="27"/>
  <c r="G371" i="27" s="1"/>
  <c r="F370" i="27"/>
  <c r="G370" i="27" s="1"/>
  <c r="F369" i="27"/>
  <c r="G369" i="27" s="1"/>
  <c r="F368" i="27"/>
  <c r="G368" i="27" s="1"/>
  <c r="F367" i="27"/>
  <c r="G367" i="27" s="1"/>
  <c r="F366" i="27"/>
  <c r="G366" i="27" s="1"/>
  <c r="F365" i="27"/>
  <c r="G365" i="27" s="1"/>
  <c r="F364" i="27"/>
  <c r="G364" i="27" s="1"/>
  <c r="F363" i="27"/>
  <c r="G363" i="27" s="1"/>
  <c r="F362" i="27"/>
  <c r="G362" i="27" s="1"/>
  <c r="F361" i="27"/>
  <c r="G361" i="27" s="1"/>
  <c r="F360" i="27"/>
  <c r="G360" i="27" s="1"/>
  <c r="F359" i="27"/>
  <c r="G359" i="27" s="1"/>
  <c r="F358" i="27"/>
  <c r="G358" i="27" s="1"/>
  <c r="F357" i="27"/>
  <c r="G357" i="27" s="1"/>
  <c r="F356" i="27"/>
  <c r="G356" i="27" s="1"/>
  <c r="F355" i="27"/>
  <c r="G355" i="27" s="1"/>
  <c r="F354" i="27"/>
  <c r="G354" i="27" s="1"/>
  <c r="F353" i="27"/>
  <c r="G353" i="27" s="1"/>
  <c r="F352" i="27"/>
  <c r="G352" i="27" s="1"/>
  <c r="F351" i="27"/>
  <c r="G351" i="27" s="1"/>
  <c r="F350" i="27"/>
  <c r="G350" i="27" s="1"/>
  <c r="F349" i="27"/>
  <c r="G349" i="27" s="1"/>
  <c r="F348" i="27"/>
  <c r="G348" i="27" s="1"/>
  <c r="F347" i="27"/>
  <c r="G347" i="27" s="1"/>
  <c r="F346" i="27"/>
  <c r="G346" i="27" s="1"/>
  <c r="F345" i="27"/>
  <c r="G345" i="27" s="1"/>
  <c r="F344" i="27"/>
  <c r="G344" i="27" s="1"/>
  <c r="F343" i="27"/>
  <c r="G343" i="27" s="1"/>
  <c r="F342" i="27"/>
  <c r="G342" i="27" s="1"/>
  <c r="F341" i="27"/>
  <c r="G341" i="27" s="1"/>
  <c r="F340" i="27"/>
  <c r="G340" i="27" s="1"/>
  <c r="F339" i="27"/>
  <c r="G339" i="27" s="1"/>
  <c r="F338" i="27"/>
  <c r="G338" i="27" s="1"/>
  <c r="F337" i="27"/>
  <c r="G337" i="27" s="1"/>
  <c r="F336" i="27"/>
  <c r="G336" i="27" s="1"/>
  <c r="F335" i="27"/>
  <c r="G335" i="27" s="1"/>
  <c r="F334" i="27"/>
  <c r="G334" i="27" s="1"/>
  <c r="F333" i="27"/>
  <c r="G333" i="27" s="1"/>
  <c r="F332" i="27"/>
  <c r="G332" i="27" s="1"/>
  <c r="F331" i="27"/>
  <c r="G331" i="27" s="1"/>
  <c r="F330" i="27"/>
  <c r="G330" i="27" s="1"/>
  <c r="F329" i="27"/>
  <c r="G329" i="27" s="1"/>
  <c r="F328" i="27"/>
  <c r="G328" i="27" s="1"/>
  <c r="F327" i="27"/>
  <c r="G327" i="27" s="1"/>
  <c r="F326" i="27"/>
  <c r="G326" i="27" s="1"/>
  <c r="F325" i="27"/>
  <c r="G325" i="27" s="1"/>
  <c r="F324" i="27"/>
  <c r="G324" i="27" s="1"/>
  <c r="F323" i="27"/>
  <c r="G323" i="27" s="1"/>
  <c r="F322" i="27"/>
  <c r="G322" i="27" s="1"/>
  <c r="F321" i="27"/>
  <c r="G321" i="27" s="1"/>
  <c r="F320" i="27"/>
  <c r="G320" i="27" s="1"/>
  <c r="F319" i="27"/>
  <c r="G319" i="27" s="1"/>
  <c r="F318" i="27"/>
  <c r="G318" i="27" s="1"/>
  <c r="F317" i="27"/>
  <c r="G317" i="27" s="1"/>
  <c r="F316" i="27"/>
  <c r="G316" i="27" s="1"/>
  <c r="F315" i="27"/>
  <c r="G315" i="27" s="1"/>
  <c r="F314" i="27"/>
  <c r="G314" i="27" s="1"/>
  <c r="F313" i="27"/>
  <c r="G313" i="27" s="1"/>
  <c r="F312" i="27"/>
  <c r="G312" i="27" s="1"/>
  <c r="F311" i="27"/>
  <c r="G311" i="27" s="1"/>
  <c r="F310" i="27"/>
  <c r="G310" i="27" s="1"/>
  <c r="F309" i="27"/>
  <c r="G309" i="27" s="1"/>
  <c r="F308" i="27"/>
  <c r="G308" i="27" s="1"/>
  <c r="F307" i="27"/>
  <c r="G307" i="27" s="1"/>
  <c r="F306" i="27"/>
  <c r="G306" i="27" s="1"/>
  <c r="F305" i="27"/>
  <c r="G305" i="27" s="1"/>
  <c r="F304" i="27"/>
  <c r="G304" i="27" s="1"/>
  <c r="F303" i="27"/>
  <c r="G303" i="27" s="1"/>
  <c r="F302" i="27"/>
  <c r="G302" i="27" s="1"/>
  <c r="F301" i="27"/>
  <c r="G301" i="27" s="1"/>
  <c r="F300" i="27"/>
  <c r="G300" i="27" s="1"/>
  <c r="F299" i="27"/>
  <c r="G299" i="27" s="1"/>
  <c r="F298" i="27"/>
  <c r="G298" i="27" s="1"/>
  <c r="F297" i="27"/>
  <c r="G297" i="27" s="1"/>
  <c r="F296" i="27"/>
  <c r="G296" i="27" s="1"/>
  <c r="F295" i="27"/>
  <c r="G295" i="27" s="1"/>
  <c r="F294" i="27"/>
  <c r="G294" i="27" s="1"/>
  <c r="F293" i="27"/>
  <c r="G293" i="27" s="1"/>
  <c r="F292" i="27"/>
  <c r="G292" i="27" s="1"/>
  <c r="F291" i="27"/>
  <c r="G291" i="27" s="1"/>
  <c r="F290" i="27"/>
  <c r="G290" i="27" s="1"/>
  <c r="F289" i="27"/>
  <c r="G289" i="27" s="1"/>
  <c r="F288" i="27"/>
  <c r="G288" i="27" s="1"/>
  <c r="F287" i="27"/>
  <c r="G287" i="27" s="1"/>
  <c r="F286" i="27"/>
  <c r="G286" i="27" s="1"/>
  <c r="F285" i="27"/>
  <c r="G285" i="27" s="1"/>
  <c r="F284" i="27"/>
  <c r="G284" i="27" s="1"/>
  <c r="F283" i="27"/>
  <c r="G283" i="27" s="1"/>
  <c r="F282" i="27"/>
  <c r="G282" i="27" s="1"/>
  <c r="F281" i="27"/>
  <c r="G281" i="27" s="1"/>
  <c r="F280" i="27"/>
  <c r="G280" i="27" s="1"/>
  <c r="F279" i="27"/>
  <c r="G279" i="27" s="1"/>
  <c r="F278" i="27"/>
  <c r="G278" i="27" s="1"/>
  <c r="F277" i="27"/>
  <c r="G277" i="27" s="1"/>
  <c r="F276" i="27"/>
  <c r="G276" i="27" s="1"/>
  <c r="F275" i="27"/>
  <c r="G275" i="27" s="1"/>
  <c r="F274" i="27"/>
  <c r="G274" i="27" s="1"/>
  <c r="F273" i="27"/>
  <c r="G273" i="27" s="1"/>
  <c r="F272" i="27"/>
  <c r="G272" i="27" s="1"/>
  <c r="F271" i="27"/>
  <c r="G271" i="27" s="1"/>
  <c r="F270" i="27"/>
  <c r="G270" i="27" s="1"/>
  <c r="F269" i="27"/>
  <c r="G269" i="27" s="1"/>
  <c r="F268" i="27"/>
  <c r="G268" i="27" s="1"/>
  <c r="F267" i="27"/>
  <c r="G267" i="27" s="1"/>
  <c r="F266" i="27"/>
  <c r="G266" i="27" s="1"/>
  <c r="F265" i="27"/>
  <c r="G265" i="27" s="1"/>
  <c r="F264" i="27"/>
  <c r="G264" i="27" s="1"/>
  <c r="F263" i="27"/>
  <c r="G263" i="27" s="1"/>
  <c r="F262" i="27"/>
  <c r="G262" i="27" s="1"/>
  <c r="F261" i="27"/>
  <c r="G261" i="27" s="1"/>
  <c r="F260" i="27"/>
  <c r="G260" i="27" s="1"/>
  <c r="F259" i="27"/>
  <c r="G259" i="27" s="1"/>
  <c r="F258" i="27"/>
  <c r="G258" i="27" s="1"/>
  <c r="F257" i="27"/>
  <c r="G257" i="27" s="1"/>
  <c r="F256" i="27"/>
  <c r="G256" i="27" s="1"/>
  <c r="F255" i="27"/>
  <c r="G255" i="27" s="1"/>
  <c r="F254" i="27"/>
  <c r="G254" i="27" s="1"/>
  <c r="F253" i="27"/>
  <c r="G253" i="27" s="1"/>
  <c r="F252" i="27"/>
  <c r="G252" i="27" s="1"/>
  <c r="F251" i="27"/>
  <c r="G251" i="27" s="1"/>
  <c r="F250" i="27"/>
  <c r="G250" i="27" s="1"/>
  <c r="F249" i="27"/>
  <c r="G249" i="27" s="1"/>
  <c r="F248" i="27"/>
  <c r="G248" i="27" s="1"/>
  <c r="F247" i="27"/>
  <c r="G247" i="27" s="1"/>
  <c r="F246" i="27"/>
  <c r="G246" i="27" s="1"/>
  <c r="F245" i="27"/>
  <c r="G245" i="27" s="1"/>
  <c r="F244" i="27"/>
  <c r="G244" i="27" s="1"/>
  <c r="F243" i="27"/>
  <c r="G243" i="27" s="1"/>
  <c r="F242" i="27"/>
  <c r="G242" i="27" s="1"/>
  <c r="F241" i="27"/>
  <c r="G241" i="27" s="1"/>
  <c r="F240" i="27"/>
  <c r="G240" i="27" s="1"/>
  <c r="F239" i="27"/>
  <c r="G239" i="27" s="1"/>
  <c r="F238" i="27"/>
  <c r="G238" i="27" s="1"/>
  <c r="F237" i="27"/>
  <c r="G237" i="27" s="1"/>
  <c r="F236" i="27"/>
  <c r="G236" i="27" s="1"/>
  <c r="F235" i="27"/>
  <c r="G235" i="27" s="1"/>
  <c r="F234" i="27"/>
  <c r="G234" i="27" s="1"/>
  <c r="F233" i="27"/>
  <c r="G233" i="27" s="1"/>
  <c r="F232" i="27"/>
  <c r="G232" i="27" s="1"/>
  <c r="F231" i="27"/>
  <c r="G231" i="27" s="1"/>
  <c r="F230" i="27"/>
  <c r="G230" i="27" s="1"/>
  <c r="F229" i="27"/>
  <c r="G229" i="27" s="1"/>
  <c r="F228" i="27"/>
  <c r="G228" i="27" s="1"/>
  <c r="F227" i="27"/>
  <c r="G227" i="27" s="1"/>
  <c r="F226" i="27"/>
  <c r="G226" i="27" s="1"/>
  <c r="F225" i="27"/>
  <c r="G225" i="27" s="1"/>
  <c r="F224" i="27"/>
  <c r="G224" i="27" s="1"/>
  <c r="F223" i="27"/>
  <c r="G223" i="27" s="1"/>
  <c r="F222" i="27"/>
  <c r="G222" i="27" s="1"/>
  <c r="F221" i="27"/>
  <c r="G221" i="27" s="1"/>
  <c r="F220" i="27"/>
  <c r="G220" i="27" s="1"/>
  <c r="F219" i="27"/>
  <c r="G219" i="27" s="1"/>
  <c r="F218" i="27"/>
  <c r="G218" i="27" s="1"/>
  <c r="F217" i="27"/>
  <c r="G217" i="27" s="1"/>
  <c r="F216" i="27"/>
  <c r="G216" i="27" s="1"/>
  <c r="F215" i="27"/>
  <c r="G215" i="27" s="1"/>
  <c r="F214" i="27"/>
  <c r="G214" i="27" s="1"/>
  <c r="F213" i="27"/>
  <c r="G213" i="27" s="1"/>
  <c r="F212" i="27"/>
  <c r="G212" i="27" s="1"/>
  <c r="F211" i="27"/>
  <c r="G211" i="27" s="1"/>
  <c r="F210" i="27"/>
  <c r="G210" i="27" s="1"/>
  <c r="F209" i="27"/>
  <c r="G209" i="27" s="1"/>
  <c r="F208" i="27"/>
  <c r="G208" i="27" s="1"/>
  <c r="F207" i="27"/>
  <c r="G207" i="27" s="1"/>
  <c r="F206" i="27"/>
  <c r="G206" i="27" s="1"/>
  <c r="F205" i="27"/>
  <c r="G205" i="27" s="1"/>
  <c r="F204" i="27"/>
  <c r="G204" i="27" s="1"/>
  <c r="F203" i="27"/>
  <c r="G203" i="27" s="1"/>
  <c r="F202" i="27"/>
  <c r="G202" i="27" s="1"/>
  <c r="F201" i="27"/>
  <c r="G201" i="27" s="1"/>
  <c r="F200" i="27"/>
  <c r="G200" i="27" s="1"/>
  <c r="F199" i="27"/>
  <c r="G199" i="27" s="1"/>
  <c r="F198" i="27"/>
  <c r="G198" i="27" s="1"/>
  <c r="F197" i="27"/>
  <c r="G197" i="27" s="1"/>
  <c r="F196" i="27"/>
  <c r="G196" i="27" s="1"/>
  <c r="F195" i="27"/>
  <c r="G195" i="27" s="1"/>
  <c r="F194" i="27"/>
  <c r="G194" i="27" s="1"/>
  <c r="F193" i="27"/>
  <c r="G193" i="27" s="1"/>
  <c r="F192" i="27"/>
  <c r="G192" i="27" s="1"/>
  <c r="F191" i="27"/>
  <c r="G191" i="27" s="1"/>
  <c r="F190" i="27"/>
  <c r="G190" i="27" s="1"/>
  <c r="F189" i="27"/>
  <c r="G189" i="27" s="1"/>
  <c r="F188" i="27"/>
  <c r="G188" i="27" s="1"/>
  <c r="F187" i="27"/>
  <c r="G187" i="27" s="1"/>
  <c r="F186" i="27"/>
  <c r="G186" i="27" s="1"/>
  <c r="F185" i="27"/>
  <c r="G185" i="27" s="1"/>
  <c r="F184" i="27"/>
  <c r="G184" i="27" s="1"/>
  <c r="F183" i="27"/>
  <c r="G183" i="27" s="1"/>
  <c r="F182" i="27"/>
  <c r="G182" i="27" s="1"/>
  <c r="F181" i="27"/>
  <c r="G181" i="27" s="1"/>
  <c r="F180" i="27"/>
  <c r="G180" i="27" s="1"/>
  <c r="F179" i="27"/>
  <c r="G179" i="27" s="1"/>
  <c r="F178" i="27"/>
  <c r="G178" i="27" s="1"/>
  <c r="F177" i="27"/>
  <c r="G177" i="27" s="1"/>
  <c r="F176" i="27"/>
  <c r="G176" i="27" s="1"/>
  <c r="F175" i="27"/>
  <c r="G175" i="27" s="1"/>
  <c r="F174" i="27"/>
  <c r="G174" i="27" s="1"/>
  <c r="F173" i="27"/>
  <c r="G173" i="27" s="1"/>
  <c r="F172" i="27"/>
  <c r="G172" i="27" s="1"/>
  <c r="F171" i="27"/>
  <c r="G171" i="27" s="1"/>
  <c r="F170" i="27"/>
  <c r="G170" i="27" s="1"/>
  <c r="F169" i="27"/>
  <c r="G169" i="27" s="1"/>
  <c r="F168" i="27"/>
  <c r="G168" i="27" s="1"/>
  <c r="F167" i="27"/>
  <c r="G167" i="27" s="1"/>
  <c r="F166" i="27"/>
  <c r="G166" i="27" s="1"/>
  <c r="F165" i="27"/>
  <c r="G165" i="27" s="1"/>
  <c r="F164" i="27"/>
  <c r="G164" i="27" s="1"/>
  <c r="F163" i="27"/>
  <c r="G163" i="27" s="1"/>
  <c r="F162" i="27"/>
  <c r="G162" i="27" s="1"/>
  <c r="F161" i="27"/>
  <c r="G161" i="27" s="1"/>
  <c r="F160" i="27"/>
  <c r="G160" i="27" s="1"/>
  <c r="F159" i="27"/>
  <c r="G159" i="27" s="1"/>
  <c r="F158" i="27"/>
  <c r="G158" i="27" s="1"/>
  <c r="F157" i="27"/>
  <c r="G157" i="27" s="1"/>
  <c r="F156" i="27"/>
  <c r="G156" i="27" s="1"/>
  <c r="F155" i="27"/>
  <c r="G155" i="27" s="1"/>
  <c r="F154" i="27"/>
  <c r="G154" i="27" s="1"/>
  <c r="F153" i="27"/>
  <c r="G153" i="27" s="1"/>
  <c r="F152" i="27"/>
  <c r="G152" i="27" s="1"/>
  <c r="F151" i="27"/>
  <c r="G151" i="27" s="1"/>
  <c r="F150" i="27"/>
  <c r="G150" i="27" s="1"/>
  <c r="F149" i="27"/>
  <c r="G149" i="27" s="1"/>
  <c r="F148" i="27"/>
  <c r="G148" i="27" s="1"/>
  <c r="F147" i="27"/>
  <c r="G147" i="27" s="1"/>
  <c r="F146" i="27"/>
  <c r="G146" i="27" s="1"/>
  <c r="F145" i="27"/>
  <c r="G145" i="27" s="1"/>
  <c r="F144" i="27"/>
  <c r="G144" i="27" s="1"/>
  <c r="F143" i="27"/>
  <c r="G143" i="27" s="1"/>
  <c r="F142" i="27"/>
  <c r="G142" i="27" s="1"/>
  <c r="F141" i="27"/>
  <c r="G141" i="27" s="1"/>
  <c r="F140" i="27"/>
  <c r="G140" i="27" s="1"/>
  <c r="F139" i="27"/>
  <c r="G139" i="27" s="1"/>
  <c r="F138" i="27"/>
  <c r="G138" i="27" s="1"/>
  <c r="F137" i="27"/>
  <c r="G137" i="27" s="1"/>
  <c r="F136" i="27"/>
  <c r="G136" i="27" s="1"/>
  <c r="F135" i="27"/>
  <c r="G135" i="27" s="1"/>
  <c r="F134" i="27"/>
  <c r="G134" i="27" s="1"/>
  <c r="F133" i="27"/>
  <c r="G133" i="27" s="1"/>
  <c r="F132" i="27"/>
  <c r="G132" i="27" s="1"/>
  <c r="F131" i="27"/>
  <c r="G131" i="27" s="1"/>
  <c r="F130" i="27"/>
  <c r="G130" i="27" s="1"/>
  <c r="F129" i="27"/>
  <c r="G129" i="27" s="1"/>
  <c r="F128" i="27"/>
  <c r="G128" i="27" s="1"/>
  <c r="F127" i="27"/>
  <c r="G127" i="27" s="1"/>
  <c r="F126" i="27"/>
  <c r="G126" i="27" s="1"/>
  <c r="F125" i="27"/>
  <c r="G125" i="27" s="1"/>
  <c r="F124" i="27"/>
  <c r="G124" i="27" s="1"/>
  <c r="F123" i="27"/>
  <c r="G123" i="27" s="1"/>
  <c r="F122" i="27"/>
  <c r="G122" i="27" s="1"/>
  <c r="F121" i="27"/>
  <c r="G121" i="27" s="1"/>
  <c r="F120" i="27"/>
  <c r="G120" i="27" s="1"/>
  <c r="F119" i="27"/>
  <c r="G119" i="27" s="1"/>
  <c r="F118" i="27"/>
  <c r="G118" i="27" s="1"/>
  <c r="F117" i="27"/>
  <c r="G117" i="27" s="1"/>
  <c r="F116" i="27"/>
  <c r="G116" i="27" s="1"/>
  <c r="F115" i="27"/>
  <c r="G115" i="27" s="1"/>
  <c r="F114" i="27"/>
  <c r="G114" i="27" s="1"/>
  <c r="F113" i="27"/>
  <c r="G113" i="27" s="1"/>
  <c r="F112" i="27"/>
  <c r="G112" i="27" s="1"/>
  <c r="F111" i="27"/>
  <c r="G111" i="27" s="1"/>
  <c r="F110" i="27"/>
  <c r="G110" i="27" s="1"/>
  <c r="F109" i="27"/>
  <c r="G109" i="27" s="1"/>
  <c r="F108" i="27"/>
  <c r="G108" i="27" s="1"/>
  <c r="F107" i="27"/>
  <c r="G107" i="27" s="1"/>
  <c r="F106" i="27"/>
  <c r="G106" i="27" s="1"/>
  <c r="F105" i="27"/>
  <c r="G105" i="27" s="1"/>
  <c r="F104" i="27"/>
  <c r="G104" i="27" s="1"/>
  <c r="F103" i="27"/>
  <c r="G103" i="27" s="1"/>
  <c r="F102" i="27"/>
  <c r="G102" i="27" s="1"/>
  <c r="F101" i="27"/>
  <c r="G101" i="27" s="1"/>
  <c r="F100" i="27"/>
  <c r="G100" i="27" s="1"/>
  <c r="F99" i="27"/>
  <c r="G99" i="27" s="1"/>
  <c r="F98" i="27"/>
  <c r="G98" i="27" s="1"/>
  <c r="F97" i="27"/>
  <c r="G97" i="27" s="1"/>
  <c r="F96" i="27"/>
  <c r="G96" i="27" s="1"/>
  <c r="F95" i="27"/>
  <c r="G95" i="27" s="1"/>
  <c r="F94" i="27"/>
  <c r="G94" i="27" s="1"/>
  <c r="F93" i="27"/>
  <c r="G93" i="27" s="1"/>
  <c r="F92" i="27"/>
  <c r="G92" i="27" s="1"/>
  <c r="F91" i="27"/>
  <c r="G91" i="27" s="1"/>
  <c r="F90" i="27"/>
  <c r="G90" i="27" s="1"/>
  <c r="F89" i="27"/>
  <c r="G89" i="27" s="1"/>
  <c r="F88" i="27"/>
  <c r="G88" i="27" s="1"/>
  <c r="F87" i="27"/>
  <c r="G87" i="27" s="1"/>
  <c r="F86" i="27"/>
  <c r="G86" i="27" s="1"/>
  <c r="F85" i="27"/>
  <c r="G85" i="27" s="1"/>
  <c r="F84" i="27"/>
  <c r="G84" i="27" s="1"/>
  <c r="F83" i="27"/>
  <c r="G83" i="27" s="1"/>
  <c r="F82" i="27"/>
  <c r="G82" i="27" s="1"/>
  <c r="F81" i="27"/>
  <c r="G81" i="27" s="1"/>
  <c r="F80" i="27"/>
  <c r="G80" i="27" s="1"/>
  <c r="F79" i="27"/>
  <c r="G79" i="27" s="1"/>
  <c r="F78" i="27"/>
  <c r="G78" i="27" s="1"/>
  <c r="F77" i="27"/>
  <c r="G77" i="27" s="1"/>
  <c r="F76" i="27"/>
  <c r="G76" i="27" s="1"/>
  <c r="F75" i="27"/>
  <c r="G75" i="27" s="1"/>
  <c r="F74" i="27"/>
  <c r="G74" i="27" s="1"/>
  <c r="F73" i="27"/>
  <c r="G73" i="27" s="1"/>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F12" i="27"/>
  <c r="G12" i="27" s="1"/>
  <c r="F11" i="27"/>
  <c r="G11" i="27" s="1"/>
  <c r="F10" i="27"/>
  <c r="G10" i="27" s="1"/>
  <c r="F9" i="27"/>
  <c r="G9" i="27" s="1"/>
  <c r="F8" i="27"/>
  <c r="G8" i="27" s="1"/>
  <c r="F7" i="27"/>
  <c r="G7" i="27" s="1"/>
  <c r="F6" i="27"/>
  <c r="G6" i="27" s="1"/>
  <c r="F538" i="26" l="1"/>
  <c r="G538" i="26" s="1"/>
  <c r="F537" i="26"/>
  <c r="G537" i="26" s="1"/>
  <c r="F536" i="26"/>
  <c r="G536" i="26" s="1"/>
  <c r="F535" i="26"/>
  <c r="G535" i="26" s="1"/>
  <c r="F534" i="26"/>
  <c r="G534" i="26" s="1"/>
  <c r="F533" i="26"/>
  <c r="G533" i="26" s="1"/>
  <c r="F532" i="26"/>
  <c r="G532" i="26" s="1"/>
  <c r="F531" i="26"/>
  <c r="G531" i="26" s="1"/>
  <c r="F530" i="26"/>
  <c r="G530" i="26" s="1"/>
  <c r="F529" i="26"/>
  <c r="G529" i="26" s="1"/>
  <c r="F528" i="26"/>
  <c r="G528" i="26" s="1"/>
  <c r="F527" i="26"/>
  <c r="G527" i="26" s="1"/>
  <c r="F526" i="26"/>
  <c r="G526" i="26" s="1"/>
  <c r="F525" i="26"/>
  <c r="G525" i="26" s="1"/>
  <c r="F524" i="26"/>
  <c r="G524" i="26" s="1"/>
  <c r="F523" i="26"/>
  <c r="G523" i="26" s="1"/>
  <c r="F522" i="26"/>
  <c r="G522" i="26" s="1"/>
  <c r="F521" i="26"/>
  <c r="G521" i="26" s="1"/>
  <c r="F520" i="26"/>
  <c r="G520" i="26" s="1"/>
  <c r="F519" i="26"/>
  <c r="G519" i="26" s="1"/>
  <c r="F518" i="26"/>
  <c r="G518" i="26" s="1"/>
  <c r="F517" i="26"/>
  <c r="G517" i="26" s="1"/>
  <c r="F516" i="26"/>
  <c r="G516" i="26" s="1"/>
  <c r="F515" i="26"/>
  <c r="G515" i="26" s="1"/>
  <c r="F514" i="26"/>
  <c r="G514" i="26" s="1"/>
  <c r="F513" i="26"/>
  <c r="G513" i="26" s="1"/>
  <c r="F512" i="26"/>
  <c r="G512" i="26" s="1"/>
  <c r="F511" i="26"/>
  <c r="G511" i="26" s="1"/>
  <c r="F510" i="26"/>
  <c r="G510" i="26" s="1"/>
  <c r="F509" i="26"/>
  <c r="G509" i="26" s="1"/>
  <c r="F508" i="26"/>
  <c r="G508" i="26" s="1"/>
  <c r="F507" i="26"/>
  <c r="G507" i="26" s="1"/>
  <c r="F506" i="26"/>
  <c r="G506" i="26" s="1"/>
  <c r="F505" i="26"/>
  <c r="G505" i="26" s="1"/>
  <c r="F504" i="26"/>
  <c r="G504" i="26" s="1"/>
  <c r="F503" i="26"/>
  <c r="G503" i="26" s="1"/>
  <c r="F502" i="26"/>
  <c r="G502" i="26" s="1"/>
  <c r="F501" i="26"/>
  <c r="G501" i="26" s="1"/>
  <c r="F500" i="26"/>
  <c r="G500" i="26" s="1"/>
  <c r="F499" i="26"/>
  <c r="G499" i="26" s="1"/>
  <c r="F498" i="26"/>
  <c r="G498" i="26" s="1"/>
  <c r="F497" i="26"/>
  <c r="G497" i="26" s="1"/>
  <c r="F496" i="26"/>
  <c r="G496" i="26" s="1"/>
  <c r="F495" i="26"/>
  <c r="G495" i="26" s="1"/>
  <c r="F494" i="26"/>
  <c r="G494" i="26" s="1"/>
  <c r="F493" i="26"/>
  <c r="G493" i="26" s="1"/>
  <c r="F492" i="26"/>
  <c r="G492" i="26" s="1"/>
  <c r="F491" i="26"/>
  <c r="G491" i="26" s="1"/>
  <c r="F490" i="26"/>
  <c r="G490" i="26" s="1"/>
  <c r="F489" i="26"/>
  <c r="G489" i="26" s="1"/>
  <c r="F488" i="26"/>
  <c r="G488" i="26" s="1"/>
  <c r="F487" i="26"/>
  <c r="G487" i="26" s="1"/>
  <c r="F486" i="26"/>
  <c r="G486" i="26" s="1"/>
  <c r="F485" i="26"/>
  <c r="G485" i="26" s="1"/>
  <c r="F484" i="26"/>
  <c r="G484" i="26" s="1"/>
  <c r="F483" i="26"/>
  <c r="G483" i="26" s="1"/>
  <c r="F482" i="26"/>
  <c r="G482" i="26" s="1"/>
  <c r="F481" i="26"/>
  <c r="G481" i="26" s="1"/>
  <c r="F480" i="26"/>
  <c r="G480" i="26" s="1"/>
  <c r="F479" i="26"/>
  <c r="G479" i="26" s="1"/>
  <c r="F478" i="26"/>
  <c r="G478" i="26" s="1"/>
  <c r="F477" i="26"/>
  <c r="G477" i="26" s="1"/>
  <c r="F476" i="26"/>
  <c r="G476" i="26" s="1"/>
  <c r="F475" i="26"/>
  <c r="G475" i="26" s="1"/>
  <c r="F474" i="26"/>
  <c r="G474" i="26" s="1"/>
  <c r="F473" i="26"/>
  <c r="G473" i="26" s="1"/>
  <c r="F472" i="26"/>
  <c r="G472" i="26" s="1"/>
  <c r="F471" i="26"/>
  <c r="G471" i="26" s="1"/>
  <c r="F470" i="26"/>
  <c r="G470" i="26" s="1"/>
  <c r="F469" i="26"/>
  <c r="G469" i="26" s="1"/>
  <c r="F468" i="26"/>
  <c r="G468" i="26" s="1"/>
  <c r="F467" i="26"/>
  <c r="G467" i="26" s="1"/>
  <c r="F466" i="26"/>
  <c r="G466" i="26" s="1"/>
  <c r="F465" i="26"/>
  <c r="G465" i="26" s="1"/>
  <c r="F464" i="26"/>
  <c r="G464" i="26" s="1"/>
  <c r="F463" i="26"/>
  <c r="G463" i="26" s="1"/>
  <c r="F462" i="26"/>
  <c r="G462" i="26" s="1"/>
  <c r="F461" i="26"/>
  <c r="G461" i="26" s="1"/>
  <c r="F460" i="26"/>
  <c r="G460" i="26" s="1"/>
  <c r="F459" i="26"/>
  <c r="G459" i="26" s="1"/>
  <c r="F458" i="26"/>
  <c r="G458" i="26" s="1"/>
  <c r="F457" i="26"/>
  <c r="G457" i="26" s="1"/>
  <c r="F456" i="26"/>
  <c r="G456" i="26" s="1"/>
  <c r="F455" i="26"/>
  <c r="G455" i="26" s="1"/>
  <c r="F454" i="26"/>
  <c r="G454" i="26" s="1"/>
  <c r="F453" i="26"/>
  <c r="G453" i="26" s="1"/>
  <c r="F452" i="26"/>
  <c r="G452" i="26" s="1"/>
  <c r="F451" i="26"/>
  <c r="G451" i="26" s="1"/>
  <c r="F450" i="26"/>
  <c r="G450" i="26" s="1"/>
  <c r="F449" i="26"/>
  <c r="G449" i="26" s="1"/>
  <c r="F448" i="26"/>
  <c r="G448" i="26" s="1"/>
  <c r="F447" i="26"/>
  <c r="G447" i="26" s="1"/>
  <c r="F446" i="26"/>
  <c r="G446" i="26" s="1"/>
  <c r="F445" i="26"/>
  <c r="G445" i="26" s="1"/>
  <c r="F444" i="26"/>
  <c r="G444" i="26" s="1"/>
  <c r="F443" i="26"/>
  <c r="G443" i="26" s="1"/>
  <c r="F442" i="26"/>
  <c r="G442" i="26" s="1"/>
  <c r="F441" i="26"/>
  <c r="G441" i="26" s="1"/>
  <c r="F440" i="26"/>
  <c r="G440" i="26" s="1"/>
  <c r="F439" i="26"/>
  <c r="G439" i="26" s="1"/>
  <c r="F438" i="26"/>
  <c r="G438" i="26" s="1"/>
  <c r="F437" i="26"/>
  <c r="G437" i="26" s="1"/>
  <c r="F436" i="26"/>
  <c r="G436" i="26" s="1"/>
  <c r="F435" i="26"/>
  <c r="G435" i="26" s="1"/>
  <c r="F434" i="26"/>
  <c r="G434" i="26" s="1"/>
  <c r="F433" i="26"/>
  <c r="G433" i="26" s="1"/>
  <c r="F432" i="26"/>
  <c r="G432" i="26" s="1"/>
  <c r="F431" i="26"/>
  <c r="G431" i="26" s="1"/>
  <c r="F430" i="26"/>
  <c r="G430" i="26" s="1"/>
  <c r="F429" i="26"/>
  <c r="G429" i="26" s="1"/>
  <c r="F428" i="26"/>
  <c r="G428" i="26" s="1"/>
  <c r="F427" i="26"/>
  <c r="G427" i="26" s="1"/>
  <c r="F426" i="26"/>
  <c r="G426" i="26" s="1"/>
  <c r="F425" i="26"/>
  <c r="G425" i="26" s="1"/>
  <c r="F424" i="26"/>
  <c r="G424" i="26" s="1"/>
  <c r="F423" i="26"/>
  <c r="G423" i="26" s="1"/>
  <c r="F422" i="26"/>
  <c r="G422" i="26" s="1"/>
  <c r="F421" i="26"/>
  <c r="G421" i="26" s="1"/>
  <c r="F420" i="26"/>
  <c r="G420" i="26" s="1"/>
  <c r="F419" i="26"/>
  <c r="G419" i="26" s="1"/>
  <c r="F418" i="26"/>
  <c r="G418" i="26" s="1"/>
  <c r="F417" i="26"/>
  <c r="G417" i="26" s="1"/>
  <c r="F416" i="26"/>
  <c r="G416" i="26" s="1"/>
  <c r="F415" i="26"/>
  <c r="G415" i="26" s="1"/>
  <c r="F414" i="26"/>
  <c r="G414" i="26" s="1"/>
  <c r="F413" i="26"/>
  <c r="G413" i="26" s="1"/>
  <c r="F412" i="26"/>
  <c r="G412" i="26" s="1"/>
  <c r="F411" i="26"/>
  <c r="G411" i="26" s="1"/>
  <c r="F410" i="26"/>
  <c r="G410" i="26" s="1"/>
  <c r="F409" i="26"/>
  <c r="G409" i="26" s="1"/>
  <c r="F408" i="26"/>
  <c r="G408" i="26" s="1"/>
  <c r="F407" i="26"/>
  <c r="G407" i="26" s="1"/>
  <c r="F406" i="26"/>
  <c r="G406" i="26" s="1"/>
  <c r="F405" i="26"/>
  <c r="G405" i="26" s="1"/>
  <c r="F404" i="26"/>
  <c r="G404" i="26" s="1"/>
  <c r="F403" i="26"/>
  <c r="G403" i="26" s="1"/>
  <c r="F402" i="26"/>
  <c r="G402" i="26" s="1"/>
  <c r="F401" i="26"/>
  <c r="G401" i="26" s="1"/>
  <c r="F400" i="26"/>
  <c r="G400" i="26" s="1"/>
  <c r="F399" i="26"/>
  <c r="G399" i="26" s="1"/>
  <c r="F398" i="26"/>
  <c r="G398" i="26" s="1"/>
  <c r="F397" i="26"/>
  <c r="G397" i="26" s="1"/>
  <c r="F396" i="26"/>
  <c r="G396" i="26" s="1"/>
  <c r="F395" i="26"/>
  <c r="G395" i="26" s="1"/>
  <c r="F394" i="26"/>
  <c r="G394" i="26" s="1"/>
  <c r="F393" i="26"/>
  <c r="G393" i="26" s="1"/>
  <c r="F392" i="26"/>
  <c r="G392" i="26" s="1"/>
  <c r="F391" i="26"/>
  <c r="G391" i="26" s="1"/>
  <c r="F390" i="26"/>
  <c r="G390" i="26" s="1"/>
  <c r="F389" i="26"/>
  <c r="G389" i="26" s="1"/>
  <c r="F388" i="26"/>
  <c r="G388" i="26" s="1"/>
  <c r="F387" i="26"/>
  <c r="G387" i="26" s="1"/>
  <c r="F386" i="26"/>
  <c r="G386" i="26" s="1"/>
  <c r="F385" i="26"/>
  <c r="G385" i="26" s="1"/>
  <c r="F384" i="26"/>
  <c r="G384" i="26" s="1"/>
  <c r="F383" i="26"/>
  <c r="G383" i="26" s="1"/>
  <c r="F382" i="26"/>
  <c r="G382" i="26" s="1"/>
  <c r="F381" i="26"/>
  <c r="G381" i="26" s="1"/>
  <c r="F380" i="26"/>
  <c r="G380" i="26" s="1"/>
  <c r="F379" i="26"/>
  <c r="G379" i="26" s="1"/>
  <c r="F378" i="26"/>
  <c r="G378" i="26" s="1"/>
  <c r="F377" i="26"/>
  <c r="G377" i="26" s="1"/>
  <c r="F376" i="26"/>
  <c r="G376" i="26" s="1"/>
  <c r="F375" i="26"/>
  <c r="G375" i="26" s="1"/>
  <c r="F374" i="26"/>
  <c r="G374" i="26" s="1"/>
  <c r="F373" i="26"/>
  <c r="G373" i="26" s="1"/>
  <c r="F372" i="26"/>
  <c r="G372" i="26" s="1"/>
  <c r="F371" i="26"/>
  <c r="G371" i="26" s="1"/>
  <c r="F370" i="26"/>
  <c r="G370" i="26" s="1"/>
  <c r="F369" i="26"/>
  <c r="G369" i="26" s="1"/>
  <c r="F368" i="26"/>
  <c r="G368" i="26" s="1"/>
  <c r="F367" i="26"/>
  <c r="G367" i="26" s="1"/>
  <c r="F366" i="26"/>
  <c r="G366" i="26" s="1"/>
  <c r="F365" i="26"/>
  <c r="G365" i="26" s="1"/>
  <c r="F364" i="26"/>
  <c r="G364" i="26" s="1"/>
  <c r="F363" i="26"/>
  <c r="G363" i="26" s="1"/>
  <c r="F362" i="26"/>
  <c r="G362" i="26" s="1"/>
  <c r="F361" i="26"/>
  <c r="G361" i="26" s="1"/>
  <c r="F360" i="26"/>
  <c r="G360" i="26" s="1"/>
  <c r="F359" i="26"/>
  <c r="G359" i="26" s="1"/>
  <c r="F358" i="26"/>
  <c r="G358" i="26" s="1"/>
  <c r="F357" i="26"/>
  <c r="G357" i="26" s="1"/>
  <c r="F356" i="26"/>
  <c r="G356" i="26" s="1"/>
  <c r="F355" i="26"/>
  <c r="G355" i="26" s="1"/>
  <c r="F354" i="26"/>
  <c r="G354" i="26" s="1"/>
  <c r="F353" i="26"/>
  <c r="G353" i="26" s="1"/>
  <c r="F352" i="26"/>
  <c r="G352" i="26" s="1"/>
  <c r="F351" i="26"/>
  <c r="G351" i="26" s="1"/>
  <c r="F350" i="26"/>
  <c r="G350" i="26" s="1"/>
  <c r="F349" i="26"/>
  <c r="G349" i="26" s="1"/>
  <c r="F348" i="26"/>
  <c r="G348" i="26" s="1"/>
  <c r="F347" i="26"/>
  <c r="G347" i="26" s="1"/>
  <c r="F346" i="26"/>
  <c r="G346" i="26" s="1"/>
  <c r="F345" i="26"/>
  <c r="G345" i="26" s="1"/>
  <c r="F344" i="26"/>
  <c r="G344" i="26" s="1"/>
  <c r="F343" i="26"/>
  <c r="G343" i="26" s="1"/>
  <c r="F342" i="26"/>
  <c r="G342" i="26" s="1"/>
  <c r="F341" i="26"/>
  <c r="G341" i="26" s="1"/>
  <c r="F340" i="26"/>
  <c r="G340" i="26" s="1"/>
  <c r="F339" i="26"/>
  <c r="G339" i="26" s="1"/>
  <c r="F338" i="26"/>
  <c r="G338" i="26" s="1"/>
  <c r="F337" i="26"/>
  <c r="G337" i="26" s="1"/>
  <c r="F336" i="26"/>
  <c r="G336" i="26" s="1"/>
  <c r="F335" i="26"/>
  <c r="G335" i="26" s="1"/>
  <c r="F334" i="26"/>
  <c r="G334" i="26" s="1"/>
  <c r="F333" i="26"/>
  <c r="G333" i="26" s="1"/>
  <c r="F332" i="26"/>
  <c r="G332" i="26" s="1"/>
  <c r="F331" i="26"/>
  <c r="G331" i="26" s="1"/>
  <c r="F330" i="26"/>
  <c r="G330" i="26" s="1"/>
  <c r="F329" i="26"/>
  <c r="G329" i="26" s="1"/>
  <c r="F328" i="26"/>
  <c r="G328" i="26" s="1"/>
  <c r="F327" i="26"/>
  <c r="G327" i="26" s="1"/>
  <c r="F326" i="26"/>
  <c r="G326" i="26" s="1"/>
  <c r="F325" i="26"/>
  <c r="G325" i="26" s="1"/>
  <c r="F324" i="26"/>
  <c r="G324" i="26" s="1"/>
  <c r="F323" i="26"/>
  <c r="G323" i="26" s="1"/>
  <c r="F322" i="26"/>
  <c r="G322" i="26" s="1"/>
  <c r="F321" i="26"/>
  <c r="G321" i="26" s="1"/>
  <c r="F320" i="26"/>
  <c r="G320" i="26" s="1"/>
  <c r="F319" i="26"/>
  <c r="G319" i="26" s="1"/>
  <c r="F318" i="26"/>
  <c r="G318" i="26" s="1"/>
  <c r="F317" i="26"/>
  <c r="G317" i="26" s="1"/>
  <c r="F316" i="26"/>
  <c r="G316" i="26" s="1"/>
  <c r="F315" i="26"/>
  <c r="G315" i="26" s="1"/>
  <c r="F314" i="26"/>
  <c r="G314" i="26" s="1"/>
  <c r="F313" i="26"/>
  <c r="G313" i="26" s="1"/>
  <c r="F312" i="26"/>
  <c r="G312" i="26" s="1"/>
  <c r="F311" i="26"/>
  <c r="G311" i="26" s="1"/>
  <c r="F310" i="26"/>
  <c r="G310" i="26" s="1"/>
  <c r="F309" i="26"/>
  <c r="G309" i="26" s="1"/>
  <c r="F308" i="26"/>
  <c r="G308" i="26" s="1"/>
  <c r="F307" i="26"/>
  <c r="G307" i="26" s="1"/>
  <c r="F306" i="26"/>
  <c r="G306" i="26" s="1"/>
  <c r="F305" i="26"/>
  <c r="G305" i="26" s="1"/>
  <c r="F304" i="26"/>
  <c r="G304" i="26" s="1"/>
  <c r="F303" i="26"/>
  <c r="G303" i="26" s="1"/>
  <c r="F302" i="26"/>
  <c r="G302" i="26" s="1"/>
  <c r="F301" i="26"/>
  <c r="G301" i="26" s="1"/>
  <c r="F300" i="26"/>
  <c r="G300" i="26" s="1"/>
  <c r="F299" i="26"/>
  <c r="G299" i="26" s="1"/>
  <c r="F298" i="26"/>
  <c r="G298" i="26" s="1"/>
  <c r="F297" i="26"/>
  <c r="G297" i="26" s="1"/>
  <c r="F296" i="26"/>
  <c r="G296" i="26" s="1"/>
  <c r="F295" i="26"/>
  <c r="G295" i="26" s="1"/>
  <c r="F294" i="26"/>
  <c r="G294" i="26" s="1"/>
  <c r="F293" i="26"/>
  <c r="G293" i="26" s="1"/>
  <c r="F292" i="26"/>
  <c r="G292" i="26" s="1"/>
  <c r="F291" i="26"/>
  <c r="G291" i="26" s="1"/>
  <c r="F290" i="26"/>
  <c r="G290" i="26" s="1"/>
  <c r="F289" i="26"/>
  <c r="G289" i="26" s="1"/>
  <c r="F288" i="26"/>
  <c r="G288" i="26" s="1"/>
  <c r="F287" i="26"/>
  <c r="G287" i="26" s="1"/>
  <c r="F286" i="26"/>
  <c r="G286" i="26" s="1"/>
  <c r="F285" i="26"/>
  <c r="G285" i="26" s="1"/>
  <c r="F284" i="26"/>
  <c r="G284" i="26" s="1"/>
  <c r="F283" i="26"/>
  <c r="G283" i="26" s="1"/>
  <c r="F282" i="26"/>
  <c r="G282" i="26" s="1"/>
  <c r="F281" i="26"/>
  <c r="G281" i="26" s="1"/>
  <c r="F280" i="26"/>
  <c r="G280" i="26" s="1"/>
  <c r="F279" i="26"/>
  <c r="G279" i="26" s="1"/>
  <c r="F278" i="26"/>
  <c r="G278" i="26" s="1"/>
  <c r="F277" i="26"/>
  <c r="G277" i="26" s="1"/>
  <c r="F276" i="26"/>
  <c r="G276" i="26" s="1"/>
  <c r="F275" i="26"/>
  <c r="G275" i="26" s="1"/>
  <c r="F274" i="26"/>
  <c r="G274" i="26" s="1"/>
  <c r="F273" i="26"/>
  <c r="G273" i="26" s="1"/>
  <c r="F272" i="26"/>
  <c r="G272" i="26" s="1"/>
  <c r="F271" i="26"/>
  <c r="G271" i="26" s="1"/>
  <c r="F270" i="26"/>
  <c r="G270" i="26" s="1"/>
  <c r="F269" i="26"/>
  <c r="G269" i="26" s="1"/>
  <c r="F268" i="26"/>
  <c r="G268" i="26" s="1"/>
  <c r="F267" i="26"/>
  <c r="G267" i="26" s="1"/>
  <c r="F266" i="26"/>
  <c r="G266" i="26" s="1"/>
  <c r="F265" i="26"/>
  <c r="G265" i="26" s="1"/>
  <c r="F264" i="26"/>
  <c r="G264" i="26" s="1"/>
  <c r="F263" i="26"/>
  <c r="G263" i="26" s="1"/>
  <c r="F262" i="26"/>
  <c r="G262" i="26" s="1"/>
  <c r="F261" i="26"/>
  <c r="G261" i="26" s="1"/>
  <c r="F260" i="26"/>
  <c r="G260" i="26" s="1"/>
  <c r="F259" i="26"/>
  <c r="G259" i="26" s="1"/>
  <c r="F258" i="26"/>
  <c r="G258" i="26" s="1"/>
  <c r="F257" i="26"/>
  <c r="G257" i="26" s="1"/>
  <c r="F256" i="26"/>
  <c r="G256" i="26" s="1"/>
  <c r="F255" i="26"/>
  <c r="G255" i="26" s="1"/>
  <c r="F254" i="26"/>
  <c r="G254" i="26" s="1"/>
  <c r="F253" i="26"/>
  <c r="G253" i="26" s="1"/>
  <c r="F252" i="26"/>
  <c r="G252" i="26" s="1"/>
  <c r="F251" i="26"/>
  <c r="G251" i="26" s="1"/>
  <c r="F250" i="26"/>
  <c r="G250" i="26" s="1"/>
  <c r="F249" i="26"/>
  <c r="G249" i="26" s="1"/>
  <c r="F248" i="26"/>
  <c r="G248" i="26" s="1"/>
  <c r="F247" i="26"/>
  <c r="G247" i="26" s="1"/>
  <c r="F246" i="26"/>
  <c r="G246" i="26" s="1"/>
  <c r="F245" i="26"/>
  <c r="G245" i="26" s="1"/>
  <c r="F244" i="26"/>
  <c r="G244" i="26" s="1"/>
  <c r="F243" i="26"/>
  <c r="G243" i="26" s="1"/>
  <c r="F242" i="26"/>
  <c r="G242" i="26" s="1"/>
  <c r="F241" i="26"/>
  <c r="G241" i="26" s="1"/>
  <c r="F240" i="26"/>
  <c r="G240" i="26" s="1"/>
  <c r="F239" i="26"/>
  <c r="G239" i="26" s="1"/>
  <c r="F238" i="26"/>
  <c r="G238" i="26" s="1"/>
  <c r="F237" i="26"/>
  <c r="G237" i="26" s="1"/>
  <c r="F236" i="26"/>
  <c r="G236" i="26" s="1"/>
  <c r="F235" i="26"/>
  <c r="G235" i="26" s="1"/>
  <c r="F234" i="26"/>
  <c r="G234" i="26" s="1"/>
  <c r="F233" i="26"/>
  <c r="G233" i="26" s="1"/>
  <c r="F232" i="26"/>
  <c r="G232" i="26" s="1"/>
  <c r="F231" i="26"/>
  <c r="G231" i="26" s="1"/>
  <c r="F230" i="26"/>
  <c r="G230" i="26" s="1"/>
  <c r="F229" i="26"/>
  <c r="G229" i="26" s="1"/>
  <c r="F228" i="26"/>
  <c r="G228" i="26" s="1"/>
  <c r="F227" i="26"/>
  <c r="G227" i="26" s="1"/>
  <c r="F226" i="26"/>
  <c r="G226" i="26" s="1"/>
  <c r="F225" i="26"/>
  <c r="G225" i="26" s="1"/>
  <c r="F224" i="26"/>
  <c r="G224" i="26" s="1"/>
  <c r="F223" i="26"/>
  <c r="G223" i="26" s="1"/>
  <c r="F222" i="26"/>
  <c r="G222" i="26" s="1"/>
  <c r="F221" i="26"/>
  <c r="G221" i="26" s="1"/>
  <c r="F220" i="26"/>
  <c r="G220" i="26" s="1"/>
  <c r="F219" i="26"/>
  <c r="G219" i="26" s="1"/>
  <c r="F218" i="26"/>
  <c r="G218" i="26" s="1"/>
  <c r="F217" i="26"/>
  <c r="G217" i="26" s="1"/>
  <c r="F216" i="26"/>
  <c r="G216" i="26" s="1"/>
  <c r="F215" i="26"/>
  <c r="G215" i="26" s="1"/>
  <c r="F214" i="26"/>
  <c r="G214" i="26" s="1"/>
  <c r="F213" i="26"/>
  <c r="G213" i="26" s="1"/>
  <c r="F212" i="26"/>
  <c r="G212" i="26" s="1"/>
  <c r="F211" i="26"/>
  <c r="G211" i="26" s="1"/>
  <c r="F210" i="26"/>
  <c r="G210" i="26" s="1"/>
  <c r="F209" i="26"/>
  <c r="G209" i="26" s="1"/>
  <c r="F208" i="26"/>
  <c r="G208" i="26" s="1"/>
  <c r="F207" i="26"/>
  <c r="G207" i="26" s="1"/>
  <c r="F206" i="26"/>
  <c r="G206" i="26" s="1"/>
  <c r="F205" i="26"/>
  <c r="G205" i="26" s="1"/>
  <c r="F204" i="26"/>
  <c r="G204" i="26" s="1"/>
  <c r="F203" i="26"/>
  <c r="G203" i="26" s="1"/>
  <c r="F202" i="26"/>
  <c r="G202" i="26" s="1"/>
  <c r="F201" i="26"/>
  <c r="G201" i="26" s="1"/>
  <c r="F200" i="26"/>
  <c r="G200" i="26" s="1"/>
  <c r="F199" i="26"/>
  <c r="G199" i="26" s="1"/>
  <c r="F198" i="26"/>
  <c r="G198" i="26" s="1"/>
  <c r="F197" i="26"/>
  <c r="G197" i="26" s="1"/>
  <c r="F196" i="26"/>
  <c r="G196" i="26" s="1"/>
  <c r="F195" i="26"/>
  <c r="G195" i="26" s="1"/>
  <c r="F194" i="26"/>
  <c r="G194" i="26" s="1"/>
  <c r="F193" i="26"/>
  <c r="G193" i="26" s="1"/>
  <c r="F192" i="26"/>
  <c r="G192" i="26" s="1"/>
  <c r="F191" i="26"/>
  <c r="G191" i="26" s="1"/>
  <c r="F190" i="26"/>
  <c r="G190" i="26" s="1"/>
  <c r="F189" i="26"/>
  <c r="G189" i="26" s="1"/>
  <c r="F188" i="26"/>
  <c r="G188" i="26" s="1"/>
  <c r="F187" i="26"/>
  <c r="G187" i="26" s="1"/>
  <c r="F186" i="26"/>
  <c r="G186" i="26" s="1"/>
  <c r="F185" i="26"/>
  <c r="G185" i="26" s="1"/>
  <c r="F184" i="26"/>
  <c r="G184" i="26" s="1"/>
  <c r="F183" i="26"/>
  <c r="G183" i="26" s="1"/>
  <c r="F182" i="26"/>
  <c r="G182" i="26" s="1"/>
  <c r="F181" i="26"/>
  <c r="G181" i="26" s="1"/>
  <c r="F180" i="26"/>
  <c r="G180" i="26" s="1"/>
  <c r="F179" i="26"/>
  <c r="G179" i="26" s="1"/>
  <c r="F178" i="26"/>
  <c r="G178" i="26" s="1"/>
  <c r="F177" i="26"/>
  <c r="G177" i="26" s="1"/>
  <c r="F176" i="26"/>
  <c r="G176" i="26" s="1"/>
  <c r="F175" i="26"/>
  <c r="G175" i="26" s="1"/>
  <c r="F174" i="26"/>
  <c r="G174" i="26" s="1"/>
  <c r="F173" i="26"/>
  <c r="G173" i="26" s="1"/>
  <c r="F172" i="26"/>
  <c r="G172" i="26" s="1"/>
  <c r="F171" i="26"/>
  <c r="G171" i="26" s="1"/>
  <c r="F170" i="26"/>
  <c r="G170" i="26" s="1"/>
  <c r="F169" i="26"/>
  <c r="G169" i="26" s="1"/>
  <c r="F168" i="26"/>
  <c r="G168" i="26" s="1"/>
  <c r="F167" i="26"/>
  <c r="G167" i="26" s="1"/>
  <c r="F166" i="26"/>
  <c r="G166" i="26" s="1"/>
  <c r="F165" i="26"/>
  <c r="G165" i="26" s="1"/>
  <c r="F164" i="26"/>
  <c r="G164" i="26" s="1"/>
  <c r="F163" i="26"/>
  <c r="G163" i="26" s="1"/>
  <c r="F162" i="26"/>
  <c r="G162" i="26" s="1"/>
  <c r="F161" i="26"/>
  <c r="G161" i="26" s="1"/>
  <c r="F160" i="26"/>
  <c r="G160" i="26" s="1"/>
  <c r="F159" i="26"/>
  <c r="G159" i="26" s="1"/>
  <c r="F158" i="26"/>
  <c r="G158" i="26" s="1"/>
  <c r="F157" i="26"/>
  <c r="G157" i="26" s="1"/>
  <c r="F156" i="26"/>
  <c r="G156" i="26" s="1"/>
  <c r="F155" i="26"/>
  <c r="G155" i="26" s="1"/>
  <c r="F154" i="26"/>
  <c r="G154" i="26" s="1"/>
  <c r="F153" i="26"/>
  <c r="G153" i="26" s="1"/>
  <c r="F152" i="26"/>
  <c r="G152" i="26" s="1"/>
  <c r="F151" i="26"/>
  <c r="G151" i="26" s="1"/>
  <c r="F150" i="26"/>
  <c r="G150" i="26" s="1"/>
  <c r="F149" i="26"/>
  <c r="G149" i="26" s="1"/>
  <c r="F148" i="26"/>
  <c r="G148" i="26" s="1"/>
  <c r="F147" i="26"/>
  <c r="G147" i="26" s="1"/>
  <c r="F146" i="26"/>
  <c r="G146" i="26" s="1"/>
  <c r="F145" i="26"/>
  <c r="G145" i="26" s="1"/>
  <c r="F144" i="26"/>
  <c r="G144" i="26" s="1"/>
  <c r="F143" i="26"/>
  <c r="G143" i="26" s="1"/>
  <c r="F142" i="26"/>
  <c r="G142" i="26" s="1"/>
  <c r="F141" i="26"/>
  <c r="G141" i="26" s="1"/>
  <c r="F140" i="26"/>
  <c r="G140" i="26" s="1"/>
  <c r="F139" i="26"/>
  <c r="G139" i="26" s="1"/>
  <c r="F138" i="26"/>
  <c r="G138" i="26" s="1"/>
  <c r="F137" i="26"/>
  <c r="G137" i="26" s="1"/>
  <c r="F136" i="26"/>
  <c r="G136" i="26" s="1"/>
  <c r="F135" i="26"/>
  <c r="G135" i="26" s="1"/>
  <c r="F134" i="26"/>
  <c r="G134" i="26" s="1"/>
  <c r="F133" i="26"/>
  <c r="G133" i="26" s="1"/>
  <c r="F132" i="26"/>
  <c r="G132" i="26" s="1"/>
  <c r="F131" i="26"/>
  <c r="G131" i="26" s="1"/>
  <c r="F130" i="26"/>
  <c r="G130" i="26" s="1"/>
  <c r="F129" i="26"/>
  <c r="G129" i="26" s="1"/>
  <c r="F128" i="26"/>
  <c r="G128" i="26" s="1"/>
  <c r="F127" i="26"/>
  <c r="G127" i="26" s="1"/>
  <c r="F126" i="26"/>
  <c r="G126" i="26" s="1"/>
  <c r="F125" i="26"/>
  <c r="G125" i="26" s="1"/>
  <c r="F124" i="26"/>
  <c r="G124" i="26" s="1"/>
  <c r="F123" i="26"/>
  <c r="G123" i="26" s="1"/>
  <c r="F122" i="26"/>
  <c r="G122" i="26" s="1"/>
  <c r="F121" i="26"/>
  <c r="G121" i="26" s="1"/>
  <c r="F120" i="26"/>
  <c r="G120" i="26" s="1"/>
  <c r="F119" i="26"/>
  <c r="G119" i="26" s="1"/>
  <c r="F118" i="26"/>
  <c r="G118" i="26" s="1"/>
  <c r="F117" i="26"/>
  <c r="G117" i="26" s="1"/>
  <c r="F116" i="26"/>
  <c r="G116" i="26" s="1"/>
  <c r="F115" i="26"/>
  <c r="G115" i="26" s="1"/>
  <c r="F114" i="26"/>
  <c r="G114" i="26" s="1"/>
  <c r="F113" i="26"/>
  <c r="G113" i="26" s="1"/>
  <c r="F112" i="26"/>
  <c r="G112" i="26" s="1"/>
  <c r="F111" i="26"/>
  <c r="G111" i="26" s="1"/>
  <c r="F110" i="26"/>
  <c r="G110" i="26" s="1"/>
  <c r="F109" i="26"/>
  <c r="G109" i="26" s="1"/>
  <c r="F108" i="26"/>
  <c r="G108" i="26" s="1"/>
  <c r="F107" i="26"/>
  <c r="G107" i="26" s="1"/>
  <c r="F106" i="26"/>
  <c r="G106" i="26" s="1"/>
  <c r="F105" i="26"/>
  <c r="G105" i="26" s="1"/>
  <c r="F104" i="26"/>
  <c r="G104" i="26" s="1"/>
  <c r="F103" i="26"/>
  <c r="G103" i="26" s="1"/>
  <c r="F102" i="26"/>
  <c r="G102" i="26" s="1"/>
  <c r="F101" i="26"/>
  <c r="G101" i="26" s="1"/>
  <c r="F100" i="26"/>
  <c r="G100" i="26" s="1"/>
  <c r="F99" i="26"/>
  <c r="G99" i="26" s="1"/>
  <c r="F98" i="26"/>
  <c r="G98" i="26" s="1"/>
  <c r="F97" i="26"/>
  <c r="G97" i="26" s="1"/>
  <c r="F96" i="26"/>
  <c r="G96" i="26" s="1"/>
  <c r="F95" i="26"/>
  <c r="G95" i="26" s="1"/>
  <c r="F94" i="26"/>
  <c r="G94" i="26" s="1"/>
  <c r="F93" i="26"/>
  <c r="G93" i="26" s="1"/>
  <c r="F92" i="26"/>
  <c r="G92" i="26" s="1"/>
  <c r="F91" i="26"/>
  <c r="G91" i="26" s="1"/>
  <c r="F90" i="26"/>
  <c r="G90" i="26" s="1"/>
  <c r="F89" i="26"/>
  <c r="G89" i="26" s="1"/>
  <c r="F88" i="26"/>
  <c r="G88" i="26" s="1"/>
  <c r="F87" i="26"/>
  <c r="G87" i="26" s="1"/>
  <c r="F86" i="26"/>
  <c r="G86" i="26" s="1"/>
  <c r="F85" i="26"/>
  <c r="G85" i="26" s="1"/>
  <c r="F84" i="26"/>
  <c r="G84" i="26" s="1"/>
  <c r="F83" i="26"/>
  <c r="G83" i="26" s="1"/>
  <c r="F82" i="26"/>
  <c r="G82" i="26" s="1"/>
  <c r="F81" i="26"/>
  <c r="G81" i="26" s="1"/>
  <c r="F80" i="26"/>
  <c r="G80" i="26" s="1"/>
  <c r="F79" i="26"/>
  <c r="G79" i="26" s="1"/>
  <c r="F78" i="26"/>
  <c r="G78" i="26" s="1"/>
  <c r="F77" i="26"/>
  <c r="G77" i="26" s="1"/>
  <c r="F76" i="26"/>
  <c r="G76" i="26" s="1"/>
  <c r="F75" i="26"/>
  <c r="G75" i="26" s="1"/>
  <c r="F74" i="26"/>
  <c r="G74" i="26" s="1"/>
  <c r="F73" i="26"/>
  <c r="G73" i="26" s="1"/>
  <c r="F72" i="26"/>
  <c r="G72" i="26" s="1"/>
  <c r="F71" i="26"/>
  <c r="G71" i="26" s="1"/>
  <c r="F70" i="26"/>
  <c r="G70" i="26" s="1"/>
  <c r="F69" i="26"/>
  <c r="G69" i="26" s="1"/>
  <c r="F68" i="26"/>
  <c r="G68" i="26" s="1"/>
  <c r="F67" i="26"/>
  <c r="G67" i="26" s="1"/>
  <c r="F66" i="26"/>
  <c r="G66" i="26" s="1"/>
  <c r="F65" i="26"/>
  <c r="G65" i="26" s="1"/>
  <c r="F64" i="26"/>
  <c r="G64" i="26" s="1"/>
  <c r="F63" i="26"/>
  <c r="G63" i="26" s="1"/>
  <c r="F62" i="26"/>
  <c r="G62" i="26" s="1"/>
  <c r="F61" i="26"/>
  <c r="G61" i="26" s="1"/>
  <c r="F60" i="26"/>
  <c r="G60" i="26" s="1"/>
  <c r="F59" i="26"/>
  <c r="G59" i="26" s="1"/>
  <c r="F58" i="26"/>
  <c r="G58" i="26" s="1"/>
  <c r="F57" i="26"/>
  <c r="G57" i="26" s="1"/>
  <c r="F56" i="26"/>
  <c r="G56" i="26" s="1"/>
  <c r="F55" i="26"/>
  <c r="G55" i="26" s="1"/>
  <c r="F54" i="26"/>
  <c r="G54" i="26" s="1"/>
  <c r="F53" i="26"/>
  <c r="G53" i="26" s="1"/>
  <c r="F52" i="26"/>
  <c r="G52" i="26" s="1"/>
  <c r="F51" i="26"/>
  <c r="G51" i="26" s="1"/>
  <c r="F50" i="26"/>
  <c r="G50" i="26" s="1"/>
  <c r="F49" i="26"/>
  <c r="G49" i="26" s="1"/>
  <c r="F48" i="26"/>
  <c r="G48" i="26" s="1"/>
  <c r="F47" i="26"/>
  <c r="G47" i="26" s="1"/>
  <c r="F46" i="26"/>
  <c r="G46" i="26" s="1"/>
  <c r="F45" i="26"/>
  <c r="G45" i="26" s="1"/>
  <c r="F44" i="26"/>
  <c r="G44" i="26" s="1"/>
  <c r="F43" i="26"/>
  <c r="G43" i="26" s="1"/>
  <c r="F42" i="26"/>
  <c r="G42" i="26" s="1"/>
  <c r="F41" i="26"/>
  <c r="G41" i="26" s="1"/>
  <c r="F40" i="26"/>
  <c r="G40" i="26" s="1"/>
  <c r="F39" i="26"/>
  <c r="G39" i="26" s="1"/>
  <c r="F38" i="26"/>
  <c r="G38" i="26" s="1"/>
  <c r="F37" i="26"/>
  <c r="G37" i="26" s="1"/>
  <c r="F36" i="26"/>
  <c r="G36" i="26" s="1"/>
  <c r="F35" i="26"/>
  <c r="G35" i="26" s="1"/>
  <c r="F34" i="26"/>
  <c r="G34" i="26" s="1"/>
  <c r="F33" i="26"/>
  <c r="G33" i="26" s="1"/>
  <c r="F32" i="26"/>
  <c r="G32" i="26" s="1"/>
  <c r="F31" i="26"/>
  <c r="G31" i="26" s="1"/>
  <c r="F30" i="26"/>
  <c r="G30" i="26" s="1"/>
  <c r="F29" i="26"/>
  <c r="G29" i="26" s="1"/>
  <c r="F28" i="26"/>
  <c r="G28" i="26" s="1"/>
  <c r="F27" i="26"/>
  <c r="G27" i="26" s="1"/>
  <c r="F26" i="26"/>
  <c r="G26" i="26" s="1"/>
  <c r="F25" i="26"/>
  <c r="G25" i="26" s="1"/>
  <c r="F24" i="26"/>
  <c r="G24" i="26" s="1"/>
  <c r="F23" i="26"/>
  <c r="G23" i="26" s="1"/>
  <c r="F22" i="26"/>
  <c r="G22" i="26" s="1"/>
  <c r="F21" i="26"/>
  <c r="G21" i="26" s="1"/>
  <c r="F20" i="26"/>
  <c r="G20" i="26" s="1"/>
  <c r="F19" i="26"/>
  <c r="G19" i="26" s="1"/>
  <c r="F18" i="26"/>
  <c r="G18" i="26" s="1"/>
  <c r="F17" i="26"/>
  <c r="G17" i="26" s="1"/>
  <c r="F16" i="26"/>
  <c r="G16" i="26" s="1"/>
  <c r="F15" i="26"/>
  <c r="G15" i="26" s="1"/>
  <c r="F14" i="26"/>
  <c r="G14" i="26" s="1"/>
  <c r="F13" i="26"/>
  <c r="G13" i="26" s="1"/>
  <c r="F12" i="26"/>
  <c r="G12" i="26" s="1"/>
  <c r="F11" i="26"/>
  <c r="G11" i="26" s="1"/>
  <c r="F10" i="26"/>
  <c r="G10" i="26" s="1"/>
  <c r="F9" i="26"/>
  <c r="G9" i="26" s="1"/>
  <c r="F8" i="26"/>
  <c r="G8" i="26" s="1"/>
  <c r="F7" i="26"/>
  <c r="G7" i="26" s="1"/>
  <c r="F6" i="26"/>
  <c r="G6" i="26" s="1"/>
  <c r="G539" i="26" l="1"/>
  <c r="F538" i="25" l="1"/>
  <c r="G538" i="25" s="1"/>
  <c r="F537" i="25"/>
  <c r="G537" i="25" s="1"/>
  <c r="F536" i="25"/>
  <c r="G536" i="25" s="1"/>
  <c r="F535" i="25"/>
  <c r="G535" i="25" s="1"/>
  <c r="F534" i="25"/>
  <c r="G534" i="25" s="1"/>
  <c r="F533" i="25"/>
  <c r="G533" i="25" s="1"/>
  <c r="F532" i="25"/>
  <c r="G532" i="25" s="1"/>
  <c r="F531" i="25"/>
  <c r="G531" i="25" s="1"/>
  <c r="F530" i="25"/>
  <c r="G530" i="25" s="1"/>
  <c r="F529" i="25"/>
  <c r="G529" i="25" s="1"/>
  <c r="F528" i="25"/>
  <c r="G528" i="25" s="1"/>
  <c r="F527" i="25"/>
  <c r="G527" i="25" s="1"/>
  <c r="F526" i="25"/>
  <c r="G526" i="25" s="1"/>
  <c r="F525" i="25"/>
  <c r="G525" i="25" s="1"/>
  <c r="F524" i="25"/>
  <c r="G524" i="25" s="1"/>
  <c r="F523" i="25"/>
  <c r="G523" i="25" s="1"/>
  <c r="F522" i="25"/>
  <c r="G522" i="25" s="1"/>
  <c r="F521" i="25"/>
  <c r="G521" i="25" s="1"/>
  <c r="F520" i="25"/>
  <c r="G520" i="25" s="1"/>
  <c r="F519" i="25"/>
  <c r="G519" i="25" s="1"/>
  <c r="F518" i="25"/>
  <c r="G518" i="25" s="1"/>
  <c r="F517" i="25"/>
  <c r="G517" i="25" s="1"/>
  <c r="F516" i="25"/>
  <c r="G516" i="25" s="1"/>
  <c r="F515" i="25"/>
  <c r="G515" i="25" s="1"/>
  <c r="F514" i="25"/>
  <c r="G514" i="25" s="1"/>
  <c r="F513" i="25"/>
  <c r="G513" i="25" s="1"/>
  <c r="F512" i="25"/>
  <c r="G512" i="25" s="1"/>
  <c r="F511" i="25"/>
  <c r="G511" i="25" s="1"/>
  <c r="F510" i="25"/>
  <c r="G510" i="25" s="1"/>
  <c r="F509" i="25"/>
  <c r="G509" i="25" s="1"/>
  <c r="F508" i="25"/>
  <c r="G508" i="25" s="1"/>
  <c r="F507" i="25"/>
  <c r="G507" i="25" s="1"/>
  <c r="F506" i="25"/>
  <c r="G506" i="25" s="1"/>
  <c r="F505" i="25"/>
  <c r="G505" i="25" s="1"/>
  <c r="F504" i="25"/>
  <c r="G504" i="25" s="1"/>
  <c r="F503" i="25"/>
  <c r="G503" i="25" s="1"/>
  <c r="F502" i="25"/>
  <c r="G502" i="25" s="1"/>
  <c r="F501" i="25"/>
  <c r="G501" i="25" s="1"/>
  <c r="F500" i="25"/>
  <c r="G500" i="25" s="1"/>
  <c r="F499" i="25"/>
  <c r="G499" i="25" s="1"/>
  <c r="F498" i="25"/>
  <c r="G498" i="25" s="1"/>
  <c r="F497" i="25"/>
  <c r="G497" i="25" s="1"/>
  <c r="F496" i="25"/>
  <c r="G496" i="25" s="1"/>
  <c r="F495" i="25"/>
  <c r="G495" i="25" s="1"/>
  <c r="F494" i="25"/>
  <c r="G494" i="25" s="1"/>
  <c r="F493" i="25"/>
  <c r="G493" i="25" s="1"/>
  <c r="F492" i="25"/>
  <c r="G492" i="25" s="1"/>
  <c r="F491" i="25"/>
  <c r="G491" i="25" s="1"/>
  <c r="F490" i="25"/>
  <c r="G490" i="25" s="1"/>
  <c r="F489" i="25"/>
  <c r="G489" i="25" s="1"/>
  <c r="F488" i="25"/>
  <c r="G488" i="25" s="1"/>
  <c r="F487" i="25"/>
  <c r="G487" i="25" s="1"/>
  <c r="F486" i="25"/>
  <c r="G486" i="25" s="1"/>
  <c r="F485" i="25"/>
  <c r="G485" i="25" s="1"/>
  <c r="F484" i="25"/>
  <c r="G484" i="25" s="1"/>
  <c r="F483" i="25"/>
  <c r="G483" i="25" s="1"/>
  <c r="F482" i="25"/>
  <c r="G482" i="25" s="1"/>
  <c r="F481" i="25"/>
  <c r="G481" i="25" s="1"/>
  <c r="F480" i="25"/>
  <c r="G480" i="25" s="1"/>
  <c r="F479" i="25"/>
  <c r="G479" i="25" s="1"/>
  <c r="F478" i="25"/>
  <c r="G478" i="25" s="1"/>
  <c r="F477" i="25"/>
  <c r="G477" i="25" s="1"/>
  <c r="F476" i="25"/>
  <c r="G476" i="25" s="1"/>
  <c r="F475" i="25"/>
  <c r="G475" i="25" s="1"/>
  <c r="F474" i="25"/>
  <c r="G474" i="25" s="1"/>
  <c r="F473" i="25"/>
  <c r="G473" i="25" s="1"/>
  <c r="F472" i="25"/>
  <c r="G472" i="25" s="1"/>
  <c r="F471" i="25"/>
  <c r="G471" i="25" s="1"/>
  <c r="F470" i="25"/>
  <c r="G470" i="25" s="1"/>
  <c r="F469" i="25"/>
  <c r="G469" i="25" s="1"/>
  <c r="F468" i="25"/>
  <c r="G468" i="25" s="1"/>
  <c r="F467" i="25"/>
  <c r="G467" i="25" s="1"/>
  <c r="F466" i="25"/>
  <c r="G466" i="25" s="1"/>
  <c r="F465" i="25"/>
  <c r="G465" i="25" s="1"/>
  <c r="F464" i="25"/>
  <c r="G464" i="25" s="1"/>
  <c r="F463" i="25"/>
  <c r="G463" i="25" s="1"/>
  <c r="F462" i="25"/>
  <c r="G462" i="25" s="1"/>
  <c r="F461" i="25"/>
  <c r="G461" i="25" s="1"/>
  <c r="F460" i="25"/>
  <c r="G460" i="25" s="1"/>
  <c r="F459" i="25"/>
  <c r="G459" i="25" s="1"/>
  <c r="F458" i="25"/>
  <c r="G458" i="25" s="1"/>
  <c r="F457" i="25"/>
  <c r="G457" i="25" s="1"/>
  <c r="F456" i="25"/>
  <c r="G456" i="25" s="1"/>
  <c r="F455" i="25"/>
  <c r="G455" i="25" s="1"/>
  <c r="F454" i="25"/>
  <c r="G454" i="25" s="1"/>
  <c r="F453" i="25"/>
  <c r="G453" i="25" s="1"/>
  <c r="F452" i="25"/>
  <c r="G452" i="25" s="1"/>
  <c r="F451" i="25"/>
  <c r="G451" i="25" s="1"/>
  <c r="F450" i="25"/>
  <c r="G450" i="25" s="1"/>
  <c r="F449" i="25"/>
  <c r="G449" i="25" s="1"/>
  <c r="F448" i="25"/>
  <c r="G448" i="25" s="1"/>
  <c r="F447" i="25"/>
  <c r="G447" i="25" s="1"/>
  <c r="F446" i="25"/>
  <c r="G446" i="25" s="1"/>
  <c r="F445" i="25"/>
  <c r="G445" i="25" s="1"/>
  <c r="F444" i="25"/>
  <c r="G444" i="25" s="1"/>
  <c r="F443" i="25"/>
  <c r="G443" i="25" s="1"/>
  <c r="F442" i="25"/>
  <c r="G442" i="25" s="1"/>
  <c r="F441" i="25"/>
  <c r="G441" i="25" s="1"/>
  <c r="F440" i="25"/>
  <c r="G440" i="25" s="1"/>
  <c r="F439" i="25"/>
  <c r="G439" i="25" s="1"/>
  <c r="F438" i="25"/>
  <c r="G438" i="25" s="1"/>
  <c r="F437" i="25"/>
  <c r="G437" i="25" s="1"/>
  <c r="F436" i="25"/>
  <c r="G436" i="25" s="1"/>
  <c r="F435" i="25"/>
  <c r="G435" i="25" s="1"/>
  <c r="F434" i="25"/>
  <c r="G434" i="25" s="1"/>
  <c r="F433" i="25"/>
  <c r="G433" i="25" s="1"/>
  <c r="F432" i="25"/>
  <c r="G432" i="25" s="1"/>
  <c r="F431" i="25"/>
  <c r="G431" i="25" s="1"/>
  <c r="F430" i="25"/>
  <c r="G430" i="25" s="1"/>
  <c r="F429" i="25"/>
  <c r="G429" i="25" s="1"/>
  <c r="F428" i="25"/>
  <c r="G428" i="25" s="1"/>
  <c r="F427" i="25"/>
  <c r="G427" i="25" s="1"/>
  <c r="F426" i="25"/>
  <c r="G426" i="25" s="1"/>
  <c r="F425" i="25"/>
  <c r="G425" i="25" s="1"/>
  <c r="F424" i="25"/>
  <c r="G424" i="25" s="1"/>
  <c r="F423" i="25"/>
  <c r="G423" i="25" s="1"/>
  <c r="F422" i="25"/>
  <c r="G422" i="25" s="1"/>
  <c r="F421" i="25"/>
  <c r="G421" i="25" s="1"/>
  <c r="F420" i="25"/>
  <c r="G420" i="25" s="1"/>
  <c r="F419" i="25"/>
  <c r="G419" i="25" s="1"/>
  <c r="F418" i="25"/>
  <c r="G418" i="25" s="1"/>
  <c r="F417" i="25"/>
  <c r="G417" i="25" s="1"/>
  <c r="F416" i="25"/>
  <c r="G416" i="25" s="1"/>
  <c r="F415" i="25"/>
  <c r="G415" i="25" s="1"/>
  <c r="F414" i="25"/>
  <c r="G414" i="25" s="1"/>
  <c r="F413" i="25"/>
  <c r="G413" i="25" s="1"/>
  <c r="F412" i="25"/>
  <c r="G412" i="25" s="1"/>
  <c r="F411" i="25"/>
  <c r="G411" i="25" s="1"/>
  <c r="F410" i="25"/>
  <c r="G410" i="25" s="1"/>
  <c r="F409" i="25"/>
  <c r="G409" i="25" s="1"/>
  <c r="F408" i="25"/>
  <c r="G408" i="25" s="1"/>
  <c r="F407" i="25"/>
  <c r="G407" i="25" s="1"/>
  <c r="F406" i="25"/>
  <c r="G406" i="25" s="1"/>
  <c r="F405" i="25"/>
  <c r="G405" i="25" s="1"/>
  <c r="F404" i="25"/>
  <c r="G404" i="25" s="1"/>
  <c r="F403" i="25"/>
  <c r="G403" i="25" s="1"/>
  <c r="F402" i="25"/>
  <c r="G402" i="25" s="1"/>
  <c r="F401" i="25"/>
  <c r="G401" i="25" s="1"/>
  <c r="F400" i="25"/>
  <c r="G400" i="25" s="1"/>
  <c r="F399" i="25"/>
  <c r="G399" i="25" s="1"/>
  <c r="F398" i="25"/>
  <c r="G398" i="25" s="1"/>
  <c r="F397" i="25"/>
  <c r="G397" i="25" s="1"/>
  <c r="F396" i="25"/>
  <c r="G396" i="25" s="1"/>
  <c r="F395" i="25"/>
  <c r="G395" i="25" s="1"/>
  <c r="F394" i="25"/>
  <c r="G394" i="25" s="1"/>
  <c r="F393" i="25"/>
  <c r="G393" i="25" s="1"/>
  <c r="F392" i="25"/>
  <c r="G392" i="25" s="1"/>
  <c r="F391" i="25"/>
  <c r="G391" i="25" s="1"/>
  <c r="F390" i="25"/>
  <c r="G390" i="25" s="1"/>
  <c r="F389" i="25"/>
  <c r="G389" i="25" s="1"/>
  <c r="F388" i="25"/>
  <c r="G388" i="25" s="1"/>
  <c r="F387" i="25"/>
  <c r="G387" i="25" s="1"/>
  <c r="F386" i="25"/>
  <c r="G386" i="25" s="1"/>
  <c r="F385" i="25"/>
  <c r="G385" i="25" s="1"/>
  <c r="F384" i="25"/>
  <c r="G384" i="25" s="1"/>
  <c r="F383" i="25"/>
  <c r="G383" i="25" s="1"/>
  <c r="F382" i="25"/>
  <c r="G382" i="25" s="1"/>
  <c r="F381" i="25"/>
  <c r="G381" i="25" s="1"/>
  <c r="F380" i="25"/>
  <c r="G380" i="25" s="1"/>
  <c r="F379" i="25"/>
  <c r="G379" i="25" s="1"/>
  <c r="F378" i="25"/>
  <c r="G378" i="25" s="1"/>
  <c r="F377" i="25"/>
  <c r="G377" i="25" s="1"/>
  <c r="F376" i="25"/>
  <c r="G376" i="25" s="1"/>
  <c r="F375" i="25"/>
  <c r="G375" i="25" s="1"/>
  <c r="F374" i="25"/>
  <c r="G374" i="25" s="1"/>
  <c r="F373" i="25"/>
  <c r="G373" i="25" s="1"/>
  <c r="F372" i="25"/>
  <c r="G372" i="25" s="1"/>
  <c r="F371" i="25"/>
  <c r="G371" i="25" s="1"/>
  <c r="F370" i="25"/>
  <c r="G370" i="25" s="1"/>
  <c r="F369" i="25"/>
  <c r="G369" i="25" s="1"/>
  <c r="F368" i="25"/>
  <c r="G368" i="25" s="1"/>
  <c r="F367" i="25"/>
  <c r="G367" i="25" s="1"/>
  <c r="F366" i="25"/>
  <c r="G366" i="25" s="1"/>
  <c r="F365" i="25"/>
  <c r="G365" i="25" s="1"/>
  <c r="F364" i="25"/>
  <c r="G364" i="25" s="1"/>
  <c r="F363" i="25"/>
  <c r="G363" i="25" s="1"/>
  <c r="F362" i="25"/>
  <c r="G362" i="25" s="1"/>
  <c r="F361" i="25"/>
  <c r="G361" i="25" s="1"/>
  <c r="F360" i="25"/>
  <c r="G360" i="25" s="1"/>
  <c r="F359" i="25"/>
  <c r="G359" i="25" s="1"/>
  <c r="F358" i="25"/>
  <c r="G358" i="25" s="1"/>
  <c r="F357" i="25"/>
  <c r="G357" i="25" s="1"/>
  <c r="F356" i="25"/>
  <c r="G356" i="25" s="1"/>
  <c r="F355" i="25"/>
  <c r="G355" i="25" s="1"/>
  <c r="F354" i="25"/>
  <c r="G354" i="25" s="1"/>
  <c r="F353" i="25"/>
  <c r="G353" i="25" s="1"/>
  <c r="F352" i="25"/>
  <c r="G352" i="25" s="1"/>
  <c r="F351" i="25"/>
  <c r="G351" i="25" s="1"/>
  <c r="F350" i="25"/>
  <c r="G350" i="25" s="1"/>
  <c r="F349" i="25"/>
  <c r="G349" i="25" s="1"/>
  <c r="F348" i="25"/>
  <c r="G348" i="25" s="1"/>
  <c r="F347" i="25"/>
  <c r="G347" i="25" s="1"/>
  <c r="F346" i="25"/>
  <c r="G346" i="25" s="1"/>
  <c r="F345" i="25"/>
  <c r="G345" i="25" s="1"/>
  <c r="F344" i="25"/>
  <c r="G344" i="25" s="1"/>
  <c r="F343" i="25"/>
  <c r="G343" i="25" s="1"/>
  <c r="F342" i="25"/>
  <c r="G342" i="25" s="1"/>
  <c r="F341" i="25"/>
  <c r="G341" i="25" s="1"/>
  <c r="F340" i="25"/>
  <c r="G340" i="25" s="1"/>
  <c r="F339" i="25"/>
  <c r="G339" i="25" s="1"/>
  <c r="F338" i="25"/>
  <c r="G338" i="25" s="1"/>
  <c r="F337" i="25"/>
  <c r="G337" i="25" s="1"/>
  <c r="F336" i="25"/>
  <c r="G336" i="25" s="1"/>
  <c r="F335" i="25"/>
  <c r="G335" i="25" s="1"/>
  <c r="F334" i="25"/>
  <c r="G334" i="25" s="1"/>
  <c r="F333" i="25"/>
  <c r="G333" i="25" s="1"/>
  <c r="F332" i="25"/>
  <c r="G332" i="25" s="1"/>
  <c r="F331" i="25"/>
  <c r="G331" i="25" s="1"/>
  <c r="F330" i="25"/>
  <c r="G330" i="25" s="1"/>
  <c r="F329" i="25"/>
  <c r="G329" i="25" s="1"/>
  <c r="F328" i="25"/>
  <c r="G328" i="25" s="1"/>
  <c r="F327" i="25"/>
  <c r="G327" i="25" s="1"/>
  <c r="F326" i="25"/>
  <c r="G326" i="25" s="1"/>
  <c r="F325" i="25"/>
  <c r="G325" i="25" s="1"/>
  <c r="F324" i="25"/>
  <c r="G324" i="25" s="1"/>
  <c r="F323" i="25"/>
  <c r="G323" i="25" s="1"/>
  <c r="F322" i="25"/>
  <c r="G322" i="25" s="1"/>
  <c r="F321" i="25"/>
  <c r="G321" i="25" s="1"/>
  <c r="F320" i="25"/>
  <c r="G320" i="25" s="1"/>
  <c r="F319" i="25"/>
  <c r="G319" i="25" s="1"/>
  <c r="F318" i="25"/>
  <c r="G318" i="25" s="1"/>
  <c r="F317" i="25"/>
  <c r="G317" i="25" s="1"/>
  <c r="F316" i="25"/>
  <c r="G316" i="25" s="1"/>
  <c r="F315" i="25"/>
  <c r="G315" i="25" s="1"/>
  <c r="F314" i="25"/>
  <c r="G314" i="25" s="1"/>
  <c r="F313" i="25"/>
  <c r="G313" i="25" s="1"/>
  <c r="F312" i="25"/>
  <c r="G312" i="25" s="1"/>
  <c r="F311" i="25"/>
  <c r="G311" i="25" s="1"/>
  <c r="F310" i="25"/>
  <c r="G310" i="25" s="1"/>
  <c r="F309" i="25"/>
  <c r="G309" i="25" s="1"/>
  <c r="F308" i="25"/>
  <c r="G308" i="25" s="1"/>
  <c r="F307" i="25"/>
  <c r="G307" i="25" s="1"/>
  <c r="F306" i="25"/>
  <c r="G306" i="25" s="1"/>
  <c r="F305" i="25"/>
  <c r="G305" i="25" s="1"/>
  <c r="F304" i="25"/>
  <c r="G304" i="25" s="1"/>
  <c r="F303" i="25"/>
  <c r="G303" i="25" s="1"/>
  <c r="F302" i="25"/>
  <c r="G302" i="25" s="1"/>
  <c r="F301" i="25"/>
  <c r="G301" i="25" s="1"/>
  <c r="F300" i="25"/>
  <c r="G300" i="25" s="1"/>
  <c r="F299" i="25"/>
  <c r="G299" i="25" s="1"/>
  <c r="F298" i="25"/>
  <c r="G298" i="25" s="1"/>
  <c r="F297" i="25"/>
  <c r="G297" i="25" s="1"/>
  <c r="F296" i="25"/>
  <c r="G296" i="25" s="1"/>
  <c r="F295" i="25"/>
  <c r="G295" i="25" s="1"/>
  <c r="F294" i="25"/>
  <c r="G294" i="25" s="1"/>
  <c r="F293" i="25"/>
  <c r="G293" i="25" s="1"/>
  <c r="F292" i="25"/>
  <c r="G292" i="25" s="1"/>
  <c r="F291" i="25"/>
  <c r="G291" i="25" s="1"/>
  <c r="F290" i="25"/>
  <c r="G290" i="25" s="1"/>
  <c r="F289" i="25"/>
  <c r="G289" i="25" s="1"/>
  <c r="F288" i="25"/>
  <c r="G288" i="25" s="1"/>
  <c r="F287" i="25"/>
  <c r="G287" i="25" s="1"/>
  <c r="F286" i="25"/>
  <c r="G286" i="25" s="1"/>
  <c r="F285" i="25"/>
  <c r="G285" i="25" s="1"/>
  <c r="F284" i="25"/>
  <c r="G284" i="25" s="1"/>
  <c r="F283" i="25"/>
  <c r="G283" i="25" s="1"/>
  <c r="F282" i="25"/>
  <c r="G282" i="25" s="1"/>
  <c r="F281" i="25"/>
  <c r="G281" i="25" s="1"/>
  <c r="F280" i="25"/>
  <c r="G280" i="25" s="1"/>
  <c r="F279" i="25"/>
  <c r="G279" i="25" s="1"/>
  <c r="F278" i="25"/>
  <c r="G278" i="25" s="1"/>
  <c r="F277" i="25"/>
  <c r="G277" i="25" s="1"/>
  <c r="F276" i="25"/>
  <c r="G276" i="25" s="1"/>
  <c r="F275" i="25"/>
  <c r="G275" i="25" s="1"/>
  <c r="F274" i="25"/>
  <c r="G274" i="25" s="1"/>
  <c r="F273" i="25"/>
  <c r="G273" i="25" s="1"/>
  <c r="F272" i="25"/>
  <c r="G272" i="25" s="1"/>
  <c r="F271" i="25"/>
  <c r="G271" i="25" s="1"/>
  <c r="F270" i="25"/>
  <c r="G270" i="25" s="1"/>
  <c r="F269" i="25"/>
  <c r="G269" i="25" s="1"/>
  <c r="F268" i="25"/>
  <c r="G268" i="25" s="1"/>
  <c r="F267" i="25"/>
  <c r="G267" i="25" s="1"/>
  <c r="F266" i="25"/>
  <c r="G266" i="25" s="1"/>
  <c r="F265" i="25"/>
  <c r="G265" i="25" s="1"/>
  <c r="F264" i="25"/>
  <c r="G264" i="25" s="1"/>
  <c r="F263" i="25"/>
  <c r="G263" i="25" s="1"/>
  <c r="F262" i="25"/>
  <c r="G262" i="25" s="1"/>
  <c r="F261" i="25"/>
  <c r="G261" i="25" s="1"/>
  <c r="F260" i="25"/>
  <c r="G260" i="25" s="1"/>
  <c r="F259" i="25"/>
  <c r="G259" i="25" s="1"/>
  <c r="F258" i="25"/>
  <c r="G258" i="25" s="1"/>
  <c r="F257" i="25"/>
  <c r="G257" i="25" s="1"/>
  <c r="F256" i="25"/>
  <c r="G256" i="25" s="1"/>
  <c r="F255" i="25"/>
  <c r="G255" i="25" s="1"/>
  <c r="F254" i="25"/>
  <c r="G254" i="25" s="1"/>
  <c r="F253" i="25"/>
  <c r="G253" i="25" s="1"/>
  <c r="F252" i="25"/>
  <c r="G252" i="25" s="1"/>
  <c r="F251" i="25"/>
  <c r="G251" i="25" s="1"/>
  <c r="F250" i="25"/>
  <c r="G250" i="25" s="1"/>
  <c r="F249" i="25"/>
  <c r="G249" i="25" s="1"/>
  <c r="F248" i="25"/>
  <c r="G248" i="25" s="1"/>
  <c r="F247" i="25"/>
  <c r="G247" i="25" s="1"/>
  <c r="F246" i="25"/>
  <c r="G246" i="25" s="1"/>
  <c r="F245" i="25"/>
  <c r="G245" i="25" s="1"/>
  <c r="F244" i="25"/>
  <c r="G244" i="25" s="1"/>
  <c r="F243" i="25"/>
  <c r="G243" i="25" s="1"/>
  <c r="F242" i="25"/>
  <c r="G242" i="25" s="1"/>
  <c r="F241" i="25"/>
  <c r="G241" i="25" s="1"/>
  <c r="F240" i="25"/>
  <c r="G240" i="25" s="1"/>
  <c r="F239" i="25"/>
  <c r="G239" i="25" s="1"/>
  <c r="F238" i="25"/>
  <c r="G238" i="25" s="1"/>
  <c r="F237" i="25"/>
  <c r="G237" i="25" s="1"/>
  <c r="F236" i="25"/>
  <c r="G236" i="25" s="1"/>
  <c r="F235" i="25"/>
  <c r="G235" i="25" s="1"/>
  <c r="F234" i="25"/>
  <c r="G234" i="25" s="1"/>
  <c r="F233" i="25"/>
  <c r="G233" i="25" s="1"/>
  <c r="F232" i="25"/>
  <c r="G232" i="25" s="1"/>
  <c r="F231" i="25"/>
  <c r="G231" i="25" s="1"/>
  <c r="F230" i="25"/>
  <c r="G230" i="25" s="1"/>
  <c r="F229" i="25"/>
  <c r="G229" i="25" s="1"/>
  <c r="F228" i="25"/>
  <c r="G228" i="25" s="1"/>
  <c r="F227" i="25"/>
  <c r="G227" i="25" s="1"/>
  <c r="F226" i="25"/>
  <c r="G226" i="25" s="1"/>
  <c r="F225" i="25"/>
  <c r="G225" i="25" s="1"/>
  <c r="F224" i="25"/>
  <c r="G224" i="25" s="1"/>
  <c r="F223" i="25"/>
  <c r="G223" i="25" s="1"/>
  <c r="F222" i="25"/>
  <c r="G222" i="25" s="1"/>
  <c r="F221" i="25"/>
  <c r="G221" i="25" s="1"/>
  <c r="F220" i="25"/>
  <c r="G220" i="25" s="1"/>
  <c r="F219" i="25"/>
  <c r="G219" i="25" s="1"/>
  <c r="F218" i="25"/>
  <c r="G218" i="25" s="1"/>
  <c r="F217" i="25"/>
  <c r="G217" i="25" s="1"/>
  <c r="F216" i="25"/>
  <c r="G216" i="25" s="1"/>
  <c r="F215" i="25"/>
  <c r="G215" i="25" s="1"/>
  <c r="F214" i="25"/>
  <c r="G214" i="25" s="1"/>
  <c r="F213" i="25"/>
  <c r="G213" i="25" s="1"/>
  <c r="F212" i="25"/>
  <c r="G212" i="25" s="1"/>
  <c r="F211" i="25"/>
  <c r="G211" i="25" s="1"/>
  <c r="F210" i="25"/>
  <c r="G210" i="25" s="1"/>
  <c r="F209" i="25"/>
  <c r="G209" i="25" s="1"/>
  <c r="F208" i="25"/>
  <c r="G208" i="25" s="1"/>
  <c r="F207" i="25"/>
  <c r="G207" i="25" s="1"/>
  <c r="F206" i="25"/>
  <c r="G206" i="25" s="1"/>
  <c r="F205" i="25"/>
  <c r="G205" i="25" s="1"/>
  <c r="F204" i="25"/>
  <c r="G204" i="25" s="1"/>
  <c r="F203" i="25"/>
  <c r="G203" i="25" s="1"/>
  <c r="F202" i="25"/>
  <c r="G202" i="25" s="1"/>
  <c r="F201" i="25"/>
  <c r="G201" i="25" s="1"/>
  <c r="F200" i="25"/>
  <c r="G200" i="25" s="1"/>
  <c r="F199" i="25"/>
  <c r="G199" i="25" s="1"/>
  <c r="F198" i="25"/>
  <c r="G198" i="25" s="1"/>
  <c r="F197" i="25"/>
  <c r="G197" i="25" s="1"/>
  <c r="F196" i="25"/>
  <c r="G196" i="25" s="1"/>
  <c r="F195" i="25"/>
  <c r="G195" i="25" s="1"/>
  <c r="F194" i="25"/>
  <c r="G194" i="25" s="1"/>
  <c r="F193" i="25"/>
  <c r="G193" i="25" s="1"/>
  <c r="F192" i="25"/>
  <c r="G192" i="25" s="1"/>
  <c r="F191" i="25"/>
  <c r="G191" i="25" s="1"/>
  <c r="F190" i="25"/>
  <c r="G190" i="25" s="1"/>
  <c r="F189" i="25"/>
  <c r="G189" i="25" s="1"/>
  <c r="F188" i="25"/>
  <c r="G188" i="25" s="1"/>
  <c r="F187" i="25"/>
  <c r="G187" i="25" s="1"/>
  <c r="F186" i="25"/>
  <c r="G186" i="25" s="1"/>
  <c r="F185" i="25"/>
  <c r="G185" i="25" s="1"/>
  <c r="F184" i="25"/>
  <c r="G184" i="25" s="1"/>
  <c r="F183" i="25"/>
  <c r="G183" i="25" s="1"/>
  <c r="F182" i="25"/>
  <c r="G182" i="25" s="1"/>
  <c r="F181" i="25"/>
  <c r="G181" i="25" s="1"/>
  <c r="F180" i="25"/>
  <c r="G180" i="25" s="1"/>
  <c r="F179" i="25"/>
  <c r="G179" i="25" s="1"/>
  <c r="F178" i="25"/>
  <c r="G178" i="25" s="1"/>
  <c r="F177" i="25"/>
  <c r="G177" i="25" s="1"/>
  <c r="F176" i="25"/>
  <c r="G176" i="25" s="1"/>
  <c r="F175" i="25"/>
  <c r="G175" i="25" s="1"/>
  <c r="F174" i="25"/>
  <c r="G174" i="25" s="1"/>
  <c r="F173" i="25"/>
  <c r="G173" i="25" s="1"/>
  <c r="F172" i="25"/>
  <c r="G172" i="25" s="1"/>
  <c r="F171" i="25"/>
  <c r="G171" i="25" s="1"/>
  <c r="F170" i="25"/>
  <c r="G170" i="25" s="1"/>
  <c r="F169" i="25"/>
  <c r="G169" i="25" s="1"/>
  <c r="F168" i="25"/>
  <c r="G168" i="25" s="1"/>
  <c r="F167" i="25"/>
  <c r="G167" i="25" s="1"/>
  <c r="F166" i="25"/>
  <c r="G166" i="25" s="1"/>
  <c r="F165" i="25"/>
  <c r="G165" i="25" s="1"/>
  <c r="F164" i="25"/>
  <c r="G164" i="25" s="1"/>
  <c r="F163" i="25"/>
  <c r="G163" i="25" s="1"/>
  <c r="F162" i="25"/>
  <c r="G162" i="25" s="1"/>
  <c r="F161" i="25"/>
  <c r="G161" i="25" s="1"/>
  <c r="F160" i="25"/>
  <c r="G160" i="25" s="1"/>
  <c r="F159" i="25"/>
  <c r="G159" i="25" s="1"/>
  <c r="F158" i="25"/>
  <c r="G158" i="25" s="1"/>
  <c r="F157" i="25"/>
  <c r="G157" i="25" s="1"/>
  <c r="F156" i="25"/>
  <c r="G156" i="25" s="1"/>
  <c r="F155" i="25"/>
  <c r="G155" i="25" s="1"/>
  <c r="F154" i="25"/>
  <c r="G154" i="25" s="1"/>
  <c r="F153" i="25"/>
  <c r="G153" i="25" s="1"/>
  <c r="F152" i="25"/>
  <c r="G152" i="25" s="1"/>
  <c r="F151" i="25"/>
  <c r="G151" i="25" s="1"/>
  <c r="F150" i="25"/>
  <c r="G150" i="25" s="1"/>
  <c r="F149" i="25"/>
  <c r="G149" i="25" s="1"/>
  <c r="F148" i="25"/>
  <c r="G148" i="25" s="1"/>
  <c r="F147" i="25"/>
  <c r="G147" i="25" s="1"/>
  <c r="F146" i="25"/>
  <c r="G146" i="25" s="1"/>
  <c r="F145" i="25"/>
  <c r="G145" i="25" s="1"/>
  <c r="F144" i="25"/>
  <c r="G144" i="25" s="1"/>
  <c r="F143" i="25"/>
  <c r="G143" i="25" s="1"/>
  <c r="F142" i="25"/>
  <c r="G142" i="25" s="1"/>
  <c r="F141" i="25"/>
  <c r="G141" i="25" s="1"/>
  <c r="F140" i="25"/>
  <c r="G140" i="25" s="1"/>
  <c r="F139" i="25"/>
  <c r="G139" i="25" s="1"/>
  <c r="F138" i="25"/>
  <c r="G138" i="25" s="1"/>
  <c r="F137" i="25"/>
  <c r="G137" i="25" s="1"/>
  <c r="F136" i="25"/>
  <c r="G136" i="25" s="1"/>
  <c r="F135" i="25"/>
  <c r="G135" i="25" s="1"/>
  <c r="F134" i="25"/>
  <c r="G134" i="25" s="1"/>
  <c r="F133" i="25"/>
  <c r="G133" i="25" s="1"/>
  <c r="F132" i="25"/>
  <c r="G132" i="25" s="1"/>
  <c r="F131" i="25"/>
  <c r="G131" i="25" s="1"/>
  <c r="F130" i="25"/>
  <c r="G130" i="25" s="1"/>
  <c r="F129" i="25"/>
  <c r="G129" i="25" s="1"/>
  <c r="F128" i="25"/>
  <c r="G128" i="25" s="1"/>
  <c r="F127" i="25"/>
  <c r="G127" i="25" s="1"/>
  <c r="F126" i="25"/>
  <c r="G126" i="25" s="1"/>
  <c r="F125" i="25"/>
  <c r="G125" i="25" s="1"/>
  <c r="F124" i="25"/>
  <c r="G124" i="25" s="1"/>
  <c r="F123" i="25"/>
  <c r="G123" i="25" s="1"/>
  <c r="F122" i="25"/>
  <c r="G122" i="25" s="1"/>
  <c r="F121" i="25"/>
  <c r="G121" i="25" s="1"/>
  <c r="F120" i="25"/>
  <c r="G120" i="25" s="1"/>
  <c r="F119" i="25"/>
  <c r="G119" i="25" s="1"/>
  <c r="F118" i="25"/>
  <c r="G118" i="25" s="1"/>
  <c r="F117" i="25"/>
  <c r="G117" i="25" s="1"/>
  <c r="F116" i="25"/>
  <c r="G116" i="25" s="1"/>
  <c r="F115" i="25"/>
  <c r="G115" i="25" s="1"/>
  <c r="F114" i="25"/>
  <c r="G114" i="25" s="1"/>
  <c r="F113" i="25"/>
  <c r="G113" i="25" s="1"/>
  <c r="F112" i="25"/>
  <c r="G112" i="25" s="1"/>
  <c r="F111" i="25"/>
  <c r="G111" i="25" s="1"/>
  <c r="F110" i="25"/>
  <c r="G110" i="25" s="1"/>
  <c r="F109" i="25"/>
  <c r="G109" i="25" s="1"/>
  <c r="F108" i="25"/>
  <c r="G108" i="25" s="1"/>
  <c r="F107" i="25"/>
  <c r="G107" i="25" s="1"/>
  <c r="F106" i="25"/>
  <c r="G106" i="25" s="1"/>
  <c r="F105" i="25"/>
  <c r="G105" i="25" s="1"/>
  <c r="F104" i="25"/>
  <c r="G104" i="25" s="1"/>
  <c r="F103" i="25"/>
  <c r="G103" i="25" s="1"/>
  <c r="F102" i="25"/>
  <c r="G102" i="25" s="1"/>
  <c r="F101" i="25"/>
  <c r="G101" i="25" s="1"/>
  <c r="F100" i="25"/>
  <c r="G100" i="25" s="1"/>
  <c r="F99" i="25"/>
  <c r="G99" i="25" s="1"/>
  <c r="F98" i="25"/>
  <c r="G98" i="25" s="1"/>
  <c r="F97" i="25"/>
  <c r="G97" i="25" s="1"/>
  <c r="F96" i="25"/>
  <c r="G96" i="25" s="1"/>
  <c r="F95" i="25"/>
  <c r="G95" i="25" s="1"/>
  <c r="F94" i="25"/>
  <c r="G94" i="25" s="1"/>
  <c r="F93" i="25"/>
  <c r="G93" i="25" s="1"/>
  <c r="F92" i="25"/>
  <c r="G92" i="25" s="1"/>
  <c r="F91" i="25"/>
  <c r="G91" i="25" s="1"/>
  <c r="F90" i="25"/>
  <c r="G90" i="25" s="1"/>
  <c r="F89" i="25"/>
  <c r="G89" i="25" s="1"/>
  <c r="F88" i="25"/>
  <c r="G88" i="25" s="1"/>
  <c r="F87" i="25"/>
  <c r="G87" i="25" s="1"/>
  <c r="F86" i="25"/>
  <c r="G86" i="25" s="1"/>
  <c r="F85" i="25"/>
  <c r="G85" i="25" s="1"/>
  <c r="F84" i="25"/>
  <c r="G84" i="25" s="1"/>
  <c r="F83" i="25"/>
  <c r="G83" i="25" s="1"/>
  <c r="F82" i="25"/>
  <c r="G82" i="25" s="1"/>
  <c r="F81" i="25"/>
  <c r="G81" i="25" s="1"/>
  <c r="F80" i="25"/>
  <c r="G80" i="25" s="1"/>
  <c r="F79" i="25"/>
  <c r="G79" i="25" s="1"/>
  <c r="F78" i="25"/>
  <c r="G78" i="25" s="1"/>
  <c r="F77" i="25"/>
  <c r="G77" i="25" s="1"/>
  <c r="F76" i="25"/>
  <c r="G76" i="25" s="1"/>
  <c r="F75" i="25"/>
  <c r="G75" i="25" s="1"/>
  <c r="F74" i="25"/>
  <c r="G74" i="25" s="1"/>
  <c r="F73" i="25"/>
  <c r="G73" i="25" s="1"/>
  <c r="F72" i="25"/>
  <c r="G72" i="25" s="1"/>
  <c r="F71" i="25"/>
  <c r="G71" i="25" s="1"/>
  <c r="F70" i="25"/>
  <c r="G70" i="25" s="1"/>
  <c r="F69" i="25"/>
  <c r="G69" i="25" s="1"/>
  <c r="F68" i="25"/>
  <c r="G68" i="25" s="1"/>
  <c r="F67" i="25"/>
  <c r="G67" i="25" s="1"/>
  <c r="F66" i="25"/>
  <c r="G66" i="25" s="1"/>
  <c r="F65" i="25"/>
  <c r="G65" i="25" s="1"/>
  <c r="F64" i="25"/>
  <c r="G64" i="25" s="1"/>
  <c r="F63" i="25"/>
  <c r="G63" i="25" s="1"/>
  <c r="F62" i="25"/>
  <c r="G62" i="25" s="1"/>
  <c r="F61" i="25"/>
  <c r="G61" i="25" s="1"/>
  <c r="F60" i="25"/>
  <c r="G60" i="25" s="1"/>
  <c r="F59" i="25"/>
  <c r="G59" i="25" s="1"/>
  <c r="F58" i="25"/>
  <c r="G58" i="25" s="1"/>
  <c r="F57" i="25"/>
  <c r="G57" i="25" s="1"/>
  <c r="F56" i="25"/>
  <c r="G56" i="25" s="1"/>
  <c r="F55" i="25"/>
  <c r="G55" i="25" s="1"/>
  <c r="F54" i="25"/>
  <c r="G54" i="25" s="1"/>
  <c r="F53" i="25"/>
  <c r="G53" i="25" s="1"/>
  <c r="F52" i="25"/>
  <c r="G52" i="25" s="1"/>
  <c r="F51" i="25"/>
  <c r="G51" i="25" s="1"/>
  <c r="F50" i="25"/>
  <c r="G50" i="25" s="1"/>
  <c r="F49" i="25"/>
  <c r="G49" i="25" s="1"/>
  <c r="F48" i="25"/>
  <c r="G48" i="25" s="1"/>
  <c r="F47" i="25"/>
  <c r="G47" i="25" s="1"/>
  <c r="F46" i="25"/>
  <c r="G46" i="25" s="1"/>
  <c r="F45" i="25"/>
  <c r="G45" i="25" s="1"/>
  <c r="F44" i="25"/>
  <c r="G44" i="25" s="1"/>
  <c r="F43" i="25"/>
  <c r="G43" i="25" s="1"/>
  <c r="F42" i="25"/>
  <c r="G42" i="25" s="1"/>
  <c r="F41" i="25"/>
  <c r="G41" i="25" s="1"/>
  <c r="F40" i="25"/>
  <c r="G40" i="25" s="1"/>
  <c r="F39" i="25"/>
  <c r="G39" i="25" s="1"/>
  <c r="F38" i="25"/>
  <c r="G38" i="25" s="1"/>
  <c r="F37" i="25"/>
  <c r="G37" i="25" s="1"/>
  <c r="F36" i="25"/>
  <c r="G36" i="25" s="1"/>
  <c r="F35" i="25"/>
  <c r="G35" i="25" s="1"/>
  <c r="F34" i="25"/>
  <c r="G34" i="25" s="1"/>
  <c r="F33" i="25"/>
  <c r="G33" i="25" s="1"/>
  <c r="F32" i="25"/>
  <c r="G32" i="25" s="1"/>
  <c r="F31" i="25"/>
  <c r="G31" i="25" s="1"/>
  <c r="F30" i="25"/>
  <c r="G30" i="25" s="1"/>
  <c r="F29" i="25"/>
  <c r="G29" i="25" s="1"/>
  <c r="F28" i="25"/>
  <c r="G28" i="25" s="1"/>
  <c r="F27" i="25"/>
  <c r="G27" i="25" s="1"/>
  <c r="F26" i="25"/>
  <c r="G26" i="25" s="1"/>
  <c r="F25" i="25"/>
  <c r="G25" i="25" s="1"/>
  <c r="F24" i="25"/>
  <c r="G24" i="25" s="1"/>
  <c r="F23" i="25"/>
  <c r="G23" i="25" s="1"/>
  <c r="F22" i="25"/>
  <c r="G22" i="25" s="1"/>
  <c r="F21" i="25"/>
  <c r="G21" i="25" s="1"/>
  <c r="F20" i="25"/>
  <c r="G20" i="25" s="1"/>
  <c r="F19" i="25"/>
  <c r="G19" i="25" s="1"/>
  <c r="F18" i="25"/>
  <c r="G18" i="25" s="1"/>
  <c r="F17" i="25"/>
  <c r="G17" i="25" s="1"/>
  <c r="F16" i="25"/>
  <c r="G16" i="25" s="1"/>
  <c r="F15" i="25"/>
  <c r="G15" i="25" s="1"/>
  <c r="F14" i="25"/>
  <c r="G14" i="25" s="1"/>
  <c r="F13" i="25"/>
  <c r="G13" i="25" s="1"/>
  <c r="F12" i="25"/>
  <c r="G12" i="25" s="1"/>
  <c r="F11" i="25"/>
  <c r="G11" i="25" s="1"/>
  <c r="F10" i="25"/>
  <c r="G10" i="25" s="1"/>
  <c r="F9" i="25"/>
  <c r="G9" i="25" s="1"/>
  <c r="F8" i="25"/>
  <c r="G8" i="25" s="1"/>
  <c r="F7" i="25"/>
  <c r="G7" i="25" s="1"/>
  <c r="F6" i="25"/>
  <c r="G6" i="25" s="1"/>
  <c r="E539" i="24" l="1"/>
  <c r="F538" i="24"/>
  <c r="G538" i="24" s="1"/>
  <c r="F537" i="24"/>
  <c r="G537" i="24" s="1"/>
  <c r="F536" i="24"/>
  <c r="G536" i="24" s="1"/>
  <c r="F535" i="24"/>
  <c r="G535" i="24" s="1"/>
  <c r="F534" i="24"/>
  <c r="G534" i="24" s="1"/>
  <c r="F533" i="24"/>
  <c r="G533" i="24" s="1"/>
  <c r="F532" i="24"/>
  <c r="G532" i="24" s="1"/>
  <c r="F531" i="24"/>
  <c r="G531" i="24" s="1"/>
  <c r="F530" i="24"/>
  <c r="G530" i="24" s="1"/>
  <c r="F529" i="24"/>
  <c r="G529" i="24" s="1"/>
  <c r="F528" i="24"/>
  <c r="G528" i="24" s="1"/>
  <c r="F527" i="24"/>
  <c r="G527" i="24" s="1"/>
  <c r="F526" i="24"/>
  <c r="G526" i="24" s="1"/>
  <c r="F525" i="24"/>
  <c r="G525" i="24" s="1"/>
  <c r="F524" i="24"/>
  <c r="G524" i="24" s="1"/>
  <c r="F523" i="24"/>
  <c r="G523" i="24" s="1"/>
  <c r="F522" i="24"/>
  <c r="G522" i="24" s="1"/>
  <c r="F521" i="24"/>
  <c r="G521" i="24" s="1"/>
  <c r="F520" i="24"/>
  <c r="G520" i="24" s="1"/>
  <c r="F519" i="24"/>
  <c r="G519" i="24" s="1"/>
  <c r="F518" i="24"/>
  <c r="G518" i="24" s="1"/>
  <c r="F517" i="24"/>
  <c r="G517" i="24" s="1"/>
  <c r="F516" i="24"/>
  <c r="G516" i="24" s="1"/>
  <c r="F515" i="24"/>
  <c r="G515" i="24" s="1"/>
  <c r="F514" i="24"/>
  <c r="G514" i="24" s="1"/>
  <c r="F513" i="24"/>
  <c r="G513" i="24" s="1"/>
  <c r="F512" i="24"/>
  <c r="G512" i="24" s="1"/>
  <c r="F511" i="24"/>
  <c r="G511" i="24" s="1"/>
  <c r="F510" i="24"/>
  <c r="G510" i="24" s="1"/>
  <c r="F509" i="24"/>
  <c r="G509" i="24" s="1"/>
  <c r="F508" i="24"/>
  <c r="G508" i="24" s="1"/>
  <c r="F507" i="24"/>
  <c r="G507" i="24" s="1"/>
  <c r="F506" i="24"/>
  <c r="G506" i="24" s="1"/>
  <c r="F505" i="24"/>
  <c r="G505" i="24" s="1"/>
  <c r="F504" i="24"/>
  <c r="G504" i="24" s="1"/>
  <c r="F503" i="24"/>
  <c r="G503" i="24" s="1"/>
  <c r="F502" i="24"/>
  <c r="G502" i="24" s="1"/>
  <c r="F501" i="24"/>
  <c r="G501" i="24" s="1"/>
  <c r="F500" i="24"/>
  <c r="G500" i="24" s="1"/>
  <c r="F499" i="24"/>
  <c r="G499" i="24" s="1"/>
  <c r="F498" i="24"/>
  <c r="G498" i="24" s="1"/>
  <c r="F497" i="24"/>
  <c r="G497" i="24" s="1"/>
  <c r="F496" i="24"/>
  <c r="G496" i="24" s="1"/>
  <c r="F495" i="24"/>
  <c r="G495" i="24" s="1"/>
  <c r="F494" i="24"/>
  <c r="G494" i="24" s="1"/>
  <c r="F493" i="24"/>
  <c r="G493" i="24" s="1"/>
  <c r="F492" i="24"/>
  <c r="G492" i="24" s="1"/>
  <c r="F491" i="24"/>
  <c r="G491" i="24" s="1"/>
  <c r="F490" i="24"/>
  <c r="G490" i="24" s="1"/>
  <c r="F489" i="24"/>
  <c r="G489" i="24" s="1"/>
  <c r="F488" i="24"/>
  <c r="G488" i="24" s="1"/>
  <c r="F487" i="24"/>
  <c r="G487" i="24" s="1"/>
  <c r="F486" i="24"/>
  <c r="G486" i="24" s="1"/>
  <c r="F485" i="24"/>
  <c r="G485" i="24" s="1"/>
  <c r="F484" i="24"/>
  <c r="G484" i="24" s="1"/>
  <c r="F483" i="24"/>
  <c r="G483" i="24" s="1"/>
  <c r="F482" i="24"/>
  <c r="G482" i="24" s="1"/>
  <c r="F481" i="24"/>
  <c r="G481" i="24" s="1"/>
  <c r="F480" i="24"/>
  <c r="G480" i="24" s="1"/>
  <c r="F479" i="24"/>
  <c r="G479" i="24" s="1"/>
  <c r="F478" i="24"/>
  <c r="G478" i="24" s="1"/>
  <c r="F477" i="24"/>
  <c r="G477" i="24" s="1"/>
  <c r="F476" i="24"/>
  <c r="G476" i="24" s="1"/>
  <c r="F475" i="24"/>
  <c r="G475" i="24" s="1"/>
  <c r="F474" i="24"/>
  <c r="G474" i="24" s="1"/>
  <c r="F473" i="24"/>
  <c r="G473" i="24" s="1"/>
  <c r="F472" i="24"/>
  <c r="G472" i="24" s="1"/>
  <c r="F471" i="24"/>
  <c r="G471" i="24" s="1"/>
  <c r="F470" i="24"/>
  <c r="G470" i="24" s="1"/>
  <c r="F469" i="24"/>
  <c r="G469" i="24" s="1"/>
  <c r="F468" i="24"/>
  <c r="G468" i="24" s="1"/>
  <c r="F467" i="24"/>
  <c r="G467" i="24" s="1"/>
  <c r="F466" i="24"/>
  <c r="G466" i="24" s="1"/>
  <c r="F465" i="24"/>
  <c r="G465" i="24" s="1"/>
  <c r="F464" i="24"/>
  <c r="G464" i="24" s="1"/>
  <c r="F463" i="24"/>
  <c r="G463" i="24" s="1"/>
  <c r="F462" i="24"/>
  <c r="G462" i="24" s="1"/>
  <c r="F461" i="24"/>
  <c r="G461" i="24" s="1"/>
  <c r="F460" i="24"/>
  <c r="G460" i="24" s="1"/>
  <c r="F459" i="24"/>
  <c r="G459" i="24" s="1"/>
  <c r="F458" i="24"/>
  <c r="G458" i="24" s="1"/>
  <c r="F457" i="24"/>
  <c r="G457" i="24" s="1"/>
  <c r="F456" i="24"/>
  <c r="G456" i="24" s="1"/>
  <c r="F455" i="24"/>
  <c r="G455" i="24" s="1"/>
  <c r="F454" i="24"/>
  <c r="G454" i="24" s="1"/>
  <c r="F453" i="24"/>
  <c r="G453" i="24" s="1"/>
  <c r="F452" i="24"/>
  <c r="G452" i="24" s="1"/>
  <c r="F451" i="24"/>
  <c r="G451" i="24" s="1"/>
  <c r="F450" i="24"/>
  <c r="G450" i="24" s="1"/>
  <c r="F449" i="24"/>
  <c r="G449" i="24" s="1"/>
  <c r="F448" i="24"/>
  <c r="G448" i="24" s="1"/>
  <c r="F447" i="24"/>
  <c r="G447" i="24" s="1"/>
  <c r="F446" i="24"/>
  <c r="G446" i="24" s="1"/>
  <c r="F445" i="24"/>
  <c r="G445" i="24" s="1"/>
  <c r="F444" i="24"/>
  <c r="G444" i="24" s="1"/>
  <c r="F443" i="24"/>
  <c r="G443" i="24" s="1"/>
  <c r="F442" i="24"/>
  <c r="G442" i="24" s="1"/>
  <c r="F441" i="24"/>
  <c r="G441" i="24" s="1"/>
  <c r="F440" i="24"/>
  <c r="G440" i="24" s="1"/>
  <c r="F439" i="24"/>
  <c r="G439" i="24" s="1"/>
  <c r="F438" i="24"/>
  <c r="G438" i="24" s="1"/>
  <c r="F437" i="24"/>
  <c r="G437" i="24" s="1"/>
  <c r="F436" i="24"/>
  <c r="G436" i="24" s="1"/>
  <c r="F435" i="24"/>
  <c r="G435" i="24" s="1"/>
  <c r="F434" i="24"/>
  <c r="G434" i="24" s="1"/>
  <c r="F433" i="24"/>
  <c r="G433" i="24" s="1"/>
  <c r="F432" i="24"/>
  <c r="G432" i="24" s="1"/>
  <c r="F431" i="24"/>
  <c r="G431" i="24" s="1"/>
  <c r="F430" i="24"/>
  <c r="G430" i="24" s="1"/>
  <c r="F429" i="24"/>
  <c r="G429" i="24" s="1"/>
  <c r="F428" i="24"/>
  <c r="G428" i="24" s="1"/>
  <c r="F427" i="24"/>
  <c r="G427" i="24" s="1"/>
  <c r="F426" i="24"/>
  <c r="G426" i="24" s="1"/>
  <c r="F425" i="24"/>
  <c r="G425" i="24" s="1"/>
  <c r="F424" i="24"/>
  <c r="G424" i="24" s="1"/>
  <c r="F423" i="24"/>
  <c r="G423" i="24" s="1"/>
  <c r="F422" i="24"/>
  <c r="G422" i="24" s="1"/>
  <c r="F421" i="24"/>
  <c r="G421" i="24" s="1"/>
  <c r="F420" i="24"/>
  <c r="G420" i="24" s="1"/>
  <c r="F419" i="24"/>
  <c r="G419" i="24" s="1"/>
  <c r="F418" i="24"/>
  <c r="G418" i="24" s="1"/>
  <c r="F417" i="24"/>
  <c r="G417" i="24" s="1"/>
  <c r="F416" i="24"/>
  <c r="G416" i="24" s="1"/>
  <c r="F415" i="24"/>
  <c r="G415" i="24" s="1"/>
  <c r="F414" i="24"/>
  <c r="G414" i="24" s="1"/>
  <c r="F413" i="24"/>
  <c r="G413" i="24" s="1"/>
  <c r="F412" i="24"/>
  <c r="G412" i="24" s="1"/>
  <c r="F411" i="24"/>
  <c r="G411" i="24" s="1"/>
  <c r="F410" i="24"/>
  <c r="G410" i="24" s="1"/>
  <c r="F409" i="24"/>
  <c r="G409" i="24" s="1"/>
  <c r="F408" i="24"/>
  <c r="G408" i="24" s="1"/>
  <c r="F407" i="24"/>
  <c r="G407" i="24" s="1"/>
  <c r="F406" i="24"/>
  <c r="G406" i="24" s="1"/>
  <c r="F405" i="24"/>
  <c r="G405" i="24" s="1"/>
  <c r="F404" i="24"/>
  <c r="G404" i="24" s="1"/>
  <c r="F403" i="24"/>
  <c r="G403" i="24" s="1"/>
  <c r="F402" i="24"/>
  <c r="G402" i="24" s="1"/>
  <c r="F401" i="24"/>
  <c r="G401" i="24" s="1"/>
  <c r="F400" i="24"/>
  <c r="G400" i="24" s="1"/>
  <c r="F399" i="24"/>
  <c r="G399" i="24" s="1"/>
  <c r="F398" i="24"/>
  <c r="G398" i="24" s="1"/>
  <c r="F397" i="24"/>
  <c r="G397" i="24" s="1"/>
  <c r="F396" i="24"/>
  <c r="G396" i="24" s="1"/>
  <c r="F395" i="24"/>
  <c r="G395" i="24" s="1"/>
  <c r="F394" i="24"/>
  <c r="G394" i="24" s="1"/>
  <c r="F393" i="24"/>
  <c r="G393" i="24" s="1"/>
  <c r="F392" i="24"/>
  <c r="G392" i="24" s="1"/>
  <c r="F391" i="24"/>
  <c r="G391" i="24" s="1"/>
  <c r="F390" i="24"/>
  <c r="G390" i="24" s="1"/>
  <c r="F389" i="24"/>
  <c r="G389" i="24" s="1"/>
  <c r="F388" i="24"/>
  <c r="G388" i="24" s="1"/>
  <c r="F387" i="24"/>
  <c r="G387" i="24" s="1"/>
  <c r="F386" i="24"/>
  <c r="G386" i="24" s="1"/>
  <c r="F385" i="24"/>
  <c r="G385" i="24" s="1"/>
  <c r="F384" i="24"/>
  <c r="G384" i="24" s="1"/>
  <c r="F383" i="24"/>
  <c r="G383" i="24" s="1"/>
  <c r="F382" i="24"/>
  <c r="G382" i="24" s="1"/>
  <c r="F381" i="24"/>
  <c r="G381" i="24" s="1"/>
  <c r="F380" i="24"/>
  <c r="G380" i="24" s="1"/>
  <c r="F379" i="24"/>
  <c r="G379" i="24" s="1"/>
  <c r="F378" i="24"/>
  <c r="G378" i="24" s="1"/>
  <c r="F377" i="24"/>
  <c r="G377" i="24" s="1"/>
  <c r="F376" i="24"/>
  <c r="G376" i="24" s="1"/>
  <c r="F375" i="24"/>
  <c r="G375" i="24" s="1"/>
  <c r="F374" i="24"/>
  <c r="G374" i="24" s="1"/>
  <c r="F373" i="24"/>
  <c r="G373" i="24" s="1"/>
  <c r="F372" i="24"/>
  <c r="G372" i="24" s="1"/>
  <c r="F371" i="24"/>
  <c r="G371" i="24" s="1"/>
  <c r="F370" i="24"/>
  <c r="G370" i="24" s="1"/>
  <c r="F369" i="24"/>
  <c r="G369" i="24" s="1"/>
  <c r="F368" i="24"/>
  <c r="G368" i="24" s="1"/>
  <c r="F367" i="24"/>
  <c r="G367" i="24" s="1"/>
  <c r="F366" i="24"/>
  <c r="G366" i="24" s="1"/>
  <c r="F365" i="24"/>
  <c r="G365" i="24" s="1"/>
  <c r="F364" i="24"/>
  <c r="G364" i="24" s="1"/>
  <c r="F363" i="24"/>
  <c r="G363" i="24" s="1"/>
  <c r="F362" i="24"/>
  <c r="G362" i="24" s="1"/>
  <c r="F361" i="24"/>
  <c r="G361" i="24" s="1"/>
  <c r="F360" i="24"/>
  <c r="G360" i="24" s="1"/>
  <c r="F359" i="24"/>
  <c r="G359" i="24" s="1"/>
  <c r="F358" i="24"/>
  <c r="G358" i="24" s="1"/>
  <c r="F357" i="24"/>
  <c r="G357" i="24" s="1"/>
  <c r="F356" i="24"/>
  <c r="G356" i="24" s="1"/>
  <c r="F355" i="24"/>
  <c r="G355" i="24" s="1"/>
  <c r="F354" i="24"/>
  <c r="G354" i="24" s="1"/>
  <c r="F353" i="24"/>
  <c r="G353" i="24" s="1"/>
  <c r="F352" i="24"/>
  <c r="G352" i="24" s="1"/>
  <c r="F351" i="24"/>
  <c r="G351" i="24" s="1"/>
  <c r="F350" i="24"/>
  <c r="G350" i="24" s="1"/>
  <c r="F349" i="24"/>
  <c r="G349" i="24" s="1"/>
  <c r="F348" i="24"/>
  <c r="G348" i="24" s="1"/>
  <c r="F347" i="24"/>
  <c r="G347" i="24" s="1"/>
  <c r="F346" i="24"/>
  <c r="G346" i="24" s="1"/>
  <c r="F345" i="24"/>
  <c r="G345" i="24" s="1"/>
  <c r="F344" i="24"/>
  <c r="G344" i="24" s="1"/>
  <c r="F343" i="24"/>
  <c r="G343" i="24" s="1"/>
  <c r="F342" i="24"/>
  <c r="G342" i="24" s="1"/>
  <c r="F341" i="24"/>
  <c r="G341" i="24" s="1"/>
  <c r="F340" i="24"/>
  <c r="G340" i="24" s="1"/>
  <c r="F339" i="24"/>
  <c r="G339" i="24" s="1"/>
  <c r="F338" i="24"/>
  <c r="G338" i="24" s="1"/>
  <c r="F337" i="24"/>
  <c r="G337" i="24" s="1"/>
  <c r="F336" i="24"/>
  <c r="G336" i="24" s="1"/>
  <c r="F335" i="24"/>
  <c r="G335" i="24" s="1"/>
  <c r="F334" i="24"/>
  <c r="G334" i="24" s="1"/>
  <c r="F333" i="24"/>
  <c r="G333" i="24" s="1"/>
  <c r="F332" i="24"/>
  <c r="G332" i="24" s="1"/>
  <c r="F331" i="24"/>
  <c r="G331" i="24" s="1"/>
  <c r="F330" i="24"/>
  <c r="G330" i="24" s="1"/>
  <c r="F329" i="24"/>
  <c r="G329" i="24" s="1"/>
  <c r="F328" i="24"/>
  <c r="G328" i="24" s="1"/>
  <c r="F327" i="24"/>
  <c r="G327" i="24" s="1"/>
  <c r="F326" i="24"/>
  <c r="G326" i="24" s="1"/>
  <c r="F325" i="24"/>
  <c r="G325" i="24" s="1"/>
  <c r="F324" i="24"/>
  <c r="G324" i="24" s="1"/>
  <c r="F323" i="24"/>
  <c r="G323" i="24" s="1"/>
  <c r="F322" i="24"/>
  <c r="G322" i="24" s="1"/>
  <c r="F321" i="24"/>
  <c r="G321" i="24" s="1"/>
  <c r="F320" i="24"/>
  <c r="G320" i="24" s="1"/>
  <c r="F319" i="24"/>
  <c r="G319" i="24" s="1"/>
  <c r="F318" i="24"/>
  <c r="G318" i="24" s="1"/>
  <c r="F317" i="24"/>
  <c r="G317" i="24" s="1"/>
  <c r="F316" i="24"/>
  <c r="G316" i="24" s="1"/>
  <c r="F315" i="24"/>
  <c r="G315" i="24" s="1"/>
  <c r="F314" i="24"/>
  <c r="G314" i="24" s="1"/>
  <c r="F313" i="24"/>
  <c r="G313" i="24" s="1"/>
  <c r="F312" i="24"/>
  <c r="G312" i="24" s="1"/>
  <c r="F311" i="24"/>
  <c r="G311" i="24" s="1"/>
  <c r="F310" i="24"/>
  <c r="G310" i="24" s="1"/>
  <c r="F309" i="24"/>
  <c r="G309" i="24" s="1"/>
  <c r="F308" i="24"/>
  <c r="G308" i="24" s="1"/>
  <c r="F307" i="24"/>
  <c r="G307" i="24" s="1"/>
  <c r="F306" i="24"/>
  <c r="G306" i="24" s="1"/>
  <c r="F305" i="24"/>
  <c r="G305" i="24" s="1"/>
  <c r="F304" i="24"/>
  <c r="G304" i="24" s="1"/>
  <c r="F303" i="24"/>
  <c r="G303" i="24" s="1"/>
  <c r="F302" i="24"/>
  <c r="G302" i="24" s="1"/>
  <c r="F301" i="24"/>
  <c r="G301" i="24" s="1"/>
  <c r="F300" i="24"/>
  <c r="G300" i="24" s="1"/>
  <c r="F299" i="24"/>
  <c r="G299" i="24" s="1"/>
  <c r="F298" i="24"/>
  <c r="G298" i="24" s="1"/>
  <c r="F297" i="24"/>
  <c r="G297" i="24" s="1"/>
  <c r="F296" i="24"/>
  <c r="G296" i="24" s="1"/>
  <c r="F295" i="24"/>
  <c r="G295" i="24" s="1"/>
  <c r="F294" i="24"/>
  <c r="G294" i="24" s="1"/>
  <c r="F293" i="24"/>
  <c r="G293" i="24" s="1"/>
  <c r="F292" i="24"/>
  <c r="G292" i="24" s="1"/>
  <c r="F291" i="24"/>
  <c r="G291" i="24" s="1"/>
  <c r="F290" i="24"/>
  <c r="G290" i="24" s="1"/>
  <c r="F289" i="24"/>
  <c r="G289" i="24" s="1"/>
  <c r="F288" i="24"/>
  <c r="G288" i="24" s="1"/>
  <c r="F287" i="24"/>
  <c r="G287" i="24" s="1"/>
  <c r="F286" i="24"/>
  <c r="G286" i="24" s="1"/>
  <c r="F285" i="24"/>
  <c r="G285" i="24" s="1"/>
  <c r="F284" i="24"/>
  <c r="G284" i="24" s="1"/>
  <c r="F283" i="24"/>
  <c r="G283" i="24" s="1"/>
  <c r="F282" i="24"/>
  <c r="G282" i="24" s="1"/>
  <c r="F281" i="24"/>
  <c r="G281" i="24" s="1"/>
  <c r="F280" i="24"/>
  <c r="G280" i="24" s="1"/>
  <c r="F279" i="24"/>
  <c r="G279" i="24" s="1"/>
  <c r="F278" i="24"/>
  <c r="G278" i="24" s="1"/>
  <c r="F277" i="24"/>
  <c r="G277" i="24" s="1"/>
  <c r="F276" i="24"/>
  <c r="G276" i="24" s="1"/>
  <c r="F275" i="24"/>
  <c r="G275" i="24" s="1"/>
  <c r="F274" i="24"/>
  <c r="G274" i="24" s="1"/>
  <c r="F273" i="24"/>
  <c r="G273" i="24" s="1"/>
  <c r="F272" i="24"/>
  <c r="G272" i="24" s="1"/>
  <c r="F271" i="24"/>
  <c r="G271" i="24" s="1"/>
  <c r="F270" i="24"/>
  <c r="G270" i="24" s="1"/>
  <c r="F269" i="24"/>
  <c r="G269" i="24" s="1"/>
  <c r="F268" i="24"/>
  <c r="G268" i="24" s="1"/>
  <c r="F267" i="24"/>
  <c r="G267" i="24" s="1"/>
  <c r="F266" i="24"/>
  <c r="G266" i="24" s="1"/>
  <c r="F265" i="24"/>
  <c r="G265" i="24" s="1"/>
  <c r="F264" i="24"/>
  <c r="G264" i="24" s="1"/>
  <c r="F263" i="24"/>
  <c r="G263" i="24" s="1"/>
  <c r="F262" i="24"/>
  <c r="G262" i="24" s="1"/>
  <c r="F261" i="24"/>
  <c r="G261" i="24" s="1"/>
  <c r="F260" i="24"/>
  <c r="G260" i="24" s="1"/>
  <c r="F259" i="24"/>
  <c r="G259" i="24" s="1"/>
  <c r="F258" i="24"/>
  <c r="G258" i="24" s="1"/>
  <c r="F257" i="24"/>
  <c r="G257" i="24" s="1"/>
  <c r="F256" i="24"/>
  <c r="G256" i="24" s="1"/>
  <c r="F255" i="24"/>
  <c r="G255" i="24" s="1"/>
  <c r="F254" i="24"/>
  <c r="G254" i="24" s="1"/>
  <c r="F253" i="24"/>
  <c r="G253" i="24" s="1"/>
  <c r="F252" i="24"/>
  <c r="G252" i="24" s="1"/>
  <c r="F251" i="24"/>
  <c r="G251" i="24" s="1"/>
  <c r="F250" i="24"/>
  <c r="G250" i="24" s="1"/>
  <c r="F249" i="24"/>
  <c r="G249" i="24" s="1"/>
  <c r="F248" i="24"/>
  <c r="G248" i="24" s="1"/>
  <c r="F247" i="24"/>
  <c r="G247" i="24" s="1"/>
  <c r="F246" i="24"/>
  <c r="G246" i="24" s="1"/>
  <c r="F245" i="24"/>
  <c r="G245" i="24" s="1"/>
  <c r="F244" i="24"/>
  <c r="G244" i="24" s="1"/>
  <c r="F243" i="24"/>
  <c r="G243" i="24" s="1"/>
  <c r="F242" i="24"/>
  <c r="G242" i="24" s="1"/>
  <c r="F241" i="24"/>
  <c r="G241" i="24" s="1"/>
  <c r="F240" i="24"/>
  <c r="G240" i="24" s="1"/>
  <c r="F239" i="24"/>
  <c r="G239" i="24" s="1"/>
  <c r="F238" i="24"/>
  <c r="G238" i="24" s="1"/>
  <c r="F237" i="24"/>
  <c r="G237" i="24" s="1"/>
  <c r="F236" i="24"/>
  <c r="G236" i="24" s="1"/>
  <c r="F235" i="24"/>
  <c r="G235" i="24" s="1"/>
  <c r="F234" i="24"/>
  <c r="G234" i="24" s="1"/>
  <c r="F233" i="24"/>
  <c r="G233" i="24" s="1"/>
  <c r="F232" i="24"/>
  <c r="G232" i="24" s="1"/>
  <c r="F231" i="24"/>
  <c r="G231" i="24" s="1"/>
  <c r="F230" i="24"/>
  <c r="G230" i="24" s="1"/>
  <c r="F229" i="24"/>
  <c r="G229" i="24" s="1"/>
  <c r="F228" i="24"/>
  <c r="G228" i="24" s="1"/>
  <c r="F227" i="24"/>
  <c r="G227" i="24" s="1"/>
  <c r="F226" i="24"/>
  <c r="G226" i="24" s="1"/>
  <c r="F225" i="24"/>
  <c r="G225" i="24" s="1"/>
  <c r="F224" i="24"/>
  <c r="G224" i="24" s="1"/>
  <c r="F223" i="24"/>
  <c r="G223" i="24" s="1"/>
  <c r="F222" i="24"/>
  <c r="G222" i="24" s="1"/>
  <c r="F221" i="24"/>
  <c r="G221" i="24" s="1"/>
  <c r="F220" i="24"/>
  <c r="G220" i="24" s="1"/>
  <c r="F219" i="24"/>
  <c r="G219" i="24" s="1"/>
  <c r="F218" i="24"/>
  <c r="G218" i="24" s="1"/>
  <c r="F217" i="24"/>
  <c r="G217" i="24" s="1"/>
  <c r="F216" i="24"/>
  <c r="G216" i="24" s="1"/>
  <c r="F215" i="24"/>
  <c r="G215" i="24" s="1"/>
  <c r="F214" i="24"/>
  <c r="G214" i="24" s="1"/>
  <c r="F213" i="24"/>
  <c r="G213" i="24" s="1"/>
  <c r="F212" i="24"/>
  <c r="G212" i="24" s="1"/>
  <c r="F211" i="24"/>
  <c r="G211" i="24" s="1"/>
  <c r="F210" i="24"/>
  <c r="G210" i="24" s="1"/>
  <c r="F209" i="24"/>
  <c r="G209" i="24" s="1"/>
  <c r="F208" i="24"/>
  <c r="G208" i="24" s="1"/>
  <c r="F207" i="24"/>
  <c r="G207" i="24" s="1"/>
  <c r="F206" i="24"/>
  <c r="G206" i="24" s="1"/>
  <c r="F205" i="24"/>
  <c r="G205" i="24" s="1"/>
  <c r="F204" i="24"/>
  <c r="G204" i="24" s="1"/>
  <c r="F203" i="24"/>
  <c r="G203" i="24" s="1"/>
  <c r="F202" i="24"/>
  <c r="G202" i="24" s="1"/>
  <c r="F201" i="24"/>
  <c r="G201" i="24" s="1"/>
  <c r="F200" i="24"/>
  <c r="G200" i="24" s="1"/>
  <c r="F199" i="24"/>
  <c r="G199" i="24" s="1"/>
  <c r="F198" i="24"/>
  <c r="G198" i="24" s="1"/>
  <c r="F197" i="24"/>
  <c r="G197" i="24" s="1"/>
  <c r="F196" i="24"/>
  <c r="G196" i="24" s="1"/>
  <c r="F195" i="24"/>
  <c r="G195" i="24" s="1"/>
  <c r="F194" i="24"/>
  <c r="G194" i="24" s="1"/>
  <c r="F193" i="24"/>
  <c r="G193" i="24" s="1"/>
  <c r="F192" i="24"/>
  <c r="G192" i="24" s="1"/>
  <c r="F191" i="24"/>
  <c r="G191" i="24" s="1"/>
  <c r="F190" i="24"/>
  <c r="G190" i="24" s="1"/>
  <c r="F189" i="24"/>
  <c r="G189" i="24" s="1"/>
  <c r="F188" i="24"/>
  <c r="G188" i="24" s="1"/>
  <c r="F187" i="24"/>
  <c r="G187" i="24" s="1"/>
  <c r="F186" i="24"/>
  <c r="G186" i="24" s="1"/>
  <c r="F185" i="24"/>
  <c r="G185" i="24" s="1"/>
  <c r="F184" i="24"/>
  <c r="G184" i="24" s="1"/>
  <c r="F183" i="24"/>
  <c r="G183" i="24" s="1"/>
  <c r="F182" i="24"/>
  <c r="G182" i="24" s="1"/>
  <c r="F181" i="24"/>
  <c r="G181" i="24" s="1"/>
  <c r="F180" i="24"/>
  <c r="G180" i="24" s="1"/>
  <c r="F179" i="24"/>
  <c r="G179" i="24" s="1"/>
  <c r="F178" i="24"/>
  <c r="G178" i="24" s="1"/>
  <c r="F177" i="24"/>
  <c r="G177" i="24" s="1"/>
  <c r="F176" i="24"/>
  <c r="G176" i="24" s="1"/>
  <c r="F175" i="24"/>
  <c r="G175" i="24" s="1"/>
  <c r="F174" i="24"/>
  <c r="G174" i="24" s="1"/>
  <c r="F173" i="24"/>
  <c r="G173" i="24" s="1"/>
  <c r="F172" i="24"/>
  <c r="G172" i="24" s="1"/>
  <c r="F171" i="24"/>
  <c r="G171" i="24" s="1"/>
  <c r="F170" i="24"/>
  <c r="G170" i="24" s="1"/>
  <c r="F169" i="24"/>
  <c r="G169" i="24" s="1"/>
  <c r="F168" i="24"/>
  <c r="G168" i="24" s="1"/>
  <c r="F167" i="24"/>
  <c r="G167" i="24" s="1"/>
  <c r="F166" i="24"/>
  <c r="G166" i="24" s="1"/>
  <c r="F165" i="24"/>
  <c r="G165" i="24" s="1"/>
  <c r="F164" i="24"/>
  <c r="G164" i="24" s="1"/>
  <c r="F163" i="24"/>
  <c r="G163" i="24" s="1"/>
  <c r="F162" i="24"/>
  <c r="G162" i="24" s="1"/>
  <c r="F161" i="24"/>
  <c r="G161" i="24" s="1"/>
  <c r="F160" i="24"/>
  <c r="G160" i="24" s="1"/>
  <c r="F159" i="24"/>
  <c r="G159" i="24" s="1"/>
  <c r="F158" i="24"/>
  <c r="G158" i="24" s="1"/>
  <c r="F157" i="24"/>
  <c r="G157" i="24" s="1"/>
  <c r="F156" i="24"/>
  <c r="G156" i="24" s="1"/>
  <c r="F155" i="24"/>
  <c r="G155" i="24" s="1"/>
  <c r="F154" i="24"/>
  <c r="G154" i="24" s="1"/>
  <c r="F153" i="24"/>
  <c r="G153" i="24" s="1"/>
  <c r="F152" i="24"/>
  <c r="G152" i="24" s="1"/>
  <c r="F151" i="24"/>
  <c r="G151" i="24" s="1"/>
  <c r="F150" i="24"/>
  <c r="G150" i="24" s="1"/>
  <c r="F149" i="24"/>
  <c r="G149" i="24" s="1"/>
  <c r="F148" i="24"/>
  <c r="G148" i="24" s="1"/>
  <c r="F147" i="24"/>
  <c r="G147" i="24" s="1"/>
  <c r="F146" i="24"/>
  <c r="G146" i="24" s="1"/>
  <c r="F145" i="24"/>
  <c r="G145" i="24" s="1"/>
  <c r="F144" i="24"/>
  <c r="G144" i="24" s="1"/>
  <c r="F143" i="24"/>
  <c r="G143" i="24" s="1"/>
  <c r="F142" i="24"/>
  <c r="G142" i="24" s="1"/>
  <c r="F141" i="24"/>
  <c r="G141" i="24" s="1"/>
  <c r="F140" i="24"/>
  <c r="G140" i="24" s="1"/>
  <c r="F139" i="24"/>
  <c r="G139" i="24" s="1"/>
  <c r="F138" i="24"/>
  <c r="G138" i="24" s="1"/>
  <c r="F137" i="24"/>
  <c r="G137" i="24" s="1"/>
  <c r="F136" i="24"/>
  <c r="G136" i="24" s="1"/>
  <c r="F135" i="24"/>
  <c r="G135" i="24" s="1"/>
  <c r="F134" i="24"/>
  <c r="G134" i="24" s="1"/>
  <c r="F133" i="24"/>
  <c r="G133" i="24" s="1"/>
  <c r="F132" i="24"/>
  <c r="G132" i="24" s="1"/>
  <c r="F131" i="24"/>
  <c r="G131" i="24" s="1"/>
  <c r="F130" i="24"/>
  <c r="G130" i="24" s="1"/>
  <c r="F129" i="24"/>
  <c r="G129" i="24" s="1"/>
  <c r="F128" i="24"/>
  <c r="G128" i="24" s="1"/>
  <c r="F127" i="24"/>
  <c r="G127" i="24" s="1"/>
  <c r="F126" i="24"/>
  <c r="G126" i="24" s="1"/>
  <c r="F125" i="24"/>
  <c r="G125" i="24" s="1"/>
  <c r="F124" i="24"/>
  <c r="G124" i="24" s="1"/>
  <c r="F123" i="24"/>
  <c r="G123" i="24" s="1"/>
  <c r="F122" i="24"/>
  <c r="G122" i="24" s="1"/>
  <c r="F121" i="24"/>
  <c r="G121" i="24" s="1"/>
  <c r="F120" i="24"/>
  <c r="G120" i="24" s="1"/>
  <c r="F119" i="24"/>
  <c r="G119" i="24" s="1"/>
  <c r="F118" i="24"/>
  <c r="G118" i="24" s="1"/>
  <c r="F117" i="24"/>
  <c r="G117" i="24" s="1"/>
  <c r="F116" i="24"/>
  <c r="G116" i="24" s="1"/>
  <c r="F115" i="24"/>
  <c r="G115" i="24" s="1"/>
  <c r="F114" i="24"/>
  <c r="G114" i="24" s="1"/>
  <c r="F113" i="24"/>
  <c r="G113" i="24" s="1"/>
  <c r="F112" i="24"/>
  <c r="G112" i="24" s="1"/>
  <c r="F111" i="24"/>
  <c r="G111" i="24" s="1"/>
  <c r="F110" i="24"/>
  <c r="G110" i="24" s="1"/>
  <c r="F109" i="24"/>
  <c r="G109" i="24" s="1"/>
  <c r="F108" i="24"/>
  <c r="G108" i="24" s="1"/>
  <c r="F107" i="24"/>
  <c r="G107" i="24" s="1"/>
  <c r="F106" i="24"/>
  <c r="G106" i="24" s="1"/>
  <c r="F105" i="24"/>
  <c r="G105" i="24" s="1"/>
  <c r="F104" i="24"/>
  <c r="G104" i="24" s="1"/>
  <c r="F103" i="24"/>
  <c r="G103" i="24" s="1"/>
  <c r="F102" i="24"/>
  <c r="G102" i="24" s="1"/>
  <c r="F101" i="24"/>
  <c r="G101" i="24" s="1"/>
  <c r="F100" i="24"/>
  <c r="G100" i="24" s="1"/>
  <c r="F99" i="24"/>
  <c r="G99" i="24" s="1"/>
  <c r="F98" i="24"/>
  <c r="G98" i="24" s="1"/>
  <c r="F97" i="24"/>
  <c r="G97" i="24" s="1"/>
  <c r="F96" i="24"/>
  <c r="G96" i="24" s="1"/>
  <c r="F95" i="24"/>
  <c r="G95" i="24" s="1"/>
  <c r="F94" i="24"/>
  <c r="G94" i="24" s="1"/>
  <c r="F93" i="24"/>
  <c r="G93" i="24" s="1"/>
  <c r="F92" i="24"/>
  <c r="G92" i="24" s="1"/>
  <c r="F91" i="24"/>
  <c r="G91" i="24" s="1"/>
  <c r="F90" i="24"/>
  <c r="G90" i="24" s="1"/>
  <c r="F89" i="24"/>
  <c r="G89" i="24" s="1"/>
  <c r="F88" i="24"/>
  <c r="G88" i="24" s="1"/>
  <c r="F87" i="24"/>
  <c r="G87" i="24" s="1"/>
  <c r="F86" i="24"/>
  <c r="G86" i="24" s="1"/>
  <c r="F85" i="24"/>
  <c r="G85" i="24" s="1"/>
  <c r="F84" i="24"/>
  <c r="G84" i="24" s="1"/>
  <c r="F83" i="24"/>
  <c r="G83" i="24" s="1"/>
  <c r="F82" i="24"/>
  <c r="G82" i="24" s="1"/>
  <c r="F81" i="24"/>
  <c r="G81" i="24" s="1"/>
  <c r="F80" i="24"/>
  <c r="G80" i="24" s="1"/>
  <c r="F79" i="24"/>
  <c r="G79" i="24" s="1"/>
  <c r="F78" i="24"/>
  <c r="G78" i="24" s="1"/>
  <c r="F77" i="24"/>
  <c r="G77" i="24" s="1"/>
  <c r="F76" i="24"/>
  <c r="G76" i="24" s="1"/>
  <c r="F75" i="24"/>
  <c r="G75" i="24" s="1"/>
  <c r="F74" i="24"/>
  <c r="G74" i="24" s="1"/>
  <c r="F73" i="24"/>
  <c r="G73" i="24" s="1"/>
  <c r="F72" i="24"/>
  <c r="G72" i="24" s="1"/>
  <c r="F71" i="24"/>
  <c r="G71" i="24" s="1"/>
  <c r="F70" i="24"/>
  <c r="G70" i="24" s="1"/>
  <c r="F69" i="24"/>
  <c r="G69" i="24" s="1"/>
  <c r="F68" i="24"/>
  <c r="G68" i="24" s="1"/>
  <c r="F67" i="24"/>
  <c r="G67" i="24" s="1"/>
  <c r="F66" i="24"/>
  <c r="G66" i="24" s="1"/>
  <c r="F65" i="24"/>
  <c r="G65" i="24" s="1"/>
  <c r="F64" i="24"/>
  <c r="G64" i="24" s="1"/>
  <c r="F63" i="24"/>
  <c r="G63" i="24" s="1"/>
  <c r="F62" i="24"/>
  <c r="G62" i="24" s="1"/>
  <c r="F61" i="24"/>
  <c r="G61" i="24" s="1"/>
  <c r="F60" i="24"/>
  <c r="G60" i="24" s="1"/>
  <c r="F59" i="24"/>
  <c r="G59" i="24" s="1"/>
  <c r="F58" i="24"/>
  <c r="G58" i="24" s="1"/>
  <c r="F57" i="24"/>
  <c r="G57" i="24" s="1"/>
  <c r="F56" i="24"/>
  <c r="G56" i="24" s="1"/>
  <c r="F55" i="24"/>
  <c r="G55" i="24" s="1"/>
  <c r="F54" i="24"/>
  <c r="G54" i="24" s="1"/>
  <c r="F53" i="24"/>
  <c r="G53" i="24" s="1"/>
  <c r="F52" i="24"/>
  <c r="G52" i="24" s="1"/>
  <c r="F51" i="24"/>
  <c r="G51" i="24" s="1"/>
  <c r="F50" i="24"/>
  <c r="G50" i="24" s="1"/>
  <c r="F49" i="24"/>
  <c r="G49" i="24" s="1"/>
  <c r="F48" i="24"/>
  <c r="G48" i="24" s="1"/>
  <c r="F47" i="24"/>
  <c r="G47" i="24" s="1"/>
  <c r="F46" i="24"/>
  <c r="G46" i="24" s="1"/>
  <c r="F45" i="24"/>
  <c r="G45" i="24" s="1"/>
  <c r="F44" i="24"/>
  <c r="G44" i="24" s="1"/>
  <c r="F43" i="24"/>
  <c r="G43" i="24" s="1"/>
  <c r="F42" i="24"/>
  <c r="G42" i="24" s="1"/>
  <c r="F41" i="24"/>
  <c r="G41" i="24" s="1"/>
  <c r="F40" i="24"/>
  <c r="G40" i="24" s="1"/>
  <c r="F39" i="24"/>
  <c r="G39" i="24" s="1"/>
  <c r="F38" i="24"/>
  <c r="G38" i="24" s="1"/>
  <c r="F37" i="24"/>
  <c r="G37" i="24" s="1"/>
  <c r="F36" i="24"/>
  <c r="G36" i="24" s="1"/>
  <c r="F35" i="24"/>
  <c r="G35" i="24" s="1"/>
  <c r="F34" i="24"/>
  <c r="G34" i="24" s="1"/>
  <c r="F33" i="24"/>
  <c r="G33" i="24" s="1"/>
  <c r="F32" i="24"/>
  <c r="G32" i="24" s="1"/>
  <c r="F31" i="24"/>
  <c r="G31" i="24" s="1"/>
  <c r="F30" i="24"/>
  <c r="G30" i="24" s="1"/>
  <c r="F29" i="24"/>
  <c r="G29" i="24" s="1"/>
  <c r="F28" i="24"/>
  <c r="G28" i="24" s="1"/>
  <c r="F27" i="24"/>
  <c r="G27" i="24" s="1"/>
  <c r="F26" i="24"/>
  <c r="G26" i="24" s="1"/>
  <c r="F25" i="24"/>
  <c r="G25" i="24" s="1"/>
  <c r="F24" i="24"/>
  <c r="G24" i="24" s="1"/>
  <c r="F23" i="24"/>
  <c r="G23" i="24" s="1"/>
  <c r="F22" i="24"/>
  <c r="G22" i="24" s="1"/>
  <c r="F21" i="24"/>
  <c r="G21" i="24" s="1"/>
  <c r="F20" i="24"/>
  <c r="G20" i="24" s="1"/>
  <c r="F19" i="24"/>
  <c r="G19" i="24" s="1"/>
  <c r="F18" i="24"/>
  <c r="G18" i="24" s="1"/>
  <c r="F17" i="24"/>
  <c r="G17" i="24" s="1"/>
  <c r="F16" i="24"/>
  <c r="G16" i="24" s="1"/>
  <c r="F15" i="24"/>
  <c r="G15" i="24" s="1"/>
  <c r="F14" i="24"/>
  <c r="G14" i="24" s="1"/>
  <c r="F13" i="24"/>
  <c r="G13" i="24" s="1"/>
  <c r="F12" i="24"/>
  <c r="G12" i="24" s="1"/>
  <c r="F11" i="24"/>
  <c r="G11" i="24" s="1"/>
  <c r="F10" i="24"/>
  <c r="G10" i="24" s="1"/>
  <c r="F9" i="24"/>
  <c r="G9" i="24" s="1"/>
  <c r="F8" i="24"/>
  <c r="G8" i="24" s="1"/>
  <c r="F7" i="24"/>
  <c r="G7" i="24" s="1"/>
  <c r="F6" i="24"/>
  <c r="G6" i="24" s="1"/>
  <c r="F538" i="23" l="1"/>
  <c r="G538" i="23" s="1"/>
  <c r="F537" i="23"/>
  <c r="G537" i="23" s="1"/>
  <c r="F536" i="23"/>
  <c r="G536" i="23" s="1"/>
  <c r="F535" i="23"/>
  <c r="G535" i="23" s="1"/>
  <c r="F534" i="23"/>
  <c r="G534" i="23" s="1"/>
  <c r="F533" i="23"/>
  <c r="G533" i="23" s="1"/>
  <c r="F532" i="23"/>
  <c r="G532" i="23" s="1"/>
  <c r="F531" i="23"/>
  <c r="G531" i="23" s="1"/>
  <c r="F530" i="23"/>
  <c r="G530" i="23" s="1"/>
  <c r="F529" i="23"/>
  <c r="G529" i="23" s="1"/>
  <c r="F528" i="23"/>
  <c r="G528" i="23" s="1"/>
  <c r="F527" i="23"/>
  <c r="G527" i="23" s="1"/>
  <c r="F526" i="23"/>
  <c r="G526" i="23" s="1"/>
  <c r="F525" i="23"/>
  <c r="G525" i="23" s="1"/>
  <c r="F524" i="23"/>
  <c r="G524" i="23" s="1"/>
  <c r="F523" i="23"/>
  <c r="G523" i="23" s="1"/>
  <c r="F522" i="23"/>
  <c r="G522" i="23" s="1"/>
  <c r="F521" i="23"/>
  <c r="G521" i="23" s="1"/>
  <c r="F520" i="23"/>
  <c r="G520" i="23" s="1"/>
  <c r="F519" i="23"/>
  <c r="G519" i="23" s="1"/>
  <c r="F518" i="23"/>
  <c r="G518" i="23" s="1"/>
  <c r="F517" i="23"/>
  <c r="G517" i="23" s="1"/>
  <c r="F516" i="23"/>
  <c r="G516" i="23" s="1"/>
  <c r="F515" i="23"/>
  <c r="G515" i="23" s="1"/>
  <c r="F514" i="23"/>
  <c r="G514" i="23" s="1"/>
  <c r="F513" i="23"/>
  <c r="G513" i="23" s="1"/>
  <c r="F512" i="23"/>
  <c r="G512" i="23" s="1"/>
  <c r="F511" i="23"/>
  <c r="G511" i="23" s="1"/>
  <c r="F510" i="23"/>
  <c r="G510" i="23" s="1"/>
  <c r="F509" i="23"/>
  <c r="G509" i="23" s="1"/>
  <c r="F508" i="23"/>
  <c r="G508" i="23" s="1"/>
  <c r="F507" i="23"/>
  <c r="G507" i="23" s="1"/>
  <c r="F506" i="23"/>
  <c r="G506" i="23" s="1"/>
  <c r="F505" i="23"/>
  <c r="G505" i="23" s="1"/>
  <c r="F504" i="23"/>
  <c r="G504" i="23" s="1"/>
  <c r="F503" i="23"/>
  <c r="G503" i="23" s="1"/>
  <c r="F502" i="23"/>
  <c r="G502" i="23" s="1"/>
  <c r="F501" i="23"/>
  <c r="G501" i="23" s="1"/>
  <c r="F500" i="23"/>
  <c r="G500" i="23" s="1"/>
  <c r="F499" i="23"/>
  <c r="G499" i="23" s="1"/>
  <c r="F498" i="23"/>
  <c r="G498" i="23" s="1"/>
  <c r="F497" i="23"/>
  <c r="G497" i="23" s="1"/>
  <c r="F496" i="23"/>
  <c r="G496" i="23" s="1"/>
  <c r="F495" i="23"/>
  <c r="G495" i="23" s="1"/>
  <c r="F494" i="23"/>
  <c r="G494" i="23" s="1"/>
  <c r="F493" i="23"/>
  <c r="G493" i="23" s="1"/>
  <c r="F492" i="23"/>
  <c r="G492" i="23" s="1"/>
  <c r="F491" i="23"/>
  <c r="G491" i="23" s="1"/>
  <c r="F490" i="23"/>
  <c r="G490" i="23" s="1"/>
  <c r="F489" i="23"/>
  <c r="G489" i="23" s="1"/>
  <c r="F488" i="23"/>
  <c r="G488" i="23" s="1"/>
  <c r="F487" i="23"/>
  <c r="G487" i="23" s="1"/>
  <c r="F486" i="23"/>
  <c r="G486" i="23" s="1"/>
  <c r="F485" i="23"/>
  <c r="G485" i="23" s="1"/>
  <c r="F484" i="23"/>
  <c r="G484" i="23" s="1"/>
  <c r="F483" i="23"/>
  <c r="G483" i="23" s="1"/>
  <c r="F482" i="23"/>
  <c r="G482" i="23" s="1"/>
  <c r="F481" i="23"/>
  <c r="G481" i="23" s="1"/>
  <c r="F480" i="23"/>
  <c r="G480" i="23" s="1"/>
  <c r="F479" i="23"/>
  <c r="G479" i="23" s="1"/>
  <c r="F478" i="23"/>
  <c r="G478" i="23" s="1"/>
  <c r="F477" i="23"/>
  <c r="G477" i="23" s="1"/>
  <c r="F476" i="23"/>
  <c r="G476" i="23" s="1"/>
  <c r="F475" i="23"/>
  <c r="G475" i="23" s="1"/>
  <c r="F474" i="23"/>
  <c r="G474" i="23" s="1"/>
  <c r="F473" i="23"/>
  <c r="G473" i="23" s="1"/>
  <c r="F472" i="23"/>
  <c r="G472" i="23" s="1"/>
  <c r="F471" i="23"/>
  <c r="G471" i="23" s="1"/>
  <c r="F470" i="23"/>
  <c r="G470" i="23" s="1"/>
  <c r="F469" i="23"/>
  <c r="G469" i="23" s="1"/>
  <c r="F468" i="23"/>
  <c r="G468" i="23" s="1"/>
  <c r="F467" i="23"/>
  <c r="G467" i="23" s="1"/>
  <c r="F466" i="23"/>
  <c r="G466" i="23" s="1"/>
  <c r="F465" i="23"/>
  <c r="G465" i="23" s="1"/>
  <c r="F464" i="23"/>
  <c r="G464" i="23" s="1"/>
  <c r="F463" i="23"/>
  <c r="G463" i="23" s="1"/>
  <c r="F462" i="23"/>
  <c r="G462" i="23" s="1"/>
  <c r="F461" i="23"/>
  <c r="G461" i="23" s="1"/>
  <c r="F460" i="23"/>
  <c r="G460" i="23" s="1"/>
  <c r="F459" i="23"/>
  <c r="G459" i="23" s="1"/>
  <c r="F458" i="23"/>
  <c r="G458" i="23" s="1"/>
  <c r="F457" i="23"/>
  <c r="G457" i="23" s="1"/>
  <c r="F456" i="23"/>
  <c r="G456" i="23" s="1"/>
  <c r="F455" i="23"/>
  <c r="G455" i="23" s="1"/>
  <c r="F454" i="23"/>
  <c r="G454" i="23" s="1"/>
  <c r="F453" i="23"/>
  <c r="G453" i="23" s="1"/>
  <c r="F452" i="23"/>
  <c r="G452" i="23" s="1"/>
  <c r="F451" i="23"/>
  <c r="G451" i="23" s="1"/>
  <c r="F450" i="23"/>
  <c r="G450" i="23" s="1"/>
  <c r="F449" i="23"/>
  <c r="G449" i="23" s="1"/>
  <c r="F448" i="23"/>
  <c r="G448" i="23" s="1"/>
  <c r="F447" i="23"/>
  <c r="G447" i="23" s="1"/>
  <c r="F446" i="23"/>
  <c r="G446" i="23" s="1"/>
  <c r="F445" i="23"/>
  <c r="G445" i="23" s="1"/>
  <c r="F444" i="23"/>
  <c r="G444" i="23" s="1"/>
  <c r="F443" i="23"/>
  <c r="G443" i="23" s="1"/>
  <c r="F442" i="23"/>
  <c r="G442" i="23" s="1"/>
  <c r="F441" i="23"/>
  <c r="G441" i="23" s="1"/>
  <c r="F440" i="23"/>
  <c r="G440" i="23" s="1"/>
  <c r="F439" i="23"/>
  <c r="G439" i="23" s="1"/>
  <c r="F438" i="23"/>
  <c r="G438" i="23" s="1"/>
  <c r="F437" i="23"/>
  <c r="G437" i="23" s="1"/>
  <c r="F436" i="23"/>
  <c r="G436" i="23" s="1"/>
  <c r="F435" i="23"/>
  <c r="G435" i="23" s="1"/>
  <c r="F434" i="23"/>
  <c r="G434" i="23" s="1"/>
  <c r="F433" i="23"/>
  <c r="G433" i="23" s="1"/>
  <c r="F432" i="23"/>
  <c r="G432" i="23" s="1"/>
  <c r="F431" i="23"/>
  <c r="G431" i="23" s="1"/>
  <c r="F430" i="23"/>
  <c r="G430" i="23" s="1"/>
  <c r="F429" i="23"/>
  <c r="G429" i="23" s="1"/>
  <c r="F428" i="23"/>
  <c r="G428" i="23" s="1"/>
  <c r="F427" i="23"/>
  <c r="G427" i="23" s="1"/>
  <c r="F426" i="23"/>
  <c r="G426" i="23" s="1"/>
  <c r="F425" i="23"/>
  <c r="G425" i="23" s="1"/>
  <c r="F424" i="23"/>
  <c r="G424" i="23" s="1"/>
  <c r="F423" i="23"/>
  <c r="G423" i="23" s="1"/>
  <c r="F422" i="23"/>
  <c r="G422" i="23" s="1"/>
  <c r="F421" i="23"/>
  <c r="G421" i="23" s="1"/>
  <c r="F420" i="23"/>
  <c r="G420" i="23" s="1"/>
  <c r="F419" i="23"/>
  <c r="G419" i="23" s="1"/>
  <c r="F418" i="23"/>
  <c r="G418" i="23" s="1"/>
  <c r="F417" i="23"/>
  <c r="G417" i="23" s="1"/>
  <c r="F416" i="23"/>
  <c r="G416" i="23" s="1"/>
  <c r="F415" i="23"/>
  <c r="G415" i="23" s="1"/>
  <c r="F414" i="23"/>
  <c r="G414" i="23" s="1"/>
  <c r="F413" i="23"/>
  <c r="G413" i="23" s="1"/>
  <c r="F412" i="23"/>
  <c r="G412" i="23" s="1"/>
  <c r="F411" i="23"/>
  <c r="G411" i="23" s="1"/>
  <c r="F410" i="23"/>
  <c r="G410" i="23" s="1"/>
  <c r="F409" i="23"/>
  <c r="G409" i="23" s="1"/>
  <c r="F408" i="23"/>
  <c r="G408" i="23" s="1"/>
  <c r="F407" i="23"/>
  <c r="G407" i="23" s="1"/>
  <c r="F406" i="23"/>
  <c r="G406" i="23" s="1"/>
  <c r="F405" i="23"/>
  <c r="G405" i="23" s="1"/>
  <c r="F404" i="23"/>
  <c r="G404" i="23" s="1"/>
  <c r="F403" i="23"/>
  <c r="G403" i="23" s="1"/>
  <c r="F402" i="23"/>
  <c r="G402" i="23" s="1"/>
  <c r="F401" i="23"/>
  <c r="G401" i="23" s="1"/>
  <c r="F400" i="23"/>
  <c r="G400" i="23" s="1"/>
  <c r="F399" i="23"/>
  <c r="G399" i="23" s="1"/>
  <c r="F398" i="23"/>
  <c r="G398" i="23" s="1"/>
  <c r="F397" i="23"/>
  <c r="G397" i="23" s="1"/>
  <c r="F396" i="23"/>
  <c r="G396" i="23" s="1"/>
  <c r="F395" i="23"/>
  <c r="G395" i="23" s="1"/>
  <c r="F394" i="23"/>
  <c r="G394" i="23" s="1"/>
  <c r="F393" i="23"/>
  <c r="G393" i="23" s="1"/>
  <c r="F392" i="23"/>
  <c r="G392" i="23" s="1"/>
  <c r="F391" i="23"/>
  <c r="G391" i="23" s="1"/>
  <c r="F390" i="23"/>
  <c r="G390" i="23" s="1"/>
  <c r="F389" i="23"/>
  <c r="G389" i="23" s="1"/>
  <c r="F388" i="23"/>
  <c r="G388" i="23" s="1"/>
  <c r="F387" i="23"/>
  <c r="G387" i="23" s="1"/>
  <c r="F386" i="23"/>
  <c r="G386" i="23" s="1"/>
  <c r="F385" i="23"/>
  <c r="G385" i="23" s="1"/>
  <c r="F384" i="23"/>
  <c r="G384" i="23" s="1"/>
  <c r="F383" i="23"/>
  <c r="G383" i="23" s="1"/>
  <c r="F382" i="23"/>
  <c r="G382" i="23" s="1"/>
  <c r="F381" i="23"/>
  <c r="G381" i="23" s="1"/>
  <c r="F380" i="23"/>
  <c r="G380" i="23" s="1"/>
  <c r="F379" i="23"/>
  <c r="G379" i="23" s="1"/>
  <c r="F378" i="23"/>
  <c r="G378" i="23" s="1"/>
  <c r="F377" i="23"/>
  <c r="G377" i="23" s="1"/>
  <c r="F376" i="23"/>
  <c r="G376" i="23" s="1"/>
  <c r="F375" i="23"/>
  <c r="G375" i="23" s="1"/>
  <c r="F374" i="23"/>
  <c r="G374" i="23" s="1"/>
  <c r="F373" i="23"/>
  <c r="G373" i="23" s="1"/>
  <c r="F372" i="23"/>
  <c r="G372" i="23" s="1"/>
  <c r="F371" i="23"/>
  <c r="G371" i="23" s="1"/>
  <c r="F370" i="23"/>
  <c r="G370" i="23" s="1"/>
  <c r="F369" i="23"/>
  <c r="G369" i="23" s="1"/>
  <c r="F368" i="23"/>
  <c r="G368" i="23" s="1"/>
  <c r="F367" i="23"/>
  <c r="G367" i="23" s="1"/>
  <c r="F366" i="23"/>
  <c r="G366" i="23" s="1"/>
  <c r="F365" i="23"/>
  <c r="G365" i="23" s="1"/>
  <c r="F364" i="23"/>
  <c r="G364" i="23" s="1"/>
  <c r="F363" i="23"/>
  <c r="G363" i="23" s="1"/>
  <c r="F362" i="23"/>
  <c r="G362" i="23" s="1"/>
  <c r="F361" i="23"/>
  <c r="G361" i="23" s="1"/>
  <c r="F360" i="23"/>
  <c r="G360" i="23" s="1"/>
  <c r="F359" i="23"/>
  <c r="G359" i="23" s="1"/>
  <c r="F358" i="23"/>
  <c r="G358" i="23" s="1"/>
  <c r="F357" i="23"/>
  <c r="G357" i="23" s="1"/>
  <c r="F356" i="23"/>
  <c r="G356" i="23" s="1"/>
  <c r="F355" i="23"/>
  <c r="G355" i="23" s="1"/>
  <c r="F354" i="23"/>
  <c r="G354" i="23" s="1"/>
  <c r="F353" i="23"/>
  <c r="G353" i="23" s="1"/>
  <c r="F352" i="23"/>
  <c r="G352" i="23" s="1"/>
  <c r="F351" i="23"/>
  <c r="G351" i="23" s="1"/>
  <c r="F350" i="23"/>
  <c r="G350" i="23" s="1"/>
  <c r="F349" i="23"/>
  <c r="G349" i="23" s="1"/>
  <c r="F348" i="23"/>
  <c r="G348" i="23" s="1"/>
  <c r="F347" i="23"/>
  <c r="G347" i="23" s="1"/>
  <c r="F346" i="23"/>
  <c r="G346" i="23" s="1"/>
  <c r="F345" i="23"/>
  <c r="G345" i="23" s="1"/>
  <c r="F344" i="23"/>
  <c r="G344" i="23" s="1"/>
  <c r="F343" i="23"/>
  <c r="G343" i="23" s="1"/>
  <c r="F342" i="23"/>
  <c r="G342" i="23" s="1"/>
  <c r="F341" i="23"/>
  <c r="G341" i="23" s="1"/>
  <c r="F340" i="23"/>
  <c r="G340" i="23" s="1"/>
  <c r="F339" i="23"/>
  <c r="G339" i="23" s="1"/>
  <c r="F338" i="23"/>
  <c r="G338" i="23" s="1"/>
  <c r="F337" i="23"/>
  <c r="G337" i="23" s="1"/>
  <c r="F336" i="23"/>
  <c r="G336" i="23" s="1"/>
  <c r="F335" i="23"/>
  <c r="G335" i="23" s="1"/>
  <c r="F334" i="23"/>
  <c r="G334" i="23" s="1"/>
  <c r="F333" i="23"/>
  <c r="G333" i="23" s="1"/>
  <c r="F332" i="23"/>
  <c r="G332" i="23" s="1"/>
  <c r="F331" i="23"/>
  <c r="G331" i="23" s="1"/>
  <c r="F330" i="23"/>
  <c r="G330" i="23" s="1"/>
  <c r="F329" i="23"/>
  <c r="G329" i="23" s="1"/>
  <c r="F328" i="23"/>
  <c r="G328" i="23" s="1"/>
  <c r="F327" i="23"/>
  <c r="G327" i="23" s="1"/>
  <c r="F326" i="23"/>
  <c r="G326" i="23" s="1"/>
  <c r="F325" i="23"/>
  <c r="G325" i="23" s="1"/>
  <c r="F324" i="23"/>
  <c r="G324" i="23" s="1"/>
  <c r="F323" i="23"/>
  <c r="G323" i="23" s="1"/>
  <c r="F322" i="23"/>
  <c r="G322" i="23" s="1"/>
  <c r="F321" i="23"/>
  <c r="G321" i="23" s="1"/>
  <c r="F320" i="23"/>
  <c r="G320" i="23" s="1"/>
  <c r="F319" i="23"/>
  <c r="G319" i="23" s="1"/>
  <c r="F318" i="23"/>
  <c r="G318" i="23" s="1"/>
  <c r="F317" i="23"/>
  <c r="G317" i="23" s="1"/>
  <c r="F316" i="23"/>
  <c r="G316" i="23" s="1"/>
  <c r="F315" i="23"/>
  <c r="G315" i="23" s="1"/>
  <c r="F314" i="23"/>
  <c r="G314" i="23" s="1"/>
  <c r="F313" i="23"/>
  <c r="G313" i="23" s="1"/>
  <c r="F312" i="23"/>
  <c r="G312" i="23" s="1"/>
  <c r="F311" i="23"/>
  <c r="G311" i="23" s="1"/>
  <c r="F310" i="23"/>
  <c r="G310" i="23" s="1"/>
  <c r="F309" i="23"/>
  <c r="G309" i="23" s="1"/>
  <c r="F308" i="23"/>
  <c r="G308" i="23" s="1"/>
  <c r="F307" i="23"/>
  <c r="G307" i="23" s="1"/>
  <c r="F306" i="23"/>
  <c r="G306" i="23" s="1"/>
  <c r="F305" i="23"/>
  <c r="G305" i="23" s="1"/>
  <c r="F304" i="23"/>
  <c r="G304" i="23" s="1"/>
  <c r="F303" i="23"/>
  <c r="G303" i="23" s="1"/>
  <c r="F302" i="23"/>
  <c r="G302" i="23" s="1"/>
  <c r="F301" i="23"/>
  <c r="G301" i="23" s="1"/>
  <c r="F300" i="23"/>
  <c r="G300" i="23" s="1"/>
  <c r="F299" i="23"/>
  <c r="G299" i="23" s="1"/>
  <c r="F298" i="23"/>
  <c r="G298" i="23" s="1"/>
  <c r="F297" i="23"/>
  <c r="G297" i="23" s="1"/>
  <c r="F296" i="23"/>
  <c r="G296" i="23" s="1"/>
  <c r="F295" i="23"/>
  <c r="G295" i="23" s="1"/>
  <c r="F294" i="23"/>
  <c r="G294" i="23" s="1"/>
  <c r="F293" i="23"/>
  <c r="G293" i="23" s="1"/>
  <c r="F292" i="23"/>
  <c r="G292" i="23" s="1"/>
  <c r="F291" i="23"/>
  <c r="G291" i="23" s="1"/>
  <c r="F290" i="23"/>
  <c r="G290" i="23" s="1"/>
  <c r="F289" i="23"/>
  <c r="G289" i="23" s="1"/>
  <c r="F288" i="23"/>
  <c r="G288" i="23" s="1"/>
  <c r="F287" i="23"/>
  <c r="G287" i="23" s="1"/>
  <c r="F286" i="23"/>
  <c r="G286" i="23" s="1"/>
  <c r="F285" i="23"/>
  <c r="G285" i="23" s="1"/>
  <c r="F284" i="23"/>
  <c r="G284" i="23" s="1"/>
  <c r="F283" i="23"/>
  <c r="G283" i="23" s="1"/>
  <c r="F282" i="23"/>
  <c r="G282" i="23" s="1"/>
  <c r="F281" i="23"/>
  <c r="G281" i="23" s="1"/>
  <c r="F280" i="23"/>
  <c r="G280" i="23" s="1"/>
  <c r="F279" i="23"/>
  <c r="G279" i="23" s="1"/>
  <c r="F278" i="23"/>
  <c r="G278" i="23" s="1"/>
  <c r="F277" i="23"/>
  <c r="G277" i="23" s="1"/>
  <c r="F276" i="23"/>
  <c r="G276" i="23" s="1"/>
  <c r="F275" i="23"/>
  <c r="G275" i="23" s="1"/>
  <c r="F274" i="23"/>
  <c r="G274" i="23" s="1"/>
  <c r="F273" i="23"/>
  <c r="G273" i="23" s="1"/>
  <c r="F272" i="23"/>
  <c r="G272" i="23" s="1"/>
  <c r="F271" i="23"/>
  <c r="G271" i="23" s="1"/>
  <c r="F270" i="23"/>
  <c r="G270" i="23" s="1"/>
  <c r="F269" i="23"/>
  <c r="G269" i="23" s="1"/>
  <c r="F268" i="23"/>
  <c r="G268" i="23" s="1"/>
  <c r="F267" i="23"/>
  <c r="G267" i="23" s="1"/>
  <c r="F266" i="23"/>
  <c r="G266" i="23" s="1"/>
  <c r="F265" i="23"/>
  <c r="G265" i="23" s="1"/>
  <c r="F264" i="23"/>
  <c r="G264" i="23" s="1"/>
  <c r="F263" i="23"/>
  <c r="G263" i="23" s="1"/>
  <c r="F262" i="23"/>
  <c r="G262" i="23" s="1"/>
  <c r="F261" i="23"/>
  <c r="G261" i="23" s="1"/>
  <c r="F260" i="23"/>
  <c r="G260" i="23" s="1"/>
  <c r="F259" i="23"/>
  <c r="G259" i="23" s="1"/>
  <c r="F258" i="23"/>
  <c r="G258" i="23" s="1"/>
  <c r="F257" i="23"/>
  <c r="G257" i="23" s="1"/>
  <c r="F256" i="23"/>
  <c r="G256" i="23" s="1"/>
  <c r="F255" i="23"/>
  <c r="G255" i="23" s="1"/>
  <c r="F254" i="23"/>
  <c r="G254" i="23" s="1"/>
  <c r="F253" i="23"/>
  <c r="G253" i="23" s="1"/>
  <c r="F252" i="23"/>
  <c r="G252" i="23" s="1"/>
  <c r="F251" i="23"/>
  <c r="G251" i="23" s="1"/>
  <c r="F250" i="23"/>
  <c r="G250" i="23" s="1"/>
  <c r="F249" i="23"/>
  <c r="G249" i="23" s="1"/>
  <c r="F248" i="23"/>
  <c r="G248" i="23" s="1"/>
  <c r="F247" i="23"/>
  <c r="G247" i="23" s="1"/>
  <c r="F246" i="23"/>
  <c r="G246" i="23" s="1"/>
  <c r="F245" i="23"/>
  <c r="G245" i="23" s="1"/>
  <c r="F244" i="23"/>
  <c r="G244" i="23" s="1"/>
  <c r="F243" i="23"/>
  <c r="G243" i="23" s="1"/>
  <c r="F242" i="23"/>
  <c r="G242" i="23" s="1"/>
  <c r="F241" i="23"/>
  <c r="G241" i="23" s="1"/>
  <c r="F240" i="23"/>
  <c r="G240" i="23" s="1"/>
  <c r="F239" i="23"/>
  <c r="G239" i="23" s="1"/>
  <c r="F238" i="23"/>
  <c r="G238" i="23" s="1"/>
  <c r="F237" i="23"/>
  <c r="G237" i="23" s="1"/>
  <c r="F236" i="23"/>
  <c r="G236" i="23" s="1"/>
  <c r="F235" i="23"/>
  <c r="G235" i="23" s="1"/>
  <c r="F234" i="23"/>
  <c r="G234" i="23" s="1"/>
  <c r="F233" i="23"/>
  <c r="G233" i="23" s="1"/>
  <c r="F232" i="23"/>
  <c r="G232" i="23" s="1"/>
  <c r="F231" i="23"/>
  <c r="G231" i="23" s="1"/>
  <c r="F230" i="23"/>
  <c r="G230" i="23" s="1"/>
  <c r="F229" i="23"/>
  <c r="G229" i="23" s="1"/>
  <c r="F228" i="23"/>
  <c r="G228" i="23" s="1"/>
  <c r="F227" i="23"/>
  <c r="G227" i="23" s="1"/>
  <c r="F226" i="23"/>
  <c r="G226" i="23" s="1"/>
  <c r="F225" i="23"/>
  <c r="G225" i="23" s="1"/>
  <c r="F224" i="23"/>
  <c r="G224" i="23" s="1"/>
  <c r="F223" i="23"/>
  <c r="G223" i="23" s="1"/>
  <c r="F222" i="23"/>
  <c r="G222" i="23" s="1"/>
  <c r="F221" i="23"/>
  <c r="G221" i="23" s="1"/>
  <c r="F220" i="23"/>
  <c r="G220" i="23" s="1"/>
  <c r="F219" i="23"/>
  <c r="G219" i="23" s="1"/>
  <c r="F218" i="23"/>
  <c r="G218" i="23" s="1"/>
  <c r="F217" i="23"/>
  <c r="G217" i="23" s="1"/>
  <c r="F216" i="23"/>
  <c r="G216" i="23" s="1"/>
  <c r="F215" i="23"/>
  <c r="G215" i="23" s="1"/>
  <c r="F214" i="23"/>
  <c r="G214" i="23" s="1"/>
  <c r="F213" i="23"/>
  <c r="G213" i="23" s="1"/>
  <c r="F212" i="23"/>
  <c r="G212" i="23" s="1"/>
  <c r="F211" i="23"/>
  <c r="G211" i="23" s="1"/>
  <c r="F210" i="23"/>
  <c r="G210" i="23" s="1"/>
  <c r="F209" i="23"/>
  <c r="G209" i="23" s="1"/>
  <c r="F208" i="23"/>
  <c r="G208" i="23" s="1"/>
  <c r="F207" i="23"/>
  <c r="G207" i="23" s="1"/>
  <c r="F206" i="23"/>
  <c r="G206" i="23" s="1"/>
  <c r="F205" i="23"/>
  <c r="G205" i="23" s="1"/>
  <c r="F204" i="23"/>
  <c r="G204" i="23" s="1"/>
  <c r="F203" i="23"/>
  <c r="G203" i="23" s="1"/>
  <c r="F202" i="23"/>
  <c r="G202" i="23" s="1"/>
  <c r="F201" i="23"/>
  <c r="G201" i="23" s="1"/>
  <c r="F200" i="23"/>
  <c r="G200" i="23" s="1"/>
  <c r="F199" i="23"/>
  <c r="G199" i="23" s="1"/>
  <c r="F198" i="23"/>
  <c r="G198" i="23" s="1"/>
  <c r="F197" i="23"/>
  <c r="G197" i="23" s="1"/>
  <c r="F196" i="23"/>
  <c r="G196" i="23" s="1"/>
  <c r="F195" i="23"/>
  <c r="G195" i="23" s="1"/>
  <c r="F194" i="23"/>
  <c r="G194" i="23" s="1"/>
  <c r="F193" i="23"/>
  <c r="G193" i="23" s="1"/>
  <c r="F192" i="23"/>
  <c r="G192" i="23" s="1"/>
  <c r="F191" i="23"/>
  <c r="G191" i="23" s="1"/>
  <c r="F190" i="23"/>
  <c r="G190" i="23" s="1"/>
  <c r="F189" i="23"/>
  <c r="G189" i="23" s="1"/>
  <c r="F188" i="23"/>
  <c r="G188" i="23" s="1"/>
  <c r="F187" i="23"/>
  <c r="G187" i="23" s="1"/>
  <c r="F186" i="23"/>
  <c r="G186" i="23" s="1"/>
  <c r="F185" i="23"/>
  <c r="G185" i="23" s="1"/>
  <c r="F184" i="23"/>
  <c r="G184" i="23" s="1"/>
  <c r="F183" i="23"/>
  <c r="G183" i="23" s="1"/>
  <c r="F182" i="23"/>
  <c r="G182" i="23" s="1"/>
  <c r="F181" i="23"/>
  <c r="G181" i="23" s="1"/>
  <c r="F180" i="23"/>
  <c r="G180" i="23" s="1"/>
  <c r="F179" i="23"/>
  <c r="G179" i="23" s="1"/>
  <c r="F178" i="23"/>
  <c r="G178" i="23" s="1"/>
  <c r="F177" i="23"/>
  <c r="G177" i="23" s="1"/>
  <c r="F176" i="23"/>
  <c r="G176" i="23" s="1"/>
  <c r="F175" i="23"/>
  <c r="G175" i="23" s="1"/>
  <c r="F174" i="23"/>
  <c r="G174" i="23" s="1"/>
  <c r="F173" i="23"/>
  <c r="G173" i="23" s="1"/>
  <c r="F172" i="23"/>
  <c r="G172" i="23" s="1"/>
  <c r="F171" i="23"/>
  <c r="G171" i="23" s="1"/>
  <c r="F170" i="23"/>
  <c r="G170" i="23" s="1"/>
  <c r="F169" i="23"/>
  <c r="G169" i="23" s="1"/>
  <c r="F168" i="23"/>
  <c r="G168" i="23" s="1"/>
  <c r="F167" i="23"/>
  <c r="G167" i="23" s="1"/>
  <c r="F166" i="23"/>
  <c r="G166" i="23" s="1"/>
  <c r="F165" i="23"/>
  <c r="G165" i="23" s="1"/>
  <c r="F164" i="23"/>
  <c r="G164" i="23" s="1"/>
  <c r="F163" i="23"/>
  <c r="G163" i="23" s="1"/>
  <c r="F162" i="23"/>
  <c r="G162" i="23" s="1"/>
  <c r="F161" i="23"/>
  <c r="G161" i="23" s="1"/>
  <c r="F160" i="23"/>
  <c r="G160" i="23" s="1"/>
  <c r="F159" i="23"/>
  <c r="G159" i="23" s="1"/>
  <c r="F158" i="23"/>
  <c r="G158" i="23" s="1"/>
  <c r="F157" i="23"/>
  <c r="G157" i="23" s="1"/>
  <c r="F156" i="23"/>
  <c r="G156" i="23" s="1"/>
  <c r="F155" i="23"/>
  <c r="G155" i="23" s="1"/>
  <c r="F154" i="23"/>
  <c r="G154" i="23" s="1"/>
  <c r="F153" i="23"/>
  <c r="G153" i="23" s="1"/>
  <c r="F152" i="23"/>
  <c r="G152" i="23" s="1"/>
  <c r="F151" i="23"/>
  <c r="G151" i="23" s="1"/>
  <c r="F150" i="23"/>
  <c r="G150" i="23" s="1"/>
  <c r="F149" i="23"/>
  <c r="G149" i="23" s="1"/>
  <c r="F148" i="23"/>
  <c r="G148" i="23" s="1"/>
  <c r="F147" i="23"/>
  <c r="G147" i="23" s="1"/>
  <c r="F146" i="23"/>
  <c r="G146" i="23" s="1"/>
  <c r="F145" i="23"/>
  <c r="G145" i="23" s="1"/>
  <c r="F144" i="23"/>
  <c r="G144" i="23" s="1"/>
  <c r="F143" i="23"/>
  <c r="G143" i="23" s="1"/>
  <c r="F142" i="23"/>
  <c r="G142" i="23" s="1"/>
  <c r="F141" i="23"/>
  <c r="G141" i="23" s="1"/>
  <c r="F140" i="23"/>
  <c r="G140" i="23" s="1"/>
  <c r="F139" i="23"/>
  <c r="G139" i="23" s="1"/>
  <c r="F138" i="23"/>
  <c r="G138" i="23" s="1"/>
  <c r="F137" i="23"/>
  <c r="G137" i="23" s="1"/>
  <c r="F136" i="23"/>
  <c r="G136" i="23" s="1"/>
  <c r="F135" i="23"/>
  <c r="G135" i="23" s="1"/>
  <c r="F134" i="23"/>
  <c r="G134" i="23" s="1"/>
  <c r="F133" i="23"/>
  <c r="G133" i="23" s="1"/>
  <c r="F132" i="23"/>
  <c r="G132" i="23" s="1"/>
  <c r="F131" i="23"/>
  <c r="G131" i="23" s="1"/>
  <c r="F130" i="23"/>
  <c r="G130" i="23" s="1"/>
  <c r="F129" i="23"/>
  <c r="G129" i="23" s="1"/>
  <c r="F128" i="23"/>
  <c r="G128" i="23" s="1"/>
  <c r="F127" i="23"/>
  <c r="G127" i="23" s="1"/>
  <c r="F126" i="23"/>
  <c r="G126" i="23" s="1"/>
  <c r="F125" i="23"/>
  <c r="G125" i="23" s="1"/>
  <c r="F124" i="23"/>
  <c r="G124" i="23" s="1"/>
  <c r="F123" i="23"/>
  <c r="G123" i="23" s="1"/>
  <c r="F122" i="23"/>
  <c r="G122" i="23" s="1"/>
  <c r="F121" i="23"/>
  <c r="G121" i="23" s="1"/>
  <c r="F120" i="23"/>
  <c r="G120" i="23" s="1"/>
  <c r="F119" i="23"/>
  <c r="G119" i="23" s="1"/>
  <c r="F118" i="23"/>
  <c r="G118" i="23" s="1"/>
  <c r="F117" i="23"/>
  <c r="G117" i="23" s="1"/>
  <c r="F116" i="23"/>
  <c r="G116" i="23" s="1"/>
  <c r="F115" i="23"/>
  <c r="G115" i="23" s="1"/>
  <c r="F114" i="23"/>
  <c r="G114" i="23" s="1"/>
  <c r="F113" i="23"/>
  <c r="G113" i="23" s="1"/>
  <c r="F112" i="23"/>
  <c r="G112" i="23" s="1"/>
  <c r="F111" i="23"/>
  <c r="G111" i="23" s="1"/>
  <c r="F110" i="23"/>
  <c r="G110" i="23" s="1"/>
  <c r="F109" i="23"/>
  <c r="G109" i="23" s="1"/>
  <c r="F108" i="23"/>
  <c r="G108" i="23" s="1"/>
  <c r="F107" i="23"/>
  <c r="G107" i="23" s="1"/>
  <c r="F106" i="23"/>
  <c r="G106" i="23" s="1"/>
  <c r="F105" i="23"/>
  <c r="G105" i="23" s="1"/>
  <c r="F104" i="23"/>
  <c r="G104" i="23" s="1"/>
  <c r="F103" i="23"/>
  <c r="G103" i="23" s="1"/>
  <c r="F102" i="23"/>
  <c r="G102" i="23" s="1"/>
  <c r="F101" i="23"/>
  <c r="G101" i="23" s="1"/>
  <c r="F100" i="23"/>
  <c r="G100" i="23" s="1"/>
  <c r="F99" i="23"/>
  <c r="G99" i="23" s="1"/>
  <c r="F98" i="23"/>
  <c r="G98" i="23" s="1"/>
  <c r="F97" i="23"/>
  <c r="G97" i="23" s="1"/>
  <c r="F96" i="23"/>
  <c r="G96" i="23" s="1"/>
  <c r="F95" i="23"/>
  <c r="G95" i="23" s="1"/>
  <c r="F94" i="23"/>
  <c r="G94" i="23" s="1"/>
  <c r="F93" i="23"/>
  <c r="G93" i="23" s="1"/>
  <c r="F92" i="23"/>
  <c r="G92" i="23" s="1"/>
  <c r="F91" i="23"/>
  <c r="G91" i="23" s="1"/>
  <c r="F90" i="23"/>
  <c r="G90" i="23" s="1"/>
  <c r="F89" i="23"/>
  <c r="G89" i="23" s="1"/>
  <c r="F88" i="23"/>
  <c r="G88" i="23" s="1"/>
  <c r="F87" i="23"/>
  <c r="G87" i="23" s="1"/>
  <c r="F86" i="23"/>
  <c r="G86" i="23" s="1"/>
  <c r="F85" i="23"/>
  <c r="G85" i="23" s="1"/>
  <c r="F84" i="23"/>
  <c r="G84" i="23" s="1"/>
  <c r="F83" i="23"/>
  <c r="G83" i="23" s="1"/>
  <c r="F82" i="23"/>
  <c r="G82" i="23" s="1"/>
  <c r="F81" i="23"/>
  <c r="G81" i="23" s="1"/>
  <c r="F80" i="23"/>
  <c r="G80" i="23" s="1"/>
  <c r="F79" i="23"/>
  <c r="G79" i="23" s="1"/>
  <c r="F78" i="23"/>
  <c r="G78" i="23" s="1"/>
  <c r="F77" i="23"/>
  <c r="G77" i="23" s="1"/>
  <c r="F76" i="23"/>
  <c r="G76" i="23" s="1"/>
  <c r="F75" i="23"/>
  <c r="G75" i="23" s="1"/>
  <c r="F74" i="23"/>
  <c r="G74" i="23" s="1"/>
  <c r="F73" i="23"/>
  <c r="G73" i="23" s="1"/>
  <c r="F72" i="23"/>
  <c r="G72" i="23" s="1"/>
  <c r="F71" i="23"/>
  <c r="G71" i="23" s="1"/>
  <c r="F70" i="23"/>
  <c r="G70" i="23" s="1"/>
  <c r="F69" i="23"/>
  <c r="G69" i="23" s="1"/>
  <c r="F68" i="23"/>
  <c r="G68" i="23" s="1"/>
  <c r="F67" i="23"/>
  <c r="G67" i="23" s="1"/>
  <c r="F66" i="23"/>
  <c r="G66" i="23" s="1"/>
  <c r="F65" i="23"/>
  <c r="G65" i="23" s="1"/>
  <c r="F64" i="23"/>
  <c r="G64" i="23" s="1"/>
  <c r="F63" i="23"/>
  <c r="G63" i="23" s="1"/>
  <c r="F62" i="23"/>
  <c r="G62" i="23" s="1"/>
  <c r="F61" i="23"/>
  <c r="G61" i="23" s="1"/>
  <c r="F60" i="23"/>
  <c r="G60" i="23" s="1"/>
  <c r="F59" i="23"/>
  <c r="G59" i="23" s="1"/>
  <c r="F58" i="23"/>
  <c r="G58" i="23" s="1"/>
  <c r="F57" i="23"/>
  <c r="G57" i="23" s="1"/>
  <c r="F56" i="23"/>
  <c r="G56" i="23" s="1"/>
  <c r="F55" i="23"/>
  <c r="G55" i="23" s="1"/>
  <c r="F54" i="23"/>
  <c r="G54" i="23" s="1"/>
  <c r="F53" i="23"/>
  <c r="G53" i="23" s="1"/>
  <c r="F52" i="23"/>
  <c r="G52" i="23" s="1"/>
  <c r="F51" i="23"/>
  <c r="G51" i="23" s="1"/>
  <c r="F50" i="23"/>
  <c r="G50" i="23" s="1"/>
  <c r="F49" i="23"/>
  <c r="G49" i="23" s="1"/>
  <c r="F48" i="23"/>
  <c r="G48" i="23" s="1"/>
  <c r="F47" i="23"/>
  <c r="G47" i="23" s="1"/>
  <c r="F46" i="23"/>
  <c r="G46" i="23" s="1"/>
  <c r="F45" i="23"/>
  <c r="G45" i="23" s="1"/>
  <c r="F44" i="23"/>
  <c r="G44" i="23" s="1"/>
  <c r="F43" i="23"/>
  <c r="G43" i="23" s="1"/>
  <c r="F42" i="23"/>
  <c r="G42" i="23" s="1"/>
  <c r="F41" i="23"/>
  <c r="G41" i="23" s="1"/>
  <c r="F40" i="23"/>
  <c r="G40" i="23" s="1"/>
  <c r="F39" i="23"/>
  <c r="G39" i="23" s="1"/>
  <c r="F38" i="23"/>
  <c r="G38" i="23" s="1"/>
  <c r="F37" i="23"/>
  <c r="G37" i="23" s="1"/>
  <c r="F36" i="23"/>
  <c r="G36" i="23" s="1"/>
  <c r="F35" i="23"/>
  <c r="G35" i="23" s="1"/>
  <c r="F34" i="23"/>
  <c r="G34" i="23" s="1"/>
  <c r="F33" i="23"/>
  <c r="G33" i="23" s="1"/>
  <c r="F32" i="23"/>
  <c r="G32" i="23" s="1"/>
  <c r="F31" i="23"/>
  <c r="G31" i="23" s="1"/>
  <c r="F30" i="23"/>
  <c r="G30" i="23" s="1"/>
  <c r="F29" i="23"/>
  <c r="G29" i="23" s="1"/>
  <c r="F28" i="23"/>
  <c r="G28" i="23" s="1"/>
  <c r="F27" i="23"/>
  <c r="G27" i="23" s="1"/>
  <c r="F26" i="23"/>
  <c r="G26" i="23" s="1"/>
  <c r="F25" i="23"/>
  <c r="G25" i="23" s="1"/>
  <c r="F24" i="23"/>
  <c r="G24" i="23" s="1"/>
  <c r="F23" i="23"/>
  <c r="G23" i="23" s="1"/>
  <c r="F22" i="23"/>
  <c r="G22" i="23" s="1"/>
  <c r="F21" i="23"/>
  <c r="G21" i="23" s="1"/>
  <c r="F20" i="23"/>
  <c r="G20" i="23" s="1"/>
  <c r="F19" i="23"/>
  <c r="G19" i="23" s="1"/>
  <c r="F18" i="23"/>
  <c r="G18" i="23" s="1"/>
  <c r="F17" i="23"/>
  <c r="G17" i="23" s="1"/>
  <c r="F16" i="23"/>
  <c r="G16" i="23" s="1"/>
  <c r="F15" i="23"/>
  <c r="G15" i="23" s="1"/>
  <c r="F14" i="23"/>
  <c r="G14" i="23" s="1"/>
  <c r="F13" i="23"/>
  <c r="G13" i="23" s="1"/>
  <c r="F12" i="23"/>
  <c r="G12" i="23" s="1"/>
  <c r="F11" i="23"/>
  <c r="G11" i="23" s="1"/>
  <c r="F10" i="23"/>
  <c r="G10" i="23" s="1"/>
  <c r="F9" i="23"/>
  <c r="G9" i="23" s="1"/>
  <c r="F8" i="23"/>
  <c r="G8" i="23" s="1"/>
  <c r="F7" i="23"/>
  <c r="G7" i="23" s="1"/>
  <c r="F6" i="23"/>
  <c r="G6" i="23" s="1"/>
  <c r="B2" i="19" l="1"/>
  <c r="C2" i="19" s="1"/>
  <c r="D2" i="19" s="1"/>
  <c r="E2" i="19" s="1"/>
  <c r="F2" i="19" s="1"/>
  <c r="G2" i="19" s="1"/>
  <c r="H2" i="19" s="1"/>
  <c r="I2" i="19" s="1"/>
  <c r="J2" i="19" s="1"/>
  <c r="K2" i="19" s="1"/>
  <c r="L2" i="19" s="1"/>
  <c r="M2" i="19" s="1"/>
  <c r="N2" i="19" s="1"/>
  <c r="O2" i="19" s="1"/>
  <c r="P2" i="19" s="1"/>
  <c r="Q2" i="19" s="1"/>
  <c r="R2" i="19" s="1"/>
  <c r="S2" i="19" s="1"/>
  <c r="T2" i="19" s="1"/>
  <c r="U2" i="19" s="1"/>
  <c r="V2" i="19" s="1"/>
  <c r="W2" i="19" s="1"/>
  <c r="X2" i="19" s="1"/>
  <c r="Y2" i="19" s="1"/>
  <c r="Z2" i="19" s="1"/>
  <c r="AA2" i="19" s="1"/>
  <c r="AB2" i="19" s="1"/>
  <c r="AC2" i="19" s="1"/>
  <c r="AD2" i="19" s="1"/>
  <c r="AE2" i="19" s="1"/>
  <c r="AF2" i="19" s="1"/>
  <c r="AG2" i="19" s="1"/>
  <c r="AH2" i="19" s="1"/>
  <c r="AI2" i="19" s="1"/>
  <c r="AJ2" i="19" s="1"/>
  <c r="AK2" i="19" s="1"/>
  <c r="AL2" i="19" s="1"/>
  <c r="AM2" i="19" s="1"/>
  <c r="AN2" i="19" s="1"/>
  <c r="AO2" i="19" s="1"/>
  <c r="AP2" i="19" s="1"/>
  <c r="AQ2" i="19" s="1"/>
  <c r="AR2" i="19" s="1"/>
  <c r="AS2" i="19" s="1"/>
  <c r="AT2" i="19" s="1"/>
  <c r="AU2" i="19" s="1"/>
  <c r="AV2" i="19" s="1"/>
  <c r="AW2" i="19" s="1"/>
  <c r="AX2" i="19" s="1"/>
  <c r="AY2" i="19" s="1"/>
  <c r="AZ2" i="19" s="1"/>
  <c r="BA2" i="19" s="1"/>
  <c r="BB2" i="19" s="1"/>
  <c r="BC2" i="19" s="1"/>
  <c r="BD2" i="19" s="1"/>
  <c r="BE2" i="19" s="1"/>
  <c r="BF2" i="19" s="1"/>
  <c r="BG2" i="19" s="1"/>
  <c r="BH2" i="19" s="1"/>
  <c r="BI2" i="19" s="1"/>
  <c r="BJ2" i="19" s="1"/>
  <c r="BK2" i="19" s="1"/>
  <c r="BL2" i="19" s="1"/>
  <c r="BM2" i="19" s="1"/>
  <c r="BN2" i="19" s="1"/>
  <c r="BO2" i="19" s="1"/>
  <c r="BH540" i="19"/>
  <c r="BN540" i="19" s="1"/>
  <c r="AN540" i="19"/>
  <c r="AO540" i="19" s="1"/>
  <c r="AD540" i="19"/>
  <c r="AA540" i="19"/>
  <c r="AB540" i="19" s="1"/>
  <c r="Y540" i="19"/>
  <c r="U540" i="19"/>
  <c r="V540" i="19" s="1"/>
  <c r="S540" i="19"/>
  <c r="O540" i="19"/>
  <c r="P540" i="19" s="1"/>
  <c r="M540" i="19"/>
  <c r="BH539" i="19"/>
  <c r="BN539" i="19" s="1"/>
  <c r="AN539" i="19"/>
  <c r="AO539" i="19" s="1"/>
  <c r="AD539" i="19"/>
  <c r="AA539" i="19"/>
  <c r="AB539" i="19" s="1"/>
  <c r="Y539" i="19"/>
  <c r="U539" i="19"/>
  <c r="V539" i="19" s="1"/>
  <c r="S539" i="19"/>
  <c r="O539" i="19"/>
  <c r="P539" i="19" s="1"/>
  <c r="M539" i="19"/>
  <c r="BI538" i="19"/>
  <c r="AD538" i="19"/>
  <c r="AA538" i="19"/>
  <c r="AB538" i="19" s="1"/>
  <c r="Y538" i="19"/>
  <c r="U538" i="19"/>
  <c r="V538" i="19" s="1"/>
  <c r="S538" i="19"/>
  <c r="O538" i="19"/>
  <c r="P538" i="19" s="1"/>
  <c r="M538" i="19"/>
  <c r="BI537" i="19"/>
  <c r="BH537" i="19"/>
  <c r="AN537" i="19"/>
  <c r="AO537" i="19" s="1"/>
  <c r="AD537" i="19"/>
  <c r="AA537" i="19"/>
  <c r="AB537" i="19" s="1"/>
  <c r="Y537" i="19"/>
  <c r="U537" i="19"/>
  <c r="V537" i="19" s="1"/>
  <c r="S537" i="19"/>
  <c r="O537" i="19"/>
  <c r="P537" i="19" s="1"/>
  <c r="M537" i="19"/>
  <c r="BH536" i="19"/>
  <c r="AN536" i="19"/>
  <c r="AO536" i="19" s="1"/>
  <c r="AD536" i="19"/>
  <c r="AA536" i="19"/>
  <c r="AB536" i="19" s="1"/>
  <c r="Y536" i="19"/>
  <c r="U536" i="19"/>
  <c r="V536" i="19" s="1"/>
  <c r="S536" i="19"/>
  <c r="O536" i="19"/>
  <c r="P536" i="19" s="1"/>
  <c r="M536" i="19"/>
  <c r="BH535" i="19"/>
  <c r="BN535" i="19" s="1"/>
  <c r="AN535" i="19"/>
  <c r="AO535" i="19" s="1"/>
  <c r="AD535" i="19"/>
  <c r="AA535" i="19"/>
  <c r="AB535" i="19" s="1"/>
  <c r="Y535" i="19"/>
  <c r="U535" i="19"/>
  <c r="V535" i="19" s="1"/>
  <c r="S535" i="19"/>
  <c r="O535" i="19"/>
  <c r="P535" i="19" s="1"/>
  <c r="M535" i="19"/>
  <c r="BH534" i="19"/>
  <c r="AN534" i="19"/>
  <c r="AO534" i="19" s="1"/>
  <c r="AD534" i="19"/>
  <c r="AA534" i="19"/>
  <c r="AB534" i="19" s="1"/>
  <c r="Y534" i="19"/>
  <c r="U534" i="19"/>
  <c r="V534" i="19" s="1"/>
  <c r="S534" i="19"/>
  <c r="O534" i="19"/>
  <c r="P534" i="19" s="1"/>
  <c r="M534" i="19"/>
  <c r="BH533" i="19"/>
  <c r="AN533" i="19"/>
  <c r="AO533" i="19" s="1"/>
  <c r="AD533" i="19"/>
  <c r="AA533" i="19"/>
  <c r="AB533" i="19" s="1"/>
  <c r="Y533" i="19"/>
  <c r="U533" i="19"/>
  <c r="V533" i="19" s="1"/>
  <c r="S533" i="19"/>
  <c r="O533" i="19"/>
  <c r="P533" i="19" s="1"/>
  <c r="M533" i="19"/>
  <c r="BI532" i="19"/>
  <c r="AD532" i="19"/>
  <c r="AA532" i="19"/>
  <c r="AB532" i="19" s="1"/>
  <c r="Y532" i="19"/>
  <c r="U532" i="19"/>
  <c r="V532" i="19" s="1"/>
  <c r="S532" i="19"/>
  <c r="O532" i="19"/>
  <c r="P532" i="19" s="1"/>
  <c r="M532" i="19"/>
  <c r="BH531" i="19"/>
  <c r="AN531" i="19"/>
  <c r="AO531" i="19" s="1"/>
  <c r="AD531" i="19"/>
  <c r="AA531" i="19"/>
  <c r="AB531" i="19" s="1"/>
  <c r="Y531" i="19"/>
  <c r="U531" i="19"/>
  <c r="V531" i="19" s="1"/>
  <c r="S531" i="19"/>
  <c r="O531" i="19"/>
  <c r="P531" i="19" s="1"/>
  <c r="M531" i="19"/>
  <c r="BH530" i="19"/>
  <c r="BP530" i="19" s="1"/>
  <c r="AN530" i="19"/>
  <c r="AO530" i="19" s="1"/>
  <c r="AD530" i="19"/>
  <c r="AA530" i="19"/>
  <c r="AB530" i="19" s="1"/>
  <c r="Y530" i="19"/>
  <c r="U530" i="19"/>
  <c r="V530" i="19" s="1"/>
  <c r="S530" i="19"/>
  <c r="O530" i="19"/>
  <c r="P530" i="19" s="1"/>
  <c r="M530" i="19"/>
  <c r="AD529" i="19"/>
  <c r="AA529" i="19"/>
  <c r="AB529" i="19" s="1"/>
  <c r="Y529" i="19"/>
  <c r="U529" i="19"/>
  <c r="V529" i="19" s="1"/>
  <c r="S529" i="19"/>
  <c r="O529" i="19"/>
  <c r="P529" i="19" s="1"/>
  <c r="M529" i="19"/>
  <c r="E529" i="19"/>
  <c r="F529" i="19" s="1"/>
  <c r="BB529" i="19" s="1"/>
  <c r="BK529" i="19" s="1"/>
  <c r="BQ529" i="19" s="1"/>
  <c r="AD528" i="19"/>
  <c r="AA528" i="19"/>
  <c r="AB528" i="19" s="1"/>
  <c r="Y528" i="19"/>
  <c r="U528" i="19"/>
  <c r="V528" i="19" s="1"/>
  <c r="S528" i="19"/>
  <c r="O528" i="19"/>
  <c r="P528" i="19" s="1"/>
  <c r="M528" i="19"/>
  <c r="E528" i="19"/>
  <c r="F528" i="19" s="1"/>
  <c r="AD527" i="19"/>
  <c r="AA527" i="19"/>
  <c r="AB527" i="19" s="1"/>
  <c r="Y527" i="19"/>
  <c r="U527" i="19"/>
  <c r="V527" i="19" s="1"/>
  <c r="S527" i="19"/>
  <c r="O527" i="19"/>
  <c r="P527" i="19" s="1"/>
  <c r="M527" i="19"/>
  <c r="E527" i="19"/>
  <c r="F527" i="19" s="1"/>
  <c r="BH526" i="19"/>
  <c r="BP526" i="19" s="1"/>
  <c r="AN526" i="19"/>
  <c r="AO526" i="19" s="1"/>
  <c r="AD526" i="19"/>
  <c r="AA526" i="19"/>
  <c r="AB526" i="19" s="1"/>
  <c r="Y526" i="19"/>
  <c r="U526" i="19"/>
  <c r="V526" i="19" s="1"/>
  <c r="S526" i="19"/>
  <c r="O526" i="19"/>
  <c r="P526" i="19" s="1"/>
  <c r="M526" i="19"/>
  <c r="BH525" i="19"/>
  <c r="AN525" i="19"/>
  <c r="AO525" i="19" s="1"/>
  <c r="AD525" i="19"/>
  <c r="AA525" i="19"/>
  <c r="AB525" i="19" s="1"/>
  <c r="Y525" i="19"/>
  <c r="U525" i="19"/>
  <c r="V525" i="19" s="1"/>
  <c r="S525" i="19"/>
  <c r="O525" i="19"/>
  <c r="P525" i="19" s="1"/>
  <c r="M525" i="19"/>
  <c r="BH524" i="19"/>
  <c r="BN524" i="19" s="1"/>
  <c r="AN524" i="19"/>
  <c r="AO524" i="19" s="1"/>
  <c r="AD524" i="19"/>
  <c r="AA524" i="19"/>
  <c r="AB524" i="19" s="1"/>
  <c r="Y524" i="19"/>
  <c r="U524" i="19"/>
  <c r="V524" i="19" s="1"/>
  <c r="S524" i="19"/>
  <c r="O524" i="19"/>
  <c r="P524" i="19" s="1"/>
  <c r="M524" i="19"/>
  <c r="BH523" i="19"/>
  <c r="AN523" i="19"/>
  <c r="AO523" i="19" s="1"/>
  <c r="AD523" i="19"/>
  <c r="AA523" i="19"/>
  <c r="AB523" i="19" s="1"/>
  <c r="Y523" i="19"/>
  <c r="U523" i="19"/>
  <c r="V523" i="19" s="1"/>
  <c r="S523" i="19"/>
  <c r="O523" i="19"/>
  <c r="P523" i="19" s="1"/>
  <c r="M523" i="19"/>
  <c r="BH522" i="19"/>
  <c r="BP522" i="19" s="1"/>
  <c r="AN522" i="19"/>
  <c r="AO522" i="19" s="1"/>
  <c r="AD522" i="19"/>
  <c r="AA522" i="19"/>
  <c r="AB522" i="19" s="1"/>
  <c r="Y522" i="19"/>
  <c r="U522" i="19"/>
  <c r="V522" i="19" s="1"/>
  <c r="S522" i="19"/>
  <c r="O522" i="19"/>
  <c r="P522" i="19" s="1"/>
  <c r="M522" i="19"/>
  <c r="BH521" i="19"/>
  <c r="AN521" i="19"/>
  <c r="AO521" i="19" s="1"/>
  <c r="AD521" i="19"/>
  <c r="AA521" i="19"/>
  <c r="AB521" i="19" s="1"/>
  <c r="Y521" i="19"/>
  <c r="U521" i="19"/>
  <c r="V521" i="19" s="1"/>
  <c r="S521" i="19"/>
  <c r="O521" i="19"/>
  <c r="P521" i="19" s="1"/>
  <c r="M521" i="19"/>
  <c r="BH520" i="19"/>
  <c r="BM520" i="19" s="1"/>
  <c r="AN520" i="19"/>
  <c r="AO520" i="19" s="1"/>
  <c r="AD520" i="19"/>
  <c r="AA520" i="19"/>
  <c r="AB520" i="19" s="1"/>
  <c r="Y520" i="19"/>
  <c r="U520" i="19"/>
  <c r="V520" i="19" s="1"/>
  <c r="S520" i="19"/>
  <c r="O520" i="19"/>
  <c r="P520" i="19" s="1"/>
  <c r="M520" i="19"/>
  <c r="BH519" i="19"/>
  <c r="AN519" i="19"/>
  <c r="AO519" i="19" s="1"/>
  <c r="AD519" i="19"/>
  <c r="AA519" i="19"/>
  <c r="AB519" i="19" s="1"/>
  <c r="Y519" i="19"/>
  <c r="U519" i="19"/>
  <c r="V519" i="19" s="1"/>
  <c r="S519" i="19"/>
  <c r="O519" i="19"/>
  <c r="P519" i="19" s="1"/>
  <c r="M519" i="19"/>
  <c r="BH518" i="19"/>
  <c r="AN518" i="19"/>
  <c r="AO518" i="19" s="1"/>
  <c r="AD518" i="19"/>
  <c r="AA518" i="19"/>
  <c r="AB518" i="19" s="1"/>
  <c r="Y518" i="19"/>
  <c r="U518" i="19"/>
  <c r="V518" i="19" s="1"/>
  <c r="S518" i="19"/>
  <c r="O518" i="19"/>
  <c r="P518" i="19" s="1"/>
  <c r="M518" i="19"/>
  <c r="BH517" i="19"/>
  <c r="BP517" i="19" s="1"/>
  <c r="AN517" i="19"/>
  <c r="AO517" i="19" s="1"/>
  <c r="AD517" i="19"/>
  <c r="AA517" i="19"/>
  <c r="AB517" i="19" s="1"/>
  <c r="Y517" i="19"/>
  <c r="U517" i="19"/>
  <c r="V517" i="19" s="1"/>
  <c r="S517" i="19"/>
  <c r="O517" i="19"/>
  <c r="P517" i="19" s="1"/>
  <c r="M517" i="19"/>
  <c r="BI516" i="19"/>
  <c r="BH516" i="19"/>
  <c r="AN516" i="19"/>
  <c r="AO516" i="19" s="1"/>
  <c r="AD516" i="19"/>
  <c r="AA516" i="19"/>
  <c r="AB516" i="19" s="1"/>
  <c r="Y516" i="19"/>
  <c r="U516" i="19"/>
  <c r="V516" i="19" s="1"/>
  <c r="S516" i="19"/>
  <c r="O516" i="19"/>
  <c r="P516" i="19" s="1"/>
  <c r="M516" i="19"/>
  <c r="AD515" i="19"/>
  <c r="AA515" i="19"/>
  <c r="AB515" i="19" s="1"/>
  <c r="Y515" i="19"/>
  <c r="U515" i="19"/>
  <c r="V515" i="19" s="1"/>
  <c r="S515" i="19"/>
  <c r="O515" i="19"/>
  <c r="P515" i="19" s="1"/>
  <c r="M515" i="19"/>
  <c r="E515" i="19"/>
  <c r="F515" i="19" s="1"/>
  <c r="BH514" i="19"/>
  <c r="AN514" i="19"/>
  <c r="AO514" i="19" s="1"/>
  <c r="AD514" i="19"/>
  <c r="AA514" i="19"/>
  <c r="AB514" i="19" s="1"/>
  <c r="Y514" i="19"/>
  <c r="U514" i="19"/>
  <c r="V514" i="19" s="1"/>
  <c r="S514" i="19"/>
  <c r="O514" i="19"/>
  <c r="P514" i="19" s="1"/>
  <c r="M514" i="19"/>
  <c r="BI513" i="19"/>
  <c r="BH513" i="19"/>
  <c r="AN513" i="19"/>
  <c r="AO513" i="19" s="1"/>
  <c r="AD513" i="19"/>
  <c r="AA513" i="19"/>
  <c r="AB513" i="19" s="1"/>
  <c r="Y513" i="19"/>
  <c r="U513" i="19"/>
  <c r="V513" i="19" s="1"/>
  <c r="S513" i="19"/>
  <c r="O513" i="19"/>
  <c r="P513" i="19" s="1"/>
  <c r="M513" i="19"/>
  <c r="BH512" i="19"/>
  <c r="BN512" i="19" s="1"/>
  <c r="AN512" i="19"/>
  <c r="AO512" i="19" s="1"/>
  <c r="AD512" i="19"/>
  <c r="AA512" i="19"/>
  <c r="AB512" i="19" s="1"/>
  <c r="Y512" i="19"/>
  <c r="U512" i="19"/>
  <c r="V512" i="19" s="1"/>
  <c r="S512" i="19"/>
  <c r="O512" i="19"/>
  <c r="P512" i="19" s="1"/>
  <c r="M512" i="19"/>
  <c r="BH511" i="19"/>
  <c r="BM511" i="19" s="1"/>
  <c r="BU511" i="19" s="1"/>
  <c r="BV511" i="19" s="1"/>
  <c r="BW511" i="19" s="1"/>
  <c r="AN511" i="19"/>
  <c r="AO511" i="19" s="1"/>
  <c r="AD511" i="19"/>
  <c r="AA511" i="19"/>
  <c r="AB511" i="19" s="1"/>
  <c r="Y511" i="19"/>
  <c r="U511" i="19"/>
  <c r="V511" i="19" s="1"/>
  <c r="S511" i="19"/>
  <c r="O511" i="19"/>
  <c r="P511" i="19" s="1"/>
  <c r="M511" i="19"/>
  <c r="BI510" i="19"/>
  <c r="BH510" i="19"/>
  <c r="AN510" i="19"/>
  <c r="AO510" i="19" s="1"/>
  <c r="AD510" i="19"/>
  <c r="AA510" i="19"/>
  <c r="AB510" i="19" s="1"/>
  <c r="Y510" i="19"/>
  <c r="U510" i="19"/>
  <c r="V510" i="19" s="1"/>
  <c r="S510" i="19"/>
  <c r="O510" i="19"/>
  <c r="P510" i="19" s="1"/>
  <c r="M510" i="19"/>
  <c r="AD509" i="19"/>
  <c r="AA509" i="19"/>
  <c r="AB509" i="19" s="1"/>
  <c r="Y509" i="19"/>
  <c r="U509" i="19"/>
  <c r="V509" i="19" s="1"/>
  <c r="S509" i="19"/>
  <c r="O509" i="19"/>
  <c r="P509" i="19" s="1"/>
  <c r="M509" i="19"/>
  <c r="E509" i="19"/>
  <c r="F509" i="19" s="1"/>
  <c r="BI508" i="19"/>
  <c r="BH508" i="19"/>
  <c r="AN508" i="19"/>
  <c r="AO508" i="19" s="1"/>
  <c r="AD508" i="19"/>
  <c r="AA508" i="19"/>
  <c r="AB508" i="19" s="1"/>
  <c r="Y508" i="19"/>
  <c r="U508" i="19"/>
  <c r="V508" i="19" s="1"/>
  <c r="S508" i="19"/>
  <c r="O508" i="19"/>
  <c r="P508" i="19" s="1"/>
  <c r="M508" i="19"/>
  <c r="BI507" i="19"/>
  <c r="BH507" i="19"/>
  <c r="AN507" i="19"/>
  <c r="AO507" i="19" s="1"/>
  <c r="AD507" i="19"/>
  <c r="AA507" i="19"/>
  <c r="AB507" i="19" s="1"/>
  <c r="Y507" i="19"/>
  <c r="U507" i="19"/>
  <c r="V507" i="19" s="1"/>
  <c r="S507" i="19"/>
  <c r="O507" i="19"/>
  <c r="P507" i="19" s="1"/>
  <c r="M507" i="19"/>
  <c r="BI506" i="19"/>
  <c r="BH506" i="19"/>
  <c r="AN506" i="19"/>
  <c r="AO506" i="19" s="1"/>
  <c r="AD506" i="19"/>
  <c r="AA506" i="19"/>
  <c r="AB506" i="19" s="1"/>
  <c r="Y506" i="19"/>
  <c r="U506" i="19"/>
  <c r="V506" i="19" s="1"/>
  <c r="S506" i="19"/>
  <c r="O506" i="19"/>
  <c r="P506" i="19" s="1"/>
  <c r="M506" i="19"/>
  <c r="BI505" i="19"/>
  <c r="BH505" i="19"/>
  <c r="AN505" i="19"/>
  <c r="AO505" i="19" s="1"/>
  <c r="AD505" i="19"/>
  <c r="AA505" i="19"/>
  <c r="AB505" i="19" s="1"/>
  <c r="Y505" i="19"/>
  <c r="U505" i="19"/>
  <c r="V505" i="19" s="1"/>
  <c r="S505" i="19"/>
  <c r="O505" i="19"/>
  <c r="P505" i="19" s="1"/>
  <c r="M505" i="19"/>
  <c r="BH504" i="19"/>
  <c r="BP504" i="19" s="1"/>
  <c r="AN504" i="19"/>
  <c r="AO504" i="19" s="1"/>
  <c r="AD504" i="19"/>
  <c r="AA504" i="19"/>
  <c r="AB504" i="19" s="1"/>
  <c r="Y504" i="19"/>
  <c r="U504" i="19"/>
  <c r="V504" i="19" s="1"/>
  <c r="S504" i="19"/>
  <c r="O504" i="19"/>
  <c r="P504" i="19" s="1"/>
  <c r="M504" i="19"/>
  <c r="BH503" i="19"/>
  <c r="AN503" i="19"/>
  <c r="AO503" i="19" s="1"/>
  <c r="AD503" i="19"/>
  <c r="AA503" i="19"/>
  <c r="AB503" i="19" s="1"/>
  <c r="Y503" i="19"/>
  <c r="U503" i="19"/>
  <c r="V503" i="19" s="1"/>
  <c r="S503" i="19"/>
  <c r="O503" i="19"/>
  <c r="P503" i="19" s="1"/>
  <c r="M503" i="19"/>
  <c r="BH502" i="19"/>
  <c r="AN502" i="19"/>
  <c r="AO502" i="19" s="1"/>
  <c r="AD502" i="19"/>
  <c r="AA502" i="19"/>
  <c r="AB502" i="19" s="1"/>
  <c r="Y502" i="19"/>
  <c r="U502" i="19"/>
  <c r="V502" i="19" s="1"/>
  <c r="S502" i="19"/>
  <c r="O502" i="19"/>
  <c r="P502" i="19" s="1"/>
  <c r="M502" i="19"/>
  <c r="BH501" i="19"/>
  <c r="AN501" i="19"/>
  <c r="AO501" i="19" s="1"/>
  <c r="AD501" i="19"/>
  <c r="AA501" i="19"/>
  <c r="AB501" i="19" s="1"/>
  <c r="Y501" i="19"/>
  <c r="U501" i="19"/>
  <c r="V501" i="19" s="1"/>
  <c r="S501" i="19"/>
  <c r="O501" i="19"/>
  <c r="P501" i="19" s="1"/>
  <c r="M501" i="19"/>
  <c r="BI500" i="19"/>
  <c r="BH500" i="19"/>
  <c r="AN500" i="19"/>
  <c r="AO500" i="19" s="1"/>
  <c r="AD500" i="19"/>
  <c r="AA500" i="19"/>
  <c r="AB500" i="19" s="1"/>
  <c r="Y500" i="19"/>
  <c r="U500" i="19"/>
  <c r="V500" i="19" s="1"/>
  <c r="S500" i="19"/>
  <c r="O500" i="19"/>
  <c r="P500" i="19" s="1"/>
  <c r="M500" i="19"/>
  <c r="BI499" i="19"/>
  <c r="BH499" i="19"/>
  <c r="AN499" i="19"/>
  <c r="AO499" i="19" s="1"/>
  <c r="AD499" i="19"/>
  <c r="AA499" i="19"/>
  <c r="AB499" i="19" s="1"/>
  <c r="Y499" i="19"/>
  <c r="U499" i="19"/>
  <c r="V499" i="19" s="1"/>
  <c r="S499" i="19"/>
  <c r="O499" i="19"/>
  <c r="P499" i="19" s="1"/>
  <c r="M499" i="19"/>
  <c r="BI498" i="19"/>
  <c r="BH498" i="19"/>
  <c r="AN498" i="19"/>
  <c r="AO498" i="19" s="1"/>
  <c r="AD498" i="19"/>
  <c r="AA498" i="19"/>
  <c r="AB498" i="19" s="1"/>
  <c r="Y498" i="19"/>
  <c r="U498" i="19"/>
  <c r="V498" i="19" s="1"/>
  <c r="S498" i="19"/>
  <c r="O498" i="19"/>
  <c r="P498" i="19" s="1"/>
  <c r="M498" i="19"/>
  <c r="BH497" i="19"/>
  <c r="AN497" i="19"/>
  <c r="AO497" i="19" s="1"/>
  <c r="AD497" i="19"/>
  <c r="AA497" i="19"/>
  <c r="AB497" i="19" s="1"/>
  <c r="Y497" i="19"/>
  <c r="U497" i="19"/>
  <c r="V497" i="19" s="1"/>
  <c r="S497" i="19"/>
  <c r="O497" i="19"/>
  <c r="P497" i="19" s="1"/>
  <c r="M497" i="19"/>
  <c r="BI496" i="19"/>
  <c r="BH496" i="19"/>
  <c r="AN496" i="19"/>
  <c r="AO496" i="19" s="1"/>
  <c r="AD496" i="19"/>
  <c r="AA496" i="19"/>
  <c r="AB496" i="19" s="1"/>
  <c r="Y496" i="19"/>
  <c r="U496" i="19"/>
  <c r="V496" i="19" s="1"/>
  <c r="S496" i="19"/>
  <c r="O496" i="19"/>
  <c r="P496" i="19" s="1"/>
  <c r="M496" i="19"/>
  <c r="BI495" i="19"/>
  <c r="BH495" i="19"/>
  <c r="AN495" i="19"/>
  <c r="AO495" i="19" s="1"/>
  <c r="AD495" i="19"/>
  <c r="AA495" i="19"/>
  <c r="AB495" i="19" s="1"/>
  <c r="Y495" i="19"/>
  <c r="U495" i="19"/>
  <c r="V495" i="19" s="1"/>
  <c r="S495" i="19"/>
  <c r="O495" i="19"/>
  <c r="P495" i="19" s="1"/>
  <c r="M495" i="19"/>
  <c r="BI494" i="19"/>
  <c r="BH494" i="19"/>
  <c r="AN494" i="19"/>
  <c r="AO494" i="19" s="1"/>
  <c r="AD494" i="19"/>
  <c r="AA494" i="19"/>
  <c r="AB494" i="19" s="1"/>
  <c r="Y494" i="19"/>
  <c r="U494" i="19"/>
  <c r="V494" i="19" s="1"/>
  <c r="S494" i="19"/>
  <c r="O494" i="19"/>
  <c r="P494" i="19" s="1"/>
  <c r="M494" i="19"/>
  <c r="BI493" i="19"/>
  <c r="BH493" i="19"/>
  <c r="AN493" i="19"/>
  <c r="AO493" i="19" s="1"/>
  <c r="AD493" i="19"/>
  <c r="AA493" i="19"/>
  <c r="AB493" i="19" s="1"/>
  <c r="Y493" i="19"/>
  <c r="U493" i="19"/>
  <c r="V493" i="19" s="1"/>
  <c r="S493" i="19"/>
  <c r="O493" i="19"/>
  <c r="P493" i="19" s="1"/>
  <c r="M493" i="19"/>
  <c r="BI492" i="19"/>
  <c r="BH492" i="19"/>
  <c r="AN492" i="19"/>
  <c r="AO492" i="19" s="1"/>
  <c r="AD492" i="19"/>
  <c r="AA492" i="19"/>
  <c r="AB492" i="19" s="1"/>
  <c r="Y492" i="19"/>
  <c r="U492" i="19"/>
  <c r="V492" i="19" s="1"/>
  <c r="S492" i="19"/>
  <c r="O492" i="19"/>
  <c r="P492" i="19" s="1"/>
  <c r="M492" i="19"/>
  <c r="BI491" i="19"/>
  <c r="BH491" i="19"/>
  <c r="AN491" i="19"/>
  <c r="AO491" i="19" s="1"/>
  <c r="AD491" i="19"/>
  <c r="AA491" i="19"/>
  <c r="AB491" i="19" s="1"/>
  <c r="Y491" i="19"/>
  <c r="U491" i="19"/>
  <c r="V491" i="19" s="1"/>
  <c r="S491" i="19"/>
  <c r="O491" i="19"/>
  <c r="P491" i="19" s="1"/>
  <c r="M491" i="19"/>
  <c r="BI490" i="19"/>
  <c r="BH490" i="19"/>
  <c r="AN490" i="19"/>
  <c r="AO490" i="19" s="1"/>
  <c r="AD490" i="19"/>
  <c r="AA490" i="19"/>
  <c r="AB490" i="19" s="1"/>
  <c r="Y490" i="19"/>
  <c r="U490" i="19"/>
  <c r="V490" i="19" s="1"/>
  <c r="S490" i="19"/>
  <c r="O490" i="19"/>
  <c r="P490" i="19" s="1"/>
  <c r="M490" i="19"/>
  <c r="BI489" i="19"/>
  <c r="BH489" i="19"/>
  <c r="AN489" i="19"/>
  <c r="AO489" i="19" s="1"/>
  <c r="AD489" i="19"/>
  <c r="AA489" i="19"/>
  <c r="AB489" i="19" s="1"/>
  <c r="Y489" i="19"/>
  <c r="U489" i="19"/>
  <c r="V489" i="19" s="1"/>
  <c r="S489" i="19"/>
  <c r="O489" i="19"/>
  <c r="P489" i="19" s="1"/>
  <c r="M489" i="19"/>
  <c r="BI488" i="19"/>
  <c r="BH488" i="19"/>
  <c r="AN488" i="19"/>
  <c r="AO488" i="19" s="1"/>
  <c r="AD488" i="19"/>
  <c r="AA488" i="19"/>
  <c r="AB488" i="19" s="1"/>
  <c r="Y488" i="19"/>
  <c r="U488" i="19"/>
  <c r="V488" i="19" s="1"/>
  <c r="S488" i="19"/>
  <c r="O488" i="19"/>
  <c r="P488" i="19" s="1"/>
  <c r="M488" i="19"/>
  <c r="BI487" i="19"/>
  <c r="BH487" i="19"/>
  <c r="AN487" i="19"/>
  <c r="AO487" i="19" s="1"/>
  <c r="AD487" i="19"/>
  <c r="AA487" i="19"/>
  <c r="AB487" i="19" s="1"/>
  <c r="Y487" i="19"/>
  <c r="U487" i="19"/>
  <c r="V487" i="19" s="1"/>
  <c r="S487" i="19"/>
  <c r="O487" i="19"/>
  <c r="P487" i="19" s="1"/>
  <c r="M487" i="19"/>
  <c r="BI486" i="19"/>
  <c r="BH486" i="19"/>
  <c r="AN486" i="19"/>
  <c r="AO486" i="19" s="1"/>
  <c r="AD486" i="19"/>
  <c r="AA486" i="19"/>
  <c r="AB486" i="19" s="1"/>
  <c r="Y486" i="19"/>
  <c r="U486" i="19"/>
  <c r="V486" i="19" s="1"/>
  <c r="S486" i="19"/>
  <c r="O486" i="19"/>
  <c r="P486" i="19" s="1"/>
  <c r="M486" i="19"/>
  <c r="BI485" i="19"/>
  <c r="BH485" i="19"/>
  <c r="AN485" i="19"/>
  <c r="AO485" i="19" s="1"/>
  <c r="AD485" i="19"/>
  <c r="AA485" i="19"/>
  <c r="AB485" i="19" s="1"/>
  <c r="Y485" i="19"/>
  <c r="U485" i="19"/>
  <c r="V485" i="19" s="1"/>
  <c r="S485" i="19"/>
  <c r="O485" i="19"/>
  <c r="P485" i="19" s="1"/>
  <c r="M485" i="19"/>
  <c r="BI484" i="19"/>
  <c r="BH484" i="19"/>
  <c r="AN484" i="19"/>
  <c r="AO484" i="19" s="1"/>
  <c r="AD484" i="19"/>
  <c r="AA484" i="19"/>
  <c r="AB484" i="19" s="1"/>
  <c r="Y484" i="19"/>
  <c r="U484" i="19"/>
  <c r="V484" i="19" s="1"/>
  <c r="S484" i="19"/>
  <c r="O484" i="19"/>
  <c r="P484" i="19" s="1"/>
  <c r="M484" i="19"/>
  <c r="BI483" i="19"/>
  <c r="BH483" i="19"/>
  <c r="AN483" i="19"/>
  <c r="AO483" i="19" s="1"/>
  <c r="AD483" i="19"/>
  <c r="AA483" i="19"/>
  <c r="AB483" i="19" s="1"/>
  <c r="Y483" i="19"/>
  <c r="U483" i="19"/>
  <c r="V483" i="19" s="1"/>
  <c r="S483" i="19"/>
  <c r="O483" i="19"/>
  <c r="P483" i="19" s="1"/>
  <c r="M483" i="19"/>
  <c r="BI482" i="19"/>
  <c r="BH482" i="19"/>
  <c r="BG482" i="19"/>
  <c r="AN482" i="19"/>
  <c r="AO482" i="19" s="1"/>
  <c r="AD482" i="19"/>
  <c r="AA482" i="19"/>
  <c r="AB482" i="19" s="1"/>
  <c r="Y482" i="19"/>
  <c r="U482" i="19"/>
  <c r="V482" i="19" s="1"/>
  <c r="S482" i="19"/>
  <c r="O482" i="19"/>
  <c r="P482" i="19" s="1"/>
  <c r="M482" i="19"/>
  <c r="BI481" i="19"/>
  <c r="BH481" i="19"/>
  <c r="BG481" i="19"/>
  <c r="AN481" i="19"/>
  <c r="AO481" i="19" s="1"/>
  <c r="AD481" i="19"/>
  <c r="AA481" i="19"/>
  <c r="AB481" i="19" s="1"/>
  <c r="Y481" i="19"/>
  <c r="U481" i="19"/>
  <c r="V481" i="19" s="1"/>
  <c r="S481" i="19"/>
  <c r="O481" i="19"/>
  <c r="P481" i="19" s="1"/>
  <c r="M481" i="19"/>
  <c r="BI480" i="19"/>
  <c r="BH480" i="19"/>
  <c r="AN480" i="19"/>
  <c r="AO480" i="19" s="1"/>
  <c r="AD480" i="19"/>
  <c r="AA480" i="19"/>
  <c r="AB480" i="19" s="1"/>
  <c r="Y480" i="19"/>
  <c r="U480" i="19"/>
  <c r="V480" i="19" s="1"/>
  <c r="S480" i="19"/>
  <c r="O480" i="19"/>
  <c r="P480" i="19" s="1"/>
  <c r="M480" i="19"/>
  <c r="BI479" i="19"/>
  <c r="BH479" i="19"/>
  <c r="AN479" i="19"/>
  <c r="AO479" i="19" s="1"/>
  <c r="AD479" i="19"/>
  <c r="AA479" i="19"/>
  <c r="AB479" i="19" s="1"/>
  <c r="Y479" i="19"/>
  <c r="U479" i="19"/>
  <c r="V479" i="19" s="1"/>
  <c r="S479" i="19"/>
  <c r="O479" i="19"/>
  <c r="P479" i="19" s="1"/>
  <c r="M479" i="19"/>
  <c r="BI478" i="19"/>
  <c r="BH478" i="19"/>
  <c r="AN478" i="19"/>
  <c r="AO478" i="19" s="1"/>
  <c r="AD478" i="19"/>
  <c r="AA478" i="19"/>
  <c r="AB478" i="19" s="1"/>
  <c r="Y478" i="19"/>
  <c r="U478" i="19"/>
  <c r="V478" i="19" s="1"/>
  <c r="S478" i="19"/>
  <c r="O478" i="19"/>
  <c r="P478" i="19" s="1"/>
  <c r="M478" i="19"/>
  <c r="BI477" i="19"/>
  <c r="BH477" i="19"/>
  <c r="AN477" i="19"/>
  <c r="AO477" i="19" s="1"/>
  <c r="AD477" i="19"/>
  <c r="AA477" i="19"/>
  <c r="AB477" i="19" s="1"/>
  <c r="Y477" i="19"/>
  <c r="U477" i="19"/>
  <c r="V477" i="19" s="1"/>
  <c r="S477" i="19"/>
  <c r="O477" i="19"/>
  <c r="P477" i="19" s="1"/>
  <c r="M477" i="19"/>
  <c r="BI476" i="19"/>
  <c r="BH476" i="19"/>
  <c r="AN476" i="19"/>
  <c r="AO476" i="19" s="1"/>
  <c r="AD476" i="19"/>
  <c r="AA476" i="19"/>
  <c r="AB476" i="19" s="1"/>
  <c r="Y476" i="19"/>
  <c r="U476" i="19"/>
  <c r="V476" i="19" s="1"/>
  <c r="S476" i="19"/>
  <c r="O476" i="19"/>
  <c r="P476" i="19" s="1"/>
  <c r="M476" i="19"/>
  <c r="BI475" i="19"/>
  <c r="BH475" i="19"/>
  <c r="BG475" i="19"/>
  <c r="AN475" i="19"/>
  <c r="AO475" i="19" s="1"/>
  <c r="AD475" i="19"/>
  <c r="AA475" i="19"/>
  <c r="AB475" i="19" s="1"/>
  <c r="Y475" i="19"/>
  <c r="U475" i="19"/>
  <c r="V475" i="19" s="1"/>
  <c r="S475" i="19"/>
  <c r="O475" i="19"/>
  <c r="P475" i="19" s="1"/>
  <c r="M475" i="19"/>
  <c r="BI474" i="19"/>
  <c r="BH474" i="19"/>
  <c r="AN474" i="19"/>
  <c r="AO474" i="19" s="1"/>
  <c r="AD474" i="19"/>
  <c r="AA474" i="19"/>
  <c r="AB474" i="19" s="1"/>
  <c r="Y474" i="19"/>
  <c r="U474" i="19"/>
  <c r="V474" i="19" s="1"/>
  <c r="S474" i="19"/>
  <c r="O474" i="19"/>
  <c r="P474" i="19" s="1"/>
  <c r="M474" i="19"/>
  <c r="BH473" i="19"/>
  <c r="BP473" i="19" s="1"/>
  <c r="AN473" i="19"/>
  <c r="AO473" i="19" s="1"/>
  <c r="AD473" i="19"/>
  <c r="AA473" i="19"/>
  <c r="AB473" i="19" s="1"/>
  <c r="Y473" i="19"/>
  <c r="U473" i="19"/>
  <c r="V473" i="19" s="1"/>
  <c r="S473" i="19"/>
  <c r="O473" i="19"/>
  <c r="P473" i="19" s="1"/>
  <c r="M473" i="19"/>
  <c r="BI472" i="19"/>
  <c r="BH472" i="19"/>
  <c r="BG472" i="19"/>
  <c r="AN472" i="19"/>
  <c r="AO472" i="19" s="1"/>
  <c r="AD472" i="19"/>
  <c r="AA472" i="19"/>
  <c r="AB472" i="19" s="1"/>
  <c r="Y472" i="19"/>
  <c r="U472" i="19"/>
  <c r="V472" i="19" s="1"/>
  <c r="S472" i="19"/>
  <c r="O472" i="19"/>
  <c r="P472" i="19" s="1"/>
  <c r="M472" i="19"/>
  <c r="BH471" i="19"/>
  <c r="BK471" i="19" s="1"/>
  <c r="BQ471" i="19" s="1"/>
  <c r="AN471" i="19"/>
  <c r="AO471" i="19" s="1"/>
  <c r="AD471" i="19"/>
  <c r="AA471" i="19"/>
  <c r="AB471" i="19" s="1"/>
  <c r="Y471" i="19"/>
  <c r="U471" i="19"/>
  <c r="V471" i="19" s="1"/>
  <c r="S471" i="19"/>
  <c r="O471" i="19"/>
  <c r="P471" i="19" s="1"/>
  <c r="M471" i="19"/>
  <c r="BI470" i="19"/>
  <c r="BH470" i="19"/>
  <c r="BG470" i="19"/>
  <c r="AN470" i="19"/>
  <c r="AO470" i="19" s="1"/>
  <c r="AD470" i="19"/>
  <c r="AA470" i="19"/>
  <c r="AB470" i="19" s="1"/>
  <c r="Y470" i="19"/>
  <c r="U470" i="19"/>
  <c r="V470" i="19" s="1"/>
  <c r="S470" i="19"/>
  <c r="O470" i="19"/>
  <c r="P470" i="19" s="1"/>
  <c r="M470" i="19"/>
  <c r="BJ469" i="19"/>
  <c r="AD469" i="19"/>
  <c r="AA469" i="19"/>
  <c r="AB469" i="19" s="1"/>
  <c r="Y469" i="19"/>
  <c r="U469" i="19"/>
  <c r="V469" i="19" s="1"/>
  <c r="S469" i="19"/>
  <c r="O469" i="19"/>
  <c r="P469" i="19" s="1"/>
  <c r="M469" i="19"/>
  <c r="BJ468" i="19"/>
  <c r="AD468" i="19"/>
  <c r="AA468" i="19"/>
  <c r="AB468" i="19" s="1"/>
  <c r="Y468" i="19"/>
  <c r="U468" i="19"/>
  <c r="V468" i="19" s="1"/>
  <c r="S468" i="19"/>
  <c r="O468" i="19"/>
  <c r="P468" i="19" s="1"/>
  <c r="M468" i="19"/>
  <c r="BJ467" i="19"/>
  <c r="BM467" i="19" s="1"/>
  <c r="BU467" i="19" s="1"/>
  <c r="BV467" i="19" s="1"/>
  <c r="BW467" i="19" s="1"/>
  <c r="AD467" i="19"/>
  <c r="AA467" i="19"/>
  <c r="AB467" i="19" s="1"/>
  <c r="Y467" i="19"/>
  <c r="U467" i="19"/>
  <c r="V467" i="19" s="1"/>
  <c r="S467" i="19"/>
  <c r="O467" i="19"/>
  <c r="P467" i="19" s="1"/>
  <c r="M467" i="19"/>
  <c r="BJ466" i="19"/>
  <c r="BK466" i="19" s="1"/>
  <c r="BQ466" i="19" s="1"/>
  <c r="AD466" i="19"/>
  <c r="AA466" i="19"/>
  <c r="AB466" i="19" s="1"/>
  <c r="Y466" i="19"/>
  <c r="U466" i="19"/>
  <c r="V466" i="19" s="1"/>
  <c r="S466" i="19"/>
  <c r="O466" i="19"/>
  <c r="P466" i="19" s="1"/>
  <c r="M466" i="19"/>
  <c r="BJ465" i="19"/>
  <c r="BP465" i="19" s="1"/>
  <c r="AD465" i="19"/>
  <c r="AA465" i="19"/>
  <c r="AB465" i="19" s="1"/>
  <c r="Y465" i="19"/>
  <c r="U465" i="19"/>
  <c r="V465" i="19" s="1"/>
  <c r="S465" i="19"/>
  <c r="O465" i="19"/>
  <c r="P465" i="19" s="1"/>
  <c r="M465" i="19"/>
  <c r="BJ464" i="19"/>
  <c r="AD464" i="19"/>
  <c r="AA464" i="19"/>
  <c r="AB464" i="19" s="1"/>
  <c r="Y464" i="19"/>
  <c r="U464" i="19"/>
  <c r="V464" i="19" s="1"/>
  <c r="S464" i="19"/>
  <c r="O464" i="19"/>
  <c r="P464" i="19" s="1"/>
  <c r="M464" i="19"/>
  <c r="AD463" i="19"/>
  <c r="AA463" i="19"/>
  <c r="AB463" i="19" s="1"/>
  <c r="Y463" i="19"/>
  <c r="U463" i="19"/>
  <c r="V463" i="19" s="1"/>
  <c r="S463" i="19"/>
  <c r="O463" i="19"/>
  <c r="P463" i="19" s="1"/>
  <c r="M463" i="19"/>
  <c r="E463" i="19"/>
  <c r="F463" i="19" s="1"/>
  <c r="AD462" i="19"/>
  <c r="AA462" i="19"/>
  <c r="AB462" i="19" s="1"/>
  <c r="Y462" i="19"/>
  <c r="U462" i="19"/>
  <c r="V462" i="19" s="1"/>
  <c r="S462" i="19"/>
  <c r="O462" i="19"/>
  <c r="P462" i="19" s="1"/>
  <c r="M462" i="19"/>
  <c r="E462" i="19"/>
  <c r="F462" i="19" s="1"/>
  <c r="AD461" i="19"/>
  <c r="AA461" i="19"/>
  <c r="AB461" i="19" s="1"/>
  <c r="Y461" i="19"/>
  <c r="U461" i="19"/>
  <c r="V461" i="19" s="1"/>
  <c r="S461" i="19"/>
  <c r="O461" i="19"/>
  <c r="P461" i="19" s="1"/>
  <c r="M461" i="19"/>
  <c r="E461" i="19"/>
  <c r="F461" i="19" s="1"/>
  <c r="BH460" i="19"/>
  <c r="BP460" i="19" s="1"/>
  <c r="AN460" i="19"/>
  <c r="AO460" i="19" s="1"/>
  <c r="AD460" i="19"/>
  <c r="AA460" i="19"/>
  <c r="AB460" i="19" s="1"/>
  <c r="Y460" i="19"/>
  <c r="U460" i="19"/>
  <c r="V460" i="19" s="1"/>
  <c r="S460" i="19"/>
  <c r="O460" i="19"/>
  <c r="P460" i="19" s="1"/>
  <c r="M460" i="19"/>
  <c r="BI459" i="19"/>
  <c r="BH459" i="19"/>
  <c r="AN459" i="19"/>
  <c r="AO459" i="19" s="1"/>
  <c r="AD459" i="19"/>
  <c r="AA459" i="19"/>
  <c r="AB459" i="19" s="1"/>
  <c r="Y459" i="19"/>
  <c r="U459" i="19"/>
  <c r="V459" i="19" s="1"/>
  <c r="S459" i="19"/>
  <c r="O459" i="19"/>
  <c r="P459" i="19" s="1"/>
  <c r="M459" i="19"/>
  <c r="BI458" i="19"/>
  <c r="BH458" i="19"/>
  <c r="AN458" i="19"/>
  <c r="AO458" i="19" s="1"/>
  <c r="AD458" i="19"/>
  <c r="AA458" i="19"/>
  <c r="AB458" i="19" s="1"/>
  <c r="Y458" i="19"/>
  <c r="U458" i="19"/>
  <c r="V458" i="19" s="1"/>
  <c r="S458" i="19"/>
  <c r="O458" i="19"/>
  <c r="P458" i="19" s="1"/>
  <c r="M458" i="19"/>
  <c r="BI457" i="19"/>
  <c r="BH457" i="19"/>
  <c r="AN457" i="19"/>
  <c r="AO457" i="19" s="1"/>
  <c r="AD457" i="19"/>
  <c r="AA457" i="19"/>
  <c r="AB457" i="19" s="1"/>
  <c r="Y457" i="19"/>
  <c r="U457" i="19"/>
  <c r="V457" i="19" s="1"/>
  <c r="S457" i="19"/>
  <c r="O457" i="19"/>
  <c r="P457" i="19" s="1"/>
  <c r="M457" i="19"/>
  <c r="BH456" i="19"/>
  <c r="BK456" i="19" s="1"/>
  <c r="BQ456" i="19" s="1"/>
  <c r="AN456" i="19"/>
  <c r="AO456" i="19" s="1"/>
  <c r="AD456" i="19"/>
  <c r="AA456" i="19"/>
  <c r="AB456" i="19" s="1"/>
  <c r="Y456" i="19"/>
  <c r="U456" i="19"/>
  <c r="V456" i="19" s="1"/>
  <c r="S456" i="19"/>
  <c r="O456" i="19"/>
  <c r="P456" i="19" s="1"/>
  <c r="M456" i="19"/>
  <c r="BH455" i="19"/>
  <c r="AN455" i="19"/>
  <c r="AO455" i="19" s="1"/>
  <c r="AD455" i="19"/>
  <c r="AA455" i="19"/>
  <c r="AB455" i="19" s="1"/>
  <c r="Y455" i="19"/>
  <c r="U455" i="19"/>
  <c r="V455" i="19" s="1"/>
  <c r="S455" i="19"/>
  <c r="O455" i="19"/>
  <c r="P455" i="19" s="1"/>
  <c r="M455" i="19"/>
  <c r="AD454" i="19"/>
  <c r="AA454" i="19"/>
  <c r="AB454" i="19" s="1"/>
  <c r="Y454" i="19"/>
  <c r="U454" i="19"/>
  <c r="V454" i="19" s="1"/>
  <c r="S454" i="19"/>
  <c r="O454" i="19"/>
  <c r="P454" i="19" s="1"/>
  <c r="M454" i="19"/>
  <c r="E454" i="19"/>
  <c r="F454" i="19" s="1"/>
  <c r="AD453" i="19"/>
  <c r="AA453" i="19"/>
  <c r="AB453" i="19" s="1"/>
  <c r="Y453" i="19"/>
  <c r="U453" i="19"/>
  <c r="V453" i="19" s="1"/>
  <c r="S453" i="19"/>
  <c r="O453" i="19"/>
  <c r="P453" i="19" s="1"/>
  <c r="M453" i="19"/>
  <c r="E453" i="19"/>
  <c r="F453" i="19" s="1"/>
  <c r="BH452" i="19"/>
  <c r="AN452" i="19"/>
  <c r="AO452" i="19" s="1"/>
  <c r="AD452" i="19"/>
  <c r="AA452" i="19"/>
  <c r="AB452" i="19" s="1"/>
  <c r="Y452" i="19"/>
  <c r="U452" i="19"/>
  <c r="V452" i="19" s="1"/>
  <c r="S452" i="19"/>
  <c r="O452" i="19"/>
  <c r="P452" i="19" s="1"/>
  <c r="M452" i="19"/>
  <c r="BI451" i="19"/>
  <c r="BH451" i="19"/>
  <c r="AN451" i="19"/>
  <c r="AO451" i="19" s="1"/>
  <c r="AD451" i="19"/>
  <c r="AA451" i="19"/>
  <c r="AB451" i="19" s="1"/>
  <c r="Y451" i="19"/>
  <c r="U451" i="19"/>
  <c r="V451" i="19" s="1"/>
  <c r="S451" i="19"/>
  <c r="O451" i="19"/>
  <c r="P451" i="19" s="1"/>
  <c r="M451" i="19"/>
  <c r="BI450" i="19"/>
  <c r="BH450" i="19"/>
  <c r="AN450" i="19"/>
  <c r="AO450" i="19" s="1"/>
  <c r="AD450" i="19"/>
  <c r="AA450" i="19"/>
  <c r="AB450" i="19" s="1"/>
  <c r="Y450" i="19"/>
  <c r="U450" i="19"/>
  <c r="V450" i="19" s="1"/>
  <c r="S450" i="19"/>
  <c r="O450" i="19"/>
  <c r="P450" i="19" s="1"/>
  <c r="M450" i="19"/>
  <c r="BI449" i="19"/>
  <c r="BH449" i="19"/>
  <c r="AN449" i="19"/>
  <c r="AO449" i="19" s="1"/>
  <c r="AD449" i="19"/>
  <c r="AA449" i="19"/>
  <c r="AB449" i="19" s="1"/>
  <c r="Y449" i="19"/>
  <c r="U449" i="19"/>
  <c r="V449" i="19" s="1"/>
  <c r="S449" i="19"/>
  <c r="O449" i="19"/>
  <c r="P449" i="19" s="1"/>
  <c r="M449" i="19"/>
  <c r="BI448" i="19"/>
  <c r="BH448" i="19"/>
  <c r="AN448" i="19"/>
  <c r="AO448" i="19" s="1"/>
  <c r="AD448" i="19"/>
  <c r="AA448" i="19"/>
  <c r="AB448" i="19" s="1"/>
  <c r="Y448" i="19"/>
  <c r="U448" i="19"/>
  <c r="V448" i="19" s="1"/>
  <c r="S448" i="19"/>
  <c r="O448" i="19"/>
  <c r="P448" i="19" s="1"/>
  <c r="M448" i="19"/>
  <c r="BH447" i="19"/>
  <c r="AN447" i="19"/>
  <c r="AO447" i="19" s="1"/>
  <c r="AD447" i="19"/>
  <c r="AA447" i="19"/>
  <c r="AB447" i="19" s="1"/>
  <c r="Y447" i="19"/>
  <c r="U447" i="19"/>
  <c r="V447" i="19" s="1"/>
  <c r="S447" i="19"/>
  <c r="O447" i="19"/>
  <c r="P447" i="19" s="1"/>
  <c r="M447" i="19"/>
  <c r="BJ446" i="19"/>
  <c r="BI446" i="19"/>
  <c r="BH446" i="19"/>
  <c r="AN446" i="19"/>
  <c r="AO446" i="19" s="1"/>
  <c r="AD446" i="19"/>
  <c r="AA446" i="19"/>
  <c r="AB446" i="19" s="1"/>
  <c r="Y446" i="19"/>
  <c r="U446" i="19"/>
  <c r="V446" i="19" s="1"/>
  <c r="S446" i="19"/>
  <c r="O446" i="19"/>
  <c r="P446" i="19" s="1"/>
  <c r="M446" i="19"/>
  <c r="AD445" i="19"/>
  <c r="AA445" i="19"/>
  <c r="AB445" i="19" s="1"/>
  <c r="Y445" i="19"/>
  <c r="U445" i="19"/>
  <c r="V445" i="19" s="1"/>
  <c r="S445" i="19"/>
  <c r="O445" i="19"/>
  <c r="P445" i="19" s="1"/>
  <c r="M445" i="19"/>
  <c r="E445" i="19"/>
  <c r="F445" i="19" s="1"/>
  <c r="AD444" i="19"/>
  <c r="AA444" i="19"/>
  <c r="AB444" i="19" s="1"/>
  <c r="Y444" i="19"/>
  <c r="U444" i="19"/>
  <c r="V444" i="19" s="1"/>
  <c r="S444" i="19"/>
  <c r="O444" i="19"/>
  <c r="P444" i="19" s="1"/>
  <c r="M444" i="19"/>
  <c r="E444" i="19"/>
  <c r="F444" i="19" s="1"/>
  <c r="G444" i="19" s="1"/>
  <c r="H444" i="19" s="1"/>
  <c r="AD443" i="19"/>
  <c r="AA443" i="19"/>
  <c r="AB443" i="19" s="1"/>
  <c r="Y443" i="19"/>
  <c r="U443" i="19"/>
  <c r="V443" i="19" s="1"/>
  <c r="S443" i="19"/>
  <c r="O443" i="19"/>
  <c r="P443" i="19" s="1"/>
  <c r="M443" i="19"/>
  <c r="E443" i="19"/>
  <c r="F443" i="19" s="1"/>
  <c r="AD442" i="19"/>
  <c r="AA442" i="19"/>
  <c r="AB442" i="19" s="1"/>
  <c r="Y442" i="19"/>
  <c r="U442" i="19"/>
  <c r="V442" i="19" s="1"/>
  <c r="S442" i="19"/>
  <c r="O442" i="19"/>
  <c r="P442" i="19" s="1"/>
  <c r="M442" i="19"/>
  <c r="E442" i="19"/>
  <c r="F442" i="19" s="1"/>
  <c r="BI441" i="19"/>
  <c r="BP441" i="19" s="1"/>
  <c r="AD441" i="19"/>
  <c r="AA441" i="19"/>
  <c r="AB441" i="19" s="1"/>
  <c r="Y441" i="19"/>
  <c r="U441" i="19"/>
  <c r="V441" i="19" s="1"/>
  <c r="S441" i="19"/>
  <c r="O441" i="19"/>
  <c r="P441" i="19" s="1"/>
  <c r="M441" i="19"/>
  <c r="BJ440" i="19"/>
  <c r="BI440" i="19"/>
  <c r="BH440" i="19"/>
  <c r="AN440" i="19"/>
  <c r="AO440" i="19" s="1"/>
  <c r="AD440" i="19"/>
  <c r="AA440" i="19"/>
  <c r="AB440" i="19" s="1"/>
  <c r="Y440" i="19"/>
  <c r="U440" i="19"/>
  <c r="V440" i="19" s="1"/>
  <c r="S440" i="19"/>
  <c r="O440" i="19"/>
  <c r="P440" i="19" s="1"/>
  <c r="M440" i="19"/>
  <c r="BJ439" i="19"/>
  <c r="BI439" i="19"/>
  <c r="AD439" i="19"/>
  <c r="AA439" i="19"/>
  <c r="AB439" i="19" s="1"/>
  <c r="Y439" i="19"/>
  <c r="U439" i="19"/>
  <c r="V439" i="19" s="1"/>
  <c r="S439" i="19"/>
  <c r="O439" i="19"/>
  <c r="P439" i="19" s="1"/>
  <c r="M439" i="19"/>
  <c r="AD438" i="19"/>
  <c r="AA438" i="19"/>
  <c r="AB438" i="19" s="1"/>
  <c r="Y438" i="19"/>
  <c r="U438" i="19"/>
  <c r="V438" i="19" s="1"/>
  <c r="S438" i="19"/>
  <c r="O438" i="19"/>
  <c r="P438" i="19" s="1"/>
  <c r="M438" i="19"/>
  <c r="E438" i="19"/>
  <c r="F438" i="19" s="1"/>
  <c r="BJ437" i="19"/>
  <c r="BI437" i="19"/>
  <c r="BH437" i="19"/>
  <c r="AN437" i="19"/>
  <c r="AO437" i="19" s="1"/>
  <c r="AD437" i="19"/>
  <c r="AA437" i="19"/>
  <c r="AB437" i="19" s="1"/>
  <c r="Y437" i="19"/>
  <c r="U437" i="19"/>
  <c r="V437" i="19" s="1"/>
  <c r="S437" i="19"/>
  <c r="O437" i="19"/>
  <c r="P437" i="19" s="1"/>
  <c r="M437" i="19"/>
  <c r="AD436" i="19"/>
  <c r="AA436" i="19"/>
  <c r="AB436" i="19" s="1"/>
  <c r="Y436" i="19"/>
  <c r="U436" i="19"/>
  <c r="V436" i="19" s="1"/>
  <c r="S436" i="19"/>
  <c r="O436" i="19"/>
  <c r="P436" i="19" s="1"/>
  <c r="M436" i="19"/>
  <c r="E436" i="19"/>
  <c r="F436" i="19" s="1"/>
  <c r="BB436" i="19" s="1"/>
  <c r="BP436" i="19" s="1"/>
  <c r="AD435" i="19"/>
  <c r="AA435" i="19"/>
  <c r="AB435" i="19" s="1"/>
  <c r="Y435" i="19"/>
  <c r="U435" i="19"/>
  <c r="V435" i="19" s="1"/>
  <c r="S435" i="19"/>
  <c r="O435" i="19"/>
  <c r="P435" i="19" s="1"/>
  <c r="M435" i="19"/>
  <c r="E435" i="19"/>
  <c r="F435" i="19" s="1"/>
  <c r="BJ434" i="19"/>
  <c r="BI434" i="19"/>
  <c r="BH434" i="19"/>
  <c r="AN434" i="19"/>
  <c r="AO434" i="19" s="1"/>
  <c r="AD434" i="19"/>
  <c r="AA434" i="19"/>
  <c r="AB434" i="19" s="1"/>
  <c r="Y434" i="19"/>
  <c r="U434" i="19"/>
  <c r="V434" i="19" s="1"/>
  <c r="S434" i="19"/>
  <c r="O434" i="19"/>
  <c r="P434" i="19" s="1"/>
  <c r="M434" i="19"/>
  <c r="BI433" i="19"/>
  <c r="BH433" i="19"/>
  <c r="AN433" i="19"/>
  <c r="AO433" i="19" s="1"/>
  <c r="AD433" i="19"/>
  <c r="AA433" i="19"/>
  <c r="AB433" i="19" s="1"/>
  <c r="Y433" i="19"/>
  <c r="U433" i="19"/>
  <c r="V433" i="19" s="1"/>
  <c r="S433" i="19"/>
  <c r="O433" i="19"/>
  <c r="P433" i="19" s="1"/>
  <c r="M433" i="19"/>
  <c r="BJ432" i="19"/>
  <c r="BH432" i="19"/>
  <c r="AN432" i="19"/>
  <c r="AO432" i="19" s="1"/>
  <c r="AD432" i="19"/>
  <c r="AA432" i="19"/>
  <c r="AB432" i="19" s="1"/>
  <c r="Y432" i="19"/>
  <c r="U432" i="19"/>
  <c r="V432" i="19" s="1"/>
  <c r="S432" i="19"/>
  <c r="O432" i="19"/>
  <c r="P432" i="19" s="1"/>
  <c r="M432" i="19"/>
  <c r="AD431" i="19"/>
  <c r="AA431" i="19"/>
  <c r="AB431" i="19" s="1"/>
  <c r="Y431" i="19"/>
  <c r="U431" i="19"/>
  <c r="V431" i="19" s="1"/>
  <c r="S431" i="19"/>
  <c r="O431" i="19"/>
  <c r="P431" i="19" s="1"/>
  <c r="M431" i="19"/>
  <c r="E431" i="19"/>
  <c r="F431" i="19" s="1"/>
  <c r="BB431" i="19" s="1"/>
  <c r="BJ430" i="19"/>
  <c r="BI430" i="19"/>
  <c r="BH430" i="19"/>
  <c r="AN430" i="19"/>
  <c r="AO430" i="19" s="1"/>
  <c r="AD430" i="19"/>
  <c r="AA430" i="19"/>
  <c r="AB430" i="19" s="1"/>
  <c r="Y430" i="19"/>
  <c r="U430" i="19"/>
  <c r="V430" i="19" s="1"/>
  <c r="S430" i="19"/>
  <c r="O430" i="19"/>
  <c r="P430" i="19" s="1"/>
  <c r="M430" i="19"/>
  <c r="AD429" i="19"/>
  <c r="AA429" i="19"/>
  <c r="AB429" i="19" s="1"/>
  <c r="Y429" i="19"/>
  <c r="U429" i="19"/>
  <c r="V429" i="19" s="1"/>
  <c r="S429" i="19"/>
  <c r="O429" i="19"/>
  <c r="P429" i="19" s="1"/>
  <c r="M429" i="19"/>
  <c r="E429" i="19"/>
  <c r="F429" i="19" s="1"/>
  <c r="G429" i="19" s="1"/>
  <c r="H429" i="19" s="1"/>
  <c r="AD428" i="19"/>
  <c r="AA428" i="19"/>
  <c r="AB428" i="19" s="1"/>
  <c r="Y428" i="19"/>
  <c r="U428" i="19"/>
  <c r="V428" i="19" s="1"/>
  <c r="S428" i="19"/>
  <c r="O428" i="19"/>
  <c r="P428" i="19" s="1"/>
  <c r="M428" i="19"/>
  <c r="E428" i="19"/>
  <c r="F428" i="19" s="1"/>
  <c r="G428" i="19" s="1"/>
  <c r="H428" i="19" s="1"/>
  <c r="BJ427" i="19"/>
  <c r="BI427" i="19"/>
  <c r="BH427" i="19"/>
  <c r="AN427" i="19"/>
  <c r="AO427" i="19" s="1"/>
  <c r="AD427" i="19"/>
  <c r="AA427" i="19"/>
  <c r="AB427" i="19" s="1"/>
  <c r="Y427" i="19"/>
  <c r="U427" i="19"/>
  <c r="V427" i="19" s="1"/>
  <c r="S427" i="19"/>
  <c r="O427" i="19"/>
  <c r="P427" i="19" s="1"/>
  <c r="M427" i="19"/>
  <c r="BJ426" i="19"/>
  <c r="BI426" i="19"/>
  <c r="BH426" i="19"/>
  <c r="AN426" i="19"/>
  <c r="AO426" i="19" s="1"/>
  <c r="AD426" i="19"/>
  <c r="AA426" i="19"/>
  <c r="AB426" i="19" s="1"/>
  <c r="Y426" i="19"/>
  <c r="U426" i="19"/>
  <c r="V426" i="19" s="1"/>
  <c r="S426" i="19"/>
  <c r="O426" i="19"/>
  <c r="P426" i="19" s="1"/>
  <c r="M426" i="19"/>
  <c r="BI425" i="19"/>
  <c r="BH425" i="19"/>
  <c r="AN425" i="19"/>
  <c r="AO425" i="19" s="1"/>
  <c r="AD425" i="19"/>
  <c r="AA425" i="19"/>
  <c r="AB425" i="19" s="1"/>
  <c r="Y425" i="19"/>
  <c r="U425" i="19"/>
  <c r="V425" i="19" s="1"/>
  <c r="S425" i="19"/>
  <c r="O425" i="19"/>
  <c r="P425" i="19" s="1"/>
  <c r="M425" i="19"/>
  <c r="AD424" i="19"/>
  <c r="AA424" i="19"/>
  <c r="AB424" i="19" s="1"/>
  <c r="Y424" i="19"/>
  <c r="U424" i="19"/>
  <c r="V424" i="19" s="1"/>
  <c r="S424" i="19"/>
  <c r="O424" i="19"/>
  <c r="P424" i="19" s="1"/>
  <c r="M424" i="19"/>
  <c r="E424" i="19"/>
  <c r="F424" i="19" s="1"/>
  <c r="AD423" i="19"/>
  <c r="AA423" i="19"/>
  <c r="AB423" i="19" s="1"/>
  <c r="Y423" i="19"/>
  <c r="U423" i="19"/>
  <c r="V423" i="19" s="1"/>
  <c r="S423" i="19"/>
  <c r="O423" i="19"/>
  <c r="P423" i="19" s="1"/>
  <c r="M423" i="19"/>
  <c r="E423" i="19"/>
  <c r="F423" i="19" s="1"/>
  <c r="AD422" i="19"/>
  <c r="AA422" i="19"/>
  <c r="AB422" i="19" s="1"/>
  <c r="Y422" i="19"/>
  <c r="U422" i="19"/>
  <c r="V422" i="19" s="1"/>
  <c r="S422" i="19"/>
  <c r="O422" i="19"/>
  <c r="P422" i="19" s="1"/>
  <c r="M422" i="19"/>
  <c r="E422" i="19"/>
  <c r="F422" i="19" s="1"/>
  <c r="AD421" i="19"/>
  <c r="AA421" i="19"/>
  <c r="AB421" i="19" s="1"/>
  <c r="Y421" i="19"/>
  <c r="U421" i="19"/>
  <c r="V421" i="19" s="1"/>
  <c r="S421" i="19"/>
  <c r="O421" i="19"/>
  <c r="P421" i="19" s="1"/>
  <c r="M421" i="19"/>
  <c r="E421" i="19"/>
  <c r="F421" i="19" s="1"/>
  <c r="AD420" i="19"/>
  <c r="AA420" i="19"/>
  <c r="AB420" i="19" s="1"/>
  <c r="Y420" i="19"/>
  <c r="U420" i="19"/>
  <c r="V420" i="19" s="1"/>
  <c r="S420" i="19"/>
  <c r="O420" i="19"/>
  <c r="P420" i="19" s="1"/>
  <c r="M420" i="19"/>
  <c r="E420" i="19"/>
  <c r="F420" i="19" s="1"/>
  <c r="AD419" i="19"/>
  <c r="AA419" i="19"/>
  <c r="AB419" i="19" s="1"/>
  <c r="Y419" i="19"/>
  <c r="U419" i="19"/>
  <c r="V419" i="19" s="1"/>
  <c r="S419" i="19"/>
  <c r="O419" i="19"/>
  <c r="P419" i="19" s="1"/>
  <c r="M419" i="19"/>
  <c r="E419" i="19"/>
  <c r="F419" i="19" s="1"/>
  <c r="AD418" i="19"/>
  <c r="AA418" i="19"/>
  <c r="AB418" i="19" s="1"/>
  <c r="Y418" i="19"/>
  <c r="U418" i="19"/>
  <c r="V418" i="19" s="1"/>
  <c r="S418" i="19"/>
  <c r="O418" i="19"/>
  <c r="P418" i="19" s="1"/>
  <c r="M418" i="19"/>
  <c r="E418" i="19"/>
  <c r="F418" i="19" s="1"/>
  <c r="BH417" i="19"/>
  <c r="BP417" i="19" s="1"/>
  <c r="AN417" i="19"/>
  <c r="AO417" i="19" s="1"/>
  <c r="AD417" i="19"/>
  <c r="AA417" i="19"/>
  <c r="AB417" i="19" s="1"/>
  <c r="Y417" i="19"/>
  <c r="U417" i="19"/>
  <c r="V417" i="19" s="1"/>
  <c r="S417" i="19"/>
  <c r="O417" i="19"/>
  <c r="P417" i="19" s="1"/>
  <c r="M417" i="19"/>
  <c r="BJ416" i="19"/>
  <c r="BN416" i="19" s="1"/>
  <c r="AD416" i="19"/>
  <c r="AA416" i="19"/>
  <c r="AB416" i="19" s="1"/>
  <c r="Y416" i="19"/>
  <c r="U416" i="19"/>
  <c r="V416" i="19" s="1"/>
  <c r="S416" i="19"/>
  <c r="O416" i="19"/>
  <c r="P416" i="19" s="1"/>
  <c r="M416" i="19"/>
  <c r="BI415" i="19"/>
  <c r="BH415" i="19"/>
  <c r="AN415" i="19"/>
  <c r="AO415" i="19" s="1"/>
  <c r="AD415" i="19"/>
  <c r="AA415" i="19"/>
  <c r="AB415" i="19" s="1"/>
  <c r="Y415" i="19"/>
  <c r="U415" i="19"/>
  <c r="V415" i="19" s="1"/>
  <c r="S415" i="19"/>
  <c r="O415" i="19"/>
  <c r="P415" i="19" s="1"/>
  <c r="M415" i="19"/>
  <c r="BI414" i="19"/>
  <c r="BH414" i="19"/>
  <c r="AN414" i="19"/>
  <c r="AO414" i="19" s="1"/>
  <c r="AD414" i="19"/>
  <c r="AA414" i="19"/>
  <c r="AB414" i="19" s="1"/>
  <c r="Y414" i="19"/>
  <c r="U414" i="19"/>
  <c r="V414" i="19" s="1"/>
  <c r="S414" i="19"/>
  <c r="O414" i="19"/>
  <c r="P414" i="19" s="1"/>
  <c r="M414" i="19"/>
  <c r="BI413" i="19"/>
  <c r="AD413" i="19"/>
  <c r="AA413" i="19"/>
  <c r="AB413" i="19" s="1"/>
  <c r="Y413" i="19"/>
  <c r="U413" i="19"/>
  <c r="V413" i="19" s="1"/>
  <c r="S413" i="19"/>
  <c r="O413" i="19"/>
  <c r="P413" i="19" s="1"/>
  <c r="M413" i="19"/>
  <c r="BI412" i="19"/>
  <c r="BH412" i="19"/>
  <c r="AN412" i="19"/>
  <c r="AO412" i="19" s="1"/>
  <c r="AD412" i="19"/>
  <c r="AA412" i="19"/>
  <c r="AB412" i="19" s="1"/>
  <c r="Y412" i="19"/>
  <c r="U412" i="19"/>
  <c r="V412" i="19" s="1"/>
  <c r="S412" i="19"/>
  <c r="O412" i="19"/>
  <c r="P412" i="19" s="1"/>
  <c r="M412" i="19"/>
  <c r="BI411" i="19"/>
  <c r="BH411" i="19"/>
  <c r="AN411" i="19"/>
  <c r="AO411" i="19" s="1"/>
  <c r="AD411" i="19"/>
  <c r="AA411" i="19"/>
  <c r="AB411" i="19" s="1"/>
  <c r="Y411" i="19"/>
  <c r="U411" i="19"/>
  <c r="V411" i="19" s="1"/>
  <c r="S411" i="19"/>
  <c r="O411" i="19"/>
  <c r="P411" i="19" s="1"/>
  <c r="M411" i="19"/>
  <c r="BJ410" i="19"/>
  <c r="BI410" i="19"/>
  <c r="BH410" i="19"/>
  <c r="AN410" i="19"/>
  <c r="AO410" i="19" s="1"/>
  <c r="AD410" i="19"/>
  <c r="AA410" i="19"/>
  <c r="AB410" i="19" s="1"/>
  <c r="Y410" i="19"/>
  <c r="U410" i="19"/>
  <c r="V410" i="19" s="1"/>
  <c r="S410" i="19"/>
  <c r="O410" i="19"/>
  <c r="P410" i="19" s="1"/>
  <c r="M410" i="19"/>
  <c r="BI409" i="19"/>
  <c r="BH409" i="19"/>
  <c r="AN409" i="19"/>
  <c r="AO409" i="19" s="1"/>
  <c r="AD409" i="19"/>
  <c r="AA409" i="19"/>
  <c r="AB409" i="19" s="1"/>
  <c r="Y409" i="19"/>
  <c r="U409" i="19"/>
  <c r="V409" i="19" s="1"/>
  <c r="S409" i="19"/>
  <c r="O409" i="19"/>
  <c r="P409" i="19" s="1"/>
  <c r="M409" i="19"/>
  <c r="BJ408" i="19"/>
  <c r="BI408" i="19"/>
  <c r="AD408" i="19"/>
  <c r="AA408" i="19"/>
  <c r="AB408" i="19" s="1"/>
  <c r="Y408" i="19"/>
  <c r="U408" i="19"/>
  <c r="V408" i="19" s="1"/>
  <c r="S408" i="19"/>
  <c r="O408" i="19"/>
  <c r="P408" i="19" s="1"/>
  <c r="M408" i="19"/>
  <c r="BI407" i="19"/>
  <c r="BH407" i="19"/>
  <c r="AN407" i="19"/>
  <c r="AO407" i="19" s="1"/>
  <c r="AD407" i="19"/>
  <c r="AA407" i="19"/>
  <c r="AB407" i="19" s="1"/>
  <c r="Y407" i="19"/>
  <c r="U407" i="19"/>
  <c r="V407" i="19" s="1"/>
  <c r="S407" i="19"/>
  <c r="O407" i="19"/>
  <c r="P407" i="19" s="1"/>
  <c r="M407" i="19"/>
  <c r="BJ406" i="19"/>
  <c r="BI406" i="19"/>
  <c r="BH406" i="19"/>
  <c r="AN406" i="19"/>
  <c r="AO406" i="19" s="1"/>
  <c r="AD406" i="19"/>
  <c r="AA406" i="19"/>
  <c r="AB406" i="19" s="1"/>
  <c r="Y406" i="19"/>
  <c r="U406" i="19"/>
  <c r="V406" i="19" s="1"/>
  <c r="S406" i="19"/>
  <c r="O406" i="19"/>
  <c r="P406" i="19" s="1"/>
  <c r="M406" i="19"/>
  <c r="BJ405" i="19"/>
  <c r="BN405" i="19" s="1"/>
  <c r="AD405" i="19"/>
  <c r="AA405" i="19"/>
  <c r="AB405" i="19" s="1"/>
  <c r="Y405" i="19"/>
  <c r="U405" i="19"/>
  <c r="V405" i="19" s="1"/>
  <c r="S405" i="19"/>
  <c r="O405" i="19"/>
  <c r="P405" i="19" s="1"/>
  <c r="M405" i="19"/>
  <c r="BJ404" i="19"/>
  <c r="BI404" i="19"/>
  <c r="AD404" i="19"/>
  <c r="AA404" i="19"/>
  <c r="AB404" i="19" s="1"/>
  <c r="Y404" i="19"/>
  <c r="U404" i="19"/>
  <c r="V404" i="19" s="1"/>
  <c r="S404" i="19"/>
  <c r="O404" i="19"/>
  <c r="P404" i="19" s="1"/>
  <c r="M404" i="19"/>
  <c r="AD403" i="19"/>
  <c r="AA403" i="19"/>
  <c r="AB403" i="19" s="1"/>
  <c r="Y403" i="19"/>
  <c r="U403" i="19"/>
  <c r="V403" i="19" s="1"/>
  <c r="S403" i="19"/>
  <c r="O403" i="19"/>
  <c r="P403" i="19" s="1"/>
  <c r="M403" i="19"/>
  <c r="E403" i="19"/>
  <c r="F403" i="19" s="1"/>
  <c r="AD402" i="19"/>
  <c r="AA402" i="19"/>
  <c r="AB402" i="19" s="1"/>
  <c r="Y402" i="19"/>
  <c r="U402" i="19"/>
  <c r="V402" i="19" s="1"/>
  <c r="S402" i="19"/>
  <c r="O402" i="19"/>
  <c r="P402" i="19" s="1"/>
  <c r="M402" i="19"/>
  <c r="E402" i="19"/>
  <c r="F402" i="19" s="1"/>
  <c r="BH401" i="19"/>
  <c r="BP401" i="19" s="1"/>
  <c r="AN401" i="19"/>
  <c r="AO401" i="19" s="1"/>
  <c r="AD401" i="19"/>
  <c r="AA401" i="19"/>
  <c r="AB401" i="19" s="1"/>
  <c r="Y401" i="19"/>
  <c r="U401" i="19"/>
  <c r="V401" i="19" s="1"/>
  <c r="S401" i="19"/>
  <c r="O401" i="19"/>
  <c r="P401" i="19" s="1"/>
  <c r="M401" i="19"/>
  <c r="BI400" i="19"/>
  <c r="BH400" i="19"/>
  <c r="AN400" i="19"/>
  <c r="AO400" i="19" s="1"/>
  <c r="AD400" i="19"/>
  <c r="AA400" i="19"/>
  <c r="AB400" i="19" s="1"/>
  <c r="Y400" i="19"/>
  <c r="U400" i="19"/>
  <c r="V400" i="19" s="1"/>
  <c r="S400" i="19"/>
  <c r="O400" i="19"/>
  <c r="P400" i="19" s="1"/>
  <c r="M400" i="19"/>
  <c r="AD399" i="19"/>
  <c r="AA399" i="19"/>
  <c r="AB399" i="19" s="1"/>
  <c r="Y399" i="19"/>
  <c r="U399" i="19"/>
  <c r="V399" i="19" s="1"/>
  <c r="S399" i="19"/>
  <c r="O399" i="19"/>
  <c r="P399" i="19" s="1"/>
  <c r="M399" i="19"/>
  <c r="E399" i="19"/>
  <c r="F399" i="19" s="1"/>
  <c r="BB399" i="19" s="1"/>
  <c r="BP399" i="19" s="1"/>
  <c r="BI398" i="19"/>
  <c r="BH398" i="19"/>
  <c r="AN398" i="19"/>
  <c r="AO398" i="19" s="1"/>
  <c r="AD398" i="19"/>
  <c r="AA398" i="19"/>
  <c r="AB398" i="19" s="1"/>
  <c r="Y398" i="19"/>
  <c r="U398" i="19"/>
  <c r="V398" i="19" s="1"/>
  <c r="S398" i="19"/>
  <c r="O398" i="19"/>
  <c r="P398" i="19" s="1"/>
  <c r="M398" i="19"/>
  <c r="BJ397" i="19"/>
  <c r="AD397" i="19"/>
  <c r="AA397" i="19"/>
  <c r="AB397" i="19" s="1"/>
  <c r="Y397" i="19"/>
  <c r="U397" i="19"/>
  <c r="V397" i="19" s="1"/>
  <c r="S397" i="19"/>
  <c r="O397" i="19"/>
  <c r="P397" i="19" s="1"/>
  <c r="M397" i="19"/>
  <c r="BJ396" i="19"/>
  <c r="BH396" i="19"/>
  <c r="AN396" i="19"/>
  <c r="AO396" i="19" s="1"/>
  <c r="AD396" i="19"/>
  <c r="AA396" i="19"/>
  <c r="AB396" i="19" s="1"/>
  <c r="Y396" i="19"/>
  <c r="U396" i="19"/>
  <c r="V396" i="19" s="1"/>
  <c r="S396" i="19"/>
  <c r="O396" i="19"/>
  <c r="P396" i="19" s="1"/>
  <c r="M396" i="19"/>
  <c r="BJ395" i="19"/>
  <c r="BH395" i="19"/>
  <c r="AN395" i="19"/>
  <c r="AO395" i="19" s="1"/>
  <c r="AD395" i="19"/>
  <c r="AA395" i="19"/>
  <c r="AB395" i="19" s="1"/>
  <c r="Y395" i="19"/>
  <c r="U395" i="19"/>
  <c r="V395" i="19" s="1"/>
  <c r="S395" i="19"/>
  <c r="O395" i="19"/>
  <c r="P395" i="19" s="1"/>
  <c r="M395" i="19"/>
  <c r="BI394" i="19"/>
  <c r="AD394" i="19"/>
  <c r="AA394" i="19"/>
  <c r="AB394" i="19" s="1"/>
  <c r="Y394" i="19"/>
  <c r="U394" i="19"/>
  <c r="V394" i="19" s="1"/>
  <c r="S394" i="19"/>
  <c r="O394" i="19"/>
  <c r="P394" i="19" s="1"/>
  <c r="M394" i="19"/>
  <c r="BJ393" i="19"/>
  <c r="BH393" i="19"/>
  <c r="AN393" i="19"/>
  <c r="AO393" i="19" s="1"/>
  <c r="AD393" i="19"/>
  <c r="AA393" i="19"/>
  <c r="AB393" i="19" s="1"/>
  <c r="Y393" i="19"/>
  <c r="U393" i="19"/>
  <c r="V393" i="19" s="1"/>
  <c r="S393" i="19"/>
  <c r="O393" i="19"/>
  <c r="P393" i="19" s="1"/>
  <c r="M393" i="19"/>
  <c r="BI392" i="19"/>
  <c r="BP392" i="19" s="1"/>
  <c r="AD392" i="19"/>
  <c r="AA392" i="19"/>
  <c r="AB392" i="19" s="1"/>
  <c r="Y392" i="19"/>
  <c r="U392" i="19"/>
  <c r="V392" i="19" s="1"/>
  <c r="S392" i="19"/>
  <c r="O392" i="19"/>
  <c r="P392" i="19" s="1"/>
  <c r="M392" i="19"/>
  <c r="BH391" i="19"/>
  <c r="AN391" i="19"/>
  <c r="AO391" i="19" s="1"/>
  <c r="AD391" i="19"/>
  <c r="AA391" i="19"/>
  <c r="AB391" i="19" s="1"/>
  <c r="Y391" i="19"/>
  <c r="U391" i="19"/>
  <c r="V391" i="19" s="1"/>
  <c r="S391" i="19"/>
  <c r="O391" i="19"/>
  <c r="P391" i="19" s="1"/>
  <c r="M391" i="19"/>
  <c r="BH390" i="19"/>
  <c r="BM390" i="19" s="1"/>
  <c r="AN390" i="19"/>
  <c r="AO390" i="19" s="1"/>
  <c r="AD390" i="19"/>
  <c r="AA390" i="19"/>
  <c r="AB390" i="19" s="1"/>
  <c r="Y390" i="19"/>
  <c r="U390" i="19"/>
  <c r="V390" i="19" s="1"/>
  <c r="S390" i="19"/>
  <c r="O390" i="19"/>
  <c r="P390" i="19" s="1"/>
  <c r="M390" i="19"/>
  <c r="BH389" i="19"/>
  <c r="BM389" i="19" s="1"/>
  <c r="AN389" i="19"/>
  <c r="AO389" i="19" s="1"/>
  <c r="AD389" i="19"/>
  <c r="AA389" i="19"/>
  <c r="AB389" i="19" s="1"/>
  <c r="Y389" i="19"/>
  <c r="U389" i="19"/>
  <c r="V389" i="19" s="1"/>
  <c r="S389" i="19"/>
  <c r="O389" i="19"/>
  <c r="P389" i="19" s="1"/>
  <c r="M389" i="19"/>
  <c r="AD388" i="19"/>
  <c r="AA388" i="19"/>
  <c r="AB388" i="19" s="1"/>
  <c r="Y388" i="19"/>
  <c r="U388" i="19"/>
  <c r="V388" i="19" s="1"/>
  <c r="S388" i="19"/>
  <c r="O388" i="19"/>
  <c r="P388" i="19" s="1"/>
  <c r="M388" i="19"/>
  <c r="E388" i="19"/>
  <c r="F388" i="19" s="1"/>
  <c r="BB388" i="19" s="1"/>
  <c r="BI387" i="19"/>
  <c r="BH387" i="19"/>
  <c r="AN387" i="19"/>
  <c r="AO387" i="19" s="1"/>
  <c r="AD387" i="19"/>
  <c r="AA387" i="19"/>
  <c r="AB387" i="19" s="1"/>
  <c r="Y387" i="19"/>
  <c r="U387" i="19"/>
  <c r="V387" i="19" s="1"/>
  <c r="S387" i="19"/>
  <c r="O387" i="19"/>
  <c r="P387" i="19" s="1"/>
  <c r="M387" i="19"/>
  <c r="BH386" i="19"/>
  <c r="BN386" i="19" s="1"/>
  <c r="AN386" i="19"/>
  <c r="AO386" i="19" s="1"/>
  <c r="AD386" i="19"/>
  <c r="AA386" i="19"/>
  <c r="AB386" i="19" s="1"/>
  <c r="Y386" i="19"/>
  <c r="U386" i="19"/>
  <c r="V386" i="19" s="1"/>
  <c r="S386" i="19"/>
  <c r="O386" i="19"/>
  <c r="P386" i="19" s="1"/>
  <c r="M386" i="19"/>
  <c r="AD385" i="19"/>
  <c r="AA385" i="19"/>
  <c r="AB385" i="19" s="1"/>
  <c r="Y385" i="19"/>
  <c r="U385" i="19"/>
  <c r="V385" i="19" s="1"/>
  <c r="S385" i="19"/>
  <c r="O385" i="19"/>
  <c r="P385" i="19" s="1"/>
  <c r="M385" i="19"/>
  <c r="E385" i="19"/>
  <c r="F385" i="19" s="1"/>
  <c r="AD384" i="19"/>
  <c r="AA384" i="19"/>
  <c r="AB384" i="19" s="1"/>
  <c r="Y384" i="19"/>
  <c r="U384" i="19"/>
  <c r="V384" i="19" s="1"/>
  <c r="S384" i="19"/>
  <c r="O384" i="19"/>
  <c r="P384" i="19" s="1"/>
  <c r="M384" i="19"/>
  <c r="E384" i="19"/>
  <c r="F384" i="19" s="1"/>
  <c r="AD383" i="19"/>
  <c r="AA383" i="19"/>
  <c r="AB383" i="19" s="1"/>
  <c r="Y383" i="19"/>
  <c r="U383" i="19"/>
  <c r="V383" i="19" s="1"/>
  <c r="S383" i="19"/>
  <c r="O383" i="19"/>
  <c r="P383" i="19" s="1"/>
  <c r="M383" i="19"/>
  <c r="E383" i="19"/>
  <c r="F383" i="19" s="1"/>
  <c r="BH382" i="19"/>
  <c r="BP382" i="19" s="1"/>
  <c r="AN382" i="19"/>
  <c r="AO382" i="19" s="1"/>
  <c r="AD382" i="19"/>
  <c r="AA382" i="19"/>
  <c r="AB382" i="19" s="1"/>
  <c r="Y382" i="19"/>
  <c r="U382" i="19"/>
  <c r="V382" i="19" s="1"/>
  <c r="S382" i="19"/>
  <c r="O382" i="19"/>
  <c r="P382" i="19" s="1"/>
  <c r="M382" i="19"/>
  <c r="BH381" i="19"/>
  <c r="BK381" i="19" s="1"/>
  <c r="BQ381" i="19" s="1"/>
  <c r="AN381" i="19"/>
  <c r="AO381" i="19" s="1"/>
  <c r="AD381" i="19"/>
  <c r="AA381" i="19"/>
  <c r="AB381" i="19" s="1"/>
  <c r="Y381" i="19"/>
  <c r="U381" i="19"/>
  <c r="V381" i="19" s="1"/>
  <c r="S381" i="19"/>
  <c r="O381" i="19"/>
  <c r="P381" i="19" s="1"/>
  <c r="M381" i="19"/>
  <c r="BI380" i="19"/>
  <c r="BH380" i="19"/>
  <c r="AN380" i="19"/>
  <c r="AO380" i="19" s="1"/>
  <c r="AD380" i="19"/>
  <c r="AA380" i="19"/>
  <c r="AB380" i="19" s="1"/>
  <c r="Y380" i="19"/>
  <c r="U380" i="19"/>
  <c r="V380" i="19" s="1"/>
  <c r="S380" i="19"/>
  <c r="O380" i="19"/>
  <c r="P380" i="19" s="1"/>
  <c r="M380" i="19"/>
  <c r="BH379" i="19"/>
  <c r="AN379" i="19"/>
  <c r="AO379" i="19" s="1"/>
  <c r="AD379" i="19"/>
  <c r="AA379" i="19"/>
  <c r="AB379" i="19" s="1"/>
  <c r="Y379" i="19"/>
  <c r="U379" i="19"/>
  <c r="V379" i="19" s="1"/>
  <c r="S379" i="19"/>
  <c r="O379" i="19"/>
  <c r="P379" i="19" s="1"/>
  <c r="M379" i="19"/>
  <c r="BJ378" i="19"/>
  <c r="BI378" i="19"/>
  <c r="AD378" i="19"/>
  <c r="AA378" i="19"/>
  <c r="AB378" i="19" s="1"/>
  <c r="Y378" i="19"/>
  <c r="U378" i="19"/>
  <c r="V378" i="19" s="1"/>
  <c r="S378" i="19"/>
  <c r="O378" i="19"/>
  <c r="P378" i="19" s="1"/>
  <c r="M378" i="19"/>
  <c r="AD377" i="19"/>
  <c r="AA377" i="19"/>
  <c r="AB377" i="19" s="1"/>
  <c r="Y377" i="19"/>
  <c r="U377" i="19"/>
  <c r="V377" i="19" s="1"/>
  <c r="S377" i="19"/>
  <c r="O377" i="19"/>
  <c r="P377" i="19" s="1"/>
  <c r="M377" i="19"/>
  <c r="E377" i="19"/>
  <c r="F377" i="19" s="1"/>
  <c r="AD376" i="19"/>
  <c r="AA376" i="19"/>
  <c r="AB376" i="19" s="1"/>
  <c r="Y376" i="19"/>
  <c r="U376" i="19"/>
  <c r="V376" i="19" s="1"/>
  <c r="S376" i="19"/>
  <c r="O376" i="19"/>
  <c r="P376" i="19" s="1"/>
  <c r="M376" i="19"/>
  <c r="E376" i="19"/>
  <c r="F376" i="19" s="1"/>
  <c r="BB376" i="19" s="1"/>
  <c r="BN376" i="19" s="1"/>
  <c r="AD375" i="19"/>
  <c r="AA375" i="19"/>
  <c r="AB375" i="19" s="1"/>
  <c r="Y375" i="19"/>
  <c r="U375" i="19"/>
  <c r="V375" i="19" s="1"/>
  <c r="S375" i="19"/>
  <c r="O375" i="19"/>
  <c r="P375" i="19" s="1"/>
  <c r="M375" i="19"/>
  <c r="E375" i="19"/>
  <c r="F375" i="19" s="1"/>
  <c r="AD374" i="19"/>
  <c r="AA374" i="19"/>
  <c r="AB374" i="19" s="1"/>
  <c r="Y374" i="19"/>
  <c r="U374" i="19"/>
  <c r="V374" i="19" s="1"/>
  <c r="S374" i="19"/>
  <c r="O374" i="19"/>
  <c r="P374" i="19" s="1"/>
  <c r="M374" i="19"/>
  <c r="E374" i="19"/>
  <c r="F374" i="19" s="1"/>
  <c r="AD373" i="19"/>
  <c r="AA373" i="19"/>
  <c r="AB373" i="19" s="1"/>
  <c r="Y373" i="19"/>
  <c r="U373" i="19"/>
  <c r="V373" i="19" s="1"/>
  <c r="S373" i="19"/>
  <c r="O373" i="19"/>
  <c r="P373" i="19" s="1"/>
  <c r="M373" i="19"/>
  <c r="E373" i="19"/>
  <c r="F373" i="19" s="1"/>
  <c r="AD372" i="19"/>
  <c r="AA372" i="19"/>
  <c r="AB372" i="19" s="1"/>
  <c r="Y372" i="19"/>
  <c r="U372" i="19"/>
  <c r="V372" i="19" s="1"/>
  <c r="S372" i="19"/>
  <c r="O372" i="19"/>
  <c r="P372" i="19" s="1"/>
  <c r="M372" i="19"/>
  <c r="E372" i="19"/>
  <c r="F372" i="19" s="1"/>
  <c r="AD371" i="19"/>
  <c r="AA371" i="19"/>
  <c r="AB371" i="19" s="1"/>
  <c r="Y371" i="19"/>
  <c r="U371" i="19"/>
  <c r="V371" i="19" s="1"/>
  <c r="S371" i="19"/>
  <c r="O371" i="19"/>
  <c r="P371" i="19" s="1"/>
  <c r="M371" i="19"/>
  <c r="E371" i="19"/>
  <c r="F371" i="19" s="1"/>
  <c r="AD370" i="19"/>
  <c r="AA370" i="19"/>
  <c r="AB370" i="19" s="1"/>
  <c r="Y370" i="19"/>
  <c r="U370" i="19"/>
  <c r="V370" i="19" s="1"/>
  <c r="S370" i="19"/>
  <c r="O370" i="19"/>
  <c r="P370" i="19" s="1"/>
  <c r="M370" i="19"/>
  <c r="E370" i="19"/>
  <c r="F370" i="19" s="1"/>
  <c r="G370" i="19" s="1"/>
  <c r="H370" i="19" s="1"/>
  <c r="AD369" i="19"/>
  <c r="AA369" i="19"/>
  <c r="AB369" i="19" s="1"/>
  <c r="Y369" i="19"/>
  <c r="U369" i="19"/>
  <c r="V369" i="19" s="1"/>
  <c r="S369" i="19"/>
  <c r="O369" i="19"/>
  <c r="P369" i="19" s="1"/>
  <c r="M369" i="19"/>
  <c r="E369" i="19"/>
  <c r="F369" i="19" s="1"/>
  <c r="G369" i="19" s="1"/>
  <c r="H369" i="19" s="1"/>
  <c r="AD368" i="19"/>
  <c r="AA368" i="19"/>
  <c r="AB368" i="19" s="1"/>
  <c r="Y368" i="19"/>
  <c r="U368" i="19"/>
  <c r="V368" i="19" s="1"/>
  <c r="S368" i="19"/>
  <c r="O368" i="19"/>
  <c r="P368" i="19" s="1"/>
  <c r="M368" i="19"/>
  <c r="E368" i="19"/>
  <c r="F368" i="19" s="1"/>
  <c r="AD367" i="19"/>
  <c r="AA367" i="19"/>
  <c r="AB367" i="19" s="1"/>
  <c r="Y367" i="19"/>
  <c r="U367" i="19"/>
  <c r="V367" i="19" s="1"/>
  <c r="S367" i="19"/>
  <c r="O367" i="19"/>
  <c r="P367" i="19" s="1"/>
  <c r="M367" i="19"/>
  <c r="E367" i="19"/>
  <c r="F367" i="19" s="1"/>
  <c r="AD366" i="19"/>
  <c r="AA366" i="19"/>
  <c r="AB366" i="19" s="1"/>
  <c r="Y366" i="19"/>
  <c r="U366" i="19"/>
  <c r="V366" i="19" s="1"/>
  <c r="S366" i="19"/>
  <c r="O366" i="19"/>
  <c r="P366" i="19" s="1"/>
  <c r="M366" i="19"/>
  <c r="E366" i="19"/>
  <c r="F366" i="19" s="1"/>
  <c r="AD365" i="19"/>
  <c r="AA365" i="19"/>
  <c r="AB365" i="19" s="1"/>
  <c r="Y365" i="19"/>
  <c r="U365" i="19"/>
  <c r="V365" i="19" s="1"/>
  <c r="S365" i="19"/>
  <c r="O365" i="19"/>
  <c r="P365" i="19" s="1"/>
  <c r="M365" i="19"/>
  <c r="E365" i="19"/>
  <c r="F365" i="19" s="1"/>
  <c r="BB365" i="19" s="1"/>
  <c r="BK365" i="19" s="1"/>
  <c r="BQ365" i="19" s="1"/>
  <c r="AD364" i="19"/>
  <c r="AA364" i="19"/>
  <c r="AB364" i="19" s="1"/>
  <c r="Y364" i="19"/>
  <c r="U364" i="19"/>
  <c r="V364" i="19" s="1"/>
  <c r="S364" i="19"/>
  <c r="O364" i="19"/>
  <c r="P364" i="19" s="1"/>
  <c r="M364" i="19"/>
  <c r="E364" i="19"/>
  <c r="F364" i="19" s="1"/>
  <c r="BB364" i="19" s="1"/>
  <c r="AD363" i="19"/>
  <c r="AA363" i="19"/>
  <c r="AB363" i="19" s="1"/>
  <c r="Y363" i="19"/>
  <c r="U363" i="19"/>
  <c r="V363" i="19" s="1"/>
  <c r="S363" i="19"/>
  <c r="O363" i="19"/>
  <c r="P363" i="19" s="1"/>
  <c r="M363" i="19"/>
  <c r="E363" i="19"/>
  <c r="F363" i="19" s="1"/>
  <c r="BJ362" i="19"/>
  <c r="BH362" i="19"/>
  <c r="AN362" i="19"/>
  <c r="AO362" i="19" s="1"/>
  <c r="AD362" i="19"/>
  <c r="AA362" i="19"/>
  <c r="AB362" i="19" s="1"/>
  <c r="Y362" i="19"/>
  <c r="U362" i="19"/>
  <c r="V362" i="19" s="1"/>
  <c r="S362" i="19"/>
  <c r="O362" i="19"/>
  <c r="P362" i="19" s="1"/>
  <c r="M362" i="19"/>
  <c r="AD361" i="19"/>
  <c r="AA361" i="19"/>
  <c r="AB361" i="19" s="1"/>
  <c r="Y361" i="19"/>
  <c r="U361" i="19"/>
  <c r="V361" i="19" s="1"/>
  <c r="S361" i="19"/>
  <c r="O361" i="19"/>
  <c r="P361" i="19" s="1"/>
  <c r="M361" i="19"/>
  <c r="E361" i="19"/>
  <c r="F361" i="19" s="1"/>
  <c r="BB361" i="19" s="1"/>
  <c r="BM361" i="19" s="1"/>
  <c r="AD360" i="19"/>
  <c r="AA360" i="19"/>
  <c r="AB360" i="19" s="1"/>
  <c r="Y360" i="19"/>
  <c r="U360" i="19"/>
  <c r="V360" i="19" s="1"/>
  <c r="S360" i="19"/>
  <c r="O360" i="19"/>
  <c r="P360" i="19" s="1"/>
  <c r="M360" i="19"/>
  <c r="E360" i="19"/>
  <c r="F360" i="19" s="1"/>
  <c r="AD359" i="19"/>
  <c r="AA359" i="19"/>
  <c r="AB359" i="19" s="1"/>
  <c r="Y359" i="19"/>
  <c r="U359" i="19"/>
  <c r="V359" i="19" s="1"/>
  <c r="S359" i="19"/>
  <c r="O359" i="19"/>
  <c r="P359" i="19" s="1"/>
  <c r="M359" i="19"/>
  <c r="E359" i="19"/>
  <c r="F359" i="19" s="1"/>
  <c r="AD358" i="19"/>
  <c r="AA358" i="19"/>
  <c r="AB358" i="19" s="1"/>
  <c r="Y358" i="19"/>
  <c r="U358" i="19"/>
  <c r="V358" i="19" s="1"/>
  <c r="S358" i="19"/>
  <c r="O358" i="19"/>
  <c r="P358" i="19" s="1"/>
  <c r="M358" i="19"/>
  <c r="E358" i="19"/>
  <c r="F358" i="19" s="1"/>
  <c r="AD357" i="19"/>
  <c r="AA357" i="19"/>
  <c r="AB357" i="19" s="1"/>
  <c r="Y357" i="19"/>
  <c r="U357" i="19"/>
  <c r="V357" i="19" s="1"/>
  <c r="S357" i="19"/>
  <c r="O357" i="19"/>
  <c r="P357" i="19" s="1"/>
  <c r="M357" i="19"/>
  <c r="E357" i="19"/>
  <c r="F357" i="19" s="1"/>
  <c r="G357" i="19" s="1"/>
  <c r="H357" i="19" s="1"/>
  <c r="AD356" i="19"/>
  <c r="AA356" i="19"/>
  <c r="AB356" i="19" s="1"/>
  <c r="Y356" i="19"/>
  <c r="U356" i="19"/>
  <c r="V356" i="19" s="1"/>
  <c r="S356" i="19"/>
  <c r="O356" i="19"/>
  <c r="P356" i="19" s="1"/>
  <c r="M356" i="19"/>
  <c r="E356" i="19"/>
  <c r="F356" i="19" s="1"/>
  <c r="BB356" i="19" s="1"/>
  <c r="BP356" i="19" s="1"/>
  <c r="AD355" i="19"/>
  <c r="AA355" i="19"/>
  <c r="AB355" i="19" s="1"/>
  <c r="Y355" i="19"/>
  <c r="U355" i="19"/>
  <c r="V355" i="19" s="1"/>
  <c r="S355" i="19"/>
  <c r="O355" i="19"/>
  <c r="P355" i="19" s="1"/>
  <c r="M355" i="19"/>
  <c r="E355" i="19"/>
  <c r="F355" i="19" s="1"/>
  <c r="AD354" i="19"/>
  <c r="AA354" i="19"/>
  <c r="AB354" i="19" s="1"/>
  <c r="Y354" i="19"/>
  <c r="U354" i="19"/>
  <c r="V354" i="19" s="1"/>
  <c r="S354" i="19"/>
  <c r="O354" i="19"/>
  <c r="P354" i="19" s="1"/>
  <c r="M354" i="19"/>
  <c r="E354" i="19"/>
  <c r="F354" i="19" s="1"/>
  <c r="AD353" i="19"/>
  <c r="AA353" i="19"/>
  <c r="AB353" i="19" s="1"/>
  <c r="Y353" i="19"/>
  <c r="U353" i="19"/>
  <c r="V353" i="19" s="1"/>
  <c r="S353" i="19"/>
  <c r="O353" i="19"/>
  <c r="P353" i="19" s="1"/>
  <c r="M353" i="19"/>
  <c r="E353" i="19"/>
  <c r="F353" i="19" s="1"/>
  <c r="G353" i="19" s="1"/>
  <c r="H353" i="19" s="1"/>
  <c r="AD352" i="19"/>
  <c r="AA352" i="19"/>
  <c r="AB352" i="19" s="1"/>
  <c r="Y352" i="19"/>
  <c r="U352" i="19"/>
  <c r="V352" i="19" s="1"/>
  <c r="S352" i="19"/>
  <c r="O352" i="19"/>
  <c r="P352" i="19" s="1"/>
  <c r="M352" i="19"/>
  <c r="E352" i="19"/>
  <c r="F352" i="19" s="1"/>
  <c r="AD351" i="19"/>
  <c r="AA351" i="19"/>
  <c r="AB351" i="19" s="1"/>
  <c r="Y351" i="19"/>
  <c r="U351" i="19"/>
  <c r="V351" i="19" s="1"/>
  <c r="S351" i="19"/>
  <c r="O351" i="19"/>
  <c r="P351" i="19" s="1"/>
  <c r="M351" i="19"/>
  <c r="E351" i="19"/>
  <c r="F351" i="19" s="1"/>
  <c r="AD350" i="19"/>
  <c r="AA350" i="19"/>
  <c r="AB350" i="19" s="1"/>
  <c r="Y350" i="19"/>
  <c r="U350" i="19"/>
  <c r="V350" i="19" s="1"/>
  <c r="S350" i="19"/>
  <c r="O350" i="19"/>
  <c r="P350" i="19" s="1"/>
  <c r="M350" i="19"/>
  <c r="E350" i="19"/>
  <c r="F350" i="19" s="1"/>
  <c r="AD349" i="19"/>
  <c r="AA349" i="19"/>
  <c r="AB349" i="19" s="1"/>
  <c r="Y349" i="19"/>
  <c r="U349" i="19"/>
  <c r="V349" i="19" s="1"/>
  <c r="S349" i="19"/>
  <c r="O349" i="19"/>
  <c r="P349" i="19" s="1"/>
  <c r="M349" i="19"/>
  <c r="E349" i="19"/>
  <c r="F349" i="19" s="1"/>
  <c r="AD348" i="19"/>
  <c r="AA348" i="19"/>
  <c r="AB348" i="19" s="1"/>
  <c r="Y348" i="19"/>
  <c r="U348" i="19"/>
  <c r="V348" i="19" s="1"/>
  <c r="S348" i="19"/>
  <c r="O348" i="19"/>
  <c r="P348" i="19" s="1"/>
  <c r="M348" i="19"/>
  <c r="E348" i="19"/>
  <c r="F348" i="19" s="1"/>
  <c r="BB348" i="19" s="1"/>
  <c r="BJ347" i="19"/>
  <c r="BI347" i="19"/>
  <c r="BH347" i="19"/>
  <c r="AN347" i="19"/>
  <c r="AO347" i="19" s="1"/>
  <c r="AD347" i="19"/>
  <c r="AA347" i="19"/>
  <c r="AB347" i="19" s="1"/>
  <c r="Y347" i="19"/>
  <c r="U347" i="19"/>
  <c r="V347" i="19" s="1"/>
  <c r="S347" i="19"/>
  <c r="O347" i="19"/>
  <c r="P347" i="19" s="1"/>
  <c r="M347" i="19"/>
  <c r="BI346" i="19"/>
  <c r="BH346" i="19"/>
  <c r="AN346" i="19"/>
  <c r="AO346" i="19" s="1"/>
  <c r="AD346" i="19"/>
  <c r="AA346" i="19"/>
  <c r="AB346" i="19" s="1"/>
  <c r="Y346" i="19"/>
  <c r="U346" i="19"/>
  <c r="V346" i="19" s="1"/>
  <c r="S346" i="19"/>
  <c r="O346" i="19"/>
  <c r="P346" i="19" s="1"/>
  <c r="M346" i="19"/>
  <c r="BI345" i="19"/>
  <c r="BH345" i="19"/>
  <c r="AN345" i="19"/>
  <c r="AO345" i="19" s="1"/>
  <c r="AD345" i="19"/>
  <c r="AA345" i="19"/>
  <c r="AB345" i="19" s="1"/>
  <c r="Y345" i="19"/>
  <c r="U345" i="19"/>
  <c r="V345" i="19" s="1"/>
  <c r="S345" i="19"/>
  <c r="O345" i="19"/>
  <c r="P345" i="19" s="1"/>
  <c r="M345" i="19"/>
  <c r="BJ344" i="19"/>
  <c r="BI344" i="19"/>
  <c r="BH344" i="19"/>
  <c r="AN344" i="19"/>
  <c r="AO344" i="19" s="1"/>
  <c r="AD344" i="19"/>
  <c r="AA344" i="19"/>
  <c r="AB344" i="19" s="1"/>
  <c r="Y344" i="19"/>
  <c r="U344" i="19"/>
  <c r="V344" i="19" s="1"/>
  <c r="S344" i="19"/>
  <c r="O344" i="19"/>
  <c r="P344" i="19" s="1"/>
  <c r="M344" i="19"/>
  <c r="BJ343" i="19"/>
  <c r="BI343" i="19"/>
  <c r="BH343" i="19"/>
  <c r="AN343" i="19"/>
  <c r="AO343" i="19" s="1"/>
  <c r="AD343" i="19"/>
  <c r="AA343" i="19"/>
  <c r="AB343" i="19" s="1"/>
  <c r="Y343" i="19"/>
  <c r="U343" i="19"/>
  <c r="V343" i="19" s="1"/>
  <c r="S343" i="19"/>
  <c r="O343" i="19"/>
  <c r="P343" i="19" s="1"/>
  <c r="M343" i="19"/>
  <c r="BJ342" i="19"/>
  <c r="BI342" i="19"/>
  <c r="BH342" i="19"/>
  <c r="AN342" i="19"/>
  <c r="AO342" i="19" s="1"/>
  <c r="AD342" i="19"/>
  <c r="AA342" i="19"/>
  <c r="AB342" i="19" s="1"/>
  <c r="Y342" i="19"/>
  <c r="U342" i="19"/>
  <c r="V342" i="19" s="1"/>
  <c r="S342" i="19"/>
  <c r="O342" i="19"/>
  <c r="P342" i="19" s="1"/>
  <c r="M342" i="19"/>
  <c r="BJ341" i="19"/>
  <c r="BI341" i="19"/>
  <c r="BH341" i="19"/>
  <c r="AN341" i="19"/>
  <c r="AO341" i="19" s="1"/>
  <c r="AD341" i="19"/>
  <c r="AA341" i="19"/>
  <c r="AB341" i="19" s="1"/>
  <c r="Y341" i="19"/>
  <c r="U341" i="19"/>
  <c r="V341" i="19" s="1"/>
  <c r="S341" i="19"/>
  <c r="O341" i="19"/>
  <c r="P341" i="19" s="1"/>
  <c r="M341" i="19"/>
  <c r="AD340" i="19"/>
  <c r="AA340" i="19"/>
  <c r="AB340" i="19" s="1"/>
  <c r="Y340" i="19"/>
  <c r="U340" i="19"/>
  <c r="V340" i="19" s="1"/>
  <c r="S340" i="19"/>
  <c r="O340" i="19"/>
  <c r="P340" i="19" s="1"/>
  <c r="M340" i="19"/>
  <c r="E340" i="19"/>
  <c r="F340" i="19" s="1"/>
  <c r="BJ339" i="19"/>
  <c r="BM339" i="19" s="1"/>
  <c r="AD339" i="19"/>
  <c r="AA339" i="19"/>
  <c r="AB339" i="19" s="1"/>
  <c r="Y339" i="19"/>
  <c r="U339" i="19"/>
  <c r="V339" i="19" s="1"/>
  <c r="S339" i="19"/>
  <c r="O339" i="19"/>
  <c r="P339" i="19" s="1"/>
  <c r="M339" i="19"/>
  <c r="AD338" i="19"/>
  <c r="AA338" i="19"/>
  <c r="AB338" i="19" s="1"/>
  <c r="Y338" i="19"/>
  <c r="U338" i="19"/>
  <c r="V338" i="19" s="1"/>
  <c r="S338" i="19"/>
  <c r="O338" i="19"/>
  <c r="P338" i="19" s="1"/>
  <c r="M338" i="19"/>
  <c r="E338" i="19"/>
  <c r="F338" i="19" s="1"/>
  <c r="G338" i="19" s="1"/>
  <c r="H338" i="19" s="1"/>
  <c r="BJ337" i="19"/>
  <c r="BI337" i="19"/>
  <c r="BH337" i="19"/>
  <c r="AN337" i="19"/>
  <c r="AO337" i="19" s="1"/>
  <c r="AD337" i="19"/>
  <c r="AA337" i="19"/>
  <c r="AB337" i="19" s="1"/>
  <c r="Y337" i="19"/>
  <c r="U337" i="19"/>
  <c r="V337" i="19" s="1"/>
  <c r="S337" i="19"/>
  <c r="O337" i="19"/>
  <c r="P337" i="19" s="1"/>
  <c r="M337" i="19"/>
  <c r="BJ336" i="19"/>
  <c r="BH336" i="19"/>
  <c r="AN336" i="19"/>
  <c r="AO336" i="19" s="1"/>
  <c r="AD336" i="19"/>
  <c r="AA336" i="19"/>
  <c r="AB336" i="19" s="1"/>
  <c r="Y336" i="19"/>
  <c r="U336" i="19"/>
  <c r="V336" i="19" s="1"/>
  <c r="S336" i="19"/>
  <c r="O336" i="19"/>
  <c r="P336" i="19" s="1"/>
  <c r="M336" i="19"/>
  <c r="BH335" i="19"/>
  <c r="AN335" i="19"/>
  <c r="AO335" i="19" s="1"/>
  <c r="AD335" i="19"/>
  <c r="AA335" i="19"/>
  <c r="AB335" i="19" s="1"/>
  <c r="Y335" i="19"/>
  <c r="U335" i="19"/>
  <c r="V335" i="19" s="1"/>
  <c r="S335" i="19"/>
  <c r="O335" i="19"/>
  <c r="P335" i="19" s="1"/>
  <c r="M335" i="19"/>
  <c r="AD334" i="19"/>
  <c r="AA334" i="19"/>
  <c r="AB334" i="19" s="1"/>
  <c r="Y334" i="19"/>
  <c r="U334" i="19"/>
  <c r="V334" i="19" s="1"/>
  <c r="S334" i="19"/>
  <c r="O334" i="19"/>
  <c r="P334" i="19" s="1"/>
  <c r="M334" i="19"/>
  <c r="E334" i="19"/>
  <c r="F334" i="19" s="1"/>
  <c r="BB334" i="19" s="1"/>
  <c r="BJ333" i="19"/>
  <c r="BH333" i="19"/>
  <c r="BF333" i="19"/>
  <c r="AN333" i="19"/>
  <c r="AO333" i="19" s="1"/>
  <c r="AD333" i="19"/>
  <c r="AA333" i="19"/>
  <c r="AB333" i="19" s="1"/>
  <c r="Y333" i="19"/>
  <c r="U333" i="19"/>
  <c r="V333" i="19" s="1"/>
  <c r="S333" i="19"/>
  <c r="O333" i="19"/>
  <c r="P333" i="19" s="1"/>
  <c r="M333" i="19"/>
  <c r="BI332" i="19"/>
  <c r="BH332" i="19"/>
  <c r="AN332" i="19"/>
  <c r="AO332" i="19" s="1"/>
  <c r="AD332" i="19"/>
  <c r="AA332" i="19"/>
  <c r="AB332" i="19" s="1"/>
  <c r="Y332" i="19"/>
  <c r="U332" i="19"/>
  <c r="V332" i="19" s="1"/>
  <c r="S332" i="19"/>
  <c r="O332" i="19"/>
  <c r="P332" i="19" s="1"/>
  <c r="M332" i="19"/>
  <c r="BH331" i="19"/>
  <c r="BN331" i="19" s="1"/>
  <c r="AN331" i="19"/>
  <c r="AO331" i="19" s="1"/>
  <c r="AD331" i="19"/>
  <c r="AA331" i="19"/>
  <c r="AB331" i="19" s="1"/>
  <c r="Y331" i="19"/>
  <c r="U331" i="19"/>
  <c r="V331" i="19" s="1"/>
  <c r="S331" i="19"/>
  <c r="O331" i="19"/>
  <c r="P331" i="19" s="1"/>
  <c r="M331" i="19"/>
  <c r="BI330" i="19"/>
  <c r="AD330" i="19"/>
  <c r="AA330" i="19"/>
  <c r="AB330" i="19" s="1"/>
  <c r="Y330" i="19"/>
  <c r="U330" i="19"/>
  <c r="V330" i="19" s="1"/>
  <c r="S330" i="19"/>
  <c r="O330" i="19"/>
  <c r="P330" i="19" s="1"/>
  <c r="M330" i="19"/>
  <c r="BF329" i="19"/>
  <c r="BK329" i="19" s="1"/>
  <c r="BQ329" i="19" s="1"/>
  <c r="AD329" i="19"/>
  <c r="AA329" i="19"/>
  <c r="AB329" i="19" s="1"/>
  <c r="Y329" i="19"/>
  <c r="U329" i="19"/>
  <c r="V329" i="19" s="1"/>
  <c r="S329" i="19"/>
  <c r="O329" i="19"/>
  <c r="P329" i="19" s="1"/>
  <c r="M329" i="19"/>
  <c r="AD328" i="19"/>
  <c r="AA328" i="19"/>
  <c r="AB328" i="19" s="1"/>
  <c r="Y328" i="19"/>
  <c r="U328" i="19"/>
  <c r="V328" i="19" s="1"/>
  <c r="S328" i="19"/>
  <c r="O328" i="19"/>
  <c r="P328" i="19" s="1"/>
  <c r="M328" i="19"/>
  <c r="E328" i="19"/>
  <c r="F328" i="19" s="1"/>
  <c r="BB328" i="19" s="1"/>
  <c r="BH327" i="19"/>
  <c r="AN327" i="19"/>
  <c r="AO327" i="19" s="1"/>
  <c r="AD327" i="19"/>
  <c r="AA327" i="19"/>
  <c r="AB327" i="19" s="1"/>
  <c r="Y327" i="19"/>
  <c r="U327" i="19"/>
  <c r="V327" i="19" s="1"/>
  <c r="S327" i="19"/>
  <c r="O327" i="19"/>
  <c r="P327" i="19" s="1"/>
  <c r="M327" i="19"/>
  <c r="BJ326" i="19"/>
  <c r="BI326" i="19"/>
  <c r="BH326" i="19"/>
  <c r="AN326" i="19"/>
  <c r="AO326" i="19" s="1"/>
  <c r="AD326" i="19"/>
  <c r="AA326" i="19"/>
  <c r="AB326" i="19" s="1"/>
  <c r="Y326" i="19"/>
  <c r="U326" i="19"/>
  <c r="V326" i="19" s="1"/>
  <c r="S326" i="19"/>
  <c r="O326" i="19"/>
  <c r="P326" i="19" s="1"/>
  <c r="M326" i="19"/>
  <c r="AD325" i="19"/>
  <c r="AA325" i="19"/>
  <c r="AB325" i="19" s="1"/>
  <c r="Y325" i="19"/>
  <c r="U325" i="19"/>
  <c r="V325" i="19" s="1"/>
  <c r="S325" i="19"/>
  <c r="O325" i="19"/>
  <c r="P325" i="19" s="1"/>
  <c r="M325" i="19"/>
  <c r="E325" i="19"/>
  <c r="F325" i="19" s="1"/>
  <c r="BJ324" i="19"/>
  <c r="BH324" i="19"/>
  <c r="AN324" i="19"/>
  <c r="AO324" i="19" s="1"/>
  <c r="AD324" i="19"/>
  <c r="AA324" i="19"/>
  <c r="AB324" i="19" s="1"/>
  <c r="Y324" i="19"/>
  <c r="U324" i="19"/>
  <c r="V324" i="19" s="1"/>
  <c r="S324" i="19"/>
  <c r="O324" i="19"/>
  <c r="P324" i="19" s="1"/>
  <c r="M324" i="19"/>
  <c r="BG323" i="19"/>
  <c r="BF323" i="19"/>
  <c r="AD323" i="19"/>
  <c r="AA323" i="19"/>
  <c r="AB323" i="19" s="1"/>
  <c r="Y323" i="19"/>
  <c r="U323" i="19"/>
  <c r="V323" i="19" s="1"/>
  <c r="S323" i="19"/>
  <c r="O323" i="19"/>
  <c r="P323" i="19" s="1"/>
  <c r="M323" i="19"/>
  <c r="BJ322" i="19"/>
  <c r="BH322" i="19"/>
  <c r="AN322" i="19"/>
  <c r="AO322" i="19" s="1"/>
  <c r="AD322" i="19"/>
  <c r="AA322" i="19"/>
  <c r="AB322" i="19" s="1"/>
  <c r="Y322" i="19"/>
  <c r="U322" i="19"/>
  <c r="V322" i="19" s="1"/>
  <c r="S322" i="19"/>
  <c r="O322" i="19"/>
  <c r="P322" i="19" s="1"/>
  <c r="M322" i="19"/>
  <c r="AD321" i="19"/>
  <c r="AA321" i="19"/>
  <c r="AB321" i="19" s="1"/>
  <c r="Y321" i="19"/>
  <c r="U321" i="19"/>
  <c r="V321" i="19" s="1"/>
  <c r="S321" i="19"/>
  <c r="O321" i="19"/>
  <c r="P321" i="19" s="1"/>
  <c r="M321" i="19"/>
  <c r="E321" i="19"/>
  <c r="F321" i="19" s="1"/>
  <c r="BB321" i="19" s="1"/>
  <c r="BP321" i="19" s="1"/>
  <c r="BJ320" i="19"/>
  <c r="AD320" i="19"/>
  <c r="AA320" i="19"/>
  <c r="AB320" i="19" s="1"/>
  <c r="Y320" i="19"/>
  <c r="U320" i="19"/>
  <c r="V320" i="19" s="1"/>
  <c r="S320" i="19"/>
  <c r="O320" i="19"/>
  <c r="P320" i="19" s="1"/>
  <c r="M320" i="19"/>
  <c r="BJ319" i="19"/>
  <c r="AD319" i="19"/>
  <c r="AA319" i="19"/>
  <c r="AB319" i="19" s="1"/>
  <c r="Y319" i="19"/>
  <c r="U319" i="19"/>
  <c r="V319" i="19" s="1"/>
  <c r="S319" i="19"/>
  <c r="O319" i="19"/>
  <c r="P319" i="19" s="1"/>
  <c r="M319" i="19"/>
  <c r="BJ318" i="19"/>
  <c r="AD318" i="19"/>
  <c r="AA318" i="19"/>
  <c r="AB318" i="19" s="1"/>
  <c r="Y318" i="19"/>
  <c r="U318" i="19"/>
  <c r="V318" i="19" s="1"/>
  <c r="S318" i="19"/>
  <c r="O318" i="19"/>
  <c r="P318" i="19" s="1"/>
  <c r="M318" i="19"/>
  <c r="BJ317" i="19"/>
  <c r="BI317" i="19"/>
  <c r="BF317" i="19"/>
  <c r="AD317" i="19"/>
  <c r="AA317" i="19"/>
  <c r="AB317" i="19" s="1"/>
  <c r="Y317" i="19"/>
  <c r="U317" i="19"/>
  <c r="V317" i="19" s="1"/>
  <c r="S317" i="19"/>
  <c r="O317" i="19"/>
  <c r="P317" i="19" s="1"/>
  <c r="M317" i="19"/>
  <c r="BJ316" i="19"/>
  <c r="BI316" i="19"/>
  <c r="BF316" i="19"/>
  <c r="AD316" i="19"/>
  <c r="AA316" i="19"/>
  <c r="AB316" i="19" s="1"/>
  <c r="Y316" i="19"/>
  <c r="U316" i="19"/>
  <c r="V316" i="19" s="1"/>
  <c r="S316" i="19"/>
  <c r="O316" i="19"/>
  <c r="P316" i="19" s="1"/>
  <c r="M316" i="19"/>
  <c r="BJ315" i="19"/>
  <c r="AV315" i="19"/>
  <c r="AW315" i="19" s="1"/>
  <c r="AQ315" i="19"/>
  <c r="BI315" i="19" s="1"/>
  <c r="AM315" i="19"/>
  <c r="BH315" i="19" s="1"/>
  <c r="AD315" i="19"/>
  <c r="AA315" i="19"/>
  <c r="AB315" i="19" s="1"/>
  <c r="Y315" i="19"/>
  <c r="U315" i="19"/>
  <c r="V315" i="19" s="1"/>
  <c r="S315" i="19"/>
  <c r="O315" i="19"/>
  <c r="P315" i="19" s="1"/>
  <c r="M315" i="19"/>
  <c r="BJ314" i="19"/>
  <c r="BH314" i="19"/>
  <c r="BF314" i="19"/>
  <c r="AN314" i="19"/>
  <c r="AO314" i="19" s="1"/>
  <c r="AD314" i="19"/>
  <c r="AA314" i="19"/>
  <c r="AB314" i="19" s="1"/>
  <c r="Y314" i="19"/>
  <c r="U314" i="19"/>
  <c r="V314" i="19" s="1"/>
  <c r="S314" i="19"/>
  <c r="O314" i="19"/>
  <c r="P314" i="19" s="1"/>
  <c r="M314" i="19"/>
  <c r="AD313" i="19"/>
  <c r="AA313" i="19"/>
  <c r="AB313" i="19" s="1"/>
  <c r="Y313" i="19"/>
  <c r="U313" i="19"/>
  <c r="V313" i="19" s="1"/>
  <c r="S313" i="19"/>
  <c r="O313" i="19"/>
  <c r="P313" i="19" s="1"/>
  <c r="M313" i="19"/>
  <c r="E313" i="19"/>
  <c r="F313" i="19" s="1"/>
  <c r="AD312" i="19"/>
  <c r="AA312" i="19"/>
  <c r="AB312" i="19" s="1"/>
  <c r="Y312" i="19"/>
  <c r="U312" i="19"/>
  <c r="V312" i="19" s="1"/>
  <c r="S312" i="19"/>
  <c r="O312" i="19"/>
  <c r="P312" i="19" s="1"/>
  <c r="M312" i="19"/>
  <c r="E312" i="19"/>
  <c r="F312" i="19" s="1"/>
  <c r="AD311" i="19"/>
  <c r="AA311" i="19"/>
  <c r="AB311" i="19" s="1"/>
  <c r="Y311" i="19"/>
  <c r="U311" i="19"/>
  <c r="V311" i="19" s="1"/>
  <c r="S311" i="19"/>
  <c r="O311" i="19"/>
  <c r="P311" i="19" s="1"/>
  <c r="M311" i="19"/>
  <c r="E311" i="19"/>
  <c r="F311" i="19" s="1"/>
  <c r="AD310" i="19"/>
  <c r="AA310" i="19"/>
  <c r="AB310" i="19" s="1"/>
  <c r="Y310" i="19"/>
  <c r="U310" i="19"/>
  <c r="V310" i="19" s="1"/>
  <c r="S310" i="19"/>
  <c r="O310" i="19"/>
  <c r="P310" i="19" s="1"/>
  <c r="M310" i="19"/>
  <c r="E310" i="19"/>
  <c r="F310" i="19" s="1"/>
  <c r="BB310" i="19" s="1"/>
  <c r="BP310" i="19" s="1"/>
  <c r="AD309" i="19"/>
  <c r="AA309" i="19"/>
  <c r="AB309" i="19" s="1"/>
  <c r="Y309" i="19"/>
  <c r="U309" i="19"/>
  <c r="V309" i="19" s="1"/>
  <c r="S309" i="19"/>
  <c r="O309" i="19"/>
  <c r="P309" i="19" s="1"/>
  <c r="M309" i="19"/>
  <c r="E309" i="19"/>
  <c r="F309" i="19" s="1"/>
  <c r="BB309" i="19" s="1"/>
  <c r="AD308" i="19"/>
  <c r="AA308" i="19"/>
  <c r="AB308" i="19" s="1"/>
  <c r="Y308" i="19"/>
  <c r="U308" i="19"/>
  <c r="V308" i="19" s="1"/>
  <c r="S308" i="19"/>
  <c r="O308" i="19"/>
  <c r="P308" i="19" s="1"/>
  <c r="M308" i="19"/>
  <c r="E308" i="19"/>
  <c r="F308" i="19" s="1"/>
  <c r="BB308" i="19" s="1"/>
  <c r="BP308" i="19" s="1"/>
  <c r="AD307" i="19"/>
  <c r="AA307" i="19"/>
  <c r="AB307" i="19" s="1"/>
  <c r="Y307" i="19"/>
  <c r="U307" i="19"/>
  <c r="V307" i="19" s="1"/>
  <c r="S307" i="19"/>
  <c r="O307" i="19"/>
  <c r="P307" i="19" s="1"/>
  <c r="M307" i="19"/>
  <c r="E307" i="19"/>
  <c r="F307" i="19" s="1"/>
  <c r="G307" i="19" s="1"/>
  <c r="H307" i="19" s="1"/>
  <c r="AD306" i="19"/>
  <c r="AA306" i="19"/>
  <c r="AB306" i="19" s="1"/>
  <c r="Y306" i="19"/>
  <c r="U306" i="19"/>
  <c r="V306" i="19" s="1"/>
  <c r="S306" i="19"/>
  <c r="O306" i="19"/>
  <c r="P306" i="19" s="1"/>
  <c r="M306" i="19"/>
  <c r="E306" i="19"/>
  <c r="F306" i="19" s="1"/>
  <c r="BB306" i="19" s="1"/>
  <c r="AD305" i="19"/>
  <c r="AA305" i="19"/>
  <c r="AB305" i="19" s="1"/>
  <c r="Y305" i="19"/>
  <c r="U305" i="19"/>
  <c r="V305" i="19" s="1"/>
  <c r="S305" i="19"/>
  <c r="O305" i="19"/>
  <c r="P305" i="19" s="1"/>
  <c r="M305" i="19"/>
  <c r="E305" i="19"/>
  <c r="F305" i="19" s="1"/>
  <c r="G305" i="19" s="1"/>
  <c r="H305" i="19" s="1"/>
  <c r="AD304" i="19"/>
  <c r="AA304" i="19"/>
  <c r="AB304" i="19" s="1"/>
  <c r="Y304" i="19"/>
  <c r="U304" i="19"/>
  <c r="V304" i="19" s="1"/>
  <c r="S304" i="19"/>
  <c r="O304" i="19"/>
  <c r="P304" i="19" s="1"/>
  <c r="M304" i="19"/>
  <c r="E304" i="19"/>
  <c r="F304" i="19" s="1"/>
  <c r="BB304" i="19" s="1"/>
  <c r="BK304" i="19" s="1"/>
  <c r="BQ304" i="19" s="1"/>
  <c r="AD303" i="19"/>
  <c r="AA303" i="19"/>
  <c r="AB303" i="19" s="1"/>
  <c r="Y303" i="19"/>
  <c r="U303" i="19"/>
  <c r="V303" i="19" s="1"/>
  <c r="S303" i="19"/>
  <c r="O303" i="19"/>
  <c r="P303" i="19" s="1"/>
  <c r="M303" i="19"/>
  <c r="E303" i="19"/>
  <c r="F303" i="19" s="1"/>
  <c r="AD302" i="19"/>
  <c r="AA302" i="19"/>
  <c r="AB302" i="19" s="1"/>
  <c r="Y302" i="19"/>
  <c r="U302" i="19"/>
  <c r="V302" i="19" s="1"/>
  <c r="S302" i="19"/>
  <c r="O302" i="19"/>
  <c r="P302" i="19" s="1"/>
  <c r="M302" i="19"/>
  <c r="E302" i="19"/>
  <c r="F302" i="19" s="1"/>
  <c r="AD301" i="19"/>
  <c r="AA301" i="19"/>
  <c r="AB301" i="19" s="1"/>
  <c r="Y301" i="19"/>
  <c r="U301" i="19"/>
  <c r="V301" i="19" s="1"/>
  <c r="S301" i="19"/>
  <c r="O301" i="19"/>
  <c r="P301" i="19" s="1"/>
  <c r="M301" i="19"/>
  <c r="E301" i="19"/>
  <c r="F301" i="19" s="1"/>
  <c r="AD300" i="19"/>
  <c r="AA300" i="19"/>
  <c r="AB300" i="19" s="1"/>
  <c r="Y300" i="19"/>
  <c r="U300" i="19"/>
  <c r="V300" i="19" s="1"/>
  <c r="S300" i="19"/>
  <c r="O300" i="19"/>
  <c r="P300" i="19" s="1"/>
  <c r="M300" i="19"/>
  <c r="E300" i="19"/>
  <c r="F300" i="19" s="1"/>
  <c r="G300" i="19" s="1"/>
  <c r="H300" i="19" s="1"/>
  <c r="AD299" i="19"/>
  <c r="AA299" i="19"/>
  <c r="AB299" i="19" s="1"/>
  <c r="Y299" i="19"/>
  <c r="U299" i="19"/>
  <c r="V299" i="19" s="1"/>
  <c r="S299" i="19"/>
  <c r="O299" i="19"/>
  <c r="P299" i="19" s="1"/>
  <c r="M299" i="19"/>
  <c r="E299" i="19"/>
  <c r="F299" i="19" s="1"/>
  <c r="AD298" i="19"/>
  <c r="AA298" i="19"/>
  <c r="AB298" i="19" s="1"/>
  <c r="Y298" i="19"/>
  <c r="U298" i="19"/>
  <c r="V298" i="19" s="1"/>
  <c r="S298" i="19"/>
  <c r="O298" i="19"/>
  <c r="P298" i="19" s="1"/>
  <c r="M298" i="19"/>
  <c r="E298" i="19"/>
  <c r="F298" i="19" s="1"/>
  <c r="BB298" i="19" s="1"/>
  <c r="AD297" i="19"/>
  <c r="AA297" i="19"/>
  <c r="AB297" i="19" s="1"/>
  <c r="Y297" i="19"/>
  <c r="U297" i="19"/>
  <c r="V297" i="19" s="1"/>
  <c r="S297" i="19"/>
  <c r="O297" i="19"/>
  <c r="P297" i="19" s="1"/>
  <c r="M297" i="19"/>
  <c r="E297" i="19"/>
  <c r="F297" i="19" s="1"/>
  <c r="BB297" i="19" s="1"/>
  <c r="BN297" i="19" s="1"/>
  <c r="AD296" i="19"/>
  <c r="AA296" i="19"/>
  <c r="AB296" i="19" s="1"/>
  <c r="Y296" i="19"/>
  <c r="U296" i="19"/>
  <c r="V296" i="19" s="1"/>
  <c r="S296" i="19"/>
  <c r="O296" i="19"/>
  <c r="P296" i="19" s="1"/>
  <c r="M296" i="19"/>
  <c r="E296" i="19"/>
  <c r="F296" i="19" s="1"/>
  <c r="AD295" i="19"/>
  <c r="AA295" i="19"/>
  <c r="AB295" i="19" s="1"/>
  <c r="Y295" i="19"/>
  <c r="U295" i="19"/>
  <c r="V295" i="19" s="1"/>
  <c r="S295" i="19"/>
  <c r="O295" i="19"/>
  <c r="P295" i="19" s="1"/>
  <c r="M295" i="19"/>
  <c r="E295" i="19"/>
  <c r="F295" i="19" s="1"/>
  <c r="AD294" i="19"/>
  <c r="AA294" i="19"/>
  <c r="AB294" i="19" s="1"/>
  <c r="Y294" i="19"/>
  <c r="U294" i="19"/>
  <c r="V294" i="19" s="1"/>
  <c r="S294" i="19"/>
  <c r="O294" i="19"/>
  <c r="P294" i="19" s="1"/>
  <c r="M294" i="19"/>
  <c r="E294" i="19"/>
  <c r="F294" i="19" s="1"/>
  <c r="AD293" i="19"/>
  <c r="AA293" i="19"/>
  <c r="AB293" i="19" s="1"/>
  <c r="Y293" i="19"/>
  <c r="U293" i="19"/>
  <c r="V293" i="19" s="1"/>
  <c r="S293" i="19"/>
  <c r="O293" i="19"/>
  <c r="P293" i="19" s="1"/>
  <c r="M293" i="19"/>
  <c r="E293" i="19"/>
  <c r="F293" i="19" s="1"/>
  <c r="AD292" i="19"/>
  <c r="AA292" i="19"/>
  <c r="AB292" i="19" s="1"/>
  <c r="Y292" i="19"/>
  <c r="U292" i="19"/>
  <c r="V292" i="19" s="1"/>
  <c r="S292" i="19"/>
  <c r="O292" i="19"/>
  <c r="P292" i="19" s="1"/>
  <c r="M292" i="19"/>
  <c r="E292" i="19"/>
  <c r="F292" i="19" s="1"/>
  <c r="BB292" i="19" s="1"/>
  <c r="BM292" i="19" s="1"/>
  <c r="AD291" i="19"/>
  <c r="AA291" i="19"/>
  <c r="AB291" i="19" s="1"/>
  <c r="Y291" i="19"/>
  <c r="U291" i="19"/>
  <c r="V291" i="19" s="1"/>
  <c r="S291" i="19"/>
  <c r="O291" i="19"/>
  <c r="P291" i="19" s="1"/>
  <c r="M291" i="19"/>
  <c r="E291" i="19"/>
  <c r="F291" i="19" s="1"/>
  <c r="AD290" i="19"/>
  <c r="AA290" i="19"/>
  <c r="AB290" i="19" s="1"/>
  <c r="Y290" i="19"/>
  <c r="U290" i="19"/>
  <c r="V290" i="19" s="1"/>
  <c r="S290" i="19"/>
  <c r="O290" i="19"/>
  <c r="P290" i="19" s="1"/>
  <c r="M290" i="19"/>
  <c r="E290" i="19"/>
  <c r="F290" i="19" s="1"/>
  <c r="BB290" i="19" s="1"/>
  <c r="AD289" i="19"/>
  <c r="AA289" i="19"/>
  <c r="AB289" i="19" s="1"/>
  <c r="Y289" i="19"/>
  <c r="U289" i="19"/>
  <c r="V289" i="19" s="1"/>
  <c r="S289" i="19"/>
  <c r="O289" i="19"/>
  <c r="P289" i="19" s="1"/>
  <c r="M289" i="19"/>
  <c r="E289" i="19"/>
  <c r="F289" i="19" s="1"/>
  <c r="BB289" i="19" s="1"/>
  <c r="AD288" i="19"/>
  <c r="AA288" i="19"/>
  <c r="AB288" i="19" s="1"/>
  <c r="Y288" i="19"/>
  <c r="U288" i="19"/>
  <c r="V288" i="19" s="1"/>
  <c r="S288" i="19"/>
  <c r="O288" i="19"/>
  <c r="P288" i="19" s="1"/>
  <c r="M288" i="19"/>
  <c r="E288" i="19"/>
  <c r="F288" i="19" s="1"/>
  <c r="AD287" i="19"/>
  <c r="AA287" i="19"/>
  <c r="AB287" i="19" s="1"/>
  <c r="Y287" i="19"/>
  <c r="U287" i="19"/>
  <c r="V287" i="19" s="1"/>
  <c r="S287" i="19"/>
  <c r="O287" i="19"/>
  <c r="P287" i="19" s="1"/>
  <c r="M287" i="19"/>
  <c r="E287" i="19"/>
  <c r="F287" i="19" s="1"/>
  <c r="AD286" i="19"/>
  <c r="AA286" i="19"/>
  <c r="AB286" i="19" s="1"/>
  <c r="Y286" i="19"/>
  <c r="U286" i="19"/>
  <c r="V286" i="19" s="1"/>
  <c r="S286" i="19"/>
  <c r="O286" i="19"/>
  <c r="P286" i="19" s="1"/>
  <c r="M286" i="19"/>
  <c r="E286" i="19"/>
  <c r="F286" i="19" s="1"/>
  <c r="AD285" i="19"/>
  <c r="AA285" i="19"/>
  <c r="AB285" i="19" s="1"/>
  <c r="Y285" i="19"/>
  <c r="U285" i="19"/>
  <c r="V285" i="19" s="1"/>
  <c r="S285" i="19"/>
  <c r="O285" i="19"/>
  <c r="P285" i="19" s="1"/>
  <c r="M285" i="19"/>
  <c r="E285" i="19"/>
  <c r="F285" i="19" s="1"/>
  <c r="AD284" i="19"/>
  <c r="AA284" i="19"/>
  <c r="AB284" i="19" s="1"/>
  <c r="Y284" i="19"/>
  <c r="U284" i="19"/>
  <c r="V284" i="19" s="1"/>
  <c r="S284" i="19"/>
  <c r="O284" i="19"/>
  <c r="P284" i="19" s="1"/>
  <c r="M284" i="19"/>
  <c r="E284" i="19"/>
  <c r="F284" i="19" s="1"/>
  <c r="AD283" i="19"/>
  <c r="AA283" i="19"/>
  <c r="AB283" i="19" s="1"/>
  <c r="Y283" i="19"/>
  <c r="U283" i="19"/>
  <c r="V283" i="19" s="1"/>
  <c r="S283" i="19"/>
  <c r="O283" i="19"/>
  <c r="P283" i="19" s="1"/>
  <c r="M283" i="19"/>
  <c r="E283" i="19"/>
  <c r="F283" i="19" s="1"/>
  <c r="AD282" i="19"/>
  <c r="AA282" i="19"/>
  <c r="AB282" i="19" s="1"/>
  <c r="Y282" i="19"/>
  <c r="U282" i="19"/>
  <c r="V282" i="19" s="1"/>
  <c r="S282" i="19"/>
  <c r="O282" i="19"/>
  <c r="P282" i="19" s="1"/>
  <c r="M282" i="19"/>
  <c r="E282" i="19"/>
  <c r="F282" i="19" s="1"/>
  <c r="AD281" i="19"/>
  <c r="AA281" i="19"/>
  <c r="AB281" i="19" s="1"/>
  <c r="Y281" i="19"/>
  <c r="U281" i="19"/>
  <c r="V281" i="19" s="1"/>
  <c r="S281" i="19"/>
  <c r="O281" i="19"/>
  <c r="P281" i="19" s="1"/>
  <c r="M281" i="19"/>
  <c r="E281" i="19"/>
  <c r="F281" i="19" s="1"/>
  <c r="AD280" i="19"/>
  <c r="AA280" i="19"/>
  <c r="AB280" i="19" s="1"/>
  <c r="Y280" i="19"/>
  <c r="U280" i="19"/>
  <c r="V280" i="19" s="1"/>
  <c r="S280" i="19"/>
  <c r="O280" i="19"/>
  <c r="P280" i="19" s="1"/>
  <c r="M280" i="19"/>
  <c r="E280" i="19"/>
  <c r="F280" i="19" s="1"/>
  <c r="AD279" i="19"/>
  <c r="AA279" i="19"/>
  <c r="AB279" i="19" s="1"/>
  <c r="Y279" i="19"/>
  <c r="U279" i="19"/>
  <c r="V279" i="19" s="1"/>
  <c r="S279" i="19"/>
  <c r="O279" i="19"/>
  <c r="P279" i="19" s="1"/>
  <c r="M279" i="19"/>
  <c r="E279" i="19"/>
  <c r="F279" i="19" s="1"/>
  <c r="AD278" i="19"/>
  <c r="AA278" i="19"/>
  <c r="AB278" i="19" s="1"/>
  <c r="Y278" i="19"/>
  <c r="U278" i="19"/>
  <c r="V278" i="19" s="1"/>
  <c r="S278" i="19"/>
  <c r="O278" i="19"/>
  <c r="P278" i="19" s="1"/>
  <c r="M278" i="19"/>
  <c r="E278" i="19"/>
  <c r="F278" i="19" s="1"/>
  <c r="AD277" i="19"/>
  <c r="AA277" i="19"/>
  <c r="AB277" i="19" s="1"/>
  <c r="Y277" i="19"/>
  <c r="U277" i="19"/>
  <c r="V277" i="19" s="1"/>
  <c r="S277" i="19"/>
  <c r="O277" i="19"/>
  <c r="P277" i="19" s="1"/>
  <c r="M277" i="19"/>
  <c r="E277" i="19"/>
  <c r="F277" i="19" s="1"/>
  <c r="G277" i="19" s="1"/>
  <c r="H277" i="19" s="1"/>
  <c r="AD276" i="19"/>
  <c r="AA276" i="19"/>
  <c r="AB276" i="19" s="1"/>
  <c r="Y276" i="19"/>
  <c r="U276" i="19"/>
  <c r="V276" i="19" s="1"/>
  <c r="S276" i="19"/>
  <c r="O276" i="19"/>
  <c r="P276" i="19" s="1"/>
  <c r="M276" i="19"/>
  <c r="E276" i="19"/>
  <c r="F276" i="19" s="1"/>
  <c r="G276" i="19" s="1"/>
  <c r="H276" i="19" s="1"/>
  <c r="AD275" i="19"/>
  <c r="AA275" i="19"/>
  <c r="AB275" i="19" s="1"/>
  <c r="Y275" i="19"/>
  <c r="U275" i="19"/>
  <c r="V275" i="19" s="1"/>
  <c r="S275" i="19"/>
  <c r="O275" i="19"/>
  <c r="P275" i="19" s="1"/>
  <c r="M275" i="19"/>
  <c r="E275" i="19"/>
  <c r="F275" i="19" s="1"/>
  <c r="AD274" i="19"/>
  <c r="AA274" i="19"/>
  <c r="AB274" i="19" s="1"/>
  <c r="Y274" i="19"/>
  <c r="U274" i="19"/>
  <c r="V274" i="19" s="1"/>
  <c r="S274" i="19"/>
  <c r="O274" i="19"/>
  <c r="P274" i="19" s="1"/>
  <c r="M274" i="19"/>
  <c r="E274" i="19"/>
  <c r="F274" i="19" s="1"/>
  <c r="AD273" i="19"/>
  <c r="AA273" i="19"/>
  <c r="AB273" i="19" s="1"/>
  <c r="Y273" i="19"/>
  <c r="U273" i="19"/>
  <c r="V273" i="19" s="1"/>
  <c r="S273" i="19"/>
  <c r="O273" i="19"/>
  <c r="P273" i="19" s="1"/>
  <c r="M273" i="19"/>
  <c r="E273" i="19"/>
  <c r="F273" i="19" s="1"/>
  <c r="AD272" i="19"/>
  <c r="AA272" i="19"/>
  <c r="AB272" i="19" s="1"/>
  <c r="Y272" i="19"/>
  <c r="U272" i="19"/>
  <c r="V272" i="19" s="1"/>
  <c r="S272" i="19"/>
  <c r="O272" i="19"/>
  <c r="P272" i="19" s="1"/>
  <c r="M272" i="19"/>
  <c r="E272" i="19"/>
  <c r="F272" i="19" s="1"/>
  <c r="BH271" i="19"/>
  <c r="BN271" i="19" s="1"/>
  <c r="AN271" i="19"/>
  <c r="AO271" i="19" s="1"/>
  <c r="AD271" i="19"/>
  <c r="AA271" i="19"/>
  <c r="AB271" i="19" s="1"/>
  <c r="Y271" i="19"/>
  <c r="U271" i="19"/>
  <c r="V271" i="19" s="1"/>
  <c r="S271" i="19"/>
  <c r="O271" i="19"/>
  <c r="P271" i="19" s="1"/>
  <c r="M271" i="19"/>
  <c r="AD270" i="19"/>
  <c r="AA270" i="19"/>
  <c r="AB270" i="19" s="1"/>
  <c r="Y270" i="19"/>
  <c r="U270" i="19"/>
  <c r="V270" i="19" s="1"/>
  <c r="S270" i="19"/>
  <c r="O270" i="19"/>
  <c r="P270" i="19" s="1"/>
  <c r="M270" i="19"/>
  <c r="E270" i="19"/>
  <c r="F270" i="19" s="1"/>
  <c r="AD269" i="19"/>
  <c r="AA269" i="19"/>
  <c r="AB269" i="19" s="1"/>
  <c r="Y269" i="19"/>
  <c r="U269" i="19"/>
  <c r="V269" i="19" s="1"/>
  <c r="S269" i="19"/>
  <c r="O269" i="19"/>
  <c r="P269" i="19" s="1"/>
  <c r="M269" i="19"/>
  <c r="E269" i="19"/>
  <c r="F269" i="19" s="1"/>
  <c r="BB269" i="19" s="1"/>
  <c r="BP269" i="19" s="1"/>
  <c r="BH268" i="19"/>
  <c r="AN268" i="19"/>
  <c r="AO268" i="19" s="1"/>
  <c r="AD268" i="19"/>
  <c r="AA268" i="19"/>
  <c r="AB268" i="19" s="1"/>
  <c r="Y268" i="19"/>
  <c r="U268" i="19"/>
  <c r="V268" i="19" s="1"/>
  <c r="S268" i="19"/>
  <c r="O268" i="19"/>
  <c r="P268" i="19" s="1"/>
  <c r="M268" i="19"/>
  <c r="BH267" i="19"/>
  <c r="BN267" i="19" s="1"/>
  <c r="AN267" i="19"/>
  <c r="AO267" i="19" s="1"/>
  <c r="AD267" i="19"/>
  <c r="AA267" i="19"/>
  <c r="AB267" i="19" s="1"/>
  <c r="Y267" i="19"/>
  <c r="U267" i="19"/>
  <c r="V267" i="19" s="1"/>
  <c r="S267" i="19"/>
  <c r="O267" i="19"/>
  <c r="P267" i="19" s="1"/>
  <c r="M267" i="19"/>
  <c r="AD266" i="19"/>
  <c r="AA266" i="19"/>
  <c r="AB266" i="19" s="1"/>
  <c r="Y266" i="19"/>
  <c r="U266" i="19"/>
  <c r="V266" i="19" s="1"/>
  <c r="S266" i="19"/>
  <c r="O266" i="19"/>
  <c r="P266" i="19" s="1"/>
  <c r="M266" i="19"/>
  <c r="E266" i="19"/>
  <c r="F266" i="19" s="1"/>
  <c r="BH265" i="19"/>
  <c r="AN265" i="19"/>
  <c r="AO265" i="19" s="1"/>
  <c r="AD265" i="19"/>
  <c r="AA265" i="19"/>
  <c r="AB265" i="19" s="1"/>
  <c r="Y265" i="19"/>
  <c r="U265" i="19"/>
  <c r="V265" i="19" s="1"/>
  <c r="S265" i="19"/>
  <c r="O265" i="19"/>
  <c r="P265" i="19" s="1"/>
  <c r="M265" i="19"/>
  <c r="BH264" i="19"/>
  <c r="AN264" i="19"/>
  <c r="AO264" i="19" s="1"/>
  <c r="AD264" i="19"/>
  <c r="AA264" i="19"/>
  <c r="AB264" i="19" s="1"/>
  <c r="Y264" i="19"/>
  <c r="U264" i="19"/>
  <c r="V264" i="19" s="1"/>
  <c r="S264" i="19"/>
  <c r="O264" i="19"/>
  <c r="P264" i="19" s="1"/>
  <c r="M264" i="19"/>
  <c r="BH263" i="19"/>
  <c r="BG263" i="19"/>
  <c r="AN263" i="19"/>
  <c r="AO263" i="19" s="1"/>
  <c r="AD263" i="19"/>
  <c r="AA263" i="19"/>
  <c r="AB263" i="19" s="1"/>
  <c r="Y263" i="19"/>
  <c r="U263" i="19"/>
  <c r="V263" i="19" s="1"/>
  <c r="S263" i="19"/>
  <c r="O263" i="19"/>
  <c r="P263" i="19" s="1"/>
  <c r="M263" i="19"/>
  <c r="AD262" i="19"/>
  <c r="AA262" i="19"/>
  <c r="AB262" i="19" s="1"/>
  <c r="Y262" i="19"/>
  <c r="U262" i="19"/>
  <c r="V262" i="19" s="1"/>
  <c r="S262" i="19"/>
  <c r="O262" i="19"/>
  <c r="P262" i="19" s="1"/>
  <c r="M262" i="19"/>
  <c r="E262" i="19"/>
  <c r="F262" i="19" s="1"/>
  <c r="AD261" i="19"/>
  <c r="AA261" i="19"/>
  <c r="AB261" i="19" s="1"/>
  <c r="Y261" i="19"/>
  <c r="U261" i="19"/>
  <c r="V261" i="19" s="1"/>
  <c r="S261" i="19"/>
  <c r="O261" i="19"/>
  <c r="P261" i="19" s="1"/>
  <c r="M261" i="19"/>
  <c r="E261" i="19"/>
  <c r="F261" i="19" s="1"/>
  <c r="BI260" i="19"/>
  <c r="BH260" i="19"/>
  <c r="BG260" i="19"/>
  <c r="AN260" i="19"/>
  <c r="AO260" i="19" s="1"/>
  <c r="AD260" i="19"/>
  <c r="AA260" i="19"/>
  <c r="AB260" i="19" s="1"/>
  <c r="Y260" i="19"/>
  <c r="U260" i="19"/>
  <c r="V260" i="19" s="1"/>
  <c r="S260" i="19"/>
  <c r="O260" i="19"/>
  <c r="P260" i="19" s="1"/>
  <c r="M260" i="19"/>
  <c r="BI259" i="19"/>
  <c r="BH259" i="19"/>
  <c r="BG259" i="19"/>
  <c r="AN259" i="19"/>
  <c r="AO259" i="19" s="1"/>
  <c r="AD259" i="19"/>
  <c r="AA259" i="19"/>
  <c r="AB259" i="19" s="1"/>
  <c r="Y259" i="19"/>
  <c r="U259" i="19"/>
  <c r="V259" i="19" s="1"/>
  <c r="S259" i="19"/>
  <c r="O259" i="19"/>
  <c r="P259" i="19" s="1"/>
  <c r="M259" i="19"/>
  <c r="AD258" i="19"/>
  <c r="AA258" i="19"/>
  <c r="AB258" i="19" s="1"/>
  <c r="Y258" i="19"/>
  <c r="U258" i="19"/>
  <c r="V258" i="19" s="1"/>
  <c r="S258" i="19"/>
  <c r="O258" i="19"/>
  <c r="P258" i="19" s="1"/>
  <c r="M258" i="19"/>
  <c r="E258" i="19"/>
  <c r="F258" i="19" s="1"/>
  <c r="AD257" i="19"/>
  <c r="AA257" i="19"/>
  <c r="AB257" i="19" s="1"/>
  <c r="Y257" i="19"/>
  <c r="U257" i="19"/>
  <c r="V257" i="19" s="1"/>
  <c r="S257" i="19"/>
  <c r="O257" i="19"/>
  <c r="P257" i="19" s="1"/>
  <c r="M257" i="19"/>
  <c r="E257" i="19"/>
  <c r="F257" i="19" s="1"/>
  <c r="AD256" i="19"/>
  <c r="AA256" i="19"/>
  <c r="AB256" i="19" s="1"/>
  <c r="Y256" i="19"/>
  <c r="U256" i="19"/>
  <c r="V256" i="19" s="1"/>
  <c r="S256" i="19"/>
  <c r="O256" i="19"/>
  <c r="P256" i="19" s="1"/>
  <c r="M256" i="19"/>
  <c r="E256" i="19"/>
  <c r="F256" i="19" s="1"/>
  <c r="BH255" i="19"/>
  <c r="BF255" i="19"/>
  <c r="AN255" i="19"/>
  <c r="AO255" i="19" s="1"/>
  <c r="AD255" i="19"/>
  <c r="AA255" i="19"/>
  <c r="AB255" i="19" s="1"/>
  <c r="Y255" i="19"/>
  <c r="U255" i="19"/>
  <c r="V255" i="19" s="1"/>
  <c r="S255" i="19"/>
  <c r="O255" i="19"/>
  <c r="P255" i="19" s="1"/>
  <c r="M255" i="19"/>
  <c r="AD254" i="19"/>
  <c r="AA254" i="19"/>
  <c r="AB254" i="19" s="1"/>
  <c r="Y254" i="19"/>
  <c r="U254" i="19"/>
  <c r="V254" i="19" s="1"/>
  <c r="S254" i="19"/>
  <c r="O254" i="19"/>
  <c r="P254" i="19" s="1"/>
  <c r="M254" i="19"/>
  <c r="E254" i="19"/>
  <c r="F254" i="19" s="1"/>
  <c r="G254" i="19" s="1"/>
  <c r="H254" i="19" s="1"/>
  <c r="BH253" i="19"/>
  <c r="BF253" i="19"/>
  <c r="AN253" i="19"/>
  <c r="AO253" i="19" s="1"/>
  <c r="AD253" i="19"/>
  <c r="AA253" i="19"/>
  <c r="AB253" i="19" s="1"/>
  <c r="Y253" i="19"/>
  <c r="U253" i="19"/>
  <c r="V253" i="19" s="1"/>
  <c r="S253" i="19"/>
  <c r="O253" i="19"/>
  <c r="P253" i="19" s="1"/>
  <c r="M253" i="19"/>
  <c r="AD252" i="19"/>
  <c r="AA252" i="19"/>
  <c r="AB252" i="19" s="1"/>
  <c r="Y252" i="19"/>
  <c r="U252" i="19"/>
  <c r="V252" i="19" s="1"/>
  <c r="S252" i="19"/>
  <c r="O252" i="19"/>
  <c r="P252" i="19" s="1"/>
  <c r="M252" i="19"/>
  <c r="E252" i="19"/>
  <c r="F252" i="19" s="1"/>
  <c r="AD251" i="19"/>
  <c r="AA251" i="19"/>
  <c r="AB251" i="19" s="1"/>
  <c r="Y251" i="19"/>
  <c r="U251" i="19"/>
  <c r="V251" i="19" s="1"/>
  <c r="S251" i="19"/>
  <c r="O251" i="19"/>
  <c r="P251" i="19" s="1"/>
  <c r="M251" i="19"/>
  <c r="E251" i="19"/>
  <c r="F251" i="19" s="1"/>
  <c r="BH250" i="19"/>
  <c r="AN250" i="19"/>
  <c r="AO250" i="19" s="1"/>
  <c r="AD250" i="19"/>
  <c r="AA250" i="19"/>
  <c r="AB250" i="19" s="1"/>
  <c r="Y250" i="19"/>
  <c r="U250" i="19"/>
  <c r="V250" i="19" s="1"/>
  <c r="S250" i="19"/>
  <c r="O250" i="19"/>
  <c r="P250" i="19" s="1"/>
  <c r="M250" i="19"/>
  <c r="AD249" i="19"/>
  <c r="AA249" i="19"/>
  <c r="AB249" i="19" s="1"/>
  <c r="Y249" i="19"/>
  <c r="U249" i="19"/>
  <c r="V249" i="19" s="1"/>
  <c r="S249" i="19"/>
  <c r="O249" i="19"/>
  <c r="P249" i="19" s="1"/>
  <c r="M249" i="19"/>
  <c r="E249" i="19"/>
  <c r="F249" i="19" s="1"/>
  <c r="AD248" i="19"/>
  <c r="AA248" i="19"/>
  <c r="AB248" i="19" s="1"/>
  <c r="Y248" i="19"/>
  <c r="U248" i="19"/>
  <c r="V248" i="19" s="1"/>
  <c r="S248" i="19"/>
  <c r="O248" i="19"/>
  <c r="P248" i="19" s="1"/>
  <c r="M248" i="19"/>
  <c r="E248" i="19"/>
  <c r="F248" i="19" s="1"/>
  <c r="AD247" i="19"/>
  <c r="AA247" i="19"/>
  <c r="AB247" i="19" s="1"/>
  <c r="Y247" i="19"/>
  <c r="U247" i="19"/>
  <c r="V247" i="19" s="1"/>
  <c r="S247" i="19"/>
  <c r="O247" i="19"/>
  <c r="P247" i="19" s="1"/>
  <c r="M247" i="19"/>
  <c r="E247" i="19"/>
  <c r="F247" i="19" s="1"/>
  <c r="AD246" i="19"/>
  <c r="AA246" i="19"/>
  <c r="AB246" i="19" s="1"/>
  <c r="Y246" i="19"/>
  <c r="U246" i="19"/>
  <c r="V246" i="19" s="1"/>
  <c r="S246" i="19"/>
  <c r="O246" i="19"/>
  <c r="P246" i="19" s="1"/>
  <c r="M246" i="19"/>
  <c r="E246" i="19"/>
  <c r="F246" i="19" s="1"/>
  <c r="G246" i="19" s="1"/>
  <c r="H246" i="19" s="1"/>
  <c r="AD245" i="19"/>
  <c r="AA245" i="19"/>
  <c r="AB245" i="19" s="1"/>
  <c r="Y245" i="19"/>
  <c r="U245" i="19"/>
  <c r="V245" i="19" s="1"/>
  <c r="S245" i="19"/>
  <c r="O245" i="19"/>
  <c r="P245" i="19" s="1"/>
  <c r="M245" i="19"/>
  <c r="E245" i="19"/>
  <c r="F245" i="19" s="1"/>
  <c r="AD244" i="19"/>
  <c r="AA244" i="19"/>
  <c r="AB244" i="19" s="1"/>
  <c r="Y244" i="19"/>
  <c r="U244" i="19"/>
  <c r="V244" i="19" s="1"/>
  <c r="S244" i="19"/>
  <c r="O244" i="19"/>
  <c r="P244" i="19" s="1"/>
  <c r="M244" i="19"/>
  <c r="E244" i="19"/>
  <c r="F244" i="19" s="1"/>
  <c r="G244" i="19" s="1"/>
  <c r="H244" i="19" s="1"/>
  <c r="AD243" i="19"/>
  <c r="AA243" i="19"/>
  <c r="AB243" i="19" s="1"/>
  <c r="Y243" i="19"/>
  <c r="U243" i="19"/>
  <c r="V243" i="19" s="1"/>
  <c r="S243" i="19"/>
  <c r="O243" i="19"/>
  <c r="P243" i="19" s="1"/>
  <c r="M243" i="19"/>
  <c r="E243" i="19"/>
  <c r="F243" i="19" s="1"/>
  <c r="BH242" i="19"/>
  <c r="AN242" i="19"/>
  <c r="AO242" i="19" s="1"/>
  <c r="AD242" i="19"/>
  <c r="AA242" i="19"/>
  <c r="AB242" i="19" s="1"/>
  <c r="Y242" i="19"/>
  <c r="U242" i="19"/>
  <c r="V242" i="19" s="1"/>
  <c r="S242" i="19"/>
  <c r="O242" i="19"/>
  <c r="P242" i="19" s="1"/>
  <c r="M242" i="19"/>
  <c r="BI241" i="19"/>
  <c r="BH241" i="19"/>
  <c r="AN241" i="19"/>
  <c r="AO241" i="19" s="1"/>
  <c r="AD241" i="19"/>
  <c r="AA241" i="19"/>
  <c r="AB241" i="19" s="1"/>
  <c r="Y241" i="19"/>
  <c r="U241" i="19"/>
  <c r="V241" i="19" s="1"/>
  <c r="S241" i="19"/>
  <c r="O241" i="19"/>
  <c r="P241" i="19" s="1"/>
  <c r="M241" i="19"/>
  <c r="BH240" i="19"/>
  <c r="BG240" i="19"/>
  <c r="AN240" i="19"/>
  <c r="AO240" i="19" s="1"/>
  <c r="AD240" i="19"/>
  <c r="AA240" i="19"/>
  <c r="AB240" i="19" s="1"/>
  <c r="Y240" i="19"/>
  <c r="U240" i="19"/>
  <c r="V240" i="19" s="1"/>
  <c r="S240" i="19"/>
  <c r="O240" i="19"/>
  <c r="P240" i="19" s="1"/>
  <c r="M240" i="19"/>
  <c r="BI239" i="19"/>
  <c r="BH239" i="19"/>
  <c r="AN239" i="19"/>
  <c r="AO239" i="19" s="1"/>
  <c r="AD239" i="19"/>
  <c r="AA239" i="19"/>
  <c r="AB239" i="19" s="1"/>
  <c r="Y239" i="19"/>
  <c r="U239" i="19"/>
  <c r="V239" i="19" s="1"/>
  <c r="S239" i="19"/>
  <c r="O239" i="19"/>
  <c r="P239" i="19" s="1"/>
  <c r="M239" i="19"/>
  <c r="BI238" i="19"/>
  <c r="BH238" i="19"/>
  <c r="BG238" i="19"/>
  <c r="AN238" i="19"/>
  <c r="AO238" i="19" s="1"/>
  <c r="AD238" i="19"/>
  <c r="AA238" i="19"/>
  <c r="AB238" i="19" s="1"/>
  <c r="Y238" i="19"/>
  <c r="U238" i="19"/>
  <c r="V238" i="19" s="1"/>
  <c r="S238" i="19"/>
  <c r="O238" i="19"/>
  <c r="P238" i="19" s="1"/>
  <c r="M238" i="19"/>
  <c r="BI237" i="19"/>
  <c r="BM237" i="19" s="1"/>
  <c r="BU237" i="19" s="1"/>
  <c r="BV237" i="19" s="1"/>
  <c r="BW237" i="19" s="1"/>
  <c r="AD237" i="19"/>
  <c r="AA237" i="19"/>
  <c r="AB237" i="19" s="1"/>
  <c r="Y237" i="19"/>
  <c r="U237" i="19"/>
  <c r="V237" i="19" s="1"/>
  <c r="S237" i="19"/>
  <c r="O237" i="19"/>
  <c r="P237" i="19" s="1"/>
  <c r="M237" i="19"/>
  <c r="BH236" i="19"/>
  <c r="BM236" i="19" s="1"/>
  <c r="AN236" i="19"/>
  <c r="AO236" i="19" s="1"/>
  <c r="AD236" i="19"/>
  <c r="AA236" i="19"/>
  <c r="AB236" i="19" s="1"/>
  <c r="Y236" i="19"/>
  <c r="U236" i="19"/>
  <c r="V236" i="19" s="1"/>
  <c r="S236" i="19"/>
  <c r="O236" i="19"/>
  <c r="P236" i="19" s="1"/>
  <c r="M236" i="19"/>
  <c r="BH235" i="19"/>
  <c r="AN235" i="19"/>
  <c r="AO235" i="19" s="1"/>
  <c r="AD235" i="19"/>
  <c r="AA235" i="19"/>
  <c r="AB235" i="19" s="1"/>
  <c r="Y235" i="19"/>
  <c r="U235" i="19"/>
  <c r="V235" i="19" s="1"/>
  <c r="S235" i="19"/>
  <c r="O235" i="19"/>
  <c r="P235" i="19" s="1"/>
  <c r="M235" i="19"/>
  <c r="AD234" i="19"/>
  <c r="AA234" i="19"/>
  <c r="AB234" i="19" s="1"/>
  <c r="Y234" i="19"/>
  <c r="U234" i="19"/>
  <c r="V234" i="19" s="1"/>
  <c r="S234" i="19"/>
  <c r="O234" i="19"/>
  <c r="P234" i="19" s="1"/>
  <c r="M234" i="19"/>
  <c r="E234" i="19"/>
  <c r="F234" i="19" s="1"/>
  <c r="AD233" i="19"/>
  <c r="AA233" i="19"/>
  <c r="AB233" i="19" s="1"/>
  <c r="Y233" i="19"/>
  <c r="U233" i="19"/>
  <c r="V233" i="19" s="1"/>
  <c r="S233" i="19"/>
  <c r="O233" i="19"/>
  <c r="P233" i="19" s="1"/>
  <c r="M233" i="19"/>
  <c r="E233" i="19"/>
  <c r="F233" i="19" s="1"/>
  <c r="AD232" i="19"/>
  <c r="AA232" i="19"/>
  <c r="AB232" i="19" s="1"/>
  <c r="Y232" i="19"/>
  <c r="U232" i="19"/>
  <c r="V232" i="19" s="1"/>
  <c r="S232" i="19"/>
  <c r="O232" i="19"/>
  <c r="P232" i="19" s="1"/>
  <c r="M232" i="19"/>
  <c r="E232" i="19"/>
  <c r="F232" i="19" s="1"/>
  <c r="AD231" i="19"/>
  <c r="AA231" i="19"/>
  <c r="AB231" i="19" s="1"/>
  <c r="Y231" i="19"/>
  <c r="U231" i="19"/>
  <c r="V231" i="19" s="1"/>
  <c r="S231" i="19"/>
  <c r="O231" i="19"/>
  <c r="P231" i="19" s="1"/>
  <c r="M231" i="19"/>
  <c r="E231" i="19"/>
  <c r="F231" i="19" s="1"/>
  <c r="AD230" i="19"/>
  <c r="AA230" i="19"/>
  <c r="AB230" i="19" s="1"/>
  <c r="Y230" i="19"/>
  <c r="U230" i="19"/>
  <c r="V230" i="19" s="1"/>
  <c r="S230" i="19"/>
  <c r="O230" i="19"/>
  <c r="P230" i="19" s="1"/>
  <c r="M230" i="19"/>
  <c r="E230" i="19"/>
  <c r="F230" i="19" s="1"/>
  <c r="G230" i="19" s="1"/>
  <c r="H230" i="19" s="1"/>
  <c r="BH229" i="19"/>
  <c r="AN229" i="19"/>
  <c r="AO229" i="19" s="1"/>
  <c r="AD229" i="19"/>
  <c r="AA229" i="19"/>
  <c r="AB229" i="19" s="1"/>
  <c r="Y229" i="19"/>
  <c r="U229" i="19"/>
  <c r="V229" i="19" s="1"/>
  <c r="S229" i="19"/>
  <c r="O229" i="19"/>
  <c r="P229" i="19" s="1"/>
  <c r="M229" i="19"/>
  <c r="AD228" i="19"/>
  <c r="AA228" i="19"/>
  <c r="AB228" i="19" s="1"/>
  <c r="Y228" i="19"/>
  <c r="U228" i="19"/>
  <c r="V228" i="19" s="1"/>
  <c r="S228" i="19"/>
  <c r="O228" i="19"/>
  <c r="P228" i="19" s="1"/>
  <c r="M228" i="19"/>
  <c r="E228" i="19"/>
  <c r="F228" i="19" s="1"/>
  <c r="G228" i="19" s="1"/>
  <c r="H228" i="19" s="1"/>
  <c r="AD227" i="19"/>
  <c r="AA227" i="19"/>
  <c r="AB227" i="19" s="1"/>
  <c r="Y227" i="19"/>
  <c r="U227" i="19"/>
  <c r="V227" i="19" s="1"/>
  <c r="S227" i="19"/>
  <c r="O227" i="19"/>
  <c r="P227" i="19" s="1"/>
  <c r="M227" i="19"/>
  <c r="E227" i="19"/>
  <c r="F227" i="19" s="1"/>
  <c r="BI226" i="19"/>
  <c r="BH226" i="19"/>
  <c r="AN226" i="19"/>
  <c r="AO226" i="19" s="1"/>
  <c r="AD226" i="19"/>
  <c r="AA226" i="19"/>
  <c r="AB226" i="19" s="1"/>
  <c r="Y226" i="19"/>
  <c r="U226" i="19"/>
  <c r="V226" i="19" s="1"/>
  <c r="S226" i="19"/>
  <c r="O226" i="19"/>
  <c r="P226" i="19" s="1"/>
  <c r="M226" i="19"/>
  <c r="BI225" i="19"/>
  <c r="BH225" i="19"/>
  <c r="AN225" i="19"/>
  <c r="AO225" i="19" s="1"/>
  <c r="AD225" i="19"/>
  <c r="AA225" i="19"/>
  <c r="AB225" i="19" s="1"/>
  <c r="Y225" i="19"/>
  <c r="U225" i="19"/>
  <c r="V225" i="19" s="1"/>
  <c r="S225" i="19"/>
  <c r="O225" i="19"/>
  <c r="P225" i="19" s="1"/>
  <c r="M225" i="19"/>
  <c r="BI224" i="19"/>
  <c r="AD224" i="19"/>
  <c r="AA224" i="19"/>
  <c r="AB224" i="19" s="1"/>
  <c r="Y224" i="19"/>
  <c r="U224" i="19"/>
  <c r="V224" i="19" s="1"/>
  <c r="S224" i="19"/>
  <c r="O224" i="19"/>
  <c r="P224" i="19" s="1"/>
  <c r="M224" i="19"/>
  <c r="BI223" i="19"/>
  <c r="BH223" i="19"/>
  <c r="AN223" i="19"/>
  <c r="AO223" i="19" s="1"/>
  <c r="AD223" i="19"/>
  <c r="AA223" i="19"/>
  <c r="AB223" i="19" s="1"/>
  <c r="Y223" i="19"/>
  <c r="U223" i="19"/>
  <c r="V223" i="19" s="1"/>
  <c r="S223" i="19"/>
  <c r="O223" i="19"/>
  <c r="P223" i="19" s="1"/>
  <c r="M223" i="19"/>
  <c r="AD222" i="19"/>
  <c r="AA222" i="19"/>
  <c r="AB222" i="19" s="1"/>
  <c r="Y222" i="19"/>
  <c r="U222" i="19"/>
  <c r="V222" i="19" s="1"/>
  <c r="S222" i="19"/>
  <c r="O222" i="19"/>
  <c r="P222" i="19" s="1"/>
  <c r="M222" i="19"/>
  <c r="E222" i="19"/>
  <c r="F222" i="19" s="1"/>
  <c r="BI221" i="19"/>
  <c r="BH221" i="19"/>
  <c r="AN221" i="19"/>
  <c r="AO221" i="19" s="1"/>
  <c r="AD221" i="19"/>
  <c r="AA221" i="19"/>
  <c r="AB221" i="19" s="1"/>
  <c r="Y221" i="19"/>
  <c r="U221" i="19"/>
  <c r="V221" i="19" s="1"/>
  <c r="S221" i="19"/>
  <c r="O221" i="19"/>
  <c r="P221" i="19" s="1"/>
  <c r="M221" i="19"/>
  <c r="BH220" i="19"/>
  <c r="AN220" i="19"/>
  <c r="AO220" i="19" s="1"/>
  <c r="AD220" i="19"/>
  <c r="AA220" i="19"/>
  <c r="AB220" i="19" s="1"/>
  <c r="Y220" i="19"/>
  <c r="U220" i="19"/>
  <c r="V220" i="19" s="1"/>
  <c r="S220" i="19"/>
  <c r="O220" i="19"/>
  <c r="P220" i="19" s="1"/>
  <c r="M220" i="19"/>
  <c r="BH219" i="19"/>
  <c r="AN219" i="19"/>
  <c r="AO219" i="19" s="1"/>
  <c r="AD219" i="19"/>
  <c r="AA219" i="19"/>
  <c r="AB219" i="19" s="1"/>
  <c r="Y219" i="19"/>
  <c r="U219" i="19"/>
  <c r="V219" i="19" s="1"/>
  <c r="S219" i="19"/>
  <c r="O219" i="19"/>
  <c r="P219" i="19" s="1"/>
  <c r="M219" i="19"/>
  <c r="BH218" i="19"/>
  <c r="AN218" i="19"/>
  <c r="AO218" i="19" s="1"/>
  <c r="AD218" i="19"/>
  <c r="AA218" i="19"/>
  <c r="AB218" i="19" s="1"/>
  <c r="Y218" i="19"/>
  <c r="U218" i="19"/>
  <c r="V218" i="19" s="1"/>
  <c r="S218" i="19"/>
  <c r="O218" i="19"/>
  <c r="P218" i="19" s="1"/>
  <c r="M218" i="19"/>
  <c r="BH217" i="19"/>
  <c r="BK217" i="19" s="1"/>
  <c r="BQ217" i="19" s="1"/>
  <c r="AN217" i="19"/>
  <c r="AO217" i="19" s="1"/>
  <c r="AD217" i="19"/>
  <c r="AA217" i="19"/>
  <c r="AB217" i="19" s="1"/>
  <c r="Y217" i="19"/>
  <c r="U217" i="19"/>
  <c r="V217" i="19" s="1"/>
  <c r="S217" i="19"/>
  <c r="O217" i="19"/>
  <c r="P217" i="19" s="1"/>
  <c r="M217" i="19"/>
  <c r="BH216" i="19"/>
  <c r="AN216" i="19"/>
  <c r="AO216" i="19" s="1"/>
  <c r="AD216" i="19"/>
  <c r="AA216" i="19"/>
  <c r="AB216" i="19" s="1"/>
  <c r="Y216" i="19"/>
  <c r="U216" i="19"/>
  <c r="V216" i="19" s="1"/>
  <c r="S216" i="19"/>
  <c r="O216" i="19"/>
  <c r="P216" i="19" s="1"/>
  <c r="M216" i="19"/>
  <c r="BH215" i="19"/>
  <c r="AN215" i="19"/>
  <c r="AO215" i="19" s="1"/>
  <c r="AD215" i="19"/>
  <c r="AA215" i="19"/>
  <c r="AB215" i="19" s="1"/>
  <c r="Y215" i="19"/>
  <c r="U215" i="19"/>
  <c r="V215" i="19" s="1"/>
  <c r="S215" i="19"/>
  <c r="O215" i="19"/>
  <c r="P215" i="19" s="1"/>
  <c r="M215" i="19"/>
  <c r="BH214" i="19"/>
  <c r="AN214" i="19"/>
  <c r="AO214" i="19" s="1"/>
  <c r="AD214" i="19"/>
  <c r="AA214" i="19"/>
  <c r="AB214" i="19" s="1"/>
  <c r="Y214" i="19"/>
  <c r="U214" i="19"/>
  <c r="V214" i="19" s="1"/>
  <c r="S214" i="19"/>
  <c r="O214" i="19"/>
  <c r="P214" i="19" s="1"/>
  <c r="M214" i="19"/>
  <c r="BI213" i="19"/>
  <c r="BH213" i="19"/>
  <c r="AN213" i="19"/>
  <c r="AO213" i="19" s="1"/>
  <c r="AD213" i="19"/>
  <c r="AA213" i="19"/>
  <c r="AB213" i="19" s="1"/>
  <c r="Y213" i="19"/>
  <c r="U213" i="19"/>
  <c r="V213" i="19" s="1"/>
  <c r="S213" i="19"/>
  <c r="O213" i="19"/>
  <c r="P213" i="19" s="1"/>
  <c r="M213" i="19"/>
  <c r="BI212" i="19"/>
  <c r="AD212" i="19"/>
  <c r="AA212" i="19"/>
  <c r="AB212" i="19" s="1"/>
  <c r="Y212" i="19"/>
  <c r="U212" i="19"/>
  <c r="V212" i="19" s="1"/>
  <c r="S212" i="19"/>
  <c r="O212" i="19"/>
  <c r="P212" i="19" s="1"/>
  <c r="M212" i="19"/>
  <c r="BH211" i="19"/>
  <c r="AN211" i="19"/>
  <c r="AO211" i="19" s="1"/>
  <c r="AD211" i="19"/>
  <c r="AA211" i="19"/>
  <c r="AB211" i="19" s="1"/>
  <c r="Y211" i="19"/>
  <c r="U211" i="19"/>
  <c r="V211" i="19" s="1"/>
  <c r="S211" i="19"/>
  <c r="O211" i="19"/>
  <c r="P211" i="19" s="1"/>
  <c r="M211" i="19"/>
  <c r="BH210" i="19"/>
  <c r="BP210" i="19" s="1"/>
  <c r="AN210" i="19"/>
  <c r="AO210" i="19" s="1"/>
  <c r="AD210" i="19"/>
  <c r="AA210" i="19"/>
  <c r="AB210" i="19" s="1"/>
  <c r="Y210" i="19"/>
  <c r="U210" i="19"/>
  <c r="V210" i="19" s="1"/>
  <c r="S210" i="19"/>
  <c r="O210" i="19"/>
  <c r="P210" i="19" s="1"/>
  <c r="M210" i="19"/>
  <c r="AD209" i="19"/>
  <c r="AA209" i="19"/>
  <c r="AB209" i="19" s="1"/>
  <c r="Y209" i="19"/>
  <c r="U209" i="19"/>
  <c r="V209" i="19" s="1"/>
  <c r="S209" i="19"/>
  <c r="O209" i="19"/>
  <c r="P209" i="19" s="1"/>
  <c r="M209" i="19"/>
  <c r="E209" i="19"/>
  <c r="F209" i="19" s="1"/>
  <c r="BH208" i="19"/>
  <c r="AN208" i="19"/>
  <c r="AO208" i="19" s="1"/>
  <c r="AD208" i="19"/>
  <c r="AA208" i="19"/>
  <c r="AB208" i="19" s="1"/>
  <c r="Y208" i="19"/>
  <c r="U208" i="19"/>
  <c r="V208" i="19" s="1"/>
  <c r="S208" i="19"/>
  <c r="O208" i="19"/>
  <c r="P208" i="19" s="1"/>
  <c r="M208" i="19"/>
  <c r="BH207" i="19"/>
  <c r="BP207" i="19" s="1"/>
  <c r="AN207" i="19"/>
  <c r="AO207" i="19" s="1"/>
  <c r="AD207" i="19"/>
  <c r="AA207" i="19"/>
  <c r="AB207" i="19" s="1"/>
  <c r="Y207" i="19"/>
  <c r="U207" i="19"/>
  <c r="V207" i="19" s="1"/>
  <c r="S207" i="19"/>
  <c r="O207" i="19"/>
  <c r="P207" i="19" s="1"/>
  <c r="M207" i="19"/>
  <c r="BH206" i="19"/>
  <c r="BN206" i="19" s="1"/>
  <c r="AN206" i="19"/>
  <c r="AO206" i="19" s="1"/>
  <c r="AD206" i="19"/>
  <c r="AA206" i="19"/>
  <c r="AB206" i="19" s="1"/>
  <c r="Y206" i="19"/>
  <c r="U206" i="19"/>
  <c r="V206" i="19" s="1"/>
  <c r="S206" i="19"/>
  <c r="O206" i="19"/>
  <c r="P206" i="19" s="1"/>
  <c r="M206" i="19"/>
  <c r="BH205" i="19"/>
  <c r="BP205" i="19" s="1"/>
  <c r="AN205" i="19"/>
  <c r="AO205" i="19" s="1"/>
  <c r="AD205" i="19"/>
  <c r="AA205" i="19"/>
  <c r="AB205" i="19" s="1"/>
  <c r="Y205" i="19"/>
  <c r="U205" i="19"/>
  <c r="V205" i="19" s="1"/>
  <c r="S205" i="19"/>
  <c r="O205" i="19"/>
  <c r="P205" i="19" s="1"/>
  <c r="M205" i="19"/>
  <c r="BI204" i="19"/>
  <c r="BM204" i="19" s="1"/>
  <c r="BO204" i="19" s="1"/>
  <c r="H202" i="17" s="1"/>
  <c r="I202" i="17" s="1"/>
  <c r="J202" i="17" s="1"/>
  <c r="AD204" i="19"/>
  <c r="AA204" i="19"/>
  <c r="AB204" i="19" s="1"/>
  <c r="Y204" i="19"/>
  <c r="U204" i="19"/>
  <c r="V204" i="19" s="1"/>
  <c r="S204" i="19"/>
  <c r="O204" i="19"/>
  <c r="P204" i="19" s="1"/>
  <c r="M204" i="19"/>
  <c r="BI203" i="19"/>
  <c r="AD203" i="19"/>
  <c r="AA203" i="19"/>
  <c r="AB203" i="19" s="1"/>
  <c r="Y203" i="19"/>
  <c r="U203" i="19"/>
  <c r="V203" i="19" s="1"/>
  <c r="S203" i="19"/>
  <c r="O203" i="19"/>
  <c r="P203" i="19" s="1"/>
  <c r="M203" i="19"/>
  <c r="BI202" i="19"/>
  <c r="BH202" i="19"/>
  <c r="AN202" i="19"/>
  <c r="AO202" i="19" s="1"/>
  <c r="AD202" i="19"/>
  <c r="AA202" i="19"/>
  <c r="AB202" i="19" s="1"/>
  <c r="Y202" i="19"/>
  <c r="U202" i="19"/>
  <c r="V202" i="19" s="1"/>
  <c r="S202" i="19"/>
  <c r="O202" i="19"/>
  <c r="P202" i="19" s="1"/>
  <c r="M202" i="19"/>
  <c r="BI201" i="19"/>
  <c r="BH201" i="19"/>
  <c r="AN201" i="19"/>
  <c r="AO201" i="19" s="1"/>
  <c r="AD201" i="19"/>
  <c r="AA201" i="19"/>
  <c r="AB201" i="19" s="1"/>
  <c r="Y201" i="19"/>
  <c r="U201" i="19"/>
  <c r="V201" i="19" s="1"/>
  <c r="S201" i="19"/>
  <c r="O201" i="19"/>
  <c r="P201" i="19" s="1"/>
  <c r="M201" i="19"/>
  <c r="AD200" i="19"/>
  <c r="E200" i="19"/>
  <c r="F200" i="19" s="1"/>
  <c r="BI199" i="19"/>
  <c r="BH199" i="19"/>
  <c r="AN199" i="19"/>
  <c r="AO199" i="19" s="1"/>
  <c r="AD199" i="19"/>
  <c r="AA199" i="19"/>
  <c r="AB199" i="19" s="1"/>
  <c r="Y199" i="19"/>
  <c r="U199" i="19"/>
  <c r="V199" i="19" s="1"/>
  <c r="S199" i="19"/>
  <c r="O199" i="19"/>
  <c r="P199" i="19" s="1"/>
  <c r="M199" i="19"/>
  <c r="BG198" i="19"/>
  <c r="BM198" i="19" s="1"/>
  <c r="BU198" i="19" s="1"/>
  <c r="BV198" i="19" s="1"/>
  <c r="BW198" i="19" s="1"/>
  <c r="AD198" i="19"/>
  <c r="AA198" i="19"/>
  <c r="AB198" i="19" s="1"/>
  <c r="Y198" i="19"/>
  <c r="U198" i="19"/>
  <c r="V198" i="19" s="1"/>
  <c r="S198" i="19"/>
  <c r="O198" i="19"/>
  <c r="P198" i="19" s="1"/>
  <c r="M198" i="19"/>
  <c r="BI197" i="19"/>
  <c r="BH197" i="19"/>
  <c r="AN197" i="19"/>
  <c r="AO197" i="19" s="1"/>
  <c r="AD197" i="19"/>
  <c r="AA197" i="19"/>
  <c r="AB197" i="19" s="1"/>
  <c r="Y197" i="19"/>
  <c r="U197" i="19"/>
  <c r="V197" i="19" s="1"/>
  <c r="S197" i="19"/>
  <c r="O197" i="19"/>
  <c r="P197" i="19" s="1"/>
  <c r="M197" i="19"/>
  <c r="AD196" i="19"/>
  <c r="AA196" i="19"/>
  <c r="AB196" i="19" s="1"/>
  <c r="Y196" i="19"/>
  <c r="U196" i="19"/>
  <c r="V196" i="19" s="1"/>
  <c r="S196" i="19"/>
  <c r="O196" i="19"/>
  <c r="P196" i="19" s="1"/>
  <c r="M196" i="19"/>
  <c r="E196" i="19"/>
  <c r="F196" i="19" s="1"/>
  <c r="G196" i="19" s="1"/>
  <c r="H196" i="19" s="1"/>
  <c r="AD195" i="19"/>
  <c r="AA195" i="19"/>
  <c r="AB195" i="19" s="1"/>
  <c r="Y195" i="19"/>
  <c r="U195" i="19"/>
  <c r="V195" i="19" s="1"/>
  <c r="S195" i="19"/>
  <c r="O195" i="19"/>
  <c r="P195" i="19" s="1"/>
  <c r="M195" i="19"/>
  <c r="E195" i="19"/>
  <c r="F195" i="19" s="1"/>
  <c r="AD194" i="19"/>
  <c r="AA194" i="19"/>
  <c r="AB194" i="19" s="1"/>
  <c r="Y194" i="19"/>
  <c r="U194" i="19"/>
  <c r="V194" i="19" s="1"/>
  <c r="S194" i="19"/>
  <c r="O194" i="19"/>
  <c r="P194" i="19" s="1"/>
  <c r="M194" i="19"/>
  <c r="E194" i="19"/>
  <c r="F194" i="19" s="1"/>
  <c r="AD193" i="19"/>
  <c r="AA193" i="19"/>
  <c r="AB193" i="19" s="1"/>
  <c r="Y193" i="19"/>
  <c r="U193" i="19"/>
  <c r="V193" i="19" s="1"/>
  <c r="S193" i="19"/>
  <c r="O193" i="19"/>
  <c r="P193" i="19" s="1"/>
  <c r="M193" i="19"/>
  <c r="E193" i="19"/>
  <c r="F193" i="19" s="1"/>
  <c r="AD192" i="19"/>
  <c r="AA192" i="19"/>
  <c r="AB192" i="19" s="1"/>
  <c r="Y192" i="19"/>
  <c r="U192" i="19"/>
  <c r="V192" i="19" s="1"/>
  <c r="S192" i="19"/>
  <c r="O192" i="19"/>
  <c r="P192" i="19" s="1"/>
  <c r="M192" i="19"/>
  <c r="E192" i="19"/>
  <c r="F192" i="19" s="1"/>
  <c r="AD191" i="19"/>
  <c r="AA191" i="19"/>
  <c r="AB191" i="19" s="1"/>
  <c r="Y191" i="19"/>
  <c r="U191" i="19"/>
  <c r="V191" i="19" s="1"/>
  <c r="S191" i="19"/>
  <c r="O191" i="19"/>
  <c r="P191" i="19" s="1"/>
  <c r="M191" i="19"/>
  <c r="E191" i="19"/>
  <c r="F191" i="19" s="1"/>
  <c r="G191" i="19" s="1"/>
  <c r="H191" i="19" s="1"/>
  <c r="AD190" i="19"/>
  <c r="AA190" i="19"/>
  <c r="AB190" i="19" s="1"/>
  <c r="Y190" i="19"/>
  <c r="U190" i="19"/>
  <c r="V190" i="19" s="1"/>
  <c r="S190" i="19"/>
  <c r="O190" i="19"/>
  <c r="P190" i="19" s="1"/>
  <c r="M190" i="19"/>
  <c r="E190" i="19"/>
  <c r="F190" i="19" s="1"/>
  <c r="AD189" i="19"/>
  <c r="AA189" i="19"/>
  <c r="AB189" i="19" s="1"/>
  <c r="Y189" i="19"/>
  <c r="U189" i="19"/>
  <c r="V189" i="19" s="1"/>
  <c r="S189" i="19"/>
  <c r="O189" i="19"/>
  <c r="P189" i="19" s="1"/>
  <c r="M189" i="19"/>
  <c r="E189" i="19"/>
  <c r="F189" i="19" s="1"/>
  <c r="AD188" i="19"/>
  <c r="AA188" i="19"/>
  <c r="AB188" i="19" s="1"/>
  <c r="Y188" i="19"/>
  <c r="U188" i="19"/>
  <c r="V188" i="19" s="1"/>
  <c r="S188" i="19"/>
  <c r="O188" i="19"/>
  <c r="P188" i="19" s="1"/>
  <c r="M188" i="19"/>
  <c r="E188" i="19"/>
  <c r="F188" i="19" s="1"/>
  <c r="BB188" i="19" s="1"/>
  <c r="BK188" i="19" s="1"/>
  <c r="BQ188" i="19" s="1"/>
  <c r="AD187" i="19"/>
  <c r="AA187" i="19"/>
  <c r="AB187" i="19" s="1"/>
  <c r="Y187" i="19"/>
  <c r="U187" i="19"/>
  <c r="V187" i="19" s="1"/>
  <c r="S187" i="19"/>
  <c r="O187" i="19"/>
  <c r="P187" i="19" s="1"/>
  <c r="M187" i="19"/>
  <c r="E187" i="19"/>
  <c r="F187" i="19" s="1"/>
  <c r="BB187" i="19" s="1"/>
  <c r="BH186" i="19"/>
  <c r="BN186" i="19" s="1"/>
  <c r="AN186" i="19"/>
  <c r="AO186" i="19" s="1"/>
  <c r="AD186" i="19"/>
  <c r="AA186" i="19"/>
  <c r="AB186" i="19" s="1"/>
  <c r="Y186" i="19"/>
  <c r="U186" i="19"/>
  <c r="V186" i="19" s="1"/>
  <c r="S186" i="19"/>
  <c r="O186" i="19"/>
  <c r="P186" i="19" s="1"/>
  <c r="M186" i="19"/>
  <c r="AD185" i="19"/>
  <c r="AA185" i="19"/>
  <c r="AB185" i="19" s="1"/>
  <c r="Y185" i="19"/>
  <c r="U185" i="19"/>
  <c r="V185" i="19" s="1"/>
  <c r="S185" i="19"/>
  <c r="O185" i="19"/>
  <c r="P185" i="19" s="1"/>
  <c r="M185" i="19"/>
  <c r="E185" i="19"/>
  <c r="F185" i="19" s="1"/>
  <c r="AD184" i="19"/>
  <c r="AA184" i="19"/>
  <c r="AB184" i="19" s="1"/>
  <c r="Y184" i="19"/>
  <c r="U184" i="19"/>
  <c r="V184" i="19" s="1"/>
  <c r="S184" i="19"/>
  <c r="O184" i="19"/>
  <c r="P184" i="19" s="1"/>
  <c r="M184" i="19"/>
  <c r="E184" i="19"/>
  <c r="F184" i="19" s="1"/>
  <c r="BH183" i="19"/>
  <c r="BM183" i="19" s="1"/>
  <c r="AN183" i="19"/>
  <c r="AO183" i="19" s="1"/>
  <c r="AD183" i="19"/>
  <c r="AA183" i="19"/>
  <c r="AB183" i="19" s="1"/>
  <c r="Y183" i="19"/>
  <c r="U183" i="19"/>
  <c r="V183" i="19" s="1"/>
  <c r="S183" i="19"/>
  <c r="O183" i="19"/>
  <c r="P183" i="19" s="1"/>
  <c r="M183" i="19"/>
  <c r="BH182" i="19"/>
  <c r="BK182" i="19" s="1"/>
  <c r="BQ182" i="19" s="1"/>
  <c r="AN182" i="19"/>
  <c r="AO182" i="19" s="1"/>
  <c r="AD182" i="19"/>
  <c r="AA182" i="19"/>
  <c r="AB182" i="19" s="1"/>
  <c r="Y182" i="19"/>
  <c r="U182" i="19"/>
  <c r="V182" i="19" s="1"/>
  <c r="S182" i="19"/>
  <c r="O182" i="19"/>
  <c r="P182" i="19" s="1"/>
  <c r="M182" i="19"/>
  <c r="BH181" i="19"/>
  <c r="BK181" i="19" s="1"/>
  <c r="BQ181" i="19" s="1"/>
  <c r="AN181" i="19"/>
  <c r="AO181" i="19" s="1"/>
  <c r="AD181" i="19"/>
  <c r="AA181" i="19"/>
  <c r="AB181" i="19" s="1"/>
  <c r="Y181" i="19"/>
  <c r="U181" i="19"/>
  <c r="V181" i="19" s="1"/>
  <c r="S181" i="19"/>
  <c r="O181" i="19"/>
  <c r="P181" i="19" s="1"/>
  <c r="M181" i="19"/>
  <c r="AD180" i="19"/>
  <c r="AA180" i="19"/>
  <c r="AB180" i="19" s="1"/>
  <c r="Y180" i="19"/>
  <c r="U180" i="19"/>
  <c r="V180" i="19" s="1"/>
  <c r="S180" i="19"/>
  <c r="O180" i="19"/>
  <c r="P180" i="19" s="1"/>
  <c r="M180" i="19"/>
  <c r="E180" i="19"/>
  <c r="F180" i="19" s="1"/>
  <c r="BH179" i="19"/>
  <c r="AN179" i="19"/>
  <c r="AO179" i="19" s="1"/>
  <c r="AD179" i="19"/>
  <c r="AA179" i="19"/>
  <c r="AB179" i="19" s="1"/>
  <c r="Y179" i="19"/>
  <c r="U179" i="19"/>
  <c r="V179" i="19" s="1"/>
  <c r="S179" i="19"/>
  <c r="O179" i="19"/>
  <c r="P179" i="19" s="1"/>
  <c r="M179" i="19"/>
  <c r="BH178" i="19"/>
  <c r="AN178" i="19"/>
  <c r="AO178" i="19" s="1"/>
  <c r="AD178" i="19"/>
  <c r="AA178" i="19"/>
  <c r="AB178" i="19" s="1"/>
  <c r="Y178" i="19"/>
  <c r="U178" i="19"/>
  <c r="V178" i="19" s="1"/>
  <c r="S178" i="19"/>
  <c r="O178" i="19"/>
  <c r="P178" i="19" s="1"/>
  <c r="M178" i="19"/>
  <c r="AD177" i="19"/>
  <c r="AA177" i="19"/>
  <c r="AB177" i="19" s="1"/>
  <c r="Y177" i="19"/>
  <c r="U177" i="19"/>
  <c r="V177" i="19" s="1"/>
  <c r="S177" i="19"/>
  <c r="O177" i="19"/>
  <c r="P177" i="19" s="1"/>
  <c r="M177" i="19"/>
  <c r="E177" i="19"/>
  <c r="F177" i="19" s="1"/>
  <c r="AD176" i="19"/>
  <c r="AA176" i="19"/>
  <c r="AB176" i="19" s="1"/>
  <c r="Y176" i="19"/>
  <c r="U176" i="19"/>
  <c r="V176" i="19" s="1"/>
  <c r="S176" i="19"/>
  <c r="O176" i="19"/>
  <c r="P176" i="19" s="1"/>
  <c r="M176" i="19"/>
  <c r="E176" i="19"/>
  <c r="F176" i="19" s="1"/>
  <c r="BB176" i="19" s="1"/>
  <c r="AD175" i="19"/>
  <c r="AA175" i="19"/>
  <c r="AB175" i="19" s="1"/>
  <c r="Y175" i="19"/>
  <c r="U175" i="19"/>
  <c r="V175" i="19" s="1"/>
  <c r="S175" i="19"/>
  <c r="O175" i="19"/>
  <c r="P175" i="19" s="1"/>
  <c r="M175" i="19"/>
  <c r="E175" i="19"/>
  <c r="F175" i="19" s="1"/>
  <c r="G175" i="19" s="1"/>
  <c r="H175" i="19" s="1"/>
  <c r="BH174" i="19"/>
  <c r="BN174" i="19" s="1"/>
  <c r="AN174" i="19"/>
  <c r="AO174" i="19" s="1"/>
  <c r="AD174" i="19"/>
  <c r="AA174" i="19"/>
  <c r="AB174" i="19" s="1"/>
  <c r="Y174" i="19"/>
  <c r="U174" i="19"/>
  <c r="V174" i="19" s="1"/>
  <c r="S174" i="19"/>
  <c r="O174" i="19"/>
  <c r="P174" i="19" s="1"/>
  <c r="M174" i="19"/>
  <c r="AD173" i="19"/>
  <c r="AA173" i="19"/>
  <c r="AB173" i="19" s="1"/>
  <c r="Y173" i="19"/>
  <c r="U173" i="19"/>
  <c r="V173" i="19" s="1"/>
  <c r="S173" i="19"/>
  <c r="O173" i="19"/>
  <c r="P173" i="19" s="1"/>
  <c r="M173" i="19"/>
  <c r="E173" i="19"/>
  <c r="F173" i="19" s="1"/>
  <c r="BB173" i="19" s="1"/>
  <c r="BH172" i="19"/>
  <c r="BM172" i="19" s="1"/>
  <c r="AN172" i="19"/>
  <c r="AO172" i="19" s="1"/>
  <c r="AD172" i="19"/>
  <c r="AA172" i="19"/>
  <c r="AB172" i="19" s="1"/>
  <c r="Y172" i="19"/>
  <c r="U172" i="19"/>
  <c r="V172" i="19" s="1"/>
  <c r="S172" i="19"/>
  <c r="O172" i="19"/>
  <c r="P172" i="19" s="1"/>
  <c r="M172" i="19"/>
  <c r="BH171" i="19"/>
  <c r="BN171" i="19" s="1"/>
  <c r="AN171" i="19"/>
  <c r="AO171" i="19" s="1"/>
  <c r="AD171" i="19"/>
  <c r="AA171" i="19"/>
  <c r="AB171" i="19" s="1"/>
  <c r="Y171" i="19"/>
  <c r="U171" i="19"/>
  <c r="V171" i="19" s="1"/>
  <c r="S171" i="19"/>
  <c r="O171" i="19"/>
  <c r="P171" i="19" s="1"/>
  <c r="M171" i="19"/>
  <c r="BH170" i="19"/>
  <c r="BK170" i="19" s="1"/>
  <c r="BQ170" i="19" s="1"/>
  <c r="AN170" i="19"/>
  <c r="AO170" i="19" s="1"/>
  <c r="AD170" i="19"/>
  <c r="AA170" i="19"/>
  <c r="AB170" i="19" s="1"/>
  <c r="Y170" i="19"/>
  <c r="U170" i="19"/>
  <c r="V170" i="19" s="1"/>
  <c r="S170" i="19"/>
  <c r="O170" i="19"/>
  <c r="P170" i="19" s="1"/>
  <c r="M170" i="19"/>
  <c r="BH169" i="19"/>
  <c r="BK169" i="19" s="1"/>
  <c r="BQ169" i="19" s="1"/>
  <c r="AN169" i="19"/>
  <c r="AO169" i="19" s="1"/>
  <c r="AD169" i="19"/>
  <c r="AA169" i="19"/>
  <c r="AB169" i="19" s="1"/>
  <c r="Y169" i="19"/>
  <c r="U169" i="19"/>
  <c r="V169" i="19" s="1"/>
  <c r="S169" i="19"/>
  <c r="O169" i="19"/>
  <c r="P169" i="19" s="1"/>
  <c r="M169" i="19"/>
  <c r="BH168" i="19"/>
  <c r="AN168" i="19"/>
  <c r="AO168" i="19" s="1"/>
  <c r="AD168" i="19"/>
  <c r="AA168" i="19"/>
  <c r="AB168" i="19" s="1"/>
  <c r="Y168" i="19"/>
  <c r="U168" i="19"/>
  <c r="V168" i="19" s="1"/>
  <c r="S168" i="19"/>
  <c r="O168" i="19"/>
  <c r="P168" i="19" s="1"/>
  <c r="M168" i="19"/>
  <c r="BH167" i="19"/>
  <c r="AN167" i="19"/>
  <c r="AO167" i="19" s="1"/>
  <c r="AD167" i="19"/>
  <c r="AA167" i="19"/>
  <c r="AB167" i="19" s="1"/>
  <c r="Y167" i="19"/>
  <c r="U167" i="19"/>
  <c r="V167" i="19" s="1"/>
  <c r="S167" i="19"/>
  <c r="O167" i="19"/>
  <c r="P167" i="19" s="1"/>
  <c r="M167" i="19"/>
  <c r="BH166" i="19"/>
  <c r="AN166" i="19"/>
  <c r="AO166" i="19" s="1"/>
  <c r="AD166" i="19"/>
  <c r="AA166" i="19"/>
  <c r="AB166" i="19" s="1"/>
  <c r="Y166" i="19"/>
  <c r="U166" i="19"/>
  <c r="V166" i="19" s="1"/>
  <c r="S166" i="19"/>
  <c r="O166" i="19"/>
  <c r="P166" i="19" s="1"/>
  <c r="M166" i="19"/>
  <c r="BH165" i="19"/>
  <c r="BN165" i="19" s="1"/>
  <c r="AN165" i="19"/>
  <c r="AO165" i="19" s="1"/>
  <c r="AD165" i="19"/>
  <c r="AA165" i="19"/>
  <c r="AB165" i="19" s="1"/>
  <c r="Y165" i="19"/>
  <c r="U165" i="19"/>
  <c r="V165" i="19" s="1"/>
  <c r="S165" i="19"/>
  <c r="O165" i="19"/>
  <c r="P165" i="19" s="1"/>
  <c r="M165" i="19"/>
  <c r="BH164" i="19"/>
  <c r="BP164" i="19" s="1"/>
  <c r="AN164" i="19"/>
  <c r="AO164" i="19" s="1"/>
  <c r="AD164" i="19"/>
  <c r="AA164" i="19"/>
  <c r="AB164" i="19" s="1"/>
  <c r="Y164" i="19"/>
  <c r="U164" i="19"/>
  <c r="V164" i="19" s="1"/>
  <c r="S164" i="19"/>
  <c r="O164" i="19"/>
  <c r="P164" i="19" s="1"/>
  <c r="M164" i="19"/>
  <c r="BH163" i="19"/>
  <c r="AN163" i="19"/>
  <c r="AO163" i="19" s="1"/>
  <c r="AD163" i="19"/>
  <c r="AA163" i="19"/>
  <c r="AB163" i="19" s="1"/>
  <c r="Y163" i="19"/>
  <c r="U163" i="19"/>
  <c r="V163" i="19" s="1"/>
  <c r="S163" i="19"/>
  <c r="O163" i="19"/>
  <c r="P163" i="19" s="1"/>
  <c r="M163" i="19"/>
  <c r="BH162" i="19"/>
  <c r="BN162" i="19" s="1"/>
  <c r="AN162" i="19"/>
  <c r="AO162" i="19" s="1"/>
  <c r="AD162" i="19"/>
  <c r="AA162" i="19"/>
  <c r="AB162" i="19" s="1"/>
  <c r="Y162" i="19"/>
  <c r="U162" i="19"/>
  <c r="V162" i="19" s="1"/>
  <c r="S162" i="19"/>
  <c r="O162" i="19"/>
  <c r="P162" i="19" s="1"/>
  <c r="M162" i="19"/>
  <c r="AD161" i="19"/>
  <c r="AA161" i="19"/>
  <c r="AB161" i="19" s="1"/>
  <c r="Y161" i="19"/>
  <c r="U161" i="19"/>
  <c r="V161" i="19" s="1"/>
  <c r="S161" i="19"/>
  <c r="O161" i="19"/>
  <c r="P161" i="19" s="1"/>
  <c r="M161" i="19"/>
  <c r="E161" i="19"/>
  <c r="F161" i="19" s="1"/>
  <c r="BH160" i="19"/>
  <c r="BP160" i="19" s="1"/>
  <c r="AN160" i="19"/>
  <c r="AO160" i="19" s="1"/>
  <c r="AD160" i="19"/>
  <c r="AA160" i="19"/>
  <c r="AB160" i="19" s="1"/>
  <c r="Y160" i="19"/>
  <c r="U160" i="19"/>
  <c r="V160" i="19" s="1"/>
  <c r="S160" i="19"/>
  <c r="O160" i="19"/>
  <c r="P160" i="19" s="1"/>
  <c r="M160" i="19"/>
  <c r="BH159" i="19"/>
  <c r="AN159" i="19"/>
  <c r="AO159" i="19" s="1"/>
  <c r="AD159" i="19"/>
  <c r="AA159" i="19"/>
  <c r="AB159" i="19" s="1"/>
  <c r="Y159" i="19"/>
  <c r="U159" i="19"/>
  <c r="V159" i="19" s="1"/>
  <c r="S159" i="19"/>
  <c r="O159" i="19"/>
  <c r="P159" i="19" s="1"/>
  <c r="M159" i="19"/>
  <c r="BH158" i="19"/>
  <c r="AN158" i="19"/>
  <c r="AO158" i="19" s="1"/>
  <c r="AD158" i="19"/>
  <c r="AA158" i="19"/>
  <c r="AB158" i="19" s="1"/>
  <c r="Y158" i="19"/>
  <c r="U158" i="19"/>
  <c r="V158" i="19" s="1"/>
  <c r="S158" i="19"/>
  <c r="O158" i="19"/>
  <c r="P158" i="19" s="1"/>
  <c r="M158" i="19"/>
  <c r="BH157" i="19"/>
  <c r="AN157" i="19"/>
  <c r="AO157" i="19" s="1"/>
  <c r="AD157" i="19"/>
  <c r="AA157" i="19"/>
  <c r="AB157" i="19" s="1"/>
  <c r="Y157" i="19"/>
  <c r="U157" i="19"/>
  <c r="V157" i="19" s="1"/>
  <c r="S157" i="19"/>
  <c r="O157" i="19"/>
  <c r="P157" i="19" s="1"/>
  <c r="M157" i="19"/>
  <c r="BH156" i="19"/>
  <c r="BP156" i="19" s="1"/>
  <c r="AN156" i="19"/>
  <c r="AO156" i="19" s="1"/>
  <c r="AD156" i="19"/>
  <c r="AA156" i="19"/>
  <c r="AB156" i="19" s="1"/>
  <c r="Y156" i="19"/>
  <c r="U156" i="19"/>
  <c r="V156" i="19" s="1"/>
  <c r="S156" i="19"/>
  <c r="O156" i="19"/>
  <c r="P156" i="19" s="1"/>
  <c r="M156" i="19"/>
  <c r="AD155" i="19"/>
  <c r="AA155" i="19"/>
  <c r="AB155" i="19" s="1"/>
  <c r="Y155" i="19"/>
  <c r="U155" i="19"/>
  <c r="V155" i="19" s="1"/>
  <c r="S155" i="19"/>
  <c r="O155" i="19"/>
  <c r="P155" i="19" s="1"/>
  <c r="M155" i="19"/>
  <c r="E155" i="19"/>
  <c r="F155" i="19" s="1"/>
  <c r="AD154" i="19"/>
  <c r="AA154" i="19"/>
  <c r="AB154" i="19" s="1"/>
  <c r="Y154" i="19"/>
  <c r="U154" i="19"/>
  <c r="V154" i="19" s="1"/>
  <c r="S154" i="19"/>
  <c r="O154" i="19"/>
  <c r="P154" i="19" s="1"/>
  <c r="M154" i="19"/>
  <c r="E154" i="19"/>
  <c r="F154" i="19" s="1"/>
  <c r="BH153" i="19"/>
  <c r="AN153" i="19"/>
  <c r="AO153" i="19" s="1"/>
  <c r="AD153" i="19"/>
  <c r="AA153" i="19"/>
  <c r="AB153" i="19" s="1"/>
  <c r="Y153" i="19"/>
  <c r="U153" i="19"/>
  <c r="V153" i="19" s="1"/>
  <c r="S153" i="19"/>
  <c r="O153" i="19"/>
  <c r="P153" i="19" s="1"/>
  <c r="M153" i="19"/>
  <c r="BH152" i="19"/>
  <c r="AN152" i="19"/>
  <c r="AO152" i="19" s="1"/>
  <c r="AD152" i="19"/>
  <c r="AA152" i="19"/>
  <c r="AB152" i="19" s="1"/>
  <c r="Y152" i="19"/>
  <c r="U152" i="19"/>
  <c r="V152" i="19" s="1"/>
  <c r="S152" i="19"/>
  <c r="O152" i="19"/>
  <c r="P152" i="19" s="1"/>
  <c r="M152" i="19"/>
  <c r="BH151" i="19"/>
  <c r="AN151" i="19"/>
  <c r="AO151" i="19" s="1"/>
  <c r="AD151" i="19"/>
  <c r="AA151" i="19"/>
  <c r="AB151" i="19" s="1"/>
  <c r="Y151" i="19"/>
  <c r="U151" i="19"/>
  <c r="V151" i="19" s="1"/>
  <c r="S151" i="19"/>
  <c r="O151" i="19"/>
  <c r="P151" i="19" s="1"/>
  <c r="M151" i="19"/>
  <c r="BH150" i="19"/>
  <c r="AN150" i="19"/>
  <c r="AO150" i="19" s="1"/>
  <c r="AD150" i="19"/>
  <c r="AA150" i="19"/>
  <c r="AB150" i="19" s="1"/>
  <c r="Y150" i="19"/>
  <c r="U150" i="19"/>
  <c r="V150" i="19" s="1"/>
  <c r="S150" i="19"/>
  <c r="O150" i="19"/>
  <c r="P150" i="19" s="1"/>
  <c r="M150" i="19"/>
  <c r="BH149" i="19"/>
  <c r="BM149" i="19" s="1"/>
  <c r="BO149" i="19" s="1"/>
  <c r="H147" i="17" s="1"/>
  <c r="I147" i="17" s="1"/>
  <c r="AN149" i="19"/>
  <c r="AO149" i="19" s="1"/>
  <c r="AD149" i="19"/>
  <c r="AA149" i="19"/>
  <c r="AB149" i="19" s="1"/>
  <c r="Y149" i="19"/>
  <c r="U149" i="19"/>
  <c r="V149" i="19" s="1"/>
  <c r="S149" i="19"/>
  <c r="O149" i="19"/>
  <c r="P149" i="19" s="1"/>
  <c r="M149" i="19"/>
  <c r="BH148" i="19"/>
  <c r="BK148" i="19" s="1"/>
  <c r="BQ148" i="19" s="1"/>
  <c r="AN148" i="19"/>
  <c r="AO148" i="19" s="1"/>
  <c r="AD148" i="19"/>
  <c r="AA148" i="19"/>
  <c r="AB148" i="19" s="1"/>
  <c r="Y148" i="19"/>
  <c r="U148" i="19"/>
  <c r="V148" i="19" s="1"/>
  <c r="S148" i="19"/>
  <c r="O148" i="19"/>
  <c r="P148" i="19" s="1"/>
  <c r="M148" i="19"/>
  <c r="BH147" i="19"/>
  <c r="AN147" i="19"/>
  <c r="AO147" i="19" s="1"/>
  <c r="AD147" i="19"/>
  <c r="AA147" i="19"/>
  <c r="AB147" i="19" s="1"/>
  <c r="Y147" i="19"/>
  <c r="U147" i="19"/>
  <c r="V147" i="19" s="1"/>
  <c r="S147" i="19"/>
  <c r="O147" i="19"/>
  <c r="P147" i="19" s="1"/>
  <c r="M147" i="19"/>
  <c r="E147" i="19"/>
  <c r="F147" i="19" s="1"/>
  <c r="G147" i="19" s="1"/>
  <c r="H147" i="19" s="1"/>
  <c r="BH146" i="19"/>
  <c r="AN146" i="19"/>
  <c r="AO146" i="19" s="1"/>
  <c r="AD146" i="19"/>
  <c r="AA146" i="19"/>
  <c r="AB146" i="19" s="1"/>
  <c r="Y146" i="19"/>
  <c r="U146" i="19"/>
  <c r="V146" i="19" s="1"/>
  <c r="S146" i="19"/>
  <c r="O146" i="19"/>
  <c r="P146" i="19" s="1"/>
  <c r="M146" i="19"/>
  <c r="E146" i="19"/>
  <c r="F146" i="19" s="1"/>
  <c r="BH145" i="19"/>
  <c r="AN145" i="19"/>
  <c r="AO145" i="19" s="1"/>
  <c r="AD145" i="19"/>
  <c r="AA145" i="19"/>
  <c r="AB145" i="19" s="1"/>
  <c r="Y145" i="19"/>
  <c r="U145" i="19"/>
  <c r="V145" i="19" s="1"/>
  <c r="S145" i="19"/>
  <c r="O145" i="19"/>
  <c r="P145" i="19" s="1"/>
  <c r="M145" i="19"/>
  <c r="E145" i="19"/>
  <c r="F145" i="19" s="1"/>
  <c r="BB145" i="19" s="1"/>
  <c r="BH144" i="19"/>
  <c r="AN144" i="19"/>
  <c r="AO144" i="19" s="1"/>
  <c r="AD144" i="19"/>
  <c r="AA144" i="19"/>
  <c r="AB144" i="19" s="1"/>
  <c r="Y144" i="19"/>
  <c r="U144" i="19"/>
  <c r="V144" i="19" s="1"/>
  <c r="S144" i="19"/>
  <c r="O144" i="19"/>
  <c r="P144" i="19" s="1"/>
  <c r="M144" i="19"/>
  <c r="E144" i="19"/>
  <c r="F144" i="19" s="1"/>
  <c r="BH143" i="19"/>
  <c r="AN143" i="19"/>
  <c r="AO143" i="19" s="1"/>
  <c r="AD143" i="19"/>
  <c r="AA143" i="19"/>
  <c r="AB143" i="19" s="1"/>
  <c r="Y143" i="19"/>
  <c r="U143" i="19"/>
  <c r="V143" i="19" s="1"/>
  <c r="S143" i="19"/>
  <c r="O143" i="19"/>
  <c r="P143" i="19" s="1"/>
  <c r="M143" i="19"/>
  <c r="E143" i="19"/>
  <c r="F143" i="19" s="1"/>
  <c r="BB143" i="19" s="1"/>
  <c r="BH142" i="19"/>
  <c r="AN142" i="19"/>
  <c r="AO142" i="19" s="1"/>
  <c r="AD142" i="19"/>
  <c r="AA142" i="19"/>
  <c r="AB142" i="19" s="1"/>
  <c r="Y142" i="19"/>
  <c r="U142" i="19"/>
  <c r="V142" i="19" s="1"/>
  <c r="S142" i="19"/>
  <c r="O142" i="19"/>
  <c r="P142" i="19" s="1"/>
  <c r="M142" i="19"/>
  <c r="E142" i="19"/>
  <c r="F142" i="19" s="1"/>
  <c r="AD141" i="19"/>
  <c r="AA141" i="19"/>
  <c r="AB141" i="19" s="1"/>
  <c r="Y141" i="19"/>
  <c r="U141" i="19"/>
  <c r="V141" i="19" s="1"/>
  <c r="S141" i="19"/>
  <c r="O141" i="19"/>
  <c r="P141" i="19" s="1"/>
  <c r="M141" i="19"/>
  <c r="E141" i="19"/>
  <c r="F141" i="19" s="1"/>
  <c r="G141" i="19" s="1"/>
  <c r="H141" i="19" s="1"/>
  <c r="BH140" i="19"/>
  <c r="AN140" i="19"/>
  <c r="AO140" i="19" s="1"/>
  <c r="AD140" i="19"/>
  <c r="AA140" i="19"/>
  <c r="AB140" i="19" s="1"/>
  <c r="Y140" i="19"/>
  <c r="U140" i="19"/>
  <c r="V140" i="19" s="1"/>
  <c r="S140" i="19"/>
  <c r="O140" i="19"/>
  <c r="P140" i="19" s="1"/>
  <c r="M140" i="19"/>
  <c r="AD139" i="19"/>
  <c r="AA139" i="19"/>
  <c r="AB139" i="19" s="1"/>
  <c r="Y139" i="19"/>
  <c r="U139" i="19"/>
  <c r="V139" i="19" s="1"/>
  <c r="S139" i="19"/>
  <c r="O139" i="19"/>
  <c r="P139" i="19" s="1"/>
  <c r="M139" i="19"/>
  <c r="E139" i="19"/>
  <c r="F139" i="19" s="1"/>
  <c r="G139" i="19" s="1"/>
  <c r="H139" i="19" s="1"/>
  <c r="AD138" i="19"/>
  <c r="AA138" i="19"/>
  <c r="AB138" i="19" s="1"/>
  <c r="Y138" i="19"/>
  <c r="U138" i="19"/>
  <c r="V138" i="19" s="1"/>
  <c r="S138" i="19"/>
  <c r="O138" i="19"/>
  <c r="P138" i="19" s="1"/>
  <c r="M138" i="19"/>
  <c r="E138" i="19"/>
  <c r="F138" i="19" s="1"/>
  <c r="AD137" i="19"/>
  <c r="AA137" i="19"/>
  <c r="AB137" i="19" s="1"/>
  <c r="Y137" i="19"/>
  <c r="U137" i="19"/>
  <c r="V137" i="19" s="1"/>
  <c r="S137" i="19"/>
  <c r="O137" i="19"/>
  <c r="P137" i="19" s="1"/>
  <c r="M137" i="19"/>
  <c r="E137" i="19"/>
  <c r="F137" i="19" s="1"/>
  <c r="BH136" i="19"/>
  <c r="AN136" i="19"/>
  <c r="AO136" i="19" s="1"/>
  <c r="AD136" i="19"/>
  <c r="AA136" i="19"/>
  <c r="AB136" i="19" s="1"/>
  <c r="Y136" i="19"/>
  <c r="U136" i="19"/>
  <c r="V136" i="19" s="1"/>
  <c r="S136" i="19"/>
  <c r="O136" i="19"/>
  <c r="P136" i="19" s="1"/>
  <c r="M136" i="19"/>
  <c r="E136" i="19"/>
  <c r="F136" i="19" s="1"/>
  <c r="BB136" i="19" s="1"/>
  <c r="AD135" i="19"/>
  <c r="AA135" i="19"/>
  <c r="AB135" i="19" s="1"/>
  <c r="Y135" i="19"/>
  <c r="U135" i="19"/>
  <c r="V135" i="19" s="1"/>
  <c r="S135" i="19"/>
  <c r="O135" i="19"/>
  <c r="P135" i="19" s="1"/>
  <c r="M135" i="19"/>
  <c r="E135" i="19"/>
  <c r="F135" i="19" s="1"/>
  <c r="G135" i="19" s="1"/>
  <c r="H135" i="19" s="1"/>
  <c r="BH134" i="19"/>
  <c r="AN134" i="19"/>
  <c r="AO134" i="19" s="1"/>
  <c r="AD134" i="19"/>
  <c r="AA134" i="19"/>
  <c r="AB134" i="19" s="1"/>
  <c r="Y134" i="19"/>
  <c r="U134" i="19"/>
  <c r="V134" i="19" s="1"/>
  <c r="S134" i="19"/>
  <c r="O134" i="19"/>
  <c r="P134" i="19" s="1"/>
  <c r="M134" i="19"/>
  <c r="E134" i="19"/>
  <c r="F134" i="19" s="1"/>
  <c r="BH133" i="19"/>
  <c r="AN133" i="19"/>
  <c r="AO133" i="19" s="1"/>
  <c r="AD133" i="19"/>
  <c r="AA133" i="19"/>
  <c r="AB133" i="19" s="1"/>
  <c r="Y133" i="19"/>
  <c r="U133" i="19"/>
  <c r="V133" i="19" s="1"/>
  <c r="S133" i="19"/>
  <c r="O133" i="19"/>
  <c r="P133" i="19" s="1"/>
  <c r="M133" i="19"/>
  <c r="E133" i="19"/>
  <c r="F133" i="19" s="1"/>
  <c r="BH132" i="19"/>
  <c r="AN132" i="19"/>
  <c r="AO132" i="19" s="1"/>
  <c r="AD132" i="19"/>
  <c r="AA132" i="19"/>
  <c r="AB132" i="19" s="1"/>
  <c r="Y132" i="19"/>
  <c r="U132" i="19"/>
  <c r="V132" i="19" s="1"/>
  <c r="S132" i="19"/>
  <c r="O132" i="19"/>
  <c r="P132" i="19" s="1"/>
  <c r="M132" i="19"/>
  <c r="E132" i="19"/>
  <c r="F132" i="19" s="1"/>
  <c r="BH131" i="19"/>
  <c r="AN131" i="19"/>
  <c r="AO131" i="19" s="1"/>
  <c r="AD131" i="19"/>
  <c r="AA131" i="19"/>
  <c r="AB131" i="19" s="1"/>
  <c r="Y131" i="19"/>
  <c r="U131" i="19"/>
  <c r="V131" i="19" s="1"/>
  <c r="S131" i="19"/>
  <c r="O131" i="19"/>
  <c r="P131" i="19" s="1"/>
  <c r="M131" i="19"/>
  <c r="E131" i="19"/>
  <c r="F131" i="19" s="1"/>
  <c r="BH130" i="19"/>
  <c r="AN130" i="19"/>
  <c r="AO130" i="19" s="1"/>
  <c r="AD130" i="19"/>
  <c r="AA130" i="19"/>
  <c r="AB130" i="19" s="1"/>
  <c r="Y130" i="19"/>
  <c r="U130" i="19"/>
  <c r="V130" i="19" s="1"/>
  <c r="S130" i="19"/>
  <c r="O130" i="19"/>
  <c r="P130" i="19" s="1"/>
  <c r="M130" i="19"/>
  <c r="E130" i="19"/>
  <c r="F130" i="19" s="1"/>
  <c r="BB130" i="19" s="1"/>
  <c r="BH129" i="19"/>
  <c r="AN129" i="19"/>
  <c r="AO129" i="19" s="1"/>
  <c r="AD129" i="19"/>
  <c r="AA129" i="19"/>
  <c r="AB129" i="19" s="1"/>
  <c r="Y129" i="19"/>
  <c r="U129" i="19"/>
  <c r="V129" i="19" s="1"/>
  <c r="S129" i="19"/>
  <c r="O129" i="19"/>
  <c r="P129" i="19" s="1"/>
  <c r="M129" i="19"/>
  <c r="E129" i="19"/>
  <c r="F129" i="19" s="1"/>
  <c r="BH128" i="19"/>
  <c r="AN128" i="19"/>
  <c r="AO128" i="19" s="1"/>
  <c r="AD128" i="19"/>
  <c r="AA128" i="19"/>
  <c r="AB128" i="19" s="1"/>
  <c r="Y128" i="19"/>
  <c r="U128" i="19"/>
  <c r="V128" i="19" s="1"/>
  <c r="S128" i="19"/>
  <c r="O128" i="19"/>
  <c r="P128" i="19" s="1"/>
  <c r="M128" i="19"/>
  <c r="E128" i="19"/>
  <c r="F128" i="19" s="1"/>
  <c r="BH127" i="19"/>
  <c r="AN127" i="19"/>
  <c r="AO127" i="19" s="1"/>
  <c r="AD127" i="19"/>
  <c r="AA127" i="19"/>
  <c r="AB127" i="19" s="1"/>
  <c r="Y127" i="19"/>
  <c r="U127" i="19"/>
  <c r="V127" i="19" s="1"/>
  <c r="S127" i="19"/>
  <c r="O127" i="19"/>
  <c r="P127" i="19" s="1"/>
  <c r="M127" i="19"/>
  <c r="E127" i="19"/>
  <c r="F127" i="19" s="1"/>
  <c r="BH126" i="19"/>
  <c r="AN126" i="19"/>
  <c r="AO126" i="19" s="1"/>
  <c r="AD126" i="19"/>
  <c r="AA126" i="19"/>
  <c r="AB126" i="19" s="1"/>
  <c r="Y126" i="19"/>
  <c r="U126" i="19"/>
  <c r="V126" i="19" s="1"/>
  <c r="S126" i="19"/>
  <c r="O126" i="19"/>
  <c r="P126" i="19" s="1"/>
  <c r="M126" i="19"/>
  <c r="E126" i="19"/>
  <c r="F126" i="19" s="1"/>
  <c r="BH125" i="19"/>
  <c r="AN125" i="19"/>
  <c r="AO125" i="19" s="1"/>
  <c r="AD125" i="19"/>
  <c r="AA125" i="19"/>
  <c r="AB125" i="19" s="1"/>
  <c r="Y125" i="19"/>
  <c r="U125" i="19"/>
  <c r="V125" i="19" s="1"/>
  <c r="S125" i="19"/>
  <c r="O125" i="19"/>
  <c r="P125" i="19" s="1"/>
  <c r="M125" i="19"/>
  <c r="E125" i="19"/>
  <c r="F125" i="19" s="1"/>
  <c r="AD124" i="19"/>
  <c r="AA124" i="19"/>
  <c r="AB124" i="19" s="1"/>
  <c r="Y124" i="19"/>
  <c r="U124" i="19"/>
  <c r="V124" i="19" s="1"/>
  <c r="S124" i="19"/>
  <c r="O124" i="19"/>
  <c r="P124" i="19" s="1"/>
  <c r="M124" i="19"/>
  <c r="E124" i="19"/>
  <c r="F124" i="19" s="1"/>
  <c r="G124" i="19" s="1"/>
  <c r="H124" i="19" s="1"/>
  <c r="BH123" i="19"/>
  <c r="AN123" i="19"/>
  <c r="AO123" i="19" s="1"/>
  <c r="AD123" i="19"/>
  <c r="AA123" i="19"/>
  <c r="AB123" i="19" s="1"/>
  <c r="Y123" i="19"/>
  <c r="U123" i="19"/>
  <c r="V123" i="19" s="1"/>
  <c r="S123" i="19"/>
  <c r="O123" i="19"/>
  <c r="P123" i="19" s="1"/>
  <c r="M123" i="19"/>
  <c r="E123" i="19"/>
  <c r="F123" i="19" s="1"/>
  <c r="BH122" i="19"/>
  <c r="AN122" i="19"/>
  <c r="AO122" i="19" s="1"/>
  <c r="AD122" i="19"/>
  <c r="AA122" i="19"/>
  <c r="AB122" i="19" s="1"/>
  <c r="Y122" i="19"/>
  <c r="U122" i="19"/>
  <c r="V122" i="19" s="1"/>
  <c r="S122" i="19"/>
  <c r="O122" i="19"/>
  <c r="P122" i="19" s="1"/>
  <c r="M122" i="19"/>
  <c r="E122" i="19"/>
  <c r="F122" i="19" s="1"/>
  <c r="BH121" i="19"/>
  <c r="AN121" i="19"/>
  <c r="AO121" i="19" s="1"/>
  <c r="AD121" i="19"/>
  <c r="AA121" i="19"/>
  <c r="AB121" i="19" s="1"/>
  <c r="Y121" i="19"/>
  <c r="U121" i="19"/>
  <c r="V121" i="19" s="1"/>
  <c r="S121" i="19"/>
  <c r="O121" i="19"/>
  <c r="P121" i="19" s="1"/>
  <c r="M121" i="19"/>
  <c r="E121" i="19"/>
  <c r="F121" i="19" s="1"/>
  <c r="BH120" i="19"/>
  <c r="AN120" i="19"/>
  <c r="AO120" i="19" s="1"/>
  <c r="AD120" i="19"/>
  <c r="AA120" i="19"/>
  <c r="AB120" i="19" s="1"/>
  <c r="Y120" i="19"/>
  <c r="U120" i="19"/>
  <c r="V120" i="19" s="1"/>
  <c r="S120" i="19"/>
  <c r="O120" i="19"/>
  <c r="P120" i="19" s="1"/>
  <c r="M120" i="19"/>
  <c r="E120" i="19"/>
  <c r="F120" i="19" s="1"/>
  <c r="AD119" i="19"/>
  <c r="AA119" i="19"/>
  <c r="AB119" i="19" s="1"/>
  <c r="Y119" i="19"/>
  <c r="U119" i="19"/>
  <c r="V119" i="19" s="1"/>
  <c r="S119" i="19"/>
  <c r="O119" i="19"/>
  <c r="P119" i="19" s="1"/>
  <c r="M119" i="19"/>
  <c r="E119" i="19"/>
  <c r="F119" i="19" s="1"/>
  <c r="G119" i="19" s="1"/>
  <c r="H119" i="19" s="1"/>
  <c r="BH118" i="19"/>
  <c r="AN118" i="19"/>
  <c r="AO118" i="19" s="1"/>
  <c r="AD118" i="19"/>
  <c r="AA118" i="19"/>
  <c r="AB118" i="19" s="1"/>
  <c r="Y118" i="19"/>
  <c r="U118" i="19"/>
  <c r="V118" i="19" s="1"/>
  <c r="S118" i="19"/>
  <c r="O118" i="19"/>
  <c r="P118" i="19" s="1"/>
  <c r="M118" i="19"/>
  <c r="E118" i="19"/>
  <c r="F118" i="19" s="1"/>
  <c r="AD117" i="19"/>
  <c r="AA117" i="19"/>
  <c r="AB117" i="19" s="1"/>
  <c r="Y117" i="19"/>
  <c r="U117" i="19"/>
  <c r="V117" i="19" s="1"/>
  <c r="S117" i="19"/>
  <c r="O117" i="19"/>
  <c r="P117" i="19" s="1"/>
  <c r="M117" i="19"/>
  <c r="E117" i="19"/>
  <c r="F117" i="19" s="1"/>
  <c r="AD116" i="19"/>
  <c r="AA116" i="19"/>
  <c r="AB116" i="19" s="1"/>
  <c r="Y116" i="19"/>
  <c r="U116" i="19"/>
  <c r="V116" i="19" s="1"/>
  <c r="S116" i="19"/>
  <c r="O116" i="19"/>
  <c r="P116" i="19" s="1"/>
  <c r="M116" i="19"/>
  <c r="E116" i="19"/>
  <c r="F116" i="19" s="1"/>
  <c r="G116" i="19" s="1"/>
  <c r="H116" i="19" s="1"/>
  <c r="BH115" i="19"/>
  <c r="AN115" i="19"/>
  <c r="AO115" i="19" s="1"/>
  <c r="AD115" i="19"/>
  <c r="AA115" i="19"/>
  <c r="AB115" i="19" s="1"/>
  <c r="Y115" i="19"/>
  <c r="U115" i="19"/>
  <c r="V115" i="19" s="1"/>
  <c r="S115" i="19"/>
  <c r="O115" i="19"/>
  <c r="P115" i="19" s="1"/>
  <c r="M115" i="19"/>
  <c r="E115" i="19"/>
  <c r="F115" i="19" s="1"/>
  <c r="G115" i="19" s="1"/>
  <c r="H115" i="19" s="1"/>
  <c r="BH114" i="19"/>
  <c r="AN114" i="19"/>
  <c r="AO114" i="19" s="1"/>
  <c r="AD114" i="19"/>
  <c r="AA114" i="19"/>
  <c r="AB114" i="19" s="1"/>
  <c r="Y114" i="19"/>
  <c r="U114" i="19"/>
  <c r="V114" i="19" s="1"/>
  <c r="S114" i="19"/>
  <c r="O114" i="19"/>
  <c r="P114" i="19" s="1"/>
  <c r="M114" i="19"/>
  <c r="E114" i="19"/>
  <c r="F114" i="19" s="1"/>
  <c r="BH113" i="19"/>
  <c r="AN113" i="19"/>
  <c r="AO113" i="19" s="1"/>
  <c r="AD113" i="19"/>
  <c r="AA113" i="19"/>
  <c r="AB113" i="19" s="1"/>
  <c r="Y113" i="19"/>
  <c r="U113" i="19"/>
  <c r="V113" i="19" s="1"/>
  <c r="S113" i="19"/>
  <c r="O113" i="19"/>
  <c r="P113" i="19" s="1"/>
  <c r="M113" i="19"/>
  <c r="E113" i="19"/>
  <c r="F113" i="19" s="1"/>
  <c r="G113" i="19" s="1"/>
  <c r="H113" i="19" s="1"/>
  <c r="BH112" i="19"/>
  <c r="AN112" i="19"/>
  <c r="AO112" i="19" s="1"/>
  <c r="AD112" i="19"/>
  <c r="AA112" i="19"/>
  <c r="AB112" i="19" s="1"/>
  <c r="Y112" i="19"/>
  <c r="U112" i="19"/>
  <c r="V112" i="19" s="1"/>
  <c r="S112" i="19"/>
  <c r="O112" i="19"/>
  <c r="P112" i="19" s="1"/>
  <c r="M112" i="19"/>
  <c r="E112" i="19"/>
  <c r="F112" i="19" s="1"/>
  <c r="BH111" i="19"/>
  <c r="AN111" i="19"/>
  <c r="AO111" i="19" s="1"/>
  <c r="AD111" i="19"/>
  <c r="AA111" i="19"/>
  <c r="AB111" i="19" s="1"/>
  <c r="Y111" i="19"/>
  <c r="U111" i="19"/>
  <c r="V111" i="19" s="1"/>
  <c r="S111" i="19"/>
  <c r="O111" i="19"/>
  <c r="P111" i="19" s="1"/>
  <c r="M111" i="19"/>
  <c r="E111" i="19"/>
  <c r="F111" i="19" s="1"/>
  <c r="BH110" i="19"/>
  <c r="BF110" i="19"/>
  <c r="AN110" i="19"/>
  <c r="AO110" i="19" s="1"/>
  <c r="AD110" i="19"/>
  <c r="AA110" i="19"/>
  <c r="AB110" i="19" s="1"/>
  <c r="Y110" i="19"/>
  <c r="U110" i="19"/>
  <c r="V110" i="19" s="1"/>
  <c r="S110" i="19"/>
  <c r="O110" i="19"/>
  <c r="P110" i="19" s="1"/>
  <c r="M110" i="19"/>
  <c r="E110" i="19"/>
  <c r="F110" i="19" s="1"/>
  <c r="BH109" i="19"/>
  <c r="BG109" i="19"/>
  <c r="AN109" i="19"/>
  <c r="AO109" i="19" s="1"/>
  <c r="AD109" i="19"/>
  <c r="AA109" i="19"/>
  <c r="AB109" i="19" s="1"/>
  <c r="Y109" i="19"/>
  <c r="U109" i="19"/>
  <c r="V109" i="19" s="1"/>
  <c r="S109" i="19"/>
  <c r="O109" i="19"/>
  <c r="P109" i="19" s="1"/>
  <c r="M109" i="19"/>
  <c r="E109" i="19"/>
  <c r="F109" i="19" s="1"/>
  <c r="BH108" i="19"/>
  <c r="AN108" i="19"/>
  <c r="AO108" i="19" s="1"/>
  <c r="AD108" i="19"/>
  <c r="AA108" i="19"/>
  <c r="AB108" i="19" s="1"/>
  <c r="Y108" i="19"/>
  <c r="U108" i="19"/>
  <c r="V108" i="19" s="1"/>
  <c r="S108" i="19"/>
  <c r="O108" i="19"/>
  <c r="P108" i="19" s="1"/>
  <c r="M108" i="19"/>
  <c r="E108" i="19"/>
  <c r="F108" i="19" s="1"/>
  <c r="BB108" i="19" s="1"/>
  <c r="BH107" i="19"/>
  <c r="AN107" i="19"/>
  <c r="AO107" i="19" s="1"/>
  <c r="AD107" i="19"/>
  <c r="AA107" i="19"/>
  <c r="AB107" i="19" s="1"/>
  <c r="Y107" i="19"/>
  <c r="U107" i="19"/>
  <c r="V107" i="19" s="1"/>
  <c r="S107" i="19"/>
  <c r="O107" i="19"/>
  <c r="P107" i="19" s="1"/>
  <c r="M107" i="19"/>
  <c r="E107" i="19"/>
  <c r="F107" i="19" s="1"/>
  <c r="BH106" i="19"/>
  <c r="AN106" i="19"/>
  <c r="AO106" i="19" s="1"/>
  <c r="AD106" i="19"/>
  <c r="AA106" i="19"/>
  <c r="AB106" i="19" s="1"/>
  <c r="Y106" i="19"/>
  <c r="U106" i="19"/>
  <c r="V106" i="19" s="1"/>
  <c r="S106" i="19"/>
  <c r="O106" i="19"/>
  <c r="P106" i="19" s="1"/>
  <c r="M106" i="19"/>
  <c r="E106" i="19"/>
  <c r="F106" i="19" s="1"/>
  <c r="BH105" i="19"/>
  <c r="AN105" i="19"/>
  <c r="AO105" i="19" s="1"/>
  <c r="AD105" i="19"/>
  <c r="AA105" i="19"/>
  <c r="AB105" i="19" s="1"/>
  <c r="Y105" i="19"/>
  <c r="U105" i="19"/>
  <c r="V105" i="19" s="1"/>
  <c r="S105" i="19"/>
  <c r="O105" i="19"/>
  <c r="P105" i="19" s="1"/>
  <c r="M105" i="19"/>
  <c r="E105" i="19"/>
  <c r="F105" i="19" s="1"/>
  <c r="BH104" i="19"/>
  <c r="BG104" i="19"/>
  <c r="AN104" i="19"/>
  <c r="AO104" i="19" s="1"/>
  <c r="AD104" i="19"/>
  <c r="AA104" i="19"/>
  <c r="AB104" i="19" s="1"/>
  <c r="Y104" i="19"/>
  <c r="U104" i="19"/>
  <c r="V104" i="19" s="1"/>
  <c r="S104" i="19"/>
  <c r="O104" i="19"/>
  <c r="P104" i="19" s="1"/>
  <c r="M104" i="19"/>
  <c r="E104" i="19"/>
  <c r="F104" i="19" s="1"/>
  <c r="BB104" i="19" s="1"/>
  <c r="BH103" i="19"/>
  <c r="BF103" i="19"/>
  <c r="AN103" i="19"/>
  <c r="AO103" i="19" s="1"/>
  <c r="AD103" i="19"/>
  <c r="AA103" i="19"/>
  <c r="AB103" i="19" s="1"/>
  <c r="Y103" i="19"/>
  <c r="U103" i="19"/>
  <c r="V103" i="19" s="1"/>
  <c r="S103" i="19"/>
  <c r="O103" i="19"/>
  <c r="P103" i="19" s="1"/>
  <c r="M103" i="19"/>
  <c r="E103" i="19"/>
  <c r="F103" i="19" s="1"/>
  <c r="AD102" i="19"/>
  <c r="AA102" i="19"/>
  <c r="AB102" i="19" s="1"/>
  <c r="Y102" i="19"/>
  <c r="U102" i="19"/>
  <c r="V102" i="19" s="1"/>
  <c r="S102" i="19"/>
  <c r="O102" i="19"/>
  <c r="P102" i="19" s="1"/>
  <c r="M102" i="19"/>
  <c r="E102" i="19"/>
  <c r="F102" i="19" s="1"/>
  <c r="BH101" i="19"/>
  <c r="BF101" i="19"/>
  <c r="AN101" i="19"/>
  <c r="AO101" i="19" s="1"/>
  <c r="AD101" i="19"/>
  <c r="AA101" i="19"/>
  <c r="AB101" i="19" s="1"/>
  <c r="Y101" i="19"/>
  <c r="U101" i="19"/>
  <c r="V101" i="19" s="1"/>
  <c r="S101" i="19"/>
  <c r="O101" i="19"/>
  <c r="P101" i="19" s="1"/>
  <c r="M101" i="19"/>
  <c r="E101" i="19"/>
  <c r="F101" i="19" s="1"/>
  <c r="BB101" i="19" s="1"/>
  <c r="BH100" i="19"/>
  <c r="AN100" i="19"/>
  <c r="AO100" i="19" s="1"/>
  <c r="AD100" i="19"/>
  <c r="AA100" i="19"/>
  <c r="AB100" i="19" s="1"/>
  <c r="Y100" i="19"/>
  <c r="U100" i="19"/>
  <c r="V100" i="19" s="1"/>
  <c r="S100" i="19"/>
  <c r="O100" i="19"/>
  <c r="P100" i="19" s="1"/>
  <c r="M100" i="19"/>
  <c r="E100" i="19"/>
  <c r="F100" i="19" s="1"/>
  <c r="BF99" i="19"/>
  <c r="AD99" i="19"/>
  <c r="AA99" i="19"/>
  <c r="AB99" i="19" s="1"/>
  <c r="Y99" i="19"/>
  <c r="U99" i="19"/>
  <c r="V99" i="19" s="1"/>
  <c r="S99" i="19"/>
  <c r="O99" i="19"/>
  <c r="P99" i="19" s="1"/>
  <c r="M99" i="19"/>
  <c r="E99" i="19"/>
  <c r="F99" i="19" s="1"/>
  <c r="BH98" i="19"/>
  <c r="AN98" i="19"/>
  <c r="AO98" i="19" s="1"/>
  <c r="AD98" i="19"/>
  <c r="AA98" i="19"/>
  <c r="AB98" i="19" s="1"/>
  <c r="Y98" i="19"/>
  <c r="U98" i="19"/>
  <c r="V98" i="19" s="1"/>
  <c r="S98" i="19"/>
  <c r="O98" i="19"/>
  <c r="P98" i="19" s="1"/>
  <c r="M98" i="19"/>
  <c r="E98" i="19"/>
  <c r="F98" i="19" s="1"/>
  <c r="G98" i="19" s="1"/>
  <c r="H98" i="19" s="1"/>
  <c r="BH97" i="19"/>
  <c r="BF97" i="19"/>
  <c r="AN97" i="19"/>
  <c r="AO97" i="19" s="1"/>
  <c r="AD97" i="19"/>
  <c r="AA97" i="19"/>
  <c r="AB97" i="19" s="1"/>
  <c r="Y97" i="19"/>
  <c r="U97" i="19"/>
  <c r="V97" i="19" s="1"/>
  <c r="S97" i="19"/>
  <c r="O97" i="19"/>
  <c r="P97" i="19" s="1"/>
  <c r="M97" i="19"/>
  <c r="E97" i="19"/>
  <c r="F97" i="19" s="1"/>
  <c r="G97" i="19" s="1"/>
  <c r="H97" i="19" s="1"/>
  <c r="BG96" i="19"/>
  <c r="BF96" i="19"/>
  <c r="AD96" i="19"/>
  <c r="AA96" i="19"/>
  <c r="AB96" i="19" s="1"/>
  <c r="Y96" i="19"/>
  <c r="U96" i="19"/>
  <c r="V96" i="19" s="1"/>
  <c r="S96" i="19"/>
  <c r="O96" i="19"/>
  <c r="P96" i="19" s="1"/>
  <c r="M96" i="19"/>
  <c r="E96" i="19"/>
  <c r="F96" i="19" s="1"/>
  <c r="BH95" i="19"/>
  <c r="AN95" i="19"/>
  <c r="AO95" i="19" s="1"/>
  <c r="AD95" i="19"/>
  <c r="AA95" i="19"/>
  <c r="AB95" i="19" s="1"/>
  <c r="Y95" i="19"/>
  <c r="U95" i="19"/>
  <c r="V95" i="19" s="1"/>
  <c r="S95" i="19"/>
  <c r="O95" i="19"/>
  <c r="P95" i="19" s="1"/>
  <c r="M95" i="19"/>
  <c r="E95" i="19"/>
  <c r="F95" i="19" s="1"/>
  <c r="BB95" i="19" s="1"/>
  <c r="BH94" i="19"/>
  <c r="BG94" i="19"/>
  <c r="AN94" i="19"/>
  <c r="AO94" i="19" s="1"/>
  <c r="AD94" i="19"/>
  <c r="AA94" i="19"/>
  <c r="AB94" i="19" s="1"/>
  <c r="Y94" i="19"/>
  <c r="U94" i="19"/>
  <c r="V94" i="19" s="1"/>
  <c r="S94" i="19"/>
  <c r="O94" i="19"/>
  <c r="P94" i="19" s="1"/>
  <c r="M94" i="19"/>
  <c r="E94" i="19"/>
  <c r="F94" i="19" s="1"/>
  <c r="BH93" i="19"/>
  <c r="BG93" i="19"/>
  <c r="AN93" i="19"/>
  <c r="AO93" i="19" s="1"/>
  <c r="AD93" i="19"/>
  <c r="AA93" i="19"/>
  <c r="AB93" i="19" s="1"/>
  <c r="Y93" i="19"/>
  <c r="U93" i="19"/>
  <c r="V93" i="19" s="1"/>
  <c r="S93" i="19"/>
  <c r="O93" i="19"/>
  <c r="P93" i="19" s="1"/>
  <c r="M93" i="19"/>
  <c r="E93" i="19"/>
  <c r="F93" i="19" s="1"/>
  <c r="BB93" i="19" s="1"/>
  <c r="BG92" i="19"/>
  <c r="BF92" i="19"/>
  <c r="AD92" i="19"/>
  <c r="AA92" i="19"/>
  <c r="AB92" i="19" s="1"/>
  <c r="Y92" i="19"/>
  <c r="U92" i="19"/>
  <c r="V92" i="19" s="1"/>
  <c r="S92" i="19"/>
  <c r="O92" i="19"/>
  <c r="P92" i="19" s="1"/>
  <c r="M92" i="19"/>
  <c r="E92" i="19"/>
  <c r="F92" i="19" s="1"/>
  <c r="BG91" i="19"/>
  <c r="AD91" i="19"/>
  <c r="AA91" i="19"/>
  <c r="AB91" i="19" s="1"/>
  <c r="Y91" i="19"/>
  <c r="U91" i="19"/>
  <c r="V91" i="19" s="1"/>
  <c r="S91" i="19"/>
  <c r="O91" i="19"/>
  <c r="P91" i="19" s="1"/>
  <c r="M91" i="19"/>
  <c r="BG90" i="19"/>
  <c r="BF90" i="19"/>
  <c r="AD90" i="19"/>
  <c r="AA90" i="19"/>
  <c r="AB90" i="19" s="1"/>
  <c r="Y90" i="19"/>
  <c r="U90" i="19"/>
  <c r="V90" i="19" s="1"/>
  <c r="S90" i="19"/>
  <c r="O90" i="19"/>
  <c r="P90" i="19" s="1"/>
  <c r="M90" i="19"/>
  <c r="E90" i="19"/>
  <c r="F90" i="19" s="1"/>
  <c r="AD89" i="19"/>
  <c r="AA89" i="19"/>
  <c r="AB89" i="19" s="1"/>
  <c r="Y89" i="19"/>
  <c r="U89" i="19"/>
  <c r="V89" i="19" s="1"/>
  <c r="S89" i="19"/>
  <c r="O89" i="19"/>
  <c r="P89" i="19" s="1"/>
  <c r="M89" i="19"/>
  <c r="E89" i="19"/>
  <c r="F89" i="19" s="1"/>
  <c r="BF88" i="19"/>
  <c r="AD88" i="19"/>
  <c r="AA88" i="19"/>
  <c r="AB88" i="19" s="1"/>
  <c r="Y88" i="19"/>
  <c r="U88" i="19"/>
  <c r="V88" i="19" s="1"/>
  <c r="S88" i="19"/>
  <c r="O88" i="19"/>
  <c r="P88" i="19" s="1"/>
  <c r="M88" i="19"/>
  <c r="E88" i="19"/>
  <c r="F88" i="19" s="1"/>
  <c r="BF87" i="19"/>
  <c r="AD87" i="19"/>
  <c r="AA87" i="19"/>
  <c r="AB87" i="19" s="1"/>
  <c r="Y87" i="19"/>
  <c r="U87" i="19"/>
  <c r="V87" i="19" s="1"/>
  <c r="S87" i="19"/>
  <c r="O87" i="19"/>
  <c r="P87" i="19" s="1"/>
  <c r="M87" i="19"/>
  <c r="E87" i="19"/>
  <c r="F87" i="19" s="1"/>
  <c r="BH86" i="19"/>
  <c r="AN86" i="19"/>
  <c r="AO86" i="19" s="1"/>
  <c r="AD86" i="19"/>
  <c r="AA86" i="19"/>
  <c r="AB86" i="19" s="1"/>
  <c r="Y86" i="19"/>
  <c r="U86" i="19"/>
  <c r="V86" i="19" s="1"/>
  <c r="S86" i="19"/>
  <c r="O86" i="19"/>
  <c r="P86" i="19" s="1"/>
  <c r="M86" i="19"/>
  <c r="E86" i="19"/>
  <c r="F86" i="19" s="1"/>
  <c r="BH85" i="19"/>
  <c r="AN85" i="19"/>
  <c r="AO85" i="19" s="1"/>
  <c r="AD85" i="19"/>
  <c r="AA85" i="19"/>
  <c r="AB85" i="19" s="1"/>
  <c r="Y85" i="19"/>
  <c r="U85" i="19"/>
  <c r="V85" i="19" s="1"/>
  <c r="S85" i="19"/>
  <c r="O85" i="19"/>
  <c r="P85" i="19" s="1"/>
  <c r="M85" i="19"/>
  <c r="E85" i="19"/>
  <c r="F85" i="19" s="1"/>
  <c r="BH84" i="19"/>
  <c r="AN84" i="19"/>
  <c r="AO84" i="19" s="1"/>
  <c r="AD84" i="19"/>
  <c r="AA84" i="19"/>
  <c r="AB84" i="19" s="1"/>
  <c r="Y84" i="19"/>
  <c r="U84" i="19"/>
  <c r="V84" i="19" s="1"/>
  <c r="S84" i="19"/>
  <c r="O84" i="19"/>
  <c r="P84" i="19" s="1"/>
  <c r="M84" i="19"/>
  <c r="E84" i="19"/>
  <c r="F84" i="19" s="1"/>
  <c r="BH83" i="19"/>
  <c r="AN83" i="19"/>
  <c r="AO83" i="19" s="1"/>
  <c r="AD83" i="19"/>
  <c r="AA83" i="19"/>
  <c r="AB83" i="19" s="1"/>
  <c r="Y83" i="19"/>
  <c r="U83" i="19"/>
  <c r="V83" i="19" s="1"/>
  <c r="S83" i="19"/>
  <c r="O83" i="19"/>
  <c r="P83" i="19" s="1"/>
  <c r="M83" i="19"/>
  <c r="E83" i="19"/>
  <c r="F83" i="19" s="1"/>
  <c r="BH82" i="19"/>
  <c r="AN82" i="19"/>
  <c r="AO82" i="19" s="1"/>
  <c r="AD82" i="19"/>
  <c r="AA82" i="19"/>
  <c r="AB82" i="19" s="1"/>
  <c r="Y82" i="19"/>
  <c r="U82" i="19"/>
  <c r="V82" i="19" s="1"/>
  <c r="S82" i="19"/>
  <c r="O82" i="19"/>
  <c r="P82" i="19" s="1"/>
  <c r="M82" i="19"/>
  <c r="E82" i="19"/>
  <c r="F82" i="19" s="1"/>
  <c r="BH81" i="19"/>
  <c r="AN81" i="19"/>
  <c r="AO81" i="19" s="1"/>
  <c r="AD81" i="19"/>
  <c r="AA81" i="19"/>
  <c r="AB81" i="19" s="1"/>
  <c r="Y81" i="19"/>
  <c r="U81" i="19"/>
  <c r="V81" i="19" s="1"/>
  <c r="S81" i="19"/>
  <c r="O81" i="19"/>
  <c r="P81" i="19" s="1"/>
  <c r="M81" i="19"/>
  <c r="E81" i="19"/>
  <c r="F81" i="19" s="1"/>
  <c r="BH80" i="19"/>
  <c r="AN80" i="19"/>
  <c r="AO80" i="19" s="1"/>
  <c r="AD80" i="19"/>
  <c r="AA80" i="19"/>
  <c r="AB80" i="19" s="1"/>
  <c r="Y80" i="19"/>
  <c r="U80" i="19"/>
  <c r="V80" i="19" s="1"/>
  <c r="S80" i="19"/>
  <c r="O80" i="19"/>
  <c r="P80" i="19" s="1"/>
  <c r="M80" i="19"/>
  <c r="E80" i="19"/>
  <c r="F80" i="19" s="1"/>
  <c r="G80" i="19" s="1"/>
  <c r="H80" i="19" s="1"/>
  <c r="BH79" i="19"/>
  <c r="AN79" i="19"/>
  <c r="AO79" i="19" s="1"/>
  <c r="AD79" i="19"/>
  <c r="AA79" i="19"/>
  <c r="AB79" i="19" s="1"/>
  <c r="Y79" i="19"/>
  <c r="U79" i="19"/>
  <c r="V79" i="19" s="1"/>
  <c r="S79" i="19"/>
  <c r="O79" i="19"/>
  <c r="P79" i="19" s="1"/>
  <c r="M79" i="19"/>
  <c r="E79" i="19"/>
  <c r="F79" i="19" s="1"/>
  <c r="BH78" i="19"/>
  <c r="AN78" i="19"/>
  <c r="AO78" i="19" s="1"/>
  <c r="AD78" i="19"/>
  <c r="AA78" i="19"/>
  <c r="AB78" i="19" s="1"/>
  <c r="Y78" i="19"/>
  <c r="U78" i="19"/>
  <c r="V78" i="19" s="1"/>
  <c r="S78" i="19"/>
  <c r="O78" i="19"/>
  <c r="P78" i="19" s="1"/>
  <c r="M78" i="19"/>
  <c r="E78" i="19"/>
  <c r="F78" i="19" s="1"/>
  <c r="BH77" i="19"/>
  <c r="AN77" i="19"/>
  <c r="AO77" i="19" s="1"/>
  <c r="AD77" i="19"/>
  <c r="AA77" i="19"/>
  <c r="AB77" i="19" s="1"/>
  <c r="Y77" i="19"/>
  <c r="U77" i="19"/>
  <c r="V77" i="19" s="1"/>
  <c r="S77" i="19"/>
  <c r="O77" i="19"/>
  <c r="P77" i="19" s="1"/>
  <c r="M77" i="19"/>
  <c r="E77" i="19"/>
  <c r="F77" i="19" s="1"/>
  <c r="BH76" i="19"/>
  <c r="AN76" i="19"/>
  <c r="AO76" i="19" s="1"/>
  <c r="AD76" i="19"/>
  <c r="AA76" i="19"/>
  <c r="AB76" i="19" s="1"/>
  <c r="Y76" i="19"/>
  <c r="U76" i="19"/>
  <c r="V76" i="19" s="1"/>
  <c r="S76" i="19"/>
  <c r="O76" i="19"/>
  <c r="P76" i="19" s="1"/>
  <c r="M76" i="19"/>
  <c r="E76" i="19"/>
  <c r="F76" i="19" s="1"/>
  <c r="G76" i="19" s="1"/>
  <c r="H76" i="19" s="1"/>
  <c r="AD75" i="19"/>
  <c r="AA75" i="19"/>
  <c r="AB75" i="19" s="1"/>
  <c r="Y75" i="19"/>
  <c r="U75" i="19"/>
  <c r="V75" i="19" s="1"/>
  <c r="S75" i="19"/>
  <c r="O75" i="19"/>
  <c r="P75" i="19" s="1"/>
  <c r="M75" i="19"/>
  <c r="E75" i="19"/>
  <c r="F75" i="19" s="1"/>
  <c r="BB75" i="19" s="1"/>
  <c r="BH74" i="19"/>
  <c r="BG74" i="19"/>
  <c r="BF74" i="19"/>
  <c r="AN74" i="19"/>
  <c r="AO74" i="19" s="1"/>
  <c r="AD74" i="19"/>
  <c r="AA74" i="19"/>
  <c r="AB74" i="19" s="1"/>
  <c r="Y74" i="19"/>
  <c r="U74" i="19"/>
  <c r="V74" i="19" s="1"/>
  <c r="S74" i="19"/>
  <c r="O74" i="19"/>
  <c r="P74" i="19" s="1"/>
  <c r="M74" i="19"/>
  <c r="E74" i="19"/>
  <c r="F74" i="19" s="1"/>
  <c r="BI73" i="19"/>
  <c r="BH73" i="19"/>
  <c r="AN73" i="19"/>
  <c r="AO73" i="19" s="1"/>
  <c r="AD73" i="19"/>
  <c r="AA73" i="19"/>
  <c r="AB73" i="19" s="1"/>
  <c r="Y73" i="19"/>
  <c r="U73" i="19"/>
  <c r="V73" i="19" s="1"/>
  <c r="S73" i="19"/>
  <c r="O73" i="19"/>
  <c r="P73" i="19" s="1"/>
  <c r="M73" i="19"/>
  <c r="E73" i="19"/>
  <c r="F73" i="19" s="1"/>
  <c r="G73" i="19" s="1"/>
  <c r="H73" i="19" s="1"/>
  <c r="BI72" i="19"/>
  <c r="BH72" i="19"/>
  <c r="BF72" i="19"/>
  <c r="AN72" i="19"/>
  <c r="AO72" i="19" s="1"/>
  <c r="AD72" i="19"/>
  <c r="AA72" i="19"/>
  <c r="AB72" i="19" s="1"/>
  <c r="Y72" i="19"/>
  <c r="U72" i="19"/>
  <c r="V72" i="19" s="1"/>
  <c r="S72" i="19"/>
  <c r="O72" i="19"/>
  <c r="P72" i="19" s="1"/>
  <c r="M72" i="19"/>
  <c r="E72" i="19"/>
  <c r="F72" i="19" s="1"/>
  <c r="BH71" i="19"/>
  <c r="BG71" i="19"/>
  <c r="AN71" i="19"/>
  <c r="AO71" i="19" s="1"/>
  <c r="AD71" i="19"/>
  <c r="AA71" i="19"/>
  <c r="AB71" i="19" s="1"/>
  <c r="Y71" i="19"/>
  <c r="U71" i="19"/>
  <c r="V71" i="19" s="1"/>
  <c r="S71" i="19"/>
  <c r="O71" i="19"/>
  <c r="P71" i="19" s="1"/>
  <c r="M71" i="19"/>
  <c r="E71" i="19"/>
  <c r="F71" i="19" s="1"/>
  <c r="BH70" i="19"/>
  <c r="AN70" i="19"/>
  <c r="AO70" i="19" s="1"/>
  <c r="AD70" i="19"/>
  <c r="AA70" i="19"/>
  <c r="AB70" i="19" s="1"/>
  <c r="Y70" i="19"/>
  <c r="U70" i="19"/>
  <c r="V70" i="19" s="1"/>
  <c r="S70" i="19"/>
  <c r="O70" i="19"/>
  <c r="P70" i="19" s="1"/>
  <c r="M70" i="19"/>
  <c r="BH69" i="19"/>
  <c r="AN69" i="19"/>
  <c r="AO69" i="19" s="1"/>
  <c r="AD69" i="19"/>
  <c r="AA69" i="19"/>
  <c r="AB69" i="19" s="1"/>
  <c r="Y69" i="19"/>
  <c r="U69" i="19"/>
  <c r="V69" i="19" s="1"/>
  <c r="S69" i="19"/>
  <c r="O69" i="19"/>
  <c r="P69" i="19" s="1"/>
  <c r="M69" i="19"/>
  <c r="E69" i="19"/>
  <c r="F69" i="19" s="1"/>
  <c r="BH68" i="19"/>
  <c r="BG68" i="19"/>
  <c r="AN68" i="19"/>
  <c r="AO68" i="19" s="1"/>
  <c r="AD68" i="19"/>
  <c r="AA68" i="19"/>
  <c r="AB68" i="19" s="1"/>
  <c r="Y68" i="19"/>
  <c r="U68" i="19"/>
  <c r="V68" i="19" s="1"/>
  <c r="S68" i="19"/>
  <c r="O68" i="19"/>
  <c r="P68" i="19" s="1"/>
  <c r="M68" i="19"/>
  <c r="BI67" i="19"/>
  <c r="BH67" i="19"/>
  <c r="BF67" i="19"/>
  <c r="AN67" i="19"/>
  <c r="AO67" i="19" s="1"/>
  <c r="AD67" i="19"/>
  <c r="AA67" i="19"/>
  <c r="AB67" i="19" s="1"/>
  <c r="Y67" i="19"/>
  <c r="U67" i="19"/>
  <c r="V67" i="19" s="1"/>
  <c r="S67" i="19"/>
  <c r="O67" i="19"/>
  <c r="P67" i="19" s="1"/>
  <c r="M67" i="19"/>
  <c r="E67" i="19"/>
  <c r="F67" i="19" s="1"/>
  <c r="BI66" i="19"/>
  <c r="BH66" i="19"/>
  <c r="AN66" i="19"/>
  <c r="AO66" i="19" s="1"/>
  <c r="AD66" i="19"/>
  <c r="AA66" i="19"/>
  <c r="AB66" i="19" s="1"/>
  <c r="Y66" i="19"/>
  <c r="U66" i="19"/>
  <c r="V66" i="19" s="1"/>
  <c r="S66" i="19"/>
  <c r="O66" i="19"/>
  <c r="P66" i="19" s="1"/>
  <c r="M66" i="19"/>
  <c r="E66" i="19"/>
  <c r="F66" i="19" s="1"/>
  <c r="BH65" i="19"/>
  <c r="AN65" i="19"/>
  <c r="AO65" i="19" s="1"/>
  <c r="AD65" i="19"/>
  <c r="AA65" i="19"/>
  <c r="AB65" i="19" s="1"/>
  <c r="Y65" i="19"/>
  <c r="U65" i="19"/>
  <c r="V65" i="19" s="1"/>
  <c r="S65" i="19"/>
  <c r="O65" i="19"/>
  <c r="P65" i="19" s="1"/>
  <c r="M65" i="19"/>
  <c r="E65" i="19"/>
  <c r="F65" i="19" s="1"/>
  <c r="BB65" i="19" s="1"/>
  <c r="BG64" i="19"/>
  <c r="AD64" i="19"/>
  <c r="AA64" i="19"/>
  <c r="AB64" i="19" s="1"/>
  <c r="Y64" i="19"/>
  <c r="U64" i="19"/>
  <c r="V64" i="19" s="1"/>
  <c r="S64" i="19"/>
  <c r="O64" i="19"/>
  <c r="P64" i="19" s="1"/>
  <c r="M64" i="19"/>
  <c r="E64" i="19"/>
  <c r="F64" i="19" s="1"/>
  <c r="BH63" i="19"/>
  <c r="AN63" i="19"/>
  <c r="AO63" i="19" s="1"/>
  <c r="AD63" i="19"/>
  <c r="AA63" i="19"/>
  <c r="AB63" i="19" s="1"/>
  <c r="Y63" i="19"/>
  <c r="U63" i="19"/>
  <c r="V63" i="19" s="1"/>
  <c r="S63" i="19"/>
  <c r="O63" i="19"/>
  <c r="P63" i="19" s="1"/>
  <c r="M63" i="19"/>
  <c r="E63" i="19"/>
  <c r="F63" i="19" s="1"/>
  <c r="BB63" i="19" s="1"/>
  <c r="BH62" i="19"/>
  <c r="BF62" i="19"/>
  <c r="AN62" i="19"/>
  <c r="AO62" i="19" s="1"/>
  <c r="AD62" i="19"/>
  <c r="AA62" i="19"/>
  <c r="AB62" i="19" s="1"/>
  <c r="Y62" i="19"/>
  <c r="U62" i="19"/>
  <c r="V62" i="19" s="1"/>
  <c r="S62" i="19"/>
  <c r="O62" i="19"/>
  <c r="P62" i="19" s="1"/>
  <c r="M62" i="19"/>
  <c r="E62" i="19"/>
  <c r="F62" i="19" s="1"/>
  <c r="BH61" i="19"/>
  <c r="BG61" i="19"/>
  <c r="BF61" i="19"/>
  <c r="AN61" i="19"/>
  <c r="AO61" i="19" s="1"/>
  <c r="AD61" i="19"/>
  <c r="AA61" i="19"/>
  <c r="AB61" i="19" s="1"/>
  <c r="Y61" i="19"/>
  <c r="U61" i="19"/>
  <c r="V61" i="19" s="1"/>
  <c r="S61" i="19"/>
  <c r="O61" i="19"/>
  <c r="P61" i="19" s="1"/>
  <c r="M61" i="19"/>
  <c r="E61" i="19"/>
  <c r="F61" i="19" s="1"/>
  <c r="BB61" i="19" s="1"/>
  <c r="BI60" i="19"/>
  <c r="BH60" i="19"/>
  <c r="BF60" i="19"/>
  <c r="AN60" i="19"/>
  <c r="AO60" i="19" s="1"/>
  <c r="AD60" i="19"/>
  <c r="AA60" i="19"/>
  <c r="AB60" i="19" s="1"/>
  <c r="Y60" i="19"/>
  <c r="U60" i="19"/>
  <c r="V60" i="19" s="1"/>
  <c r="S60" i="19"/>
  <c r="O60" i="19"/>
  <c r="P60" i="19" s="1"/>
  <c r="M60" i="19"/>
  <c r="E60" i="19"/>
  <c r="F60" i="19" s="1"/>
  <c r="BI59" i="19"/>
  <c r="BH59" i="19"/>
  <c r="AN59" i="19"/>
  <c r="AO59" i="19" s="1"/>
  <c r="AD59" i="19"/>
  <c r="AA59" i="19"/>
  <c r="AB59" i="19" s="1"/>
  <c r="Y59" i="19"/>
  <c r="U59" i="19"/>
  <c r="V59" i="19" s="1"/>
  <c r="S59" i="19"/>
  <c r="O59" i="19"/>
  <c r="P59" i="19" s="1"/>
  <c r="M59" i="19"/>
  <c r="E59" i="19"/>
  <c r="F59" i="19" s="1"/>
  <c r="BH58" i="19"/>
  <c r="BN58" i="19" s="1"/>
  <c r="AN58" i="19"/>
  <c r="AO58" i="19" s="1"/>
  <c r="AD58" i="19"/>
  <c r="AA58" i="19"/>
  <c r="AB58" i="19" s="1"/>
  <c r="Y58" i="19"/>
  <c r="U58" i="19"/>
  <c r="V58" i="19" s="1"/>
  <c r="S58" i="19"/>
  <c r="O58" i="19"/>
  <c r="P58" i="19" s="1"/>
  <c r="M58" i="19"/>
  <c r="BH57" i="19"/>
  <c r="AN57" i="19"/>
  <c r="AO57" i="19" s="1"/>
  <c r="AD57" i="19"/>
  <c r="AA57" i="19"/>
  <c r="AB57" i="19" s="1"/>
  <c r="Y57" i="19"/>
  <c r="U57" i="19"/>
  <c r="V57" i="19" s="1"/>
  <c r="S57" i="19"/>
  <c r="O57" i="19"/>
  <c r="P57" i="19" s="1"/>
  <c r="M57" i="19"/>
  <c r="E57" i="19"/>
  <c r="F57" i="19" s="1"/>
  <c r="BB57" i="19" s="1"/>
  <c r="BI56" i="19"/>
  <c r="BH56" i="19"/>
  <c r="AN56" i="19"/>
  <c r="AO56" i="19" s="1"/>
  <c r="AD56" i="19"/>
  <c r="AA56" i="19"/>
  <c r="AB56" i="19" s="1"/>
  <c r="Y56" i="19"/>
  <c r="U56" i="19"/>
  <c r="V56" i="19" s="1"/>
  <c r="S56" i="19"/>
  <c r="O56" i="19"/>
  <c r="P56" i="19" s="1"/>
  <c r="M56" i="19"/>
  <c r="E56" i="19"/>
  <c r="F56" i="19" s="1"/>
  <c r="AD55" i="19"/>
  <c r="AA55" i="19"/>
  <c r="AB55" i="19" s="1"/>
  <c r="Y55" i="19"/>
  <c r="U55" i="19"/>
  <c r="V55" i="19" s="1"/>
  <c r="S55" i="19"/>
  <c r="O55" i="19"/>
  <c r="P55" i="19" s="1"/>
  <c r="M55" i="19"/>
  <c r="E55" i="19"/>
  <c r="F55" i="19" s="1"/>
  <c r="AD54" i="19"/>
  <c r="AA54" i="19"/>
  <c r="AB54" i="19" s="1"/>
  <c r="Y54" i="19"/>
  <c r="U54" i="19"/>
  <c r="V54" i="19" s="1"/>
  <c r="S54" i="19"/>
  <c r="O54" i="19"/>
  <c r="P54" i="19" s="1"/>
  <c r="M54" i="19"/>
  <c r="E54" i="19"/>
  <c r="F54" i="19" s="1"/>
  <c r="BH53" i="19"/>
  <c r="AN53" i="19"/>
  <c r="AO53" i="19" s="1"/>
  <c r="AD53" i="19"/>
  <c r="AA53" i="19"/>
  <c r="AB53" i="19" s="1"/>
  <c r="Y53" i="19"/>
  <c r="U53" i="19"/>
  <c r="V53" i="19" s="1"/>
  <c r="S53" i="19"/>
  <c r="O53" i="19"/>
  <c r="P53" i="19" s="1"/>
  <c r="M53" i="19"/>
  <c r="E53" i="19"/>
  <c r="F53" i="19" s="1"/>
  <c r="AD52" i="19"/>
  <c r="AA52" i="19"/>
  <c r="AB52" i="19" s="1"/>
  <c r="Y52" i="19"/>
  <c r="U52" i="19"/>
  <c r="V52" i="19" s="1"/>
  <c r="S52" i="19"/>
  <c r="O52" i="19"/>
  <c r="P52" i="19" s="1"/>
  <c r="M52" i="19"/>
  <c r="E52" i="19"/>
  <c r="F52" i="19" s="1"/>
  <c r="G52" i="19" s="1"/>
  <c r="H52" i="19" s="1"/>
  <c r="AD51" i="19"/>
  <c r="AA51" i="19"/>
  <c r="AB51" i="19" s="1"/>
  <c r="Y51" i="19"/>
  <c r="U51" i="19"/>
  <c r="V51" i="19" s="1"/>
  <c r="S51" i="19"/>
  <c r="O51" i="19"/>
  <c r="P51" i="19" s="1"/>
  <c r="M51" i="19"/>
  <c r="E51" i="19"/>
  <c r="F51" i="19" s="1"/>
  <c r="AD50" i="19"/>
  <c r="AA50" i="19"/>
  <c r="AB50" i="19" s="1"/>
  <c r="Y50" i="19"/>
  <c r="U50" i="19"/>
  <c r="V50" i="19" s="1"/>
  <c r="S50" i="19"/>
  <c r="O50" i="19"/>
  <c r="P50" i="19" s="1"/>
  <c r="M50" i="19"/>
  <c r="E50" i="19"/>
  <c r="F50" i="19" s="1"/>
  <c r="BB50" i="19" s="1"/>
  <c r="AD49" i="19"/>
  <c r="AA49" i="19"/>
  <c r="AB49" i="19" s="1"/>
  <c r="Y49" i="19"/>
  <c r="U49" i="19"/>
  <c r="V49" i="19" s="1"/>
  <c r="S49" i="19"/>
  <c r="O49" i="19"/>
  <c r="P49" i="19" s="1"/>
  <c r="M49" i="19"/>
  <c r="E49" i="19"/>
  <c r="F49" i="19" s="1"/>
  <c r="BB49" i="19" s="1"/>
  <c r="AD48" i="19"/>
  <c r="AA48" i="19"/>
  <c r="AB48" i="19" s="1"/>
  <c r="Y48" i="19"/>
  <c r="U48" i="19"/>
  <c r="V48" i="19" s="1"/>
  <c r="S48" i="19"/>
  <c r="O48" i="19"/>
  <c r="P48" i="19" s="1"/>
  <c r="M48" i="19"/>
  <c r="E48" i="19"/>
  <c r="F48" i="19" s="1"/>
  <c r="AD47" i="19"/>
  <c r="AA47" i="19"/>
  <c r="AB47" i="19" s="1"/>
  <c r="Y47" i="19"/>
  <c r="U47" i="19"/>
  <c r="V47" i="19" s="1"/>
  <c r="S47" i="19"/>
  <c r="O47" i="19"/>
  <c r="P47" i="19" s="1"/>
  <c r="M47" i="19"/>
  <c r="E47" i="19"/>
  <c r="F47" i="19" s="1"/>
  <c r="AD46" i="19"/>
  <c r="AA46" i="19"/>
  <c r="AB46" i="19" s="1"/>
  <c r="Y46" i="19"/>
  <c r="U46" i="19"/>
  <c r="V46" i="19" s="1"/>
  <c r="S46" i="19"/>
  <c r="O46" i="19"/>
  <c r="P46" i="19" s="1"/>
  <c r="M46" i="19"/>
  <c r="E46" i="19"/>
  <c r="F46" i="19" s="1"/>
  <c r="G46" i="19" s="1"/>
  <c r="H46" i="19" s="1"/>
  <c r="AD45" i="19"/>
  <c r="AA45" i="19"/>
  <c r="AB45" i="19" s="1"/>
  <c r="Y45" i="19"/>
  <c r="U45" i="19"/>
  <c r="V45" i="19" s="1"/>
  <c r="S45" i="19"/>
  <c r="O45" i="19"/>
  <c r="P45" i="19" s="1"/>
  <c r="M45" i="19"/>
  <c r="E45" i="19"/>
  <c r="F45" i="19" s="1"/>
  <c r="G45" i="19" s="1"/>
  <c r="H45" i="19" s="1"/>
  <c r="AD44" i="19"/>
  <c r="AA44" i="19"/>
  <c r="AB44" i="19" s="1"/>
  <c r="Y44" i="19"/>
  <c r="U44" i="19"/>
  <c r="V44" i="19" s="1"/>
  <c r="S44" i="19"/>
  <c r="O44" i="19"/>
  <c r="P44" i="19" s="1"/>
  <c r="M44" i="19"/>
  <c r="E44" i="19"/>
  <c r="F44" i="19" s="1"/>
  <c r="AD43" i="19"/>
  <c r="AA43" i="19"/>
  <c r="AB43" i="19" s="1"/>
  <c r="Y43" i="19"/>
  <c r="U43" i="19"/>
  <c r="V43" i="19" s="1"/>
  <c r="S43" i="19"/>
  <c r="O43" i="19"/>
  <c r="P43" i="19" s="1"/>
  <c r="M43" i="19"/>
  <c r="E43" i="19"/>
  <c r="F43" i="19" s="1"/>
  <c r="G43" i="19" s="1"/>
  <c r="H43" i="19" s="1"/>
  <c r="AD42" i="19"/>
  <c r="AA42" i="19"/>
  <c r="AB42" i="19" s="1"/>
  <c r="Y42" i="19"/>
  <c r="U42" i="19"/>
  <c r="V42" i="19" s="1"/>
  <c r="S42" i="19"/>
  <c r="O42" i="19"/>
  <c r="P42" i="19" s="1"/>
  <c r="M42" i="19"/>
  <c r="E42" i="19"/>
  <c r="F42" i="19" s="1"/>
  <c r="AD41" i="19"/>
  <c r="AA41" i="19"/>
  <c r="AB41" i="19" s="1"/>
  <c r="Y41" i="19"/>
  <c r="U41" i="19"/>
  <c r="V41" i="19" s="1"/>
  <c r="S41" i="19"/>
  <c r="O41" i="19"/>
  <c r="P41" i="19" s="1"/>
  <c r="M41" i="19"/>
  <c r="E41" i="19"/>
  <c r="F41" i="19" s="1"/>
  <c r="BB41" i="19" s="1"/>
  <c r="BN41" i="19" s="1"/>
  <c r="AD40" i="19"/>
  <c r="AA40" i="19"/>
  <c r="AB40" i="19" s="1"/>
  <c r="Y40" i="19"/>
  <c r="U40" i="19"/>
  <c r="V40" i="19" s="1"/>
  <c r="S40" i="19"/>
  <c r="O40" i="19"/>
  <c r="P40" i="19" s="1"/>
  <c r="M40" i="19"/>
  <c r="E40" i="19"/>
  <c r="F40" i="19" s="1"/>
  <c r="BB40" i="19" s="1"/>
  <c r="BM40" i="19" s="1"/>
  <c r="AD39" i="19"/>
  <c r="AA39" i="19"/>
  <c r="AB39" i="19" s="1"/>
  <c r="Y39" i="19"/>
  <c r="U39" i="19"/>
  <c r="V39" i="19" s="1"/>
  <c r="S39" i="19"/>
  <c r="O39" i="19"/>
  <c r="P39" i="19" s="1"/>
  <c r="M39" i="19"/>
  <c r="E39" i="19"/>
  <c r="F39" i="19" s="1"/>
  <c r="AD38" i="19"/>
  <c r="AA38" i="19"/>
  <c r="AB38" i="19" s="1"/>
  <c r="Y38" i="19"/>
  <c r="U38" i="19"/>
  <c r="V38" i="19" s="1"/>
  <c r="S38" i="19"/>
  <c r="O38" i="19"/>
  <c r="P38" i="19" s="1"/>
  <c r="M38" i="19"/>
  <c r="E38" i="19"/>
  <c r="F38" i="19" s="1"/>
  <c r="BB38" i="19" s="1"/>
  <c r="BP38" i="19" s="1"/>
  <c r="AD37" i="19"/>
  <c r="AA37" i="19"/>
  <c r="AB37" i="19" s="1"/>
  <c r="Y37" i="19"/>
  <c r="U37" i="19"/>
  <c r="V37" i="19" s="1"/>
  <c r="S37" i="19"/>
  <c r="O37" i="19"/>
  <c r="P37" i="19" s="1"/>
  <c r="M37" i="19"/>
  <c r="E37" i="19"/>
  <c r="F37" i="19" s="1"/>
  <c r="AD36" i="19"/>
  <c r="AA36" i="19"/>
  <c r="AB36" i="19" s="1"/>
  <c r="Y36" i="19"/>
  <c r="U36" i="19"/>
  <c r="V36" i="19" s="1"/>
  <c r="S36" i="19"/>
  <c r="O36" i="19"/>
  <c r="P36" i="19" s="1"/>
  <c r="M36" i="19"/>
  <c r="E36" i="19"/>
  <c r="F36" i="19" s="1"/>
  <c r="G36" i="19" s="1"/>
  <c r="H36" i="19" s="1"/>
  <c r="AD35" i="19"/>
  <c r="AA35" i="19"/>
  <c r="AB35" i="19" s="1"/>
  <c r="Y35" i="19"/>
  <c r="U35" i="19"/>
  <c r="V35" i="19" s="1"/>
  <c r="S35" i="19"/>
  <c r="O35" i="19"/>
  <c r="P35" i="19" s="1"/>
  <c r="M35" i="19"/>
  <c r="E35" i="19"/>
  <c r="F35" i="19" s="1"/>
  <c r="AD34" i="19"/>
  <c r="AA34" i="19"/>
  <c r="AB34" i="19" s="1"/>
  <c r="Y34" i="19"/>
  <c r="U34" i="19"/>
  <c r="V34" i="19" s="1"/>
  <c r="S34" i="19"/>
  <c r="O34" i="19"/>
  <c r="P34" i="19" s="1"/>
  <c r="M34" i="19"/>
  <c r="E34" i="19"/>
  <c r="F34" i="19" s="1"/>
  <c r="AD33" i="19"/>
  <c r="AA33" i="19"/>
  <c r="AB33" i="19" s="1"/>
  <c r="Y33" i="19"/>
  <c r="U33" i="19"/>
  <c r="V33" i="19" s="1"/>
  <c r="S33" i="19"/>
  <c r="O33" i="19"/>
  <c r="P33" i="19" s="1"/>
  <c r="M33" i="19"/>
  <c r="E33" i="19"/>
  <c r="F33" i="19" s="1"/>
  <c r="AD32" i="19"/>
  <c r="AA32" i="19"/>
  <c r="AB32" i="19" s="1"/>
  <c r="Y32" i="19"/>
  <c r="U32" i="19"/>
  <c r="V32" i="19" s="1"/>
  <c r="S32" i="19"/>
  <c r="O32" i="19"/>
  <c r="P32" i="19" s="1"/>
  <c r="M32" i="19"/>
  <c r="E32" i="19"/>
  <c r="F32" i="19" s="1"/>
  <c r="AD31" i="19"/>
  <c r="AA31" i="19"/>
  <c r="AB31" i="19" s="1"/>
  <c r="Y31" i="19"/>
  <c r="U31" i="19"/>
  <c r="V31" i="19" s="1"/>
  <c r="S31" i="19"/>
  <c r="O31" i="19"/>
  <c r="P31" i="19" s="1"/>
  <c r="M31" i="19"/>
  <c r="E31" i="19"/>
  <c r="F31" i="19" s="1"/>
  <c r="BB31" i="19" s="1"/>
  <c r="BN31" i="19" s="1"/>
  <c r="AD30" i="19"/>
  <c r="AA30" i="19"/>
  <c r="AB30" i="19" s="1"/>
  <c r="Y30" i="19"/>
  <c r="U30" i="19"/>
  <c r="V30" i="19" s="1"/>
  <c r="S30" i="19"/>
  <c r="O30" i="19"/>
  <c r="P30" i="19" s="1"/>
  <c r="M30" i="19"/>
  <c r="E30" i="19"/>
  <c r="F30" i="19" s="1"/>
  <c r="BB30" i="19" s="1"/>
  <c r="AD29" i="19"/>
  <c r="AA29" i="19"/>
  <c r="AB29" i="19" s="1"/>
  <c r="Y29" i="19"/>
  <c r="U29" i="19"/>
  <c r="V29" i="19" s="1"/>
  <c r="S29" i="19"/>
  <c r="O29" i="19"/>
  <c r="P29" i="19" s="1"/>
  <c r="M29" i="19"/>
  <c r="E29" i="19"/>
  <c r="F29" i="19" s="1"/>
  <c r="G29" i="19" s="1"/>
  <c r="H29" i="19" s="1"/>
  <c r="AD28" i="19"/>
  <c r="AA28" i="19"/>
  <c r="AB28" i="19" s="1"/>
  <c r="Y28" i="19"/>
  <c r="U28" i="19"/>
  <c r="V28" i="19" s="1"/>
  <c r="S28" i="19"/>
  <c r="O28" i="19"/>
  <c r="P28" i="19" s="1"/>
  <c r="M28" i="19"/>
  <c r="E28" i="19"/>
  <c r="F28" i="19" s="1"/>
  <c r="G28" i="19" s="1"/>
  <c r="H28" i="19" s="1"/>
  <c r="AD27" i="19"/>
  <c r="AA27" i="19"/>
  <c r="AB27" i="19" s="1"/>
  <c r="Y27" i="19"/>
  <c r="U27" i="19"/>
  <c r="V27" i="19" s="1"/>
  <c r="S27" i="19"/>
  <c r="O27" i="19"/>
  <c r="P27" i="19" s="1"/>
  <c r="M27" i="19"/>
  <c r="E27" i="19"/>
  <c r="F27" i="19" s="1"/>
  <c r="AD26" i="19"/>
  <c r="AA26" i="19"/>
  <c r="AB26" i="19" s="1"/>
  <c r="Y26" i="19"/>
  <c r="U26" i="19"/>
  <c r="V26" i="19" s="1"/>
  <c r="S26" i="19"/>
  <c r="O26" i="19"/>
  <c r="P26" i="19" s="1"/>
  <c r="M26" i="19"/>
  <c r="E26" i="19"/>
  <c r="F26" i="19" s="1"/>
  <c r="AD25" i="19"/>
  <c r="AA25" i="19"/>
  <c r="AB25" i="19" s="1"/>
  <c r="Y25" i="19"/>
  <c r="U25" i="19"/>
  <c r="V25" i="19" s="1"/>
  <c r="S25" i="19"/>
  <c r="O25" i="19"/>
  <c r="P25" i="19" s="1"/>
  <c r="M25" i="19"/>
  <c r="E25" i="19"/>
  <c r="F25" i="19" s="1"/>
  <c r="AD24" i="19"/>
  <c r="AA24" i="19"/>
  <c r="AB24" i="19" s="1"/>
  <c r="Y24" i="19"/>
  <c r="U24" i="19"/>
  <c r="V24" i="19" s="1"/>
  <c r="S24" i="19"/>
  <c r="O24" i="19"/>
  <c r="P24" i="19" s="1"/>
  <c r="M24" i="19"/>
  <c r="E24" i="19"/>
  <c r="F24" i="19" s="1"/>
  <c r="BB24" i="19" s="1"/>
  <c r="AD23" i="19"/>
  <c r="AA23" i="19"/>
  <c r="AB23" i="19" s="1"/>
  <c r="Y23" i="19"/>
  <c r="U23" i="19"/>
  <c r="V23" i="19" s="1"/>
  <c r="S23" i="19"/>
  <c r="O23" i="19"/>
  <c r="P23" i="19" s="1"/>
  <c r="M23" i="19"/>
  <c r="E23" i="19"/>
  <c r="F23" i="19" s="1"/>
  <c r="AD22" i="19"/>
  <c r="AA22" i="19"/>
  <c r="AB22" i="19" s="1"/>
  <c r="Y22" i="19"/>
  <c r="U22" i="19"/>
  <c r="V22" i="19" s="1"/>
  <c r="S22" i="19"/>
  <c r="O22" i="19"/>
  <c r="P22" i="19" s="1"/>
  <c r="M22" i="19"/>
  <c r="E22" i="19"/>
  <c r="F22" i="19" s="1"/>
  <c r="AD21" i="19"/>
  <c r="AA21" i="19"/>
  <c r="AB21" i="19" s="1"/>
  <c r="Y21" i="19"/>
  <c r="U21" i="19"/>
  <c r="V21" i="19" s="1"/>
  <c r="S21" i="19"/>
  <c r="O21" i="19"/>
  <c r="P21" i="19" s="1"/>
  <c r="M21" i="19"/>
  <c r="E21" i="19"/>
  <c r="F21" i="19" s="1"/>
  <c r="BI20" i="19"/>
  <c r="BH20" i="19"/>
  <c r="AN20" i="19"/>
  <c r="AO20" i="19" s="1"/>
  <c r="AD20" i="19"/>
  <c r="AA20" i="19"/>
  <c r="AB20" i="19" s="1"/>
  <c r="Y20" i="19"/>
  <c r="U20" i="19"/>
  <c r="V20" i="19" s="1"/>
  <c r="S20" i="19"/>
  <c r="O20" i="19"/>
  <c r="P20" i="19" s="1"/>
  <c r="M20" i="19"/>
  <c r="E20" i="19"/>
  <c r="F20" i="19" s="1"/>
  <c r="BI19" i="19"/>
  <c r="BH19" i="19"/>
  <c r="AN19" i="19"/>
  <c r="AO19" i="19" s="1"/>
  <c r="AD19" i="19"/>
  <c r="AA19" i="19"/>
  <c r="AB19" i="19" s="1"/>
  <c r="Y19" i="19"/>
  <c r="U19" i="19"/>
  <c r="V19" i="19" s="1"/>
  <c r="S19" i="19"/>
  <c r="O19" i="19"/>
  <c r="P19" i="19" s="1"/>
  <c r="M19" i="19"/>
  <c r="E19" i="19"/>
  <c r="F19" i="19" s="1"/>
  <c r="G19" i="19" s="1"/>
  <c r="H19" i="19" s="1"/>
  <c r="BH18" i="19"/>
  <c r="AN18" i="19"/>
  <c r="AO18" i="19" s="1"/>
  <c r="AD18" i="19"/>
  <c r="AA18" i="19"/>
  <c r="AB18" i="19" s="1"/>
  <c r="Y18" i="19"/>
  <c r="U18" i="19"/>
  <c r="V18" i="19" s="1"/>
  <c r="S18" i="19"/>
  <c r="O18" i="19"/>
  <c r="P18" i="19" s="1"/>
  <c r="M18" i="19"/>
  <c r="E18" i="19"/>
  <c r="F18" i="19" s="1"/>
  <c r="BI17" i="19"/>
  <c r="BH17" i="19"/>
  <c r="AN17" i="19"/>
  <c r="AO17" i="19" s="1"/>
  <c r="AD17" i="19"/>
  <c r="AA17" i="19"/>
  <c r="AB17" i="19" s="1"/>
  <c r="Y17" i="19"/>
  <c r="U17" i="19"/>
  <c r="V17" i="19" s="1"/>
  <c r="S17" i="19"/>
  <c r="O17" i="19"/>
  <c r="P17" i="19" s="1"/>
  <c r="M17" i="19"/>
  <c r="E17" i="19"/>
  <c r="F17" i="19" s="1"/>
  <c r="BI16" i="19"/>
  <c r="AD16" i="19"/>
  <c r="AA16" i="19"/>
  <c r="AB16" i="19" s="1"/>
  <c r="Y16" i="19"/>
  <c r="U16" i="19"/>
  <c r="V16" i="19" s="1"/>
  <c r="S16" i="19"/>
  <c r="O16" i="19"/>
  <c r="P16" i="19" s="1"/>
  <c r="M16" i="19"/>
  <c r="E16" i="19"/>
  <c r="F16" i="19" s="1"/>
  <c r="BB16" i="19" s="1"/>
  <c r="BI15" i="19"/>
  <c r="BH15" i="19"/>
  <c r="AN15" i="19"/>
  <c r="AO15" i="19" s="1"/>
  <c r="AD15" i="19"/>
  <c r="AA15" i="19"/>
  <c r="AB15" i="19" s="1"/>
  <c r="Y15" i="19"/>
  <c r="U15" i="19"/>
  <c r="V15" i="19" s="1"/>
  <c r="S15" i="19"/>
  <c r="O15" i="19"/>
  <c r="P15" i="19" s="1"/>
  <c r="M15" i="19"/>
  <c r="E15" i="19"/>
  <c r="F15" i="19" s="1"/>
  <c r="G15" i="19" s="1"/>
  <c r="H15" i="19" s="1"/>
  <c r="BI14" i="19"/>
  <c r="BH14" i="19"/>
  <c r="AN14" i="19"/>
  <c r="AO14" i="19" s="1"/>
  <c r="AD14" i="19"/>
  <c r="AA14" i="19"/>
  <c r="AB14" i="19" s="1"/>
  <c r="Y14" i="19"/>
  <c r="U14" i="19"/>
  <c r="V14" i="19" s="1"/>
  <c r="S14" i="19"/>
  <c r="O14" i="19"/>
  <c r="P14" i="19" s="1"/>
  <c r="M14" i="19"/>
  <c r="E14" i="19"/>
  <c r="F14" i="19" s="1"/>
  <c r="BB14" i="19" s="1"/>
  <c r="BI13" i="19"/>
  <c r="AD13" i="19"/>
  <c r="AA13" i="19"/>
  <c r="AB13" i="19" s="1"/>
  <c r="Y13" i="19"/>
  <c r="U13" i="19"/>
  <c r="V13" i="19" s="1"/>
  <c r="S13" i="19"/>
  <c r="O13" i="19"/>
  <c r="P13" i="19" s="1"/>
  <c r="M13" i="19"/>
  <c r="E13" i="19"/>
  <c r="F13" i="19" s="1"/>
  <c r="AD12" i="19"/>
  <c r="AA12" i="19"/>
  <c r="AB12" i="19" s="1"/>
  <c r="Y12" i="19"/>
  <c r="U12" i="19"/>
  <c r="V12" i="19" s="1"/>
  <c r="S12" i="19"/>
  <c r="O12" i="19"/>
  <c r="P12" i="19" s="1"/>
  <c r="M12" i="19"/>
  <c r="E12" i="19"/>
  <c r="F12" i="19" s="1"/>
  <c r="G12" i="19" s="1"/>
  <c r="H12" i="19" s="1"/>
  <c r="BH11" i="19"/>
  <c r="AN11" i="19"/>
  <c r="AO11" i="19" s="1"/>
  <c r="AD11" i="19"/>
  <c r="AA11" i="19"/>
  <c r="AB11" i="19" s="1"/>
  <c r="Y11" i="19"/>
  <c r="U11" i="19"/>
  <c r="V11" i="19" s="1"/>
  <c r="S11" i="19"/>
  <c r="O11" i="19"/>
  <c r="P11" i="19" s="1"/>
  <c r="M11" i="19"/>
  <c r="E11" i="19"/>
  <c r="F11" i="19" s="1"/>
  <c r="BB11" i="19" s="1"/>
  <c r="BI10" i="19"/>
  <c r="BH10" i="19"/>
  <c r="AO10" i="19"/>
  <c r="AD10" i="19"/>
  <c r="AA10" i="19"/>
  <c r="AB10" i="19" s="1"/>
  <c r="Y10" i="19"/>
  <c r="U10" i="19"/>
  <c r="V10" i="19" s="1"/>
  <c r="S10" i="19"/>
  <c r="O10" i="19"/>
  <c r="P10" i="19" s="1"/>
  <c r="M10" i="19"/>
  <c r="E10" i="19"/>
  <c r="F10" i="19" s="1"/>
  <c r="BI9" i="19"/>
  <c r="BH9" i="19"/>
  <c r="AN9" i="19"/>
  <c r="AO9" i="19" s="1"/>
  <c r="AD9" i="19"/>
  <c r="AA9" i="19"/>
  <c r="AB9" i="19" s="1"/>
  <c r="Y9" i="19"/>
  <c r="U9" i="19"/>
  <c r="V9" i="19" s="1"/>
  <c r="S9" i="19"/>
  <c r="O9" i="19"/>
  <c r="P9" i="19" s="1"/>
  <c r="M9" i="19"/>
  <c r="E9" i="19"/>
  <c r="F9" i="19" s="1"/>
  <c r="BI8" i="19"/>
  <c r="BH8" i="19"/>
  <c r="AN8" i="19"/>
  <c r="AO8" i="19" s="1"/>
  <c r="AD8" i="19"/>
  <c r="AA8" i="19"/>
  <c r="AB8" i="19" s="1"/>
  <c r="Y8" i="19"/>
  <c r="U8" i="19"/>
  <c r="V8" i="19" s="1"/>
  <c r="S8" i="19"/>
  <c r="O8" i="19"/>
  <c r="P8" i="19" s="1"/>
  <c r="M8" i="19"/>
  <c r="E8" i="19"/>
  <c r="F8" i="19" s="1"/>
  <c r="BN16" i="19" l="1"/>
  <c r="BN11" i="19"/>
  <c r="BM474" i="19"/>
  <c r="BU474" i="19" s="1"/>
  <c r="BV474" i="19" s="1"/>
  <c r="BW474" i="19" s="1"/>
  <c r="AN315" i="19"/>
  <c r="AO315" i="19" s="1"/>
  <c r="BM486" i="19"/>
  <c r="BU486" i="19" s="1"/>
  <c r="BV486" i="19" s="1"/>
  <c r="BW486" i="19" s="1"/>
  <c r="BN459" i="19"/>
  <c r="BK145" i="19"/>
  <c r="BQ145" i="19" s="1"/>
  <c r="BM505" i="19"/>
  <c r="BU505" i="19" s="1"/>
  <c r="BV505" i="19" s="1"/>
  <c r="BW505" i="19" s="1"/>
  <c r="BM510" i="19"/>
  <c r="BU510" i="19" s="1"/>
  <c r="BV510" i="19" s="1"/>
  <c r="BW510" i="19" s="1"/>
  <c r="J147" i="17"/>
  <c r="BP512" i="19"/>
  <c r="BK478" i="19"/>
  <c r="BQ478" i="19" s="1"/>
  <c r="BM401" i="19"/>
  <c r="BO401" i="19" s="1"/>
  <c r="H399" i="17" s="1"/>
  <c r="I399" i="17" s="1"/>
  <c r="J399" i="17" s="1"/>
  <c r="BK496" i="19"/>
  <c r="BQ496" i="19" s="1"/>
  <c r="BU149" i="19"/>
  <c r="BV149" i="19" s="1"/>
  <c r="BW149" i="19" s="1"/>
  <c r="BM267" i="19"/>
  <c r="BO267" i="19" s="1"/>
  <c r="H265" i="17" s="1"/>
  <c r="I265" i="17" s="1"/>
  <c r="J265" i="17" s="1"/>
  <c r="BN505" i="19"/>
  <c r="BM448" i="19"/>
  <c r="BU448" i="19" s="1"/>
  <c r="BV448" i="19" s="1"/>
  <c r="BW448" i="19" s="1"/>
  <c r="BN476" i="19"/>
  <c r="BM507" i="19"/>
  <c r="BU507" i="19" s="1"/>
  <c r="BV507" i="19" s="1"/>
  <c r="BW507" i="19" s="1"/>
  <c r="BP389" i="19"/>
  <c r="BM182" i="19"/>
  <c r="BU182" i="19" s="1"/>
  <c r="BV182" i="19" s="1"/>
  <c r="BW182" i="19" s="1"/>
  <c r="BN237" i="19"/>
  <c r="BP237" i="19"/>
  <c r="BM464" i="19"/>
  <c r="BK464" i="19"/>
  <c r="BQ464" i="19" s="1"/>
  <c r="BK204" i="19"/>
  <c r="BQ204" i="19" s="1"/>
  <c r="BR204" i="19" s="1"/>
  <c r="G529" i="19"/>
  <c r="H529" i="19" s="1"/>
  <c r="BP529" i="19"/>
  <c r="BM226" i="19"/>
  <c r="BU226" i="19" s="1"/>
  <c r="BV226" i="19" s="1"/>
  <c r="BW226" i="19" s="1"/>
  <c r="G308" i="19"/>
  <c r="H308" i="19" s="1"/>
  <c r="BB357" i="19"/>
  <c r="BP357" i="19" s="1"/>
  <c r="BP459" i="19"/>
  <c r="BK522" i="19"/>
  <c r="BQ522" i="19" s="1"/>
  <c r="BP390" i="19"/>
  <c r="BP398" i="19"/>
  <c r="BB276" i="19"/>
  <c r="BP276" i="19" s="1"/>
  <c r="BK465" i="19"/>
  <c r="BQ465" i="19" s="1"/>
  <c r="BP511" i="19"/>
  <c r="BN149" i="19"/>
  <c r="BK162" i="19"/>
  <c r="BQ162" i="19" s="1"/>
  <c r="BK237" i="19"/>
  <c r="BQ237" i="19" s="1"/>
  <c r="BR237" i="19" s="1"/>
  <c r="BM329" i="19"/>
  <c r="BU329" i="19" s="1"/>
  <c r="BV329" i="19" s="1"/>
  <c r="BW329" i="19" s="1"/>
  <c r="BK481" i="19"/>
  <c r="BQ481" i="19" s="1"/>
  <c r="BM57" i="19"/>
  <c r="BU57" i="19" s="1"/>
  <c r="BV57" i="19" s="1"/>
  <c r="BW57" i="19" s="1"/>
  <c r="BB135" i="19"/>
  <c r="BM135" i="19" s="1"/>
  <c r="BU135" i="19" s="1"/>
  <c r="BV135" i="19" s="1"/>
  <c r="BW135" i="19" s="1"/>
  <c r="BM143" i="19"/>
  <c r="BU143" i="19" s="1"/>
  <c r="BV143" i="19" s="1"/>
  <c r="BW143" i="19" s="1"/>
  <c r="BP149" i="19"/>
  <c r="BM478" i="19"/>
  <c r="BU478" i="19" s="1"/>
  <c r="BV478" i="19" s="1"/>
  <c r="BW478" i="19" s="1"/>
  <c r="G40" i="19"/>
  <c r="H40" i="19" s="1"/>
  <c r="BN160" i="19"/>
  <c r="BP381" i="19"/>
  <c r="BM342" i="19"/>
  <c r="BU342" i="19" s="1"/>
  <c r="BV342" i="19" s="1"/>
  <c r="BW342" i="19" s="1"/>
  <c r="BK534" i="19"/>
  <c r="BQ534" i="19" s="1"/>
  <c r="BM534" i="19"/>
  <c r="BU534" i="19" s="1"/>
  <c r="BV534" i="19" s="1"/>
  <c r="BW534" i="19" s="1"/>
  <c r="BP540" i="19"/>
  <c r="BB117" i="19"/>
  <c r="BP117" i="19" s="1"/>
  <c r="G117" i="19"/>
  <c r="H117" i="19" s="1"/>
  <c r="G463" i="19"/>
  <c r="H463" i="19" s="1"/>
  <c r="BB463" i="19"/>
  <c r="BM463" i="19" s="1"/>
  <c r="BO463" i="19" s="1"/>
  <c r="H461" i="17" s="1"/>
  <c r="BP91" i="19"/>
  <c r="BM91" i="19"/>
  <c r="BO91" i="19" s="1"/>
  <c r="H89" i="17" s="1"/>
  <c r="I89" i="17" s="1"/>
  <c r="J89" i="17" s="1"/>
  <c r="BK91" i="19"/>
  <c r="BQ91" i="19" s="1"/>
  <c r="BK458" i="19"/>
  <c r="BQ458" i="19" s="1"/>
  <c r="BN458" i="19"/>
  <c r="BN91" i="19"/>
  <c r="BP150" i="19"/>
  <c r="BK150" i="19"/>
  <c r="BQ150" i="19" s="1"/>
  <c r="BP320" i="19"/>
  <c r="BM320" i="19"/>
  <c r="BU320" i="19" s="1"/>
  <c r="BV320" i="19" s="1"/>
  <c r="BW320" i="19" s="1"/>
  <c r="BB355" i="19"/>
  <c r="BM355" i="19" s="1"/>
  <c r="BO355" i="19" s="1"/>
  <c r="H353" i="17" s="1"/>
  <c r="I353" i="17" s="1"/>
  <c r="J353" i="17" s="1"/>
  <c r="G355" i="19"/>
  <c r="H355" i="19" s="1"/>
  <c r="BM408" i="19"/>
  <c r="BU408" i="19" s="1"/>
  <c r="BV408" i="19" s="1"/>
  <c r="BW408" i="19" s="1"/>
  <c r="BK408" i="19"/>
  <c r="BQ408" i="19" s="1"/>
  <c r="BB325" i="19"/>
  <c r="BN325" i="19" s="1"/>
  <c r="G325" i="19"/>
  <c r="H325" i="19" s="1"/>
  <c r="G79" i="19"/>
  <c r="H79" i="19" s="1"/>
  <c r="BB79" i="19"/>
  <c r="BK79" i="19" s="1"/>
  <c r="BQ79" i="19" s="1"/>
  <c r="BP345" i="19"/>
  <c r="BN315" i="19"/>
  <c r="BM378" i="19"/>
  <c r="BU378" i="19" s="1"/>
  <c r="BV378" i="19" s="1"/>
  <c r="BW378" i="19" s="1"/>
  <c r="BB429" i="19"/>
  <c r="BP429" i="19" s="1"/>
  <c r="BN449" i="19"/>
  <c r="BK104" i="19"/>
  <c r="BQ104" i="19" s="1"/>
  <c r="BN530" i="19"/>
  <c r="BK539" i="19"/>
  <c r="BQ539" i="19" s="1"/>
  <c r="BN400" i="19"/>
  <c r="BK57" i="19"/>
  <c r="BQ57" i="19" s="1"/>
  <c r="BP186" i="19"/>
  <c r="BN202" i="19"/>
  <c r="BM387" i="19"/>
  <c r="BU387" i="19" s="1"/>
  <c r="BV387" i="19" s="1"/>
  <c r="BW387" i="19" s="1"/>
  <c r="BN478" i="19"/>
  <c r="BP507" i="19"/>
  <c r="BB85" i="19"/>
  <c r="BK85" i="19" s="1"/>
  <c r="BQ85" i="19" s="1"/>
  <c r="G85" i="19"/>
  <c r="H85" i="19" s="1"/>
  <c r="BB22" i="19"/>
  <c r="BP22" i="19" s="1"/>
  <c r="G22" i="19"/>
  <c r="H22" i="19" s="1"/>
  <c r="BB107" i="19"/>
  <c r="G107" i="19"/>
  <c r="H107" i="19" s="1"/>
  <c r="G177" i="19"/>
  <c r="H177" i="19" s="1"/>
  <c r="BB177" i="19"/>
  <c r="BK177" i="19" s="1"/>
  <c r="BQ177" i="19" s="1"/>
  <c r="BB34" i="19"/>
  <c r="BM34" i="19" s="1"/>
  <c r="G34" i="19"/>
  <c r="H34" i="19" s="1"/>
  <c r="BB124" i="19"/>
  <c r="BN124" i="19" s="1"/>
  <c r="G11" i="19"/>
  <c r="H11" i="19" s="1"/>
  <c r="G27" i="19"/>
  <c r="H27" i="19" s="1"/>
  <c r="BB27" i="19"/>
  <c r="BN27" i="19" s="1"/>
  <c r="BN70" i="19"/>
  <c r="BP70" i="19"/>
  <c r="BM212" i="19"/>
  <c r="BP212" i="19"/>
  <c r="BN212" i="19"/>
  <c r="BK212" i="19"/>
  <c r="BQ212" i="19" s="1"/>
  <c r="G110" i="19"/>
  <c r="H110" i="19" s="1"/>
  <c r="BB110" i="19"/>
  <c r="BP110" i="19" s="1"/>
  <c r="BB428" i="19"/>
  <c r="BN428" i="19" s="1"/>
  <c r="BB435" i="19"/>
  <c r="G435" i="19"/>
  <c r="H435" i="19" s="1"/>
  <c r="BB17" i="19"/>
  <c r="BK17" i="19" s="1"/>
  <c r="BQ17" i="19" s="1"/>
  <c r="G17" i="19"/>
  <c r="H17" i="19" s="1"/>
  <c r="BM14" i="19"/>
  <c r="BU14" i="19" s="1"/>
  <c r="BV14" i="19" s="1"/>
  <c r="BW14" i="19" s="1"/>
  <c r="G90" i="19"/>
  <c r="H90" i="19" s="1"/>
  <c r="BB90" i="19"/>
  <c r="BM90" i="19" s="1"/>
  <c r="BU90" i="19" s="1"/>
  <c r="BV90" i="19" s="1"/>
  <c r="BW90" i="19" s="1"/>
  <c r="G114" i="19"/>
  <c r="H114" i="19" s="1"/>
  <c r="BB114" i="19"/>
  <c r="BM114" i="19" s="1"/>
  <c r="BU114" i="19" s="1"/>
  <c r="BV114" i="19" s="1"/>
  <c r="BW114" i="19" s="1"/>
  <c r="BB191" i="19"/>
  <c r="BN191" i="19" s="1"/>
  <c r="G278" i="19"/>
  <c r="H278" i="19" s="1"/>
  <c r="BB278" i="19"/>
  <c r="BP278" i="19" s="1"/>
  <c r="BM447" i="19"/>
  <c r="BU447" i="19" s="1"/>
  <c r="BV447" i="19" s="1"/>
  <c r="BW447" i="19" s="1"/>
  <c r="BK447" i="19"/>
  <c r="BQ447" i="19" s="1"/>
  <c r="BK215" i="19"/>
  <c r="BQ215" i="19" s="1"/>
  <c r="BN215" i="19"/>
  <c r="G35" i="19"/>
  <c r="H35" i="19" s="1"/>
  <c r="BB35" i="19"/>
  <c r="BM35" i="19" s="1"/>
  <c r="BU35" i="19" s="1"/>
  <c r="BV35" i="19" s="1"/>
  <c r="BW35" i="19" s="1"/>
  <c r="BB116" i="19"/>
  <c r="BK116" i="19" s="1"/>
  <c r="BQ116" i="19" s="1"/>
  <c r="BK130" i="19"/>
  <c r="BQ130" i="19" s="1"/>
  <c r="BP159" i="19"/>
  <c r="BK159" i="19"/>
  <c r="BQ159" i="19" s="1"/>
  <c r="BK172" i="19"/>
  <c r="BQ172" i="19" s="1"/>
  <c r="BR172" i="19" s="1"/>
  <c r="BP178" i="19"/>
  <c r="BM178" i="19"/>
  <c r="BO178" i="19" s="1"/>
  <c r="H176" i="17" s="1"/>
  <c r="I176" i="17" s="1"/>
  <c r="J176" i="17" s="1"/>
  <c r="BM206" i="19"/>
  <c r="BO206" i="19" s="1"/>
  <c r="H204" i="17" s="1"/>
  <c r="I204" i="17" s="1"/>
  <c r="J204" i="17" s="1"/>
  <c r="BM215" i="19"/>
  <c r="BU215" i="19" s="1"/>
  <c r="BV215" i="19" s="1"/>
  <c r="BW215" i="19" s="1"/>
  <c r="BP224" i="19"/>
  <c r="BK224" i="19"/>
  <c r="BQ224" i="19" s="1"/>
  <c r="BN224" i="19"/>
  <c r="BK236" i="19"/>
  <c r="BQ236" i="19" s="1"/>
  <c r="BR236" i="19" s="1"/>
  <c r="BK241" i="19"/>
  <c r="BQ241" i="19" s="1"/>
  <c r="BM271" i="19"/>
  <c r="BO271" i="19" s="1"/>
  <c r="H269" i="17" s="1"/>
  <c r="I269" i="17" s="1"/>
  <c r="J269" i="17" s="1"/>
  <c r="BP524" i="19"/>
  <c r="G41" i="19"/>
  <c r="H41" i="19" s="1"/>
  <c r="BB46" i="19"/>
  <c r="BN46" i="19" s="1"/>
  <c r="BK58" i="19"/>
  <c r="BQ58" i="19" s="1"/>
  <c r="BN172" i="19"/>
  <c r="BK178" i="19"/>
  <c r="BQ178" i="19" s="1"/>
  <c r="BP215" i="19"/>
  <c r="BM224" i="19"/>
  <c r="BU224" i="19" s="1"/>
  <c r="BV224" i="19" s="1"/>
  <c r="BW224" i="19" s="1"/>
  <c r="G292" i="19"/>
  <c r="H292" i="19" s="1"/>
  <c r="BN518" i="19"/>
  <c r="BM518" i="19"/>
  <c r="BO518" i="19" s="1"/>
  <c r="H516" i="17" s="1"/>
  <c r="I516" i="17" s="1"/>
  <c r="J516" i="17" s="1"/>
  <c r="BK518" i="19"/>
  <c r="BQ518" i="19" s="1"/>
  <c r="BP518" i="19"/>
  <c r="G30" i="19"/>
  <c r="H30" i="19" s="1"/>
  <c r="BK41" i="19"/>
  <c r="BQ41" i="19" s="1"/>
  <c r="G57" i="19"/>
  <c r="H57" i="19" s="1"/>
  <c r="BB73" i="19"/>
  <c r="BK73" i="19" s="1"/>
  <c r="BQ73" i="19" s="1"/>
  <c r="BM164" i="19"/>
  <c r="BO164" i="19" s="1"/>
  <c r="H162" i="17" s="1"/>
  <c r="I162" i="17" s="1"/>
  <c r="J162" i="17" s="1"/>
  <c r="BP172" i="19"/>
  <c r="BN178" i="19"/>
  <c r="BN216" i="19"/>
  <c r="BP216" i="19"/>
  <c r="BP242" i="19"/>
  <c r="BK242" i="19"/>
  <c r="BQ242" i="19" s="1"/>
  <c r="BM343" i="19"/>
  <c r="BU343" i="19" s="1"/>
  <c r="BV343" i="19" s="1"/>
  <c r="BW343" i="19" s="1"/>
  <c r="BB351" i="19"/>
  <c r="BP351" i="19" s="1"/>
  <c r="G351" i="19"/>
  <c r="H351" i="19" s="1"/>
  <c r="BB372" i="19"/>
  <c r="BK372" i="19" s="1"/>
  <c r="BQ372" i="19" s="1"/>
  <c r="G372" i="19"/>
  <c r="H372" i="19" s="1"/>
  <c r="BM472" i="19"/>
  <c r="BU472" i="19" s="1"/>
  <c r="BV472" i="19" s="1"/>
  <c r="BW472" i="19" s="1"/>
  <c r="BK486" i="19"/>
  <c r="BQ486" i="19" s="1"/>
  <c r="BM498" i="19"/>
  <c r="BU498" i="19" s="1"/>
  <c r="BV498" i="19" s="1"/>
  <c r="BW498" i="19" s="1"/>
  <c r="BM500" i="19"/>
  <c r="BU500" i="19" s="1"/>
  <c r="BV500" i="19" s="1"/>
  <c r="BW500" i="19" s="1"/>
  <c r="BK500" i="19"/>
  <c r="BQ500" i="19" s="1"/>
  <c r="BN500" i="19"/>
  <c r="BK271" i="19"/>
  <c r="BQ271" i="19" s="1"/>
  <c r="BP271" i="19"/>
  <c r="BB373" i="19"/>
  <c r="BM373" i="19" s="1"/>
  <c r="G373" i="19"/>
  <c r="H373" i="19" s="1"/>
  <c r="G38" i="19"/>
  <c r="H38" i="19" s="1"/>
  <c r="BB76" i="19"/>
  <c r="BP76" i="19" s="1"/>
  <c r="G93" i="19"/>
  <c r="H93" i="19" s="1"/>
  <c r="G108" i="19"/>
  <c r="H108" i="19" s="1"/>
  <c r="BB139" i="19"/>
  <c r="BN139" i="19" s="1"/>
  <c r="BM174" i="19"/>
  <c r="BU174" i="19" s="1"/>
  <c r="BV174" i="19" s="1"/>
  <c r="BW174" i="19" s="1"/>
  <c r="BM455" i="19"/>
  <c r="BO455" i="19" s="1"/>
  <c r="H453" i="17" s="1"/>
  <c r="BK455" i="19"/>
  <c r="BQ455" i="19" s="1"/>
  <c r="BN467" i="19"/>
  <c r="BP467" i="19"/>
  <c r="BP532" i="19"/>
  <c r="BM532" i="19"/>
  <c r="BO532" i="19" s="1"/>
  <c r="H530" i="17" s="1"/>
  <c r="I530" i="17" s="1"/>
  <c r="J530" i="17" s="1"/>
  <c r="BK532" i="19"/>
  <c r="BQ532" i="19" s="1"/>
  <c r="BN532" i="19"/>
  <c r="BK40" i="19"/>
  <c r="BQ40" i="19" s="1"/>
  <c r="BR40" i="19" s="1"/>
  <c r="BP40" i="19"/>
  <c r="BB115" i="19"/>
  <c r="BM115" i="19" s="1"/>
  <c r="BU115" i="19" s="1"/>
  <c r="BV115" i="19" s="1"/>
  <c r="BW115" i="19" s="1"/>
  <c r="BN158" i="19"/>
  <c r="BP158" i="19"/>
  <c r="BK331" i="19"/>
  <c r="BQ331" i="19" s="1"/>
  <c r="BP331" i="19"/>
  <c r="G376" i="19"/>
  <c r="H376" i="19" s="1"/>
  <c r="BP406" i="19"/>
  <c r="BK467" i="19"/>
  <c r="BQ467" i="19" s="1"/>
  <c r="BR467" i="19" s="1"/>
  <c r="BK472" i="19"/>
  <c r="BQ472" i="19" s="1"/>
  <c r="BP501" i="19"/>
  <c r="BK501" i="19"/>
  <c r="BQ501" i="19" s="1"/>
  <c r="BN501" i="19"/>
  <c r="BB527" i="19"/>
  <c r="BM527" i="19" s="1"/>
  <c r="G527" i="19"/>
  <c r="H527" i="19" s="1"/>
  <c r="BK511" i="19"/>
  <c r="BQ511" i="19" s="1"/>
  <c r="BR511" i="19" s="1"/>
  <c r="BN511" i="19"/>
  <c r="BP162" i="19"/>
  <c r="BM162" i="19"/>
  <c r="BP213" i="19"/>
  <c r="BP263" i="19"/>
  <c r="BN316" i="19"/>
  <c r="BK389" i="19"/>
  <c r="BQ389" i="19" s="1"/>
  <c r="BR389" i="19" s="1"/>
  <c r="BN389" i="19"/>
  <c r="BK404" i="19"/>
  <c r="BQ404" i="19" s="1"/>
  <c r="BK415" i="19"/>
  <c r="BQ415" i="19" s="1"/>
  <c r="BM477" i="19"/>
  <c r="BU477" i="19" s="1"/>
  <c r="BV477" i="19" s="1"/>
  <c r="BW477" i="19" s="1"/>
  <c r="BP136" i="19"/>
  <c r="BN448" i="19"/>
  <c r="BK459" i="19"/>
  <c r="BQ459" i="19" s="1"/>
  <c r="BM459" i="19"/>
  <c r="BU459" i="19" s="1"/>
  <c r="BV459" i="19" s="1"/>
  <c r="BW459" i="19" s="1"/>
  <c r="BM470" i="19"/>
  <c r="BU470" i="19" s="1"/>
  <c r="BV470" i="19" s="1"/>
  <c r="BW470" i="19" s="1"/>
  <c r="BB141" i="19"/>
  <c r="BM141" i="19" s="1"/>
  <c r="BO141" i="19" s="1"/>
  <c r="H139" i="17" s="1"/>
  <c r="I139" i="17" s="1"/>
  <c r="J139" i="17" s="1"/>
  <c r="BK239" i="19"/>
  <c r="BQ239" i="19" s="1"/>
  <c r="BP336" i="19"/>
  <c r="BM458" i="19"/>
  <c r="BU458" i="19" s="1"/>
  <c r="BV458" i="19" s="1"/>
  <c r="BW458" i="19" s="1"/>
  <c r="BN464" i="19"/>
  <c r="BP464" i="19"/>
  <c r="BK491" i="19"/>
  <c r="BQ491" i="19" s="1"/>
  <c r="BP534" i="19"/>
  <c r="BN534" i="19"/>
  <c r="BP536" i="19"/>
  <c r="BN536" i="19"/>
  <c r="BK343" i="19"/>
  <c r="BQ343" i="19" s="1"/>
  <c r="BP409" i="19"/>
  <c r="BN345" i="19"/>
  <c r="BK390" i="19"/>
  <c r="BQ390" i="19" s="1"/>
  <c r="BR390" i="19" s="1"/>
  <c r="BK475" i="19"/>
  <c r="BQ475" i="19" s="1"/>
  <c r="BN481" i="19"/>
  <c r="BB192" i="19"/>
  <c r="BK192" i="19" s="1"/>
  <c r="BQ192" i="19" s="1"/>
  <c r="G192" i="19"/>
  <c r="H192" i="19" s="1"/>
  <c r="BB9" i="19"/>
  <c r="BM9" i="19" s="1"/>
  <c r="BU9" i="19" s="1"/>
  <c r="BV9" i="19" s="1"/>
  <c r="BW9" i="19" s="1"/>
  <c r="G9" i="19"/>
  <c r="H9" i="19" s="1"/>
  <c r="BB106" i="19"/>
  <c r="BP106" i="19" s="1"/>
  <c r="G106" i="19"/>
  <c r="H106" i="19" s="1"/>
  <c r="BN176" i="19"/>
  <c r="BM176" i="19"/>
  <c r="BB123" i="19"/>
  <c r="BN123" i="19" s="1"/>
  <c r="G123" i="19"/>
  <c r="H123" i="19" s="1"/>
  <c r="BB118" i="19"/>
  <c r="BK118" i="19" s="1"/>
  <c r="BQ118" i="19" s="1"/>
  <c r="G118" i="19"/>
  <c r="H118" i="19" s="1"/>
  <c r="BB138" i="19"/>
  <c r="BM138" i="19" s="1"/>
  <c r="G138" i="19"/>
  <c r="H138" i="19" s="1"/>
  <c r="G377" i="19"/>
  <c r="H377" i="19" s="1"/>
  <c r="BB377" i="19"/>
  <c r="BK377" i="19" s="1"/>
  <c r="BQ377" i="19" s="1"/>
  <c r="G126" i="19"/>
  <c r="H126" i="19" s="1"/>
  <c r="BB126" i="19"/>
  <c r="BK126" i="19" s="1"/>
  <c r="BQ126" i="19" s="1"/>
  <c r="BN426" i="19"/>
  <c r="BM426" i="19"/>
  <c r="BU426" i="19" s="1"/>
  <c r="BV426" i="19" s="1"/>
  <c r="BW426" i="19" s="1"/>
  <c r="BK426" i="19"/>
  <c r="BQ426" i="19" s="1"/>
  <c r="BP426" i="19"/>
  <c r="G64" i="19"/>
  <c r="H64" i="19" s="1"/>
  <c r="BB64" i="19"/>
  <c r="G104" i="19"/>
  <c r="H104" i="19" s="1"/>
  <c r="G112" i="19"/>
  <c r="H112" i="19" s="1"/>
  <c r="BB112" i="19"/>
  <c r="BN112" i="19" s="1"/>
  <c r="BB119" i="19"/>
  <c r="BM119" i="19" s="1"/>
  <c r="BP163" i="19"/>
  <c r="BN163" i="19"/>
  <c r="BM163" i="19"/>
  <c r="BP167" i="19"/>
  <c r="BK167" i="19"/>
  <c r="BQ167" i="19" s="1"/>
  <c r="BP240" i="19"/>
  <c r="BM240" i="19"/>
  <c r="BU240" i="19" s="1"/>
  <c r="BV240" i="19" s="1"/>
  <c r="BW240" i="19" s="1"/>
  <c r="BK240" i="19"/>
  <c r="BQ240" i="19" s="1"/>
  <c r="BK263" i="19"/>
  <c r="BQ263" i="19" s="1"/>
  <c r="G298" i="19"/>
  <c r="H298" i="19" s="1"/>
  <c r="G309" i="19"/>
  <c r="H309" i="19" s="1"/>
  <c r="BM328" i="19"/>
  <c r="BP328" i="19"/>
  <c r="BN328" i="19"/>
  <c r="BK328" i="19"/>
  <c r="BQ328" i="19" s="1"/>
  <c r="BP335" i="19"/>
  <c r="BK335" i="19"/>
  <c r="BQ335" i="19" s="1"/>
  <c r="BM335" i="19"/>
  <c r="BU335" i="19" s="1"/>
  <c r="BV335" i="19" s="1"/>
  <c r="BW335" i="19" s="1"/>
  <c r="G360" i="19"/>
  <c r="H360" i="19" s="1"/>
  <c r="BB360" i="19"/>
  <c r="BP360" i="19" s="1"/>
  <c r="BM380" i="19"/>
  <c r="BU380" i="19" s="1"/>
  <c r="BV380" i="19" s="1"/>
  <c r="BW380" i="19" s="1"/>
  <c r="BN380" i="19"/>
  <c r="BP469" i="19"/>
  <c r="BM469" i="19"/>
  <c r="BK469" i="19"/>
  <c r="BQ469" i="19" s="1"/>
  <c r="BN469" i="19"/>
  <c r="G8" i="19"/>
  <c r="H8" i="19" s="1"/>
  <c r="BB8" i="19"/>
  <c r="BK8" i="19" s="1"/>
  <c r="BQ8" i="19" s="1"/>
  <c r="G24" i="19"/>
  <c r="H24" i="19" s="1"/>
  <c r="G61" i="19"/>
  <c r="H61" i="19" s="1"/>
  <c r="BP264" i="19"/>
  <c r="BN264" i="19"/>
  <c r="BM264" i="19"/>
  <c r="BU264" i="19" s="1"/>
  <c r="BV264" i="19" s="1"/>
  <c r="BW264" i="19" s="1"/>
  <c r="BK264" i="19"/>
  <c r="BQ264" i="19" s="1"/>
  <c r="BK326" i="19"/>
  <c r="BQ326" i="19" s="1"/>
  <c r="BN326" i="19"/>
  <c r="BM330" i="19"/>
  <c r="BK330" i="19"/>
  <c r="BQ330" i="19" s="1"/>
  <c r="BP330" i="19"/>
  <c r="BN330" i="19"/>
  <c r="BN335" i="19"/>
  <c r="BB78" i="19"/>
  <c r="BP78" i="19" s="1"/>
  <c r="G78" i="19"/>
  <c r="H78" i="19" s="1"/>
  <c r="BP95" i="19"/>
  <c r="BK95" i="19"/>
  <c r="BQ95" i="19" s="1"/>
  <c r="BB111" i="19"/>
  <c r="BK111" i="19" s="1"/>
  <c r="BQ111" i="19" s="1"/>
  <c r="G111" i="19"/>
  <c r="H111" i="19" s="1"/>
  <c r="G161" i="19"/>
  <c r="H161" i="19" s="1"/>
  <c r="BB161" i="19"/>
  <c r="BK161" i="19" s="1"/>
  <c r="BQ161" i="19" s="1"/>
  <c r="BK187" i="19"/>
  <c r="BQ187" i="19" s="1"/>
  <c r="BM187" i="19"/>
  <c r="BU187" i="19" s="1"/>
  <c r="BV187" i="19" s="1"/>
  <c r="BW187" i="19" s="1"/>
  <c r="BN187" i="19"/>
  <c r="BK225" i="19"/>
  <c r="BQ225" i="19" s="1"/>
  <c r="BM225" i="19"/>
  <c r="BU225" i="19" s="1"/>
  <c r="BV225" i="19" s="1"/>
  <c r="BW225" i="19" s="1"/>
  <c r="BN240" i="19"/>
  <c r="BN253" i="19"/>
  <c r="BM253" i="19"/>
  <c r="BU253" i="19" s="1"/>
  <c r="BV253" i="19" s="1"/>
  <c r="BW253" i="19" s="1"/>
  <c r="BP253" i="19"/>
  <c r="BK253" i="19"/>
  <c r="BQ253" i="19" s="1"/>
  <c r="G293" i="19"/>
  <c r="H293" i="19" s="1"/>
  <c r="BB293" i="19"/>
  <c r="BK293" i="19" s="1"/>
  <c r="BQ293" i="19" s="1"/>
  <c r="G304" i="19"/>
  <c r="H304" i="19" s="1"/>
  <c r="BB307" i="19"/>
  <c r="BN307" i="19" s="1"/>
  <c r="BM348" i="19"/>
  <c r="BN348" i="19"/>
  <c r="BP348" i="19"/>
  <c r="BK348" i="19"/>
  <c r="BQ348" i="19" s="1"/>
  <c r="BM309" i="19"/>
  <c r="BU309" i="19" s="1"/>
  <c r="BV309" i="19" s="1"/>
  <c r="BW309" i="19" s="1"/>
  <c r="BN309" i="19"/>
  <c r="BK309" i="19"/>
  <c r="BQ309" i="19" s="1"/>
  <c r="BP319" i="19"/>
  <c r="BN319" i="19"/>
  <c r="BK319" i="19"/>
  <c r="BQ319" i="19" s="1"/>
  <c r="BM319" i="19"/>
  <c r="BB353" i="19"/>
  <c r="BN353" i="19" s="1"/>
  <c r="BB366" i="19"/>
  <c r="BN366" i="19" s="1"/>
  <c r="G366" i="19"/>
  <c r="H366" i="19" s="1"/>
  <c r="BB39" i="19"/>
  <c r="BM39" i="19" s="1"/>
  <c r="G39" i="19"/>
  <c r="H39" i="19" s="1"/>
  <c r="BU40" i="19"/>
  <c r="BV40" i="19" s="1"/>
  <c r="BW40" i="19" s="1"/>
  <c r="BO40" i="19"/>
  <c r="H38" i="17" s="1"/>
  <c r="I38" i="17" s="1"/>
  <c r="J38" i="17" s="1"/>
  <c r="BK151" i="19"/>
  <c r="BQ151" i="19" s="1"/>
  <c r="BN151" i="19"/>
  <c r="BP151" i="19"/>
  <c r="BM151" i="19"/>
  <c r="BP214" i="19"/>
  <c r="BN214" i="19"/>
  <c r="BM214" i="19"/>
  <c r="BU214" i="19" s="1"/>
  <c r="BV214" i="19" s="1"/>
  <c r="BW214" i="19" s="1"/>
  <c r="BK214" i="19"/>
  <c r="BQ214" i="19" s="1"/>
  <c r="BB262" i="19"/>
  <c r="G262" i="19"/>
  <c r="H262" i="19" s="1"/>
  <c r="BK265" i="19"/>
  <c r="BQ265" i="19" s="1"/>
  <c r="BP265" i="19"/>
  <c r="BN265" i="19"/>
  <c r="BM265" i="19"/>
  <c r="BP333" i="19"/>
  <c r="BM333" i="19"/>
  <c r="BU333" i="19" s="1"/>
  <c r="BV333" i="19" s="1"/>
  <c r="BW333" i="19" s="1"/>
  <c r="BK333" i="19"/>
  <c r="BQ333" i="19" s="1"/>
  <c r="BB36" i="19"/>
  <c r="BM36" i="19" s="1"/>
  <c r="BU36" i="19" s="1"/>
  <c r="BV36" i="19" s="1"/>
  <c r="BW36" i="19" s="1"/>
  <c r="BP130" i="19"/>
  <c r="G132" i="19"/>
  <c r="H132" i="19" s="1"/>
  <c r="BB132" i="19"/>
  <c r="BB193" i="19"/>
  <c r="G193" i="19"/>
  <c r="H193" i="19" s="1"/>
  <c r="G374" i="19"/>
  <c r="H374" i="19" s="1"/>
  <c r="BB374" i="19"/>
  <c r="BK374" i="19" s="1"/>
  <c r="BQ374" i="19" s="1"/>
  <c r="BM450" i="19"/>
  <c r="BU450" i="19" s="1"/>
  <c r="BV450" i="19" s="1"/>
  <c r="BW450" i="19" s="1"/>
  <c r="BK450" i="19"/>
  <c r="BQ450" i="19" s="1"/>
  <c r="BB528" i="19"/>
  <c r="BP528" i="19" s="1"/>
  <c r="G528" i="19"/>
  <c r="H528" i="19" s="1"/>
  <c r="BP57" i="19"/>
  <c r="BB69" i="19"/>
  <c r="G69" i="19"/>
  <c r="H69" i="19" s="1"/>
  <c r="BP104" i="19"/>
  <c r="BP169" i="19"/>
  <c r="BN169" i="19"/>
  <c r="BM169" i="19"/>
  <c r="BR169" i="19" s="1"/>
  <c r="G188" i="19"/>
  <c r="H188" i="19" s="1"/>
  <c r="BP226" i="19"/>
  <c r="BN226" i="19"/>
  <c r="BK226" i="19"/>
  <c r="BQ226" i="19" s="1"/>
  <c r="G234" i="19"/>
  <c r="H234" i="19" s="1"/>
  <c r="BB234" i="19"/>
  <c r="BP234" i="19" s="1"/>
  <c r="BB247" i="19"/>
  <c r="BN247" i="19" s="1"/>
  <c r="G247" i="19"/>
  <c r="H247" i="19" s="1"/>
  <c r="G363" i="19"/>
  <c r="H363" i="19" s="1"/>
  <c r="BB363" i="19"/>
  <c r="BK363" i="19" s="1"/>
  <c r="BQ363" i="19" s="1"/>
  <c r="BP480" i="19"/>
  <c r="BN480" i="19"/>
  <c r="BM480" i="19"/>
  <c r="BU480" i="19" s="1"/>
  <c r="BV480" i="19" s="1"/>
  <c r="BW480" i="19" s="1"/>
  <c r="BB12" i="19"/>
  <c r="BM12" i="19" s="1"/>
  <c r="BO12" i="19" s="1"/>
  <c r="H10" i="17" s="1"/>
  <c r="I10" i="17" s="1"/>
  <c r="J10" i="17" s="1"/>
  <c r="BB23" i="19"/>
  <c r="BK23" i="19" s="1"/>
  <c r="BQ23" i="19" s="1"/>
  <c r="G23" i="19"/>
  <c r="H23" i="19" s="1"/>
  <c r="BB28" i="19"/>
  <c r="BK28" i="19" s="1"/>
  <c r="BQ28" i="19" s="1"/>
  <c r="BK63" i="19"/>
  <c r="BQ63" i="19" s="1"/>
  <c r="BK202" i="19"/>
  <c r="BP202" i="19"/>
  <c r="BM202" i="19"/>
  <c r="BU202" i="19" s="1"/>
  <c r="BV202" i="19" s="1"/>
  <c r="BW202" i="19" s="1"/>
  <c r="G14" i="19"/>
  <c r="H14" i="19" s="1"/>
  <c r="BB209" i="19"/>
  <c r="BM209" i="19" s="1"/>
  <c r="G209" i="19"/>
  <c r="H209" i="19" s="1"/>
  <c r="BP346" i="19"/>
  <c r="BK346" i="19"/>
  <c r="BQ346" i="19" s="1"/>
  <c r="BM70" i="19"/>
  <c r="BU70" i="19" s="1"/>
  <c r="BV70" i="19" s="1"/>
  <c r="BW70" i="19" s="1"/>
  <c r="BK70" i="19"/>
  <c r="BQ70" i="19" s="1"/>
  <c r="BB72" i="19"/>
  <c r="BM72" i="19" s="1"/>
  <c r="BU72" i="19" s="1"/>
  <c r="BV72" i="19" s="1"/>
  <c r="BW72" i="19" s="1"/>
  <c r="G72" i="19"/>
  <c r="H72" i="19" s="1"/>
  <c r="G82" i="19"/>
  <c r="H82" i="19" s="1"/>
  <c r="BB82" i="19"/>
  <c r="BN82" i="19" s="1"/>
  <c r="BN93" i="19"/>
  <c r="BM93" i="19"/>
  <c r="BU93" i="19" s="1"/>
  <c r="BV93" i="19" s="1"/>
  <c r="BW93" i="19" s="1"/>
  <c r="BB109" i="19"/>
  <c r="BM109" i="19" s="1"/>
  <c r="BU109" i="19" s="1"/>
  <c r="BV109" i="19" s="1"/>
  <c r="BW109" i="19" s="1"/>
  <c r="G109" i="19"/>
  <c r="H109" i="19" s="1"/>
  <c r="BB113" i="19"/>
  <c r="BP113" i="19" s="1"/>
  <c r="BB147" i="19"/>
  <c r="BK147" i="19" s="1"/>
  <c r="BQ147" i="19" s="1"/>
  <c r="G231" i="19"/>
  <c r="H231" i="19" s="1"/>
  <c r="BB231" i="19"/>
  <c r="BM231" i="19" s="1"/>
  <c r="BK250" i="19"/>
  <c r="BQ250" i="19" s="1"/>
  <c r="BP250" i="19"/>
  <c r="BN250" i="19"/>
  <c r="BM250" i="19"/>
  <c r="BB274" i="19"/>
  <c r="BP274" i="19" s="1"/>
  <c r="G274" i="19"/>
  <c r="H274" i="19" s="1"/>
  <c r="BM318" i="19"/>
  <c r="BU318" i="19" s="1"/>
  <c r="BV318" i="19" s="1"/>
  <c r="BW318" i="19" s="1"/>
  <c r="BK318" i="19"/>
  <c r="BQ318" i="19" s="1"/>
  <c r="BK337" i="19"/>
  <c r="BQ337" i="19" s="1"/>
  <c r="BM439" i="19"/>
  <c r="BU439" i="19" s="1"/>
  <c r="BV439" i="19" s="1"/>
  <c r="BW439" i="19" s="1"/>
  <c r="BK439" i="19"/>
  <c r="BP439" i="19"/>
  <c r="BN439" i="19"/>
  <c r="BM484" i="19"/>
  <c r="BU484" i="19" s="1"/>
  <c r="BV484" i="19" s="1"/>
  <c r="BW484" i="19" s="1"/>
  <c r="BP484" i="19"/>
  <c r="BK165" i="19"/>
  <c r="BQ165" i="19" s="1"/>
  <c r="BP165" i="19"/>
  <c r="BN205" i="19"/>
  <c r="BM205" i="19"/>
  <c r="BM229" i="19"/>
  <c r="BK229" i="19"/>
  <c r="BQ229" i="19" s="1"/>
  <c r="BN393" i="19"/>
  <c r="BP393" i="19"/>
  <c r="BK394" i="19"/>
  <c r="BQ394" i="19" s="1"/>
  <c r="BP394" i="19"/>
  <c r="BN394" i="19"/>
  <c r="BM452" i="19"/>
  <c r="BK452" i="19"/>
  <c r="BQ452" i="19" s="1"/>
  <c r="BN101" i="19"/>
  <c r="BP145" i="19"/>
  <c r="BK164" i="19"/>
  <c r="BQ164" i="19" s="1"/>
  <c r="BM165" i="19"/>
  <c r="BU165" i="19" s="1"/>
  <c r="BV165" i="19" s="1"/>
  <c r="BW165" i="19" s="1"/>
  <c r="BK174" i="19"/>
  <c r="BQ174" i="19" s="1"/>
  <c r="BK205" i="19"/>
  <c r="BQ205" i="19" s="1"/>
  <c r="BP225" i="19"/>
  <c r="BN225" i="19"/>
  <c r="BN229" i="19"/>
  <c r="BP239" i="19"/>
  <c r="BN242" i="19"/>
  <c r="BM242" i="19"/>
  <c r="BU242" i="19" s="1"/>
  <c r="BV242" i="19" s="1"/>
  <c r="BW242" i="19" s="1"/>
  <c r="BB279" i="19"/>
  <c r="BN279" i="19" s="1"/>
  <c r="G279" i="19"/>
  <c r="H279" i="19" s="1"/>
  <c r="BN322" i="19"/>
  <c r="BM336" i="19"/>
  <c r="BN336" i="19"/>
  <c r="BK336" i="19"/>
  <c r="BQ336" i="19" s="1"/>
  <c r="BB367" i="19"/>
  <c r="G367" i="19"/>
  <c r="H367" i="19" s="1"/>
  <c r="BM394" i="19"/>
  <c r="BO394" i="19" s="1"/>
  <c r="H392" i="17" s="1"/>
  <c r="I392" i="17" s="1"/>
  <c r="J392" i="17" s="1"/>
  <c r="G103" i="19"/>
  <c r="H103" i="19" s="1"/>
  <c r="BB103" i="19"/>
  <c r="BM103" i="19" s="1"/>
  <c r="BU103" i="19" s="1"/>
  <c r="BV103" i="19" s="1"/>
  <c r="BW103" i="19" s="1"/>
  <c r="BN164" i="19"/>
  <c r="BB350" i="19"/>
  <c r="G350" i="19"/>
  <c r="H350" i="19" s="1"/>
  <c r="BP413" i="19"/>
  <c r="BN413" i="19"/>
  <c r="BM413" i="19"/>
  <c r="BB29" i="19"/>
  <c r="BN29" i="19" s="1"/>
  <c r="BN150" i="19"/>
  <c r="BM150" i="19"/>
  <c r="BN156" i="19"/>
  <c r="BP174" i="19"/>
  <c r="BM186" i="19"/>
  <c r="BK186" i="19"/>
  <c r="BQ186" i="19" s="1"/>
  <c r="G233" i="19"/>
  <c r="H233" i="19" s="1"/>
  <c r="BB233" i="19"/>
  <c r="BN233" i="19" s="1"/>
  <c r="BP317" i="19"/>
  <c r="BK345" i="19"/>
  <c r="BQ345" i="19" s="1"/>
  <c r="G361" i="19"/>
  <c r="H361" i="19" s="1"/>
  <c r="BN378" i="19"/>
  <c r="BK392" i="19"/>
  <c r="BQ392" i="19" s="1"/>
  <c r="BN392" i="19"/>
  <c r="BM392" i="19"/>
  <c r="BO392" i="19" s="1"/>
  <c r="H390" i="17" s="1"/>
  <c r="I390" i="17" s="1"/>
  <c r="J390" i="17" s="1"/>
  <c r="BK413" i="19"/>
  <c r="BQ413" i="19" s="1"/>
  <c r="BP510" i="19"/>
  <c r="BN510" i="19"/>
  <c r="BO520" i="19"/>
  <c r="H518" i="17" s="1"/>
  <c r="I518" i="17" s="1"/>
  <c r="J518" i="17" s="1"/>
  <c r="BU520" i="19"/>
  <c r="BV520" i="19" s="1"/>
  <c r="BW520" i="19" s="1"/>
  <c r="BK531" i="19"/>
  <c r="BQ531" i="19" s="1"/>
  <c r="BP531" i="19"/>
  <c r="BK183" i="19"/>
  <c r="BQ183" i="19" s="1"/>
  <c r="BR183" i="19" s="1"/>
  <c r="BP183" i="19"/>
  <c r="BP229" i="19"/>
  <c r="BM365" i="19"/>
  <c r="BR365" i="19" s="1"/>
  <c r="BN365" i="19"/>
  <c r="BM395" i="19"/>
  <c r="BU395" i="19" s="1"/>
  <c r="BV395" i="19" s="1"/>
  <c r="BW395" i="19" s="1"/>
  <c r="BN395" i="19"/>
  <c r="G133" i="19"/>
  <c r="H133" i="19" s="1"/>
  <c r="BB133" i="19"/>
  <c r="BK133" i="19" s="1"/>
  <c r="BQ133" i="19" s="1"/>
  <c r="BM171" i="19"/>
  <c r="BU171" i="19" s="1"/>
  <c r="BV171" i="19" s="1"/>
  <c r="BW171" i="19" s="1"/>
  <c r="BP171" i="19"/>
  <c r="BP182" i="19"/>
  <c r="BN182" i="19"/>
  <c r="BN183" i="19"/>
  <c r="BK198" i="19"/>
  <c r="BQ198" i="19" s="1"/>
  <c r="BR198" i="19" s="1"/>
  <c r="BP198" i="19"/>
  <c r="BN198" i="19"/>
  <c r="BK206" i="19"/>
  <c r="BQ206" i="19" s="1"/>
  <c r="BP206" i="19"/>
  <c r="BN263" i="19"/>
  <c r="BM263" i="19"/>
  <c r="BU263" i="19" s="1"/>
  <c r="BV263" i="19" s="1"/>
  <c r="BW263" i="19" s="1"/>
  <c r="BK267" i="19"/>
  <c r="BQ267" i="19" s="1"/>
  <c r="BP267" i="19"/>
  <c r="G299" i="19"/>
  <c r="H299" i="19" s="1"/>
  <c r="BB299" i="19"/>
  <c r="BP315" i="19"/>
  <c r="BP365" i="19"/>
  <c r="BP378" i="19"/>
  <c r="BM406" i="19"/>
  <c r="BU406" i="19" s="1"/>
  <c r="BV406" i="19" s="1"/>
  <c r="BW406" i="19" s="1"/>
  <c r="BN451" i="19"/>
  <c r="BK451" i="19"/>
  <c r="BQ451" i="19" s="1"/>
  <c r="BM491" i="19"/>
  <c r="BU491" i="19" s="1"/>
  <c r="BV491" i="19" s="1"/>
  <c r="BW491" i="19" s="1"/>
  <c r="BB515" i="19"/>
  <c r="BM515" i="19" s="1"/>
  <c r="G515" i="19"/>
  <c r="H515" i="19" s="1"/>
  <c r="BK323" i="19"/>
  <c r="BQ323" i="19" s="1"/>
  <c r="BK386" i="19"/>
  <c r="BQ386" i="19" s="1"/>
  <c r="BP386" i="19"/>
  <c r="BN412" i="19"/>
  <c r="BK412" i="19"/>
  <c r="BQ412" i="19" s="1"/>
  <c r="BM415" i="19"/>
  <c r="BU415" i="19" s="1"/>
  <c r="BV415" i="19" s="1"/>
  <c r="BW415" i="19" s="1"/>
  <c r="BB418" i="19"/>
  <c r="G418" i="19"/>
  <c r="H418" i="19" s="1"/>
  <c r="BM456" i="19"/>
  <c r="BP456" i="19"/>
  <c r="BN456" i="19"/>
  <c r="BK505" i="19"/>
  <c r="BQ505" i="19" s="1"/>
  <c r="BP505" i="19"/>
  <c r="BK535" i="19"/>
  <c r="BQ535" i="19" s="1"/>
  <c r="BP535" i="19"/>
  <c r="BM535" i="19"/>
  <c r="BB246" i="19"/>
  <c r="BP255" i="19"/>
  <c r="BB370" i="19"/>
  <c r="BK387" i="19"/>
  <c r="BQ387" i="19" s="1"/>
  <c r="G421" i="19"/>
  <c r="H421" i="19" s="1"/>
  <c r="BB421" i="19"/>
  <c r="BN421" i="19" s="1"/>
  <c r="BM451" i="19"/>
  <c r="BU451" i="19" s="1"/>
  <c r="BV451" i="19" s="1"/>
  <c r="BW451" i="19" s="1"/>
  <c r="BK460" i="19"/>
  <c r="BQ460" i="19" s="1"/>
  <c r="BN460" i="19"/>
  <c r="BM460" i="19"/>
  <c r="BO460" i="19" s="1"/>
  <c r="H458" i="17" s="1"/>
  <c r="I458" i="17" s="1"/>
  <c r="J458" i="17" s="1"/>
  <c r="BN475" i="19"/>
  <c r="BP485" i="19"/>
  <c r="BN522" i="19"/>
  <c r="BM522" i="19"/>
  <c r="BB52" i="19"/>
  <c r="BP52" i="19" s="1"/>
  <c r="BB98" i="19"/>
  <c r="BN98" i="19" s="1"/>
  <c r="BP259" i="19"/>
  <c r="BN333" i="19"/>
  <c r="BK378" i="19"/>
  <c r="BQ378" i="19" s="1"/>
  <c r="BK380" i="19"/>
  <c r="BQ380" i="19" s="1"/>
  <c r="BP380" i="19"/>
  <c r="BM381" i="19"/>
  <c r="BR381" i="19" s="1"/>
  <c r="BN381" i="19"/>
  <c r="BB383" i="19"/>
  <c r="G383" i="19"/>
  <c r="H383" i="19" s="1"/>
  <c r="BB385" i="19"/>
  <c r="BP385" i="19" s="1"/>
  <c r="G385" i="19"/>
  <c r="H385" i="19" s="1"/>
  <c r="BM409" i="19"/>
  <c r="BU409" i="19" s="1"/>
  <c r="BV409" i="19" s="1"/>
  <c r="BW409" i="19" s="1"/>
  <c r="BP414" i="19"/>
  <c r="BM414" i="19"/>
  <c r="BU414" i="19" s="1"/>
  <c r="BV414" i="19" s="1"/>
  <c r="BW414" i="19" s="1"/>
  <c r="BN414" i="19"/>
  <c r="BK417" i="19"/>
  <c r="BQ417" i="19" s="1"/>
  <c r="BN417" i="19"/>
  <c r="BM417" i="19"/>
  <c r="BB424" i="19"/>
  <c r="BP424" i="19" s="1"/>
  <c r="G424" i="19"/>
  <c r="H424" i="19" s="1"/>
  <c r="BM487" i="19"/>
  <c r="BU487" i="19" s="1"/>
  <c r="BV487" i="19" s="1"/>
  <c r="BW487" i="19" s="1"/>
  <c r="BP487" i="19"/>
  <c r="BK487" i="19"/>
  <c r="BQ487" i="19" s="1"/>
  <c r="BP495" i="19"/>
  <c r="BK495" i="19"/>
  <c r="BQ495" i="19" s="1"/>
  <c r="BP516" i="19"/>
  <c r="BN516" i="19"/>
  <c r="BN537" i="19"/>
  <c r="BB338" i="19"/>
  <c r="BK338" i="19" s="1"/>
  <c r="BQ338" i="19" s="1"/>
  <c r="BM346" i="19"/>
  <c r="BU346" i="19" s="1"/>
  <c r="BV346" i="19" s="1"/>
  <c r="BW346" i="19" s="1"/>
  <c r="BK395" i="19"/>
  <c r="BM416" i="19"/>
  <c r="BU416" i="19" s="1"/>
  <c r="BV416" i="19" s="1"/>
  <c r="BW416" i="19" s="1"/>
  <c r="BK416" i="19"/>
  <c r="BQ416" i="19" s="1"/>
  <c r="BP416" i="19"/>
  <c r="BN468" i="19"/>
  <c r="BP468" i="19"/>
  <c r="BK468" i="19"/>
  <c r="BQ468" i="19" s="1"/>
  <c r="BP470" i="19"/>
  <c r="BN470" i="19"/>
  <c r="BN471" i="19"/>
  <c r="BP471" i="19"/>
  <c r="BM471" i="19"/>
  <c r="BR471" i="19" s="1"/>
  <c r="BM495" i="19"/>
  <c r="BU495" i="19" s="1"/>
  <c r="BV495" i="19" s="1"/>
  <c r="BW495" i="19" s="1"/>
  <c r="BM503" i="19"/>
  <c r="BN503" i="19"/>
  <c r="BK503" i="19"/>
  <c r="BQ503" i="19" s="1"/>
  <c r="BP503" i="19"/>
  <c r="BK510" i="19"/>
  <c r="BQ510" i="19" s="1"/>
  <c r="BN346" i="19"/>
  <c r="BP391" i="19"/>
  <c r="BM391" i="19"/>
  <c r="BU391" i="19" s="1"/>
  <c r="BV391" i="19" s="1"/>
  <c r="BW391" i="19" s="1"/>
  <c r="BP395" i="19"/>
  <c r="BK470" i="19"/>
  <c r="BQ470" i="19" s="1"/>
  <c r="BM475" i="19"/>
  <c r="BU475" i="19" s="1"/>
  <c r="BV475" i="19" s="1"/>
  <c r="BW475" i="19" s="1"/>
  <c r="BK504" i="19"/>
  <c r="BQ504" i="19" s="1"/>
  <c r="BN504" i="19"/>
  <c r="BP521" i="19"/>
  <c r="BN521" i="19"/>
  <c r="BM521" i="19"/>
  <c r="BK521" i="19"/>
  <c r="BQ521" i="19" s="1"/>
  <c r="BN450" i="19"/>
  <c r="BN472" i="19"/>
  <c r="BP486" i="19"/>
  <c r="BN497" i="19"/>
  <c r="BM497" i="19"/>
  <c r="BU497" i="19" s="1"/>
  <c r="BV497" i="19" s="1"/>
  <c r="BW497" i="19" s="1"/>
  <c r="BM504" i="19"/>
  <c r="BM523" i="19"/>
  <c r="BU523" i="19" s="1"/>
  <c r="BV523" i="19" s="1"/>
  <c r="BW523" i="19" s="1"/>
  <c r="BK523" i="19"/>
  <c r="BQ523" i="19" s="1"/>
  <c r="BP523" i="19"/>
  <c r="BN523" i="19"/>
  <c r="BN390" i="19"/>
  <c r="BN401" i="19"/>
  <c r="BN408" i="19"/>
  <c r="BP408" i="19"/>
  <c r="BN526" i="19"/>
  <c r="BK526" i="19"/>
  <c r="BQ526" i="19" s="1"/>
  <c r="BK401" i="19"/>
  <c r="BQ401" i="19" s="1"/>
  <c r="G431" i="19"/>
  <c r="H431" i="19" s="1"/>
  <c r="BK440" i="19"/>
  <c r="BQ440" i="19" s="1"/>
  <c r="BP458" i="19"/>
  <c r="BM526" i="19"/>
  <c r="BK540" i="19"/>
  <c r="BQ540" i="19" s="1"/>
  <c r="BM540" i="19"/>
  <c r="BU540" i="19" s="1"/>
  <c r="BV540" i="19" s="1"/>
  <c r="BW540" i="19" s="1"/>
  <c r="BM529" i="19"/>
  <c r="BR529" i="19" s="1"/>
  <c r="BB194" i="19"/>
  <c r="G194" i="19"/>
  <c r="H194" i="19" s="1"/>
  <c r="BB303" i="19"/>
  <c r="G303" i="19"/>
  <c r="H303" i="19" s="1"/>
  <c r="BB137" i="19"/>
  <c r="G137" i="19"/>
  <c r="H137" i="19" s="1"/>
  <c r="BB100" i="19"/>
  <c r="G100" i="19"/>
  <c r="H100" i="19" s="1"/>
  <c r="G59" i="19"/>
  <c r="H59" i="19" s="1"/>
  <c r="BB59" i="19"/>
  <c r="BB88" i="19"/>
  <c r="G88" i="19"/>
  <c r="H88" i="19" s="1"/>
  <c r="BB266" i="19"/>
  <c r="G266" i="19"/>
  <c r="H266" i="19" s="1"/>
  <c r="BB281" i="19"/>
  <c r="G281" i="19"/>
  <c r="H281" i="19" s="1"/>
  <c r="BB32" i="19"/>
  <c r="G32" i="19"/>
  <c r="H32" i="19" s="1"/>
  <c r="G49" i="19"/>
  <c r="H49" i="19" s="1"/>
  <c r="G51" i="19"/>
  <c r="H51" i="19" s="1"/>
  <c r="BB51" i="19"/>
  <c r="BN218" i="19"/>
  <c r="BP218" i="19"/>
  <c r="BM218" i="19"/>
  <c r="BK218" i="19"/>
  <c r="BQ218" i="19" s="1"/>
  <c r="BB461" i="19"/>
  <c r="G461" i="19"/>
  <c r="H461" i="19" s="1"/>
  <c r="G120" i="19"/>
  <c r="H120" i="19" s="1"/>
  <c r="BB120" i="19"/>
  <c r="G146" i="19"/>
  <c r="H146" i="19" s="1"/>
  <c r="BB146" i="19"/>
  <c r="BM166" i="19"/>
  <c r="BK166" i="19"/>
  <c r="BQ166" i="19" s="1"/>
  <c r="BP166" i="19"/>
  <c r="BN166" i="19"/>
  <c r="BB243" i="19"/>
  <c r="G243" i="19"/>
  <c r="H243" i="19" s="1"/>
  <c r="BM316" i="19"/>
  <c r="BU316" i="19" s="1"/>
  <c r="BV316" i="19" s="1"/>
  <c r="BW316" i="19" s="1"/>
  <c r="G21" i="19"/>
  <c r="H21" i="19" s="1"/>
  <c r="BB21" i="19"/>
  <c r="BK24" i="19"/>
  <c r="BQ24" i="19" s="1"/>
  <c r="BN24" i="19"/>
  <c r="BM24" i="19"/>
  <c r="BP24" i="19"/>
  <c r="BB26" i="19"/>
  <c r="G26" i="19"/>
  <c r="H26" i="19" s="1"/>
  <c r="BN30" i="19"/>
  <c r="BM30" i="19"/>
  <c r="BK30" i="19"/>
  <c r="BQ30" i="19" s="1"/>
  <c r="BP30" i="19"/>
  <c r="BN68" i="19"/>
  <c r="BM68" i="19"/>
  <c r="BU68" i="19" s="1"/>
  <c r="BV68" i="19" s="1"/>
  <c r="BW68" i="19" s="1"/>
  <c r="BP68" i="19"/>
  <c r="BK68" i="19"/>
  <c r="BQ68" i="19" s="1"/>
  <c r="BB80" i="19"/>
  <c r="G87" i="19"/>
  <c r="H87" i="19" s="1"/>
  <c r="BB87" i="19"/>
  <c r="BB89" i="19"/>
  <c r="G89" i="19"/>
  <c r="H89" i="19" s="1"/>
  <c r="BM101" i="19"/>
  <c r="BU101" i="19" s="1"/>
  <c r="BV101" i="19" s="1"/>
  <c r="BW101" i="19" s="1"/>
  <c r="BP140" i="19"/>
  <c r="BN140" i="19"/>
  <c r="BM140" i="19"/>
  <c r="BK140" i="19"/>
  <c r="BQ140" i="19" s="1"/>
  <c r="BN168" i="19"/>
  <c r="BP168" i="19"/>
  <c r="BM168" i="19"/>
  <c r="BK168" i="19"/>
  <c r="BQ168" i="19" s="1"/>
  <c r="G173" i="19"/>
  <c r="H173" i="19" s="1"/>
  <c r="BB311" i="19"/>
  <c r="G311" i="19"/>
  <c r="H311" i="19" s="1"/>
  <c r="BK16" i="19"/>
  <c r="BQ16" i="19" s="1"/>
  <c r="BP16" i="19"/>
  <c r="BM16" i="19"/>
  <c r="BU16" i="19" s="1"/>
  <c r="BV16" i="19" s="1"/>
  <c r="BW16" i="19" s="1"/>
  <c r="G37" i="19"/>
  <c r="H37" i="19" s="1"/>
  <c r="BB37" i="19"/>
  <c r="BN49" i="19"/>
  <c r="BK49" i="19"/>
  <c r="BQ49" i="19" s="1"/>
  <c r="BM49" i="19"/>
  <c r="G66" i="19"/>
  <c r="H66" i="19" s="1"/>
  <c r="BB66" i="19"/>
  <c r="G190" i="19"/>
  <c r="H190" i="19" s="1"/>
  <c r="BB190" i="19"/>
  <c r="BB200" i="19"/>
  <c r="G200" i="19"/>
  <c r="H200" i="19" s="1"/>
  <c r="G55" i="19"/>
  <c r="H55" i="19" s="1"/>
  <c r="BB55" i="19"/>
  <c r="G71" i="19"/>
  <c r="H71" i="19" s="1"/>
  <c r="BB71" i="19"/>
  <c r="BB282" i="19"/>
  <c r="G282" i="19"/>
  <c r="H282" i="19" s="1"/>
  <c r="G65" i="19"/>
  <c r="H65" i="19" s="1"/>
  <c r="BN157" i="19"/>
  <c r="BM157" i="19"/>
  <c r="BP157" i="19"/>
  <c r="BK157" i="19"/>
  <c r="BQ157" i="19" s="1"/>
  <c r="BN173" i="19"/>
  <c r="BK173" i="19"/>
  <c r="BQ173" i="19" s="1"/>
  <c r="BM173" i="19"/>
  <c r="BP173" i="19"/>
  <c r="BN208" i="19"/>
  <c r="BM208" i="19"/>
  <c r="BP208" i="19"/>
  <c r="BK208" i="19"/>
  <c r="BQ208" i="19" s="1"/>
  <c r="G13" i="19"/>
  <c r="H13" i="19" s="1"/>
  <c r="BB13" i="19"/>
  <c r="BB20" i="19"/>
  <c r="G20" i="19"/>
  <c r="H20" i="19" s="1"/>
  <c r="BB42" i="19"/>
  <c r="G42" i="19"/>
  <c r="H42" i="19" s="1"/>
  <c r="BB43" i="19"/>
  <c r="BP49" i="19"/>
  <c r="BB86" i="19"/>
  <c r="G86" i="19"/>
  <c r="H86" i="19" s="1"/>
  <c r="BB155" i="19"/>
  <c r="G155" i="19"/>
  <c r="H155" i="19" s="1"/>
  <c r="BP170" i="19"/>
  <c r="BN170" i="19"/>
  <c r="BM170" i="19"/>
  <c r="BP181" i="19"/>
  <c r="BN181" i="19"/>
  <c r="BM181" i="19"/>
  <c r="BR181" i="19" s="1"/>
  <c r="BB184" i="19"/>
  <c r="G184" i="19"/>
  <c r="H184" i="19" s="1"/>
  <c r="BN203" i="19"/>
  <c r="BP203" i="19"/>
  <c r="BM203" i="19"/>
  <c r="BK203" i="19"/>
  <c r="BQ203" i="19" s="1"/>
  <c r="G222" i="19"/>
  <c r="H222" i="19" s="1"/>
  <c r="BB222" i="19"/>
  <c r="BO236" i="19"/>
  <c r="H234" i="17" s="1"/>
  <c r="I234" i="17" s="1"/>
  <c r="J234" i="17" s="1"/>
  <c r="BU236" i="19"/>
  <c r="BV236" i="19" s="1"/>
  <c r="BW236" i="19" s="1"/>
  <c r="G312" i="19"/>
  <c r="H312" i="19" s="1"/>
  <c r="BB312" i="19"/>
  <c r="BP437" i="19"/>
  <c r="BN437" i="19"/>
  <c r="BM437" i="19"/>
  <c r="BU437" i="19" s="1"/>
  <c r="BV437" i="19" s="1"/>
  <c r="BW437" i="19" s="1"/>
  <c r="BK437" i="19"/>
  <c r="BQ437" i="19" s="1"/>
  <c r="G92" i="19"/>
  <c r="H92" i="19" s="1"/>
  <c r="BB92" i="19"/>
  <c r="BB99" i="19"/>
  <c r="G99" i="19"/>
  <c r="H99" i="19" s="1"/>
  <c r="G122" i="19"/>
  <c r="H122" i="19" s="1"/>
  <c r="BB122" i="19"/>
  <c r="BP179" i="19"/>
  <c r="BN179" i="19"/>
  <c r="BB185" i="19"/>
  <c r="G185" i="19"/>
  <c r="H185" i="19" s="1"/>
  <c r="BP219" i="19"/>
  <c r="BN219" i="19"/>
  <c r="BM219" i="19"/>
  <c r="BK219" i="19"/>
  <c r="BQ219" i="19" s="1"/>
  <c r="G352" i="19"/>
  <c r="H352" i="19" s="1"/>
  <c r="BB352" i="19"/>
  <c r="G403" i="19"/>
  <c r="H403" i="19" s="1"/>
  <c r="BB403" i="19"/>
  <c r="G50" i="19"/>
  <c r="H50" i="19" s="1"/>
  <c r="BB60" i="19"/>
  <c r="G60" i="19"/>
  <c r="H60" i="19" s="1"/>
  <c r="G74" i="19"/>
  <c r="H74" i="19" s="1"/>
  <c r="BB74" i="19"/>
  <c r="BM75" i="19"/>
  <c r="BK75" i="19"/>
  <c r="BQ75" i="19" s="1"/>
  <c r="BN75" i="19"/>
  <c r="BP75" i="19"/>
  <c r="G94" i="19"/>
  <c r="H94" i="19" s="1"/>
  <c r="BB94" i="19"/>
  <c r="BK179" i="19"/>
  <c r="BQ179" i="19" s="1"/>
  <c r="G189" i="19"/>
  <c r="H189" i="19" s="1"/>
  <c r="BB189" i="19"/>
  <c r="BB301" i="19"/>
  <c r="G301" i="19"/>
  <c r="H301" i="19" s="1"/>
  <c r="BB359" i="19"/>
  <c r="G359" i="19"/>
  <c r="H359" i="19" s="1"/>
  <c r="G10" i="19"/>
  <c r="H10" i="19" s="1"/>
  <c r="BB10" i="19"/>
  <c r="BP61" i="19"/>
  <c r="BM61" i="19"/>
  <c r="BU61" i="19" s="1"/>
  <c r="BV61" i="19" s="1"/>
  <c r="BW61" i="19" s="1"/>
  <c r="BK61" i="19"/>
  <c r="BQ61" i="19" s="1"/>
  <c r="BP220" i="19"/>
  <c r="BN220" i="19"/>
  <c r="BK220" i="19"/>
  <c r="BQ220" i="19" s="1"/>
  <c r="BM220" i="19"/>
  <c r="BO292" i="19"/>
  <c r="H290" i="17" s="1"/>
  <c r="I290" i="17" s="1"/>
  <c r="J290" i="17" s="1"/>
  <c r="BU292" i="19"/>
  <c r="BV292" i="19" s="1"/>
  <c r="BW292" i="19" s="1"/>
  <c r="G16" i="19"/>
  <c r="H16" i="19" s="1"/>
  <c r="BP65" i="19"/>
  <c r="BN65" i="19"/>
  <c r="BM65" i="19"/>
  <c r="BU65" i="19" s="1"/>
  <c r="BV65" i="19" s="1"/>
  <c r="BW65" i="19" s="1"/>
  <c r="G154" i="19"/>
  <c r="H154" i="19" s="1"/>
  <c r="BB154" i="19"/>
  <c r="BB33" i="19"/>
  <c r="G33" i="19"/>
  <c r="H33" i="19" s="1"/>
  <c r="BP50" i="19"/>
  <c r="BM50" i="19"/>
  <c r="BK50" i="19"/>
  <c r="BQ50" i="19" s="1"/>
  <c r="BB54" i="19"/>
  <c r="G54" i="19"/>
  <c r="H54" i="19" s="1"/>
  <c r="BK65" i="19"/>
  <c r="BQ65" i="19" s="1"/>
  <c r="G125" i="19"/>
  <c r="H125" i="19" s="1"/>
  <c r="BB125" i="19"/>
  <c r="BB280" i="19"/>
  <c r="G280" i="19"/>
  <c r="H280" i="19" s="1"/>
  <c r="BP332" i="19"/>
  <c r="BN332" i="19"/>
  <c r="BM332" i="19"/>
  <c r="BU332" i="19" s="1"/>
  <c r="BV332" i="19" s="1"/>
  <c r="BW332" i="19" s="1"/>
  <c r="G44" i="19"/>
  <c r="H44" i="19" s="1"/>
  <c r="BB44" i="19"/>
  <c r="BN50" i="19"/>
  <c r="G56" i="19"/>
  <c r="H56" i="19" s="1"/>
  <c r="BB56" i="19"/>
  <c r="BN61" i="19"/>
  <c r="G75" i="19"/>
  <c r="H75" i="19" s="1"/>
  <c r="G96" i="19"/>
  <c r="H96" i="19" s="1"/>
  <c r="BB96" i="19"/>
  <c r="BB121" i="19"/>
  <c r="G121" i="19"/>
  <c r="H121" i="19" s="1"/>
  <c r="BB128" i="19"/>
  <c r="G128" i="19"/>
  <c r="H128" i="19" s="1"/>
  <c r="G134" i="19"/>
  <c r="H134" i="19" s="1"/>
  <c r="BB134" i="19"/>
  <c r="BN153" i="19"/>
  <c r="BM153" i="19"/>
  <c r="BP153" i="19"/>
  <c r="BK153" i="19"/>
  <c r="BQ153" i="19" s="1"/>
  <c r="BM179" i="19"/>
  <c r="BB227" i="19"/>
  <c r="G227" i="19"/>
  <c r="H227" i="19" s="1"/>
  <c r="BN235" i="19"/>
  <c r="BM235" i="19"/>
  <c r="BP235" i="19"/>
  <c r="BK235" i="19"/>
  <c r="BQ235" i="19" s="1"/>
  <c r="BN238" i="19"/>
  <c r="BM238" i="19"/>
  <c r="BU238" i="19" s="1"/>
  <c r="BV238" i="19" s="1"/>
  <c r="BW238" i="19" s="1"/>
  <c r="BK238" i="19"/>
  <c r="BQ238" i="19" s="1"/>
  <c r="G257" i="19"/>
  <c r="H257" i="19" s="1"/>
  <c r="BB257" i="19"/>
  <c r="G284" i="19"/>
  <c r="H284" i="19" s="1"/>
  <c r="BB284" i="19"/>
  <c r="BU361" i="19"/>
  <c r="BV361" i="19" s="1"/>
  <c r="BW361" i="19" s="1"/>
  <c r="BO361" i="19"/>
  <c r="H359" i="17" s="1"/>
  <c r="I359" i="17" s="1"/>
  <c r="J359" i="17" s="1"/>
  <c r="BB272" i="19"/>
  <c r="G272" i="19"/>
  <c r="H272" i="19" s="1"/>
  <c r="BN364" i="19"/>
  <c r="BK364" i="19"/>
  <c r="BQ364" i="19" s="1"/>
  <c r="BP364" i="19"/>
  <c r="BM364" i="19"/>
  <c r="BN432" i="19"/>
  <c r="BM432" i="19"/>
  <c r="BU432" i="19" s="1"/>
  <c r="BV432" i="19" s="1"/>
  <c r="BW432" i="19" s="1"/>
  <c r="BK432" i="19"/>
  <c r="BQ432" i="19" s="1"/>
  <c r="BP432" i="19"/>
  <c r="BB15" i="19"/>
  <c r="BN38" i="19"/>
  <c r="BM38" i="19"/>
  <c r="BK38" i="19"/>
  <c r="BQ38" i="19" s="1"/>
  <c r="BP41" i="19"/>
  <c r="BM41" i="19"/>
  <c r="BB47" i="19"/>
  <c r="G47" i="19"/>
  <c r="H47" i="19" s="1"/>
  <c r="BB48" i="19"/>
  <c r="G48" i="19"/>
  <c r="H48" i="19" s="1"/>
  <c r="G62" i="19"/>
  <c r="H62" i="19" s="1"/>
  <c r="BB62" i="19"/>
  <c r="G67" i="19"/>
  <c r="H67" i="19" s="1"/>
  <c r="BB67" i="19"/>
  <c r="BK101" i="19"/>
  <c r="BQ101" i="19" s="1"/>
  <c r="G127" i="19"/>
  <c r="H127" i="19" s="1"/>
  <c r="BB127" i="19"/>
  <c r="BP236" i="19"/>
  <c r="BN236" i="19"/>
  <c r="BP241" i="19"/>
  <c r="BB244" i="19"/>
  <c r="G258" i="19"/>
  <c r="H258" i="19" s="1"/>
  <c r="BB258" i="19"/>
  <c r="G285" i="19"/>
  <c r="H285" i="19" s="1"/>
  <c r="BB285" i="19"/>
  <c r="G289" i="19"/>
  <c r="H289" i="19" s="1"/>
  <c r="BP314" i="19"/>
  <c r="BN314" i="19"/>
  <c r="BM314" i="19"/>
  <c r="BU314" i="19" s="1"/>
  <c r="BV314" i="19" s="1"/>
  <c r="BW314" i="19" s="1"/>
  <c r="BK314" i="19"/>
  <c r="BQ314" i="19" s="1"/>
  <c r="BP324" i="19"/>
  <c r="BN324" i="19"/>
  <c r="BK324" i="19"/>
  <c r="BQ324" i="19" s="1"/>
  <c r="BN490" i="19"/>
  <c r="BP490" i="19"/>
  <c r="BK490" i="19"/>
  <c r="BQ490" i="19" s="1"/>
  <c r="BM490" i="19"/>
  <c r="BU490" i="19" s="1"/>
  <c r="BV490" i="19" s="1"/>
  <c r="BW490" i="19" s="1"/>
  <c r="BB252" i="19"/>
  <c r="G252" i="19"/>
  <c r="H252" i="19" s="1"/>
  <c r="G256" i="19"/>
  <c r="H256" i="19" s="1"/>
  <c r="BB256" i="19"/>
  <c r="BK289" i="19"/>
  <c r="BQ289" i="19" s="1"/>
  <c r="BP289" i="19"/>
  <c r="BN289" i="19"/>
  <c r="BM289" i="19"/>
  <c r="BP11" i="19"/>
  <c r="BM11" i="19"/>
  <c r="BU11" i="19" s="1"/>
  <c r="BV11" i="19" s="1"/>
  <c r="BW11" i="19" s="1"/>
  <c r="BK11" i="19"/>
  <c r="BQ11" i="19" s="1"/>
  <c r="BB18" i="19"/>
  <c r="G18" i="19"/>
  <c r="H18" i="19" s="1"/>
  <c r="BP58" i="19"/>
  <c r="BM58" i="19"/>
  <c r="BB105" i="19"/>
  <c r="G105" i="19"/>
  <c r="H105" i="19" s="1"/>
  <c r="BB180" i="19"/>
  <c r="G180" i="19"/>
  <c r="H180" i="19" s="1"/>
  <c r="BP204" i="19"/>
  <c r="BN204" i="19"/>
  <c r="BN217" i="19"/>
  <c r="BM217" i="19"/>
  <c r="BP217" i="19"/>
  <c r="BM221" i="19"/>
  <c r="BU221" i="19" s="1"/>
  <c r="BV221" i="19" s="1"/>
  <c r="BW221" i="19" s="1"/>
  <c r="BN221" i="19"/>
  <c r="BK221" i="19"/>
  <c r="BQ221" i="19" s="1"/>
  <c r="BP223" i="19"/>
  <c r="BN223" i="19"/>
  <c r="BK223" i="19"/>
  <c r="BQ223" i="19" s="1"/>
  <c r="BM223" i="19"/>
  <c r="BU223" i="19" s="1"/>
  <c r="BV223" i="19" s="1"/>
  <c r="BW223" i="19" s="1"/>
  <c r="BN241" i="19"/>
  <c r="BM241" i="19"/>
  <c r="BU241" i="19" s="1"/>
  <c r="BV241" i="19" s="1"/>
  <c r="BW241" i="19" s="1"/>
  <c r="G245" i="19"/>
  <c r="H245" i="19" s="1"/>
  <c r="BB245" i="19"/>
  <c r="BB261" i="19"/>
  <c r="G261" i="19"/>
  <c r="H261" i="19" s="1"/>
  <c r="BP306" i="19"/>
  <c r="BN306" i="19"/>
  <c r="BM306" i="19"/>
  <c r="BK306" i="19"/>
  <c r="BQ306" i="19" s="1"/>
  <c r="BN525" i="19"/>
  <c r="BM525" i="19"/>
  <c r="BK525" i="19"/>
  <c r="BQ525" i="19" s="1"/>
  <c r="BM31" i="19"/>
  <c r="BK31" i="19"/>
  <c r="BQ31" i="19" s="1"/>
  <c r="BP31" i="19"/>
  <c r="G53" i="19"/>
  <c r="H53" i="19" s="1"/>
  <c r="BB53" i="19"/>
  <c r="BP63" i="19"/>
  <c r="BN63" i="19"/>
  <c r="BM63" i="19"/>
  <c r="BU63" i="19" s="1"/>
  <c r="BV63" i="19" s="1"/>
  <c r="BW63" i="19" s="1"/>
  <c r="G77" i="19"/>
  <c r="H77" i="19" s="1"/>
  <c r="BB77" i="19"/>
  <c r="G84" i="19"/>
  <c r="H84" i="19" s="1"/>
  <c r="BB84" i="19"/>
  <c r="BP101" i="19"/>
  <c r="G102" i="19"/>
  <c r="H102" i="19" s="1"/>
  <c r="BB102" i="19"/>
  <c r="BM130" i="19"/>
  <c r="BU130" i="19" s="1"/>
  <c r="BV130" i="19" s="1"/>
  <c r="BW130" i="19" s="1"/>
  <c r="BP143" i="19"/>
  <c r="BK143" i="19"/>
  <c r="BQ143" i="19" s="1"/>
  <c r="BN143" i="19"/>
  <c r="BM152" i="19"/>
  <c r="BK152" i="19"/>
  <c r="BQ152" i="19" s="1"/>
  <c r="BP152" i="19"/>
  <c r="BU183" i="19"/>
  <c r="BV183" i="19" s="1"/>
  <c r="BW183" i="19" s="1"/>
  <c r="BO183" i="19"/>
  <c r="H181" i="17" s="1"/>
  <c r="BB195" i="19"/>
  <c r="G195" i="19"/>
  <c r="H195" i="19" s="1"/>
  <c r="BB251" i="19"/>
  <c r="G251" i="19"/>
  <c r="H251" i="19" s="1"/>
  <c r="BN268" i="19"/>
  <c r="BM268" i="19"/>
  <c r="BK268" i="19"/>
  <c r="BQ268" i="19" s="1"/>
  <c r="BP268" i="19"/>
  <c r="BB270" i="19"/>
  <c r="G270" i="19"/>
  <c r="H270" i="19" s="1"/>
  <c r="BB273" i="19"/>
  <c r="G273" i="19"/>
  <c r="H273" i="19" s="1"/>
  <c r="G283" i="19"/>
  <c r="H283" i="19" s="1"/>
  <c r="BB283" i="19"/>
  <c r="BP290" i="19"/>
  <c r="BM290" i="19"/>
  <c r="BK290" i="19"/>
  <c r="BQ290" i="19" s="1"/>
  <c r="BN290" i="19"/>
  <c r="BN292" i="19"/>
  <c r="BP292" i="19"/>
  <c r="BB295" i="19"/>
  <c r="G295" i="19"/>
  <c r="H295" i="19" s="1"/>
  <c r="BO339" i="19"/>
  <c r="H337" i="17" s="1"/>
  <c r="I337" i="17" s="1"/>
  <c r="J337" i="17" s="1"/>
  <c r="BU339" i="19"/>
  <c r="BV339" i="19" s="1"/>
  <c r="BW339" i="19" s="1"/>
  <c r="BB443" i="19"/>
  <c r="G443" i="19"/>
  <c r="H443" i="19" s="1"/>
  <c r="BB19" i="19"/>
  <c r="BB25" i="19"/>
  <c r="G25" i="19"/>
  <c r="H25" i="19" s="1"/>
  <c r="G31" i="19"/>
  <c r="H31" i="19" s="1"/>
  <c r="BN40" i="19"/>
  <c r="BN57" i="19"/>
  <c r="G63" i="19"/>
  <c r="H63" i="19" s="1"/>
  <c r="G81" i="19"/>
  <c r="H81" i="19" s="1"/>
  <c r="BB81" i="19"/>
  <c r="G101" i="19"/>
  <c r="H101" i="19" s="1"/>
  <c r="G130" i="19"/>
  <c r="H130" i="19" s="1"/>
  <c r="BN130" i="19"/>
  <c r="G143" i="19"/>
  <c r="H143" i="19" s="1"/>
  <c r="BN152" i="19"/>
  <c r="BP188" i="19"/>
  <c r="BM188" i="19"/>
  <c r="BR188" i="19" s="1"/>
  <c r="BN188" i="19"/>
  <c r="BU204" i="19"/>
  <c r="BV204" i="19" s="1"/>
  <c r="BW204" i="19" s="1"/>
  <c r="BN239" i="19"/>
  <c r="BM239" i="19"/>
  <c r="BU239" i="19" s="1"/>
  <c r="BV239" i="19" s="1"/>
  <c r="BW239" i="19" s="1"/>
  <c r="BB288" i="19"/>
  <c r="G288" i="19"/>
  <c r="H288" i="19" s="1"/>
  <c r="G290" i="19"/>
  <c r="H290" i="19" s="1"/>
  <c r="BK292" i="19"/>
  <c r="BQ292" i="19" s="1"/>
  <c r="BR292" i="19" s="1"/>
  <c r="BB296" i="19"/>
  <c r="G296" i="19"/>
  <c r="H296" i="19" s="1"/>
  <c r="G354" i="19"/>
  <c r="H354" i="19" s="1"/>
  <c r="BB354" i="19"/>
  <c r="G419" i="19"/>
  <c r="H419" i="19" s="1"/>
  <c r="BB419" i="19"/>
  <c r="BP525" i="19"/>
  <c r="BB384" i="19"/>
  <c r="G384" i="19"/>
  <c r="H384" i="19" s="1"/>
  <c r="BM388" i="19"/>
  <c r="BK388" i="19"/>
  <c r="BQ388" i="19" s="1"/>
  <c r="BP388" i="19"/>
  <c r="BN388" i="19"/>
  <c r="BB402" i="19"/>
  <c r="G402" i="19"/>
  <c r="H402" i="19" s="1"/>
  <c r="BN410" i="19"/>
  <c r="BK410" i="19"/>
  <c r="BQ410" i="19" s="1"/>
  <c r="G420" i="19"/>
  <c r="H420" i="19" s="1"/>
  <c r="BB420" i="19"/>
  <c r="BN431" i="19"/>
  <c r="BM431" i="19"/>
  <c r="BK431" i="19"/>
  <c r="BQ431" i="19" s="1"/>
  <c r="BP431" i="19"/>
  <c r="BP479" i="19"/>
  <c r="BN479" i="19"/>
  <c r="BM479" i="19"/>
  <c r="BU479" i="19" s="1"/>
  <c r="BV479" i="19" s="1"/>
  <c r="BW479" i="19" s="1"/>
  <c r="BK479" i="19"/>
  <c r="BQ479" i="19" s="1"/>
  <c r="BP14" i="19"/>
  <c r="BK14" i="19"/>
  <c r="BQ14" i="19" s="1"/>
  <c r="BB83" i="19"/>
  <c r="G83" i="19"/>
  <c r="H83" i="19" s="1"/>
  <c r="BN108" i="19"/>
  <c r="BM108" i="19"/>
  <c r="BU108" i="19" s="1"/>
  <c r="BV108" i="19" s="1"/>
  <c r="BW108" i="19" s="1"/>
  <c r="BK108" i="19"/>
  <c r="BQ108" i="19" s="1"/>
  <c r="BK136" i="19"/>
  <c r="BQ136" i="19" s="1"/>
  <c r="G144" i="19"/>
  <c r="H144" i="19" s="1"/>
  <c r="BB144" i="19"/>
  <c r="BP148" i="19"/>
  <c r="BN148" i="19"/>
  <c r="BU172" i="19"/>
  <c r="BV172" i="19" s="1"/>
  <c r="BW172" i="19" s="1"/>
  <c r="BO172" i="19"/>
  <c r="H170" i="17" s="1"/>
  <c r="I170" i="17" s="1"/>
  <c r="J170" i="17" s="1"/>
  <c r="BP187" i="19"/>
  <c r="BK199" i="19"/>
  <c r="BQ199" i="19" s="1"/>
  <c r="BP199" i="19"/>
  <c r="BN199" i="19"/>
  <c r="BK201" i="19"/>
  <c r="BQ201" i="19" s="1"/>
  <c r="BP201" i="19"/>
  <c r="BN201" i="19"/>
  <c r="BN211" i="19"/>
  <c r="BP211" i="19"/>
  <c r="BM211" i="19"/>
  <c r="BK211" i="19"/>
  <c r="BQ211" i="19" s="1"/>
  <c r="BB249" i="19"/>
  <c r="G249" i="19"/>
  <c r="H249" i="19" s="1"/>
  <c r="BM260" i="19"/>
  <c r="BU260" i="19" s="1"/>
  <c r="BV260" i="19" s="1"/>
  <c r="BW260" i="19" s="1"/>
  <c r="BK260" i="19"/>
  <c r="BQ260" i="19" s="1"/>
  <c r="BN260" i="19"/>
  <c r="BP298" i="19"/>
  <c r="BN298" i="19"/>
  <c r="BM298" i="19"/>
  <c r="BK298" i="19"/>
  <c r="BQ298" i="19" s="1"/>
  <c r="BP362" i="19"/>
  <c r="BN362" i="19"/>
  <c r="BM362" i="19"/>
  <c r="BU362" i="19" s="1"/>
  <c r="BV362" i="19" s="1"/>
  <c r="BW362" i="19" s="1"/>
  <c r="G364" i="19"/>
  <c r="H364" i="19" s="1"/>
  <c r="G388" i="19"/>
  <c r="H388" i="19" s="1"/>
  <c r="BP396" i="19"/>
  <c r="BN396" i="19"/>
  <c r="BM396" i="19"/>
  <c r="BU396" i="19" s="1"/>
  <c r="BV396" i="19" s="1"/>
  <c r="BW396" i="19" s="1"/>
  <c r="BP404" i="19"/>
  <c r="BN404" i="19"/>
  <c r="BM404" i="19"/>
  <c r="BU404" i="19" s="1"/>
  <c r="BV404" i="19" s="1"/>
  <c r="BW404" i="19" s="1"/>
  <c r="G131" i="19"/>
  <c r="H131" i="19" s="1"/>
  <c r="BB131" i="19"/>
  <c r="BM136" i="19"/>
  <c r="BU136" i="19" s="1"/>
  <c r="BV136" i="19" s="1"/>
  <c r="BW136" i="19" s="1"/>
  <c r="BP197" i="19"/>
  <c r="BM197" i="19"/>
  <c r="BU197" i="19" s="1"/>
  <c r="BV197" i="19" s="1"/>
  <c r="BW197" i="19" s="1"/>
  <c r="BK197" i="19"/>
  <c r="BQ197" i="19" s="1"/>
  <c r="BN210" i="19"/>
  <c r="BM210" i="19"/>
  <c r="G232" i="19"/>
  <c r="H232" i="19" s="1"/>
  <c r="BB232" i="19"/>
  <c r="G275" i="19"/>
  <c r="H275" i="19" s="1"/>
  <c r="BB275" i="19"/>
  <c r="G291" i="19"/>
  <c r="H291" i="19" s="1"/>
  <c r="BB291" i="19"/>
  <c r="BP342" i="19"/>
  <c r="BN342" i="19"/>
  <c r="BM398" i="19"/>
  <c r="BU398" i="19" s="1"/>
  <c r="BV398" i="19" s="1"/>
  <c r="BW398" i="19" s="1"/>
  <c r="BN398" i="19"/>
  <c r="BP427" i="19"/>
  <c r="BM427" i="19"/>
  <c r="BU427" i="19" s="1"/>
  <c r="BV427" i="19" s="1"/>
  <c r="BW427" i="19" s="1"/>
  <c r="BK427" i="19"/>
  <c r="BQ427" i="19" s="1"/>
  <c r="BN14" i="19"/>
  <c r="BM95" i="19"/>
  <c r="BP108" i="19"/>
  <c r="G136" i="19"/>
  <c r="H136" i="19" s="1"/>
  <c r="BN136" i="19"/>
  <c r="BM145" i="19"/>
  <c r="BM148" i="19"/>
  <c r="BR148" i="19" s="1"/>
  <c r="BM159" i="19"/>
  <c r="BB175" i="19"/>
  <c r="G176" i="19"/>
  <c r="H176" i="19" s="1"/>
  <c r="G187" i="19"/>
  <c r="H187" i="19" s="1"/>
  <c r="BB196" i="19"/>
  <c r="BM199" i="19"/>
  <c r="BU199" i="19" s="1"/>
  <c r="BV199" i="19" s="1"/>
  <c r="BW199" i="19" s="1"/>
  <c r="BM201" i="19"/>
  <c r="BU201" i="19" s="1"/>
  <c r="BV201" i="19" s="1"/>
  <c r="BW201" i="19" s="1"/>
  <c r="BK210" i="19"/>
  <c r="BQ210" i="19" s="1"/>
  <c r="BM213" i="19"/>
  <c r="BU213" i="19" s="1"/>
  <c r="BV213" i="19" s="1"/>
  <c r="BW213" i="19" s="1"/>
  <c r="BN213" i="19"/>
  <c r="BB228" i="19"/>
  <c r="BB248" i="19"/>
  <c r="G248" i="19"/>
  <c r="H248" i="19" s="1"/>
  <c r="BB254" i="19"/>
  <c r="BN255" i="19"/>
  <c r="BM255" i="19"/>
  <c r="BU255" i="19" s="1"/>
  <c r="BV255" i="19" s="1"/>
  <c r="BW255" i="19" s="1"/>
  <c r="BK255" i="19"/>
  <c r="BQ255" i="19" s="1"/>
  <c r="BM269" i="19"/>
  <c r="BK269" i="19"/>
  <c r="BQ269" i="19" s="1"/>
  <c r="BN269" i="19"/>
  <c r="BB277" i="19"/>
  <c r="BM297" i="19"/>
  <c r="BK297" i="19"/>
  <c r="BQ297" i="19" s="1"/>
  <c r="BP297" i="19"/>
  <c r="G310" i="19"/>
  <c r="H310" i="19" s="1"/>
  <c r="G334" i="19"/>
  <c r="H334" i="19" s="1"/>
  <c r="BB340" i="19"/>
  <c r="G340" i="19"/>
  <c r="H340" i="19" s="1"/>
  <c r="BB349" i="19"/>
  <c r="G349" i="19"/>
  <c r="H349" i="19" s="1"/>
  <c r="BK362" i="19"/>
  <c r="BQ362" i="19" s="1"/>
  <c r="BB368" i="19"/>
  <c r="G368" i="19"/>
  <c r="H368" i="19" s="1"/>
  <c r="BB369" i="19"/>
  <c r="BK379" i="19"/>
  <c r="BQ379" i="19" s="1"/>
  <c r="BP379" i="19"/>
  <c r="BN379" i="19"/>
  <c r="BN427" i="19"/>
  <c r="BN502" i="19"/>
  <c r="BP502" i="19"/>
  <c r="BM502" i="19"/>
  <c r="BK502" i="19"/>
  <c r="BQ502" i="19" s="1"/>
  <c r="BP176" i="19"/>
  <c r="BK176" i="19"/>
  <c r="BQ176" i="19" s="1"/>
  <c r="BB287" i="19"/>
  <c r="G287" i="19"/>
  <c r="H287" i="19" s="1"/>
  <c r="G294" i="19"/>
  <c r="H294" i="19" s="1"/>
  <c r="BB294" i="19"/>
  <c r="G302" i="19"/>
  <c r="H302" i="19" s="1"/>
  <c r="BB302" i="19"/>
  <c r="BK310" i="19"/>
  <c r="BQ310" i="19" s="1"/>
  <c r="BN310" i="19"/>
  <c r="BM310" i="19"/>
  <c r="BM322" i="19"/>
  <c r="BU322" i="19" s="1"/>
  <c r="BV322" i="19" s="1"/>
  <c r="BW322" i="19" s="1"/>
  <c r="BP322" i="19"/>
  <c r="BN327" i="19"/>
  <c r="BK327" i="19"/>
  <c r="BQ327" i="19" s="1"/>
  <c r="BP327" i="19"/>
  <c r="BM327" i="19"/>
  <c r="BP334" i="19"/>
  <c r="BK334" i="19"/>
  <c r="BQ334" i="19" s="1"/>
  <c r="BN334" i="19"/>
  <c r="BM334" i="19"/>
  <c r="BM434" i="19"/>
  <c r="BU434" i="19" s="1"/>
  <c r="BV434" i="19" s="1"/>
  <c r="BW434" i="19" s="1"/>
  <c r="BK434" i="19"/>
  <c r="BQ434" i="19" s="1"/>
  <c r="BN434" i="19"/>
  <c r="BP434" i="19"/>
  <c r="BN493" i="19"/>
  <c r="BM493" i="19"/>
  <c r="BU493" i="19" s="1"/>
  <c r="BV493" i="19" s="1"/>
  <c r="BW493" i="19" s="1"/>
  <c r="BK493" i="19"/>
  <c r="BQ493" i="19" s="1"/>
  <c r="BP493" i="19"/>
  <c r="BB45" i="19"/>
  <c r="G95" i="19"/>
  <c r="H95" i="19" s="1"/>
  <c r="BN95" i="19"/>
  <c r="BB97" i="19"/>
  <c r="G129" i="19"/>
  <c r="H129" i="19" s="1"/>
  <c r="BB129" i="19"/>
  <c r="G142" i="19"/>
  <c r="H142" i="19" s="1"/>
  <c r="BB142" i="19"/>
  <c r="G145" i="19"/>
  <c r="H145" i="19" s="1"/>
  <c r="BN145" i="19"/>
  <c r="BN159" i="19"/>
  <c r="BK163" i="19"/>
  <c r="BQ163" i="19" s="1"/>
  <c r="BN197" i="19"/>
  <c r="BO198" i="19"/>
  <c r="H196" i="17" s="1"/>
  <c r="I196" i="17" s="1"/>
  <c r="J196" i="17" s="1"/>
  <c r="BK213" i="19"/>
  <c r="BQ213" i="19" s="1"/>
  <c r="BB230" i="19"/>
  <c r="BP260" i="19"/>
  <c r="G269" i="19"/>
  <c r="H269" i="19" s="1"/>
  <c r="G286" i="19"/>
  <c r="H286" i="19" s="1"/>
  <c r="BB286" i="19"/>
  <c r="G297" i="19"/>
  <c r="H297" i="19" s="1"/>
  <c r="G313" i="19"/>
  <c r="H313" i="19" s="1"/>
  <c r="BB313" i="19"/>
  <c r="BM315" i="19"/>
  <c r="BU315" i="19" s="1"/>
  <c r="BV315" i="19" s="1"/>
  <c r="BW315" i="19" s="1"/>
  <c r="BK315" i="19"/>
  <c r="BQ315" i="19" s="1"/>
  <c r="BK322" i="19"/>
  <c r="BQ322" i="19" s="1"/>
  <c r="BK342" i="19"/>
  <c r="BQ342" i="19" s="1"/>
  <c r="BM379" i="19"/>
  <c r="BU389" i="19"/>
  <c r="BV389" i="19" s="1"/>
  <c r="BW389" i="19" s="1"/>
  <c r="BO389" i="19"/>
  <c r="H387" i="17" s="1"/>
  <c r="I387" i="17" s="1"/>
  <c r="J387" i="17" s="1"/>
  <c r="BK398" i="19"/>
  <c r="BQ398" i="19" s="1"/>
  <c r="G445" i="19"/>
  <c r="H445" i="19" s="1"/>
  <c r="BB445" i="19"/>
  <c r="BM356" i="19"/>
  <c r="BK356" i="19"/>
  <c r="BQ356" i="19" s="1"/>
  <c r="BN483" i="19"/>
  <c r="BP483" i="19"/>
  <c r="BK483" i="19"/>
  <c r="BQ483" i="19" s="1"/>
  <c r="BM483" i="19"/>
  <c r="BU483" i="19" s="1"/>
  <c r="BV483" i="19" s="1"/>
  <c r="BW483" i="19" s="1"/>
  <c r="BN104" i="19"/>
  <c r="BM104" i="19"/>
  <c r="BU104" i="19" s="1"/>
  <c r="BV104" i="19" s="1"/>
  <c r="BW104" i="19" s="1"/>
  <c r="BM207" i="19"/>
  <c r="BK207" i="19"/>
  <c r="BQ207" i="19" s="1"/>
  <c r="G321" i="19"/>
  <c r="H321" i="19" s="1"/>
  <c r="G356" i="19"/>
  <c r="H356" i="19" s="1"/>
  <c r="BK400" i="19"/>
  <c r="BQ400" i="19" s="1"/>
  <c r="BB462" i="19"/>
  <c r="G462" i="19"/>
  <c r="H462" i="19" s="1"/>
  <c r="BK149" i="19"/>
  <c r="BQ149" i="19" s="1"/>
  <c r="BR149" i="19" s="1"/>
  <c r="BK158" i="19"/>
  <c r="BQ158" i="19" s="1"/>
  <c r="BK160" i="19"/>
  <c r="BQ160" i="19" s="1"/>
  <c r="BK171" i="19"/>
  <c r="BQ171" i="19" s="1"/>
  <c r="BN207" i="19"/>
  <c r="BM216" i="19"/>
  <c r="BK216" i="19"/>
  <c r="BQ216" i="19" s="1"/>
  <c r="BB300" i="19"/>
  <c r="G306" i="19"/>
  <c r="H306" i="19" s="1"/>
  <c r="BP316" i="19"/>
  <c r="BN320" i="19"/>
  <c r="BK320" i="19"/>
  <c r="BQ320" i="19" s="1"/>
  <c r="BP337" i="19"/>
  <c r="BN337" i="19"/>
  <c r="BM337" i="19"/>
  <c r="BU337" i="19" s="1"/>
  <c r="BV337" i="19" s="1"/>
  <c r="BW337" i="19" s="1"/>
  <c r="BN356" i="19"/>
  <c r="BB358" i="19"/>
  <c r="G358" i="19"/>
  <c r="H358" i="19" s="1"/>
  <c r="BP376" i="19"/>
  <c r="BM376" i="19"/>
  <c r="BK376" i="19"/>
  <c r="BQ376" i="19" s="1"/>
  <c r="BP387" i="19"/>
  <c r="BN387" i="19"/>
  <c r="BP400" i="19"/>
  <c r="BM430" i="19"/>
  <c r="BU430" i="19" s="1"/>
  <c r="BV430" i="19" s="1"/>
  <c r="BW430" i="19" s="1"/>
  <c r="BK430" i="19"/>
  <c r="BQ430" i="19" s="1"/>
  <c r="BN477" i="19"/>
  <c r="BN489" i="19"/>
  <c r="BM489" i="19"/>
  <c r="BU489" i="19" s="1"/>
  <c r="BV489" i="19" s="1"/>
  <c r="BW489" i="19" s="1"/>
  <c r="BP489" i="19"/>
  <c r="BK489" i="19"/>
  <c r="BQ489" i="19" s="1"/>
  <c r="BP492" i="19"/>
  <c r="BM492" i="19"/>
  <c r="BU492" i="19" s="1"/>
  <c r="BV492" i="19" s="1"/>
  <c r="BW492" i="19" s="1"/>
  <c r="BB509" i="19"/>
  <c r="G509" i="19"/>
  <c r="H509" i="19" s="1"/>
  <c r="BM321" i="19"/>
  <c r="BN321" i="19"/>
  <c r="BK321" i="19"/>
  <c r="BQ321" i="19" s="1"/>
  <c r="BP341" i="19"/>
  <c r="BN341" i="19"/>
  <c r="BM341" i="19"/>
  <c r="BU341" i="19" s="1"/>
  <c r="BV341" i="19" s="1"/>
  <c r="BW341" i="19" s="1"/>
  <c r="BM344" i="19"/>
  <c r="BU344" i="19" s="1"/>
  <c r="BV344" i="19" s="1"/>
  <c r="BW344" i="19" s="1"/>
  <c r="BP344" i="19"/>
  <c r="BN344" i="19"/>
  <c r="BK344" i="19"/>
  <c r="BQ344" i="19" s="1"/>
  <c r="BN347" i="19"/>
  <c r="BK347" i="19"/>
  <c r="BQ347" i="19" s="1"/>
  <c r="BP347" i="19"/>
  <c r="BM347" i="19"/>
  <c r="BU347" i="19" s="1"/>
  <c r="BV347" i="19" s="1"/>
  <c r="BW347" i="19" s="1"/>
  <c r="G371" i="19"/>
  <c r="H371" i="19" s="1"/>
  <c r="BB371" i="19"/>
  <c r="BP440" i="19"/>
  <c r="BN440" i="19"/>
  <c r="BM440" i="19"/>
  <c r="BK407" i="19"/>
  <c r="BQ407" i="19" s="1"/>
  <c r="BP407" i="19"/>
  <c r="BN407" i="19"/>
  <c r="BM407" i="19"/>
  <c r="BU407" i="19" s="1"/>
  <c r="BV407" i="19" s="1"/>
  <c r="BW407" i="19" s="1"/>
  <c r="BK477" i="19"/>
  <c r="BQ477" i="19" s="1"/>
  <c r="BP93" i="19"/>
  <c r="BK93" i="19"/>
  <c r="BQ93" i="19" s="1"/>
  <c r="BM156" i="19"/>
  <c r="BK156" i="19"/>
  <c r="BQ156" i="19" s="1"/>
  <c r="BM158" i="19"/>
  <c r="BM160" i="19"/>
  <c r="BN167" i="19"/>
  <c r="BM167" i="19"/>
  <c r="BP221" i="19"/>
  <c r="BO237" i="19"/>
  <c r="H235" i="17" s="1"/>
  <c r="I235" i="17" s="1"/>
  <c r="J235" i="17" s="1"/>
  <c r="BP238" i="19"/>
  <c r="BN259" i="19"/>
  <c r="BM259" i="19"/>
  <c r="BU259" i="19" s="1"/>
  <c r="BV259" i="19" s="1"/>
  <c r="BW259" i="19" s="1"/>
  <c r="BK259" i="19"/>
  <c r="BQ259" i="19" s="1"/>
  <c r="BP304" i="19"/>
  <c r="BN304" i="19"/>
  <c r="BM304" i="19"/>
  <c r="BB305" i="19"/>
  <c r="BN308" i="19"/>
  <c r="BK308" i="19"/>
  <c r="BQ308" i="19" s="1"/>
  <c r="BM308" i="19"/>
  <c r="BM317" i="19"/>
  <c r="BU317" i="19" s="1"/>
  <c r="BV317" i="19" s="1"/>
  <c r="BW317" i="19" s="1"/>
  <c r="BN317" i="19"/>
  <c r="BK317" i="19"/>
  <c r="BQ317" i="19" s="1"/>
  <c r="BM323" i="19"/>
  <c r="BU323" i="19" s="1"/>
  <c r="BV323" i="19" s="1"/>
  <c r="BW323" i="19" s="1"/>
  <c r="BP323" i="19"/>
  <c r="BN323" i="19"/>
  <c r="BP326" i="19"/>
  <c r="BP329" i="19"/>
  <c r="BN329" i="19"/>
  <c r="BK332" i="19"/>
  <c r="BQ332" i="19" s="1"/>
  <c r="BK339" i="19"/>
  <c r="BQ339" i="19" s="1"/>
  <c r="BR339" i="19" s="1"/>
  <c r="BP339" i="19"/>
  <c r="BN339" i="19"/>
  <c r="BK341" i="19"/>
  <c r="BQ341" i="19" s="1"/>
  <c r="BM345" i="19"/>
  <c r="BU345" i="19" s="1"/>
  <c r="BV345" i="19" s="1"/>
  <c r="BW345" i="19" s="1"/>
  <c r="BP361" i="19"/>
  <c r="BN361" i="19"/>
  <c r="BK361" i="19"/>
  <c r="BQ361" i="19" s="1"/>
  <c r="BR361" i="19" s="1"/>
  <c r="BB375" i="19"/>
  <c r="G375" i="19"/>
  <c r="H375" i="19" s="1"/>
  <c r="BU390" i="19"/>
  <c r="BV390" i="19" s="1"/>
  <c r="BW390" i="19" s="1"/>
  <c r="BO390" i="19"/>
  <c r="H388" i="17" s="1"/>
  <c r="I388" i="17" s="1"/>
  <c r="J388" i="17" s="1"/>
  <c r="BP433" i="19"/>
  <c r="BK433" i="19"/>
  <c r="BQ433" i="19" s="1"/>
  <c r="BP499" i="19"/>
  <c r="BN499" i="19"/>
  <c r="BM499" i="19"/>
  <c r="BU499" i="19" s="1"/>
  <c r="BV499" i="19" s="1"/>
  <c r="BW499" i="19" s="1"/>
  <c r="BK499" i="19"/>
  <c r="BQ499" i="19" s="1"/>
  <c r="BM393" i="19"/>
  <c r="BU393" i="19" s="1"/>
  <c r="BV393" i="19" s="1"/>
  <c r="BW393" i="19" s="1"/>
  <c r="BK393" i="19"/>
  <c r="BQ393" i="19" s="1"/>
  <c r="BM405" i="19"/>
  <c r="BK405" i="19"/>
  <c r="BQ405" i="19" s="1"/>
  <c r="BP405" i="19"/>
  <c r="BP411" i="19"/>
  <c r="BM411" i="19"/>
  <c r="BU411" i="19" s="1"/>
  <c r="BV411" i="19" s="1"/>
  <c r="BW411" i="19" s="1"/>
  <c r="BN411" i="19"/>
  <c r="BK411" i="19"/>
  <c r="BQ411" i="19" s="1"/>
  <c r="BP415" i="19"/>
  <c r="BN415" i="19"/>
  <c r="BK425" i="19"/>
  <c r="BQ425" i="19" s="1"/>
  <c r="BM425" i="19"/>
  <c r="BU425" i="19" s="1"/>
  <c r="BV425" i="19" s="1"/>
  <c r="BW425" i="19" s="1"/>
  <c r="BP425" i="19"/>
  <c r="BN425" i="19"/>
  <c r="BP446" i="19"/>
  <c r="BN446" i="19"/>
  <c r="BK446" i="19"/>
  <c r="BQ446" i="19" s="1"/>
  <c r="BM446" i="19"/>
  <c r="BU446" i="19" s="1"/>
  <c r="BV446" i="19" s="1"/>
  <c r="BW446" i="19" s="1"/>
  <c r="BN488" i="19"/>
  <c r="BP488" i="19"/>
  <c r="BM488" i="19"/>
  <c r="BU488" i="19" s="1"/>
  <c r="BV488" i="19" s="1"/>
  <c r="BW488" i="19" s="1"/>
  <c r="BK488" i="19"/>
  <c r="BQ488" i="19" s="1"/>
  <c r="BM494" i="19"/>
  <c r="BU494" i="19" s="1"/>
  <c r="BV494" i="19" s="1"/>
  <c r="BW494" i="19" s="1"/>
  <c r="BP494" i="19"/>
  <c r="BK494" i="19"/>
  <c r="BQ494" i="19" s="1"/>
  <c r="BM537" i="19"/>
  <c r="BU537" i="19" s="1"/>
  <c r="BV537" i="19" s="1"/>
  <c r="BW537" i="19" s="1"/>
  <c r="BK537" i="19"/>
  <c r="BQ537" i="19" s="1"/>
  <c r="BP537" i="19"/>
  <c r="BN399" i="19"/>
  <c r="BK399" i="19"/>
  <c r="BQ399" i="19" s="1"/>
  <c r="BM399" i="19"/>
  <c r="BN409" i="19"/>
  <c r="BK409" i="19"/>
  <c r="BQ409" i="19" s="1"/>
  <c r="BB423" i="19"/>
  <c r="G423" i="19"/>
  <c r="H423" i="19" s="1"/>
  <c r="BN436" i="19"/>
  <c r="BK436" i="19"/>
  <c r="BQ436" i="19" s="1"/>
  <c r="BM436" i="19"/>
  <c r="BN485" i="19"/>
  <c r="BM485" i="19"/>
  <c r="BU485" i="19" s="1"/>
  <c r="BV485" i="19" s="1"/>
  <c r="BW485" i="19" s="1"/>
  <c r="BK485" i="19"/>
  <c r="BQ485" i="19" s="1"/>
  <c r="BK508" i="19"/>
  <c r="BQ508" i="19" s="1"/>
  <c r="BP508" i="19"/>
  <c r="BN508" i="19"/>
  <c r="BM508" i="19"/>
  <c r="BU508" i="19" s="1"/>
  <c r="BV508" i="19" s="1"/>
  <c r="BW508" i="19" s="1"/>
  <c r="BN514" i="19"/>
  <c r="BM514" i="19"/>
  <c r="BK514" i="19"/>
  <c r="BQ514" i="19" s="1"/>
  <c r="BP514" i="19"/>
  <c r="BK396" i="19"/>
  <c r="BQ396" i="19" s="1"/>
  <c r="BM397" i="19"/>
  <c r="BP397" i="19"/>
  <c r="BN397" i="19"/>
  <c r="BK397" i="19"/>
  <c r="BQ397" i="19" s="1"/>
  <c r="G399" i="19"/>
  <c r="H399" i="19" s="1"/>
  <c r="G436" i="19"/>
  <c r="H436" i="19" s="1"/>
  <c r="BB442" i="19"/>
  <c r="G442" i="19"/>
  <c r="H442" i="19" s="1"/>
  <c r="BN452" i="19"/>
  <c r="BP452" i="19"/>
  <c r="BN482" i="19"/>
  <c r="BP482" i="19"/>
  <c r="BK482" i="19"/>
  <c r="BQ482" i="19" s="1"/>
  <c r="BM482" i="19"/>
  <c r="BU482" i="19" s="1"/>
  <c r="BV482" i="19" s="1"/>
  <c r="BW482" i="19" s="1"/>
  <c r="BP343" i="19"/>
  <c r="BN343" i="19"/>
  <c r="BN382" i="19"/>
  <c r="BK382" i="19"/>
  <c r="BQ382" i="19" s="1"/>
  <c r="BB438" i="19"/>
  <c r="G438" i="19"/>
  <c r="H438" i="19" s="1"/>
  <c r="G454" i="19"/>
  <c r="H454" i="19" s="1"/>
  <c r="BB454" i="19"/>
  <c r="BM473" i="19"/>
  <c r="BK473" i="19"/>
  <c r="BQ473" i="19" s="1"/>
  <c r="BP474" i="19"/>
  <c r="BN474" i="19"/>
  <c r="BP476" i="19"/>
  <c r="BM476" i="19"/>
  <c r="BU476" i="19" s="1"/>
  <c r="BV476" i="19" s="1"/>
  <c r="BW476" i="19" s="1"/>
  <c r="BK476" i="19"/>
  <c r="BQ476" i="19" s="1"/>
  <c r="BN496" i="19"/>
  <c r="BP496" i="19"/>
  <c r="BM496" i="19"/>
  <c r="BU496" i="19" s="1"/>
  <c r="BV496" i="19" s="1"/>
  <c r="BW496" i="19" s="1"/>
  <c r="BK507" i="19"/>
  <c r="BQ507" i="19" s="1"/>
  <c r="BN507" i="19"/>
  <c r="BP519" i="19"/>
  <c r="BM519" i="19"/>
  <c r="BK519" i="19"/>
  <c r="BQ519" i="19" s="1"/>
  <c r="BP520" i="19"/>
  <c r="BN520" i="19"/>
  <c r="BP538" i="19"/>
  <c r="BM538" i="19"/>
  <c r="BK538" i="19"/>
  <c r="BQ538" i="19" s="1"/>
  <c r="BP309" i="19"/>
  <c r="BP318" i="19"/>
  <c r="BN318" i="19"/>
  <c r="G328" i="19"/>
  <c r="H328" i="19" s="1"/>
  <c r="BM331" i="19"/>
  <c r="G348" i="19"/>
  <c r="H348" i="19" s="1"/>
  <c r="G365" i="19"/>
  <c r="H365" i="19" s="1"/>
  <c r="BM382" i="19"/>
  <c r="BM386" i="19"/>
  <c r="BK406" i="19"/>
  <c r="BQ406" i="19" s="1"/>
  <c r="BN406" i="19"/>
  <c r="BP412" i="19"/>
  <c r="BM412" i="19"/>
  <c r="BM441" i="19"/>
  <c r="BK441" i="19"/>
  <c r="BQ441" i="19" s="1"/>
  <c r="BN441" i="19"/>
  <c r="BN473" i="19"/>
  <c r="BK474" i="19"/>
  <c r="BQ474" i="19" s="1"/>
  <c r="BP498" i="19"/>
  <c r="BN498" i="19"/>
  <c r="BK498" i="19"/>
  <c r="BQ498" i="19" s="1"/>
  <c r="BK506" i="19"/>
  <c r="BQ506" i="19" s="1"/>
  <c r="BP506" i="19"/>
  <c r="BN506" i="19"/>
  <c r="BM506" i="19"/>
  <c r="BU506" i="19" s="1"/>
  <c r="BV506" i="19" s="1"/>
  <c r="BW506" i="19" s="1"/>
  <c r="BN519" i="19"/>
  <c r="BK520" i="19"/>
  <c r="BQ520" i="19" s="1"/>
  <c r="BR520" i="19" s="1"/>
  <c r="BN538" i="19"/>
  <c r="BK316" i="19"/>
  <c r="BQ316" i="19" s="1"/>
  <c r="BM324" i="19"/>
  <c r="BU324" i="19" s="1"/>
  <c r="BV324" i="19" s="1"/>
  <c r="BW324" i="19" s="1"/>
  <c r="BM326" i="19"/>
  <c r="BU326" i="19" s="1"/>
  <c r="BV326" i="19" s="1"/>
  <c r="BW326" i="19" s="1"/>
  <c r="BN391" i="19"/>
  <c r="BK391" i="19"/>
  <c r="BQ391" i="19" s="1"/>
  <c r="BM400" i="19"/>
  <c r="BU400" i="19" s="1"/>
  <c r="BV400" i="19" s="1"/>
  <c r="BW400" i="19" s="1"/>
  <c r="BP449" i="19"/>
  <c r="BM449" i="19"/>
  <c r="BU449" i="19" s="1"/>
  <c r="BV449" i="19" s="1"/>
  <c r="BW449" i="19" s="1"/>
  <c r="BK449" i="19"/>
  <c r="BQ449" i="19" s="1"/>
  <c r="BB453" i="19"/>
  <c r="G453" i="19"/>
  <c r="H453" i="19" s="1"/>
  <c r="BP455" i="19"/>
  <c r="BN455" i="19"/>
  <c r="BP457" i="19"/>
  <c r="BN457" i="19"/>
  <c r="BM457" i="19"/>
  <c r="BU457" i="19" s="1"/>
  <c r="BV457" i="19" s="1"/>
  <c r="BW457" i="19" s="1"/>
  <c r="BK457" i="19"/>
  <c r="BQ457" i="19" s="1"/>
  <c r="BP497" i="19"/>
  <c r="BK497" i="19"/>
  <c r="BQ497" i="19" s="1"/>
  <c r="BK533" i="19"/>
  <c r="BQ533" i="19" s="1"/>
  <c r="BN533" i="19"/>
  <c r="BM533" i="19"/>
  <c r="BP533" i="19"/>
  <c r="BP466" i="19"/>
  <c r="BN466" i="19"/>
  <c r="BP481" i="19"/>
  <c r="BM481" i="19"/>
  <c r="BU481" i="19" s="1"/>
  <c r="BV481" i="19" s="1"/>
  <c r="BW481" i="19" s="1"/>
  <c r="BM513" i="19"/>
  <c r="BU513" i="19" s="1"/>
  <c r="BV513" i="19" s="1"/>
  <c r="BW513" i="19" s="1"/>
  <c r="BK513" i="19"/>
  <c r="BQ513" i="19" s="1"/>
  <c r="BN513" i="19"/>
  <c r="BM536" i="19"/>
  <c r="BK536" i="19"/>
  <c r="BQ536" i="19" s="1"/>
  <c r="BP410" i="19"/>
  <c r="BM410" i="19"/>
  <c r="BU410" i="19" s="1"/>
  <c r="BV410" i="19" s="1"/>
  <c r="BW410" i="19" s="1"/>
  <c r="BK414" i="19"/>
  <c r="BB422" i="19"/>
  <c r="G422" i="19"/>
  <c r="H422" i="19" s="1"/>
  <c r="BP430" i="19"/>
  <c r="BB444" i="19"/>
  <c r="BP447" i="19"/>
  <c r="BN447" i="19"/>
  <c r="BM466" i="19"/>
  <c r="BK480" i="19"/>
  <c r="BQ480" i="19" s="1"/>
  <c r="BN491" i="19"/>
  <c r="BP491" i="19"/>
  <c r="BP513" i="19"/>
  <c r="BN517" i="19"/>
  <c r="BM517" i="19"/>
  <c r="BK517" i="19"/>
  <c r="BQ517" i="19" s="1"/>
  <c r="BP539" i="19"/>
  <c r="BM539" i="19"/>
  <c r="BP451" i="19"/>
  <c r="BP475" i="19"/>
  <c r="BP478" i="19"/>
  <c r="BN487" i="19"/>
  <c r="BN495" i="19"/>
  <c r="BN529" i="19"/>
  <c r="BM530" i="19"/>
  <c r="BK530" i="19"/>
  <c r="BQ530" i="19" s="1"/>
  <c r="BN531" i="19"/>
  <c r="BM531" i="19"/>
  <c r="BP448" i="19"/>
  <c r="BP472" i="19"/>
  <c r="BN484" i="19"/>
  <c r="BN492" i="19"/>
  <c r="BM524" i="19"/>
  <c r="BK524" i="19"/>
  <c r="BQ524" i="19" s="1"/>
  <c r="BN430" i="19"/>
  <c r="BN433" i="19"/>
  <c r="BM433" i="19"/>
  <c r="BU433" i="19" s="1"/>
  <c r="BV433" i="19" s="1"/>
  <c r="BW433" i="19" s="1"/>
  <c r="BK448" i="19"/>
  <c r="BP450" i="19"/>
  <c r="BN465" i="19"/>
  <c r="BM465" i="19"/>
  <c r="BO467" i="19"/>
  <c r="H465" i="17" s="1"/>
  <c r="I465" i="17" s="1"/>
  <c r="J465" i="17" s="1"/>
  <c r="BM468" i="19"/>
  <c r="BP477" i="19"/>
  <c r="BK484" i="19"/>
  <c r="BQ484" i="19" s="1"/>
  <c r="BN486" i="19"/>
  <c r="BK492" i="19"/>
  <c r="BQ492" i="19" s="1"/>
  <c r="BN494" i="19"/>
  <c r="BP500" i="19"/>
  <c r="BM501" i="19"/>
  <c r="BO511" i="19"/>
  <c r="H509" i="17" s="1"/>
  <c r="I509" i="17" s="1"/>
  <c r="J509" i="17" s="1"/>
  <c r="BM512" i="19"/>
  <c r="BK512" i="19"/>
  <c r="BQ512" i="19" s="1"/>
  <c r="BM516" i="19"/>
  <c r="BU516" i="19" s="1"/>
  <c r="BV516" i="19" s="1"/>
  <c r="BW516" i="19" s="1"/>
  <c r="BK516" i="19"/>
  <c r="BQ516" i="19" s="1"/>
  <c r="BO478" i="19" l="1"/>
  <c r="H476" i="17" s="1"/>
  <c r="I476" i="17" s="1"/>
  <c r="J476" i="17" s="1"/>
  <c r="BR474" i="19"/>
  <c r="BU455" i="19"/>
  <c r="BV455" i="19" s="1"/>
  <c r="BW455" i="19" s="1"/>
  <c r="BO242" i="19"/>
  <c r="H240" i="17" s="1"/>
  <c r="I240" i="17" s="1"/>
  <c r="J240" i="17" s="1"/>
  <c r="BR486" i="19"/>
  <c r="BR306" i="19"/>
  <c r="BR493" i="19"/>
  <c r="BN12" i="19"/>
  <c r="BK12" i="19"/>
  <c r="BQ12" i="19" s="1"/>
  <c r="BR12" i="19" s="1"/>
  <c r="BR450" i="19"/>
  <c r="BO326" i="19"/>
  <c r="H324" i="17" s="1"/>
  <c r="I324" i="17" s="1"/>
  <c r="J324" i="17" s="1"/>
  <c r="BO14" i="19"/>
  <c r="H12" i="17" s="1"/>
  <c r="I12" i="17" s="1"/>
  <c r="J12" i="17" s="1"/>
  <c r="BR401" i="19"/>
  <c r="BR409" i="19"/>
  <c r="BR505" i="19"/>
  <c r="BR510" i="19"/>
  <c r="BO496" i="19"/>
  <c r="H494" i="17" s="1"/>
  <c r="I494" i="17" s="1"/>
  <c r="J494" i="17" s="1"/>
  <c r="BO145" i="19"/>
  <c r="H143" i="17" s="1"/>
  <c r="I143" i="17" s="1"/>
  <c r="J143" i="17" s="1"/>
  <c r="BU401" i="19"/>
  <c r="BV401" i="19" s="1"/>
  <c r="BW401" i="19" s="1"/>
  <c r="BR91" i="19"/>
  <c r="BR525" i="19"/>
  <c r="BR68" i="19"/>
  <c r="BO458" i="19"/>
  <c r="H456" i="17" s="1"/>
  <c r="I456" i="17" s="1"/>
  <c r="J456" i="17" s="1"/>
  <c r="BR464" i="19"/>
  <c r="BR513" i="19"/>
  <c r="BO264" i="19"/>
  <c r="H262" i="17" s="1"/>
  <c r="I262" i="17" s="1"/>
  <c r="J262" i="17" s="1"/>
  <c r="BR500" i="19"/>
  <c r="BU355" i="19"/>
  <c r="BV355" i="19" s="1"/>
  <c r="BW355" i="19" s="1"/>
  <c r="I181" i="17"/>
  <c r="J181" i="17" s="1"/>
  <c r="BM139" i="19"/>
  <c r="BR523" i="19"/>
  <c r="BK139" i="19"/>
  <c r="BQ139" i="19" s="1"/>
  <c r="BR485" i="19"/>
  <c r="I453" i="17"/>
  <c r="J453" i="17" s="1"/>
  <c r="I461" i="17"/>
  <c r="J461" i="17" s="1"/>
  <c r="BO240" i="19"/>
  <c r="H238" i="17" s="1"/>
  <c r="I238" i="17" s="1"/>
  <c r="J238" i="17" s="1"/>
  <c r="BR458" i="19"/>
  <c r="BM112" i="19"/>
  <c r="BU112" i="19" s="1"/>
  <c r="BV112" i="19" s="1"/>
  <c r="BW112" i="19" s="1"/>
  <c r="BU206" i="19"/>
  <c r="BV206" i="19" s="1"/>
  <c r="BW206" i="19" s="1"/>
  <c r="BK112" i="19"/>
  <c r="BQ112" i="19" s="1"/>
  <c r="BR93" i="19"/>
  <c r="BP112" i="19"/>
  <c r="BR267" i="19"/>
  <c r="BM377" i="19"/>
  <c r="BO377" i="19" s="1"/>
  <c r="H375" i="17" s="1"/>
  <c r="I375" i="17" s="1"/>
  <c r="J375" i="17" s="1"/>
  <c r="BM366" i="19"/>
  <c r="BU366" i="19" s="1"/>
  <c r="BV366" i="19" s="1"/>
  <c r="BW366" i="19" s="1"/>
  <c r="BM28" i="19"/>
  <c r="BR28" i="19" s="1"/>
  <c r="BK29" i="19"/>
  <c r="BQ29" i="19" s="1"/>
  <c r="BR253" i="19"/>
  <c r="BO35" i="19"/>
  <c r="H33" i="17" s="1"/>
  <c r="I33" i="17" s="1"/>
  <c r="J33" i="17" s="1"/>
  <c r="BO135" i="19"/>
  <c r="H133" i="17" s="1"/>
  <c r="I133" i="17" s="1"/>
  <c r="J133" i="17" s="1"/>
  <c r="BN126" i="19"/>
  <c r="BO126" i="19" s="1"/>
  <c r="H124" i="17" s="1"/>
  <c r="I124" i="17" s="1"/>
  <c r="J124" i="17" s="1"/>
  <c r="BN115" i="19"/>
  <c r="BK231" i="19"/>
  <c r="BQ231" i="19" s="1"/>
  <c r="BR231" i="19" s="1"/>
  <c r="BR517" i="19"/>
  <c r="BP46" i="19"/>
  <c r="BN85" i="19"/>
  <c r="BO85" i="19" s="1"/>
  <c r="H83" i="17" s="1"/>
  <c r="I83" i="17" s="1"/>
  <c r="J83" i="17" s="1"/>
  <c r="BN274" i="19"/>
  <c r="BN135" i="19"/>
  <c r="BR162" i="19"/>
  <c r="BM247" i="19"/>
  <c r="BO247" i="19" s="1"/>
  <c r="H245" i="17" s="1"/>
  <c r="BR378" i="19"/>
  <c r="BM192" i="19"/>
  <c r="BU192" i="19" s="1"/>
  <c r="BV192" i="19" s="1"/>
  <c r="BW192" i="19" s="1"/>
  <c r="BO464" i="19"/>
  <c r="H462" i="17" s="1"/>
  <c r="I462" i="17" s="1"/>
  <c r="J462" i="17" s="1"/>
  <c r="BK36" i="19"/>
  <c r="BQ36" i="19" s="1"/>
  <c r="BR36" i="19" s="1"/>
  <c r="BP126" i="19"/>
  <c r="BM274" i="19"/>
  <c r="BU274" i="19" s="1"/>
  <c r="BV274" i="19" s="1"/>
  <c r="BW274" i="19" s="1"/>
  <c r="BP115" i="19"/>
  <c r="BN36" i="19"/>
  <c r="BN231" i="19"/>
  <c r="BU464" i="19"/>
  <c r="BV464" i="19" s="1"/>
  <c r="BW464" i="19" s="1"/>
  <c r="BR387" i="19"/>
  <c r="BR343" i="19"/>
  <c r="BR319" i="19"/>
  <c r="BO500" i="19"/>
  <c r="H498" i="17" s="1"/>
  <c r="I498" i="17" s="1"/>
  <c r="J498" i="17" s="1"/>
  <c r="BO335" i="19"/>
  <c r="H333" i="17" s="1"/>
  <c r="I333" i="17" s="1"/>
  <c r="J333" i="17" s="1"/>
  <c r="BN276" i="19"/>
  <c r="BP29" i="19"/>
  <c r="BU267" i="19"/>
  <c r="BV267" i="19" s="1"/>
  <c r="BW267" i="19" s="1"/>
  <c r="BO472" i="19"/>
  <c r="H470" i="17" s="1"/>
  <c r="I470" i="17" s="1"/>
  <c r="J470" i="17" s="1"/>
  <c r="BU271" i="19"/>
  <c r="BV271" i="19" s="1"/>
  <c r="BW271" i="19" s="1"/>
  <c r="BR264" i="19"/>
  <c r="BR518" i="19"/>
  <c r="BM98" i="19"/>
  <c r="BU98" i="19" s="1"/>
  <c r="BV98" i="19" s="1"/>
  <c r="BW98" i="19" s="1"/>
  <c r="BM17" i="19"/>
  <c r="BU17" i="19" s="1"/>
  <c r="BV17" i="19" s="1"/>
  <c r="BW17" i="19" s="1"/>
  <c r="BR164" i="19"/>
  <c r="BR320" i="19"/>
  <c r="BR182" i="19"/>
  <c r="BK135" i="19"/>
  <c r="BQ135" i="19" s="1"/>
  <c r="BR135" i="19" s="1"/>
  <c r="BK46" i="19"/>
  <c r="BQ46" i="19" s="1"/>
  <c r="BP307" i="19"/>
  <c r="BR507" i="19"/>
  <c r="BN429" i="19"/>
  <c r="BK117" i="19"/>
  <c r="BQ117" i="19" s="1"/>
  <c r="BM46" i="19"/>
  <c r="BU46" i="19" s="1"/>
  <c r="BV46" i="19" s="1"/>
  <c r="BW46" i="19" s="1"/>
  <c r="BO171" i="19"/>
  <c r="H169" i="17" s="1"/>
  <c r="I169" i="17" s="1"/>
  <c r="J169" i="17" s="1"/>
  <c r="BO450" i="19"/>
  <c r="H448" i="17" s="1"/>
  <c r="I448" i="17" s="1"/>
  <c r="J448" i="17" s="1"/>
  <c r="BP85" i="19"/>
  <c r="BU392" i="19"/>
  <c r="BV392" i="19" s="1"/>
  <c r="BW392" i="19" s="1"/>
  <c r="BN90" i="19"/>
  <c r="BU91" i="19"/>
  <c r="BV91" i="19" s="1"/>
  <c r="BW91" i="19" s="1"/>
  <c r="BM79" i="19"/>
  <c r="BU79" i="19" s="1"/>
  <c r="BV79" i="19" s="1"/>
  <c r="BW79" i="19" s="1"/>
  <c r="BM27" i="19"/>
  <c r="BU27" i="19" s="1"/>
  <c r="BV27" i="19" s="1"/>
  <c r="BW27" i="19" s="1"/>
  <c r="BR150" i="19"/>
  <c r="BO225" i="19"/>
  <c r="H223" i="17" s="1"/>
  <c r="I223" i="17" s="1"/>
  <c r="J223" i="17" s="1"/>
  <c r="BR226" i="19"/>
  <c r="BO481" i="19"/>
  <c r="H479" i="17" s="1"/>
  <c r="I479" i="17" s="1"/>
  <c r="J479" i="17" s="1"/>
  <c r="BR534" i="19"/>
  <c r="BR531" i="19"/>
  <c r="BR480" i="19"/>
  <c r="BR397" i="19"/>
  <c r="BM429" i="19"/>
  <c r="BU429" i="19" s="1"/>
  <c r="BV429" i="19" s="1"/>
  <c r="BW429" i="19" s="1"/>
  <c r="BO387" i="19"/>
  <c r="H385" i="17" s="1"/>
  <c r="I385" i="17" s="1"/>
  <c r="J385" i="17" s="1"/>
  <c r="BO434" i="19"/>
  <c r="H432" i="17" s="1"/>
  <c r="I432" i="17" s="1"/>
  <c r="J432" i="17" s="1"/>
  <c r="BR502" i="19"/>
  <c r="BO215" i="19"/>
  <c r="H213" i="17" s="1"/>
  <c r="I213" i="17" s="1"/>
  <c r="J213" i="17" s="1"/>
  <c r="BR143" i="19"/>
  <c r="BU12" i="19"/>
  <c r="BV12" i="19" s="1"/>
  <c r="BW12" i="19" s="1"/>
  <c r="BR503" i="19"/>
  <c r="BM116" i="19"/>
  <c r="BU116" i="19" s="1"/>
  <c r="BV116" i="19" s="1"/>
  <c r="BW116" i="19" s="1"/>
  <c r="BR459" i="19"/>
  <c r="BR271" i="19"/>
  <c r="BR178" i="19"/>
  <c r="BR159" i="19"/>
  <c r="BO497" i="19"/>
  <c r="H495" i="17" s="1"/>
  <c r="I495" i="17" s="1"/>
  <c r="J495" i="17" s="1"/>
  <c r="BO182" i="19"/>
  <c r="H180" i="17" s="1"/>
  <c r="I180" i="17" s="1"/>
  <c r="J180" i="17" s="1"/>
  <c r="BP177" i="19"/>
  <c r="BM85" i="19"/>
  <c r="BU85" i="19" s="1"/>
  <c r="BV85" i="19" s="1"/>
  <c r="BW85" i="19" s="1"/>
  <c r="BN118" i="19"/>
  <c r="BO118" i="19" s="1"/>
  <c r="H116" i="17" s="1"/>
  <c r="I116" i="17" s="1"/>
  <c r="J116" i="17" s="1"/>
  <c r="BK27" i="19"/>
  <c r="BQ27" i="19" s="1"/>
  <c r="BK429" i="19"/>
  <c r="BQ429" i="19" s="1"/>
  <c r="BM110" i="19"/>
  <c r="BU110" i="19" s="1"/>
  <c r="BV110" i="19" s="1"/>
  <c r="BW110" i="19" s="1"/>
  <c r="BO534" i="19"/>
  <c r="H532" i="17" s="1"/>
  <c r="I532" i="17" s="1"/>
  <c r="J532" i="17" s="1"/>
  <c r="BR406" i="19"/>
  <c r="BM234" i="19"/>
  <c r="BO234" i="19" s="1"/>
  <c r="H232" i="17" s="1"/>
  <c r="I232" i="17" s="1"/>
  <c r="J232" i="17" s="1"/>
  <c r="BO104" i="19"/>
  <c r="H102" i="17" s="1"/>
  <c r="I102" i="17" s="1"/>
  <c r="J102" i="17" s="1"/>
  <c r="BP9" i="19"/>
  <c r="BP35" i="19"/>
  <c r="BO241" i="19"/>
  <c r="H239" i="17" s="1"/>
  <c r="I239" i="17" s="1"/>
  <c r="J239" i="17" s="1"/>
  <c r="BU169" i="19"/>
  <c r="BV169" i="19" s="1"/>
  <c r="BW169" i="19" s="1"/>
  <c r="BO36" i="19"/>
  <c r="H34" i="17" s="1"/>
  <c r="I34" i="17" s="1"/>
  <c r="J34" i="17" s="1"/>
  <c r="BM73" i="19"/>
  <c r="BU73" i="19" s="1"/>
  <c r="BV73" i="19" s="1"/>
  <c r="BW73" i="19" s="1"/>
  <c r="BR166" i="19"/>
  <c r="BU164" i="19"/>
  <c r="BV164" i="19" s="1"/>
  <c r="BW164" i="19" s="1"/>
  <c r="BR57" i="19"/>
  <c r="BK109" i="19"/>
  <c r="BQ109" i="19" s="1"/>
  <c r="BR109" i="19" s="1"/>
  <c r="BN377" i="19"/>
  <c r="BM307" i="19"/>
  <c r="BO307" i="19" s="1"/>
  <c r="H305" i="17" s="1"/>
  <c r="I305" i="17" s="1"/>
  <c r="J305" i="17" s="1"/>
  <c r="BR521" i="19"/>
  <c r="BO329" i="19"/>
  <c r="H327" i="17" s="1"/>
  <c r="I327" i="17" s="1"/>
  <c r="J327" i="17" s="1"/>
  <c r="BO432" i="19"/>
  <c r="H430" i="17" s="1"/>
  <c r="I430" i="17" s="1"/>
  <c r="J430" i="17" s="1"/>
  <c r="BK276" i="19"/>
  <c r="BQ276" i="19" s="1"/>
  <c r="BO239" i="19"/>
  <c r="H237" i="17" s="1"/>
  <c r="BP28" i="19"/>
  <c r="BM276" i="19"/>
  <c r="BO276" i="19" s="1"/>
  <c r="H274" i="17" s="1"/>
  <c r="I274" i="17" s="1"/>
  <c r="J274" i="17" s="1"/>
  <c r="BM428" i="19"/>
  <c r="BO428" i="19" s="1"/>
  <c r="H426" i="17" s="1"/>
  <c r="I426" i="17" s="1"/>
  <c r="J426" i="17" s="1"/>
  <c r="BN117" i="19"/>
  <c r="BU463" i="19"/>
  <c r="BV463" i="19" s="1"/>
  <c r="BW463" i="19" s="1"/>
  <c r="BN109" i="19"/>
  <c r="BN357" i="19"/>
  <c r="BR329" i="19"/>
  <c r="BR497" i="19"/>
  <c r="BR506" i="19"/>
  <c r="BR441" i="19"/>
  <c r="BP428" i="19"/>
  <c r="BP463" i="19"/>
  <c r="BK353" i="19"/>
  <c r="BQ353" i="19" s="1"/>
  <c r="BO150" i="19"/>
  <c r="H148" i="17" s="1"/>
  <c r="I148" i="17" s="1"/>
  <c r="J148" i="17" s="1"/>
  <c r="BK110" i="19"/>
  <c r="BQ110" i="19" s="1"/>
  <c r="BP90" i="19"/>
  <c r="BK357" i="19"/>
  <c r="BQ357" i="19" s="1"/>
  <c r="BR101" i="19"/>
  <c r="BK103" i="19"/>
  <c r="BQ103" i="19" s="1"/>
  <c r="BR103" i="19" s="1"/>
  <c r="BP27" i="19"/>
  <c r="BR416" i="19"/>
  <c r="BR187" i="19"/>
  <c r="BN234" i="19"/>
  <c r="BR167" i="19"/>
  <c r="BK463" i="19"/>
  <c r="BQ463" i="19" s="1"/>
  <c r="BR463" i="19" s="1"/>
  <c r="BM357" i="19"/>
  <c r="BO357" i="19" s="1"/>
  <c r="H355" i="17" s="1"/>
  <c r="I355" i="17" s="1"/>
  <c r="J355" i="17" s="1"/>
  <c r="BP231" i="19"/>
  <c r="BR413" i="19"/>
  <c r="BR469" i="19"/>
  <c r="BP114" i="19"/>
  <c r="BO486" i="19"/>
  <c r="H484" i="17" s="1"/>
  <c r="I484" i="17" s="1"/>
  <c r="J484" i="17" s="1"/>
  <c r="BM233" i="19"/>
  <c r="BO233" i="19" s="1"/>
  <c r="H231" i="17" s="1"/>
  <c r="I231" i="17" s="1"/>
  <c r="J231" i="17" s="1"/>
  <c r="BR176" i="19"/>
  <c r="BM353" i="19"/>
  <c r="BU353" i="19" s="1"/>
  <c r="BV353" i="19" s="1"/>
  <c r="BW353" i="19" s="1"/>
  <c r="BP103" i="19"/>
  <c r="BU162" i="19"/>
  <c r="BV162" i="19" s="1"/>
  <c r="BW162" i="19" s="1"/>
  <c r="BO95" i="19"/>
  <c r="H93" i="17" s="1"/>
  <c r="I93" i="17" s="1"/>
  <c r="J93" i="17" s="1"/>
  <c r="BU150" i="19"/>
  <c r="BV150" i="19" s="1"/>
  <c r="BW150" i="19" s="1"/>
  <c r="BP133" i="19"/>
  <c r="BK90" i="19"/>
  <c r="BQ90" i="19" s="1"/>
  <c r="BR90" i="19" s="1"/>
  <c r="BN177" i="19"/>
  <c r="BM363" i="19"/>
  <c r="BR363" i="19" s="1"/>
  <c r="BP116" i="19"/>
  <c r="BP209" i="19"/>
  <c r="BO408" i="19"/>
  <c r="H406" i="17" s="1"/>
  <c r="I406" i="17" s="1"/>
  <c r="J406" i="17" s="1"/>
  <c r="BN110" i="19"/>
  <c r="BO320" i="19"/>
  <c r="H318" i="17" s="1"/>
  <c r="I318" i="17" s="1"/>
  <c r="J318" i="17" s="1"/>
  <c r="BR472" i="19"/>
  <c r="BR455" i="19"/>
  <c r="BN17" i="19"/>
  <c r="BO17" i="19" s="1"/>
  <c r="H15" i="17" s="1"/>
  <c r="I15" i="17" s="1"/>
  <c r="J15" i="17" s="1"/>
  <c r="BR478" i="19"/>
  <c r="BO499" i="19"/>
  <c r="H497" i="17" s="1"/>
  <c r="I497" i="17" s="1"/>
  <c r="J497" i="17" s="1"/>
  <c r="BP109" i="19"/>
  <c r="BP377" i="19"/>
  <c r="BN28" i="19"/>
  <c r="BR391" i="19"/>
  <c r="BN463" i="19"/>
  <c r="BO391" i="19"/>
  <c r="H389" i="17" s="1"/>
  <c r="BR536" i="19"/>
  <c r="BR457" i="19"/>
  <c r="BR449" i="19"/>
  <c r="BM421" i="19"/>
  <c r="BO421" i="19" s="1"/>
  <c r="H419" i="17" s="1"/>
  <c r="I419" i="17" s="1"/>
  <c r="J419" i="17" s="1"/>
  <c r="BK234" i="19"/>
  <c r="BQ234" i="19" s="1"/>
  <c r="BO130" i="19"/>
  <c r="H128" i="17" s="1"/>
  <c r="I128" i="17" s="1"/>
  <c r="J128" i="17" s="1"/>
  <c r="BM177" i="19"/>
  <c r="BR177" i="19" s="1"/>
  <c r="BN116" i="19"/>
  <c r="BO475" i="19"/>
  <c r="H473" i="17" s="1"/>
  <c r="I473" i="17" s="1"/>
  <c r="J473" i="17" s="1"/>
  <c r="BO378" i="19"/>
  <c r="H376" i="17" s="1"/>
  <c r="I376" i="17" s="1"/>
  <c r="J376" i="17" s="1"/>
  <c r="BR330" i="19"/>
  <c r="BP135" i="19"/>
  <c r="BN34" i="19"/>
  <c r="BN8" i="19"/>
  <c r="BO8" i="19" s="1"/>
  <c r="H6" i="17" s="1"/>
  <c r="I6" i="17" s="1"/>
  <c r="J6" i="17" s="1"/>
  <c r="BK191" i="19"/>
  <c r="BQ191" i="19" s="1"/>
  <c r="BR540" i="19"/>
  <c r="BR484" i="19"/>
  <c r="BR165" i="19"/>
  <c r="BM8" i="19"/>
  <c r="BU8" i="19" s="1"/>
  <c r="BM29" i="19"/>
  <c r="BR417" i="19"/>
  <c r="BR206" i="19"/>
  <c r="BO510" i="19"/>
  <c r="H508" i="17" s="1"/>
  <c r="I508" i="17" s="1"/>
  <c r="J508" i="17" s="1"/>
  <c r="BK428" i="19"/>
  <c r="BQ428" i="19" s="1"/>
  <c r="BR494" i="19"/>
  <c r="BK247" i="19"/>
  <c r="BQ247" i="19" s="1"/>
  <c r="BO400" i="19"/>
  <c r="H398" i="17" s="1"/>
  <c r="I398" i="17" s="1"/>
  <c r="J398" i="17" s="1"/>
  <c r="BM117" i="19"/>
  <c r="BO117" i="19" s="1"/>
  <c r="H115" i="17" s="1"/>
  <c r="I115" i="17" s="1"/>
  <c r="J115" i="17" s="1"/>
  <c r="BR431" i="19"/>
  <c r="BR324" i="19"/>
  <c r="BN103" i="19"/>
  <c r="BR157" i="19"/>
  <c r="BK76" i="19"/>
  <c r="BQ76" i="19" s="1"/>
  <c r="BO470" i="19"/>
  <c r="H468" i="17" s="1"/>
  <c r="I468" i="17" s="1"/>
  <c r="J468" i="17" s="1"/>
  <c r="BR487" i="19"/>
  <c r="BR452" i="19"/>
  <c r="BO459" i="19"/>
  <c r="H457" i="17" s="1"/>
  <c r="I457" i="17" s="1"/>
  <c r="J457" i="17" s="1"/>
  <c r="BO492" i="19"/>
  <c r="H490" i="17" s="1"/>
  <c r="I490" i="17" s="1"/>
  <c r="J490" i="17" s="1"/>
  <c r="BO165" i="19"/>
  <c r="H163" i="17" s="1"/>
  <c r="I163" i="17" s="1"/>
  <c r="J163" i="17" s="1"/>
  <c r="BO253" i="19"/>
  <c r="H251" i="17" s="1"/>
  <c r="I251" i="17" s="1"/>
  <c r="J251" i="17" s="1"/>
  <c r="BR501" i="19"/>
  <c r="BR539" i="19"/>
  <c r="BU518" i="19"/>
  <c r="BV518" i="19" s="1"/>
  <c r="BW518" i="19" s="1"/>
  <c r="BO540" i="19"/>
  <c r="H538" i="17" s="1"/>
  <c r="I538" i="17" s="1"/>
  <c r="J538" i="17" s="1"/>
  <c r="BP355" i="19"/>
  <c r="BK114" i="19"/>
  <c r="BQ114" i="19" s="1"/>
  <c r="BR114" i="19" s="1"/>
  <c r="BM279" i="19"/>
  <c r="BU279" i="19" s="1"/>
  <c r="BV279" i="19" s="1"/>
  <c r="BW279" i="19" s="1"/>
  <c r="BP325" i="19"/>
  <c r="BM133" i="19"/>
  <c r="BU133" i="19" s="1"/>
  <c r="BV133" i="19" s="1"/>
  <c r="BW133" i="19" s="1"/>
  <c r="BO57" i="19"/>
  <c r="H55" i="17" s="1"/>
  <c r="I55" i="17" s="1"/>
  <c r="J55" i="17" s="1"/>
  <c r="BN192" i="19"/>
  <c r="BK123" i="19"/>
  <c r="BN23" i="19"/>
  <c r="BN363" i="19"/>
  <c r="BN79" i="19"/>
  <c r="BO79" i="19" s="1"/>
  <c r="H77" i="17" s="1"/>
  <c r="I77" i="17" s="1"/>
  <c r="J77" i="17" s="1"/>
  <c r="BN73" i="19"/>
  <c r="BO73" i="19" s="1"/>
  <c r="H71" i="17" s="1"/>
  <c r="I71" i="17" s="1"/>
  <c r="J71" i="17" s="1"/>
  <c r="BR214" i="19"/>
  <c r="BR242" i="19"/>
  <c r="BR212" i="19"/>
  <c r="BO430" i="19"/>
  <c r="H428" i="17" s="1"/>
  <c r="I428" i="17" s="1"/>
  <c r="J428" i="17" s="1"/>
  <c r="BK355" i="19"/>
  <c r="BQ355" i="19" s="1"/>
  <c r="BR355" i="19" s="1"/>
  <c r="BO471" i="19"/>
  <c r="H469" i="17" s="1"/>
  <c r="BR318" i="19"/>
  <c r="BK106" i="19"/>
  <c r="BQ106" i="19" s="1"/>
  <c r="BO427" i="19"/>
  <c r="H425" i="17" s="1"/>
  <c r="I425" i="17" s="1"/>
  <c r="J425" i="17" s="1"/>
  <c r="BO404" i="19"/>
  <c r="H402" i="17" s="1"/>
  <c r="I402" i="17" s="1"/>
  <c r="J402" i="17" s="1"/>
  <c r="BK325" i="19"/>
  <c r="BQ325" i="19" s="1"/>
  <c r="BN133" i="19"/>
  <c r="BO133" i="19" s="1"/>
  <c r="H131" i="17" s="1"/>
  <c r="I131" i="17" s="1"/>
  <c r="J131" i="17" s="1"/>
  <c r="BN372" i="19"/>
  <c r="BP192" i="19"/>
  <c r="BK115" i="19"/>
  <c r="BQ115" i="19" s="1"/>
  <c r="BR115" i="19" s="1"/>
  <c r="BM123" i="19"/>
  <c r="BU123" i="19" s="1"/>
  <c r="BV123" i="19" s="1"/>
  <c r="BW123" i="19" s="1"/>
  <c r="BO187" i="19"/>
  <c r="H185" i="17" s="1"/>
  <c r="I185" i="17" s="1"/>
  <c r="J185" i="17" s="1"/>
  <c r="BP23" i="19"/>
  <c r="BR65" i="19"/>
  <c r="BP363" i="19"/>
  <c r="BP79" i="19"/>
  <c r="BP73" i="19"/>
  <c r="BR408" i="19"/>
  <c r="BR337" i="19"/>
  <c r="BR41" i="19"/>
  <c r="BP138" i="19"/>
  <c r="BR396" i="19"/>
  <c r="BR342" i="19"/>
  <c r="BK279" i="19"/>
  <c r="BQ279" i="19" s="1"/>
  <c r="BM325" i="19"/>
  <c r="BO523" i="19"/>
  <c r="H521" i="17" s="1"/>
  <c r="I521" i="17" s="1"/>
  <c r="J521" i="17" s="1"/>
  <c r="BO416" i="19"/>
  <c r="H414" i="17" s="1"/>
  <c r="I414" i="17" s="1"/>
  <c r="J414" i="17" s="1"/>
  <c r="BR394" i="19"/>
  <c r="BR376" i="19"/>
  <c r="BN355" i="19"/>
  <c r="BU471" i="19"/>
  <c r="BV471" i="19" s="1"/>
  <c r="BW471" i="19" s="1"/>
  <c r="BU394" i="19"/>
  <c r="BV394" i="19" s="1"/>
  <c r="BW394" i="19" s="1"/>
  <c r="BO318" i="19"/>
  <c r="H316" i="17" s="1"/>
  <c r="I316" i="17" s="1"/>
  <c r="J316" i="17" s="1"/>
  <c r="BK35" i="19"/>
  <c r="BQ35" i="19" s="1"/>
  <c r="BR35" i="19" s="1"/>
  <c r="BN35" i="19"/>
  <c r="BN527" i="19"/>
  <c r="BP123" i="19"/>
  <c r="BK34" i="19"/>
  <c r="BQ34" i="19" s="1"/>
  <c r="BR34" i="19" s="1"/>
  <c r="BO346" i="19"/>
  <c r="H344" i="17" s="1"/>
  <c r="I344" i="17" s="1"/>
  <c r="J344" i="17" s="1"/>
  <c r="BR475" i="19"/>
  <c r="BR348" i="19"/>
  <c r="BR163" i="19"/>
  <c r="BK366" i="19"/>
  <c r="BQ366" i="19" s="1"/>
  <c r="BU141" i="19"/>
  <c r="BV141" i="19" s="1"/>
  <c r="BW141" i="19" s="1"/>
  <c r="BM107" i="19"/>
  <c r="BU107" i="19" s="1"/>
  <c r="BV107" i="19" s="1"/>
  <c r="BW107" i="19" s="1"/>
  <c r="BP107" i="19"/>
  <c r="BN107" i="19"/>
  <c r="BM374" i="19"/>
  <c r="BR374" i="19" s="1"/>
  <c r="BP141" i="19"/>
  <c r="BK209" i="19"/>
  <c r="BQ209" i="19" s="1"/>
  <c r="BR209" i="19" s="1"/>
  <c r="BO224" i="19"/>
  <c r="H222" i="17" s="1"/>
  <c r="I222" i="17" s="1"/>
  <c r="J222" i="17" s="1"/>
  <c r="BR498" i="19"/>
  <c r="BN106" i="19"/>
  <c r="BP353" i="19"/>
  <c r="BP98" i="19"/>
  <c r="BM124" i="19"/>
  <c r="BO124" i="19" s="1"/>
  <c r="H122" i="17" s="1"/>
  <c r="I122" i="17" s="1"/>
  <c r="J122" i="17" s="1"/>
  <c r="BR532" i="19"/>
  <c r="BK373" i="19"/>
  <c r="BQ373" i="19" s="1"/>
  <c r="BR373" i="19" s="1"/>
  <c r="BN515" i="19"/>
  <c r="BN278" i="19"/>
  <c r="BK22" i="19"/>
  <c r="BQ22" i="19" s="1"/>
  <c r="BO61" i="19"/>
  <c r="H59" i="17" s="1"/>
  <c r="I59" i="17" s="1"/>
  <c r="J59" i="17" s="1"/>
  <c r="BP191" i="19"/>
  <c r="BO412" i="19"/>
  <c r="H410" i="17" s="1"/>
  <c r="I410" i="17" s="1"/>
  <c r="J410" i="17" s="1"/>
  <c r="BK9" i="19"/>
  <c r="BQ9" i="19" s="1"/>
  <c r="BR9" i="19" s="1"/>
  <c r="BR224" i="19"/>
  <c r="BK435" i="19"/>
  <c r="BQ435" i="19" s="1"/>
  <c r="BN435" i="19"/>
  <c r="BM435" i="19"/>
  <c r="BO529" i="19"/>
  <c r="H527" i="17" s="1"/>
  <c r="I527" i="17" s="1"/>
  <c r="J527" i="17" s="1"/>
  <c r="BO323" i="19"/>
  <c r="H321" i="17" s="1"/>
  <c r="I321" i="17" s="1"/>
  <c r="J321" i="17" s="1"/>
  <c r="BR407" i="19"/>
  <c r="BP515" i="19"/>
  <c r="BR213" i="19"/>
  <c r="BO255" i="19"/>
  <c r="H253" i="17" s="1"/>
  <c r="I253" i="17" s="1"/>
  <c r="J253" i="17" s="1"/>
  <c r="BO479" i="19"/>
  <c r="H477" i="17" s="1"/>
  <c r="BM372" i="19"/>
  <c r="BR372" i="19" s="1"/>
  <c r="BP527" i="19"/>
  <c r="BU178" i="19"/>
  <c r="BV178" i="19" s="1"/>
  <c r="BW178" i="19" s="1"/>
  <c r="BK78" i="19"/>
  <c r="BQ78" i="19" s="1"/>
  <c r="BM22" i="19"/>
  <c r="BO22" i="19" s="1"/>
  <c r="H20" i="17" s="1"/>
  <c r="I20" i="17" s="1"/>
  <c r="J20" i="17" s="1"/>
  <c r="BM23" i="19"/>
  <c r="BR23" i="19" s="1"/>
  <c r="BM52" i="19"/>
  <c r="BU52" i="19" s="1"/>
  <c r="BV52" i="19" s="1"/>
  <c r="BW52" i="19" s="1"/>
  <c r="BP12" i="19"/>
  <c r="BM191" i="19"/>
  <c r="BU191" i="19" s="1"/>
  <c r="BV191" i="19" s="1"/>
  <c r="BW191" i="19" s="1"/>
  <c r="BP124" i="19"/>
  <c r="BM76" i="19"/>
  <c r="BU76" i="19" s="1"/>
  <c r="BV76" i="19" s="1"/>
  <c r="BW76" i="19" s="1"/>
  <c r="BP34" i="19"/>
  <c r="BR451" i="19"/>
  <c r="BO505" i="19"/>
  <c r="H503" i="17" s="1"/>
  <c r="I503" i="17" s="1"/>
  <c r="J503" i="17" s="1"/>
  <c r="BN141" i="19"/>
  <c r="BN209" i="19"/>
  <c r="BR263" i="19"/>
  <c r="BM161" i="19"/>
  <c r="BR161" i="19" s="1"/>
  <c r="BP139" i="19"/>
  <c r="BK124" i="19"/>
  <c r="BQ124" i="19" s="1"/>
  <c r="BO226" i="19"/>
  <c r="H224" i="17" s="1"/>
  <c r="I224" i="17" s="1"/>
  <c r="J224" i="17" s="1"/>
  <c r="BO484" i="19"/>
  <c r="H482" i="17" s="1"/>
  <c r="I482" i="17" s="1"/>
  <c r="J482" i="17" s="1"/>
  <c r="BO487" i="19"/>
  <c r="H485" i="17" s="1"/>
  <c r="I485" i="17" s="1"/>
  <c r="J485" i="17" s="1"/>
  <c r="BO482" i="19"/>
  <c r="H480" i="17" s="1"/>
  <c r="I480" i="17" s="1"/>
  <c r="J480" i="17" s="1"/>
  <c r="BM278" i="19"/>
  <c r="BR14" i="19"/>
  <c r="BN374" i="19"/>
  <c r="BU532" i="19"/>
  <c r="BV532" i="19" s="1"/>
  <c r="BW532" i="19" s="1"/>
  <c r="BO212" i="19"/>
  <c r="H210" i="17" s="1"/>
  <c r="I210" i="17" s="1"/>
  <c r="J210" i="17" s="1"/>
  <c r="BU212" i="19"/>
  <c r="BV212" i="19" s="1"/>
  <c r="BW212" i="19" s="1"/>
  <c r="BO440" i="19"/>
  <c r="H438" i="17" s="1"/>
  <c r="I438" i="17" s="1"/>
  <c r="J438" i="17" s="1"/>
  <c r="BK98" i="19"/>
  <c r="BQ98" i="19" s="1"/>
  <c r="BR174" i="19"/>
  <c r="BO494" i="19"/>
  <c r="H492" i="17" s="1"/>
  <c r="I492" i="17" s="1"/>
  <c r="J492" i="17" s="1"/>
  <c r="BU529" i="19"/>
  <c r="BV529" i="19" s="1"/>
  <c r="BW529" i="19" s="1"/>
  <c r="BO447" i="19"/>
  <c r="H445" i="17" s="1"/>
  <c r="BR477" i="19"/>
  <c r="BK515" i="19"/>
  <c r="BQ515" i="19" s="1"/>
  <c r="BR515" i="19" s="1"/>
  <c r="BN114" i="19"/>
  <c r="BN161" i="19"/>
  <c r="BO199" i="19"/>
  <c r="H197" i="17" s="1"/>
  <c r="BK141" i="19"/>
  <c r="BQ141" i="19" s="1"/>
  <c r="BR141" i="19" s="1"/>
  <c r="BM126" i="19"/>
  <c r="BU126" i="19" s="1"/>
  <c r="BV126" i="19" s="1"/>
  <c r="BW126" i="19" s="1"/>
  <c r="BP372" i="19"/>
  <c r="BK527" i="19"/>
  <c r="BQ527" i="19" s="1"/>
  <c r="BR527" i="19" s="1"/>
  <c r="BN113" i="19"/>
  <c r="BN22" i="19"/>
  <c r="BP366" i="19"/>
  <c r="BN52" i="19"/>
  <c r="BK307" i="19"/>
  <c r="BQ307" i="19" s="1"/>
  <c r="BO214" i="19"/>
  <c r="H212" i="17" s="1"/>
  <c r="I212" i="17" s="1"/>
  <c r="J212" i="17" s="1"/>
  <c r="BP17" i="19"/>
  <c r="BR49" i="19"/>
  <c r="BN76" i="19"/>
  <c r="BO333" i="19"/>
  <c r="H331" i="17" s="1"/>
  <c r="I331" i="17" s="1"/>
  <c r="J331" i="17" s="1"/>
  <c r="BO162" i="19"/>
  <c r="H160" i="17" s="1"/>
  <c r="I160" i="17" s="1"/>
  <c r="J160" i="17" s="1"/>
  <c r="BR309" i="19"/>
  <c r="BK351" i="19"/>
  <c r="BQ351" i="19" s="1"/>
  <c r="BN351" i="19"/>
  <c r="BR215" i="19"/>
  <c r="BP373" i="19"/>
  <c r="BN373" i="19"/>
  <c r="BO309" i="19"/>
  <c r="H307" i="17" s="1"/>
  <c r="I307" i="17" s="1"/>
  <c r="J307" i="17" s="1"/>
  <c r="BP374" i="19"/>
  <c r="BO174" i="19"/>
  <c r="H172" i="17" s="1"/>
  <c r="I172" i="17" s="1"/>
  <c r="J172" i="17" s="1"/>
  <c r="BK278" i="19"/>
  <c r="BQ278" i="19" s="1"/>
  <c r="BM106" i="19"/>
  <c r="BU106" i="19" s="1"/>
  <c r="BV106" i="19" s="1"/>
  <c r="BW106" i="19" s="1"/>
  <c r="BR392" i="19"/>
  <c r="BK107" i="19"/>
  <c r="BQ107" i="19" s="1"/>
  <c r="BK52" i="19"/>
  <c r="BQ52" i="19" s="1"/>
  <c r="BR492" i="19"/>
  <c r="BP435" i="19"/>
  <c r="BO491" i="19"/>
  <c r="H489" i="17" s="1"/>
  <c r="I489" i="17" s="1"/>
  <c r="J489" i="17" s="1"/>
  <c r="BR473" i="19"/>
  <c r="BO343" i="19"/>
  <c r="H341" i="17" s="1"/>
  <c r="I341" i="17" s="1"/>
  <c r="J341" i="17" s="1"/>
  <c r="BO415" i="19"/>
  <c r="H413" i="17" s="1"/>
  <c r="I413" i="17" s="1"/>
  <c r="J413" i="17" s="1"/>
  <c r="BO393" i="19"/>
  <c r="H391" i="17" s="1"/>
  <c r="I391" i="17" s="1"/>
  <c r="J391" i="17" s="1"/>
  <c r="BO337" i="19"/>
  <c r="H335" i="17" s="1"/>
  <c r="I335" i="17" s="1"/>
  <c r="J335" i="17" s="1"/>
  <c r="BO197" i="19"/>
  <c r="H195" i="17" s="1"/>
  <c r="I195" i="17" s="1"/>
  <c r="J195" i="17" s="1"/>
  <c r="BO70" i="19"/>
  <c r="H68" i="17" s="1"/>
  <c r="I68" i="17" s="1"/>
  <c r="J68" i="17" s="1"/>
  <c r="BR327" i="19"/>
  <c r="BP161" i="19"/>
  <c r="BR362" i="19"/>
  <c r="BP279" i="19"/>
  <c r="BR211" i="19"/>
  <c r="BP72" i="19"/>
  <c r="BO169" i="19"/>
  <c r="H167" i="17" s="1"/>
  <c r="I167" i="17" s="1"/>
  <c r="J167" i="17" s="1"/>
  <c r="BM113" i="19"/>
  <c r="BU113" i="19" s="1"/>
  <c r="BV113" i="19" s="1"/>
  <c r="BW113" i="19" s="1"/>
  <c r="BR58" i="19"/>
  <c r="BN138" i="19"/>
  <c r="BR526" i="19"/>
  <c r="BR470" i="19"/>
  <c r="BR495" i="19"/>
  <c r="BM351" i="19"/>
  <c r="BU351" i="19" s="1"/>
  <c r="BV351" i="19" s="1"/>
  <c r="BW351" i="19" s="1"/>
  <c r="BK72" i="19"/>
  <c r="BQ72" i="19" s="1"/>
  <c r="BR72" i="19" s="1"/>
  <c r="BR426" i="19"/>
  <c r="BR447" i="19"/>
  <c r="BO395" i="19"/>
  <c r="H393" i="17" s="1"/>
  <c r="I393" i="17" s="1"/>
  <c r="J393" i="17" s="1"/>
  <c r="BQ395" i="19"/>
  <c r="BR395" i="19" s="1"/>
  <c r="BO498" i="19"/>
  <c r="H496" i="17" s="1"/>
  <c r="I496" i="17" s="1"/>
  <c r="J496" i="17" s="1"/>
  <c r="BU336" i="19"/>
  <c r="BV336" i="19" s="1"/>
  <c r="BW336" i="19" s="1"/>
  <c r="BR336" i="19"/>
  <c r="BU229" i="19"/>
  <c r="BV229" i="19" s="1"/>
  <c r="BW229" i="19" s="1"/>
  <c r="BO229" i="19"/>
  <c r="H227" i="17" s="1"/>
  <c r="I227" i="17" s="1"/>
  <c r="J227" i="17" s="1"/>
  <c r="BU250" i="19"/>
  <c r="BV250" i="19" s="1"/>
  <c r="BW250" i="19" s="1"/>
  <c r="BO250" i="19"/>
  <c r="H248" i="17" s="1"/>
  <c r="I248" i="17" s="1"/>
  <c r="J248" i="17" s="1"/>
  <c r="BO163" i="19"/>
  <c r="H161" i="17" s="1"/>
  <c r="I161" i="17" s="1"/>
  <c r="J161" i="17" s="1"/>
  <c r="BU163" i="19"/>
  <c r="BV163" i="19" s="1"/>
  <c r="BW163" i="19" s="1"/>
  <c r="BN64" i="19"/>
  <c r="BM64" i="19"/>
  <c r="BU64" i="19" s="1"/>
  <c r="BV64" i="19" s="1"/>
  <c r="BW64" i="19" s="1"/>
  <c r="BP64" i="19"/>
  <c r="BK64" i="19"/>
  <c r="BQ64" i="19" s="1"/>
  <c r="BO457" i="19"/>
  <c r="H455" i="17" s="1"/>
  <c r="I455" i="17" s="1"/>
  <c r="J455" i="17" s="1"/>
  <c r="BR259" i="19"/>
  <c r="BU186" i="19"/>
  <c r="BV186" i="19" s="1"/>
  <c r="BW186" i="19" s="1"/>
  <c r="BO186" i="19"/>
  <c r="H184" i="17" s="1"/>
  <c r="I184" i="17" s="1"/>
  <c r="J184" i="17" s="1"/>
  <c r="BU452" i="19"/>
  <c r="BV452" i="19" s="1"/>
  <c r="BW452" i="19" s="1"/>
  <c r="BO452" i="19"/>
  <c r="H450" i="17" s="1"/>
  <c r="I450" i="17" s="1"/>
  <c r="J450" i="17" s="1"/>
  <c r="BR205" i="19"/>
  <c r="BO205" i="19"/>
  <c r="H203" i="17" s="1"/>
  <c r="I203" i="17" s="1"/>
  <c r="J203" i="17" s="1"/>
  <c r="BU205" i="19"/>
  <c r="BV205" i="19" s="1"/>
  <c r="BW205" i="19" s="1"/>
  <c r="BO439" i="19"/>
  <c r="H437" i="17" s="1"/>
  <c r="BQ439" i="19"/>
  <c r="BR439" i="19" s="1"/>
  <c r="BK82" i="19"/>
  <c r="BQ82" i="19" s="1"/>
  <c r="BM82" i="19"/>
  <c r="BU82" i="19" s="1"/>
  <c r="BV82" i="19" s="1"/>
  <c r="BW82" i="19" s="1"/>
  <c r="BP350" i="19"/>
  <c r="BK350" i="19"/>
  <c r="BQ350" i="19" s="1"/>
  <c r="BN350" i="19"/>
  <c r="BM350" i="19"/>
  <c r="BM360" i="19"/>
  <c r="BO360" i="19" s="1"/>
  <c r="H358" i="17" s="1"/>
  <c r="I358" i="17" s="1"/>
  <c r="J358" i="17" s="1"/>
  <c r="BK360" i="19"/>
  <c r="BQ360" i="19" s="1"/>
  <c r="BO495" i="19"/>
  <c r="H493" i="17" s="1"/>
  <c r="I493" i="17" s="1"/>
  <c r="J493" i="17" s="1"/>
  <c r="BK299" i="19"/>
  <c r="BQ299" i="19" s="1"/>
  <c r="BN299" i="19"/>
  <c r="BP299" i="19"/>
  <c r="BM299" i="19"/>
  <c r="BK193" i="19"/>
  <c r="BQ193" i="19" s="1"/>
  <c r="BN193" i="19"/>
  <c r="BM193" i="19"/>
  <c r="BP193" i="19"/>
  <c r="BU265" i="19"/>
  <c r="BV265" i="19" s="1"/>
  <c r="BW265" i="19" s="1"/>
  <c r="BO265" i="19"/>
  <c r="H263" i="17" s="1"/>
  <c r="I263" i="17" s="1"/>
  <c r="J263" i="17" s="1"/>
  <c r="BM293" i="19"/>
  <c r="BU293" i="19" s="1"/>
  <c r="BV293" i="19" s="1"/>
  <c r="BW293" i="19" s="1"/>
  <c r="BP293" i="19"/>
  <c r="BN293" i="19"/>
  <c r="BR225" i="19"/>
  <c r="BO330" i="19"/>
  <c r="H328" i="17" s="1"/>
  <c r="I328" i="17" s="1"/>
  <c r="J328" i="17" s="1"/>
  <c r="BU330" i="19"/>
  <c r="BV330" i="19" s="1"/>
  <c r="BW330" i="19" s="1"/>
  <c r="BO456" i="19"/>
  <c r="H454" i="17" s="1"/>
  <c r="I454" i="17" s="1"/>
  <c r="J454" i="17" s="1"/>
  <c r="BU456" i="19"/>
  <c r="BV456" i="19" s="1"/>
  <c r="BW456" i="19" s="1"/>
  <c r="BR456" i="19"/>
  <c r="BO11" i="19"/>
  <c r="H9" i="17" s="1"/>
  <c r="I9" i="17" s="1"/>
  <c r="J9" i="17" s="1"/>
  <c r="BR537" i="19"/>
  <c r="BN528" i="19"/>
  <c r="BK528" i="19"/>
  <c r="BQ528" i="19" s="1"/>
  <c r="BM528" i="19"/>
  <c r="BO528" i="19" s="1"/>
  <c r="H526" i="17" s="1"/>
  <c r="I526" i="17" s="1"/>
  <c r="J526" i="17" s="1"/>
  <c r="BP132" i="19"/>
  <c r="BM132" i="19"/>
  <c r="BU132" i="19" s="1"/>
  <c r="BV132" i="19" s="1"/>
  <c r="BW132" i="19" s="1"/>
  <c r="BN132" i="19"/>
  <c r="BK132" i="19"/>
  <c r="BQ132" i="19" s="1"/>
  <c r="BP39" i="19"/>
  <c r="BK39" i="19"/>
  <c r="BQ39" i="19" s="1"/>
  <c r="BR39" i="19" s="1"/>
  <c r="BN39" i="19"/>
  <c r="BR460" i="19"/>
  <c r="BU460" i="19"/>
  <c r="BV460" i="19" s="1"/>
  <c r="BW460" i="19" s="1"/>
  <c r="BU440" i="19"/>
  <c r="BV440" i="19" s="1"/>
  <c r="BW440" i="19" s="1"/>
  <c r="BR440" i="19"/>
  <c r="BU319" i="19"/>
  <c r="BV319" i="19" s="1"/>
  <c r="BW319" i="19" s="1"/>
  <c r="BO319" i="19"/>
  <c r="H317" i="17" s="1"/>
  <c r="I317" i="17" s="1"/>
  <c r="J317" i="17" s="1"/>
  <c r="BK274" i="19"/>
  <c r="BQ274" i="19" s="1"/>
  <c r="BN360" i="19"/>
  <c r="BO63" i="19"/>
  <c r="H61" i="17" s="1"/>
  <c r="I61" i="17" s="1"/>
  <c r="J61" i="17" s="1"/>
  <c r="BP82" i="19"/>
  <c r="BO417" i="19"/>
  <c r="H415" i="17" s="1"/>
  <c r="I415" i="17" s="1"/>
  <c r="J415" i="17" s="1"/>
  <c r="BU417" i="19"/>
  <c r="BV417" i="19" s="1"/>
  <c r="BW417" i="19" s="1"/>
  <c r="BK385" i="19"/>
  <c r="BQ385" i="19" s="1"/>
  <c r="BM385" i="19"/>
  <c r="BN385" i="19"/>
  <c r="BM370" i="19"/>
  <c r="BP370" i="19"/>
  <c r="BK370" i="19"/>
  <c r="BQ370" i="19" s="1"/>
  <c r="BN370" i="19"/>
  <c r="BO451" i="19"/>
  <c r="H449" i="17" s="1"/>
  <c r="I449" i="17" s="1"/>
  <c r="J449" i="17" s="1"/>
  <c r="BR346" i="19"/>
  <c r="BQ202" i="19"/>
  <c r="BR202" i="19" s="1"/>
  <c r="BO202" i="19"/>
  <c r="H200" i="17" s="1"/>
  <c r="I200" i="17" s="1"/>
  <c r="J200" i="17" s="1"/>
  <c r="BR130" i="19"/>
  <c r="BU503" i="19"/>
  <c r="BV503" i="19" s="1"/>
  <c r="BW503" i="19" s="1"/>
  <c r="BO503" i="19"/>
  <c r="H501" i="17" s="1"/>
  <c r="I501" i="17" s="1"/>
  <c r="J501" i="17" s="1"/>
  <c r="BP338" i="19"/>
  <c r="BN338" i="19"/>
  <c r="BM383" i="19"/>
  <c r="BK383" i="19"/>
  <c r="BQ383" i="19" s="1"/>
  <c r="BP383" i="19"/>
  <c r="BN383" i="19"/>
  <c r="BK246" i="19"/>
  <c r="BQ246" i="19" s="1"/>
  <c r="BP246" i="19"/>
  <c r="BU535" i="19"/>
  <c r="BV535" i="19" s="1"/>
  <c r="BW535" i="19" s="1"/>
  <c r="BO535" i="19"/>
  <c r="H533" i="17" s="1"/>
  <c r="BU151" i="19"/>
  <c r="BV151" i="19" s="1"/>
  <c r="BW151" i="19" s="1"/>
  <c r="BO151" i="19"/>
  <c r="H149" i="17" s="1"/>
  <c r="I149" i="17" s="1"/>
  <c r="J149" i="17" s="1"/>
  <c r="BU328" i="19"/>
  <c r="BV328" i="19" s="1"/>
  <c r="BW328" i="19" s="1"/>
  <c r="BO328" i="19"/>
  <c r="H326" i="17" s="1"/>
  <c r="I326" i="17" s="1"/>
  <c r="J326" i="17" s="1"/>
  <c r="BO426" i="19"/>
  <c r="H424" i="17" s="1"/>
  <c r="I424" i="17" s="1"/>
  <c r="J424" i="17" s="1"/>
  <c r="BR516" i="19"/>
  <c r="BR524" i="19"/>
  <c r="BO513" i="19"/>
  <c r="H511" i="17" s="1"/>
  <c r="I511" i="17" s="1"/>
  <c r="J511" i="17" s="1"/>
  <c r="BR476" i="19"/>
  <c r="BR508" i="19"/>
  <c r="BO516" i="19"/>
  <c r="H514" i="17" s="1"/>
  <c r="I514" i="17" s="1"/>
  <c r="J514" i="17" s="1"/>
  <c r="BP247" i="19"/>
  <c r="BR347" i="19"/>
  <c r="BR171" i="19"/>
  <c r="BM338" i="19"/>
  <c r="BU338" i="19" s="1"/>
  <c r="BV338" i="19" s="1"/>
  <c r="BW338" i="19" s="1"/>
  <c r="BR269" i="19"/>
  <c r="BR108" i="19"/>
  <c r="BR268" i="19"/>
  <c r="BO315" i="19"/>
  <c r="H313" i="17" s="1"/>
  <c r="I313" i="17" s="1"/>
  <c r="J313" i="17" s="1"/>
  <c r="BK113" i="19"/>
  <c r="BQ113" i="19" s="1"/>
  <c r="BP36" i="19"/>
  <c r="BR238" i="19"/>
  <c r="BR50" i="19"/>
  <c r="BR437" i="19"/>
  <c r="BR504" i="19"/>
  <c r="BN418" i="19"/>
  <c r="BP418" i="19"/>
  <c r="BM418" i="19"/>
  <c r="BK418" i="19"/>
  <c r="BQ418" i="19" s="1"/>
  <c r="BP147" i="19"/>
  <c r="BN147" i="19"/>
  <c r="BO147" i="19" s="1"/>
  <c r="H145" i="17" s="1"/>
  <c r="I145" i="17" s="1"/>
  <c r="J145" i="17" s="1"/>
  <c r="BM147" i="19"/>
  <c r="BU147" i="19" s="1"/>
  <c r="BV147" i="19" s="1"/>
  <c r="BW147" i="19" s="1"/>
  <c r="BR491" i="19"/>
  <c r="BR265" i="19"/>
  <c r="BP111" i="19"/>
  <c r="BM111" i="19"/>
  <c r="BU111" i="19" s="1"/>
  <c r="BV111" i="19" s="1"/>
  <c r="BW111" i="19" s="1"/>
  <c r="BN111" i="19"/>
  <c r="BO111" i="19" s="1"/>
  <c r="H109" i="17" s="1"/>
  <c r="I109" i="17" s="1"/>
  <c r="J109" i="17" s="1"/>
  <c r="BO345" i="19"/>
  <c r="H343" i="17" s="1"/>
  <c r="I343" i="17" s="1"/>
  <c r="J343" i="17" s="1"/>
  <c r="BO317" i="19"/>
  <c r="H315" i="17" s="1"/>
  <c r="I315" i="17" s="1"/>
  <c r="J315" i="17" s="1"/>
  <c r="BO65" i="19"/>
  <c r="H63" i="17" s="1"/>
  <c r="I63" i="17" s="1"/>
  <c r="J63" i="17" s="1"/>
  <c r="BR415" i="19"/>
  <c r="BP119" i="19"/>
  <c r="BN119" i="19"/>
  <c r="BR538" i="19"/>
  <c r="BO507" i="19"/>
  <c r="H505" i="17" s="1"/>
  <c r="I505" i="17" s="1"/>
  <c r="J505" i="17" s="1"/>
  <c r="BR411" i="19"/>
  <c r="BR393" i="19"/>
  <c r="BR240" i="19"/>
  <c r="BO381" i="19"/>
  <c r="H379" i="17" s="1"/>
  <c r="I379" i="17" s="1"/>
  <c r="J379" i="17" s="1"/>
  <c r="BR344" i="19"/>
  <c r="BO136" i="19"/>
  <c r="H134" i="17" s="1"/>
  <c r="I134" i="17" s="1"/>
  <c r="J134" i="17" s="1"/>
  <c r="BR298" i="19"/>
  <c r="BR260" i="19"/>
  <c r="BO201" i="19"/>
  <c r="H199" i="17" s="1"/>
  <c r="I199" i="17" s="1"/>
  <c r="J199" i="17" s="1"/>
  <c r="BO108" i="19"/>
  <c r="H106" i="17" s="1"/>
  <c r="I106" i="17" s="1"/>
  <c r="J106" i="17" s="1"/>
  <c r="BR479" i="19"/>
  <c r="BR152" i="19"/>
  <c r="BR314" i="19"/>
  <c r="BR61" i="19"/>
  <c r="BO68" i="19"/>
  <c r="H66" i="17" s="1"/>
  <c r="I66" i="17" s="1"/>
  <c r="J66" i="17" s="1"/>
  <c r="BO526" i="19"/>
  <c r="H524" i="17" s="1"/>
  <c r="I524" i="17" s="1"/>
  <c r="J524" i="17" s="1"/>
  <c r="BU526" i="19"/>
  <c r="BV526" i="19" s="1"/>
  <c r="BW526" i="19" s="1"/>
  <c r="BP421" i="19"/>
  <c r="BK421" i="19"/>
  <c r="BQ421" i="19" s="1"/>
  <c r="BO263" i="19"/>
  <c r="H261" i="17" s="1"/>
  <c r="I261" i="17" s="1"/>
  <c r="J261" i="17" s="1"/>
  <c r="BP233" i="19"/>
  <c r="BK233" i="19"/>
  <c r="BQ233" i="19" s="1"/>
  <c r="BU413" i="19"/>
  <c r="BV413" i="19" s="1"/>
  <c r="BW413" i="19" s="1"/>
  <c r="BO413" i="19"/>
  <c r="H411" i="17" s="1"/>
  <c r="I411" i="17" s="1"/>
  <c r="J411" i="17" s="1"/>
  <c r="BP367" i="19"/>
  <c r="BK367" i="19"/>
  <c r="BQ367" i="19" s="1"/>
  <c r="BM367" i="19"/>
  <c r="BN367" i="19"/>
  <c r="BR70" i="19"/>
  <c r="BR333" i="19"/>
  <c r="BP262" i="19"/>
  <c r="BM262" i="19"/>
  <c r="BK262" i="19"/>
  <c r="BQ262" i="19" s="1"/>
  <c r="BN262" i="19"/>
  <c r="BR151" i="19"/>
  <c r="BU469" i="19"/>
  <c r="BV469" i="19" s="1"/>
  <c r="BW469" i="19" s="1"/>
  <c r="BO469" i="19"/>
  <c r="H467" i="17" s="1"/>
  <c r="I467" i="17" s="1"/>
  <c r="J467" i="17" s="1"/>
  <c r="BR335" i="19"/>
  <c r="BO489" i="19"/>
  <c r="H487" i="17" s="1"/>
  <c r="I487" i="17" s="1"/>
  <c r="J487" i="17" s="1"/>
  <c r="BU504" i="19"/>
  <c r="BV504" i="19" s="1"/>
  <c r="BW504" i="19" s="1"/>
  <c r="BO504" i="19"/>
  <c r="H502" i="17" s="1"/>
  <c r="I502" i="17" s="1"/>
  <c r="J502" i="17" s="1"/>
  <c r="BU522" i="19"/>
  <c r="BV522" i="19" s="1"/>
  <c r="BW522" i="19" s="1"/>
  <c r="BO522" i="19"/>
  <c r="H520" i="17" s="1"/>
  <c r="I520" i="17" s="1"/>
  <c r="J520" i="17" s="1"/>
  <c r="BO433" i="19"/>
  <c r="H431" i="17" s="1"/>
  <c r="I431" i="17" s="1"/>
  <c r="J431" i="17" s="1"/>
  <c r="BO485" i="19"/>
  <c r="H483" i="17" s="1"/>
  <c r="I483" i="17" s="1"/>
  <c r="J483" i="17" s="1"/>
  <c r="BR341" i="19"/>
  <c r="BU381" i="19"/>
  <c r="BV381" i="19" s="1"/>
  <c r="BW381" i="19" s="1"/>
  <c r="BM246" i="19"/>
  <c r="BO246" i="19" s="1"/>
  <c r="H244" i="17" s="1"/>
  <c r="I244" i="17" s="1"/>
  <c r="J244" i="17" s="1"/>
  <c r="BN72" i="19"/>
  <c r="BR210" i="19"/>
  <c r="BN9" i="19"/>
  <c r="BR221" i="19"/>
  <c r="BR235" i="19"/>
  <c r="BR153" i="19"/>
  <c r="BP8" i="19"/>
  <c r="BK138" i="19"/>
  <c r="BQ138" i="19" s="1"/>
  <c r="BR138" i="19" s="1"/>
  <c r="BO521" i="19"/>
  <c r="H519" i="17" s="1"/>
  <c r="I519" i="17" s="1"/>
  <c r="J519" i="17" s="1"/>
  <c r="BU521" i="19"/>
  <c r="BV521" i="19" s="1"/>
  <c r="BW521" i="19" s="1"/>
  <c r="BR522" i="19"/>
  <c r="BR380" i="19"/>
  <c r="BU365" i="19"/>
  <c r="BV365" i="19" s="1"/>
  <c r="BW365" i="19" s="1"/>
  <c r="BO365" i="19"/>
  <c r="H363" i="17" s="1"/>
  <c r="I363" i="17" s="1"/>
  <c r="J363" i="17" s="1"/>
  <c r="BP69" i="19"/>
  <c r="BN69" i="19"/>
  <c r="BM69" i="19"/>
  <c r="BU69" i="19" s="1"/>
  <c r="BV69" i="19" s="1"/>
  <c r="BW69" i="19" s="1"/>
  <c r="BK69" i="19"/>
  <c r="BQ69" i="19" s="1"/>
  <c r="BR332" i="19"/>
  <c r="BR535" i="19"/>
  <c r="BR250" i="19"/>
  <c r="BU348" i="19"/>
  <c r="BV348" i="19" s="1"/>
  <c r="BW348" i="19" s="1"/>
  <c r="BO348" i="19"/>
  <c r="H346" i="17" s="1"/>
  <c r="I346" i="17" s="1"/>
  <c r="J346" i="17" s="1"/>
  <c r="BM118" i="19"/>
  <c r="BU118" i="19" s="1"/>
  <c r="BV118" i="19" s="1"/>
  <c r="BW118" i="19" s="1"/>
  <c r="BP118" i="19"/>
  <c r="BO425" i="19"/>
  <c r="H423" i="17" s="1"/>
  <c r="I423" i="17" s="1"/>
  <c r="J423" i="17" s="1"/>
  <c r="BR156" i="19"/>
  <c r="BR430" i="19"/>
  <c r="BR216" i="19"/>
  <c r="BR207" i="19"/>
  <c r="BN246" i="19"/>
  <c r="BR434" i="19"/>
  <c r="BR297" i="19"/>
  <c r="BK119" i="19"/>
  <c r="BQ119" i="19" s="1"/>
  <c r="BR119" i="19" s="1"/>
  <c r="BR427" i="19"/>
  <c r="BR410" i="19"/>
  <c r="BR388" i="19"/>
  <c r="BO143" i="19"/>
  <c r="H141" i="17" s="1"/>
  <c r="I141" i="17" s="1"/>
  <c r="J141" i="17" s="1"/>
  <c r="BO221" i="19"/>
  <c r="H219" i="17" s="1"/>
  <c r="I219" i="17" s="1"/>
  <c r="J219" i="17" s="1"/>
  <c r="BR289" i="19"/>
  <c r="BR219" i="19"/>
  <c r="BR203" i="19"/>
  <c r="BR208" i="19"/>
  <c r="BK424" i="19"/>
  <c r="BQ424" i="19" s="1"/>
  <c r="BM424" i="19"/>
  <c r="BN424" i="19"/>
  <c r="BR186" i="19"/>
  <c r="BO336" i="19"/>
  <c r="H334" i="17" s="1"/>
  <c r="I334" i="17" s="1"/>
  <c r="J334" i="17" s="1"/>
  <c r="BR229" i="19"/>
  <c r="BN78" i="19"/>
  <c r="BM78" i="19"/>
  <c r="BU78" i="19" s="1"/>
  <c r="BV78" i="19" s="1"/>
  <c r="BW78" i="19" s="1"/>
  <c r="BO380" i="19"/>
  <c r="H378" i="17" s="1"/>
  <c r="I378" i="17" s="1"/>
  <c r="J378" i="17" s="1"/>
  <c r="BR328" i="19"/>
  <c r="BU176" i="19"/>
  <c r="BV176" i="19" s="1"/>
  <c r="BW176" i="19" s="1"/>
  <c r="BO176" i="19"/>
  <c r="H174" i="17" s="1"/>
  <c r="I174" i="17" s="1"/>
  <c r="J174" i="17" s="1"/>
  <c r="BU465" i="19"/>
  <c r="BV465" i="19" s="1"/>
  <c r="BW465" i="19" s="1"/>
  <c r="BO465" i="19"/>
  <c r="H463" i="17" s="1"/>
  <c r="I463" i="17" s="1"/>
  <c r="J463" i="17" s="1"/>
  <c r="BO530" i="19"/>
  <c r="H528" i="17" s="1"/>
  <c r="I528" i="17" s="1"/>
  <c r="J528" i="17" s="1"/>
  <c r="BU530" i="19"/>
  <c r="BV530" i="19" s="1"/>
  <c r="BW530" i="19" s="1"/>
  <c r="BO399" i="19"/>
  <c r="H397" i="17" s="1"/>
  <c r="BU399" i="19"/>
  <c r="BV399" i="19" s="1"/>
  <c r="BW399" i="19" s="1"/>
  <c r="BP230" i="19"/>
  <c r="BN230" i="19"/>
  <c r="BM230" i="19"/>
  <c r="BK230" i="19"/>
  <c r="BQ230" i="19" s="1"/>
  <c r="BK295" i="19"/>
  <c r="BQ295" i="19" s="1"/>
  <c r="BM295" i="19"/>
  <c r="BP295" i="19"/>
  <c r="BN295" i="19"/>
  <c r="BU217" i="19"/>
  <c r="BV217" i="19" s="1"/>
  <c r="BW217" i="19" s="1"/>
  <c r="BO217" i="19"/>
  <c r="H215" i="17" s="1"/>
  <c r="I215" i="17" s="1"/>
  <c r="J215" i="17" s="1"/>
  <c r="BK125" i="19"/>
  <c r="BQ125" i="19" s="1"/>
  <c r="BP125" i="19"/>
  <c r="BN125" i="19"/>
  <c r="BM125" i="19"/>
  <c r="BU125" i="19" s="1"/>
  <c r="BV125" i="19" s="1"/>
  <c r="BW125" i="19" s="1"/>
  <c r="BO168" i="19"/>
  <c r="H166" i="17" s="1"/>
  <c r="I166" i="17" s="1"/>
  <c r="J166" i="17" s="1"/>
  <c r="BU168" i="19"/>
  <c r="BV168" i="19" s="1"/>
  <c r="BW168" i="19" s="1"/>
  <c r="BN305" i="19"/>
  <c r="BP305" i="19"/>
  <c r="BM305" i="19"/>
  <c r="BK305" i="19"/>
  <c r="BQ305" i="19" s="1"/>
  <c r="BK286" i="19"/>
  <c r="BQ286" i="19" s="1"/>
  <c r="BP286" i="19"/>
  <c r="BM286" i="19"/>
  <c r="BN286" i="19"/>
  <c r="BO342" i="19"/>
  <c r="H340" i="17" s="1"/>
  <c r="I340" i="17" s="1"/>
  <c r="J340" i="17" s="1"/>
  <c r="BM77" i="19"/>
  <c r="BU77" i="19" s="1"/>
  <c r="BV77" i="19" s="1"/>
  <c r="BW77" i="19" s="1"/>
  <c r="BK77" i="19"/>
  <c r="BQ77" i="19" s="1"/>
  <c r="BP77" i="19"/>
  <c r="BN77" i="19"/>
  <c r="BR223" i="19"/>
  <c r="BP43" i="19"/>
  <c r="BM43" i="19"/>
  <c r="BN43" i="19"/>
  <c r="BK43" i="19"/>
  <c r="BQ43" i="19" s="1"/>
  <c r="BO476" i="19"/>
  <c r="H474" i="17" s="1"/>
  <c r="I474" i="17" s="1"/>
  <c r="J474" i="17" s="1"/>
  <c r="AZ541" i="19"/>
  <c r="BO441" i="19"/>
  <c r="H439" i="17" s="1"/>
  <c r="I439" i="17" s="1"/>
  <c r="J439" i="17" s="1"/>
  <c r="BU441" i="19"/>
  <c r="BV441" i="19" s="1"/>
  <c r="BW441" i="19" s="1"/>
  <c r="BO304" i="19"/>
  <c r="H302" i="17" s="1"/>
  <c r="I302" i="17" s="1"/>
  <c r="J302" i="17" s="1"/>
  <c r="BU304" i="19"/>
  <c r="BV304" i="19" s="1"/>
  <c r="BW304" i="19" s="1"/>
  <c r="BM371" i="19"/>
  <c r="BK371" i="19"/>
  <c r="BQ371" i="19" s="1"/>
  <c r="BN371" i="19"/>
  <c r="BP371" i="19"/>
  <c r="BR322" i="19"/>
  <c r="BP97" i="19"/>
  <c r="BN97" i="19"/>
  <c r="BM97" i="19"/>
  <c r="BU97" i="19" s="1"/>
  <c r="BV97" i="19" s="1"/>
  <c r="BW97" i="19" s="1"/>
  <c r="BK97" i="19"/>
  <c r="BQ97" i="19" s="1"/>
  <c r="BR334" i="19"/>
  <c r="BM287" i="19"/>
  <c r="BK287" i="19"/>
  <c r="BQ287" i="19" s="1"/>
  <c r="BN287" i="19"/>
  <c r="BP287" i="19"/>
  <c r="BP228" i="19"/>
  <c r="BK228" i="19"/>
  <c r="BQ228" i="19" s="1"/>
  <c r="BM228" i="19"/>
  <c r="BN228" i="19"/>
  <c r="BO148" i="19"/>
  <c r="H146" i="17" s="1"/>
  <c r="I146" i="17" s="1"/>
  <c r="J146" i="17" s="1"/>
  <c r="BU148" i="19"/>
  <c r="BV148" i="19" s="1"/>
  <c r="BW148" i="19" s="1"/>
  <c r="BK131" i="19"/>
  <c r="BQ131" i="19" s="1"/>
  <c r="BM131" i="19"/>
  <c r="BU131" i="19" s="1"/>
  <c r="BV131" i="19" s="1"/>
  <c r="BW131" i="19" s="1"/>
  <c r="BP131" i="19"/>
  <c r="BN131" i="19"/>
  <c r="BO211" i="19"/>
  <c r="H209" i="17" s="1"/>
  <c r="I209" i="17" s="1"/>
  <c r="J209" i="17" s="1"/>
  <c r="BU211" i="19"/>
  <c r="BV211" i="19" s="1"/>
  <c r="BW211" i="19" s="1"/>
  <c r="BR136" i="19"/>
  <c r="BP419" i="19"/>
  <c r="BN419" i="19"/>
  <c r="BM419" i="19"/>
  <c r="BK419" i="19"/>
  <c r="BQ419" i="19" s="1"/>
  <c r="BM273" i="19"/>
  <c r="BK273" i="19"/>
  <c r="BQ273" i="19" s="1"/>
  <c r="BP273" i="19"/>
  <c r="BN273" i="19"/>
  <c r="BK251" i="19"/>
  <c r="BQ251" i="19" s="1"/>
  <c r="BM251" i="19"/>
  <c r="BN251" i="19"/>
  <c r="BP251" i="19"/>
  <c r="BP102" i="19"/>
  <c r="BM102" i="19"/>
  <c r="BK102" i="19"/>
  <c r="BQ102" i="19" s="1"/>
  <c r="BN102" i="19"/>
  <c r="BK261" i="19"/>
  <c r="BQ261" i="19" s="1"/>
  <c r="BP261" i="19"/>
  <c r="BN261" i="19"/>
  <c r="BM261" i="19"/>
  <c r="BU289" i="19"/>
  <c r="BV289" i="19" s="1"/>
  <c r="BW289" i="19" s="1"/>
  <c r="BO289" i="19"/>
  <c r="H287" i="17" s="1"/>
  <c r="I287" i="17" s="1"/>
  <c r="J287" i="17" s="1"/>
  <c r="BO324" i="19"/>
  <c r="H322" i="17" s="1"/>
  <c r="I322" i="17" s="1"/>
  <c r="J322" i="17" s="1"/>
  <c r="BK48" i="19"/>
  <c r="BQ48" i="19" s="1"/>
  <c r="BP48" i="19"/>
  <c r="BN48" i="19"/>
  <c r="BM48" i="19"/>
  <c r="BO364" i="19"/>
  <c r="H362" i="17" s="1"/>
  <c r="I362" i="17" s="1"/>
  <c r="J362" i="17" s="1"/>
  <c r="BU364" i="19"/>
  <c r="BV364" i="19" s="1"/>
  <c r="BW364" i="19" s="1"/>
  <c r="BO153" i="19"/>
  <c r="H151" i="17" s="1"/>
  <c r="I151" i="17" s="1"/>
  <c r="J151" i="17" s="1"/>
  <c r="BU153" i="19"/>
  <c r="BV153" i="19" s="1"/>
  <c r="BW153" i="19" s="1"/>
  <c r="BM66" i="19"/>
  <c r="BU66" i="19" s="1"/>
  <c r="BV66" i="19" s="1"/>
  <c r="BW66" i="19" s="1"/>
  <c r="BK66" i="19"/>
  <c r="BQ66" i="19" s="1"/>
  <c r="BN66" i="19"/>
  <c r="BP66" i="19"/>
  <c r="BK146" i="19"/>
  <c r="BQ146" i="19" s="1"/>
  <c r="BM146" i="19"/>
  <c r="BU146" i="19" s="1"/>
  <c r="BV146" i="19" s="1"/>
  <c r="BW146" i="19" s="1"/>
  <c r="BP146" i="19"/>
  <c r="BN146" i="19"/>
  <c r="BP88" i="19"/>
  <c r="BN88" i="19"/>
  <c r="BM88" i="19"/>
  <c r="BU88" i="19" s="1"/>
  <c r="BV88" i="19" s="1"/>
  <c r="BW88" i="19" s="1"/>
  <c r="BK88" i="19"/>
  <c r="BQ88" i="19" s="1"/>
  <c r="BK137" i="19"/>
  <c r="BQ137" i="19" s="1"/>
  <c r="BN137" i="19"/>
  <c r="BM137" i="19"/>
  <c r="BP137" i="19"/>
  <c r="BQ448" i="19"/>
  <c r="BR448" i="19" s="1"/>
  <c r="BO448" i="19"/>
  <c r="H446" i="17" s="1"/>
  <c r="I446" i="17" s="1"/>
  <c r="J446" i="17" s="1"/>
  <c r="BP444" i="19"/>
  <c r="BN444" i="19"/>
  <c r="BM444" i="19"/>
  <c r="BK444" i="19"/>
  <c r="BQ444" i="19" s="1"/>
  <c r="BR533" i="19"/>
  <c r="BO538" i="19"/>
  <c r="H536" i="17" s="1"/>
  <c r="I536" i="17" s="1"/>
  <c r="J536" i="17" s="1"/>
  <c r="BU538" i="19"/>
  <c r="BV538" i="19" s="1"/>
  <c r="BW538" i="19" s="1"/>
  <c r="BO474" i="19"/>
  <c r="H472" i="17" s="1"/>
  <c r="I472" i="17" s="1"/>
  <c r="J472" i="17" s="1"/>
  <c r="BR382" i="19"/>
  <c r="BO508" i="19"/>
  <c r="H506" i="17" s="1"/>
  <c r="I506" i="17" s="1"/>
  <c r="J506" i="17" s="1"/>
  <c r="BR436" i="19"/>
  <c r="BO411" i="19"/>
  <c r="H409" i="17" s="1"/>
  <c r="I409" i="17" s="1"/>
  <c r="J409" i="17" s="1"/>
  <c r="BR317" i="19"/>
  <c r="BP509" i="19"/>
  <c r="BM509" i="19"/>
  <c r="BK509" i="19"/>
  <c r="BQ509" i="19" s="1"/>
  <c r="BN509" i="19"/>
  <c r="BR160" i="19"/>
  <c r="BR400" i="19"/>
  <c r="BU515" i="19"/>
  <c r="BV515" i="19" s="1"/>
  <c r="BW515" i="19" s="1"/>
  <c r="BO515" i="19"/>
  <c r="H513" i="17" s="1"/>
  <c r="I513" i="17" s="1"/>
  <c r="J513" i="17" s="1"/>
  <c r="BK142" i="19"/>
  <c r="BQ142" i="19" s="1"/>
  <c r="BP142" i="19"/>
  <c r="BN142" i="19"/>
  <c r="BM142" i="19"/>
  <c r="BU142" i="19" s="1"/>
  <c r="BV142" i="19" s="1"/>
  <c r="BW142" i="19" s="1"/>
  <c r="BO493" i="19"/>
  <c r="H491" i="17" s="1"/>
  <c r="I491" i="17" s="1"/>
  <c r="J491" i="17" s="1"/>
  <c r="BU269" i="19"/>
  <c r="BV269" i="19" s="1"/>
  <c r="BW269" i="19" s="1"/>
  <c r="BO269" i="19"/>
  <c r="H267" i="17" s="1"/>
  <c r="I267" i="17" s="1"/>
  <c r="J267" i="17" s="1"/>
  <c r="BO213" i="19"/>
  <c r="H211" i="17" s="1"/>
  <c r="I211" i="17" s="1"/>
  <c r="J211" i="17" s="1"/>
  <c r="BR304" i="19"/>
  <c r="BO362" i="19"/>
  <c r="H360" i="17" s="1"/>
  <c r="I360" i="17" s="1"/>
  <c r="J360" i="17" s="1"/>
  <c r="BN402" i="19"/>
  <c r="BM402" i="19"/>
  <c r="BK402" i="19"/>
  <c r="BQ402" i="19" s="1"/>
  <c r="BP402" i="19"/>
  <c r="BP288" i="19"/>
  <c r="BN288" i="19"/>
  <c r="BM288" i="19"/>
  <c r="BK288" i="19"/>
  <c r="BQ288" i="19" s="1"/>
  <c r="BP25" i="19"/>
  <c r="BN25" i="19"/>
  <c r="BM25" i="19"/>
  <c r="BK25" i="19"/>
  <c r="BQ25" i="19" s="1"/>
  <c r="BO306" i="19"/>
  <c r="H304" i="17" s="1"/>
  <c r="I304" i="17" s="1"/>
  <c r="J304" i="17" s="1"/>
  <c r="BU306" i="19"/>
  <c r="BV306" i="19" s="1"/>
  <c r="BW306" i="19" s="1"/>
  <c r="BP245" i="19"/>
  <c r="BN245" i="19"/>
  <c r="BM245" i="19"/>
  <c r="BK245" i="19"/>
  <c r="BQ245" i="19" s="1"/>
  <c r="BP180" i="19"/>
  <c r="BN180" i="19"/>
  <c r="BM180" i="19"/>
  <c r="BK180" i="19"/>
  <c r="BQ180" i="19" s="1"/>
  <c r="BK127" i="19"/>
  <c r="BQ127" i="19" s="1"/>
  <c r="BN127" i="19"/>
  <c r="BM127" i="19"/>
  <c r="BU127" i="19" s="1"/>
  <c r="BV127" i="19" s="1"/>
  <c r="BW127" i="19" s="1"/>
  <c r="BP127" i="19"/>
  <c r="BP257" i="19"/>
  <c r="BN257" i="19"/>
  <c r="BM257" i="19"/>
  <c r="BK257" i="19"/>
  <c r="BQ257" i="19" s="1"/>
  <c r="BM301" i="19"/>
  <c r="BN301" i="19"/>
  <c r="BK301" i="19"/>
  <c r="BQ301" i="19" s="1"/>
  <c r="BP301" i="19"/>
  <c r="BP403" i="19"/>
  <c r="BK403" i="19"/>
  <c r="BQ403" i="19" s="1"/>
  <c r="BN403" i="19"/>
  <c r="BM403" i="19"/>
  <c r="BN185" i="19"/>
  <c r="BM185" i="19"/>
  <c r="BK185" i="19"/>
  <c r="BQ185" i="19" s="1"/>
  <c r="BP185" i="19"/>
  <c r="BP99" i="19"/>
  <c r="BN99" i="19"/>
  <c r="BM99" i="19"/>
  <c r="BU99" i="19" s="1"/>
  <c r="BV99" i="19" s="1"/>
  <c r="BW99" i="19" s="1"/>
  <c r="BK99" i="19"/>
  <c r="BQ99" i="19" s="1"/>
  <c r="BP42" i="19"/>
  <c r="BK42" i="19"/>
  <c r="BQ42" i="19" s="1"/>
  <c r="BN42" i="19"/>
  <c r="BM42" i="19"/>
  <c r="BO157" i="19"/>
  <c r="H155" i="17" s="1"/>
  <c r="I155" i="17" s="1"/>
  <c r="J155" i="17" s="1"/>
  <c r="BU157" i="19"/>
  <c r="BV157" i="19" s="1"/>
  <c r="BW157" i="19" s="1"/>
  <c r="BR16" i="19"/>
  <c r="BR140" i="19"/>
  <c r="BP80" i="19"/>
  <c r="BN80" i="19"/>
  <c r="BK80" i="19"/>
  <c r="BQ80" i="19" s="1"/>
  <c r="BM80" i="19"/>
  <c r="BU80" i="19" s="1"/>
  <c r="BV80" i="19" s="1"/>
  <c r="BW80" i="19" s="1"/>
  <c r="BR30" i="19"/>
  <c r="BP26" i="19"/>
  <c r="BN26" i="19"/>
  <c r="BM26" i="19"/>
  <c r="BK26" i="19"/>
  <c r="BQ26" i="19" s="1"/>
  <c r="BP51" i="19"/>
  <c r="BN51" i="19"/>
  <c r="BK51" i="19"/>
  <c r="BQ51" i="19" s="1"/>
  <c r="BM51" i="19"/>
  <c r="BK266" i="19"/>
  <c r="BQ266" i="19" s="1"/>
  <c r="BP266" i="19"/>
  <c r="BN266" i="19"/>
  <c r="BM266" i="19"/>
  <c r="BR104" i="19"/>
  <c r="BO101" i="19"/>
  <c r="H99" i="17" s="1"/>
  <c r="I99" i="17" s="1"/>
  <c r="J99" i="17" s="1"/>
  <c r="BO519" i="19"/>
  <c r="H517" i="17" s="1"/>
  <c r="I517" i="17" s="1"/>
  <c r="J517" i="17" s="1"/>
  <c r="BU519" i="19"/>
  <c r="BV519" i="19" s="1"/>
  <c r="BW519" i="19" s="1"/>
  <c r="BU405" i="19"/>
  <c r="BV405" i="19" s="1"/>
  <c r="BW405" i="19" s="1"/>
  <c r="BO405" i="19"/>
  <c r="H403" i="17" s="1"/>
  <c r="I403" i="17" s="1"/>
  <c r="J403" i="17" s="1"/>
  <c r="BO158" i="19"/>
  <c r="H156" i="17" s="1"/>
  <c r="I156" i="17" s="1"/>
  <c r="J156" i="17" s="1"/>
  <c r="BU158" i="19"/>
  <c r="BV158" i="19" s="1"/>
  <c r="BW158" i="19" s="1"/>
  <c r="BK358" i="19"/>
  <c r="BQ358" i="19" s="1"/>
  <c r="BM358" i="19"/>
  <c r="BN358" i="19"/>
  <c r="BP358" i="19"/>
  <c r="BN277" i="19"/>
  <c r="BM277" i="19"/>
  <c r="BP277" i="19"/>
  <c r="BK277" i="19"/>
  <c r="BQ277" i="19" s="1"/>
  <c r="BK249" i="19"/>
  <c r="BQ249" i="19" s="1"/>
  <c r="BP249" i="19"/>
  <c r="BN249" i="19"/>
  <c r="BM249" i="19"/>
  <c r="BM81" i="19"/>
  <c r="BU81" i="19" s="1"/>
  <c r="BV81" i="19" s="1"/>
  <c r="BW81" i="19" s="1"/>
  <c r="BK81" i="19"/>
  <c r="BQ81" i="19" s="1"/>
  <c r="BN81" i="19"/>
  <c r="BP81" i="19"/>
  <c r="BK105" i="19"/>
  <c r="BQ105" i="19" s="1"/>
  <c r="BP105" i="19"/>
  <c r="BM105" i="19"/>
  <c r="BU105" i="19" s="1"/>
  <c r="BV105" i="19" s="1"/>
  <c r="BW105" i="19" s="1"/>
  <c r="BN105" i="19"/>
  <c r="BO517" i="19"/>
  <c r="H515" i="17" s="1"/>
  <c r="I515" i="17" s="1"/>
  <c r="J515" i="17" s="1"/>
  <c r="BU517" i="19"/>
  <c r="BV517" i="19" s="1"/>
  <c r="BW517" i="19" s="1"/>
  <c r="BQ414" i="19"/>
  <c r="BR414" i="19" s="1"/>
  <c r="BO414" i="19"/>
  <c r="H412" i="17" s="1"/>
  <c r="I412" i="17" s="1"/>
  <c r="J412" i="17" s="1"/>
  <c r="BP375" i="19"/>
  <c r="BM375" i="19"/>
  <c r="BN375" i="19"/>
  <c r="BK375" i="19"/>
  <c r="BQ375" i="19" s="1"/>
  <c r="BU502" i="19"/>
  <c r="BV502" i="19" s="1"/>
  <c r="BW502" i="19" s="1"/>
  <c r="BO502" i="19"/>
  <c r="H500" i="17" s="1"/>
  <c r="I500" i="17" s="1"/>
  <c r="J500" i="17" s="1"/>
  <c r="BP33" i="19"/>
  <c r="BN33" i="19"/>
  <c r="BK33" i="19"/>
  <c r="BQ33" i="19" s="1"/>
  <c r="BM33" i="19"/>
  <c r="BO166" i="19"/>
  <c r="H164" i="17" s="1"/>
  <c r="I164" i="17" s="1"/>
  <c r="J164" i="17" s="1"/>
  <c r="BU166" i="19"/>
  <c r="BV166" i="19" s="1"/>
  <c r="BW166" i="19" s="1"/>
  <c r="BO382" i="19"/>
  <c r="H380" i="17" s="1"/>
  <c r="I380" i="17" s="1"/>
  <c r="J380" i="17" s="1"/>
  <c r="BU382" i="19"/>
  <c r="BV382" i="19" s="1"/>
  <c r="BW382" i="19" s="1"/>
  <c r="BP438" i="19"/>
  <c r="BM438" i="19"/>
  <c r="BK438" i="19"/>
  <c r="BQ438" i="19" s="1"/>
  <c r="BN438" i="19"/>
  <c r="BU436" i="19"/>
  <c r="BV436" i="19" s="1"/>
  <c r="BW436" i="19" s="1"/>
  <c r="BO436" i="19"/>
  <c r="H434" i="17" s="1"/>
  <c r="I434" i="17" s="1"/>
  <c r="J434" i="17" s="1"/>
  <c r="BU156" i="19"/>
  <c r="BV156" i="19" s="1"/>
  <c r="BW156" i="19" s="1"/>
  <c r="BO156" i="19"/>
  <c r="H154" i="17" s="1"/>
  <c r="I154" i="17" s="1"/>
  <c r="J154" i="17" s="1"/>
  <c r="BP462" i="19"/>
  <c r="BN462" i="19"/>
  <c r="BK462" i="19"/>
  <c r="BQ462" i="19" s="1"/>
  <c r="BM462" i="19"/>
  <c r="BR483" i="19"/>
  <c r="BR398" i="19"/>
  <c r="BU310" i="19"/>
  <c r="BV310" i="19" s="1"/>
  <c r="BW310" i="19" s="1"/>
  <c r="BO310" i="19"/>
  <c r="H308" i="17" s="1"/>
  <c r="I308" i="17" s="1"/>
  <c r="J308" i="17" s="1"/>
  <c r="BU210" i="19"/>
  <c r="BV210" i="19" s="1"/>
  <c r="BW210" i="19" s="1"/>
  <c r="BO210" i="19"/>
  <c r="H208" i="17" s="1"/>
  <c r="I208" i="17" s="1"/>
  <c r="J208" i="17" s="1"/>
  <c r="BR199" i="19"/>
  <c r="BO223" i="19"/>
  <c r="H221" i="17" s="1"/>
  <c r="I221" i="17" s="1"/>
  <c r="J221" i="17" s="1"/>
  <c r="BR490" i="19"/>
  <c r="BM285" i="19"/>
  <c r="BP285" i="19"/>
  <c r="BN285" i="19"/>
  <c r="BK285" i="19"/>
  <c r="BQ285" i="19" s="1"/>
  <c r="BM15" i="19"/>
  <c r="BU15" i="19" s="1"/>
  <c r="BV15" i="19" s="1"/>
  <c r="BW15" i="19" s="1"/>
  <c r="BK15" i="19"/>
  <c r="BQ15" i="19" s="1"/>
  <c r="BP15" i="19"/>
  <c r="BN15" i="19"/>
  <c r="BO235" i="19"/>
  <c r="H233" i="17" s="1"/>
  <c r="I233" i="17" s="1"/>
  <c r="J233" i="17" s="1"/>
  <c r="BU235" i="19"/>
  <c r="BV235" i="19" s="1"/>
  <c r="BW235" i="19" s="1"/>
  <c r="BP128" i="19"/>
  <c r="BN128" i="19"/>
  <c r="BK128" i="19"/>
  <c r="BQ128" i="19" s="1"/>
  <c r="BM128" i="19"/>
  <c r="BU128" i="19" s="1"/>
  <c r="BV128" i="19" s="1"/>
  <c r="BW128" i="19" s="1"/>
  <c r="BM56" i="19"/>
  <c r="BU56" i="19" s="1"/>
  <c r="BV56" i="19" s="1"/>
  <c r="BW56" i="19" s="1"/>
  <c r="BK56" i="19"/>
  <c r="BQ56" i="19" s="1"/>
  <c r="BP56" i="19"/>
  <c r="BN56" i="19"/>
  <c r="BK94" i="19"/>
  <c r="BQ94" i="19" s="1"/>
  <c r="BP94" i="19"/>
  <c r="BN94" i="19"/>
  <c r="BM94" i="19"/>
  <c r="BU94" i="19" s="1"/>
  <c r="BV94" i="19" s="1"/>
  <c r="BW94" i="19" s="1"/>
  <c r="BU208" i="19"/>
  <c r="BV208" i="19" s="1"/>
  <c r="BW208" i="19" s="1"/>
  <c r="BO208" i="19"/>
  <c r="H206" i="17" s="1"/>
  <c r="I206" i="17" s="1"/>
  <c r="J206" i="17" s="1"/>
  <c r="BR512" i="19"/>
  <c r="BU536" i="19"/>
  <c r="BV536" i="19" s="1"/>
  <c r="BW536" i="19" s="1"/>
  <c r="BO536" i="19"/>
  <c r="H534" i="17" s="1"/>
  <c r="I534" i="17" s="1"/>
  <c r="J534" i="17" s="1"/>
  <c r="BP453" i="19"/>
  <c r="BN453" i="19"/>
  <c r="BK453" i="19"/>
  <c r="BQ453" i="19" s="1"/>
  <c r="BM453" i="19"/>
  <c r="BO397" i="19"/>
  <c r="H395" i="17" s="1"/>
  <c r="I395" i="17" s="1"/>
  <c r="J395" i="17" s="1"/>
  <c r="BU397" i="19"/>
  <c r="BV397" i="19" s="1"/>
  <c r="BW397" i="19" s="1"/>
  <c r="BR488" i="19"/>
  <c r="BR433" i="19"/>
  <c r="BO259" i="19"/>
  <c r="H257" i="17" s="1"/>
  <c r="I257" i="17" s="1"/>
  <c r="J257" i="17" s="1"/>
  <c r="BO477" i="19"/>
  <c r="H475" i="17" s="1"/>
  <c r="I475" i="17" s="1"/>
  <c r="J475" i="17" s="1"/>
  <c r="BR158" i="19"/>
  <c r="BO483" i="19"/>
  <c r="H481" i="17" s="1"/>
  <c r="I481" i="17" s="1"/>
  <c r="J481" i="17" s="1"/>
  <c r="BR315" i="19"/>
  <c r="BO327" i="19"/>
  <c r="H325" i="17" s="1"/>
  <c r="I325" i="17" s="1"/>
  <c r="J325" i="17" s="1"/>
  <c r="BU327" i="19"/>
  <c r="BV327" i="19" s="1"/>
  <c r="BW327" i="19" s="1"/>
  <c r="BR310" i="19"/>
  <c r="BR379" i="19"/>
  <c r="BR255" i="19"/>
  <c r="BU145" i="19"/>
  <c r="BV145" i="19" s="1"/>
  <c r="BW145" i="19" s="1"/>
  <c r="BR145" i="19"/>
  <c r="BN291" i="19"/>
  <c r="BM291" i="19"/>
  <c r="BK291" i="19"/>
  <c r="BQ291" i="19" s="1"/>
  <c r="BP291" i="19"/>
  <c r="BR197" i="19"/>
  <c r="BO396" i="19"/>
  <c r="H394" i="17" s="1"/>
  <c r="I394" i="17" s="1"/>
  <c r="J394" i="17" s="1"/>
  <c r="BO260" i="19"/>
  <c r="H258" i="17" s="1"/>
  <c r="I258" i="17" s="1"/>
  <c r="J258" i="17" s="1"/>
  <c r="BU431" i="19"/>
  <c r="BV431" i="19" s="1"/>
  <c r="BW431" i="19" s="1"/>
  <c r="BO431" i="19"/>
  <c r="H429" i="17" s="1"/>
  <c r="BM354" i="19"/>
  <c r="BK354" i="19"/>
  <c r="BQ354" i="19" s="1"/>
  <c r="BP354" i="19"/>
  <c r="BN354" i="19"/>
  <c r="BM19" i="19"/>
  <c r="BU19" i="19" s="1"/>
  <c r="BV19" i="19" s="1"/>
  <c r="BW19" i="19" s="1"/>
  <c r="BK19" i="19"/>
  <c r="BQ19" i="19" s="1"/>
  <c r="BP19" i="19"/>
  <c r="BN19" i="19"/>
  <c r="BR290" i="19"/>
  <c r="BK270" i="19"/>
  <c r="BQ270" i="19" s="1"/>
  <c r="BM270" i="19"/>
  <c r="BN270" i="19"/>
  <c r="BP270" i="19"/>
  <c r="BN195" i="19"/>
  <c r="BM195" i="19"/>
  <c r="BK195" i="19"/>
  <c r="BQ195" i="19" s="1"/>
  <c r="BP195" i="19"/>
  <c r="BR31" i="19"/>
  <c r="BU527" i="19"/>
  <c r="BV527" i="19" s="1"/>
  <c r="BW527" i="19" s="1"/>
  <c r="BO527" i="19"/>
  <c r="H525" i="17" s="1"/>
  <c r="BU58" i="19"/>
  <c r="BV58" i="19" s="1"/>
  <c r="BW58" i="19" s="1"/>
  <c r="BO58" i="19"/>
  <c r="H56" i="17" s="1"/>
  <c r="I56" i="17" s="1"/>
  <c r="J56" i="17" s="1"/>
  <c r="BO490" i="19"/>
  <c r="H488" i="17" s="1"/>
  <c r="I488" i="17" s="1"/>
  <c r="J488" i="17" s="1"/>
  <c r="BO322" i="19"/>
  <c r="H320" i="17" s="1"/>
  <c r="I320" i="17" s="1"/>
  <c r="J320" i="17" s="1"/>
  <c r="BN258" i="19"/>
  <c r="BM258" i="19"/>
  <c r="BP258" i="19"/>
  <c r="BK258" i="19"/>
  <c r="BQ258" i="19" s="1"/>
  <c r="BM47" i="19"/>
  <c r="BK47" i="19"/>
  <c r="BQ47" i="19" s="1"/>
  <c r="BN47" i="19"/>
  <c r="BP47" i="19"/>
  <c r="BR364" i="19"/>
  <c r="BP121" i="19"/>
  <c r="BN121" i="19"/>
  <c r="BM121" i="19"/>
  <c r="BU121" i="19" s="1"/>
  <c r="BV121" i="19" s="1"/>
  <c r="BW121" i="19" s="1"/>
  <c r="BK121" i="19"/>
  <c r="BQ121" i="19" s="1"/>
  <c r="BO332" i="19"/>
  <c r="H330" i="17" s="1"/>
  <c r="I330" i="17" s="1"/>
  <c r="J330" i="17" s="1"/>
  <c r="BM54" i="19"/>
  <c r="BK54" i="19"/>
  <c r="BQ54" i="19" s="1"/>
  <c r="BP54" i="19"/>
  <c r="BN54" i="19"/>
  <c r="BR241" i="19"/>
  <c r="BR217" i="19"/>
  <c r="BN92" i="19"/>
  <c r="BM92" i="19"/>
  <c r="BU92" i="19" s="1"/>
  <c r="BV92" i="19" s="1"/>
  <c r="BW92" i="19" s="1"/>
  <c r="BK92" i="19"/>
  <c r="BQ92" i="19" s="1"/>
  <c r="BP92" i="19"/>
  <c r="BO437" i="19"/>
  <c r="H435" i="17" s="1"/>
  <c r="I435" i="17" s="1"/>
  <c r="J435" i="17" s="1"/>
  <c r="BR239" i="19"/>
  <c r="BP282" i="19"/>
  <c r="BN282" i="19"/>
  <c r="BK282" i="19"/>
  <c r="BQ282" i="19" s="1"/>
  <c r="BM282" i="19"/>
  <c r="BU49" i="19"/>
  <c r="BV49" i="19" s="1"/>
  <c r="BW49" i="19" s="1"/>
  <c r="BO49" i="19"/>
  <c r="H47" i="17" s="1"/>
  <c r="I47" i="17" s="1"/>
  <c r="J47" i="17" s="1"/>
  <c r="BU140" i="19"/>
  <c r="BV140" i="19" s="1"/>
  <c r="BW140" i="19" s="1"/>
  <c r="BO140" i="19"/>
  <c r="H138" i="17" s="1"/>
  <c r="I138" i="17" s="1"/>
  <c r="J138" i="17" s="1"/>
  <c r="BU30" i="19"/>
  <c r="BV30" i="19" s="1"/>
  <c r="BW30" i="19" s="1"/>
  <c r="BO30" i="19"/>
  <c r="H28" i="17" s="1"/>
  <c r="I28" i="17" s="1"/>
  <c r="J28" i="17" s="1"/>
  <c r="BM120" i="19"/>
  <c r="BU120" i="19" s="1"/>
  <c r="BV120" i="19" s="1"/>
  <c r="BW120" i="19" s="1"/>
  <c r="BK120" i="19"/>
  <c r="BQ120" i="19" s="1"/>
  <c r="BP120" i="19"/>
  <c r="BN120" i="19"/>
  <c r="BM59" i="19"/>
  <c r="BU59" i="19" s="1"/>
  <c r="BV59" i="19" s="1"/>
  <c r="BW59" i="19" s="1"/>
  <c r="BK59" i="19"/>
  <c r="BQ59" i="19" s="1"/>
  <c r="BP59" i="19"/>
  <c r="BN59" i="19"/>
  <c r="BO16" i="19"/>
  <c r="H14" i="17" s="1"/>
  <c r="I14" i="17" s="1"/>
  <c r="J14" i="17" s="1"/>
  <c r="BM303" i="19"/>
  <c r="BK303" i="19"/>
  <c r="BQ303" i="19" s="1"/>
  <c r="BN303" i="19"/>
  <c r="BP303" i="19"/>
  <c r="BU514" i="19"/>
  <c r="BV514" i="19" s="1"/>
  <c r="BW514" i="19" s="1"/>
  <c r="BO514" i="19"/>
  <c r="H512" i="17" s="1"/>
  <c r="I512" i="17" s="1"/>
  <c r="J512" i="17" s="1"/>
  <c r="BM83" i="19"/>
  <c r="BU83" i="19" s="1"/>
  <c r="BV83" i="19" s="1"/>
  <c r="BW83" i="19" s="1"/>
  <c r="BN83" i="19"/>
  <c r="BK83" i="19"/>
  <c r="BQ83" i="19" s="1"/>
  <c r="BP83" i="19"/>
  <c r="BO38" i="19"/>
  <c r="H36" i="17" s="1"/>
  <c r="I36" i="17" s="1"/>
  <c r="J36" i="17" s="1"/>
  <c r="BU38" i="19"/>
  <c r="BV38" i="19" s="1"/>
  <c r="BW38" i="19" s="1"/>
  <c r="BK272" i="19"/>
  <c r="BQ272" i="19" s="1"/>
  <c r="BN272" i="19"/>
  <c r="BM272" i="19"/>
  <c r="BP272" i="19"/>
  <c r="BN74" i="19"/>
  <c r="BM74" i="19"/>
  <c r="BU74" i="19" s="1"/>
  <c r="BV74" i="19" s="1"/>
  <c r="BW74" i="19" s="1"/>
  <c r="BK74" i="19"/>
  <c r="BQ74" i="19" s="1"/>
  <c r="BP74" i="19"/>
  <c r="BP89" i="19"/>
  <c r="BK89" i="19"/>
  <c r="BQ89" i="19" s="1"/>
  <c r="BM89" i="19"/>
  <c r="BN89" i="19"/>
  <c r="BR465" i="19"/>
  <c r="BO344" i="19"/>
  <c r="H342" i="17" s="1"/>
  <c r="I342" i="17" s="1"/>
  <c r="J342" i="17" s="1"/>
  <c r="BU321" i="19"/>
  <c r="BV321" i="19" s="1"/>
  <c r="BW321" i="19" s="1"/>
  <c r="BO321" i="19"/>
  <c r="H319" i="17" s="1"/>
  <c r="I319" i="17" s="1"/>
  <c r="J319" i="17" s="1"/>
  <c r="BM248" i="19"/>
  <c r="BK248" i="19"/>
  <c r="BQ248" i="19" s="1"/>
  <c r="BN248" i="19"/>
  <c r="BP248" i="19"/>
  <c r="BO410" i="19"/>
  <c r="H408" i="17" s="1"/>
  <c r="I408" i="17" s="1"/>
  <c r="J408" i="17" s="1"/>
  <c r="BP252" i="19"/>
  <c r="BN252" i="19"/>
  <c r="BM252" i="19"/>
  <c r="BK252" i="19"/>
  <c r="BQ252" i="19" s="1"/>
  <c r="BO231" i="19"/>
  <c r="H229" i="17" s="1"/>
  <c r="I229" i="17" s="1"/>
  <c r="J229" i="17" s="1"/>
  <c r="BU231" i="19"/>
  <c r="BV231" i="19" s="1"/>
  <c r="BW231" i="19" s="1"/>
  <c r="BO203" i="19"/>
  <c r="H201" i="17" s="1"/>
  <c r="I201" i="17" s="1"/>
  <c r="J201" i="17" s="1"/>
  <c r="BU203" i="19"/>
  <c r="BV203" i="19" s="1"/>
  <c r="BW203" i="19" s="1"/>
  <c r="BP281" i="19"/>
  <c r="BM281" i="19"/>
  <c r="BN281" i="19"/>
  <c r="BK281" i="19"/>
  <c r="BQ281" i="19" s="1"/>
  <c r="BU512" i="19"/>
  <c r="BV512" i="19" s="1"/>
  <c r="BW512" i="19" s="1"/>
  <c r="BO512" i="19"/>
  <c r="H510" i="17" s="1"/>
  <c r="I510" i="17" s="1"/>
  <c r="J510" i="17" s="1"/>
  <c r="BO531" i="19"/>
  <c r="H529" i="17" s="1"/>
  <c r="I529" i="17" s="1"/>
  <c r="J529" i="17" s="1"/>
  <c r="BU531" i="19"/>
  <c r="BV531" i="19" s="1"/>
  <c r="BW531" i="19" s="1"/>
  <c r="BU412" i="19"/>
  <c r="BV412" i="19" s="1"/>
  <c r="BW412" i="19" s="1"/>
  <c r="BR412" i="19"/>
  <c r="BO331" i="19"/>
  <c r="H329" i="17" s="1"/>
  <c r="I329" i="17" s="1"/>
  <c r="J329" i="17" s="1"/>
  <c r="BU331" i="19"/>
  <c r="BV331" i="19" s="1"/>
  <c r="BW331" i="19" s="1"/>
  <c r="BM423" i="19"/>
  <c r="BK423" i="19"/>
  <c r="BQ423" i="19" s="1"/>
  <c r="BN423" i="19"/>
  <c r="BP423" i="19"/>
  <c r="BU167" i="19"/>
  <c r="BV167" i="19" s="1"/>
  <c r="BW167" i="19" s="1"/>
  <c r="BO167" i="19"/>
  <c r="H165" i="17" s="1"/>
  <c r="BO341" i="19"/>
  <c r="H339" i="17" s="1"/>
  <c r="I339" i="17" s="1"/>
  <c r="J339" i="17" s="1"/>
  <c r="BU379" i="19"/>
  <c r="BV379" i="19" s="1"/>
  <c r="BW379" i="19" s="1"/>
  <c r="BO379" i="19"/>
  <c r="H377" i="17" s="1"/>
  <c r="I377" i="17" s="1"/>
  <c r="J377" i="17" s="1"/>
  <c r="BK302" i="19"/>
  <c r="BQ302" i="19" s="1"/>
  <c r="BP302" i="19"/>
  <c r="BM302" i="19"/>
  <c r="BN302" i="19"/>
  <c r="BR326" i="19"/>
  <c r="BU31" i="19"/>
  <c r="BV31" i="19" s="1"/>
  <c r="BW31" i="19" s="1"/>
  <c r="BO31" i="19"/>
  <c r="H29" i="17" s="1"/>
  <c r="I29" i="17" s="1"/>
  <c r="J29" i="17" s="1"/>
  <c r="BN67" i="19"/>
  <c r="BM67" i="19"/>
  <c r="BU67" i="19" s="1"/>
  <c r="BV67" i="19" s="1"/>
  <c r="BW67" i="19" s="1"/>
  <c r="BP67" i="19"/>
  <c r="BK67" i="19"/>
  <c r="BQ67" i="19" s="1"/>
  <c r="BP44" i="19"/>
  <c r="BN44" i="19"/>
  <c r="BM44" i="19"/>
  <c r="BK44" i="19"/>
  <c r="BQ44" i="19" s="1"/>
  <c r="BM154" i="19"/>
  <c r="BK154" i="19"/>
  <c r="BQ154" i="19" s="1"/>
  <c r="BP154" i="19"/>
  <c r="BN154" i="19"/>
  <c r="BP189" i="19"/>
  <c r="BM189" i="19"/>
  <c r="BN189" i="19"/>
  <c r="BK189" i="19"/>
  <c r="BQ189" i="19" s="1"/>
  <c r="BK155" i="19"/>
  <c r="BQ155" i="19" s="1"/>
  <c r="BN155" i="19"/>
  <c r="BM155" i="19"/>
  <c r="BP155" i="19"/>
  <c r="BN71" i="19"/>
  <c r="BM71" i="19"/>
  <c r="BU71" i="19" s="1"/>
  <c r="BV71" i="19" s="1"/>
  <c r="BW71" i="19" s="1"/>
  <c r="BK71" i="19"/>
  <c r="BQ71" i="19" s="1"/>
  <c r="BP71" i="19"/>
  <c r="BU24" i="19"/>
  <c r="BV24" i="19" s="1"/>
  <c r="BW24" i="19" s="1"/>
  <c r="BO24" i="19"/>
  <c r="H22" i="17" s="1"/>
  <c r="I22" i="17" s="1"/>
  <c r="J22" i="17" s="1"/>
  <c r="BO468" i="19"/>
  <c r="H466" i="17" s="1"/>
  <c r="I466" i="17" s="1"/>
  <c r="J466" i="17" s="1"/>
  <c r="BU468" i="19"/>
  <c r="BV468" i="19" s="1"/>
  <c r="BW468" i="19" s="1"/>
  <c r="BR468" i="19"/>
  <c r="BO473" i="19"/>
  <c r="H471" i="17" s="1"/>
  <c r="I471" i="17" s="1"/>
  <c r="J471" i="17" s="1"/>
  <c r="BU473" i="19"/>
  <c r="BV473" i="19" s="1"/>
  <c r="BW473" i="19" s="1"/>
  <c r="BR482" i="19"/>
  <c r="BR446" i="19"/>
  <c r="BU373" i="19"/>
  <c r="BV373" i="19" s="1"/>
  <c r="BW373" i="19" s="1"/>
  <c r="BO373" i="19"/>
  <c r="H371" i="17" s="1"/>
  <c r="I371" i="17" s="1"/>
  <c r="J371" i="17" s="1"/>
  <c r="BU308" i="19"/>
  <c r="BV308" i="19" s="1"/>
  <c r="BW308" i="19" s="1"/>
  <c r="BO308" i="19"/>
  <c r="H306" i="17" s="1"/>
  <c r="I306" i="17" s="1"/>
  <c r="J306" i="17" s="1"/>
  <c r="BO407" i="19"/>
  <c r="H405" i="17" s="1"/>
  <c r="I405" i="17" s="1"/>
  <c r="J405" i="17" s="1"/>
  <c r="BP445" i="19"/>
  <c r="BK445" i="19"/>
  <c r="BQ445" i="19" s="1"/>
  <c r="BN445" i="19"/>
  <c r="BM445" i="19"/>
  <c r="BK313" i="19"/>
  <c r="BQ313" i="19" s="1"/>
  <c r="BP313" i="19"/>
  <c r="BN313" i="19"/>
  <c r="BM313" i="19"/>
  <c r="BK349" i="19"/>
  <c r="BQ349" i="19" s="1"/>
  <c r="BM349" i="19"/>
  <c r="BP349" i="19"/>
  <c r="BN349" i="19"/>
  <c r="BP175" i="19"/>
  <c r="BK175" i="19"/>
  <c r="BQ175" i="19" s="1"/>
  <c r="BN175" i="19"/>
  <c r="BM175" i="19"/>
  <c r="BR404" i="19"/>
  <c r="BP275" i="19"/>
  <c r="BK275" i="19"/>
  <c r="BQ275" i="19" s="1"/>
  <c r="BN275" i="19"/>
  <c r="BM275" i="19"/>
  <c r="BO298" i="19"/>
  <c r="H296" i="17" s="1"/>
  <c r="I296" i="17" s="1"/>
  <c r="J296" i="17" s="1"/>
  <c r="BU298" i="19"/>
  <c r="BV298" i="19" s="1"/>
  <c r="BW298" i="19" s="1"/>
  <c r="BP420" i="19"/>
  <c r="BK420" i="19"/>
  <c r="BQ420" i="19" s="1"/>
  <c r="BM420" i="19"/>
  <c r="BN420" i="19"/>
  <c r="BO188" i="19"/>
  <c r="H186" i="17" s="1"/>
  <c r="I186" i="17" s="1"/>
  <c r="J186" i="17" s="1"/>
  <c r="BU188" i="19"/>
  <c r="BV188" i="19" s="1"/>
  <c r="BW188" i="19" s="1"/>
  <c r="BO480" i="19"/>
  <c r="H478" i="17" s="1"/>
  <c r="I478" i="17" s="1"/>
  <c r="J478" i="17" s="1"/>
  <c r="BP443" i="19"/>
  <c r="BN443" i="19"/>
  <c r="BM443" i="19"/>
  <c r="BK443" i="19"/>
  <c r="BQ443" i="19" s="1"/>
  <c r="BR323" i="19"/>
  <c r="BK53" i="19"/>
  <c r="BQ53" i="19" s="1"/>
  <c r="BP53" i="19"/>
  <c r="BN53" i="19"/>
  <c r="BM53" i="19"/>
  <c r="BU53" i="19" s="1"/>
  <c r="BV53" i="19" s="1"/>
  <c r="BW53" i="19" s="1"/>
  <c r="BR481" i="19"/>
  <c r="BP18" i="19"/>
  <c r="BM18" i="19"/>
  <c r="BU18" i="19" s="1"/>
  <c r="BV18" i="19" s="1"/>
  <c r="BW18" i="19" s="1"/>
  <c r="BK18" i="19"/>
  <c r="BQ18" i="19" s="1"/>
  <c r="BN18" i="19"/>
  <c r="BP256" i="19"/>
  <c r="BK256" i="19"/>
  <c r="BQ256" i="19" s="1"/>
  <c r="BN256" i="19"/>
  <c r="BM256" i="19"/>
  <c r="BP244" i="19"/>
  <c r="BN244" i="19"/>
  <c r="BM244" i="19"/>
  <c r="BK244" i="19"/>
  <c r="BQ244" i="19" s="1"/>
  <c r="BR331" i="19"/>
  <c r="BM96" i="19"/>
  <c r="BU96" i="19" s="1"/>
  <c r="BV96" i="19" s="1"/>
  <c r="BW96" i="19" s="1"/>
  <c r="BK96" i="19"/>
  <c r="BQ96" i="19" s="1"/>
  <c r="BN96" i="19"/>
  <c r="BP96" i="19"/>
  <c r="BU50" i="19"/>
  <c r="BV50" i="19" s="1"/>
  <c r="BW50" i="19" s="1"/>
  <c r="BO50" i="19"/>
  <c r="H48" i="17" s="1"/>
  <c r="I48" i="17" s="1"/>
  <c r="J48" i="17" s="1"/>
  <c r="BR220" i="19"/>
  <c r="BR75" i="19"/>
  <c r="BO219" i="19"/>
  <c r="H217" i="17" s="1"/>
  <c r="I217" i="17" s="1"/>
  <c r="J217" i="17" s="1"/>
  <c r="BU219" i="19"/>
  <c r="BV219" i="19" s="1"/>
  <c r="BW219" i="19" s="1"/>
  <c r="BP312" i="19"/>
  <c r="BK312" i="19"/>
  <c r="BQ312" i="19" s="1"/>
  <c r="BN312" i="19"/>
  <c r="BM312" i="19"/>
  <c r="BO181" i="19"/>
  <c r="H179" i="17" s="1"/>
  <c r="I179" i="17" s="1"/>
  <c r="J179" i="17" s="1"/>
  <c r="BU181" i="19"/>
  <c r="BV181" i="19" s="1"/>
  <c r="BW181" i="19" s="1"/>
  <c r="BM13" i="19"/>
  <c r="BU13" i="19" s="1"/>
  <c r="BV13" i="19" s="1"/>
  <c r="BW13" i="19" s="1"/>
  <c r="BN13" i="19"/>
  <c r="BP13" i="19"/>
  <c r="BK13" i="19"/>
  <c r="BQ13" i="19" s="1"/>
  <c r="BR173" i="19"/>
  <c r="BK200" i="19"/>
  <c r="BQ200" i="19" s="1"/>
  <c r="BN200" i="19"/>
  <c r="BM200" i="19"/>
  <c r="BP200" i="19"/>
  <c r="BO93" i="19"/>
  <c r="H91" i="17" s="1"/>
  <c r="I91" i="17" s="1"/>
  <c r="J91" i="17" s="1"/>
  <c r="BO316" i="19"/>
  <c r="H314" i="17" s="1"/>
  <c r="I314" i="17" s="1"/>
  <c r="J314" i="17" s="1"/>
  <c r="BK194" i="19"/>
  <c r="BQ194" i="19" s="1"/>
  <c r="BN194" i="19"/>
  <c r="BM194" i="19"/>
  <c r="BP194" i="19"/>
  <c r="BU356" i="19"/>
  <c r="BV356" i="19" s="1"/>
  <c r="BW356" i="19" s="1"/>
  <c r="BO356" i="19"/>
  <c r="H354" i="17" s="1"/>
  <c r="I354" i="17" s="1"/>
  <c r="J354" i="17" s="1"/>
  <c r="BO334" i="19"/>
  <c r="H332" i="17" s="1"/>
  <c r="I332" i="17" s="1"/>
  <c r="J332" i="17" s="1"/>
  <c r="BU334" i="19"/>
  <c r="BV334" i="19" s="1"/>
  <c r="BW334" i="19" s="1"/>
  <c r="BK340" i="19"/>
  <c r="BQ340" i="19" s="1"/>
  <c r="BN340" i="19"/>
  <c r="BM340" i="19"/>
  <c r="BP340" i="19"/>
  <c r="BP232" i="19"/>
  <c r="BN232" i="19"/>
  <c r="BK232" i="19"/>
  <c r="BQ232" i="19" s="1"/>
  <c r="BM232" i="19"/>
  <c r="BK144" i="19"/>
  <c r="BQ144" i="19" s="1"/>
  <c r="BP144" i="19"/>
  <c r="BN144" i="19"/>
  <c r="BM144" i="19"/>
  <c r="BU144" i="19" s="1"/>
  <c r="BV144" i="19" s="1"/>
  <c r="BW144" i="19" s="1"/>
  <c r="BM122" i="19"/>
  <c r="BU122" i="19" s="1"/>
  <c r="BV122" i="19" s="1"/>
  <c r="BW122" i="19" s="1"/>
  <c r="BK122" i="19"/>
  <c r="BQ122" i="19" s="1"/>
  <c r="BN122" i="19"/>
  <c r="BP122" i="19"/>
  <c r="BP222" i="19"/>
  <c r="BM222" i="19"/>
  <c r="BK222" i="19"/>
  <c r="BQ222" i="19" s="1"/>
  <c r="BN222" i="19"/>
  <c r="BM21" i="19"/>
  <c r="BN21" i="19"/>
  <c r="BP21" i="19"/>
  <c r="BK21" i="19"/>
  <c r="BQ21" i="19" s="1"/>
  <c r="BO218" i="19"/>
  <c r="H216" i="17" s="1"/>
  <c r="I216" i="17" s="1"/>
  <c r="J216" i="17" s="1"/>
  <c r="BU218" i="19"/>
  <c r="BV218" i="19" s="1"/>
  <c r="BW218" i="19" s="1"/>
  <c r="BO533" i="19"/>
  <c r="H531" i="17" s="1"/>
  <c r="I531" i="17" s="1"/>
  <c r="J531" i="17" s="1"/>
  <c r="BU533" i="19"/>
  <c r="BV533" i="19" s="1"/>
  <c r="BW533" i="19" s="1"/>
  <c r="BU386" i="19"/>
  <c r="BV386" i="19" s="1"/>
  <c r="BW386" i="19" s="1"/>
  <c r="BO386" i="19"/>
  <c r="H384" i="17" s="1"/>
  <c r="I384" i="17" s="1"/>
  <c r="J384" i="17" s="1"/>
  <c r="BR399" i="19"/>
  <c r="BU376" i="19"/>
  <c r="BV376" i="19" s="1"/>
  <c r="BW376" i="19" s="1"/>
  <c r="BO376" i="19"/>
  <c r="H374" i="17" s="1"/>
  <c r="I374" i="17" s="1"/>
  <c r="J374" i="17" s="1"/>
  <c r="BN300" i="19"/>
  <c r="BK300" i="19"/>
  <c r="BQ300" i="19" s="1"/>
  <c r="BM300" i="19"/>
  <c r="BP300" i="19"/>
  <c r="BP196" i="19"/>
  <c r="BK196" i="19"/>
  <c r="BQ196" i="19" s="1"/>
  <c r="BN196" i="19"/>
  <c r="BM196" i="19"/>
  <c r="BU388" i="19"/>
  <c r="BV388" i="19" s="1"/>
  <c r="BW388" i="19" s="1"/>
  <c r="BO388" i="19"/>
  <c r="H386" i="17" s="1"/>
  <c r="I386" i="17" s="1"/>
  <c r="J386" i="17" s="1"/>
  <c r="BU152" i="19"/>
  <c r="BV152" i="19" s="1"/>
  <c r="BW152" i="19" s="1"/>
  <c r="BO152" i="19"/>
  <c r="H150" i="17" s="1"/>
  <c r="I150" i="17" s="1"/>
  <c r="J150" i="17" s="1"/>
  <c r="BP284" i="19"/>
  <c r="BN284" i="19"/>
  <c r="BM284" i="19"/>
  <c r="BK284" i="19"/>
  <c r="BQ284" i="19" s="1"/>
  <c r="BR386" i="19"/>
  <c r="BO170" i="19"/>
  <c r="H168" i="17" s="1"/>
  <c r="I168" i="17" s="1"/>
  <c r="J168" i="17" s="1"/>
  <c r="BU170" i="19"/>
  <c r="BV170" i="19" s="1"/>
  <c r="BW170" i="19" s="1"/>
  <c r="BP20" i="19"/>
  <c r="BN20" i="19"/>
  <c r="BM20" i="19"/>
  <c r="BU20" i="19" s="1"/>
  <c r="BV20" i="19" s="1"/>
  <c r="BW20" i="19" s="1"/>
  <c r="BK20" i="19"/>
  <c r="BQ20" i="19" s="1"/>
  <c r="BN311" i="19"/>
  <c r="BM311" i="19"/>
  <c r="BP311" i="19"/>
  <c r="BK311" i="19"/>
  <c r="BQ311" i="19" s="1"/>
  <c r="BK87" i="19"/>
  <c r="BQ87" i="19" s="1"/>
  <c r="BP87" i="19"/>
  <c r="BN87" i="19"/>
  <c r="BM87" i="19"/>
  <c r="BU87" i="19" s="1"/>
  <c r="BV87" i="19" s="1"/>
  <c r="BW87" i="19" s="1"/>
  <c r="BO539" i="19"/>
  <c r="H537" i="17" s="1"/>
  <c r="I537" i="17" s="1"/>
  <c r="J537" i="17" s="1"/>
  <c r="BU539" i="19"/>
  <c r="BV539" i="19" s="1"/>
  <c r="BW539" i="19" s="1"/>
  <c r="BK442" i="19"/>
  <c r="BQ442" i="19" s="1"/>
  <c r="BM442" i="19"/>
  <c r="BP442" i="19"/>
  <c r="BN442" i="19"/>
  <c r="BO449" i="19"/>
  <c r="H447" i="17" s="1"/>
  <c r="I447" i="17" s="1"/>
  <c r="J447" i="17" s="1"/>
  <c r="BK129" i="19"/>
  <c r="BQ129" i="19" s="1"/>
  <c r="BP129" i="19"/>
  <c r="BN129" i="19"/>
  <c r="BM129" i="19"/>
  <c r="BU129" i="19" s="1"/>
  <c r="BV129" i="19" s="1"/>
  <c r="BW129" i="19" s="1"/>
  <c r="BN369" i="19"/>
  <c r="BM369" i="19"/>
  <c r="BK369" i="19"/>
  <c r="BQ369" i="19" s="1"/>
  <c r="BP369" i="19"/>
  <c r="BU95" i="19"/>
  <c r="BV95" i="19" s="1"/>
  <c r="BW95" i="19" s="1"/>
  <c r="BR95" i="19"/>
  <c r="BK384" i="19"/>
  <c r="BQ384" i="19" s="1"/>
  <c r="BM384" i="19"/>
  <c r="BP384" i="19"/>
  <c r="BN384" i="19"/>
  <c r="BO290" i="19"/>
  <c r="H288" i="17" s="1"/>
  <c r="I288" i="17" s="1"/>
  <c r="J288" i="17" s="1"/>
  <c r="BU290" i="19"/>
  <c r="BV290" i="19" s="1"/>
  <c r="BW290" i="19" s="1"/>
  <c r="BU41" i="19"/>
  <c r="BV41" i="19" s="1"/>
  <c r="BW41" i="19" s="1"/>
  <c r="BO41" i="19"/>
  <c r="H39" i="17" s="1"/>
  <c r="I39" i="17" s="1"/>
  <c r="J39" i="17" s="1"/>
  <c r="BN227" i="19"/>
  <c r="BK227" i="19"/>
  <c r="BQ227" i="19" s="1"/>
  <c r="BM227" i="19"/>
  <c r="BP227" i="19"/>
  <c r="BU220" i="19"/>
  <c r="BV220" i="19" s="1"/>
  <c r="BW220" i="19" s="1"/>
  <c r="BO220" i="19"/>
  <c r="H218" i="17" s="1"/>
  <c r="I218" i="17" s="1"/>
  <c r="J218" i="17" s="1"/>
  <c r="BN352" i="19"/>
  <c r="BM352" i="19"/>
  <c r="BK352" i="19"/>
  <c r="BQ352" i="19" s="1"/>
  <c r="BP352" i="19"/>
  <c r="BK184" i="19"/>
  <c r="BQ184" i="19" s="1"/>
  <c r="BP184" i="19"/>
  <c r="BN184" i="19"/>
  <c r="BM184" i="19"/>
  <c r="BU173" i="19"/>
  <c r="BV173" i="19" s="1"/>
  <c r="BW173" i="19" s="1"/>
  <c r="BO173" i="19"/>
  <c r="H171" i="17" s="1"/>
  <c r="I171" i="17" s="1"/>
  <c r="J171" i="17" s="1"/>
  <c r="BP243" i="19"/>
  <c r="BN243" i="19"/>
  <c r="BM243" i="19"/>
  <c r="BK243" i="19"/>
  <c r="BQ243" i="19" s="1"/>
  <c r="BK461" i="19"/>
  <c r="BQ461" i="19" s="1"/>
  <c r="BN461" i="19"/>
  <c r="BP461" i="19"/>
  <c r="BM461" i="19"/>
  <c r="BO138" i="19"/>
  <c r="H136" i="17" s="1"/>
  <c r="I136" i="17" s="1"/>
  <c r="J136" i="17" s="1"/>
  <c r="BU138" i="19"/>
  <c r="BV138" i="19" s="1"/>
  <c r="BW138" i="19" s="1"/>
  <c r="BU501" i="19"/>
  <c r="BV501" i="19" s="1"/>
  <c r="BW501" i="19" s="1"/>
  <c r="BO501" i="19"/>
  <c r="H499" i="17" s="1"/>
  <c r="I499" i="17" s="1"/>
  <c r="J499" i="17" s="1"/>
  <c r="BO524" i="19"/>
  <c r="H522" i="17" s="1"/>
  <c r="I522" i="17" s="1"/>
  <c r="J522" i="17" s="1"/>
  <c r="BU524" i="19"/>
  <c r="BV524" i="19" s="1"/>
  <c r="BW524" i="19" s="1"/>
  <c r="BR530" i="19"/>
  <c r="BU466" i="19"/>
  <c r="BV466" i="19" s="1"/>
  <c r="BW466" i="19" s="1"/>
  <c r="BO466" i="19"/>
  <c r="H464" i="17" s="1"/>
  <c r="I464" i="17" s="1"/>
  <c r="J464" i="17" s="1"/>
  <c r="BR466" i="19"/>
  <c r="BN422" i="19"/>
  <c r="BM422" i="19"/>
  <c r="BK422" i="19"/>
  <c r="BQ422" i="19" s="1"/>
  <c r="BP422" i="19"/>
  <c r="BR316" i="19"/>
  <c r="BO506" i="19"/>
  <c r="H504" i="17" s="1"/>
  <c r="I504" i="17" s="1"/>
  <c r="J504" i="17" s="1"/>
  <c r="BO406" i="19"/>
  <c r="H404" i="17" s="1"/>
  <c r="I404" i="17" s="1"/>
  <c r="J404" i="17" s="1"/>
  <c r="BR519" i="19"/>
  <c r="BP454" i="19"/>
  <c r="BN454" i="19"/>
  <c r="BK454" i="19"/>
  <c r="BQ454" i="19" s="1"/>
  <c r="BM454" i="19"/>
  <c r="BR514" i="19"/>
  <c r="BO409" i="19"/>
  <c r="H407" i="17" s="1"/>
  <c r="I407" i="17" s="1"/>
  <c r="J407" i="17" s="1"/>
  <c r="BO488" i="19"/>
  <c r="H486" i="17" s="1"/>
  <c r="I486" i="17" s="1"/>
  <c r="J486" i="17" s="1"/>
  <c r="BO446" i="19"/>
  <c r="H444" i="17" s="1"/>
  <c r="I444" i="17" s="1"/>
  <c r="J444" i="17" s="1"/>
  <c r="BR425" i="19"/>
  <c r="BR405" i="19"/>
  <c r="BR499" i="19"/>
  <c r="BR308" i="19"/>
  <c r="BO160" i="19"/>
  <c r="H158" i="17" s="1"/>
  <c r="I158" i="17" s="1"/>
  <c r="J158" i="17" s="1"/>
  <c r="BU160" i="19"/>
  <c r="BV160" i="19" s="1"/>
  <c r="BW160" i="19" s="1"/>
  <c r="BR496" i="19"/>
  <c r="BO347" i="19"/>
  <c r="H345" i="17" s="1"/>
  <c r="I345" i="17" s="1"/>
  <c r="J345" i="17" s="1"/>
  <c r="BR321" i="19"/>
  <c r="BR489" i="19"/>
  <c r="BU216" i="19"/>
  <c r="BV216" i="19" s="1"/>
  <c r="BW216" i="19" s="1"/>
  <c r="BO216" i="19"/>
  <c r="H214" i="17" s="1"/>
  <c r="I214" i="17" s="1"/>
  <c r="J214" i="17" s="1"/>
  <c r="BO207" i="19"/>
  <c r="H205" i="17" s="1"/>
  <c r="I205" i="17" s="1"/>
  <c r="J205" i="17" s="1"/>
  <c r="BU207" i="19"/>
  <c r="BV207" i="19" s="1"/>
  <c r="BW207" i="19" s="1"/>
  <c r="BR356" i="19"/>
  <c r="BU119" i="19"/>
  <c r="BV119" i="19" s="1"/>
  <c r="BW119" i="19" s="1"/>
  <c r="BO119" i="19"/>
  <c r="H117" i="17" s="1"/>
  <c r="I117" i="17" s="1"/>
  <c r="J117" i="17" s="1"/>
  <c r="BN45" i="19"/>
  <c r="BM45" i="19"/>
  <c r="BK45" i="19"/>
  <c r="BQ45" i="19" s="1"/>
  <c r="BP45" i="19"/>
  <c r="BK294" i="19"/>
  <c r="BQ294" i="19" s="1"/>
  <c r="BP294" i="19"/>
  <c r="BM294" i="19"/>
  <c r="BN294" i="19"/>
  <c r="BO537" i="19"/>
  <c r="H535" i="17" s="1"/>
  <c r="I535" i="17" s="1"/>
  <c r="J535" i="17" s="1"/>
  <c r="BP368" i="19"/>
  <c r="BN368" i="19"/>
  <c r="BM368" i="19"/>
  <c r="BK368" i="19"/>
  <c r="BQ368" i="19" s="1"/>
  <c r="BU297" i="19"/>
  <c r="BV297" i="19" s="1"/>
  <c r="BW297" i="19" s="1"/>
  <c r="BO297" i="19"/>
  <c r="H295" i="17" s="1"/>
  <c r="I295" i="17" s="1"/>
  <c r="J295" i="17" s="1"/>
  <c r="BP254" i="19"/>
  <c r="BK254" i="19"/>
  <c r="BQ254" i="19" s="1"/>
  <c r="BN254" i="19"/>
  <c r="BM254" i="19"/>
  <c r="BO159" i="19"/>
  <c r="H157" i="17" s="1"/>
  <c r="I157" i="17" s="1"/>
  <c r="J157" i="17" s="1"/>
  <c r="BU159" i="19"/>
  <c r="BV159" i="19" s="1"/>
  <c r="BW159" i="19" s="1"/>
  <c r="BO398" i="19"/>
  <c r="H396" i="17" s="1"/>
  <c r="I396" i="17" s="1"/>
  <c r="J396" i="17" s="1"/>
  <c r="BR201" i="19"/>
  <c r="BK296" i="19"/>
  <c r="BQ296" i="19" s="1"/>
  <c r="BP296" i="19"/>
  <c r="BN296" i="19"/>
  <c r="BM296" i="19"/>
  <c r="BU39" i="19"/>
  <c r="BV39" i="19" s="1"/>
  <c r="BW39" i="19" s="1"/>
  <c r="BO39" i="19"/>
  <c r="H37" i="17" s="1"/>
  <c r="I37" i="17" s="1"/>
  <c r="J37" i="17" s="1"/>
  <c r="BP283" i="19"/>
  <c r="BN283" i="19"/>
  <c r="BM283" i="19"/>
  <c r="BK283" i="19"/>
  <c r="BQ283" i="19" s="1"/>
  <c r="BU268" i="19"/>
  <c r="BV268" i="19" s="1"/>
  <c r="BW268" i="19" s="1"/>
  <c r="BO268" i="19"/>
  <c r="H266" i="17" s="1"/>
  <c r="I266" i="17" s="1"/>
  <c r="J266" i="17" s="1"/>
  <c r="BN84" i="19"/>
  <c r="BM84" i="19"/>
  <c r="BU84" i="19" s="1"/>
  <c r="BV84" i="19" s="1"/>
  <c r="BW84" i="19" s="1"/>
  <c r="BK84" i="19"/>
  <c r="BQ84" i="19" s="1"/>
  <c r="BP84" i="19"/>
  <c r="BU525" i="19"/>
  <c r="BV525" i="19" s="1"/>
  <c r="BW525" i="19" s="1"/>
  <c r="BO525" i="19"/>
  <c r="H523" i="17" s="1"/>
  <c r="I523" i="17" s="1"/>
  <c r="J523" i="17" s="1"/>
  <c r="BR345" i="19"/>
  <c r="BR11" i="19"/>
  <c r="BO314" i="19"/>
  <c r="H312" i="17" s="1"/>
  <c r="I312" i="17" s="1"/>
  <c r="J312" i="17" s="1"/>
  <c r="BK62" i="19"/>
  <c r="BQ62" i="19" s="1"/>
  <c r="BP62" i="19"/>
  <c r="BN62" i="19"/>
  <c r="BM62" i="19"/>
  <c r="BU62" i="19" s="1"/>
  <c r="BV62" i="19" s="1"/>
  <c r="BW62" i="19" s="1"/>
  <c r="BR38" i="19"/>
  <c r="BR432" i="19"/>
  <c r="BO238" i="19"/>
  <c r="H236" i="17" s="1"/>
  <c r="I236" i="17" s="1"/>
  <c r="J236" i="17" s="1"/>
  <c r="BO179" i="19"/>
  <c r="H177" i="17" s="1"/>
  <c r="I177" i="17" s="1"/>
  <c r="J177" i="17" s="1"/>
  <c r="BU179" i="19"/>
  <c r="BV179" i="19" s="1"/>
  <c r="BW179" i="19" s="1"/>
  <c r="BP134" i="19"/>
  <c r="BM134" i="19"/>
  <c r="BU134" i="19" s="1"/>
  <c r="BV134" i="19" s="1"/>
  <c r="BW134" i="19" s="1"/>
  <c r="BK134" i="19"/>
  <c r="BQ134" i="19" s="1"/>
  <c r="BN134" i="19"/>
  <c r="BK280" i="19"/>
  <c r="BQ280" i="19" s="1"/>
  <c r="BN280" i="19"/>
  <c r="BM280" i="19"/>
  <c r="BP280" i="19"/>
  <c r="BN10" i="19"/>
  <c r="BK10" i="19"/>
  <c r="BQ10" i="19" s="1"/>
  <c r="BM10" i="19"/>
  <c r="BU10" i="19" s="1"/>
  <c r="BV10" i="19" s="1"/>
  <c r="BW10" i="19" s="1"/>
  <c r="BP10" i="19"/>
  <c r="BP359" i="19"/>
  <c r="BM359" i="19"/>
  <c r="BK359" i="19"/>
  <c r="BQ359" i="19" s="1"/>
  <c r="BN359" i="19"/>
  <c r="BR179" i="19"/>
  <c r="BU75" i="19"/>
  <c r="BV75" i="19" s="1"/>
  <c r="BW75" i="19" s="1"/>
  <c r="BO75" i="19"/>
  <c r="H73" i="17" s="1"/>
  <c r="I73" i="17" s="1"/>
  <c r="J73" i="17" s="1"/>
  <c r="BM60" i="19"/>
  <c r="BU60" i="19" s="1"/>
  <c r="BV60" i="19" s="1"/>
  <c r="BW60" i="19" s="1"/>
  <c r="BN60" i="19"/>
  <c r="BP60" i="19"/>
  <c r="BK60" i="19"/>
  <c r="BQ60" i="19" s="1"/>
  <c r="BR170" i="19"/>
  <c r="BO209" i="19"/>
  <c r="H207" i="17" s="1"/>
  <c r="I207" i="17" s="1"/>
  <c r="J207" i="17" s="1"/>
  <c r="BU209" i="19"/>
  <c r="BV209" i="19" s="1"/>
  <c r="BW209" i="19" s="1"/>
  <c r="BN86" i="19"/>
  <c r="BP86" i="19"/>
  <c r="BK86" i="19"/>
  <c r="BQ86" i="19" s="1"/>
  <c r="BM86" i="19"/>
  <c r="BU86" i="19" s="1"/>
  <c r="BV86" i="19" s="1"/>
  <c r="BW86" i="19" s="1"/>
  <c r="BP55" i="19"/>
  <c r="BN55" i="19"/>
  <c r="BM55" i="19"/>
  <c r="BK55" i="19"/>
  <c r="BQ55" i="19" s="1"/>
  <c r="BN190" i="19"/>
  <c r="BP190" i="19"/>
  <c r="BK190" i="19"/>
  <c r="BQ190" i="19" s="1"/>
  <c r="BM190" i="19"/>
  <c r="BM37" i="19"/>
  <c r="BN37" i="19"/>
  <c r="BK37" i="19"/>
  <c r="BQ37" i="19" s="1"/>
  <c r="BP37" i="19"/>
  <c r="BR168" i="19"/>
  <c r="BR24" i="19"/>
  <c r="BU34" i="19"/>
  <c r="BV34" i="19" s="1"/>
  <c r="BW34" i="19" s="1"/>
  <c r="BO34" i="19"/>
  <c r="H32" i="17" s="1"/>
  <c r="I32" i="17" s="1"/>
  <c r="J32" i="17" s="1"/>
  <c r="BR218" i="19"/>
  <c r="BK32" i="19"/>
  <c r="BQ32" i="19" s="1"/>
  <c r="BM32" i="19"/>
  <c r="BP32" i="19"/>
  <c r="BN32" i="19"/>
  <c r="BN100" i="19"/>
  <c r="BM100" i="19"/>
  <c r="BU100" i="19" s="1"/>
  <c r="BV100" i="19" s="1"/>
  <c r="BW100" i="19" s="1"/>
  <c r="BP100" i="19"/>
  <c r="BK100" i="19"/>
  <c r="BQ100" i="19" s="1"/>
  <c r="BR63" i="19"/>
  <c r="BI538" i="15"/>
  <c r="BP538" i="15" s="1"/>
  <c r="BI537" i="15"/>
  <c r="BH537" i="15"/>
  <c r="BH536" i="15"/>
  <c r="BP536" i="15" s="1"/>
  <c r="BH535" i="15"/>
  <c r="BP535" i="15" s="1"/>
  <c r="BH534" i="15"/>
  <c r="BP534" i="15" s="1"/>
  <c r="BH533" i="15"/>
  <c r="BP533" i="15" s="1"/>
  <c r="BI532" i="15"/>
  <c r="BP532" i="15" s="1"/>
  <c r="BH531" i="15"/>
  <c r="BP531" i="15" s="1"/>
  <c r="BH530" i="15"/>
  <c r="BP530" i="15" s="1"/>
  <c r="BH519" i="15"/>
  <c r="BP519" i="15" s="1"/>
  <c r="BH511" i="15"/>
  <c r="BP511" i="15" s="1"/>
  <c r="BH502" i="15"/>
  <c r="BP502" i="15" s="1"/>
  <c r="BI492" i="15"/>
  <c r="BH492" i="15"/>
  <c r="BI482" i="15"/>
  <c r="BH482" i="15"/>
  <c r="BG482" i="15"/>
  <c r="BH473" i="15"/>
  <c r="BP473" i="15" s="1"/>
  <c r="BJ446" i="15"/>
  <c r="BI446" i="15"/>
  <c r="BH446" i="15"/>
  <c r="BI441" i="15"/>
  <c r="BP441" i="15" s="1"/>
  <c r="BJ440" i="15"/>
  <c r="BI440" i="15"/>
  <c r="BH440" i="15"/>
  <c r="BJ439" i="15"/>
  <c r="BI439" i="15"/>
  <c r="BJ437" i="15"/>
  <c r="BI437" i="15"/>
  <c r="BH437" i="15"/>
  <c r="BJ426" i="15"/>
  <c r="BI426" i="15"/>
  <c r="BH426" i="15"/>
  <c r="BJ416" i="15"/>
  <c r="BP416" i="15" s="1"/>
  <c r="BJ406" i="15"/>
  <c r="BI406" i="15"/>
  <c r="BH406" i="15"/>
  <c r="BJ396" i="15"/>
  <c r="BH396" i="15"/>
  <c r="BI387" i="15"/>
  <c r="BH387" i="15"/>
  <c r="BJ347" i="15"/>
  <c r="BI347" i="15"/>
  <c r="BH347" i="15"/>
  <c r="BI346" i="15"/>
  <c r="BH346" i="15"/>
  <c r="BI345" i="15"/>
  <c r="BH345" i="15"/>
  <c r="BJ344" i="15"/>
  <c r="BI344" i="15"/>
  <c r="BH344" i="15"/>
  <c r="BJ343" i="15"/>
  <c r="BI343" i="15"/>
  <c r="BH343" i="15"/>
  <c r="BJ342" i="15"/>
  <c r="BI342" i="15"/>
  <c r="BH342" i="15"/>
  <c r="BJ341" i="15"/>
  <c r="BI341" i="15"/>
  <c r="BH341" i="15"/>
  <c r="BI332" i="15"/>
  <c r="BH332" i="15"/>
  <c r="BF693" i="15"/>
  <c r="BH267" i="15"/>
  <c r="BP267" i="15" s="1"/>
  <c r="BI259" i="15"/>
  <c r="BH259" i="15"/>
  <c r="BG259" i="15"/>
  <c r="BI221" i="15"/>
  <c r="BH221" i="15"/>
  <c r="BH220" i="15"/>
  <c r="BP220" i="15" s="1"/>
  <c r="BH219" i="15"/>
  <c r="BP219" i="15" s="1"/>
  <c r="BH218" i="15"/>
  <c r="BP218" i="15" s="1"/>
  <c r="BH217" i="15"/>
  <c r="BP217" i="15" s="1"/>
  <c r="BH216" i="15"/>
  <c r="BP216" i="15" s="1"/>
  <c r="BH215" i="15"/>
  <c r="BP215" i="15" s="1"/>
  <c r="BH214" i="15"/>
  <c r="BP214" i="15" s="1"/>
  <c r="BI213" i="15"/>
  <c r="BH213" i="15"/>
  <c r="BI212" i="15"/>
  <c r="BP212" i="15" s="1"/>
  <c r="BI202" i="15"/>
  <c r="BH202" i="15"/>
  <c r="BH172" i="15"/>
  <c r="BP172" i="15" s="1"/>
  <c r="BH158" i="15"/>
  <c r="BP158" i="15" s="1"/>
  <c r="BH143" i="15"/>
  <c r="BH142" i="15"/>
  <c r="BH140" i="15"/>
  <c r="BP140" i="15" s="1"/>
  <c r="BH136" i="15"/>
  <c r="BH607" i="15"/>
  <c r="BH606" i="15"/>
  <c r="BH126" i="15"/>
  <c r="BH112" i="15"/>
  <c r="BH104" i="15"/>
  <c r="BG104" i="15"/>
  <c r="BH95" i="15"/>
  <c r="BH80" i="15"/>
  <c r="BH586" i="15"/>
  <c r="BI73" i="15"/>
  <c r="BH73" i="15"/>
  <c r="BI72" i="15"/>
  <c r="BH72" i="15"/>
  <c r="BF72" i="15"/>
  <c r="BH71" i="15"/>
  <c r="BG71" i="15"/>
  <c r="BH577" i="15"/>
  <c r="BH70" i="15"/>
  <c r="BP70" i="15" s="1"/>
  <c r="BH69" i="15"/>
  <c r="BH576" i="15"/>
  <c r="BH68" i="15"/>
  <c r="BG68" i="15"/>
  <c r="BH575" i="15"/>
  <c r="BH574" i="15"/>
  <c r="BH573" i="15"/>
  <c r="BH61" i="15"/>
  <c r="BG61" i="15"/>
  <c r="BF61" i="15"/>
  <c r="BH18" i="15"/>
  <c r="BR17" i="19" l="1"/>
  <c r="BU28" i="19"/>
  <c r="BV28" i="19" s="1"/>
  <c r="BW28" i="19" s="1"/>
  <c r="BO28" i="19"/>
  <c r="H26" i="17" s="1"/>
  <c r="I26" i="17" s="1"/>
  <c r="J26" i="17" s="1"/>
  <c r="BR29" i="19"/>
  <c r="BR192" i="19"/>
  <c r="BO192" i="19"/>
  <c r="H190" i="17" s="1"/>
  <c r="I190" i="17" s="1"/>
  <c r="J190" i="17" s="1"/>
  <c r="BO90" i="19"/>
  <c r="H88" i="17" s="1"/>
  <c r="I88" i="17" s="1"/>
  <c r="J88" i="17" s="1"/>
  <c r="BO120" i="19"/>
  <c r="H118" i="17" s="1"/>
  <c r="I118" i="17" s="1"/>
  <c r="J118" i="17" s="1"/>
  <c r="BR277" i="19"/>
  <c r="BR371" i="19"/>
  <c r="BR46" i="19"/>
  <c r="BR112" i="19"/>
  <c r="BO110" i="19"/>
  <c r="H108" i="17" s="1"/>
  <c r="I108" i="17" s="1"/>
  <c r="J108" i="17" s="1"/>
  <c r="BR79" i="19"/>
  <c r="BO366" i="19"/>
  <c r="H364" i="17" s="1"/>
  <c r="I364" i="17" s="1"/>
  <c r="J364" i="17" s="1"/>
  <c r="BR366" i="19"/>
  <c r="BO363" i="19"/>
  <c r="H361" i="17" s="1"/>
  <c r="I361" i="17" s="1"/>
  <c r="J361" i="17" s="1"/>
  <c r="BU528" i="19"/>
  <c r="BV528" i="19" s="1"/>
  <c r="BW528" i="19" s="1"/>
  <c r="BU247" i="19"/>
  <c r="BV247" i="19" s="1"/>
  <c r="BW247" i="19" s="1"/>
  <c r="BU246" i="19"/>
  <c r="BV246" i="19" s="1"/>
  <c r="BW246" i="19" s="1"/>
  <c r="BR139" i="19"/>
  <c r="BO122" i="19"/>
  <c r="H120" i="17" s="1"/>
  <c r="I120" i="17" s="1"/>
  <c r="J120" i="17" s="1"/>
  <c r="BR258" i="19"/>
  <c r="BU357" i="19"/>
  <c r="BV357" i="19" s="1"/>
  <c r="BW357" i="19" s="1"/>
  <c r="I245" i="17"/>
  <c r="J245" i="17" s="1"/>
  <c r="I389" i="17"/>
  <c r="J389" i="17" s="1"/>
  <c r="BU139" i="19"/>
  <c r="BV139" i="19" s="1"/>
  <c r="BW139" i="19" s="1"/>
  <c r="BO139" i="19"/>
  <c r="H137" i="17" s="1"/>
  <c r="I137" i="17" s="1"/>
  <c r="J137" i="17" s="1"/>
  <c r="BR92" i="19"/>
  <c r="I525" i="17"/>
  <c r="J525" i="17" s="1"/>
  <c r="BR377" i="19"/>
  <c r="BR279" i="19"/>
  <c r="I165" i="17"/>
  <c r="J165" i="17" s="1"/>
  <c r="I437" i="17"/>
  <c r="J437" i="17" s="1"/>
  <c r="BO279" i="19"/>
  <c r="H277" i="17" s="1"/>
  <c r="I237" i="17"/>
  <c r="J237" i="17" s="1"/>
  <c r="BU377" i="19"/>
  <c r="BV377" i="19" s="1"/>
  <c r="BW377" i="19" s="1"/>
  <c r="I533" i="17"/>
  <c r="J533" i="17" s="1"/>
  <c r="I477" i="17"/>
  <c r="J477" i="17" s="1"/>
  <c r="BR247" i="19"/>
  <c r="I397" i="17"/>
  <c r="J397" i="17" s="1"/>
  <c r="I197" i="17"/>
  <c r="J197" i="17" s="1"/>
  <c r="BR22" i="19"/>
  <c r="BU374" i="19"/>
  <c r="BV374" i="19" s="1"/>
  <c r="BW374" i="19" s="1"/>
  <c r="I429" i="17"/>
  <c r="J429" i="17" s="1"/>
  <c r="BR353" i="19"/>
  <c r="I445" i="17"/>
  <c r="J445" i="17" s="1"/>
  <c r="I469" i="17"/>
  <c r="J469" i="17" s="1"/>
  <c r="BU363" i="19"/>
  <c r="BV363" i="19" s="1"/>
  <c r="BW363" i="19" s="1"/>
  <c r="BR110" i="19"/>
  <c r="BU177" i="19"/>
  <c r="BV177" i="19" s="1"/>
  <c r="BW177" i="19" s="1"/>
  <c r="BO274" i="19"/>
  <c r="H272" i="17" s="1"/>
  <c r="I272" i="17" s="1"/>
  <c r="J272" i="17" s="1"/>
  <c r="BO112" i="19"/>
  <c r="H110" i="17" s="1"/>
  <c r="I110" i="17" s="1"/>
  <c r="J110" i="17" s="1"/>
  <c r="BO177" i="19"/>
  <c r="H175" i="17" s="1"/>
  <c r="I175" i="17" s="1"/>
  <c r="J175" i="17" s="1"/>
  <c r="BU233" i="19"/>
  <c r="BV233" i="19" s="1"/>
  <c r="BW233" i="19" s="1"/>
  <c r="BR98" i="19"/>
  <c r="BR76" i="19"/>
  <c r="BR134" i="19"/>
  <c r="BR120" i="19"/>
  <c r="BR233" i="19"/>
  <c r="BR274" i="19"/>
  <c r="BO191" i="19"/>
  <c r="H189" i="17" s="1"/>
  <c r="BU234" i="19"/>
  <c r="BV234" i="19" s="1"/>
  <c r="BW234" i="19" s="1"/>
  <c r="BR284" i="19"/>
  <c r="BO46" i="19"/>
  <c r="H44" i="17" s="1"/>
  <c r="I44" i="17" s="1"/>
  <c r="J44" i="17" s="1"/>
  <c r="BR8" i="19"/>
  <c r="BR357" i="19"/>
  <c r="BR429" i="19"/>
  <c r="BR117" i="19"/>
  <c r="BO27" i="19"/>
  <c r="H25" i="17" s="1"/>
  <c r="I25" i="17" s="1"/>
  <c r="J25" i="17" s="1"/>
  <c r="BO372" i="19"/>
  <c r="H370" i="17" s="1"/>
  <c r="I370" i="17" s="1"/>
  <c r="J370" i="17" s="1"/>
  <c r="BR116" i="19"/>
  <c r="BU276" i="19"/>
  <c r="BV276" i="19" s="1"/>
  <c r="BW276" i="19" s="1"/>
  <c r="BU29" i="19"/>
  <c r="BV29" i="19" s="1"/>
  <c r="BW29" i="19" s="1"/>
  <c r="BO353" i="19"/>
  <c r="H351" i="17" s="1"/>
  <c r="I351" i="17" s="1"/>
  <c r="J351" i="17" s="1"/>
  <c r="BU307" i="19"/>
  <c r="BV307" i="19" s="1"/>
  <c r="BW307" i="19" s="1"/>
  <c r="BO127" i="19"/>
  <c r="H125" i="17" s="1"/>
  <c r="I125" i="17" s="1"/>
  <c r="J125" i="17" s="1"/>
  <c r="BU117" i="19"/>
  <c r="BV117" i="19" s="1"/>
  <c r="BW117" i="19" s="1"/>
  <c r="BO29" i="19"/>
  <c r="H27" i="17" s="1"/>
  <c r="I27" i="17" s="1"/>
  <c r="J27" i="17" s="1"/>
  <c r="BO116" i="19"/>
  <c r="H114" i="17" s="1"/>
  <c r="I114" i="17" s="1"/>
  <c r="J114" i="17" s="1"/>
  <c r="BR234" i="19"/>
  <c r="BR276" i="19"/>
  <c r="BO429" i="19"/>
  <c r="H427" i="17" s="1"/>
  <c r="I427" i="17" s="1"/>
  <c r="J427" i="17" s="1"/>
  <c r="BO96" i="19"/>
  <c r="H94" i="17" s="1"/>
  <c r="I94" i="17" s="1"/>
  <c r="J94" i="17" s="1"/>
  <c r="BO121" i="19"/>
  <c r="H119" i="17" s="1"/>
  <c r="I119" i="17" s="1"/>
  <c r="J119" i="17" s="1"/>
  <c r="BR77" i="19"/>
  <c r="BR193" i="19"/>
  <c r="BR360" i="19"/>
  <c r="BR325" i="19"/>
  <c r="BO114" i="19"/>
  <c r="H112" i="17" s="1"/>
  <c r="I112" i="17" s="1"/>
  <c r="J112" i="17" s="1"/>
  <c r="BR85" i="19"/>
  <c r="BR100" i="19"/>
  <c r="BO56" i="19"/>
  <c r="H54" i="17" s="1"/>
  <c r="I54" i="17" s="1"/>
  <c r="J54" i="17" s="1"/>
  <c r="BU421" i="19"/>
  <c r="BV421" i="19" s="1"/>
  <c r="BW421" i="19" s="1"/>
  <c r="BO97" i="19"/>
  <c r="H95" i="17" s="1"/>
  <c r="I95" i="17" s="1"/>
  <c r="J95" i="17" s="1"/>
  <c r="BR113" i="19"/>
  <c r="BO76" i="19"/>
  <c r="H74" i="17" s="1"/>
  <c r="I74" i="17" s="1"/>
  <c r="J74" i="17" s="1"/>
  <c r="BR428" i="19"/>
  <c r="BO109" i="19"/>
  <c r="H107" i="17" s="1"/>
  <c r="I107" i="17" s="1"/>
  <c r="J107" i="17" s="1"/>
  <c r="BR10" i="19"/>
  <c r="BR52" i="19"/>
  <c r="BO52" i="19"/>
  <c r="H50" i="17" s="1"/>
  <c r="I50" i="17" s="1"/>
  <c r="J50" i="17" s="1"/>
  <c r="BR18" i="19"/>
  <c r="BR423" i="19"/>
  <c r="BR261" i="19"/>
  <c r="BR421" i="19"/>
  <c r="BR351" i="19"/>
  <c r="BR73" i="19"/>
  <c r="BO293" i="19"/>
  <c r="H291" i="17" s="1"/>
  <c r="I291" i="17" s="1"/>
  <c r="J291" i="17" s="1"/>
  <c r="BR383" i="19"/>
  <c r="BO351" i="19"/>
  <c r="H349" i="17" s="1"/>
  <c r="I349" i="17" s="1"/>
  <c r="J349" i="17" s="1"/>
  <c r="BR27" i="19"/>
  <c r="BR106" i="19"/>
  <c r="BR311" i="19"/>
  <c r="BR222" i="19"/>
  <c r="BR96" i="19"/>
  <c r="BR281" i="19"/>
  <c r="BR252" i="19"/>
  <c r="BU428" i="19"/>
  <c r="BV428" i="19" s="1"/>
  <c r="BW428" i="19" s="1"/>
  <c r="BR107" i="19"/>
  <c r="BR191" i="19"/>
  <c r="BR293" i="19"/>
  <c r="BR278" i="19"/>
  <c r="BR37" i="19"/>
  <c r="BO103" i="19"/>
  <c r="H101" i="17" s="1"/>
  <c r="I101" i="17" s="1"/>
  <c r="J101" i="17" s="1"/>
  <c r="BO132" i="19"/>
  <c r="H130" i="17" s="1"/>
  <c r="I130" i="17" s="1"/>
  <c r="J130" i="17" s="1"/>
  <c r="BO129" i="19"/>
  <c r="H127" i="17" s="1"/>
  <c r="I127" i="17" s="1"/>
  <c r="J127" i="17" s="1"/>
  <c r="BO115" i="19"/>
  <c r="H113" i="17" s="1"/>
  <c r="I113" i="17" s="1"/>
  <c r="J113" i="17" s="1"/>
  <c r="BR59" i="19"/>
  <c r="BR195" i="19"/>
  <c r="BO19" i="19"/>
  <c r="H17" i="17" s="1"/>
  <c r="I17" i="17" s="1"/>
  <c r="J17" i="17" s="1"/>
  <c r="BR307" i="19"/>
  <c r="BQ123" i="19"/>
  <c r="BR123" i="19" s="1"/>
  <c r="BO123" i="19"/>
  <c r="H121" i="17" s="1"/>
  <c r="I121" i="17" s="1"/>
  <c r="J121" i="17" s="1"/>
  <c r="BU22" i="19"/>
  <c r="BV22" i="19" s="1"/>
  <c r="BW22" i="19" s="1"/>
  <c r="BU325" i="19"/>
  <c r="BV325" i="19" s="1"/>
  <c r="BW325" i="19" s="1"/>
  <c r="BO9" i="19"/>
  <c r="H7" i="17" s="1"/>
  <c r="I7" i="17" s="1"/>
  <c r="J7" i="17" s="1"/>
  <c r="BO374" i="19"/>
  <c r="H372" i="17" s="1"/>
  <c r="I372" i="17" s="1"/>
  <c r="J372" i="17" s="1"/>
  <c r="BR254" i="19"/>
  <c r="BR303" i="19"/>
  <c r="BR19" i="19"/>
  <c r="BR180" i="19"/>
  <c r="BO325" i="19"/>
  <c r="H323" i="17" s="1"/>
  <c r="I323" i="17" s="1"/>
  <c r="J323" i="17" s="1"/>
  <c r="BR69" i="19"/>
  <c r="BO106" i="19"/>
  <c r="H104" i="17" s="1"/>
  <c r="I104" i="17" s="1"/>
  <c r="J104" i="17" s="1"/>
  <c r="BR227" i="19"/>
  <c r="BR133" i="19"/>
  <c r="BO107" i="19"/>
  <c r="H105" i="17" s="1"/>
  <c r="I105" i="17" s="1"/>
  <c r="J105" i="17" s="1"/>
  <c r="BO78" i="19"/>
  <c r="H76" i="17" s="1"/>
  <c r="I76" i="17" s="1"/>
  <c r="J76" i="17" s="1"/>
  <c r="BR299" i="19"/>
  <c r="BR126" i="19"/>
  <c r="BR370" i="19"/>
  <c r="BO82" i="19"/>
  <c r="H80" i="17" s="1"/>
  <c r="I80" i="17" s="1"/>
  <c r="J80" i="17" s="1"/>
  <c r="BR86" i="19"/>
  <c r="BO23" i="19"/>
  <c r="H21" i="17" s="1"/>
  <c r="I21" i="17" s="1"/>
  <c r="J21" i="17" s="1"/>
  <c r="BR245" i="19"/>
  <c r="BR286" i="19"/>
  <c r="BO125" i="19"/>
  <c r="H123" i="17" s="1"/>
  <c r="I123" i="17" s="1"/>
  <c r="J123" i="17" s="1"/>
  <c r="BR246" i="19"/>
  <c r="BO435" i="19"/>
  <c r="H433" i="17" s="1"/>
  <c r="I433" i="17" s="1"/>
  <c r="J433" i="17" s="1"/>
  <c r="BU435" i="19"/>
  <c r="BV435" i="19" s="1"/>
  <c r="BW435" i="19" s="1"/>
  <c r="BU23" i="19"/>
  <c r="BV23" i="19" s="1"/>
  <c r="BW23" i="19" s="1"/>
  <c r="BR435" i="19"/>
  <c r="BO67" i="19"/>
  <c r="H65" i="17" s="1"/>
  <c r="I65" i="17" s="1"/>
  <c r="J65" i="17" s="1"/>
  <c r="BO278" i="19"/>
  <c r="H276" i="17" s="1"/>
  <c r="I276" i="17" s="1"/>
  <c r="J276" i="17" s="1"/>
  <c r="BU360" i="19"/>
  <c r="BV360" i="19" s="1"/>
  <c r="BW360" i="19" s="1"/>
  <c r="BO338" i="19"/>
  <c r="H336" i="17" s="1"/>
  <c r="I336" i="17" s="1"/>
  <c r="J336" i="17" s="1"/>
  <c r="BR124" i="19"/>
  <c r="BR32" i="19"/>
  <c r="BR84" i="19"/>
  <c r="BR368" i="19"/>
  <c r="BO20" i="19"/>
  <c r="H18" i="17" s="1"/>
  <c r="I18" i="17" s="1"/>
  <c r="J18" i="17" s="1"/>
  <c r="BR313" i="19"/>
  <c r="BU278" i="19"/>
  <c r="BV278" i="19" s="1"/>
  <c r="BW278" i="19" s="1"/>
  <c r="BR102" i="19"/>
  <c r="BR287" i="19"/>
  <c r="BR305" i="19"/>
  <c r="BO72" i="19"/>
  <c r="H70" i="17" s="1"/>
  <c r="I70" i="17" s="1"/>
  <c r="J70" i="17" s="1"/>
  <c r="BR528" i="19"/>
  <c r="BR338" i="19"/>
  <c r="BU161" i="19"/>
  <c r="BV161" i="19" s="1"/>
  <c r="BW161" i="19" s="1"/>
  <c r="BR194" i="19"/>
  <c r="BR53" i="19"/>
  <c r="BU124" i="19"/>
  <c r="BV124" i="19" s="1"/>
  <c r="BW124" i="19" s="1"/>
  <c r="BU372" i="19"/>
  <c r="BV372" i="19" s="1"/>
  <c r="BW372" i="19" s="1"/>
  <c r="BO161" i="19"/>
  <c r="H159" i="17" s="1"/>
  <c r="I159" i="17" s="1"/>
  <c r="J159" i="17" s="1"/>
  <c r="BO299" i="19"/>
  <c r="H297" i="17" s="1"/>
  <c r="I297" i="17" s="1"/>
  <c r="J297" i="17" s="1"/>
  <c r="BO81" i="19"/>
  <c r="H79" i="17" s="1"/>
  <c r="I79" i="17" s="1"/>
  <c r="J79" i="17" s="1"/>
  <c r="BR266" i="19"/>
  <c r="BR82" i="19"/>
  <c r="BR64" i="19"/>
  <c r="BO98" i="19"/>
  <c r="H96" i="17" s="1"/>
  <c r="I96" i="17" s="1"/>
  <c r="J96" i="17" s="1"/>
  <c r="BR196" i="19"/>
  <c r="BR200" i="19"/>
  <c r="BR45" i="19"/>
  <c r="BR144" i="19"/>
  <c r="BR94" i="19"/>
  <c r="BR15" i="19"/>
  <c r="BR288" i="19"/>
  <c r="BR444" i="19"/>
  <c r="BR418" i="19"/>
  <c r="BO367" i="19"/>
  <c r="H365" i="17" s="1"/>
  <c r="I365" i="17" s="1"/>
  <c r="J365" i="17" s="1"/>
  <c r="BU367" i="19"/>
  <c r="BV367" i="19" s="1"/>
  <c r="BW367" i="19" s="1"/>
  <c r="BR295" i="19"/>
  <c r="BO69" i="19"/>
  <c r="H67" i="17" s="1"/>
  <c r="I67" i="17" s="1"/>
  <c r="J67" i="17" s="1"/>
  <c r="BR367" i="19"/>
  <c r="BR359" i="19"/>
  <c r="BR62" i="19"/>
  <c r="BR384" i="19"/>
  <c r="BR21" i="19"/>
  <c r="BR340" i="19"/>
  <c r="BR443" i="19"/>
  <c r="BU299" i="19"/>
  <c r="BV299" i="19" s="1"/>
  <c r="BW299" i="19" s="1"/>
  <c r="BR257" i="19"/>
  <c r="BR402" i="19"/>
  <c r="BR142" i="19"/>
  <c r="BR88" i="19"/>
  <c r="BR273" i="19"/>
  <c r="BR230" i="19"/>
  <c r="BR262" i="19"/>
  <c r="BR111" i="19"/>
  <c r="BO113" i="19"/>
  <c r="H111" i="17" s="1"/>
  <c r="I111" i="17" s="1"/>
  <c r="J111" i="17" s="1"/>
  <c r="BU370" i="19"/>
  <c r="BV370" i="19" s="1"/>
  <c r="BW370" i="19" s="1"/>
  <c r="BO370" i="19"/>
  <c r="H368" i="17" s="1"/>
  <c r="I368" i="17" s="1"/>
  <c r="J368" i="17" s="1"/>
  <c r="BO64" i="19"/>
  <c r="H62" i="17" s="1"/>
  <c r="I62" i="17" s="1"/>
  <c r="J62" i="17" s="1"/>
  <c r="BU385" i="19"/>
  <c r="BV385" i="19" s="1"/>
  <c r="BW385" i="19" s="1"/>
  <c r="BO385" i="19"/>
  <c r="H383" i="17" s="1"/>
  <c r="I383" i="17" s="1"/>
  <c r="J383" i="17" s="1"/>
  <c r="BR385" i="19"/>
  <c r="BR275" i="19"/>
  <c r="BR403" i="19"/>
  <c r="BU424" i="19"/>
  <c r="BV424" i="19" s="1"/>
  <c r="BW424" i="19" s="1"/>
  <c r="BO424" i="19"/>
  <c r="H422" i="17" s="1"/>
  <c r="I422" i="17" s="1"/>
  <c r="J422" i="17" s="1"/>
  <c r="BU262" i="19"/>
  <c r="BV262" i="19" s="1"/>
  <c r="BW262" i="19" s="1"/>
  <c r="BO262" i="19"/>
  <c r="H260" i="17" s="1"/>
  <c r="I260" i="17" s="1"/>
  <c r="J260" i="17" s="1"/>
  <c r="BR461" i="19"/>
  <c r="BR129" i="19"/>
  <c r="BO87" i="19"/>
  <c r="H85" i="17" s="1"/>
  <c r="I85" i="17" s="1"/>
  <c r="J85" i="17" s="1"/>
  <c r="BR20" i="19"/>
  <c r="BR122" i="19"/>
  <c r="BO74" i="19"/>
  <c r="H72" i="17" s="1"/>
  <c r="I72" i="17" s="1"/>
  <c r="J72" i="17" s="1"/>
  <c r="BR424" i="19"/>
  <c r="BO418" i="19"/>
  <c r="H416" i="17" s="1"/>
  <c r="I416" i="17" s="1"/>
  <c r="J416" i="17" s="1"/>
  <c r="BU418" i="19"/>
  <c r="BV418" i="19" s="1"/>
  <c r="BW418" i="19" s="1"/>
  <c r="BU383" i="19"/>
  <c r="BV383" i="19" s="1"/>
  <c r="BW383" i="19" s="1"/>
  <c r="BO383" i="19"/>
  <c r="H381" i="17" s="1"/>
  <c r="I381" i="17" s="1"/>
  <c r="J381" i="17" s="1"/>
  <c r="BO99" i="19"/>
  <c r="H97" i="17" s="1"/>
  <c r="I97" i="17" s="1"/>
  <c r="J97" i="17" s="1"/>
  <c r="BR147" i="19"/>
  <c r="BR243" i="19"/>
  <c r="BR312" i="19"/>
  <c r="BR256" i="19"/>
  <c r="BR71" i="19"/>
  <c r="BO83" i="19"/>
  <c r="H81" i="17" s="1"/>
  <c r="I81" i="17" s="1"/>
  <c r="J81" i="17" s="1"/>
  <c r="BR270" i="19"/>
  <c r="BO94" i="19"/>
  <c r="H92" i="17" s="1"/>
  <c r="I92" i="17" s="1"/>
  <c r="J92" i="17" s="1"/>
  <c r="BO15" i="19"/>
  <c r="H13" i="17" s="1"/>
  <c r="I13" i="17" s="1"/>
  <c r="J13" i="17" s="1"/>
  <c r="BR462" i="19"/>
  <c r="BR438" i="19"/>
  <c r="BO77" i="19"/>
  <c r="H75" i="17" s="1"/>
  <c r="I75" i="17" s="1"/>
  <c r="J75" i="17" s="1"/>
  <c r="BR78" i="19"/>
  <c r="BR118" i="19"/>
  <c r="BR350" i="19"/>
  <c r="BO60" i="19"/>
  <c r="H58" i="17" s="1"/>
  <c r="I58" i="17" s="1"/>
  <c r="J58" i="17" s="1"/>
  <c r="BR125" i="19"/>
  <c r="BO350" i="19"/>
  <c r="H348" i="17" s="1"/>
  <c r="I348" i="17" s="1"/>
  <c r="J348" i="17" s="1"/>
  <c r="BU350" i="19"/>
  <c r="BV350" i="19" s="1"/>
  <c r="BW350" i="19" s="1"/>
  <c r="BR44" i="19"/>
  <c r="BR291" i="19"/>
  <c r="BP541" i="19"/>
  <c r="BO146" i="19"/>
  <c r="H144" i="17" s="1"/>
  <c r="I144" i="17" s="1"/>
  <c r="J144" i="17" s="1"/>
  <c r="BR132" i="19"/>
  <c r="BU193" i="19"/>
  <c r="BV193" i="19" s="1"/>
  <c r="BW193" i="19" s="1"/>
  <c r="BO193" i="19"/>
  <c r="H191" i="17" s="1"/>
  <c r="I191" i="17" s="1"/>
  <c r="J191" i="17" s="1"/>
  <c r="BO244" i="19"/>
  <c r="H242" i="17" s="1"/>
  <c r="I242" i="17" s="1"/>
  <c r="J242" i="17" s="1"/>
  <c r="BU244" i="19"/>
  <c r="BV244" i="19" s="1"/>
  <c r="BW244" i="19" s="1"/>
  <c r="BU89" i="19"/>
  <c r="BV89" i="19" s="1"/>
  <c r="BW89" i="19" s="1"/>
  <c r="BO89" i="19"/>
  <c r="H87" i="17" s="1"/>
  <c r="I87" i="17" s="1"/>
  <c r="J87" i="17" s="1"/>
  <c r="BO354" i="19"/>
  <c r="H352" i="17" s="1"/>
  <c r="I352" i="17" s="1"/>
  <c r="J352" i="17" s="1"/>
  <c r="BU354" i="19"/>
  <c r="BV354" i="19" s="1"/>
  <c r="BW354" i="19" s="1"/>
  <c r="BU375" i="19"/>
  <c r="BV375" i="19" s="1"/>
  <c r="BW375" i="19" s="1"/>
  <c r="BO375" i="19"/>
  <c r="H373" i="17" s="1"/>
  <c r="I373" i="17" s="1"/>
  <c r="J373" i="17" s="1"/>
  <c r="BU296" i="19"/>
  <c r="BV296" i="19" s="1"/>
  <c r="BW296" i="19" s="1"/>
  <c r="BO296" i="19"/>
  <c r="H294" i="17" s="1"/>
  <c r="I294" i="17" s="1"/>
  <c r="J294" i="17" s="1"/>
  <c r="BO454" i="19"/>
  <c r="H452" i="17" s="1"/>
  <c r="I452" i="17" s="1"/>
  <c r="J452" i="17" s="1"/>
  <c r="BU454" i="19"/>
  <c r="BV454" i="19" s="1"/>
  <c r="BW454" i="19" s="1"/>
  <c r="BO423" i="19"/>
  <c r="H421" i="17" s="1"/>
  <c r="I421" i="17" s="1"/>
  <c r="J421" i="17" s="1"/>
  <c r="BU423" i="19"/>
  <c r="BV423" i="19" s="1"/>
  <c r="BW423" i="19" s="1"/>
  <c r="BU252" i="19"/>
  <c r="BV252" i="19" s="1"/>
  <c r="BW252" i="19" s="1"/>
  <c r="BO252" i="19"/>
  <c r="H250" i="17" s="1"/>
  <c r="I250" i="17" s="1"/>
  <c r="J250" i="17" s="1"/>
  <c r="BR89" i="19"/>
  <c r="BU438" i="19"/>
  <c r="BV438" i="19" s="1"/>
  <c r="BW438" i="19" s="1"/>
  <c r="BO438" i="19"/>
  <c r="H436" i="17" s="1"/>
  <c r="I436" i="17" s="1"/>
  <c r="J436" i="17" s="1"/>
  <c r="BR51" i="19"/>
  <c r="BU402" i="19"/>
  <c r="BV402" i="19" s="1"/>
  <c r="BW402" i="19" s="1"/>
  <c r="BO402" i="19"/>
  <c r="H400" i="17" s="1"/>
  <c r="I400" i="17" s="1"/>
  <c r="J400" i="17" s="1"/>
  <c r="BU442" i="19"/>
  <c r="BV442" i="19" s="1"/>
  <c r="BW442" i="19" s="1"/>
  <c r="BO442" i="19"/>
  <c r="H440" i="17" s="1"/>
  <c r="I440" i="17" s="1"/>
  <c r="J440" i="17" s="1"/>
  <c r="BR232" i="19"/>
  <c r="BR13" i="19"/>
  <c r="BO420" i="19"/>
  <c r="H418" i="17" s="1"/>
  <c r="I418" i="17" s="1"/>
  <c r="J418" i="17" s="1"/>
  <c r="BU420" i="19"/>
  <c r="BV420" i="19" s="1"/>
  <c r="BW420" i="19" s="1"/>
  <c r="BR272" i="19"/>
  <c r="BU303" i="19"/>
  <c r="BV303" i="19" s="1"/>
  <c r="BW303" i="19" s="1"/>
  <c r="BO303" i="19"/>
  <c r="H301" i="17" s="1"/>
  <c r="BR80" i="19"/>
  <c r="BU230" i="19"/>
  <c r="BV230" i="19" s="1"/>
  <c r="BW230" i="19" s="1"/>
  <c r="BO230" i="19"/>
  <c r="H228" i="17" s="1"/>
  <c r="I228" i="17" s="1"/>
  <c r="J228" i="17" s="1"/>
  <c r="BR280" i="19"/>
  <c r="BO84" i="19"/>
  <c r="H82" i="17" s="1"/>
  <c r="I82" i="17" s="1"/>
  <c r="J82" i="17" s="1"/>
  <c r="BU368" i="19"/>
  <c r="BV368" i="19" s="1"/>
  <c r="BW368" i="19" s="1"/>
  <c r="BO368" i="19"/>
  <c r="H366" i="17" s="1"/>
  <c r="I366" i="17" s="1"/>
  <c r="J366" i="17" s="1"/>
  <c r="BR442" i="19"/>
  <c r="BO284" i="19"/>
  <c r="H282" i="17" s="1"/>
  <c r="I282" i="17" s="1"/>
  <c r="J282" i="17" s="1"/>
  <c r="BU284" i="19"/>
  <c r="BV284" i="19" s="1"/>
  <c r="BW284" i="19" s="1"/>
  <c r="BU300" i="19"/>
  <c r="BV300" i="19" s="1"/>
  <c r="BW300" i="19" s="1"/>
  <c r="BO300" i="19"/>
  <c r="H298" i="17" s="1"/>
  <c r="I298" i="17" s="1"/>
  <c r="J298" i="17" s="1"/>
  <c r="BU312" i="19"/>
  <c r="BV312" i="19" s="1"/>
  <c r="BW312" i="19" s="1"/>
  <c r="BO312" i="19"/>
  <c r="H310" i="17" s="1"/>
  <c r="I310" i="17" s="1"/>
  <c r="J310" i="17" s="1"/>
  <c r="BO256" i="19"/>
  <c r="H254" i="17" s="1"/>
  <c r="I254" i="17" s="1"/>
  <c r="J254" i="17" s="1"/>
  <c r="BU256" i="19"/>
  <c r="BV256" i="19" s="1"/>
  <c r="BW256" i="19" s="1"/>
  <c r="BU443" i="19"/>
  <c r="BV443" i="19" s="1"/>
  <c r="BW443" i="19" s="1"/>
  <c r="BO443" i="19"/>
  <c r="H441" i="17" s="1"/>
  <c r="I441" i="17" s="1"/>
  <c r="J441" i="17" s="1"/>
  <c r="BR420" i="19"/>
  <c r="BU349" i="19"/>
  <c r="BV349" i="19" s="1"/>
  <c r="BW349" i="19" s="1"/>
  <c r="BO349" i="19"/>
  <c r="H347" i="17" s="1"/>
  <c r="I347" i="17" s="1"/>
  <c r="J347" i="17" s="1"/>
  <c r="BR445" i="19"/>
  <c r="BR155" i="19"/>
  <c r="BO282" i="19"/>
  <c r="H280" i="17" s="1"/>
  <c r="I280" i="17" s="1"/>
  <c r="J280" i="17" s="1"/>
  <c r="BU282" i="19"/>
  <c r="BV282" i="19" s="1"/>
  <c r="BW282" i="19" s="1"/>
  <c r="BO128" i="19"/>
  <c r="H126" i="17" s="1"/>
  <c r="I126" i="17" s="1"/>
  <c r="J126" i="17" s="1"/>
  <c r="BO80" i="19"/>
  <c r="H78" i="17" s="1"/>
  <c r="I78" i="17" s="1"/>
  <c r="J78" i="17" s="1"/>
  <c r="BR42" i="19"/>
  <c r="BU180" i="19"/>
  <c r="BV180" i="19" s="1"/>
  <c r="BW180" i="19" s="1"/>
  <c r="BO180" i="19"/>
  <c r="H178" i="17" s="1"/>
  <c r="I178" i="17" s="1"/>
  <c r="J178" i="17" s="1"/>
  <c r="BO444" i="19"/>
  <c r="H442" i="17" s="1"/>
  <c r="I442" i="17" s="1"/>
  <c r="J442" i="17" s="1"/>
  <c r="BU444" i="19"/>
  <c r="BV444" i="19" s="1"/>
  <c r="BW444" i="19" s="1"/>
  <c r="BO66" i="19"/>
  <c r="H64" i="17" s="1"/>
  <c r="I64" i="17" s="1"/>
  <c r="J64" i="17" s="1"/>
  <c r="BU261" i="19"/>
  <c r="BV261" i="19" s="1"/>
  <c r="BW261" i="19" s="1"/>
  <c r="BO261" i="19"/>
  <c r="H259" i="17" s="1"/>
  <c r="I259" i="17" s="1"/>
  <c r="J259" i="17" s="1"/>
  <c r="BR419" i="19"/>
  <c r="BO131" i="19"/>
  <c r="H129" i="17" s="1"/>
  <c r="I129" i="17" s="1"/>
  <c r="J129" i="17" s="1"/>
  <c r="BR228" i="19"/>
  <c r="BR97" i="19"/>
  <c r="BO371" i="19"/>
  <c r="H369" i="17" s="1"/>
  <c r="I369" i="17" s="1"/>
  <c r="J369" i="17" s="1"/>
  <c r="BU371" i="19"/>
  <c r="BV371" i="19" s="1"/>
  <c r="BW371" i="19" s="1"/>
  <c r="BO286" i="19"/>
  <c r="H284" i="17" s="1"/>
  <c r="I284" i="17" s="1"/>
  <c r="J284" i="17" s="1"/>
  <c r="BU286" i="19"/>
  <c r="BV286" i="19" s="1"/>
  <c r="BW286" i="19" s="1"/>
  <c r="BU184" i="19"/>
  <c r="BV184" i="19" s="1"/>
  <c r="BW184" i="19" s="1"/>
  <c r="BO184" i="19"/>
  <c r="H182" i="17" s="1"/>
  <c r="I182" i="17" s="1"/>
  <c r="J182" i="17" s="1"/>
  <c r="BO232" i="19"/>
  <c r="H230" i="17" s="1"/>
  <c r="I230" i="17" s="1"/>
  <c r="J230" i="17" s="1"/>
  <c r="BU232" i="19"/>
  <c r="BV232" i="19" s="1"/>
  <c r="BW232" i="19" s="1"/>
  <c r="BU155" i="19"/>
  <c r="BV155" i="19" s="1"/>
  <c r="BW155" i="19" s="1"/>
  <c r="BO155" i="19"/>
  <c r="H153" i="17" s="1"/>
  <c r="I153" i="17" s="1"/>
  <c r="J153" i="17" s="1"/>
  <c r="BO257" i="19"/>
  <c r="H255" i="17" s="1"/>
  <c r="I255" i="17" s="1"/>
  <c r="J255" i="17" s="1"/>
  <c r="BU257" i="19"/>
  <c r="BV257" i="19" s="1"/>
  <c r="BW257" i="19" s="1"/>
  <c r="BO102" i="19"/>
  <c r="H100" i="17" s="1"/>
  <c r="I100" i="17" s="1"/>
  <c r="J100" i="17" s="1"/>
  <c r="BU102" i="19"/>
  <c r="BV102" i="19" s="1"/>
  <c r="BW102" i="19" s="1"/>
  <c r="BO43" i="19"/>
  <c r="H41" i="17" s="1"/>
  <c r="I41" i="17" s="1"/>
  <c r="J41" i="17" s="1"/>
  <c r="BU43" i="19"/>
  <c r="BV43" i="19" s="1"/>
  <c r="BW43" i="19" s="1"/>
  <c r="BO37" i="19"/>
  <c r="H35" i="17" s="1"/>
  <c r="I35" i="17" s="1"/>
  <c r="J35" i="17" s="1"/>
  <c r="BU37" i="19"/>
  <c r="BV37" i="19" s="1"/>
  <c r="BW37" i="19" s="1"/>
  <c r="BR454" i="19"/>
  <c r="BN541" i="19"/>
  <c r="BU281" i="19"/>
  <c r="BV281" i="19" s="1"/>
  <c r="BW281" i="19" s="1"/>
  <c r="BO281" i="19"/>
  <c r="H279" i="17" s="1"/>
  <c r="I279" i="17" s="1"/>
  <c r="J279" i="17" s="1"/>
  <c r="BU195" i="19"/>
  <c r="BV195" i="19" s="1"/>
  <c r="BW195" i="19" s="1"/>
  <c r="BO195" i="19"/>
  <c r="H193" i="17" s="1"/>
  <c r="I193" i="17" s="1"/>
  <c r="J193" i="17" s="1"/>
  <c r="BR128" i="19"/>
  <c r="BR105" i="19"/>
  <c r="BU288" i="19"/>
  <c r="BV288" i="19" s="1"/>
  <c r="BW288" i="19" s="1"/>
  <c r="BO288" i="19"/>
  <c r="H286" i="17" s="1"/>
  <c r="I286" i="17" s="1"/>
  <c r="J286" i="17" s="1"/>
  <c r="BO88" i="19"/>
  <c r="H86" i="17" s="1"/>
  <c r="I86" i="17" s="1"/>
  <c r="J86" i="17" s="1"/>
  <c r="BU273" i="19"/>
  <c r="BV273" i="19" s="1"/>
  <c r="BW273" i="19" s="1"/>
  <c r="BO273" i="19"/>
  <c r="H271" i="17" s="1"/>
  <c r="I271" i="17" s="1"/>
  <c r="J271" i="17" s="1"/>
  <c r="BU228" i="19"/>
  <c r="BV228" i="19" s="1"/>
  <c r="BW228" i="19" s="1"/>
  <c r="BO228" i="19"/>
  <c r="H226" i="17" s="1"/>
  <c r="I226" i="17" s="1"/>
  <c r="J226" i="17" s="1"/>
  <c r="BO190" i="19"/>
  <c r="H188" i="17" s="1"/>
  <c r="I188" i="17" s="1"/>
  <c r="J188" i="17" s="1"/>
  <c r="BU190" i="19"/>
  <c r="BV190" i="19" s="1"/>
  <c r="BW190" i="19" s="1"/>
  <c r="BO100" i="19"/>
  <c r="H98" i="17" s="1"/>
  <c r="I98" i="17" s="1"/>
  <c r="J98" i="17" s="1"/>
  <c r="BR190" i="19"/>
  <c r="BO134" i="19"/>
  <c r="H132" i="17" s="1"/>
  <c r="I132" i="17" s="1"/>
  <c r="J132" i="17" s="1"/>
  <c r="BR296" i="19"/>
  <c r="BO254" i="19"/>
  <c r="H252" i="17" s="1"/>
  <c r="I252" i="17" s="1"/>
  <c r="J252" i="17" s="1"/>
  <c r="BU254" i="19"/>
  <c r="BV254" i="19" s="1"/>
  <c r="BW254" i="19" s="1"/>
  <c r="BR422" i="19"/>
  <c r="BU243" i="19"/>
  <c r="BV243" i="19" s="1"/>
  <c r="BW243" i="19" s="1"/>
  <c r="BO243" i="19"/>
  <c r="H241" i="17" s="1"/>
  <c r="I241" i="17" s="1"/>
  <c r="J241" i="17" s="1"/>
  <c r="BR184" i="19"/>
  <c r="BO227" i="19"/>
  <c r="H225" i="17" s="1"/>
  <c r="I225" i="17" s="1"/>
  <c r="J225" i="17" s="1"/>
  <c r="BU227" i="19"/>
  <c r="BV227" i="19" s="1"/>
  <c r="BW227" i="19" s="1"/>
  <c r="BR369" i="19"/>
  <c r="BR87" i="19"/>
  <c r="BU196" i="19"/>
  <c r="BV196" i="19" s="1"/>
  <c r="BW196" i="19" s="1"/>
  <c r="BO196" i="19"/>
  <c r="H194" i="17" s="1"/>
  <c r="I194" i="17" s="1"/>
  <c r="J194" i="17" s="1"/>
  <c r="BR300" i="19"/>
  <c r="BO21" i="19"/>
  <c r="H19" i="17" s="1"/>
  <c r="I19" i="17" s="1"/>
  <c r="J19" i="17" s="1"/>
  <c r="BU21" i="19"/>
  <c r="BV21" i="19" s="1"/>
  <c r="BW21" i="19" s="1"/>
  <c r="BO13" i="19"/>
  <c r="H11" i="17" s="1"/>
  <c r="I11" i="17" s="1"/>
  <c r="J11" i="17" s="1"/>
  <c r="BR349" i="19"/>
  <c r="BR189" i="19"/>
  <c r="BR154" i="19"/>
  <c r="BR67" i="19"/>
  <c r="BR74" i="19"/>
  <c r="BO59" i="19"/>
  <c r="H57" i="17" s="1"/>
  <c r="I57" i="17" s="1"/>
  <c r="J57" i="17" s="1"/>
  <c r="BR282" i="19"/>
  <c r="BO92" i="19"/>
  <c r="H90" i="17" s="1"/>
  <c r="I90" i="17" s="1"/>
  <c r="J90" i="17" s="1"/>
  <c r="BR54" i="19"/>
  <c r="BO258" i="19"/>
  <c r="H256" i="17" s="1"/>
  <c r="I256" i="17" s="1"/>
  <c r="J256" i="17" s="1"/>
  <c r="BU258" i="19"/>
  <c r="BV258" i="19" s="1"/>
  <c r="BW258" i="19" s="1"/>
  <c r="BR285" i="19"/>
  <c r="BR249" i="19"/>
  <c r="BU266" i="19"/>
  <c r="BV266" i="19" s="1"/>
  <c r="BW266" i="19" s="1"/>
  <c r="BO266" i="19"/>
  <c r="H264" i="17" s="1"/>
  <c r="I264" i="17" s="1"/>
  <c r="J264" i="17" s="1"/>
  <c r="BR26" i="19"/>
  <c r="BR185" i="19"/>
  <c r="BR301" i="19"/>
  <c r="BR25" i="19"/>
  <c r="BR66" i="19"/>
  <c r="BU48" i="19"/>
  <c r="BV48" i="19" s="1"/>
  <c r="BW48" i="19" s="1"/>
  <c r="BO48" i="19"/>
  <c r="H46" i="17" s="1"/>
  <c r="I46" i="17" s="1"/>
  <c r="J46" i="17" s="1"/>
  <c r="BU419" i="19"/>
  <c r="BV419" i="19" s="1"/>
  <c r="BW419" i="19" s="1"/>
  <c r="BO419" i="19"/>
  <c r="H417" i="17" s="1"/>
  <c r="I417" i="17" s="1"/>
  <c r="J417" i="17" s="1"/>
  <c r="BU47" i="19"/>
  <c r="BV47" i="19" s="1"/>
  <c r="BW47" i="19" s="1"/>
  <c r="BO47" i="19"/>
  <c r="H45" i="17" s="1"/>
  <c r="I45" i="17" s="1"/>
  <c r="J45" i="17" s="1"/>
  <c r="BO51" i="19"/>
  <c r="H49" i="17" s="1"/>
  <c r="I49" i="17" s="1"/>
  <c r="J49" i="17" s="1"/>
  <c r="BU51" i="19"/>
  <c r="BV51" i="19" s="1"/>
  <c r="BW51" i="19" s="1"/>
  <c r="BU509" i="19"/>
  <c r="BV509" i="19" s="1"/>
  <c r="BW509" i="19" s="1"/>
  <c r="BO509" i="19"/>
  <c r="H507" i="17" s="1"/>
  <c r="I507" i="17" s="1"/>
  <c r="J507" i="17" s="1"/>
  <c r="BU359" i="19"/>
  <c r="BV359" i="19" s="1"/>
  <c r="BW359" i="19" s="1"/>
  <c r="BO359" i="19"/>
  <c r="H357" i="17" s="1"/>
  <c r="I357" i="17" s="1"/>
  <c r="J357" i="17" s="1"/>
  <c r="BO42" i="19"/>
  <c r="H40" i="17" s="1"/>
  <c r="I40" i="17" s="1"/>
  <c r="J40" i="17" s="1"/>
  <c r="BU42" i="19"/>
  <c r="BV42" i="19" s="1"/>
  <c r="BW42" i="19" s="1"/>
  <c r="BU287" i="19"/>
  <c r="BV287" i="19" s="1"/>
  <c r="BW287" i="19" s="1"/>
  <c r="BO287" i="19"/>
  <c r="H285" i="17" s="1"/>
  <c r="BU54" i="19"/>
  <c r="BV54" i="19" s="1"/>
  <c r="BW54" i="19" s="1"/>
  <c r="BO54" i="19"/>
  <c r="H52" i="17" s="1"/>
  <c r="I52" i="17" s="1"/>
  <c r="J52" i="17" s="1"/>
  <c r="BU358" i="19"/>
  <c r="BV358" i="19" s="1"/>
  <c r="BW358" i="19" s="1"/>
  <c r="BO358" i="19"/>
  <c r="H356" i="17" s="1"/>
  <c r="I356" i="17" s="1"/>
  <c r="J356" i="17" s="1"/>
  <c r="BU25" i="19"/>
  <c r="BV25" i="19" s="1"/>
  <c r="BW25" i="19" s="1"/>
  <c r="BO25" i="19"/>
  <c r="H23" i="17" s="1"/>
  <c r="I23" i="17" s="1"/>
  <c r="J23" i="17" s="1"/>
  <c r="BU137" i="19"/>
  <c r="BV137" i="19" s="1"/>
  <c r="BW137" i="19" s="1"/>
  <c r="BO137" i="19"/>
  <c r="H135" i="17" s="1"/>
  <c r="I135" i="17" s="1"/>
  <c r="J135" i="17" s="1"/>
  <c r="BU251" i="19"/>
  <c r="BV251" i="19" s="1"/>
  <c r="BW251" i="19" s="1"/>
  <c r="BO251" i="19"/>
  <c r="H249" i="17" s="1"/>
  <c r="I249" i="17" s="1"/>
  <c r="J249" i="17" s="1"/>
  <c r="BO10" i="19"/>
  <c r="H8" i="17" s="1"/>
  <c r="I8" i="17" s="1"/>
  <c r="J8" i="17" s="1"/>
  <c r="BO62" i="19"/>
  <c r="H60" i="17" s="1"/>
  <c r="I60" i="17" s="1"/>
  <c r="J60" i="17" s="1"/>
  <c r="BR283" i="19"/>
  <c r="BO45" i="19"/>
  <c r="H43" i="17" s="1"/>
  <c r="I43" i="17" s="1"/>
  <c r="J43" i="17" s="1"/>
  <c r="BU45" i="19"/>
  <c r="BV45" i="19" s="1"/>
  <c r="BW45" i="19" s="1"/>
  <c r="BR352" i="19"/>
  <c r="BO144" i="19"/>
  <c r="H142" i="17" s="1"/>
  <c r="I142" i="17" s="1"/>
  <c r="J142" i="17" s="1"/>
  <c r="BU194" i="19"/>
  <c r="BV194" i="19" s="1"/>
  <c r="BW194" i="19" s="1"/>
  <c r="BO194" i="19"/>
  <c r="H192" i="17" s="1"/>
  <c r="I192" i="17" s="1"/>
  <c r="J192" i="17" s="1"/>
  <c r="BU200" i="19"/>
  <c r="BV200" i="19" s="1"/>
  <c r="BW200" i="19" s="1"/>
  <c r="BO200" i="19"/>
  <c r="H198" i="17" s="1"/>
  <c r="I198" i="17" s="1"/>
  <c r="J198" i="17" s="1"/>
  <c r="BO53" i="19"/>
  <c r="H51" i="17" s="1"/>
  <c r="I51" i="17" s="1"/>
  <c r="J51" i="17" s="1"/>
  <c r="BO189" i="19"/>
  <c r="H187" i="17" s="1"/>
  <c r="I187" i="17" s="1"/>
  <c r="J187" i="17" s="1"/>
  <c r="BU189" i="19"/>
  <c r="BV189" i="19" s="1"/>
  <c r="BW189" i="19" s="1"/>
  <c r="BR83" i="19"/>
  <c r="BU270" i="19"/>
  <c r="BV270" i="19" s="1"/>
  <c r="BW270" i="19" s="1"/>
  <c r="BO270" i="19"/>
  <c r="H268" i="17" s="1"/>
  <c r="I268" i="17" s="1"/>
  <c r="J268" i="17" s="1"/>
  <c r="BU453" i="19"/>
  <c r="BV453" i="19" s="1"/>
  <c r="BW453" i="19" s="1"/>
  <c r="BO453" i="19"/>
  <c r="H451" i="17" s="1"/>
  <c r="I451" i="17" s="1"/>
  <c r="J451" i="17" s="1"/>
  <c r="BR33" i="19"/>
  <c r="BR375" i="19"/>
  <c r="BR358" i="19"/>
  <c r="BU301" i="19"/>
  <c r="BV301" i="19" s="1"/>
  <c r="BW301" i="19" s="1"/>
  <c r="BO301" i="19"/>
  <c r="H299" i="17" s="1"/>
  <c r="I299" i="17" s="1"/>
  <c r="J299" i="17" s="1"/>
  <c r="BO142" i="19"/>
  <c r="H140" i="17" s="1"/>
  <c r="I140" i="17" s="1"/>
  <c r="J140" i="17" s="1"/>
  <c r="BV8" i="19"/>
  <c r="BR251" i="19"/>
  <c r="BR131" i="19"/>
  <c r="BU55" i="19"/>
  <c r="BV55" i="19" s="1"/>
  <c r="BW55" i="19" s="1"/>
  <c r="BO55" i="19"/>
  <c r="H53" i="17" s="1"/>
  <c r="I53" i="17" s="1"/>
  <c r="J53" i="17" s="1"/>
  <c r="BU248" i="19"/>
  <c r="BV248" i="19" s="1"/>
  <c r="BW248" i="19" s="1"/>
  <c r="BO248" i="19"/>
  <c r="H246" i="17" s="1"/>
  <c r="I246" i="17" s="1"/>
  <c r="J246" i="17" s="1"/>
  <c r="BU272" i="19"/>
  <c r="BV272" i="19" s="1"/>
  <c r="BW272" i="19" s="1"/>
  <c r="BO272" i="19"/>
  <c r="H270" i="17" s="1"/>
  <c r="I270" i="17" s="1"/>
  <c r="J270" i="17" s="1"/>
  <c r="BU280" i="19"/>
  <c r="BV280" i="19" s="1"/>
  <c r="BW280" i="19" s="1"/>
  <c r="BO280" i="19"/>
  <c r="H278" i="17" s="1"/>
  <c r="I278" i="17" s="1"/>
  <c r="J278" i="17" s="1"/>
  <c r="BU445" i="19"/>
  <c r="BV445" i="19" s="1"/>
  <c r="BW445" i="19" s="1"/>
  <c r="BO445" i="19"/>
  <c r="H443" i="17" s="1"/>
  <c r="I443" i="17" s="1"/>
  <c r="J443" i="17" s="1"/>
  <c r="BO291" i="19"/>
  <c r="H289" i="17" s="1"/>
  <c r="I289" i="17" s="1"/>
  <c r="J289" i="17" s="1"/>
  <c r="BU291" i="19"/>
  <c r="BV291" i="19" s="1"/>
  <c r="BW291" i="19" s="1"/>
  <c r="BU249" i="19"/>
  <c r="BV249" i="19" s="1"/>
  <c r="BW249" i="19" s="1"/>
  <c r="BO249" i="19"/>
  <c r="H247" i="17" s="1"/>
  <c r="I247" i="17" s="1"/>
  <c r="J247" i="17" s="1"/>
  <c r="BO305" i="19"/>
  <c r="H303" i="17" s="1"/>
  <c r="I303" i="17" s="1"/>
  <c r="J303" i="17" s="1"/>
  <c r="BU305" i="19"/>
  <c r="BV305" i="19" s="1"/>
  <c r="BW305" i="19" s="1"/>
  <c r="BU294" i="19"/>
  <c r="BV294" i="19" s="1"/>
  <c r="BW294" i="19" s="1"/>
  <c r="BO294" i="19"/>
  <c r="H292" i="17" s="1"/>
  <c r="I292" i="17" s="1"/>
  <c r="J292" i="17" s="1"/>
  <c r="BU422" i="19"/>
  <c r="BV422" i="19" s="1"/>
  <c r="BW422" i="19" s="1"/>
  <c r="BO422" i="19"/>
  <c r="H420" i="17" s="1"/>
  <c r="I420" i="17" s="1"/>
  <c r="J420" i="17" s="1"/>
  <c r="BO369" i="19"/>
  <c r="H367" i="17" s="1"/>
  <c r="I367" i="17" s="1"/>
  <c r="J367" i="17" s="1"/>
  <c r="BU369" i="19"/>
  <c r="BV369" i="19" s="1"/>
  <c r="BW369" i="19" s="1"/>
  <c r="BU175" i="19"/>
  <c r="BV175" i="19" s="1"/>
  <c r="BW175" i="19" s="1"/>
  <c r="BO175" i="19"/>
  <c r="H173" i="17" s="1"/>
  <c r="BO313" i="19"/>
  <c r="H311" i="17" s="1"/>
  <c r="I311" i="17" s="1"/>
  <c r="J311" i="17" s="1"/>
  <c r="BU313" i="19"/>
  <c r="BV313" i="19" s="1"/>
  <c r="BW313" i="19" s="1"/>
  <c r="BU154" i="19"/>
  <c r="BV154" i="19" s="1"/>
  <c r="BW154" i="19" s="1"/>
  <c r="BO154" i="19"/>
  <c r="H152" i="17" s="1"/>
  <c r="I152" i="17" s="1"/>
  <c r="J152" i="17" s="1"/>
  <c r="BO302" i="19"/>
  <c r="H300" i="17" s="1"/>
  <c r="I300" i="17" s="1"/>
  <c r="J300" i="17" s="1"/>
  <c r="BU302" i="19"/>
  <c r="BV302" i="19" s="1"/>
  <c r="BW302" i="19" s="1"/>
  <c r="BU33" i="19"/>
  <c r="BV33" i="19" s="1"/>
  <c r="BW33" i="19" s="1"/>
  <c r="BO33" i="19"/>
  <c r="H31" i="17" s="1"/>
  <c r="I31" i="17" s="1"/>
  <c r="J31" i="17" s="1"/>
  <c r="BU26" i="19"/>
  <c r="BV26" i="19" s="1"/>
  <c r="BW26" i="19" s="1"/>
  <c r="BO26" i="19"/>
  <c r="H24" i="17" s="1"/>
  <c r="I24" i="17" s="1"/>
  <c r="J24" i="17" s="1"/>
  <c r="BO185" i="19"/>
  <c r="H183" i="17" s="1"/>
  <c r="I183" i="17" s="1"/>
  <c r="J183" i="17" s="1"/>
  <c r="BU185" i="19"/>
  <c r="BV185" i="19" s="1"/>
  <c r="BW185" i="19" s="1"/>
  <c r="BU32" i="19"/>
  <c r="BV32" i="19" s="1"/>
  <c r="BW32" i="19" s="1"/>
  <c r="BO32" i="19"/>
  <c r="H30" i="17" s="1"/>
  <c r="I30" i="17" s="1"/>
  <c r="J30" i="17" s="1"/>
  <c r="BR55" i="19"/>
  <c r="BO86" i="19"/>
  <c r="H84" i="17" s="1"/>
  <c r="I84" i="17" s="1"/>
  <c r="J84" i="17" s="1"/>
  <c r="BR60" i="19"/>
  <c r="BO283" i="19"/>
  <c r="H281" i="17" s="1"/>
  <c r="I281" i="17" s="1"/>
  <c r="J281" i="17" s="1"/>
  <c r="BU283" i="19"/>
  <c r="BV283" i="19" s="1"/>
  <c r="BW283" i="19" s="1"/>
  <c r="BR294" i="19"/>
  <c r="BU461" i="19"/>
  <c r="BV461" i="19" s="1"/>
  <c r="BW461" i="19" s="1"/>
  <c r="BO461" i="19"/>
  <c r="H459" i="17" s="1"/>
  <c r="I459" i="17" s="1"/>
  <c r="J459" i="17" s="1"/>
  <c r="BO352" i="19"/>
  <c r="H350" i="17" s="1"/>
  <c r="I350" i="17" s="1"/>
  <c r="J350" i="17" s="1"/>
  <c r="BU352" i="19"/>
  <c r="BV352" i="19" s="1"/>
  <c r="BW352" i="19" s="1"/>
  <c r="BU384" i="19"/>
  <c r="BV384" i="19" s="1"/>
  <c r="BW384" i="19" s="1"/>
  <c r="BO384" i="19"/>
  <c r="H382" i="17" s="1"/>
  <c r="I382" i="17" s="1"/>
  <c r="J382" i="17" s="1"/>
  <c r="BU311" i="19"/>
  <c r="BV311" i="19" s="1"/>
  <c r="BW311" i="19" s="1"/>
  <c r="BO311" i="19"/>
  <c r="H309" i="17" s="1"/>
  <c r="I309" i="17" s="1"/>
  <c r="J309" i="17" s="1"/>
  <c r="BO222" i="19"/>
  <c r="H220" i="17" s="1"/>
  <c r="I220" i="17" s="1"/>
  <c r="J220" i="17" s="1"/>
  <c r="BU222" i="19"/>
  <c r="BV222" i="19" s="1"/>
  <c r="BW222" i="19" s="1"/>
  <c r="BU340" i="19"/>
  <c r="BV340" i="19" s="1"/>
  <c r="BW340" i="19" s="1"/>
  <c r="BO340" i="19"/>
  <c r="H338" i="17" s="1"/>
  <c r="I338" i="17" s="1"/>
  <c r="J338" i="17" s="1"/>
  <c r="BR244" i="19"/>
  <c r="BO18" i="19"/>
  <c r="H16" i="17" s="1"/>
  <c r="I16" i="17" s="1"/>
  <c r="J16" i="17" s="1"/>
  <c r="BO275" i="19"/>
  <c r="H273" i="17" s="1"/>
  <c r="I273" i="17" s="1"/>
  <c r="J273" i="17" s="1"/>
  <c r="BU275" i="19"/>
  <c r="BV275" i="19" s="1"/>
  <c r="BW275" i="19" s="1"/>
  <c r="BR175" i="19"/>
  <c r="BO71" i="19"/>
  <c r="H69" i="17" s="1"/>
  <c r="I69" i="17" s="1"/>
  <c r="J69" i="17" s="1"/>
  <c r="BO44" i="19"/>
  <c r="H42" i="17" s="1"/>
  <c r="I42" i="17" s="1"/>
  <c r="J42" i="17" s="1"/>
  <c r="BU44" i="19"/>
  <c r="BV44" i="19" s="1"/>
  <c r="BW44" i="19" s="1"/>
  <c r="BR302" i="19"/>
  <c r="BR248" i="19"/>
  <c r="BR121" i="19"/>
  <c r="BR47" i="19"/>
  <c r="BR354" i="19"/>
  <c r="BR453" i="19"/>
  <c r="BR56" i="19"/>
  <c r="BO285" i="19"/>
  <c r="H283" i="17" s="1"/>
  <c r="I283" i="17" s="1"/>
  <c r="J283" i="17" s="1"/>
  <c r="BU285" i="19"/>
  <c r="BV285" i="19" s="1"/>
  <c r="BW285" i="19" s="1"/>
  <c r="BO462" i="19"/>
  <c r="H460" i="17" s="1"/>
  <c r="I460" i="17" s="1"/>
  <c r="J460" i="17" s="1"/>
  <c r="BU462" i="19"/>
  <c r="BV462" i="19" s="1"/>
  <c r="BW462" i="19" s="1"/>
  <c r="BO105" i="19"/>
  <c r="H103" i="17" s="1"/>
  <c r="I103" i="17" s="1"/>
  <c r="J103" i="17" s="1"/>
  <c r="BR81" i="19"/>
  <c r="BO277" i="19"/>
  <c r="H275" i="17" s="1"/>
  <c r="I275" i="17" s="1"/>
  <c r="J275" i="17" s="1"/>
  <c r="BU277" i="19"/>
  <c r="BV277" i="19" s="1"/>
  <c r="BW277" i="19" s="1"/>
  <c r="BR99" i="19"/>
  <c r="BU403" i="19"/>
  <c r="BV403" i="19" s="1"/>
  <c r="BW403" i="19" s="1"/>
  <c r="BO403" i="19"/>
  <c r="H401" i="17" s="1"/>
  <c r="I401" i="17" s="1"/>
  <c r="J401" i="17" s="1"/>
  <c r="BR127" i="19"/>
  <c r="BO245" i="19"/>
  <c r="H243" i="17" s="1"/>
  <c r="I243" i="17" s="1"/>
  <c r="J243" i="17" s="1"/>
  <c r="BU245" i="19"/>
  <c r="BV245" i="19" s="1"/>
  <c r="BW245" i="19" s="1"/>
  <c r="BR509" i="19"/>
  <c r="BR137" i="19"/>
  <c r="BR146" i="19"/>
  <c r="BM541" i="19"/>
  <c r="BR48" i="19"/>
  <c r="BR43" i="19"/>
  <c r="BU295" i="19"/>
  <c r="BV295" i="19" s="1"/>
  <c r="BW295" i="19" s="1"/>
  <c r="BO295" i="19"/>
  <c r="H293" i="17" s="1"/>
  <c r="BP345" i="15"/>
  <c r="BP68" i="15"/>
  <c r="BP396" i="15"/>
  <c r="BP221" i="15"/>
  <c r="BP406" i="15"/>
  <c r="BP446" i="15"/>
  <c r="BP341" i="15"/>
  <c r="BP347" i="15"/>
  <c r="BP439" i="15"/>
  <c r="BP344" i="15"/>
  <c r="BP202" i="15"/>
  <c r="BP342" i="15"/>
  <c r="BP259" i="15"/>
  <c r="BP537" i="15"/>
  <c r="BP387" i="15"/>
  <c r="BP426" i="15"/>
  <c r="BP440" i="15"/>
  <c r="BP482" i="15"/>
  <c r="BP213" i="15"/>
  <c r="BP332" i="15"/>
  <c r="BP343" i="15"/>
  <c r="BP346" i="15"/>
  <c r="BP437" i="15"/>
  <c r="BP492" i="15"/>
  <c r="BJ314" i="15"/>
  <c r="BJ315" i="15"/>
  <c r="BJ316" i="15"/>
  <c r="BJ317" i="15"/>
  <c r="BJ318" i="15"/>
  <c r="BP318" i="15" s="1"/>
  <c r="BJ319" i="15"/>
  <c r="BP319" i="15" s="1"/>
  <c r="BJ320" i="15"/>
  <c r="BP320" i="15" s="1"/>
  <c r="BJ322" i="15"/>
  <c r="BJ690" i="15"/>
  <c r="BJ324" i="15"/>
  <c r="BJ326" i="15"/>
  <c r="BJ333" i="15"/>
  <c r="BJ336" i="15"/>
  <c r="BJ337" i="15"/>
  <c r="BJ339" i="15"/>
  <c r="BP339" i="15" s="1"/>
  <c r="BJ362" i="15"/>
  <c r="BJ378" i="15"/>
  <c r="BJ393" i="15"/>
  <c r="BJ395" i="15"/>
  <c r="BJ397" i="15"/>
  <c r="BP397" i="15" s="1"/>
  <c r="BJ404" i="15"/>
  <c r="BJ405" i="15"/>
  <c r="BP405" i="15" s="1"/>
  <c r="BJ408" i="15"/>
  <c r="BJ410" i="15"/>
  <c r="BJ427" i="15"/>
  <c r="BJ430" i="15"/>
  <c r="BJ432" i="15"/>
  <c r="BJ434" i="15"/>
  <c r="BJ464" i="15"/>
  <c r="BP464" i="15" s="1"/>
  <c r="BJ465" i="15"/>
  <c r="BP465" i="15" s="1"/>
  <c r="BJ466" i="15"/>
  <c r="BP466" i="15" s="1"/>
  <c r="BJ467" i="15"/>
  <c r="BP467" i="15" s="1"/>
  <c r="BJ468" i="15"/>
  <c r="BP468" i="15" s="1"/>
  <c r="BJ469" i="15"/>
  <c r="BP469" i="15" s="1"/>
  <c r="BI8" i="15"/>
  <c r="BI9" i="15"/>
  <c r="BI10" i="15"/>
  <c r="BI13" i="15"/>
  <c r="BI14" i="15"/>
  <c r="BI15" i="15"/>
  <c r="BI16" i="15"/>
  <c r="BI17" i="15"/>
  <c r="BI19" i="15"/>
  <c r="BI20" i="15"/>
  <c r="BI56" i="15"/>
  <c r="BI59" i="15"/>
  <c r="BI60" i="15"/>
  <c r="BI66" i="15"/>
  <c r="BI67" i="15"/>
  <c r="BI197" i="15"/>
  <c r="BI199" i="15"/>
  <c r="BI201" i="15"/>
  <c r="BI203" i="15"/>
  <c r="BP203" i="15" s="1"/>
  <c r="BI204" i="15"/>
  <c r="BP204" i="15" s="1"/>
  <c r="BI223" i="15"/>
  <c r="BI224" i="15"/>
  <c r="BP224" i="15" s="1"/>
  <c r="BI225" i="15"/>
  <c r="BI226" i="15"/>
  <c r="BI237" i="15"/>
  <c r="BP237" i="15" s="1"/>
  <c r="BI238" i="15"/>
  <c r="BI239" i="15"/>
  <c r="BI241" i="15"/>
  <c r="BI260" i="15"/>
  <c r="BI316" i="15"/>
  <c r="BI317" i="15"/>
  <c r="BI326" i="15"/>
  <c r="BI330" i="15"/>
  <c r="BP330" i="15" s="1"/>
  <c r="BI337" i="15"/>
  <c r="BI378" i="15"/>
  <c r="BI380" i="15"/>
  <c r="BI392" i="15"/>
  <c r="BP392" i="15" s="1"/>
  <c r="BI394" i="15"/>
  <c r="BP394" i="15" s="1"/>
  <c r="BI398" i="15"/>
  <c r="BI400" i="15"/>
  <c r="BI404" i="15"/>
  <c r="BI407" i="15"/>
  <c r="BI408" i="15"/>
  <c r="BI409" i="15"/>
  <c r="BI410" i="15"/>
  <c r="BI411" i="15"/>
  <c r="BI412" i="15"/>
  <c r="BI413" i="15"/>
  <c r="BP413" i="15" s="1"/>
  <c r="BI414" i="15"/>
  <c r="BI415" i="15"/>
  <c r="BI425" i="15"/>
  <c r="BI427" i="15"/>
  <c r="BI430" i="15"/>
  <c r="BI433" i="15"/>
  <c r="BI434" i="15"/>
  <c r="BI448" i="15"/>
  <c r="BI449" i="15"/>
  <c r="BI450" i="15"/>
  <c r="BI451" i="15"/>
  <c r="BI457" i="15"/>
  <c r="BI458" i="15"/>
  <c r="BI459" i="15"/>
  <c r="BI470" i="15"/>
  <c r="BI472" i="15"/>
  <c r="BI474" i="15"/>
  <c r="BI475" i="15"/>
  <c r="BI476" i="15"/>
  <c r="BI477" i="15"/>
  <c r="BI478" i="15"/>
  <c r="BI479" i="15"/>
  <c r="BI480" i="15"/>
  <c r="BI481" i="15"/>
  <c r="BI483" i="15"/>
  <c r="BI484" i="15"/>
  <c r="BI485" i="15"/>
  <c r="BI486" i="15"/>
  <c r="BI487" i="15"/>
  <c r="BI488" i="15"/>
  <c r="BI489" i="15"/>
  <c r="BI490" i="15"/>
  <c r="BI491" i="15"/>
  <c r="BI493" i="15"/>
  <c r="BI494" i="15"/>
  <c r="BI495" i="15"/>
  <c r="BI496" i="15"/>
  <c r="BI498" i="15"/>
  <c r="BI499" i="15"/>
  <c r="BI500" i="15"/>
  <c r="BI505" i="15"/>
  <c r="BI506" i="15"/>
  <c r="BI507" i="15"/>
  <c r="BI508" i="15"/>
  <c r="BI510" i="15"/>
  <c r="BI513" i="15"/>
  <c r="BI516" i="15"/>
  <c r="BH8" i="15"/>
  <c r="BH9" i="15"/>
  <c r="BH10" i="15"/>
  <c r="BH11" i="15"/>
  <c r="BH14" i="15"/>
  <c r="BH15" i="15"/>
  <c r="BH17" i="15"/>
  <c r="BH19" i="15"/>
  <c r="BH20" i="15"/>
  <c r="BH53" i="15"/>
  <c r="BH56" i="15"/>
  <c r="BH57" i="15"/>
  <c r="BH58" i="15"/>
  <c r="BP58" i="15" s="1"/>
  <c r="BH59" i="15"/>
  <c r="BH60" i="15"/>
  <c r="BH62" i="15"/>
  <c r="BH63" i="15"/>
  <c r="BH65" i="15"/>
  <c r="BH66" i="15"/>
  <c r="BH67" i="15"/>
  <c r="BH570" i="15"/>
  <c r="BH571" i="15"/>
  <c r="BH572" i="15"/>
  <c r="BH578" i="15"/>
  <c r="BH579" i="15"/>
  <c r="BH580" i="15"/>
  <c r="BH581" i="15"/>
  <c r="BH74" i="15"/>
  <c r="BH582" i="15"/>
  <c r="BH583" i="15"/>
  <c r="BH584" i="15"/>
  <c r="BH585" i="15"/>
  <c r="BH587" i="15"/>
  <c r="BH588" i="15"/>
  <c r="BH589" i="15"/>
  <c r="BH590" i="15"/>
  <c r="BH76" i="15"/>
  <c r="BH77" i="15"/>
  <c r="BH78" i="15"/>
  <c r="BH79" i="15"/>
  <c r="BH81" i="15"/>
  <c r="BH82" i="15"/>
  <c r="BH591" i="15"/>
  <c r="BH83" i="15"/>
  <c r="BH84" i="15"/>
  <c r="BH85" i="15"/>
  <c r="BH86" i="15"/>
  <c r="BH93" i="15"/>
  <c r="BH592" i="15"/>
  <c r="BH94" i="15"/>
  <c r="BH593" i="15"/>
  <c r="BH594" i="15"/>
  <c r="BH595" i="15"/>
  <c r="BH97" i="15"/>
  <c r="BH98" i="15"/>
  <c r="BH596" i="15"/>
  <c r="BH100" i="15"/>
  <c r="BH101" i="15"/>
  <c r="BH103" i="15"/>
  <c r="BH105" i="15"/>
  <c r="BH106" i="15"/>
  <c r="BH107" i="15"/>
  <c r="BH597" i="15"/>
  <c r="BH108" i="15"/>
  <c r="BH109" i="15"/>
  <c r="BH110" i="15"/>
  <c r="BH111" i="15"/>
  <c r="BH598" i="15"/>
  <c r="BH599" i="15"/>
  <c r="BH113" i="15"/>
  <c r="BH114" i="15"/>
  <c r="BH115" i="15"/>
  <c r="BH118" i="15"/>
  <c r="BH120" i="15"/>
  <c r="BH121" i="15"/>
  <c r="BH122" i="15"/>
  <c r="BH123" i="15"/>
  <c r="BH602" i="15"/>
  <c r="BH125" i="15"/>
  <c r="BH127" i="15"/>
  <c r="BH128" i="15"/>
  <c r="BH129" i="15"/>
  <c r="BH130" i="15"/>
  <c r="BH131" i="15"/>
  <c r="BH132" i="15"/>
  <c r="BH133" i="15"/>
  <c r="BH134" i="15"/>
  <c r="BH605" i="15"/>
  <c r="BH144" i="15"/>
  <c r="BH608" i="15"/>
  <c r="BH145" i="15"/>
  <c r="BH146" i="15"/>
  <c r="BH147" i="15"/>
  <c r="BH148" i="15"/>
  <c r="BP148" i="15" s="1"/>
  <c r="BH149" i="15"/>
  <c r="BP149" i="15" s="1"/>
  <c r="BH150" i="15"/>
  <c r="BP150" i="15" s="1"/>
  <c r="BH151" i="15"/>
  <c r="BP151" i="15" s="1"/>
  <c r="BH152" i="15"/>
  <c r="BP152" i="15" s="1"/>
  <c r="BH153" i="15"/>
  <c r="BP153" i="15" s="1"/>
  <c r="BH156" i="15"/>
  <c r="BP156" i="15" s="1"/>
  <c r="BH157" i="15"/>
  <c r="BP157" i="15" s="1"/>
  <c r="BH159" i="15"/>
  <c r="BP159" i="15" s="1"/>
  <c r="BH160" i="15"/>
  <c r="BP160" i="15" s="1"/>
  <c r="BH162" i="15"/>
  <c r="BP162" i="15" s="1"/>
  <c r="BH163" i="15"/>
  <c r="BP163" i="15" s="1"/>
  <c r="BH164" i="15"/>
  <c r="BP164" i="15" s="1"/>
  <c r="BH165" i="15"/>
  <c r="BP165" i="15" s="1"/>
  <c r="BH166" i="15"/>
  <c r="BP166" i="15" s="1"/>
  <c r="BH167" i="15"/>
  <c r="BP167" i="15" s="1"/>
  <c r="BH168" i="15"/>
  <c r="BP168" i="15" s="1"/>
  <c r="BH169" i="15"/>
  <c r="BP169" i="15" s="1"/>
  <c r="BH170" i="15"/>
  <c r="BP170" i="15" s="1"/>
  <c r="BH171" i="15"/>
  <c r="BP171" i="15" s="1"/>
  <c r="BH174" i="15"/>
  <c r="BP174" i="15" s="1"/>
  <c r="BH178" i="15"/>
  <c r="BP178" i="15" s="1"/>
  <c r="BH179" i="15"/>
  <c r="BP179" i="15" s="1"/>
  <c r="BH181" i="15"/>
  <c r="BP181" i="15" s="1"/>
  <c r="BH620" i="15"/>
  <c r="BH182" i="15"/>
  <c r="BP182" i="15" s="1"/>
  <c r="BH621" i="15"/>
  <c r="BH622" i="15"/>
  <c r="BH183" i="15"/>
  <c r="BP183" i="15" s="1"/>
  <c r="BH186" i="15"/>
  <c r="BP186" i="15" s="1"/>
  <c r="BH197" i="15"/>
  <c r="BH199" i="15"/>
  <c r="BH201" i="15"/>
  <c r="BH205" i="15"/>
  <c r="BP205" i="15" s="1"/>
  <c r="BH206" i="15"/>
  <c r="BP206" i="15" s="1"/>
  <c r="BH207" i="15"/>
  <c r="BP207" i="15" s="1"/>
  <c r="BH208" i="15"/>
  <c r="BP208" i="15" s="1"/>
  <c r="BH210" i="15"/>
  <c r="BP210" i="15" s="1"/>
  <c r="BH211" i="15"/>
  <c r="BP211" i="15" s="1"/>
  <c r="BH223" i="15"/>
  <c r="BH225" i="15"/>
  <c r="BH226" i="15"/>
  <c r="BH229" i="15"/>
  <c r="BP229" i="15" s="1"/>
  <c r="BH235" i="15"/>
  <c r="BP235" i="15" s="1"/>
  <c r="BH236" i="15"/>
  <c r="BP236" i="15" s="1"/>
  <c r="BH238" i="15"/>
  <c r="BH239" i="15"/>
  <c r="BH240" i="15"/>
  <c r="BH241" i="15"/>
  <c r="BH242" i="15"/>
  <c r="BP242" i="15" s="1"/>
  <c r="BH250" i="15"/>
  <c r="BP250" i="15" s="1"/>
  <c r="BH253" i="15"/>
  <c r="BH255" i="15"/>
  <c r="BH260" i="15"/>
  <c r="BH263" i="15"/>
  <c r="BH264" i="15"/>
  <c r="BP264" i="15" s="1"/>
  <c r="BH265" i="15"/>
  <c r="BP265" i="15" s="1"/>
  <c r="BH268" i="15"/>
  <c r="BP268" i="15" s="1"/>
  <c r="BH271" i="15"/>
  <c r="BP271" i="15" s="1"/>
  <c r="BH314" i="15"/>
  <c r="BH322" i="15"/>
  <c r="BH324" i="15"/>
  <c r="BH326" i="15"/>
  <c r="BH327" i="15"/>
  <c r="BP327" i="15" s="1"/>
  <c r="BH331" i="15"/>
  <c r="BP331" i="15" s="1"/>
  <c r="BH333" i="15"/>
  <c r="BH335" i="15"/>
  <c r="BP335" i="15" s="1"/>
  <c r="BH336" i="15"/>
  <c r="BH337" i="15"/>
  <c r="BH362" i="15"/>
  <c r="BH379" i="15"/>
  <c r="BP379" i="15" s="1"/>
  <c r="BH380" i="15"/>
  <c r="BH381" i="15"/>
  <c r="BP381" i="15" s="1"/>
  <c r="BH382" i="15"/>
  <c r="BP382" i="15" s="1"/>
  <c r="BH386" i="15"/>
  <c r="BP386" i="15" s="1"/>
  <c r="BH389" i="15"/>
  <c r="BP389" i="15" s="1"/>
  <c r="BH390" i="15"/>
  <c r="BP390" i="15" s="1"/>
  <c r="BH391" i="15"/>
  <c r="BP391" i="15" s="1"/>
  <c r="BH393" i="15"/>
  <c r="BH395" i="15"/>
  <c r="BH398" i="15"/>
  <c r="BH400" i="15"/>
  <c r="BH401" i="15"/>
  <c r="BP401" i="15" s="1"/>
  <c r="BH407" i="15"/>
  <c r="BH409" i="15"/>
  <c r="BH410" i="15"/>
  <c r="BH411" i="15"/>
  <c r="BH412" i="15"/>
  <c r="BH414" i="15"/>
  <c r="BH415" i="15"/>
  <c r="BH417" i="15"/>
  <c r="BP417" i="15" s="1"/>
  <c r="BH425" i="15"/>
  <c r="BH427" i="15"/>
  <c r="BH430" i="15"/>
  <c r="BH432" i="15"/>
  <c r="BH433" i="15"/>
  <c r="BH434" i="15"/>
  <c r="BH447" i="15"/>
  <c r="BP447" i="15" s="1"/>
  <c r="BH448" i="15"/>
  <c r="BH449" i="15"/>
  <c r="BH450" i="15"/>
  <c r="BH451" i="15"/>
  <c r="BH452" i="15"/>
  <c r="BP452" i="15" s="1"/>
  <c r="BH455" i="15"/>
  <c r="BP455" i="15" s="1"/>
  <c r="BH456" i="15"/>
  <c r="BP456" i="15" s="1"/>
  <c r="BH457" i="15"/>
  <c r="BH458" i="15"/>
  <c r="BH459" i="15"/>
  <c r="BH460" i="15"/>
  <c r="BP460" i="15" s="1"/>
  <c r="BH470" i="15"/>
  <c r="BH471" i="15"/>
  <c r="BP471" i="15" s="1"/>
  <c r="BH472" i="15"/>
  <c r="BH474" i="15"/>
  <c r="BH475" i="15"/>
  <c r="BH708" i="15"/>
  <c r="BH476" i="15"/>
  <c r="BH477" i="15"/>
  <c r="BH478" i="15"/>
  <c r="BH479" i="15"/>
  <c r="BH480" i="15"/>
  <c r="BH481" i="15"/>
  <c r="BH483" i="15"/>
  <c r="BH484" i="15"/>
  <c r="BH485" i="15"/>
  <c r="BH486" i="15"/>
  <c r="BH487" i="15"/>
  <c r="BH488" i="15"/>
  <c r="BH489" i="15"/>
  <c r="BH490" i="15"/>
  <c r="BH491" i="15"/>
  <c r="BH493" i="15"/>
  <c r="BH494" i="15"/>
  <c r="BH495" i="15"/>
  <c r="BH496" i="15"/>
  <c r="BH497" i="15"/>
  <c r="BP497" i="15" s="1"/>
  <c r="BH498" i="15"/>
  <c r="BH499" i="15"/>
  <c r="BH500" i="15"/>
  <c r="BH501" i="15"/>
  <c r="BP501" i="15" s="1"/>
  <c r="BH503" i="15"/>
  <c r="BP503" i="15" s="1"/>
  <c r="BH709" i="15"/>
  <c r="BH504" i="15"/>
  <c r="BP504" i="15" s="1"/>
  <c r="BH505" i="15"/>
  <c r="BH506" i="15"/>
  <c r="BH507" i="15"/>
  <c r="BH508" i="15"/>
  <c r="BH510" i="15"/>
  <c r="BH512" i="15"/>
  <c r="BP512" i="15" s="1"/>
  <c r="BH513" i="15"/>
  <c r="BH514" i="15"/>
  <c r="BP514" i="15" s="1"/>
  <c r="BH710" i="15"/>
  <c r="BH516" i="15"/>
  <c r="BH517" i="15"/>
  <c r="BP517" i="15" s="1"/>
  <c r="BH518" i="15"/>
  <c r="BP518" i="15" s="1"/>
  <c r="BH520" i="15"/>
  <c r="BP520" i="15" s="1"/>
  <c r="BH521" i="15"/>
  <c r="BP521" i="15" s="1"/>
  <c r="BH522" i="15"/>
  <c r="BP522" i="15" s="1"/>
  <c r="BH523" i="15"/>
  <c r="BP523" i="15" s="1"/>
  <c r="BH524" i="15"/>
  <c r="BP524" i="15" s="1"/>
  <c r="BH525" i="15"/>
  <c r="BP525" i="15" s="1"/>
  <c r="BH526" i="15"/>
  <c r="BP526" i="15" s="1"/>
  <c r="BH539" i="15"/>
  <c r="BP539" i="15" s="1"/>
  <c r="BH540" i="15"/>
  <c r="BP540" i="15" s="1"/>
  <c r="BG64" i="15"/>
  <c r="BG74" i="15"/>
  <c r="BG90" i="15"/>
  <c r="BG91" i="15"/>
  <c r="BP91" i="15" s="1"/>
  <c r="BG92" i="15"/>
  <c r="BG93" i="15"/>
  <c r="BG94" i="15"/>
  <c r="BG96" i="15"/>
  <c r="BG109" i="15"/>
  <c r="BG198" i="15"/>
  <c r="BP198" i="15" s="1"/>
  <c r="BG238" i="15"/>
  <c r="BG240" i="15"/>
  <c r="BG260" i="15"/>
  <c r="BG263" i="15"/>
  <c r="BG642" i="15"/>
  <c r="BG323" i="15"/>
  <c r="BG470" i="15"/>
  <c r="BG472" i="15"/>
  <c r="BG475" i="15"/>
  <c r="BG481" i="15"/>
  <c r="BF60" i="15"/>
  <c r="BF62" i="15"/>
  <c r="BF67" i="15"/>
  <c r="BF74" i="15"/>
  <c r="BF87" i="15"/>
  <c r="BF88" i="15"/>
  <c r="BF90" i="15"/>
  <c r="BF92" i="15"/>
  <c r="BF96" i="15"/>
  <c r="BF97" i="15"/>
  <c r="BF99" i="15"/>
  <c r="BF101" i="15"/>
  <c r="BF103" i="15"/>
  <c r="BF110" i="15"/>
  <c r="BF253" i="15"/>
  <c r="BF255" i="15"/>
  <c r="BF314" i="15"/>
  <c r="BF316" i="15"/>
  <c r="BF317" i="15"/>
  <c r="BF323" i="15"/>
  <c r="BF329" i="15"/>
  <c r="BP329" i="15" s="1"/>
  <c r="BF333" i="15"/>
  <c r="AV315" i="15"/>
  <c r="AW315" i="15" s="1"/>
  <c r="AQ315" i="15"/>
  <c r="BI315" i="15" s="1"/>
  <c r="AM315" i="15"/>
  <c r="BP323" i="15" l="1"/>
  <c r="BP500" i="15"/>
  <c r="BP400" i="15"/>
  <c r="I285" i="17"/>
  <c r="J285" i="17" s="1"/>
  <c r="I301" i="17"/>
  <c r="J301" i="17" s="1"/>
  <c r="I189" i="17"/>
  <c r="J189" i="17" s="1"/>
  <c r="I277" i="17"/>
  <c r="J277" i="17" s="1"/>
  <c r="I173" i="17"/>
  <c r="J173" i="17" s="1"/>
  <c r="I293" i="17"/>
  <c r="J293" i="17" s="1"/>
  <c r="BO541" i="19"/>
  <c r="BV541" i="19"/>
  <c r="BW8" i="19"/>
  <c r="BW541" i="19" s="1"/>
  <c r="BU541" i="19"/>
  <c r="BP395" i="15"/>
  <c r="BP199" i="15"/>
  <c r="BP432" i="15"/>
  <c r="BP448" i="15"/>
  <c r="BP326" i="15"/>
  <c r="BP253" i="15"/>
  <c r="BP223" i="15"/>
  <c r="BP490" i="15"/>
  <c r="BP506" i="15"/>
  <c r="BP241" i="15"/>
  <c r="BP380" i="15"/>
  <c r="BP260" i="15"/>
  <c r="BP415" i="15"/>
  <c r="BP516" i="15"/>
  <c r="BP489" i="15"/>
  <c r="BP480" i="15"/>
  <c r="BP412" i="15"/>
  <c r="BP239" i="15"/>
  <c r="BP450" i="15"/>
  <c r="BP337" i="15"/>
  <c r="BP407" i="15"/>
  <c r="BP336" i="15"/>
  <c r="BP493" i="15"/>
  <c r="BP484" i="15"/>
  <c r="BP508" i="15"/>
  <c r="BP457" i="15"/>
  <c r="BP226" i="15"/>
  <c r="BP263" i="15"/>
  <c r="BP507" i="15"/>
  <c r="BP499" i="15"/>
  <c r="BP398" i="15"/>
  <c r="BP408" i="15"/>
  <c r="BP240" i="15"/>
  <c r="BP393" i="15"/>
  <c r="BP451" i="15"/>
  <c r="BP324" i="15"/>
  <c r="BP197" i="15"/>
  <c r="BP472" i="15"/>
  <c r="BP495" i="15"/>
  <c r="BP486" i="15"/>
  <c r="BP477" i="15"/>
  <c r="BP409" i="15"/>
  <c r="BP470" i="15"/>
  <c r="BP494" i="15"/>
  <c r="BP485" i="15"/>
  <c r="BP476" i="15"/>
  <c r="BP425" i="15"/>
  <c r="BP316" i="15"/>
  <c r="BP225" i="15"/>
  <c r="BP314" i="15"/>
  <c r="BP498" i="15"/>
  <c r="BP433" i="15"/>
  <c r="BP488" i="15"/>
  <c r="BP479" i="15"/>
  <c r="BP411" i="15"/>
  <c r="BP378" i="15"/>
  <c r="BP333" i="15"/>
  <c r="BP513" i="15"/>
  <c r="BP427" i="15"/>
  <c r="BP459" i="15"/>
  <c r="BP481" i="15"/>
  <c r="BP496" i="15"/>
  <c r="BP487" i="15"/>
  <c r="BP478" i="15"/>
  <c r="BP430" i="15"/>
  <c r="BP410" i="15"/>
  <c r="BP362" i="15"/>
  <c r="BP322" i="15"/>
  <c r="BP404" i="15"/>
  <c r="BP510" i="15"/>
  <c r="BP458" i="15"/>
  <c r="BP449" i="15"/>
  <c r="BP317" i="15"/>
  <c r="BP474" i="15"/>
  <c r="BP434" i="15"/>
  <c r="BP414" i="15"/>
  <c r="BP201" i="15"/>
  <c r="BP483" i="15"/>
  <c r="BP491" i="15"/>
  <c r="BP255" i="15"/>
  <c r="BP505" i="15"/>
  <c r="BP475" i="15"/>
  <c r="BP238" i="15"/>
  <c r="AN315" i="15"/>
  <c r="AO315" i="15" s="1"/>
  <c r="BH315" i="15"/>
  <c r="BP315" i="15" s="1"/>
  <c r="E544" i="15" l="1"/>
  <c r="F544" i="15" s="1"/>
  <c r="G544" i="15" s="1"/>
  <c r="H544" i="15" s="1"/>
  <c r="E545" i="15"/>
  <c r="F545" i="15" s="1"/>
  <c r="G545" i="15" s="1"/>
  <c r="H545" i="15" s="1"/>
  <c r="E546" i="15"/>
  <c r="F546" i="15" s="1"/>
  <c r="G546" i="15" s="1"/>
  <c r="H546" i="15" s="1"/>
  <c r="E547" i="15"/>
  <c r="F547" i="15" s="1"/>
  <c r="G547" i="15" s="1"/>
  <c r="H547" i="15" s="1"/>
  <c r="E8" i="15"/>
  <c r="F8" i="15" s="1"/>
  <c r="G8" i="15" s="1"/>
  <c r="H8" i="15" s="1"/>
  <c r="E548" i="15"/>
  <c r="F548" i="15" s="1"/>
  <c r="G548" i="15" s="1"/>
  <c r="H548" i="15" s="1"/>
  <c r="E549" i="15"/>
  <c r="F549" i="15" s="1"/>
  <c r="G549" i="15" s="1"/>
  <c r="H549" i="15" s="1"/>
  <c r="E550" i="15"/>
  <c r="F550" i="15" s="1"/>
  <c r="G550" i="15" s="1"/>
  <c r="H550" i="15" s="1"/>
  <c r="E9" i="15"/>
  <c r="F9" i="15" s="1"/>
  <c r="G9" i="15" s="1"/>
  <c r="H9" i="15" s="1"/>
  <c r="E551" i="15"/>
  <c r="F551" i="15" s="1"/>
  <c r="G551" i="15" s="1"/>
  <c r="H551" i="15" s="1"/>
  <c r="E10" i="15"/>
  <c r="F10" i="15" s="1"/>
  <c r="G10" i="15" s="1"/>
  <c r="H10" i="15" s="1"/>
  <c r="E11" i="15"/>
  <c r="F11" i="15" s="1"/>
  <c r="G11" i="15" s="1"/>
  <c r="H11" i="15" s="1"/>
  <c r="E12" i="15"/>
  <c r="F12" i="15" s="1"/>
  <c r="G12" i="15" s="1"/>
  <c r="H12" i="15" s="1"/>
  <c r="E13" i="15"/>
  <c r="F13" i="15" s="1"/>
  <c r="G13" i="15" s="1"/>
  <c r="H13" i="15" s="1"/>
  <c r="E14" i="15"/>
  <c r="F14" i="15" s="1"/>
  <c r="G14" i="15" s="1"/>
  <c r="H14" i="15" s="1"/>
  <c r="E15" i="15"/>
  <c r="F15" i="15" s="1"/>
  <c r="G15" i="15" s="1"/>
  <c r="H15" i="15" s="1"/>
  <c r="E16" i="15"/>
  <c r="F16" i="15" s="1"/>
  <c r="G16" i="15" s="1"/>
  <c r="H16" i="15" s="1"/>
  <c r="E17" i="15"/>
  <c r="F17" i="15" s="1"/>
  <c r="G17" i="15" s="1"/>
  <c r="H17" i="15" s="1"/>
  <c r="E18" i="15"/>
  <c r="F18" i="15" s="1"/>
  <c r="G18" i="15" s="1"/>
  <c r="H18" i="15" s="1"/>
  <c r="E19" i="15"/>
  <c r="F19" i="15" s="1"/>
  <c r="G19" i="15" s="1"/>
  <c r="H19" i="15" s="1"/>
  <c r="E20" i="15"/>
  <c r="F20" i="15" s="1"/>
  <c r="G20" i="15" s="1"/>
  <c r="H20" i="15" s="1"/>
  <c r="E553" i="15"/>
  <c r="F553" i="15" s="1"/>
  <c r="G553" i="15" s="1"/>
  <c r="H553" i="15" s="1"/>
  <c r="E21" i="15"/>
  <c r="F21" i="15" s="1"/>
  <c r="G21" i="15" s="1"/>
  <c r="H21" i="15" s="1"/>
  <c r="E22" i="15"/>
  <c r="F22" i="15" s="1"/>
  <c r="G22" i="15" s="1"/>
  <c r="H22" i="15" s="1"/>
  <c r="E556" i="15"/>
  <c r="F556" i="15" s="1"/>
  <c r="G556" i="15" s="1"/>
  <c r="H556" i="15" s="1"/>
  <c r="E23" i="15"/>
  <c r="F23" i="15" s="1"/>
  <c r="G23" i="15" s="1"/>
  <c r="H23" i="15" s="1"/>
  <c r="E24" i="15"/>
  <c r="F24" i="15" s="1"/>
  <c r="G24" i="15" s="1"/>
  <c r="H24" i="15" s="1"/>
  <c r="E25" i="15"/>
  <c r="F25" i="15" s="1"/>
  <c r="G25" i="15" s="1"/>
  <c r="H25" i="15" s="1"/>
  <c r="E557" i="15"/>
  <c r="F557" i="15" s="1"/>
  <c r="G557" i="15" s="1"/>
  <c r="H557" i="15" s="1"/>
  <c r="E558" i="15"/>
  <c r="F558" i="15" s="1"/>
  <c r="G558" i="15" s="1"/>
  <c r="H558" i="15" s="1"/>
  <c r="E561" i="15"/>
  <c r="F561" i="15" s="1"/>
  <c r="G561" i="15" s="1"/>
  <c r="H561" i="15" s="1"/>
  <c r="E26" i="15"/>
  <c r="F26" i="15" s="1"/>
  <c r="G26" i="15" s="1"/>
  <c r="H26" i="15" s="1"/>
  <c r="E27" i="15"/>
  <c r="F27" i="15" s="1"/>
  <c r="G27" i="15" s="1"/>
  <c r="H27" i="15" s="1"/>
  <c r="E28" i="15"/>
  <c r="F28" i="15" s="1"/>
  <c r="G28" i="15" s="1"/>
  <c r="H28" i="15" s="1"/>
  <c r="E29" i="15"/>
  <c r="F29" i="15" s="1"/>
  <c r="G29" i="15" s="1"/>
  <c r="H29" i="15" s="1"/>
  <c r="E30" i="15"/>
  <c r="F30" i="15" s="1"/>
  <c r="G30" i="15" s="1"/>
  <c r="H30" i="15" s="1"/>
  <c r="E31" i="15"/>
  <c r="F31" i="15" s="1"/>
  <c r="G31" i="15" s="1"/>
  <c r="H31" i="15" s="1"/>
  <c r="E32" i="15"/>
  <c r="F32" i="15" s="1"/>
  <c r="G32" i="15" s="1"/>
  <c r="H32" i="15" s="1"/>
  <c r="E33" i="15"/>
  <c r="F33" i="15" s="1"/>
  <c r="G33" i="15" s="1"/>
  <c r="H33" i="15" s="1"/>
  <c r="E34" i="15"/>
  <c r="F34" i="15" s="1"/>
  <c r="G34" i="15" s="1"/>
  <c r="H34" i="15" s="1"/>
  <c r="E562" i="15"/>
  <c r="F562" i="15" s="1"/>
  <c r="G562" i="15" s="1"/>
  <c r="H562" i="15" s="1"/>
  <c r="E563" i="15"/>
  <c r="F563" i="15" s="1"/>
  <c r="G563" i="15" s="1"/>
  <c r="H563" i="15" s="1"/>
  <c r="E564" i="15"/>
  <c r="F564" i="15" s="1"/>
  <c r="G564" i="15" s="1"/>
  <c r="H564" i="15" s="1"/>
  <c r="E565" i="15"/>
  <c r="F565" i="15" s="1"/>
  <c r="G565" i="15" s="1"/>
  <c r="H565" i="15" s="1"/>
  <c r="E35" i="15"/>
  <c r="F35" i="15" s="1"/>
  <c r="G35" i="15" s="1"/>
  <c r="H35" i="15" s="1"/>
  <c r="E36" i="15"/>
  <c r="F36" i="15" s="1"/>
  <c r="G36" i="15" s="1"/>
  <c r="H36" i="15" s="1"/>
  <c r="E37" i="15"/>
  <c r="F37" i="15" s="1"/>
  <c r="G37" i="15" s="1"/>
  <c r="H37" i="15" s="1"/>
  <c r="E38" i="15"/>
  <c r="F38" i="15" s="1"/>
  <c r="G38" i="15" s="1"/>
  <c r="H38" i="15" s="1"/>
  <c r="E39" i="15"/>
  <c r="F39" i="15" s="1"/>
  <c r="G39" i="15" s="1"/>
  <c r="H39" i="15" s="1"/>
  <c r="E40" i="15"/>
  <c r="F40" i="15" s="1"/>
  <c r="G40" i="15" s="1"/>
  <c r="H40" i="15" s="1"/>
  <c r="E41" i="15"/>
  <c r="F41" i="15" s="1"/>
  <c r="G41" i="15" s="1"/>
  <c r="H41" i="15" s="1"/>
  <c r="E42" i="15"/>
  <c r="F42" i="15" s="1"/>
  <c r="G42" i="15" s="1"/>
  <c r="H42" i="15" s="1"/>
  <c r="E43" i="15"/>
  <c r="F43" i="15" s="1"/>
  <c r="G43" i="15" s="1"/>
  <c r="H43" i="15" s="1"/>
  <c r="E44" i="15"/>
  <c r="F44" i="15" s="1"/>
  <c r="G44" i="15" s="1"/>
  <c r="H44" i="15" s="1"/>
  <c r="E45" i="15"/>
  <c r="F45" i="15" s="1"/>
  <c r="G45" i="15" s="1"/>
  <c r="H45" i="15" s="1"/>
  <c r="E46" i="15"/>
  <c r="F46" i="15" s="1"/>
  <c r="G46" i="15" s="1"/>
  <c r="H46" i="15" s="1"/>
  <c r="E47" i="15"/>
  <c r="F47" i="15" s="1"/>
  <c r="G47" i="15" s="1"/>
  <c r="H47" i="15" s="1"/>
  <c r="E48" i="15"/>
  <c r="F48" i="15" s="1"/>
  <c r="G48" i="15" s="1"/>
  <c r="H48" i="15" s="1"/>
  <c r="E566" i="15"/>
  <c r="F566" i="15" s="1"/>
  <c r="G566" i="15" s="1"/>
  <c r="H566" i="15" s="1"/>
  <c r="E49" i="15"/>
  <c r="F49" i="15" s="1"/>
  <c r="G49" i="15" s="1"/>
  <c r="H49" i="15" s="1"/>
  <c r="E567" i="15"/>
  <c r="F567" i="15" s="1"/>
  <c r="G567" i="15" s="1"/>
  <c r="H567" i="15" s="1"/>
  <c r="E50" i="15"/>
  <c r="F50" i="15" s="1"/>
  <c r="G50" i="15" s="1"/>
  <c r="H50" i="15" s="1"/>
  <c r="E568" i="15"/>
  <c r="F568" i="15" s="1"/>
  <c r="G568" i="15" s="1"/>
  <c r="H568" i="15" s="1"/>
  <c r="E51" i="15"/>
  <c r="F51" i="15" s="1"/>
  <c r="G51" i="15" s="1"/>
  <c r="H51" i="15" s="1"/>
  <c r="E569" i="15"/>
  <c r="F569" i="15" s="1"/>
  <c r="G569" i="15" s="1"/>
  <c r="H569" i="15" s="1"/>
  <c r="E52" i="15"/>
  <c r="F52" i="15" s="1"/>
  <c r="G52" i="15" s="1"/>
  <c r="H52" i="15" s="1"/>
  <c r="E53" i="15"/>
  <c r="F53" i="15" s="1"/>
  <c r="G53" i="15" s="1"/>
  <c r="H53" i="15" s="1"/>
  <c r="E54" i="15"/>
  <c r="F54" i="15" s="1"/>
  <c r="G54" i="15" s="1"/>
  <c r="H54" i="15" s="1"/>
  <c r="E55" i="15"/>
  <c r="F55" i="15" s="1"/>
  <c r="G55" i="15" s="1"/>
  <c r="H55" i="15" s="1"/>
  <c r="E56" i="15"/>
  <c r="F56" i="15" s="1"/>
  <c r="G56" i="15" s="1"/>
  <c r="H56" i="15" s="1"/>
  <c r="E57" i="15"/>
  <c r="F57" i="15" s="1"/>
  <c r="G57" i="15" s="1"/>
  <c r="H57" i="15" s="1"/>
  <c r="E59" i="15"/>
  <c r="F59" i="15" s="1"/>
  <c r="G59" i="15" s="1"/>
  <c r="H59" i="15" s="1"/>
  <c r="E60" i="15"/>
  <c r="F60" i="15" s="1"/>
  <c r="G60" i="15" s="1"/>
  <c r="H60" i="15" s="1"/>
  <c r="E61" i="15"/>
  <c r="F61" i="15" s="1"/>
  <c r="G61" i="15" s="1"/>
  <c r="H61" i="15" s="1"/>
  <c r="E62" i="15"/>
  <c r="F62" i="15" s="1"/>
  <c r="G62" i="15" s="1"/>
  <c r="H62" i="15" s="1"/>
  <c r="E63" i="15"/>
  <c r="F63" i="15" s="1"/>
  <c r="G63" i="15" s="1"/>
  <c r="H63" i="15" s="1"/>
  <c r="E64" i="15"/>
  <c r="F64" i="15" s="1"/>
  <c r="G64" i="15" s="1"/>
  <c r="H64" i="15" s="1"/>
  <c r="E65" i="15"/>
  <c r="F65" i="15" s="1"/>
  <c r="G65" i="15" s="1"/>
  <c r="H65" i="15" s="1"/>
  <c r="E66" i="15"/>
  <c r="F66" i="15" s="1"/>
  <c r="G66" i="15" s="1"/>
  <c r="H66" i="15" s="1"/>
  <c r="E67" i="15"/>
  <c r="F67" i="15" s="1"/>
  <c r="G67" i="15" s="1"/>
  <c r="H67" i="15" s="1"/>
  <c r="E573" i="15"/>
  <c r="F573" i="15" s="1"/>
  <c r="G573" i="15" s="1"/>
  <c r="H573" i="15" s="1"/>
  <c r="E574" i="15"/>
  <c r="F574" i="15" s="1"/>
  <c r="G574" i="15" s="1"/>
  <c r="H574" i="15" s="1"/>
  <c r="E576" i="15"/>
  <c r="F576" i="15" s="1"/>
  <c r="G576" i="15" s="1"/>
  <c r="H576" i="15" s="1"/>
  <c r="E69" i="15"/>
  <c r="F69" i="15" s="1"/>
  <c r="G69" i="15" s="1"/>
  <c r="H69" i="15" s="1"/>
  <c r="E577" i="15"/>
  <c r="F577" i="15" s="1"/>
  <c r="G577" i="15" s="1"/>
  <c r="H577" i="15" s="1"/>
  <c r="E71" i="15"/>
  <c r="F71" i="15" s="1"/>
  <c r="G71" i="15" s="1"/>
  <c r="H71" i="15" s="1"/>
  <c r="E72" i="15"/>
  <c r="F72" i="15" s="1"/>
  <c r="G72" i="15" s="1"/>
  <c r="H72" i="15" s="1"/>
  <c r="E73" i="15"/>
  <c r="F73" i="15" s="1"/>
  <c r="G73" i="15" s="1"/>
  <c r="H73" i="15" s="1"/>
  <c r="E578" i="15"/>
  <c r="F578" i="15" s="1"/>
  <c r="G578" i="15" s="1"/>
  <c r="H578" i="15" s="1"/>
  <c r="E579" i="15"/>
  <c r="F579" i="15" s="1"/>
  <c r="G579" i="15" s="1"/>
  <c r="H579" i="15" s="1"/>
  <c r="E580" i="15"/>
  <c r="F580" i="15" s="1"/>
  <c r="G580" i="15" s="1"/>
  <c r="H580" i="15" s="1"/>
  <c r="E581" i="15"/>
  <c r="F581" i="15" s="1"/>
  <c r="G581" i="15" s="1"/>
  <c r="H581" i="15" s="1"/>
  <c r="E74" i="15"/>
  <c r="F74" i="15" s="1"/>
  <c r="G74" i="15" s="1"/>
  <c r="H74" i="15" s="1"/>
  <c r="E582" i="15"/>
  <c r="F582" i="15" s="1"/>
  <c r="G582" i="15" s="1"/>
  <c r="H582" i="15" s="1"/>
  <c r="E583" i="15"/>
  <c r="F583" i="15" s="1"/>
  <c r="G583" i="15" s="1"/>
  <c r="H583" i="15" s="1"/>
  <c r="E584" i="15"/>
  <c r="F584" i="15" s="1"/>
  <c r="G584" i="15" s="1"/>
  <c r="H584" i="15" s="1"/>
  <c r="E585" i="15"/>
  <c r="F585" i="15" s="1"/>
  <c r="G585" i="15" s="1"/>
  <c r="H585" i="15" s="1"/>
  <c r="E586" i="15"/>
  <c r="F586" i="15" s="1"/>
  <c r="G586" i="15" s="1"/>
  <c r="H586" i="15" s="1"/>
  <c r="E587" i="15"/>
  <c r="F587" i="15" s="1"/>
  <c r="G587" i="15" s="1"/>
  <c r="H587" i="15" s="1"/>
  <c r="E588" i="15"/>
  <c r="F588" i="15" s="1"/>
  <c r="G588" i="15" s="1"/>
  <c r="H588" i="15" s="1"/>
  <c r="E589" i="15"/>
  <c r="F589" i="15" s="1"/>
  <c r="G589" i="15" s="1"/>
  <c r="H589" i="15" s="1"/>
  <c r="E590" i="15"/>
  <c r="F590" i="15" s="1"/>
  <c r="G590" i="15" s="1"/>
  <c r="H590" i="15" s="1"/>
  <c r="E75" i="15"/>
  <c r="F75" i="15" s="1"/>
  <c r="G75" i="15" s="1"/>
  <c r="H75" i="15" s="1"/>
  <c r="E76" i="15"/>
  <c r="F76" i="15" s="1"/>
  <c r="G76" i="15" s="1"/>
  <c r="H76" i="15" s="1"/>
  <c r="E77" i="15"/>
  <c r="F77" i="15" s="1"/>
  <c r="G77" i="15" s="1"/>
  <c r="H77" i="15" s="1"/>
  <c r="E78" i="15"/>
  <c r="F78" i="15" s="1"/>
  <c r="G78" i="15" s="1"/>
  <c r="H78" i="15" s="1"/>
  <c r="E79" i="15"/>
  <c r="F79" i="15" s="1"/>
  <c r="G79" i="15" s="1"/>
  <c r="H79" i="15" s="1"/>
  <c r="E80" i="15"/>
  <c r="F80" i="15" s="1"/>
  <c r="G80" i="15" s="1"/>
  <c r="H80" i="15" s="1"/>
  <c r="E81" i="15"/>
  <c r="F81" i="15" s="1"/>
  <c r="G81" i="15" s="1"/>
  <c r="H81" i="15" s="1"/>
  <c r="E82" i="15"/>
  <c r="F82" i="15" s="1"/>
  <c r="G82" i="15" s="1"/>
  <c r="H82" i="15" s="1"/>
  <c r="E591" i="15"/>
  <c r="F591" i="15" s="1"/>
  <c r="G591" i="15" s="1"/>
  <c r="H591" i="15" s="1"/>
  <c r="E83" i="15"/>
  <c r="F83" i="15" s="1"/>
  <c r="G83" i="15" s="1"/>
  <c r="H83" i="15" s="1"/>
  <c r="E84" i="15"/>
  <c r="F84" i="15" s="1"/>
  <c r="G84" i="15" s="1"/>
  <c r="H84" i="15" s="1"/>
  <c r="E85" i="15"/>
  <c r="F85" i="15" s="1"/>
  <c r="G85" i="15" s="1"/>
  <c r="H85" i="15" s="1"/>
  <c r="E86" i="15"/>
  <c r="F86" i="15" s="1"/>
  <c r="G86" i="15" s="1"/>
  <c r="H86" i="15" s="1"/>
  <c r="E87" i="15"/>
  <c r="F87" i="15" s="1"/>
  <c r="G87" i="15" s="1"/>
  <c r="H87" i="15" s="1"/>
  <c r="E88" i="15"/>
  <c r="F88" i="15" s="1"/>
  <c r="G88" i="15" s="1"/>
  <c r="H88" i="15" s="1"/>
  <c r="E89" i="15"/>
  <c r="F89" i="15" s="1"/>
  <c r="G89" i="15" s="1"/>
  <c r="H89" i="15" s="1"/>
  <c r="E90" i="15"/>
  <c r="F90" i="15" s="1"/>
  <c r="G90" i="15" s="1"/>
  <c r="H90" i="15" s="1"/>
  <c r="E92" i="15"/>
  <c r="F92" i="15" s="1"/>
  <c r="G92" i="15" s="1"/>
  <c r="H92" i="15" s="1"/>
  <c r="E93" i="15"/>
  <c r="F93" i="15" s="1"/>
  <c r="G93" i="15" s="1"/>
  <c r="H93" i="15" s="1"/>
  <c r="E592" i="15"/>
  <c r="F592" i="15" s="1"/>
  <c r="G592" i="15" s="1"/>
  <c r="H592" i="15" s="1"/>
  <c r="E94" i="15"/>
  <c r="F94" i="15" s="1"/>
  <c r="G94" i="15" s="1"/>
  <c r="H94" i="15" s="1"/>
  <c r="E593" i="15"/>
  <c r="F593" i="15" s="1"/>
  <c r="G593" i="15" s="1"/>
  <c r="H593" i="15" s="1"/>
  <c r="E594" i="15"/>
  <c r="F594" i="15" s="1"/>
  <c r="G594" i="15" s="1"/>
  <c r="H594" i="15" s="1"/>
  <c r="E595" i="15"/>
  <c r="F595" i="15" s="1"/>
  <c r="G595" i="15" s="1"/>
  <c r="H595" i="15" s="1"/>
  <c r="E95" i="15"/>
  <c r="F95" i="15" s="1"/>
  <c r="G95" i="15" s="1"/>
  <c r="H95" i="15" s="1"/>
  <c r="E96" i="15"/>
  <c r="F96" i="15" s="1"/>
  <c r="G96" i="15" s="1"/>
  <c r="H96" i="15" s="1"/>
  <c r="E97" i="15"/>
  <c r="F97" i="15" s="1"/>
  <c r="G97" i="15" s="1"/>
  <c r="H97" i="15" s="1"/>
  <c r="E98" i="15"/>
  <c r="F98" i="15" s="1"/>
  <c r="G98" i="15" s="1"/>
  <c r="H98" i="15" s="1"/>
  <c r="E99" i="15"/>
  <c r="F99" i="15" s="1"/>
  <c r="G99" i="15" s="1"/>
  <c r="H99" i="15" s="1"/>
  <c r="E100" i="15"/>
  <c r="F100" i="15" s="1"/>
  <c r="G100" i="15" s="1"/>
  <c r="H100" i="15" s="1"/>
  <c r="E101" i="15"/>
  <c r="F101" i="15" s="1"/>
  <c r="G101" i="15" s="1"/>
  <c r="H101" i="15" s="1"/>
  <c r="E102" i="15"/>
  <c r="F102" i="15" s="1"/>
  <c r="G102" i="15" s="1"/>
  <c r="H102" i="15" s="1"/>
  <c r="E103" i="15"/>
  <c r="F103" i="15" s="1"/>
  <c r="G103" i="15" s="1"/>
  <c r="H103" i="15" s="1"/>
  <c r="E104" i="15"/>
  <c r="F104" i="15" s="1"/>
  <c r="G104" i="15" s="1"/>
  <c r="H104" i="15" s="1"/>
  <c r="E105" i="15"/>
  <c r="F105" i="15" s="1"/>
  <c r="G105" i="15" s="1"/>
  <c r="H105" i="15" s="1"/>
  <c r="E106" i="15"/>
  <c r="F106" i="15" s="1"/>
  <c r="G106" i="15" s="1"/>
  <c r="H106" i="15" s="1"/>
  <c r="E107" i="15"/>
  <c r="F107" i="15" s="1"/>
  <c r="G107" i="15" s="1"/>
  <c r="H107" i="15" s="1"/>
  <c r="E597" i="15"/>
  <c r="F597" i="15" s="1"/>
  <c r="G597" i="15" s="1"/>
  <c r="H597" i="15" s="1"/>
  <c r="E108" i="15"/>
  <c r="F108" i="15" s="1"/>
  <c r="G108" i="15" s="1"/>
  <c r="H108" i="15" s="1"/>
  <c r="E109" i="15"/>
  <c r="F109" i="15" s="1"/>
  <c r="G109" i="15" s="1"/>
  <c r="H109" i="15" s="1"/>
  <c r="E110" i="15"/>
  <c r="F110" i="15" s="1"/>
  <c r="G110" i="15" s="1"/>
  <c r="H110" i="15" s="1"/>
  <c r="E111" i="15"/>
  <c r="F111" i="15" s="1"/>
  <c r="G111" i="15" s="1"/>
  <c r="H111" i="15" s="1"/>
  <c r="E112" i="15"/>
  <c r="F112" i="15" s="1"/>
  <c r="G112" i="15" s="1"/>
  <c r="H112" i="15" s="1"/>
  <c r="E113" i="15"/>
  <c r="F113" i="15" s="1"/>
  <c r="G113" i="15" s="1"/>
  <c r="H113" i="15" s="1"/>
  <c r="E114" i="15"/>
  <c r="F114" i="15" s="1"/>
  <c r="G114" i="15" s="1"/>
  <c r="H114" i="15" s="1"/>
  <c r="E115" i="15"/>
  <c r="F115" i="15" s="1"/>
  <c r="G115" i="15" s="1"/>
  <c r="H115" i="15" s="1"/>
  <c r="E116" i="15"/>
  <c r="F116" i="15" s="1"/>
  <c r="G116" i="15" s="1"/>
  <c r="H116" i="15" s="1"/>
  <c r="E117" i="15"/>
  <c r="F117" i="15" s="1"/>
  <c r="G117" i="15" s="1"/>
  <c r="H117" i="15" s="1"/>
  <c r="E118" i="15"/>
  <c r="F118" i="15" s="1"/>
  <c r="G118" i="15" s="1"/>
  <c r="H118" i="15" s="1"/>
  <c r="E119" i="15"/>
  <c r="F119" i="15" s="1"/>
  <c r="G119" i="15" s="1"/>
  <c r="H119" i="15" s="1"/>
  <c r="E120" i="15"/>
  <c r="F120" i="15" s="1"/>
  <c r="G120" i="15" s="1"/>
  <c r="H120" i="15" s="1"/>
  <c r="E121" i="15"/>
  <c r="F121" i="15" s="1"/>
  <c r="G121" i="15" s="1"/>
  <c r="H121" i="15" s="1"/>
  <c r="E122" i="15"/>
  <c r="F122" i="15" s="1"/>
  <c r="G122" i="15" s="1"/>
  <c r="H122" i="15" s="1"/>
  <c r="E123" i="15"/>
  <c r="F123" i="15" s="1"/>
  <c r="G123" i="15" s="1"/>
  <c r="H123" i="15" s="1"/>
  <c r="E124" i="15"/>
  <c r="F124" i="15" s="1"/>
  <c r="G124" i="15" s="1"/>
  <c r="H124" i="15" s="1"/>
  <c r="E602" i="15"/>
  <c r="F602" i="15" s="1"/>
  <c r="G602" i="15" s="1"/>
  <c r="H602" i="15" s="1"/>
  <c r="E125" i="15"/>
  <c r="F125" i="15" s="1"/>
  <c r="G125" i="15" s="1"/>
  <c r="H125" i="15" s="1"/>
  <c r="E603" i="15"/>
  <c r="F603" i="15" s="1"/>
  <c r="H603" i="15" s="1"/>
  <c r="E604" i="15"/>
  <c r="F604" i="15" s="1"/>
  <c r="H604" i="15" s="1"/>
  <c r="E126" i="15"/>
  <c r="F126" i="15" s="1"/>
  <c r="G126" i="15" s="1"/>
  <c r="H126" i="15" s="1"/>
  <c r="E127" i="15"/>
  <c r="F127" i="15" s="1"/>
  <c r="G127" i="15" s="1"/>
  <c r="H127" i="15" s="1"/>
  <c r="E128" i="15"/>
  <c r="F128" i="15" s="1"/>
  <c r="G128" i="15" s="1"/>
  <c r="H128" i="15" s="1"/>
  <c r="E129" i="15"/>
  <c r="F129" i="15" s="1"/>
  <c r="G129" i="15" s="1"/>
  <c r="H129" i="15" s="1"/>
  <c r="E130" i="15"/>
  <c r="F130" i="15" s="1"/>
  <c r="G130" i="15" s="1"/>
  <c r="H130" i="15" s="1"/>
  <c r="E131" i="15"/>
  <c r="F131" i="15" s="1"/>
  <c r="G131" i="15" s="1"/>
  <c r="H131" i="15" s="1"/>
  <c r="E132" i="15"/>
  <c r="F132" i="15" s="1"/>
  <c r="G132" i="15" s="1"/>
  <c r="H132" i="15" s="1"/>
  <c r="E133" i="15"/>
  <c r="F133" i="15" s="1"/>
  <c r="G133" i="15" s="1"/>
  <c r="H133" i="15" s="1"/>
  <c r="E134" i="15"/>
  <c r="F134" i="15" s="1"/>
  <c r="G134" i="15" s="1"/>
  <c r="H134" i="15" s="1"/>
  <c r="E605" i="15"/>
  <c r="F605" i="15" s="1"/>
  <c r="G605" i="15" s="1"/>
  <c r="H605" i="15" s="1"/>
  <c r="E606" i="15"/>
  <c r="F606" i="15" s="1"/>
  <c r="G606" i="15" s="1"/>
  <c r="H606" i="15" s="1"/>
  <c r="E135" i="15"/>
  <c r="F135" i="15" s="1"/>
  <c r="G135" i="15" s="1"/>
  <c r="H135" i="15" s="1"/>
  <c r="E136" i="15"/>
  <c r="F136" i="15" s="1"/>
  <c r="G136" i="15" s="1"/>
  <c r="H136" i="15" s="1"/>
  <c r="E137" i="15"/>
  <c r="F137" i="15" s="1"/>
  <c r="G137" i="15" s="1"/>
  <c r="H137" i="15" s="1"/>
  <c r="E138" i="15"/>
  <c r="F138" i="15" s="1"/>
  <c r="G138" i="15" s="1"/>
  <c r="H138" i="15" s="1"/>
  <c r="E139" i="15"/>
  <c r="F139" i="15" s="1"/>
  <c r="G139" i="15" s="1"/>
  <c r="H139" i="15" s="1"/>
  <c r="E141" i="15"/>
  <c r="F141" i="15" s="1"/>
  <c r="G141" i="15" s="1"/>
  <c r="H141" i="15" s="1"/>
  <c r="E142" i="15"/>
  <c r="F142" i="15" s="1"/>
  <c r="G142" i="15" s="1"/>
  <c r="H142" i="15" s="1"/>
  <c r="E143" i="15"/>
  <c r="F143" i="15" s="1"/>
  <c r="G143" i="15" s="1"/>
  <c r="H143" i="15" s="1"/>
  <c r="E144" i="15"/>
  <c r="F144" i="15" s="1"/>
  <c r="G144" i="15" s="1"/>
  <c r="H144" i="15" s="1"/>
  <c r="E145" i="15"/>
  <c r="F145" i="15" s="1"/>
  <c r="G145" i="15" s="1"/>
  <c r="H145" i="15" s="1"/>
  <c r="E146" i="15"/>
  <c r="F146" i="15" s="1"/>
  <c r="G146" i="15" s="1"/>
  <c r="H146" i="15" s="1"/>
  <c r="E147" i="15"/>
  <c r="F147" i="15" s="1"/>
  <c r="G147" i="15" s="1"/>
  <c r="H147" i="15" s="1"/>
  <c r="E611" i="15"/>
  <c r="F611" i="15" s="1"/>
  <c r="G611" i="15" s="1"/>
  <c r="H611" i="15" s="1"/>
  <c r="E154" i="15"/>
  <c r="F154" i="15" s="1"/>
  <c r="G154" i="15" s="1"/>
  <c r="H154" i="15" s="1"/>
  <c r="E155" i="15"/>
  <c r="F155" i="15" s="1"/>
  <c r="G155" i="15" s="1"/>
  <c r="H155" i="15" s="1"/>
  <c r="E612" i="15"/>
  <c r="F612" i="15" s="1"/>
  <c r="G612" i="15" s="1"/>
  <c r="H612" i="15" s="1"/>
  <c r="E161" i="15"/>
  <c r="F161" i="15" s="1"/>
  <c r="G161" i="15" s="1"/>
  <c r="H161" i="15" s="1"/>
  <c r="E173" i="15"/>
  <c r="F173" i="15" s="1"/>
  <c r="G173" i="15" s="1"/>
  <c r="H173" i="15" s="1"/>
  <c r="E175" i="15"/>
  <c r="F175" i="15" s="1"/>
  <c r="G175" i="15" s="1"/>
  <c r="H175" i="15" s="1"/>
  <c r="E176" i="15"/>
  <c r="F176" i="15" s="1"/>
  <c r="G176" i="15" s="1"/>
  <c r="H176" i="15" s="1"/>
  <c r="E177" i="15"/>
  <c r="F177" i="15" s="1"/>
  <c r="G177" i="15" s="1"/>
  <c r="H177" i="15" s="1"/>
  <c r="E180" i="15"/>
  <c r="F180" i="15" s="1"/>
  <c r="G180" i="15" s="1"/>
  <c r="H180" i="15" s="1"/>
  <c r="E619" i="15"/>
  <c r="F619" i="15" s="1"/>
  <c r="G619" i="15" s="1"/>
  <c r="H619" i="15" s="1"/>
  <c r="E620" i="15"/>
  <c r="F620" i="15" s="1"/>
  <c r="G620" i="15" s="1"/>
  <c r="H620" i="15" s="1"/>
  <c r="E622" i="15"/>
  <c r="F622" i="15" s="1"/>
  <c r="G622" i="15" s="1"/>
  <c r="H622" i="15" s="1"/>
  <c r="E184" i="15"/>
  <c r="F184" i="15" s="1"/>
  <c r="G184" i="15" s="1"/>
  <c r="H184" i="15" s="1"/>
  <c r="E185" i="15"/>
  <c r="F185" i="15" s="1"/>
  <c r="G185" i="15" s="1"/>
  <c r="H185" i="15" s="1"/>
  <c r="E187" i="15"/>
  <c r="F187" i="15" s="1"/>
  <c r="G187" i="15" s="1"/>
  <c r="H187" i="15" s="1"/>
  <c r="E188" i="15"/>
  <c r="F188" i="15" s="1"/>
  <c r="G188" i="15" s="1"/>
  <c r="H188" i="15" s="1"/>
  <c r="E189" i="15"/>
  <c r="F189" i="15" s="1"/>
  <c r="G189" i="15" s="1"/>
  <c r="H189" i="15" s="1"/>
  <c r="E190" i="15"/>
  <c r="F190" i="15" s="1"/>
  <c r="G190" i="15" s="1"/>
  <c r="H190" i="15" s="1"/>
  <c r="E191" i="15"/>
  <c r="F191" i="15" s="1"/>
  <c r="G191" i="15" s="1"/>
  <c r="H191" i="15" s="1"/>
  <c r="E192" i="15"/>
  <c r="F192" i="15" s="1"/>
  <c r="G192" i="15" s="1"/>
  <c r="H192" i="15" s="1"/>
  <c r="E193" i="15"/>
  <c r="F193" i="15" s="1"/>
  <c r="G193" i="15" s="1"/>
  <c r="H193" i="15" s="1"/>
  <c r="E194" i="15"/>
  <c r="F194" i="15" s="1"/>
  <c r="G194" i="15" s="1"/>
  <c r="H194" i="15" s="1"/>
  <c r="E195" i="15"/>
  <c r="F195" i="15" s="1"/>
  <c r="G195" i="15" s="1"/>
  <c r="H195" i="15" s="1"/>
  <c r="E196" i="15"/>
  <c r="F196" i="15" s="1"/>
  <c r="G196" i="15" s="1"/>
  <c r="H196" i="15" s="1"/>
  <c r="E200" i="15"/>
  <c r="F200" i="15" s="1"/>
  <c r="G200" i="15" s="1"/>
  <c r="H200" i="15" s="1"/>
  <c r="E209" i="15"/>
  <c r="F209" i="15" s="1"/>
  <c r="G209" i="15" s="1"/>
  <c r="H209" i="15" s="1"/>
  <c r="E222" i="15"/>
  <c r="F222" i="15" s="1"/>
  <c r="G222" i="15" s="1"/>
  <c r="H222" i="15" s="1"/>
  <c r="E227" i="15"/>
  <c r="F227" i="15" s="1"/>
  <c r="G227" i="15" s="1"/>
  <c r="H227" i="15" s="1"/>
  <c r="E228" i="15"/>
  <c r="F228" i="15" s="1"/>
  <c r="G228" i="15" s="1"/>
  <c r="H228" i="15" s="1"/>
  <c r="E230" i="15"/>
  <c r="F230" i="15" s="1"/>
  <c r="G230" i="15" s="1"/>
  <c r="H230" i="15" s="1"/>
  <c r="E231" i="15"/>
  <c r="F231" i="15" s="1"/>
  <c r="G231" i="15" s="1"/>
  <c r="H231" i="15" s="1"/>
  <c r="E232" i="15"/>
  <c r="F232" i="15" s="1"/>
  <c r="G232" i="15" s="1"/>
  <c r="H232" i="15" s="1"/>
  <c r="E233" i="15"/>
  <c r="F233" i="15" s="1"/>
  <c r="G233" i="15" s="1"/>
  <c r="H233" i="15" s="1"/>
  <c r="E234" i="15"/>
  <c r="F234" i="15" s="1"/>
  <c r="G234" i="15" s="1"/>
  <c r="H234" i="15" s="1"/>
  <c r="E243" i="15"/>
  <c r="F243" i="15" s="1"/>
  <c r="G243" i="15" s="1"/>
  <c r="H243" i="15" s="1"/>
  <c r="E244" i="15"/>
  <c r="F244" i="15" s="1"/>
  <c r="G244" i="15" s="1"/>
  <c r="H244" i="15" s="1"/>
  <c r="E635" i="15"/>
  <c r="F635" i="15" s="1"/>
  <c r="G635" i="15" s="1"/>
  <c r="H635" i="15" s="1"/>
  <c r="E636" i="15"/>
  <c r="F636" i="15" s="1"/>
  <c r="G636" i="15" s="1"/>
  <c r="H636" i="15" s="1"/>
  <c r="E245" i="15"/>
  <c r="F245" i="15" s="1"/>
  <c r="G245" i="15" s="1"/>
  <c r="H245" i="15" s="1"/>
  <c r="E246" i="15"/>
  <c r="F246" i="15" s="1"/>
  <c r="G246" i="15" s="1"/>
  <c r="H246" i="15" s="1"/>
  <c r="E638" i="15"/>
  <c r="F638" i="15" s="1"/>
  <c r="G638" i="15" s="1"/>
  <c r="H638" i="15" s="1"/>
  <c r="E247" i="15"/>
  <c r="F247" i="15" s="1"/>
  <c r="G247" i="15" s="1"/>
  <c r="H247" i="15" s="1"/>
  <c r="E248" i="15"/>
  <c r="F248" i="15" s="1"/>
  <c r="G248" i="15" s="1"/>
  <c r="H248" i="15" s="1"/>
  <c r="E249" i="15"/>
  <c r="F249" i="15" s="1"/>
  <c r="G249" i="15" s="1"/>
  <c r="H249" i="15" s="1"/>
  <c r="E251" i="15"/>
  <c r="F251" i="15" s="1"/>
  <c r="G251" i="15" s="1"/>
  <c r="H251" i="15" s="1"/>
  <c r="E252" i="15"/>
  <c r="F252" i="15" s="1"/>
  <c r="G252" i="15" s="1"/>
  <c r="H252" i="15" s="1"/>
  <c r="E254" i="15"/>
  <c r="F254" i="15" s="1"/>
  <c r="G254" i="15" s="1"/>
  <c r="H254" i="15" s="1"/>
  <c r="E256" i="15"/>
  <c r="F256" i="15" s="1"/>
  <c r="G256" i="15" s="1"/>
  <c r="H256" i="15" s="1"/>
  <c r="E257" i="15"/>
  <c r="F257" i="15" s="1"/>
  <c r="G257" i="15" s="1"/>
  <c r="H257" i="15" s="1"/>
  <c r="E258" i="15"/>
  <c r="F258" i="15" s="1"/>
  <c r="G258" i="15" s="1"/>
  <c r="H258" i="15" s="1"/>
  <c r="E640" i="15"/>
  <c r="F640" i="15" s="1"/>
  <c r="G640" i="15" s="1"/>
  <c r="H640" i="15" s="1"/>
  <c r="E641" i="15"/>
  <c r="F641" i="15" s="1"/>
  <c r="G641" i="15" s="1"/>
  <c r="H641" i="15" s="1"/>
  <c r="E261" i="15"/>
  <c r="F261" i="15" s="1"/>
  <c r="G261" i="15" s="1"/>
  <c r="H261" i="15" s="1"/>
  <c r="E262" i="15"/>
  <c r="F262" i="15" s="1"/>
  <c r="G262" i="15" s="1"/>
  <c r="H262" i="15" s="1"/>
  <c r="E642" i="15"/>
  <c r="F642" i="15" s="1"/>
  <c r="G642" i="15" s="1"/>
  <c r="H642" i="15" s="1"/>
  <c r="E266" i="15"/>
  <c r="F266" i="15" s="1"/>
  <c r="G266" i="15" s="1"/>
  <c r="H266" i="15" s="1"/>
  <c r="E643" i="15"/>
  <c r="F643" i="15" s="1"/>
  <c r="G643" i="15" s="1"/>
  <c r="H643" i="15" s="1"/>
  <c r="E269" i="15"/>
  <c r="F269" i="15" s="1"/>
  <c r="G269" i="15" s="1"/>
  <c r="H269" i="15" s="1"/>
  <c r="E270" i="15"/>
  <c r="F270" i="15" s="1"/>
  <c r="G270" i="15" s="1"/>
  <c r="H270" i="15" s="1"/>
  <c r="E272" i="15"/>
  <c r="F272" i="15" s="1"/>
  <c r="G272" i="15" s="1"/>
  <c r="H272" i="15" s="1"/>
  <c r="E273" i="15"/>
  <c r="F273" i="15" s="1"/>
  <c r="G273" i="15" s="1"/>
  <c r="H273" i="15" s="1"/>
  <c r="E274" i="15"/>
  <c r="F274" i="15" s="1"/>
  <c r="G274" i="15" s="1"/>
  <c r="H274" i="15" s="1"/>
  <c r="E275" i="15"/>
  <c r="F275" i="15" s="1"/>
  <c r="G275" i="15" s="1"/>
  <c r="H275" i="15" s="1"/>
  <c r="E276" i="15"/>
  <c r="F276" i="15" s="1"/>
  <c r="G276" i="15" s="1"/>
  <c r="H276" i="15" s="1"/>
  <c r="E277" i="15"/>
  <c r="F277" i="15" s="1"/>
  <c r="G277" i="15" s="1"/>
  <c r="H277" i="15" s="1"/>
  <c r="E278" i="15"/>
  <c r="F278" i="15" s="1"/>
  <c r="G278" i="15" s="1"/>
  <c r="H278" i="15" s="1"/>
  <c r="E279" i="15"/>
  <c r="F279" i="15" s="1"/>
  <c r="G279" i="15" s="1"/>
  <c r="H279" i="15" s="1"/>
  <c r="E280" i="15"/>
  <c r="F280" i="15" s="1"/>
  <c r="G280" i="15" s="1"/>
  <c r="H280" i="15" s="1"/>
  <c r="E648" i="15"/>
  <c r="F648" i="15" s="1"/>
  <c r="G648" i="15" s="1"/>
  <c r="H648" i="15" s="1"/>
  <c r="E649" i="15"/>
  <c r="F649" i="15" s="1"/>
  <c r="G649" i="15" s="1"/>
  <c r="H649" i="15" s="1"/>
  <c r="E650" i="15"/>
  <c r="F650" i="15" s="1"/>
  <c r="G650" i="15" s="1"/>
  <c r="H650" i="15" s="1"/>
  <c r="E651" i="15"/>
  <c r="F651" i="15" s="1"/>
  <c r="G651" i="15" s="1"/>
  <c r="H651" i="15" s="1"/>
  <c r="E652" i="15"/>
  <c r="F652" i="15" s="1"/>
  <c r="G652" i="15" s="1"/>
  <c r="H652" i="15" s="1"/>
  <c r="E281" i="15"/>
  <c r="F281" i="15" s="1"/>
  <c r="G281" i="15" s="1"/>
  <c r="H281" i="15" s="1"/>
  <c r="E282" i="15"/>
  <c r="F282" i="15" s="1"/>
  <c r="G282" i="15" s="1"/>
  <c r="H282" i="15" s="1"/>
  <c r="E283" i="15"/>
  <c r="F283" i="15" s="1"/>
  <c r="G283" i="15" s="1"/>
  <c r="H283" i="15" s="1"/>
  <c r="E284" i="15"/>
  <c r="F284" i="15" s="1"/>
  <c r="G284" i="15" s="1"/>
  <c r="H284" i="15" s="1"/>
  <c r="E285" i="15"/>
  <c r="F285" i="15" s="1"/>
  <c r="G285" i="15" s="1"/>
  <c r="H285" i="15" s="1"/>
  <c r="E663" i="15"/>
  <c r="F663" i="15" s="1"/>
  <c r="G663" i="15" s="1"/>
  <c r="H663" i="15" s="1"/>
  <c r="E664" i="15"/>
  <c r="F664" i="15" s="1"/>
  <c r="G664" i="15" s="1"/>
  <c r="H664" i="15" s="1"/>
  <c r="E665" i="15"/>
  <c r="F665" i="15" s="1"/>
  <c r="G665" i="15" s="1"/>
  <c r="H665" i="15" s="1"/>
  <c r="E666" i="15"/>
  <c r="F666" i="15" s="1"/>
  <c r="G666" i="15" s="1"/>
  <c r="H666" i="15" s="1"/>
  <c r="E286" i="15"/>
  <c r="F286" i="15" s="1"/>
  <c r="G286" i="15" s="1"/>
  <c r="H286" i="15" s="1"/>
  <c r="E667" i="15"/>
  <c r="F667" i="15" s="1"/>
  <c r="G667" i="15" s="1"/>
  <c r="H667" i="15" s="1"/>
  <c r="E287" i="15"/>
  <c r="F287" i="15" s="1"/>
  <c r="G287" i="15" s="1"/>
  <c r="H287" i="15" s="1"/>
  <c r="E670" i="15"/>
  <c r="F670" i="15" s="1"/>
  <c r="G670" i="15" s="1"/>
  <c r="H670" i="15" s="1"/>
  <c r="E671" i="15"/>
  <c r="F671" i="15" s="1"/>
  <c r="G671" i="15" s="1"/>
  <c r="H671" i="15" s="1"/>
  <c r="E288" i="15"/>
  <c r="F288" i="15" s="1"/>
  <c r="G288" i="15" s="1"/>
  <c r="H288" i="15" s="1"/>
  <c r="E289" i="15"/>
  <c r="F289" i="15" s="1"/>
  <c r="G289" i="15" s="1"/>
  <c r="H289" i="15" s="1"/>
  <c r="E290" i="15"/>
  <c r="F290" i="15" s="1"/>
  <c r="G290" i="15" s="1"/>
  <c r="H290" i="15" s="1"/>
  <c r="E291" i="15"/>
  <c r="F291" i="15" s="1"/>
  <c r="G291" i="15" s="1"/>
  <c r="H291" i="15" s="1"/>
  <c r="E678" i="15"/>
  <c r="F678" i="15" s="1"/>
  <c r="G678" i="15" s="1"/>
  <c r="H678" i="15" s="1"/>
  <c r="E292" i="15"/>
  <c r="F292" i="15" s="1"/>
  <c r="G292" i="15" s="1"/>
  <c r="H292" i="15" s="1"/>
  <c r="E293" i="15"/>
  <c r="F293" i="15" s="1"/>
  <c r="G293" i="15" s="1"/>
  <c r="H293" i="15" s="1"/>
  <c r="E294" i="15"/>
  <c r="F294" i="15" s="1"/>
  <c r="G294" i="15" s="1"/>
  <c r="H294" i="15" s="1"/>
  <c r="E295" i="15"/>
  <c r="F295" i="15" s="1"/>
  <c r="G295" i="15" s="1"/>
  <c r="H295" i="15" s="1"/>
  <c r="E679" i="15"/>
  <c r="F679" i="15" s="1"/>
  <c r="G679" i="15" s="1"/>
  <c r="H679" i="15" s="1"/>
  <c r="E296" i="15"/>
  <c r="F296" i="15" s="1"/>
  <c r="G296" i="15" s="1"/>
  <c r="H296" i="15" s="1"/>
  <c r="E680" i="15"/>
  <c r="F680" i="15" s="1"/>
  <c r="G680" i="15" s="1"/>
  <c r="H680" i="15" s="1"/>
  <c r="E681" i="15"/>
  <c r="F681" i="15" s="1"/>
  <c r="G681" i="15" s="1"/>
  <c r="H681" i="15" s="1"/>
  <c r="E297" i="15"/>
  <c r="F297" i="15" s="1"/>
  <c r="G297" i="15" s="1"/>
  <c r="H297" i="15" s="1"/>
  <c r="E298" i="15"/>
  <c r="F298" i="15" s="1"/>
  <c r="G298" i="15" s="1"/>
  <c r="H298" i="15" s="1"/>
  <c r="E299" i="15"/>
  <c r="F299" i="15" s="1"/>
  <c r="G299" i="15" s="1"/>
  <c r="H299" i="15" s="1"/>
  <c r="E300" i="15"/>
  <c r="F300" i="15" s="1"/>
  <c r="G300" i="15" s="1"/>
  <c r="H300" i="15" s="1"/>
  <c r="E301" i="15"/>
  <c r="F301" i="15" s="1"/>
  <c r="G301" i="15" s="1"/>
  <c r="H301" i="15" s="1"/>
  <c r="E302" i="15"/>
  <c r="F302" i="15" s="1"/>
  <c r="G302" i="15" s="1"/>
  <c r="H302" i="15" s="1"/>
  <c r="E303" i="15"/>
  <c r="F303" i="15" s="1"/>
  <c r="G303" i="15" s="1"/>
  <c r="H303" i="15" s="1"/>
  <c r="E304" i="15"/>
  <c r="F304" i="15" s="1"/>
  <c r="G304" i="15" s="1"/>
  <c r="H304" i="15" s="1"/>
  <c r="E305" i="15"/>
  <c r="F305" i="15" s="1"/>
  <c r="G305" i="15" s="1"/>
  <c r="H305" i="15" s="1"/>
  <c r="E306" i="15"/>
  <c r="F306" i="15" s="1"/>
  <c r="G306" i="15" s="1"/>
  <c r="H306" i="15" s="1"/>
  <c r="E307" i="15"/>
  <c r="F307" i="15" s="1"/>
  <c r="G307" i="15" s="1"/>
  <c r="H307" i="15" s="1"/>
  <c r="E308" i="15"/>
  <c r="F308" i="15" s="1"/>
  <c r="G308" i="15" s="1"/>
  <c r="H308" i="15" s="1"/>
  <c r="E309" i="15"/>
  <c r="F309" i="15" s="1"/>
  <c r="G309" i="15" s="1"/>
  <c r="H309" i="15" s="1"/>
  <c r="E310" i="15"/>
  <c r="F310" i="15" s="1"/>
  <c r="G310" i="15" s="1"/>
  <c r="H310" i="15" s="1"/>
  <c r="E311" i="15"/>
  <c r="F311" i="15" s="1"/>
  <c r="G311" i="15" s="1"/>
  <c r="H311" i="15" s="1"/>
  <c r="E312" i="15"/>
  <c r="F312" i="15" s="1"/>
  <c r="G312" i="15" s="1"/>
  <c r="H312" i="15" s="1"/>
  <c r="E313" i="15"/>
  <c r="F313" i="15" s="1"/>
  <c r="G313" i="15" s="1"/>
  <c r="H313" i="15" s="1"/>
  <c r="E321" i="15"/>
  <c r="F321" i="15" s="1"/>
  <c r="G321" i="15" s="1"/>
  <c r="H321" i="15" s="1"/>
  <c r="E325" i="15"/>
  <c r="F325" i="15" s="1"/>
  <c r="G325" i="15" s="1"/>
  <c r="H325" i="15" s="1"/>
  <c r="E691" i="15"/>
  <c r="F691" i="15" s="1"/>
  <c r="G691" i="15" s="1"/>
  <c r="H691" i="15" s="1"/>
  <c r="E328" i="15"/>
  <c r="F328" i="15" s="1"/>
  <c r="G328" i="15" s="1"/>
  <c r="H328" i="15" s="1"/>
  <c r="E699" i="15"/>
  <c r="F699" i="15" s="1"/>
  <c r="G699" i="15" s="1"/>
  <c r="H699" i="15" s="1"/>
  <c r="E334" i="15"/>
  <c r="F334" i="15" s="1"/>
  <c r="G334" i="15" s="1"/>
  <c r="H334" i="15" s="1"/>
  <c r="E338" i="15"/>
  <c r="F338" i="15" s="1"/>
  <c r="G338" i="15" s="1"/>
  <c r="H338" i="15" s="1"/>
  <c r="E340" i="15"/>
  <c r="F340" i="15" s="1"/>
  <c r="G340" i="15" s="1"/>
  <c r="H340" i="15" s="1"/>
  <c r="E701" i="15"/>
  <c r="F701" i="15" s="1"/>
  <c r="G701" i="15" s="1"/>
  <c r="H701" i="15" s="1"/>
  <c r="E703" i="15"/>
  <c r="F703" i="15" s="1"/>
  <c r="G703" i="15" s="1"/>
  <c r="H703" i="15" s="1"/>
  <c r="E348" i="15"/>
  <c r="F348" i="15" s="1"/>
  <c r="G348" i="15" s="1"/>
  <c r="H348" i="15" s="1"/>
  <c r="E349" i="15"/>
  <c r="F349" i="15" s="1"/>
  <c r="G349" i="15" s="1"/>
  <c r="H349" i="15" s="1"/>
  <c r="E350" i="15"/>
  <c r="F350" i="15" s="1"/>
  <c r="G350" i="15" s="1"/>
  <c r="H350" i="15" s="1"/>
  <c r="E351" i="15"/>
  <c r="F351" i="15" s="1"/>
  <c r="G351" i="15" s="1"/>
  <c r="H351" i="15" s="1"/>
  <c r="E352" i="15"/>
  <c r="F352" i="15" s="1"/>
  <c r="G352" i="15" s="1"/>
  <c r="H352" i="15" s="1"/>
  <c r="E353" i="15"/>
  <c r="F353" i="15" s="1"/>
  <c r="G353" i="15" s="1"/>
  <c r="H353" i="15" s="1"/>
  <c r="E354" i="15"/>
  <c r="F354" i="15" s="1"/>
  <c r="G354" i="15" s="1"/>
  <c r="H354" i="15" s="1"/>
  <c r="E355" i="15"/>
  <c r="F355" i="15" s="1"/>
  <c r="G355" i="15" s="1"/>
  <c r="H355" i="15" s="1"/>
  <c r="E356" i="15"/>
  <c r="F356" i="15" s="1"/>
  <c r="G356" i="15" s="1"/>
  <c r="H356" i="15" s="1"/>
  <c r="E357" i="15"/>
  <c r="F357" i="15" s="1"/>
  <c r="G357" i="15" s="1"/>
  <c r="H357" i="15" s="1"/>
  <c r="E358" i="15"/>
  <c r="F358" i="15" s="1"/>
  <c r="G358" i="15" s="1"/>
  <c r="H358" i="15" s="1"/>
  <c r="E359" i="15"/>
  <c r="F359" i="15" s="1"/>
  <c r="G359" i="15" s="1"/>
  <c r="H359" i="15" s="1"/>
  <c r="E360" i="15"/>
  <c r="F360" i="15" s="1"/>
  <c r="G360" i="15" s="1"/>
  <c r="H360" i="15" s="1"/>
  <c r="E361" i="15"/>
  <c r="F361" i="15" s="1"/>
  <c r="G361" i="15" s="1"/>
  <c r="H361" i="15" s="1"/>
  <c r="E363" i="15"/>
  <c r="F363" i="15" s="1"/>
  <c r="G363" i="15" s="1"/>
  <c r="H363" i="15" s="1"/>
  <c r="E364" i="15"/>
  <c r="F364" i="15" s="1"/>
  <c r="G364" i="15" s="1"/>
  <c r="H364" i="15" s="1"/>
  <c r="E365" i="15"/>
  <c r="F365" i="15" s="1"/>
  <c r="G365" i="15" s="1"/>
  <c r="H365" i="15" s="1"/>
  <c r="E366" i="15"/>
  <c r="F366" i="15" s="1"/>
  <c r="G366" i="15" s="1"/>
  <c r="H366" i="15" s="1"/>
  <c r="E367" i="15"/>
  <c r="F367" i="15" s="1"/>
  <c r="G367" i="15" s="1"/>
  <c r="H367" i="15" s="1"/>
  <c r="E368" i="15"/>
  <c r="F368" i="15" s="1"/>
  <c r="G368" i="15" s="1"/>
  <c r="H368" i="15" s="1"/>
  <c r="E369" i="15"/>
  <c r="F369" i="15" s="1"/>
  <c r="G369" i="15" s="1"/>
  <c r="H369" i="15" s="1"/>
  <c r="E370" i="15"/>
  <c r="F370" i="15" s="1"/>
  <c r="G370" i="15" s="1"/>
  <c r="H370" i="15" s="1"/>
  <c r="E371" i="15"/>
  <c r="F371" i="15" s="1"/>
  <c r="G371" i="15" s="1"/>
  <c r="H371" i="15" s="1"/>
  <c r="E372" i="15"/>
  <c r="F372" i="15" s="1"/>
  <c r="G372" i="15" s="1"/>
  <c r="H372" i="15" s="1"/>
  <c r="E373" i="15"/>
  <c r="F373" i="15" s="1"/>
  <c r="G373" i="15" s="1"/>
  <c r="H373" i="15" s="1"/>
  <c r="E374" i="15"/>
  <c r="F374" i="15" s="1"/>
  <c r="G374" i="15" s="1"/>
  <c r="H374" i="15" s="1"/>
  <c r="E375" i="15"/>
  <c r="F375" i="15" s="1"/>
  <c r="G375" i="15" s="1"/>
  <c r="H375" i="15" s="1"/>
  <c r="E376" i="15"/>
  <c r="F376" i="15" s="1"/>
  <c r="G376" i="15" s="1"/>
  <c r="H376" i="15" s="1"/>
  <c r="E377" i="15"/>
  <c r="F377" i="15" s="1"/>
  <c r="G377" i="15" s="1"/>
  <c r="H377" i="15" s="1"/>
  <c r="E383" i="15"/>
  <c r="F383" i="15" s="1"/>
  <c r="G383" i="15" s="1"/>
  <c r="H383" i="15" s="1"/>
  <c r="E384" i="15"/>
  <c r="F384" i="15" s="1"/>
  <c r="G384" i="15" s="1"/>
  <c r="H384" i="15" s="1"/>
  <c r="E385" i="15"/>
  <c r="F385" i="15" s="1"/>
  <c r="G385" i="15" s="1"/>
  <c r="H385" i="15" s="1"/>
  <c r="E388" i="15"/>
  <c r="F388" i="15" s="1"/>
  <c r="G388" i="15" s="1"/>
  <c r="H388" i="15" s="1"/>
  <c r="E399" i="15"/>
  <c r="F399" i="15" s="1"/>
  <c r="G399" i="15" s="1"/>
  <c r="H399" i="15" s="1"/>
  <c r="E402" i="15"/>
  <c r="F402" i="15" s="1"/>
  <c r="G402" i="15" s="1"/>
  <c r="H402" i="15" s="1"/>
  <c r="E403" i="15"/>
  <c r="F403" i="15" s="1"/>
  <c r="G403" i="15" s="1"/>
  <c r="H403" i="15" s="1"/>
  <c r="E418" i="15"/>
  <c r="F418" i="15" s="1"/>
  <c r="G418" i="15" s="1"/>
  <c r="H418" i="15" s="1"/>
  <c r="E419" i="15"/>
  <c r="F419" i="15" s="1"/>
  <c r="G419" i="15" s="1"/>
  <c r="H419" i="15" s="1"/>
  <c r="E420" i="15"/>
  <c r="F420" i="15" s="1"/>
  <c r="G420" i="15" s="1"/>
  <c r="H420" i="15" s="1"/>
  <c r="E421" i="15"/>
  <c r="F421" i="15" s="1"/>
  <c r="G421" i="15" s="1"/>
  <c r="H421" i="15" s="1"/>
  <c r="E422" i="15"/>
  <c r="F422" i="15" s="1"/>
  <c r="G422" i="15" s="1"/>
  <c r="H422" i="15" s="1"/>
  <c r="E423" i="15"/>
  <c r="F423" i="15" s="1"/>
  <c r="G423" i="15" s="1"/>
  <c r="H423" i="15" s="1"/>
  <c r="E424" i="15"/>
  <c r="F424" i="15" s="1"/>
  <c r="G424" i="15" s="1"/>
  <c r="H424" i="15" s="1"/>
  <c r="E428" i="15"/>
  <c r="F428" i="15" s="1"/>
  <c r="G428" i="15" s="1"/>
  <c r="H428" i="15" s="1"/>
  <c r="E429" i="15"/>
  <c r="F429" i="15" s="1"/>
  <c r="G429" i="15" s="1"/>
  <c r="H429" i="15" s="1"/>
  <c r="E431" i="15"/>
  <c r="F431" i="15" s="1"/>
  <c r="G431" i="15" s="1"/>
  <c r="H431" i="15" s="1"/>
  <c r="E435" i="15"/>
  <c r="F435" i="15" s="1"/>
  <c r="G435" i="15" s="1"/>
  <c r="H435" i="15" s="1"/>
  <c r="E436" i="15"/>
  <c r="F436" i="15" s="1"/>
  <c r="G436" i="15" s="1"/>
  <c r="H436" i="15" s="1"/>
  <c r="E438" i="15"/>
  <c r="F438" i="15" s="1"/>
  <c r="G438" i="15" s="1"/>
  <c r="H438" i="15" s="1"/>
  <c r="E442" i="15"/>
  <c r="F442" i="15" s="1"/>
  <c r="G442" i="15" s="1"/>
  <c r="H442" i="15" s="1"/>
  <c r="E443" i="15"/>
  <c r="F443" i="15" s="1"/>
  <c r="G443" i="15" s="1"/>
  <c r="H443" i="15" s="1"/>
  <c r="E444" i="15"/>
  <c r="F444" i="15" s="1"/>
  <c r="G444" i="15" s="1"/>
  <c r="H444" i="15" s="1"/>
  <c r="E445" i="15"/>
  <c r="F445" i="15" s="1"/>
  <c r="G445" i="15" s="1"/>
  <c r="H445" i="15" s="1"/>
  <c r="E453" i="15"/>
  <c r="F453" i="15" s="1"/>
  <c r="G453" i="15" s="1"/>
  <c r="H453" i="15" s="1"/>
  <c r="E454" i="15"/>
  <c r="F454" i="15" s="1"/>
  <c r="G454" i="15" s="1"/>
  <c r="H454" i="15" s="1"/>
  <c r="E461" i="15"/>
  <c r="F461" i="15" s="1"/>
  <c r="G461" i="15" s="1"/>
  <c r="H461" i="15" s="1"/>
  <c r="E462" i="15"/>
  <c r="F462" i="15" s="1"/>
  <c r="G462" i="15" s="1"/>
  <c r="H462" i="15" s="1"/>
  <c r="E463" i="15"/>
  <c r="F463" i="15" s="1"/>
  <c r="G463" i="15" s="1"/>
  <c r="H463" i="15" s="1"/>
  <c r="E509" i="15"/>
  <c r="F509" i="15" s="1"/>
  <c r="G509" i="15" s="1"/>
  <c r="H509" i="15" s="1"/>
  <c r="E515" i="15"/>
  <c r="F515" i="15" s="1"/>
  <c r="G515" i="15" s="1"/>
  <c r="H515" i="15" s="1"/>
  <c r="E527" i="15"/>
  <c r="F527" i="15" s="1"/>
  <c r="G527" i="15" s="1"/>
  <c r="H527" i="15" s="1"/>
  <c r="E528" i="15"/>
  <c r="F528" i="15" s="1"/>
  <c r="G528" i="15" s="1"/>
  <c r="H528" i="15" s="1"/>
  <c r="E529" i="15"/>
  <c r="F529" i="15" s="1"/>
  <c r="G529" i="15" s="1"/>
  <c r="H529" i="15" s="1"/>
  <c r="BB53" i="15" l="1"/>
  <c r="BP53" i="15" s="1"/>
  <c r="BB14" i="15"/>
  <c r="BP14" i="15" s="1"/>
  <c r="BB375" i="15"/>
  <c r="BP375" i="15" s="1"/>
  <c r="BB367" i="15"/>
  <c r="BP367" i="15" s="1"/>
  <c r="BB94" i="15"/>
  <c r="BP94" i="15" s="1"/>
  <c r="BB41" i="15"/>
  <c r="BP41" i="15" s="1"/>
  <c r="BB564" i="15"/>
  <c r="BB550" i="15"/>
  <c r="BB261" i="15"/>
  <c r="BP261" i="15" s="1"/>
  <c r="BB602" i="15"/>
  <c r="BB359" i="15"/>
  <c r="BP359" i="15" s="1"/>
  <c r="BB256" i="15"/>
  <c r="BP256" i="15" s="1"/>
  <c r="BB117" i="15"/>
  <c r="BP117" i="15" s="1"/>
  <c r="BB566" i="15"/>
  <c r="BB351" i="15"/>
  <c r="BP351" i="15" s="1"/>
  <c r="BB248" i="15"/>
  <c r="BP248" i="15" s="1"/>
  <c r="BB112" i="15"/>
  <c r="BP112" i="15" s="1"/>
  <c r="BB300" i="15"/>
  <c r="BP300" i="15" s="1"/>
  <c r="BB244" i="15"/>
  <c r="BP244" i="15" s="1"/>
  <c r="BB438" i="15"/>
  <c r="BP438" i="15" s="1"/>
  <c r="BB290" i="15"/>
  <c r="BP290" i="15" s="1"/>
  <c r="BB155" i="15"/>
  <c r="BP155" i="15" s="1"/>
  <c r="BB87" i="15"/>
  <c r="BP87" i="15" s="1"/>
  <c r="BB29" i="15"/>
  <c r="BP29" i="15" s="1"/>
  <c r="BB422" i="15"/>
  <c r="BP422" i="15" s="1"/>
  <c r="BB671" i="15"/>
  <c r="BB143" i="15"/>
  <c r="BP143" i="15" s="1"/>
  <c r="BB80" i="15"/>
  <c r="BP80" i="15" s="1"/>
  <c r="BB557" i="15"/>
  <c r="BB383" i="15"/>
  <c r="BP383" i="15" s="1"/>
  <c r="BB283" i="15"/>
  <c r="BP283" i="15" s="1"/>
  <c r="BB135" i="15"/>
  <c r="BP135" i="15" s="1"/>
  <c r="BB588" i="15"/>
  <c r="BB280" i="15"/>
  <c r="BP280" i="15" s="1"/>
  <c r="BB130" i="15"/>
  <c r="BP130" i="15" s="1"/>
  <c r="BB581" i="15"/>
  <c r="BB309" i="15"/>
  <c r="BP309" i="15" s="1"/>
  <c r="BB665" i="15"/>
  <c r="BB445" i="15"/>
  <c r="BP445" i="15" s="1"/>
  <c r="BB429" i="15"/>
  <c r="BP429" i="15" s="1"/>
  <c r="BB421" i="15"/>
  <c r="BP421" i="15" s="1"/>
  <c r="BB374" i="15"/>
  <c r="BP374" i="15" s="1"/>
  <c r="BB366" i="15"/>
  <c r="BP366" i="15" s="1"/>
  <c r="BB358" i="15"/>
  <c r="BP358" i="15" s="1"/>
  <c r="BB350" i="15"/>
  <c r="BP350" i="15" s="1"/>
  <c r="BB338" i="15"/>
  <c r="BP338" i="15" s="1"/>
  <c r="BB328" i="15"/>
  <c r="BP328" i="15" s="1"/>
  <c r="BB308" i="15"/>
  <c r="BP308" i="15" s="1"/>
  <c r="BB299" i="15"/>
  <c r="BP299" i="15" s="1"/>
  <c r="BB295" i="15"/>
  <c r="BP295" i="15" s="1"/>
  <c r="BB289" i="15"/>
  <c r="BP289" i="15" s="1"/>
  <c r="BB670" i="15"/>
  <c r="BB664" i="15"/>
  <c r="BB282" i="15"/>
  <c r="BP282" i="15" s="1"/>
  <c r="BB279" i="15"/>
  <c r="BP279" i="15" s="1"/>
  <c r="BB643" i="15"/>
  <c r="BB247" i="15"/>
  <c r="BP247" i="15" s="1"/>
  <c r="BB243" i="15"/>
  <c r="BP243" i="15" s="1"/>
  <c r="BB232" i="15"/>
  <c r="BP232" i="15" s="1"/>
  <c r="BB209" i="15"/>
  <c r="BP209" i="15" s="1"/>
  <c r="BB188" i="15"/>
  <c r="BP188" i="15" s="1"/>
  <c r="BB161" i="15"/>
  <c r="BP161" i="15" s="1"/>
  <c r="BB154" i="15"/>
  <c r="BP154" i="15" s="1"/>
  <c r="BB142" i="15"/>
  <c r="BP142" i="15" s="1"/>
  <c r="BB129" i="15"/>
  <c r="BP129" i="15" s="1"/>
  <c r="BB124" i="15"/>
  <c r="BP124" i="15" s="1"/>
  <c r="BB105" i="15"/>
  <c r="BP105" i="15" s="1"/>
  <c r="BB98" i="15"/>
  <c r="BP98" i="15" s="1"/>
  <c r="BB592" i="15"/>
  <c r="BB86" i="15"/>
  <c r="BP86" i="15" s="1"/>
  <c r="BB79" i="15"/>
  <c r="BP79" i="15" s="1"/>
  <c r="BB587" i="15"/>
  <c r="BB580" i="15"/>
  <c r="BB69" i="15"/>
  <c r="BP69" i="15" s="1"/>
  <c r="BB60" i="15"/>
  <c r="BP60" i="15" s="1"/>
  <c r="BB52" i="15"/>
  <c r="BP52" i="15" s="1"/>
  <c r="BB48" i="15"/>
  <c r="BP48" i="15" s="1"/>
  <c r="BB40" i="15"/>
  <c r="BP40" i="15" s="1"/>
  <c r="BB563" i="15"/>
  <c r="BB28" i="15"/>
  <c r="BP28" i="15" s="1"/>
  <c r="BB25" i="15"/>
  <c r="BP25" i="15" s="1"/>
  <c r="BB553" i="15"/>
  <c r="BB13" i="15"/>
  <c r="BP13" i="15" s="1"/>
  <c r="BB549" i="15"/>
  <c r="BB189" i="15"/>
  <c r="BP189" i="15" s="1"/>
  <c r="BB106" i="15"/>
  <c r="BP106" i="15" s="1"/>
  <c r="BB61" i="15"/>
  <c r="BP61" i="15" s="1"/>
  <c r="BB444" i="15"/>
  <c r="BP444" i="15" s="1"/>
  <c r="BB436" i="15"/>
  <c r="BP436" i="15" s="1"/>
  <c r="BB428" i="15"/>
  <c r="BP428" i="15" s="1"/>
  <c r="BB420" i="15"/>
  <c r="BP420" i="15" s="1"/>
  <c r="BB373" i="15"/>
  <c r="BP373" i="15" s="1"/>
  <c r="BB365" i="15"/>
  <c r="BP365" i="15" s="1"/>
  <c r="BB357" i="15"/>
  <c r="BP357" i="15" s="1"/>
  <c r="BB349" i="15"/>
  <c r="BP349" i="15" s="1"/>
  <c r="BB701" i="15"/>
  <c r="BB307" i="15"/>
  <c r="BP307" i="15" s="1"/>
  <c r="BB303" i="15"/>
  <c r="BP303" i="15" s="1"/>
  <c r="BB298" i="15"/>
  <c r="BP298" i="15" s="1"/>
  <c r="BB294" i="15"/>
  <c r="BP294" i="15" s="1"/>
  <c r="BB288" i="15"/>
  <c r="BP288" i="15" s="1"/>
  <c r="BB663" i="15"/>
  <c r="BB281" i="15"/>
  <c r="BP281" i="15" s="1"/>
  <c r="BB652" i="15"/>
  <c r="BB278" i="15"/>
  <c r="BP278" i="15" s="1"/>
  <c r="BB273" i="15"/>
  <c r="BP273" i="15" s="1"/>
  <c r="BB266" i="15"/>
  <c r="BP266" i="15" s="1"/>
  <c r="BB254" i="15"/>
  <c r="BP254" i="15" s="1"/>
  <c r="BB638" i="15"/>
  <c r="BB231" i="15"/>
  <c r="BP231" i="15" s="1"/>
  <c r="BB200" i="15"/>
  <c r="BP200" i="15" s="1"/>
  <c r="BB195" i="15"/>
  <c r="BP195" i="15" s="1"/>
  <c r="BB187" i="15"/>
  <c r="BP187" i="15" s="1"/>
  <c r="BB622" i="15"/>
  <c r="BB611" i="15"/>
  <c r="BB141" i="15"/>
  <c r="BP141" i="15" s="1"/>
  <c r="BB606" i="15"/>
  <c r="BB128" i="15"/>
  <c r="BP128" i="15" s="1"/>
  <c r="BB123" i="15"/>
  <c r="BP123" i="15" s="1"/>
  <c r="BB116" i="15"/>
  <c r="BP116" i="15" s="1"/>
  <c r="BB111" i="15"/>
  <c r="BP111" i="15" s="1"/>
  <c r="BB104" i="15"/>
  <c r="BP104" i="15" s="1"/>
  <c r="BB97" i="15"/>
  <c r="BP97" i="15" s="1"/>
  <c r="BB93" i="15"/>
  <c r="BP93" i="15" s="1"/>
  <c r="BB85" i="15"/>
  <c r="BP85" i="15" s="1"/>
  <c r="BB78" i="15"/>
  <c r="BP78" i="15" s="1"/>
  <c r="BB586" i="15"/>
  <c r="BB579" i="15"/>
  <c r="BB576" i="15"/>
  <c r="BB67" i="15"/>
  <c r="BP67" i="15" s="1"/>
  <c r="BB59" i="15"/>
  <c r="BP59" i="15" s="1"/>
  <c r="BB569" i="15"/>
  <c r="BB47" i="15"/>
  <c r="BP47" i="15" s="1"/>
  <c r="BB39" i="15"/>
  <c r="BP39" i="15" s="1"/>
  <c r="BB562" i="15"/>
  <c r="BB27" i="15"/>
  <c r="BP27" i="15" s="1"/>
  <c r="BB24" i="15"/>
  <c r="BP24" i="15" s="1"/>
  <c r="BB20" i="15"/>
  <c r="BP20" i="15" s="1"/>
  <c r="BB12" i="15"/>
  <c r="BP12" i="15" s="1"/>
  <c r="BB548" i="15"/>
  <c r="BB233" i="15"/>
  <c r="BP233" i="15" s="1"/>
  <c r="BB443" i="15"/>
  <c r="BP443" i="15" s="1"/>
  <c r="BB435" i="15"/>
  <c r="BP435" i="15" s="1"/>
  <c r="BB419" i="15"/>
  <c r="BP419" i="15" s="1"/>
  <c r="BB403" i="15"/>
  <c r="BP403" i="15" s="1"/>
  <c r="BB388" i="15"/>
  <c r="BP388" i="15" s="1"/>
  <c r="BB372" i="15"/>
  <c r="BP372" i="15" s="1"/>
  <c r="BB364" i="15"/>
  <c r="BP364" i="15" s="1"/>
  <c r="BB356" i="15"/>
  <c r="BP356" i="15" s="1"/>
  <c r="BB348" i="15"/>
  <c r="BP348" i="15" s="1"/>
  <c r="BB306" i="15"/>
  <c r="BP306" i="15" s="1"/>
  <c r="BB297" i="15"/>
  <c r="BP297" i="15" s="1"/>
  <c r="BB293" i="15"/>
  <c r="BP293" i="15" s="1"/>
  <c r="BB651" i="15"/>
  <c r="BB277" i="15"/>
  <c r="BP277" i="15" s="1"/>
  <c r="BB272" i="15"/>
  <c r="BP272" i="15" s="1"/>
  <c r="BB641" i="15"/>
  <c r="BB246" i="15"/>
  <c r="BP246" i="15" s="1"/>
  <c r="BB230" i="15"/>
  <c r="BP230" i="15" s="1"/>
  <c r="BB222" i="15"/>
  <c r="BP222" i="15" s="1"/>
  <c r="BB194" i="15"/>
  <c r="BP194" i="15" s="1"/>
  <c r="BB177" i="15"/>
  <c r="BP177" i="15" s="1"/>
  <c r="BB147" i="15"/>
  <c r="BP147" i="15" s="1"/>
  <c r="BB605" i="15"/>
  <c r="BB127" i="15"/>
  <c r="BP127" i="15" s="1"/>
  <c r="BB122" i="15"/>
  <c r="BP122" i="15" s="1"/>
  <c r="BB110" i="15"/>
  <c r="BP110" i="15" s="1"/>
  <c r="BB103" i="15"/>
  <c r="BP103" i="15" s="1"/>
  <c r="BB96" i="15"/>
  <c r="BP96" i="15" s="1"/>
  <c r="BB92" i="15"/>
  <c r="BP92" i="15" s="1"/>
  <c r="BB84" i="15"/>
  <c r="BP84" i="15" s="1"/>
  <c r="BB77" i="15"/>
  <c r="BP77" i="15" s="1"/>
  <c r="BB585" i="15"/>
  <c r="BB578" i="15"/>
  <c r="BB66" i="15"/>
  <c r="BP66" i="15" s="1"/>
  <c r="BB51" i="15"/>
  <c r="BP51" i="15" s="1"/>
  <c r="BB46" i="15"/>
  <c r="BP46" i="15" s="1"/>
  <c r="BB38" i="15"/>
  <c r="BP38" i="15" s="1"/>
  <c r="BB34" i="15"/>
  <c r="BP34" i="15" s="1"/>
  <c r="BB26" i="15"/>
  <c r="BP26" i="15" s="1"/>
  <c r="BB23" i="15"/>
  <c r="BP23" i="15" s="1"/>
  <c r="BB19" i="15"/>
  <c r="BP19" i="15" s="1"/>
  <c r="BB11" i="15"/>
  <c r="BP11" i="15" s="1"/>
  <c r="BB8" i="15"/>
  <c r="BP8" i="15" s="1"/>
  <c r="BB180" i="15"/>
  <c r="BP180" i="15" s="1"/>
  <c r="BB515" i="15"/>
  <c r="BP515" i="15" s="1"/>
  <c r="BB509" i="15"/>
  <c r="BP509" i="15" s="1"/>
  <c r="BB442" i="15"/>
  <c r="BP442" i="15" s="1"/>
  <c r="BB418" i="15"/>
  <c r="BP418" i="15" s="1"/>
  <c r="BB402" i="15"/>
  <c r="BP402" i="15" s="1"/>
  <c r="BB371" i="15"/>
  <c r="BP371" i="15" s="1"/>
  <c r="BB363" i="15"/>
  <c r="BP363" i="15" s="1"/>
  <c r="BB355" i="15"/>
  <c r="BP355" i="15" s="1"/>
  <c r="BB321" i="15"/>
  <c r="BP321" i="15" s="1"/>
  <c r="BB313" i="15"/>
  <c r="BP313" i="15" s="1"/>
  <c r="BB305" i="15"/>
  <c r="BP305" i="15" s="1"/>
  <c r="BB292" i="15"/>
  <c r="BP292" i="15" s="1"/>
  <c r="BB287" i="15"/>
  <c r="BP287" i="15" s="1"/>
  <c r="BB285" i="15"/>
  <c r="BP285" i="15" s="1"/>
  <c r="BB650" i="15"/>
  <c r="BB640" i="15"/>
  <c r="BB252" i="15"/>
  <c r="BP252" i="15" s="1"/>
  <c r="BB193" i="15"/>
  <c r="BP193" i="15" s="1"/>
  <c r="BB185" i="15"/>
  <c r="BP185" i="15" s="1"/>
  <c r="BB176" i="15"/>
  <c r="BP176" i="15" s="1"/>
  <c r="BB146" i="15"/>
  <c r="BP146" i="15" s="1"/>
  <c r="BB139" i="15"/>
  <c r="BP139" i="15" s="1"/>
  <c r="BB134" i="15"/>
  <c r="BP134" i="15" s="1"/>
  <c r="BB126" i="15"/>
  <c r="BP126" i="15" s="1"/>
  <c r="BB121" i="15"/>
  <c r="BP121" i="15" s="1"/>
  <c r="BB115" i="15"/>
  <c r="BP115" i="15" s="1"/>
  <c r="BB109" i="15"/>
  <c r="BP109" i="15" s="1"/>
  <c r="BB102" i="15"/>
  <c r="BP102" i="15" s="1"/>
  <c r="BB95" i="15"/>
  <c r="BP95" i="15" s="1"/>
  <c r="BB83" i="15"/>
  <c r="BP83" i="15" s="1"/>
  <c r="BB76" i="15"/>
  <c r="BP76" i="15" s="1"/>
  <c r="BB584" i="15"/>
  <c r="BB73" i="15"/>
  <c r="BP73" i="15" s="1"/>
  <c r="BB65" i="15"/>
  <c r="BP65" i="15" s="1"/>
  <c r="BB57" i="15"/>
  <c r="BP57" i="15" s="1"/>
  <c r="BB568" i="15"/>
  <c r="BB45" i="15"/>
  <c r="BP45" i="15" s="1"/>
  <c r="BB37" i="15"/>
  <c r="BP37" i="15" s="1"/>
  <c r="BB33" i="15"/>
  <c r="BP33" i="15" s="1"/>
  <c r="BB561" i="15"/>
  <c r="BB556" i="15"/>
  <c r="BB18" i="15"/>
  <c r="BP18" i="15" s="1"/>
  <c r="BB10" i="15"/>
  <c r="BP10" i="15" s="1"/>
  <c r="BB547" i="15"/>
  <c r="BB529" i="15"/>
  <c r="BP529" i="15" s="1"/>
  <c r="BB463" i="15"/>
  <c r="BP463" i="15" s="1"/>
  <c r="BB370" i="15"/>
  <c r="BP370" i="15" s="1"/>
  <c r="BB354" i="15"/>
  <c r="BP354" i="15" s="1"/>
  <c r="BB334" i="15"/>
  <c r="BP334" i="15" s="1"/>
  <c r="BB691" i="15"/>
  <c r="BB312" i="15"/>
  <c r="BP312" i="15" s="1"/>
  <c r="BB304" i="15"/>
  <c r="BP304" i="15" s="1"/>
  <c r="BB681" i="15"/>
  <c r="BB678" i="15"/>
  <c r="BB667" i="15"/>
  <c r="BB284" i="15"/>
  <c r="BP284" i="15" s="1"/>
  <c r="BB649" i="15"/>
  <c r="BB276" i="15"/>
  <c r="BP276" i="15" s="1"/>
  <c r="BB270" i="15"/>
  <c r="BP270" i="15" s="1"/>
  <c r="BB642" i="15"/>
  <c r="BB258" i="15"/>
  <c r="BP258" i="15" s="1"/>
  <c r="BB251" i="15"/>
  <c r="BP251" i="15" s="1"/>
  <c r="BB245" i="15"/>
  <c r="BP245" i="15" s="1"/>
  <c r="BB228" i="15"/>
  <c r="BP228" i="15" s="1"/>
  <c r="BB192" i="15"/>
  <c r="BP192" i="15" s="1"/>
  <c r="BB184" i="15"/>
  <c r="BP184" i="15" s="1"/>
  <c r="BB620" i="15"/>
  <c r="BB175" i="15"/>
  <c r="BP175" i="15" s="1"/>
  <c r="BB145" i="15"/>
  <c r="BP145" i="15" s="1"/>
  <c r="BB138" i="15"/>
  <c r="BP138" i="15" s="1"/>
  <c r="BB133" i="15"/>
  <c r="BP133" i="15" s="1"/>
  <c r="BB604" i="15"/>
  <c r="BB120" i="15"/>
  <c r="BP120" i="15" s="1"/>
  <c r="BB114" i="15"/>
  <c r="BP114" i="15" s="1"/>
  <c r="BB108" i="15"/>
  <c r="BP108" i="15" s="1"/>
  <c r="BB101" i="15"/>
  <c r="BP101" i="15" s="1"/>
  <c r="BB595" i="15"/>
  <c r="BB90" i="15"/>
  <c r="BP90" i="15" s="1"/>
  <c r="BB591" i="15"/>
  <c r="BB75" i="15"/>
  <c r="BP75" i="15" s="1"/>
  <c r="BB583" i="15"/>
  <c r="BB72" i="15"/>
  <c r="BP72" i="15" s="1"/>
  <c r="BB574" i="15"/>
  <c r="BB64" i="15"/>
  <c r="BP64" i="15" s="1"/>
  <c r="BB56" i="15"/>
  <c r="BP56" i="15" s="1"/>
  <c r="BB50" i="15"/>
  <c r="BP50" i="15" s="1"/>
  <c r="BB44" i="15"/>
  <c r="BP44" i="15" s="1"/>
  <c r="BB36" i="15"/>
  <c r="BP36" i="15" s="1"/>
  <c r="BB32" i="15"/>
  <c r="BP32" i="15" s="1"/>
  <c r="BB17" i="15"/>
  <c r="BP17" i="15" s="1"/>
  <c r="BB546" i="15"/>
  <c r="BB679" i="15"/>
  <c r="BB528" i="15"/>
  <c r="BP528" i="15" s="1"/>
  <c r="BB462" i="15"/>
  <c r="BP462" i="15" s="1"/>
  <c r="BB454" i="15"/>
  <c r="BP454" i="15" s="1"/>
  <c r="BB424" i="15"/>
  <c r="BP424" i="15" s="1"/>
  <c r="BB385" i="15"/>
  <c r="BP385" i="15" s="1"/>
  <c r="BB377" i="15"/>
  <c r="BP377" i="15" s="1"/>
  <c r="BB369" i="15"/>
  <c r="BP369" i="15" s="1"/>
  <c r="BB361" i="15"/>
  <c r="BP361" i="15" s="1"/>
  <c r="BB353" i="15"/>
  <c r="BP353" i="15" s="1"/>
  <c r="BB703" i="15"/>
  <c r="BB311" i="15"/>
  <c r="BP311" i="15" s="1"/>
  <c r="BB302" i="15"/>
  <c r="BP302" i="15" s="1"/>
  <c r="BB680" i="15"/>
  <c r="BB291" i="15"/>
  <c r="BP291" i="15" s="1"/>
  <c r="BB286" i="15"/>
  <c r="BP286" i="15" s="1"/>
  <c r="BB648" i="15"/>
  <c r="BB275" i="15"/>
  <c r="BP275" i="15" s="1"/>
  <c r="BB269" i="15"/>
  <c r="BP269" i="15" s="1"/>
  <c r="BB257" i="15"/>
  <c r="BP257" i="15" s="1"/>
  <c r="BB636" i="15"/>
  <c r="BB227" i="15"/>
  <c r="BP227" i="15" s="1"/>
  <c r="BB196" i="15"/>
  <c r="BP196" i="15" s="1"/>
  <c r="BB191" i="15"/>
  <c r="BP191" i="15" s="1"/>
  <c r="BB619" i="15"/>
  <c r="BB612" i="15"/>
  <c r="BB137" i="15"/>
  <c r="BP137" i="15" s="1"/>
  <c r="BB132" i="15"/>
  <c r="BP132" i="15" s="1"/>
  <c r="BB603" i="15"/>
  <c r="BB119" i="15"/>
  <c r="BP119" i="15" s="1"/>
  <c r="BB113" i="15"/>
  <c r="BP113" i="15" s="1"/>
  <c r="BB597" i="15"/>
  <c r="BB100" i="15"/>
  <c r="BP100" i="15" s="1"/>
  <c r="BB594" i="15"/>
  <c r="BB89" i="15"/>
  <c r="BP89" i="15" s="1"/>
  <c r="BB82" i="15"/>
  <c r="BP82" i="15" s="1"/>
  <c r="BB590" i="15"/>
  <c r="BB582" i="15"/>
  <c r="BB71" i="15"/>
  <c r="BP71" i="15" s="1"/>
  <c r="BB573" i="15"/>
  <c r="BB63" i="15"/>
  <c r="BP63" i="15" s="1"/>
  <c r="BB55" i="15"/>
  <c r="BP55" i="15" s="1"/>
  <c r="BB567" i="15"/>
  <c r="BB43" i="15"/>
  <c r="BP43" i="15" s="1"/>
  <c r="BB35" i="15"/>
  <c r="BP35" i="15" s="1"/>
  <c r="BB31" i="15"/>
  <c r="BP31" i="15" s="1"/>
  <c r="BB22" i="15"/>
  <c r="BP22" i="15" s="1"/>
  <c r="BB16" i="15"/>
  <c r="BP16" i="15" s="1"/>
  <c r="BB551" i="15"/>
  <c r="BB545" i="15"/>
  <c r="BB527" i="15"/>
  <c r="BP527" i="15" s="1"/>
  <c r="BB461" i="15"/>
  <c r="BP461" i="15" s="1"/>
  <c r="BB453" i="15"/>
  <c r="BP453" i="15" s="1"/>
  <c r="BB431" i="15"/>
  <c r="BP431" i="15" s="1"/>
  <c r="BB423" i="15"/>
  <c r="BP423" i="15" s="1"/>
  <c r="BB399" i="15"/>
  <c r="BP399" i="15" s="1"/>
  <c r="BB384" i="15"/>
  <c r="BP384" i="15" s="1"/>
  <c r="BB376" i="15"/>
  <c r="BP376" i="15" s="1"/>
  <c r="BB368" i="15"/>
  <c r="BP368" i="15" s="1"/>
  <c r="BB360" i="15"/>
  <c r="BP360" i="15" s="1"/>
  <c r="BB352" i="15"/>
  <c r="BP352" i="15" s="1"/>
  <c r="BB340" i="15"/>
  <c r="BP340" i="15" s="1"/>
  <c r="BB699" i="15"/>
  <c r="BB325" i="15"/>
  <c r="BP325" i="15" s="1"/>
  <c r="BB310" i="15"/>
  <c r="BP310" i="15" s="1"/>
  <c r="BB301" i="15"/>
  <c r="BP301" i="15" s="1"/>
  <c r="BB296" i="15"/>
  <c r="BP296" i="15" s="1"/>
  <c r="BB666" i="15"/>
  <c r="BB274" i="15"/>
  <c r="BP274" i="15" s="1"/>
  <c r="BB262" i="15"/>
  <c r="BP262" i="15" s="1"/>
  <c r="BB249" i="15"/>
  <c r="BP249" i="15" s="1"/>
  <c r="BB635" i="15"/>
  <c r="BB234" i="15"/>
  <c r="BP234" i="15" s="1"/>
  <c r="BB190" i="15"/>
  <c r="BP190" i="15" s="1"/>
  <c r="BB173" i="15"/>
  <c r="BP173" i="15" s="1"/>
  <c r="BB144" i="15"/>
  <c r="BP144" i="15" s="1"/>
  <c r="BB136" i="15"/>
  <c r="BP136" i="15" s="1"/>
  <c r="BB131" i="15"/>
  <c r="BP131" i="15" s="1"/>
  <c r="BB125" i="15"/>
  <c r="BP125" i="15" s="1"/>
  <c r="BB118" i="15"/>
  <c r="BP118" i="15" s="1"/>
  <c r="BB107" i="15"/>
  <c r="BP107" i="15" s="1"/>
  <c r="BB99" i="15"/>
  <c r="BP99" i="15" s="1"/>
  <c r="BB593" i="15"/>
  <c r="BB88" i="15"/>
  <c r="BP88" i="15" s="1"/>
  <c r="BB81" i="15"/>
  <c r="BP81" i="15" s="1"/>
  <c r="BB589" i="15"/>
  <c r="BB74" i="15"/>
  <c r="BP74" i="15" s="1"/>
  <c r="BB577" i="15"/>
  <c r="BB62" i="15"/>
  <c r="BP62" i="15" s="1"/>
  <c r="BB54" i="15"/>
  <c r="BP54" i="15" s="1"/>
  <c r="BB49" i="15"/>
  <c r="BP49" i="15" s="1"/>
  <c r="BB42" i="15"/>
  <c r="BP42" i="15" s="1"/>
  <c r="BB565" i="15"/>
  <c r="BB30" i="15"/>
  <c r="BP30" i="15" s="1"/>
  <c r="BB558" i="15"/>
  <c r="BB21" i="15"/>
  <c r="BP21" i="15" s="1"/>
  <c r="BB15" i="15"/>
  <c r="BP15" i="15" s="1"/>
  <c r="BB9" i="15"/>
  <c r="BP9" i="15" s="1"/>
  <c r="BB544" i="15"/>
  <c r="W7" i="16" l="1"/>
  <c r="W6" i="16"/>
  <c r="W5" i="16"/>
  <c r="W4" i="16"/>
  <c r="W2" i="16"/>
  <c r="W3" i="16"/>
  <c r="X8" i="16" l="1"/>
  <c r="X7" i="16" s="1"/>
  <c r="AN540" i="15"/>
  <c r="AO540" i="15" s="1"/>
  <c r="AD540" i="15"/>
  <c r="AA540" i="15"/>
  <c r="AB540" i="15" s="1"/>
  <c r="Y540" i="15"/>
  <c r="U540" i="15"/>
  <c r="V540" i="15" s="1"/>
  <c r="S540" i="15"/>
  <c r="O540" i="15"/>
  <c r="P540" i="15" s="1"/>
  <c r="M540" i="15"/>
  <c r="AN539" i="15"/>
  <c r="AO539" i="15" s="1"/>
  <c r="AD539" i="15"/>
  <c r="AA539" i="15"/>
  <c r="AB539" i="15" s="1"/>
  <c r="Y539" i="15"/>
  <c r="U539" i="15"/>
  <c r="V539" i="15" s="1"/>
  <c r="S539" i="15"/>
  <c r="O539" i="15"/>
  <c r="P539" i="15" s="1"/>
  <c r="M539" i="15"/>
  <c r="AD538" i="15"/>
  <c r="AA538" i="15"/>
  <c r="AB538" i="15" s="1"/>
  <c r="Y538" i="15"/>
  <c r="U538" i="15"/>
  <c r="V538" i="15" s="1"/>
  <c r="S538" i="15"/>
  <c r="O538" i="15"/>
  <c r="P538" i="15" s="1"/>
  <c r="M538" i="15"/>
  <c r="AN537" i="15"/>
  <c r="AO537" i="15" s="1"/>
  <c r="AD537" i="15"/>
  <c r="AA537" i="15"/>
  <c r="AB537" i="15" s="1"/>
  <c r="Y537" i="15"/>
  <c r="U537" i="15"/>
  <c r="V537" i="15" s="1"/>
  <c r="S537" i="15"/>
  <c r="O537" i="15"/>
  <c r="P537" i="15" s="1"/>
  <c r="M537" i="15"/>
  <c r="AN536" i="15"/>
  <c r="AO536" i="15" s="1"/>
  <c r="AD536" i="15"/>
  <c r="AA536" i="15"/>
  <c r="AB536" i="15" s="1"/>
  <c r="Y536" i="15"/>
  <c r="U536" i="15"/>
  <c r="V536" i="15" s="1"/>
  <c r="S536" i="15"/>
  <c r="O536" i="15"/>
  <c r="P536" i="15" s="1"/>
  <c r="M536" i="15"/>
  <c r="AN535" i="15"/>
  <c r="AO535" i="15" s="1"/>
  <c r="AD535" i="15"/>
  <c r="AA535" i="15"/>
  <c r="AB535" i="15" s="1"/>
  <c r="Y535" i="15"/>
  <c r="U535" i="15"/>
  <c r="V535" i="15" s="1"/>
  <c r="S535" i="15"/>
  <c r="O535" i="15"/>
  <c r="P535" i="15" s="1"/>
  <c r="M535" i="15"/>
  <c r="AN534" i="15"/>
  <c r="AO534" i="15" s="1"/>
  <c r="AD534" i="15"/>
  <c r="AA534" i="15"/>
  <c r="AB534" i="15" s="1"/>
  <c r="Y534" i="15"/>
  <c r="U534" i="15"/>
  <c r="V534" i="15" s="1"/>
  <c r="S534" i="15"/>
  <c r="O534" i="15"/>
  <c r="P534" i="15" s="1"/>
  <c r="M534" i="15"/>
  <c r="AN533" i="15"/>
  <c r="AO533" i="15" s="1"/>
  <c r="AD533" i="15"/>
  <c r="AA533" i="15"/>
  <c r="AB533" i="15" s="1"/>
  <c r="Y533" i="15"/>
  <c r="U533" i="15"/>
  <c r="V533" i="15" s="1"/>
  <c r="S533" i="15"/>
  <c r="O533" i="15"/>
  <c r="P533" i="15" s="1"/>
  <c r="M533" i="15"/>
  <c r="AD532" i="15"/>
  <c r="AA532" i="15"/>
  <c r="AB532" i="15" s="1"/>
  <c r="Y532" i="15"/>
  <c r="U532" i="15"/>
  <c r="V532" i="15" s="1"/>
  <c r="S532" i="15"/>
  <c r="O532" i="15"/>
  <c r="P532" i="15" s="1"/>
  <c r="M532" i="15"/>
  <c r="AN531" i="15"/>
  <c r="AO531" i="15" s="1"/>
  <c r="AD531" i="15"/>
  <c r="AA531" i="15"/>
  <c r="AB531" i="15" s="1"/>
  <c r="Y531" i="15"/>
  <c r="U531" i="15"/>
  <c r="V531" i="15" s="1"/>
  <c r="S531" i="15"/>
  <c r="O531" i="15"/>
  <c r="P531" i="15" s="1"/>
  <c r="M531" i="15"/>
  <c r="AN530" i="15"/>
  <c r="AO530" i="15" s="1"/>
  <c r="AD530" i="15"/>
  <c r="AA530" i="15"/>
  <c r="AB530" i="15" s="1"/>
  <c r="Y530" i="15"/>
  <c r="U530" i="15"/>
  <c r="V530" i="15" s="1"/>
  <c r="S530" i="15"/>
  <c r="O530" i="15"/>
  <c r="P530" i="15" s="1"/>
  <c r="M530" i="15"/>
  <c r="AD529" i="15"/>
  <c r="AA529" i="15"/>
  <c r="AB529" i="15" s="1"/>
  <c r="Y529" i="15"/>
  <c r="U529" i="15"/>
  <c r="V529" i="15" s="1"/>
  <c r="S529" i="15"/>
  <c r="O529" i="15"/>
  <c r="P529" i="15" s="1"/>
  <c r="M529" i="15"/>
  <c r="AD528" i="15"/>
  <c r="AA528" i="15"/>
  <c r="AB528" i="15" s="1"/>
  <c r="Y528" i="15"/>
  <c r="U528" i="15"/>
  <c r="V528" i="15" s="1"/>
  <c r="S528" i="15"/>
  <c r="O528" i="15"/>
  <c r="P528" i="15" s="1"/>
  <c r="M528" i="15"/>
  <c r="AD527" i="15"/>
  <c r="AA527" i="15"/>
  <c r="AB527" i="15" s="1"/>
  <c r="Y527" i="15"/>
  <c r="U527" i="15"/>
  <c r="V527" i="15" s="1"/>
  <c r="S527" i="15"/>
  <c r="O527" i="15"/>
  <c r="P527" i="15" s="1"/>
  <c r="M527" i="15"/>
  <c r="AN526" i="15"/>
  <c r="AO526" i="15" s="1"/>
  <c r="AD526" i="15"/>
  <c r="AA526" i="15"/>
  <c r="AB526" i="15" s="1"/>
  <c r="Y526" i="15"/>
  <c r="U526" i="15"/>
  <c r="V526" i="15" s="1"/>
  <c r="S526" i="15"/>
  <c r="O526" i="15"/>
  <c r="P526" i="15" s="1"/>
  <c r="M526" i="15"/>
  <c r="AN525" i="15"/>
  <c r="AO525" i="15" s="1"/>
  <c r="AD525" i="15"/>
  <c r="AA525" i="15"/>
  <c r="AB525" i="15" s="1"/>
  <c r="Y525" i="15"/>
  <c r="U525" i="15"/>
  <c r="V525" i="15" s="1"/>
  <c r="S525" i="15"/>
  <c r="O525" i="15"/>
  <c r="P525" i="15" s="1"/>
  <c r="M525" i="15"/>
  <c r="Y712" i="15"/>
  <c r="Z712" i="15" s="1"/>
  <c r="BE712" i="15" s="1"/>
  <c r="S712" i="15"/>
  <c r="T712" i="15" s="1"/>
  <c r="BD712" i="15" s="1"/>
  <c r="M712" i="15"/>
  <c r="N712" i="15" s="1"/>
  <c r="BC712" i="15" s="1"/>
  <c r="AN524" i="15"/>
  <c r="AO524" i="15" s="1"/>
  <c r="AD524" i="15"/>
  <c r="AA524" i="15"/>
  <c r="AB524" i="15" s="1"/>
  <c r="Y524" i="15"/>
  <c r="U524" i="15"/>
  <c r="V524" i="15" s="1"/>
  <c r="S524" i="15"/>
  <c r="O524" i="15"/>
  <c r="P524" i="15" s="1"/>
  <c r="M524" i="15"/>
  <c r="AN523" i="15"/>
  <c r="AO523" i="15" s="1"/>
  <c r="AD523" i="15"/>
  <c r="AA523" i="15"/>
  <c r="AB523" i="15" s="1"/>
  <c r="Y523" i="15"/>
  <c r="U523" i="15"/>
  <c r="V523" i="15" s="1"/>
  <c r="S523" i="15"/>
  <c r="O523" i="15"/>
  <c r="P523" i="15" s="1"/>
  <c r="M523" i="15"/>
  <c r="AN522" i="15"/>
  <c r="AO522" i="15" s="1"/>
  <c r="AD522" i="15"/>
  <c r="AA522" i="15"/>
  <c r="AB522" i="15" s="1"/>
  <c r="Y522" i="15"/>
  <c r="U522" i="15"/>
  <c r="V522" i="15" s="1"/>
  <c r="S522" i="15"/>
  <c r="O522" i="15"/>
  <c r="P522" i="15" s="1"/>
  <c r="M522" i="15"/>
  <c r="AN521" i="15"/>
  <c r="AO521" i="15" s="1"/>
  <c r="AD521" i="15"/>
  <c r="AA521" i="15"/>
  <c r="AB521" i="15" s="1"/>
  <c r="Y521" i="15"/>
  <c r="U521" i="15"/>
  <c r="V521" i="15" s="1"/>
  <c r="S521" i="15"/>
  <c r="O521" i="15"/>
  <c r="P521" i="15" s="1"/>
  <c r="M521" i="15"/>
  <c r="AN520" i="15"/>
  <c r="AO520" i="15" s="1"/>
  <c r="AD520" i="15"/>
  <c r="AA520" i="15"/>
  <c r="AB520" i="15" s="1"/>
  <c r="Y520" i="15"/>
  <c r="U520" i="15"/>
  <c r="V520" i="15" s="1"/>
  <c r="S520" i="15"/>
  <c r="O520" i="15"/>
  <c r="P520" i="15" s="1"/>
  <c r="M520" i="15"/>
  <c r="AN519" i="15"/>
  <c r="AO519" i="15" s="1"/>
  <c r="AD519" i="15"/>
  <c r="AA519" i="15"/>
  <c r="AB519" i="15" s="1"/>
  <c r="Y519" i="15"/>
  <c r="U519" i="15"/>
  <c r="V519" i="15" s="1"/>
  <c r="S519" i="15"/>
  <c r="O519" i="15"/>
  <c r="P519" i="15" s="1"/>
  <c r="M519" i="15"/>
  <c r="AN518" i="15"/>
  <c r="AO518" i="15" s="1"/>
  <c r="AD518" i="15"/>
  <c r="AA518" i="15"/>
  <c r="AB518" i="15" s="1"/>
  <c r="Y518" i="15"/>
  <c r="U518" i="15"/>
  <c r="V518" i="15" s="1"/>
  <c r="S518" i="15"/>
  <c r="O518" i="15"/>
  <c r="P518" i="15" s="1"/>
  <c r="M518" i="15"/>
  <c r="AN517" i="15"/>
  <c r="AO517" i="15" s="1"/>
  <c r="AD517" i="15"/>
  <c r="AA517" i="15"/>
  <c r="AB517" i="15" s="1"/>
  <c r="Y517" i="15"/>
  <c r="U517" i="15"/>
  <c r="V517" i="15" s="1"/>
  <c r="S517" i="15"/>
  <c r="O517" i="15"/>
  <c r="P517" i="15" s="1"/>
  <c r="M517" i="15"/>
  <c r="AN516" i="15"/>
  <c r="AO516" i="15" s="1"/>
  <c r="AD516" i="15"/>
  <c r="AA516" i="15"/>
  <c r="AB516" i="15" s="1"/>
  <c r="Y516" i="15"/>
  <c r="U516" i="15"/>
  <c r="V516" i="15" s="1"/>
  <c r="S516" i="15"/>
  <c r="O516" i="15"/>
  <c r="P516" i="15" s="1"/>
  <c r="M516" i="15"/>
  <c r="AD515" i="15"/>
  <c r="AA515" i="15"/>
  <c r="AB515" i="15" s="1"/>
  <c r="Y515" i="15"/>
  <c r="U515" i="15"/>
  <c r="V515" i="15" s="1"/>
  <c r="S515" i="15"/>
  <c r="O515" i="15"/>
  <c r="P515" i="15" s="1"/>
  <c r="M515" i="15"/>
  <c r="Y711" i="15"/>
  <c r="Z711" i="15" s="1"/>
  <c r="BE711" i="15" s="1"/>
  <c r="S711" i="15"/>
  <c r="T711" i="15" s="1"/>
  <c r="BD711" i="15" s="1"/>
  <c r="M711" i="15"/>
  <c r="N711" i="15" s="1"/>
  <c r="BC711" i="15" s="1"/>
  <c r="AN710" i="15"/>
  <c r="AO710" i="15" s="1"/>
  <c r="Y710" i="15"/>
  <c r="Z710" i="15" s="1"/>
  <c r="BE710" i="15" s="1"/>
  <c r="S710" i="15"/>
  <c r="T710" i="15" s="1"/>
  <c r="BD710" i="15" s="1"/>
  <c r="M710" i="15"/>
  <c r="N710" i="15" s="1"/>
  <c r="BC710" i="15" s="1"/>
  <c r="AN514" i="15"/>
  <c r="AO514" i="15" s="1"/>
  <c r="AD514" i="15"/>
  <c r="AA514" i="15"/>
  <c r="AB514" i="15" s="1"/>
  <c r="Y514" i="15"/>
  <c r="U514" i="15"/>
  <c r="V514" i="15" s="1"/>
  <c r="S514" i="15"/>
  <c r="O514" i="15"/>
  <c r="P514" i="15" s="1"/>
  <c r="M514" i="15"/>
  <c r="AN513" i="15"/>
  <c r="AO513" i="15" s="1"/>
  <c r="AD513" i="15"/>
  <c r="AA513" i="15"/>
  <c r="AB513" i="15" s="1"/>
  <c r="Y513" i="15"/>
  <c r="U513" i="15"/>
  <c r="V513" i="15" s="1"/>
  <c r="S513" i="15"/>
  <c r="O513" i="15"/>
  <c r="P513" i="15" s="1"/>
  <c r="M513" i="15"/>
  <c r="AN512" i="15"/>
  <c r="AO512" i="15" s="1"/>
  <c r="AD512" i="15"/>
  <c r="AA512" i="15"/>
  <c r="AB512" i="15" s="1"/>
  <c r="Y512" i="15"/>
  <c r="U512" i="15"/>
  <c r="V512" i="15" s="1"/>
  <c r="S512" i="15"/>
  <c r="O512" i="15"/>
  <c r="P512" i="15" s="1"/>
  <c r="M512" i="15"/>
  <c r="AN511" i="15"/>
  <c r="AO511" i="15" s="1"/>
  <c r="AD511" i="15"/>
  <c r="AA511" i="15"/>
  <c r="AB511" i="15" s="1"/>
  <c r="Y511" i="15"/>
  <c r="U511" i="15"/>
  <c r="V511" i="15" s="1"/>
  <c r="S511" i="15"/>
  <c r="O511" i="15"/>
  <c r="P511" i="15" s="1"/>
  <c r="M511" i="15"/>
  <c r="AN510" i="15"/>
  <c r="AO510" i="15" s="1"/>
  <c r="AD510" i="15"/>
  <c r="AA510" i="15"/>
  <c r="AB510" i="15" s="1"/>
  <c r="Y510" i="15"/>
  <c r="U510" i="15"/>
  <c r="V510" i="15" s="1"/>
  <c r="S510" i="15"/>
  <c r="O510" i="15"/>
  <c r="P510" i="15" s="1"/>
  <c r="M510" i="15"/>
  <c r="AD509" i="15"/>
  <c r="AA509" i="15"/>
  <c r="AB509" i="15" s="1"/>
  <c r="Y509" i="15"/>
  <c r="U509" i="15"/>
  <c r="V509" i="15" s="1"/>
  <c r="S509" i="15"/>
  <c r="O509" i="15"/>
  <c r="P509" i="15" s="1"/>
  <c r="M509" i="15"/>
  <c r="AN508" i="15"/>
  <c r="AO508" i="15" s="1"/>
  <c r="AD508" i="15"/>
  <c r="AA508" i="15"/>
  <c r="AB508" i="15" s="1"/>
  <c r="Y508" i="15"/>
  <c r="U508" i="15"/>
  <c r="V508" i="15" s="1"/>
  <c r="S508" i="15"/>
  <c r="O508" i="15"/>
  <c r="P508" i="15" s="1"/>
  <c r="M508" i="15"/>
  <c r="AN507" i="15"/>
  <c r="AO507" i="15" s="1"/>
  <c r="AD507" i="15"/>
  <c r="AA507" i="15"/>
  <c r="AB507" i="15" s="1"/>
  <c r="Y507" i="15"/>
  <c r="U507" i="15"/>
  <c r="V507" i="15" s="1"/>
  <c r="S507" i="15"/>
  <c r="O507" i="15"/>
  <c r="P507" i="15" s="1"/>
  <c r="M507" i="15"/>
  <c r="AN506" i="15"/>
  <c r="AO506" i="15" s="1"/>
  <c r="AD506" i="15"/>
  <c r="AA506" i="15"/>
  <c r="AB506" i="15" s="1"/>
  <c r="Y506" i="15"/>
  <c r="U506" i="15"/>
  <c r="V506" i="15" s="1"/>
  <c r="S506" i="15"/>
  <c r="O506" i="15"/>
  <c r="P506" i="15" s="1"/>
  <c r="M506" i="15"/>
  <c r="AN505" i="15"/>
  <c r="AO505" i="15" s="1"/>
  <c r="AD505" i="15"/>
  <c r="AA505" i="15"/>
  <c r="AB505" i="15" s="1"/>
  <c r="Y505" i="15"/>
  <c r="U505" i="15"/>
  <c r="V505" i="15" s="1"/>
  <c r="S505" i="15"/>
  <c r="O505" i="15"/>
  <c r="P505" i="15" s="1"/>
  <c r="M505" i="15"/>
  <c r="AN504" i="15"/>
  <c r="AO504" i="15" s="1"/>
  <c r="AD504" i="15"/>
  <c r="AA504" i="15"/>
  <c r="AB504" i="15" s="1"/>
  <c r="Y504" i="15"/>
  <c r="U504" i="15"/>
  <c r="V504" i="15" s="1"/>
  <c r="S504" i="15"/>
  <c r="O504" i="15"/>
  <c r="P504" i="15" s="1"/>
  <c r="M504" i="15"/>
  <c r="AN709" i="15"/>
  <c r="AO709" i="15" s="1"/>
  <c r="Y709" i="15"/>
  <c r="Z709" i="15" s="1"/>
  <c r="BE709" i="15" s="1"/>
  <c r="S709" i="15"/>
  <c r="T709" i="15" s="1"/>
  <c r="BD709" i="15" s="1"/>
  <c r="M709" i="15"/>
  <c r="N709" i="15" s="1"/>
  <c r="BC709" i="15" s="1"/>
  <c r="AN503" i="15"/>
  <c r="AO503" i="15" s="1"/>
  <c r="AD503" i="15"/>
  <c r="AA503" i="15"/>
  <c r="AB503" i="15" s="1"/>
  <c r="Y503" i="15"/>
  <c r="U503" i="15"/>
  <c r="V503" i="15" s="1"/>
  <c r="S503" i="15"/>
  <c r="O503" i="15"/>
  <c r="P503" i="15" s="1"/>
  <c r="M503" i="15"/>
  <c r="AN502" i="15"/>
  <c r="AO502" i="15" s="1"/>
  <c r="AD502" i="15"/>
  <c r="AA502" i="15"/>
  <c r="AB502" i="15" s="1"/>
  <c r="Y502" i="15"/>
  <c r="U502" i="15"/>
  <c r="V502" i="15" s="1"/>
  <c r="S502" i="15"/>
  <c r="O502" i="15"/>
  <c r="P502" i="15" s="1"/>
  <c r="M502" i="15"/>
  <c r="AN501" i="15"/>
  <c r="AO501" i="15" s="1"/>
  <c r="AD501" i="15"/>
  <c r="AA501" i="15"/>
  <c r="AB501" i="15" s="1"/>
  <c r="Y501" i="15"/>
  <c r="U501" i="15"/>
  <c r="V501" i="15" s="1"/>
  <c r="S501" i="15"/>
  <c r="O501" i="15"/>
  <c r="P501" i="15" s="1"/>
  <c r="M501" i="15"/>
  <c r="AN500" i="15"/>
  <c r="AO500" i="15" s="1"/>
  <c r="AD500" i="15"/>
  <c r="AA500" i="15"/>
  <c r="AB500" i="15" s="1"/>
  <c r="Y500" i="15"/>
  <c r="U500" i="15"/>
  <c r="V500" i="15" s="1"/>
  <c r="S500" i="15"/>
  <c r="O500" i="15"/>
  <c r="P500" i="15" s="1"/>
  <c r="M500" i="15"/>
  <c r="AN499" i="15"/>
  <c r="AO499" i="15" s="1"/>
  <c r="AD499" i="15"/>
  <c r="AA499" i="15"/>
  <c r="AB499" i="15" s="1"/>
  <c r="Y499" i="15"/>
  <c r="U499" i="15"/>
  <c r="V499" i="15" s="1"/>
  <c r="S499" i="15"/>
  <c r="O499" i="15"/>
  <c r="P499" i="15" s="1"/>
  <c r="M499" i="15"/>
  <c r="AN498" i="15"/>
  <c r="AO498" i="15" s="1"/>
  <c r="AD498" i="15"/>
  <c r="AA498" i="15"/>
  <c r="AB498" i="15" s="1"/>
  <c r="Y498" i="15"/>
  <c r="U498" i="15"/>
  <c r="V498" i="15" s="1"/>
  <c r="S498" i="15"/>
  <c r="O498" i="15"/>
  <c r="P498" i="15" s="1"/>
  <c r="M498" i="15"/>
  <c r="AN497" i="15"/>
  <c r="AO497" i="15" s="1"/>
  <c r="AD497" i="15"/>
  <c r="AA497" i="15"/>
  <c r="AB497" i="15" s="1"/>
  <c r="Y497" i="15"/>
  <c r="U497" i="15"/>
  <c r="V497" i="15" s="1"/>
  <c r="S497" i="15"/>
  <c r="O497" i="15"/>
  <c r="P497" i="15" s="1"/>
  <c r="M497" i="15"/>
  <c r="AN496" i="15"/>
  <c r="AO496" i="15" s="1"/>
  <c r="AD496" i="15"/>
  <c r="AA496" i="15"/>
  <c r="AB496" i="15" s="1"/>
  <c r="Y496" i="15"/>
  <c r="U496" i="15"/>
  <c r="V496" i="15" s="1"/>
  <c r="S496" i="15"/>
  <c r="O496" i="15"/>
  <c r="P496" i="15" s="1"/>
  <c r="M496" i="15"/>
  <c r="AN495" i="15"/>
  <c r="AO495" i="15" s="1"/>
  <c r="AD495" i="15"/>
  <c r="AA495" i="15"/>
  <c r="AB495" i="15" s="1"/>
  <c r="Y495" i="15"/>
  <c r="U495" i="15"/>
  <c r="V495" i="15" s="1"/>
  <c r="S495" i="15"/>
  <c r="O495" i="15"/>
  <c r="P495" i="15" s="1"/>
  <c r="M495" i="15"/>
  <c r="AN494" i="15"/>
  <c r="AO494" i="15" s="1"/>
  <c r="AD494" i="15"/>
  <c r="AA494" i="15"/>
  <c r="AB494" i="15" s="1"/>
  <c r="Y494" i="15"/>
  <c r="U494" i="15"/>
  <c r="V494" i="15" s="1"/>
  <c r="S494" i="15"/>
  <c r="O494" i="15"/>
  <c r="P494" i="15" s="1"/>
  <c r="M494" i="15"/>
  <c r="AN493" i="15"/>
  <c r="AO493" i="15" s="1"/>
  <c r="AD493" i="15"/>
  <c r="AA493" i="15"/>
  <c r="AB493" i="15" s="1"/>
  <c r="Y493" i="15"/>
  <c r="U493" i="15"/>
  <c r="V493" i="15" s="1"/>
  <c r="S493" i="15"/>
  <c r="O493" i="15"/>
  <c r="P493" i="15" s="1"/>
  <c r="M493" i="15"/>
  <c r="AN492" i="15"/>
  <c r="AO492" i="15" s="1"/>
  <c r="AD492" i="15"/>
  <c r="AA492" i="15"/>
  <c r="AB492" i="15" s="1"/>
  <c r="Y492" i="15"/>
  <c r="U492" i="15"/>
  <c r="V492" i="15" s="1"/>
  <c r="S492" i="15"/>
  <c r="O492" i="15"/>
  <c r="P492" i="15" s="1"/>
  <c r="M492" i="15"/>
  <c r="AN491" i="15"/>
  <c r="AO491" i="15" s="1"/>
  <c r="AD491" i="15"/>
  <c r="AA491" i="15"/>
  <c r="AB491" i="15" s="1"/>
  <c r="Y491" i="15"/>
  <c r="U491" i="15"/>
  <c r="V491" i="15" s="1"/>
  <c r="S491" i="15"/>
  <c r="O491" i="15"/>
  <c r="P491" i="15" s="1"/>
  <c r="M491" i="15"/>
  <c r="AN490" i="15"/>
  <c r="AO490" i="15" s="1"/>
  <c r="AD490" i="15"/>
  <c r="AA490" i="15"/>
  <c r="AB490" i="15" s="1"/>
  <c r="Y490" i="15"/>
  <c r="U490" i="15"/>
  <c r="V490" i="15" s="1"/>
  <c r="S490" i="15"/>
  <c r="O490" i="15"/>
  <c r="P490" i="15" s="1"/>
  <c r="M490" i="15"/>
  <c r="AN489" i="15"/>
  <c r="AO489" i="15" s="1"/>
  <c r="AD489" i="15"/>
  <c r="AA489" i="15"/>
  <c r="AB489" i="15" s="1"/>
  <c r="Y489" i="15"/>
  <c r="U489" i="15"/>
  <c r="V489" i="15" s="1"/>
  <c r="S489" i="15"/>
  <c r="O489" i="15"/>
  <c r="P489" i="15" s="1"/>
  <c r="M489" i="15"/>
  <c r="AN488" i="15"/>
  <c r="AO488" i="15" s="1"/>
  <c r="AD488" i="15"/>
  <c r="AA488" i="15"/>
  <c r="AB488" i="15" s="1"/>
  <c r="Y488" i="15"/>
  <c r="U488" i="15"/>
  <c r="V488" i="15" s="1"/>
  <c r="S488" i="15"/>
  <c r="O488" i="15"/>
  <c r="P488" i="15" s="1"/>
  <c r="M488" i="15"/>
  <c r="AN487" i="15"/>
  <c r="AO487" i="15" s="1"/>
  <c r="AD487" i="15"/>
  <c r="AA487" i="15"/>
  <c r="AB487" i="15" s="1"/>
  <c r="Y487" i="15"/>
  <c r="U487" i="15"/>
  <c r="V487" i="15" s="1"/>
  <c r="S487" i="15"/>
  <c r="O487" i="15"/>
  <c r="P487" i="15" s="1"/>
  <c r="M487" i="15"/>
  <c r="AN486" i="15"/>
  <c r="AO486" i="15" s="1"/>
  <c r="AD486" i="15"/>
  <c r="AA486" i="15"/>
  <c r="AB486" i="15" s="1"/>
  <c r="Y486" i="15"/>
  <c r="U486" i="15"/>
  <c r="V486" i="15" s="1"/>
  <c r="S486" i="15"/>
  <c r="O486" i="15"/>
  <c r="P486" i="15" s="1"/>
  <c r="M486" i="15"/>
  <c r="AN485" i="15"/>
  <c r="AO485" i="15" s="1"/>
  <c r="AD485" i="15"/>
  <c r="AA485" i="15"/>
  <c r="AB485" i="15" s="1"/>
  <c r="Y485" i="15"/>
  <c r="U485" i="15"/>
  <c r="V485" i="15" s="1"/>
  <c r="S485" i="15"/>
  <c r="O485" i="15"/>
  <c r="P485" i="15" s="1"/>
  <c r="M485" i="15"/>
  <c r="AN484" i="15"/>
  <c r="AO484" i="15" s="1"/>
  <c r="AD484" i="15"/>
  <c r="AA484" i="15"/>
  <c r="AB484" i="15" s="1"/>
  <c r="Y484" i="15"/>
  <c r="U484" i="15"/>
  <c r="V484" i="15" s="1"/>
  <c r="S484" i="15"/>
  <c r="O484" i="15"/>
  <c r="P484" i="15" s="1"/>
  <c r="M484" i="15"/>
  <c r="AN483" i="15"/>
  <c r="AO483" i="15" s="1"/>
  <c r="AD483" i="15"/>
  <c r="AA483" i="15"/>
  <c r="AB483" i="15" s="1"/>
  <c r="Y483" i="15"/>
  <c r="U483" i="15"/>
  <c r="V483" i="15" s="1"/>
  <c r="S483" i="15"/>
  <c r="O483" i="15"/>
  <c r="P483" i="15" s="1"/>
  <c r="M483" i="15"/>
  <c r="AN482" i="15"/>
  <c r="AO482" i="15" s="1"/>
  <c r="AD482" i="15"/>
  <c r="AA482" i="15"/>
  <c r="AB482" i="15" s="1"/>
  <c r="Y482" i="15"/>
  <c r="U482" i="15"/>
  <c r="V482" i="15" s="1"/>
  <c r="S482" i="15"/>
  <c r="O482" i="15"/>
  <c r="P482" i="15" s="1"/>
  <c r="M482" i="15"/>
  <c r="AN481" i="15"/>
  <c r="AO481" i="15" s="1"/>
  <c r="AD481" i="15"/>
  <c r="AA481" i="15"/>
  <c r="AB481" i="15" s="1"/>
  <c r="Y481" i="15"/>
  <c r="U481" i="15"/>
  <c r="V481" i="15" s="1"/>
  <c r="S481" i="15"/>
  <c r="O481" i="15"/>
  <c r="P481" i="15" s="1"/>
  <c r="M481" i="15"/>
  <c r="AN480" i="15"/>
  <c r="AO480" i="15" s="1"/>
  <c r="AD480" i="15"/>
  <c r="AA480" i="15"/>
  <c r="AB480" i="15" s="1"/>
  <c r="Y480" i="15"/>
  <c r="U480" i="15"/>
  <c r="V480" i="15" s="1"/>
  <c r="S480" i="15"/>
  <c r="O480" i="15"/>
  <c r="P480" i="15" s="1"/>
  <c r="M480" i="15"/>
  <c r="AN479" i="15"/>
  <c r="AO479" i="15" s="1"/>
  <c r="AD479" i="15"/>
  <c r="AA479" i="15"/>
  <c r="AB479" i="15" s="1"/>
  <c r="Y479" i="15"/>
  <c r="U479" i="15"/>
  <c r="V479" i="15" s="1"/>
  <c r="S479" i="15"/>
  <c r="O479" i="15"/>
  <c r="P479" i="15" s="1"/>
  <c r="M479" i="15"/>
  <c r="AN478" i="15"/>
  <c r="AO478" i="15" s="1"/>
  <c r="AD478" i="15"/>
  <c r="AA478" i="15"/>
  <c r="AB478" i="15" s="1"/>
  <c r="Y478" i="15"/>
  <c r="U478" i="15"/>
  <c r="V478" i="15" s="1"/>
  <c r="S478" i="15"/>
  <c r="O478" i="15"/>
  <c r="P478" i="15" s="1"/>
  <c r="M478" i="15"/>
  <c r="AN477" i="15"/>
  <c r="AO477" i="15" s="1"/>
  <c r="AD477" i="15"/>
  <c r="AA477" i="15"/>
  <c r="AB477" i="15" s="1"/>
  <c r="Y477" i="15"/>
  <c r="U477" i="15"/>
  <c r="V477" i="15" s="1"/>
  <c r="S477" i="15"/>
  <c r="O477" i="15"/>
  <c r="P477" i="15" s="1"/>
  <c r="M477" i="15"/>
  <c r="AN476" i="15"/>
  <c r="AO476" i="15" s="1"/>
  <c r="AD476" i="15"/>
  <c r="AA476" i="15"/>
  <c r="AB476" i="15" s="1"/>
  <c r="Y476" i="15"/>
  <c r="U476" i="15"/>
  <c r="V476" i="15" s="1"/>
  <c r="S476" i="15"/>
  <c r="O476" i="15"/>
  <c r="P476" i="15" s="1"/>
  <c r="M476" i="15"/>
  <c r="AO708" i="15"/>
  <c r="Y708" i="15"/>
  <c r="Z708" i="15" s="1"/>
  <c r="BE708" i="15" s="1"/>
  <c r="S708" i="15"/>
  <c r="T708" i="15" s="1"/>
  <c r="BD708" i="15" s="1"/>
  <c r="M708" i="15"/>
  <c r="N708" i="15" s="1"/>
  <c r="BC708" i="15" s="1"/>
  <c r="AN475" i="15"/>
  <c r="AO475" i="15" s="1"/>
  <c r="AD475" i="15"/>
  <c r="AA475" i="15"/>
  <c r="AB475" i="15" s="1"/>
  <c r="Y475" i="15"/>
  <c r="U475" i="15"/>
  <c r="V475" i="15" s="1"/>
  <c r="S475" i="15"/>
  <c r="O475" i="15"/>
  <c r="P475" i="15" s="1"/>
  <c r="M475" i="15"/>
  <c r="AN474" i="15"/>
  <c r="AO474" i="15" s="1"/>
  <c r="AD474" i="15"/>
  <c r="AA474" i="15"/>
  <c r="AB474" i="15" s="1"/>
  <c r="Y474" i="15"/>
  <c r="U474" i="15"/>
  <c r="V474" i="15" s="1"/>
  <c r="S474" i="15"/>
  <c r="O474" i="15"/>
  <c r="P474" i="15" s="1"/>
  <c r="M474" i="15"/>
  <c r="AN473" i="15"/>
  <c r="AO473" i="15" s="1"/>
  <c r="AD473" i="15"/>
  <c r="AA473" i="15"/>
  <c r="AB473" i="15" s="1"/>
  <c r="Y473" i="15"/>
  <c r="U473" i="15"/>
  <c r="V473" i="15" s="1"/>
  <c r="S473" i="15"/>
  <c r="O473" i="15"/>
  <c r="P473" i="15" s="1"/>
  <c r="M473" i="15"/>
  <c r="AN472" i="15"/>
  <c r="AO472" i="15" s="1"/>
  <c r="AD472" i="15"/>
  <c r="AA472" i="15"/>
  <c r="AB472" i="15" s="1"/>
  <c r="Y472" i="15"/>
  <c r="U472" i="15"/>
  <c r="V472" i="15" s="1"/>
  <c r="S472" i="15"/>
  <c r="O472" i="15"/>
  <c r="P472" i="15" s="1"/>
  <c r="M472" i="15"/>
  <c r="AN471" i="15"/>
  <c r="AO471" i="15" s="1"/>
  <c r="AD471" i="15"/>
  <c r="AA471" i="15"/>
  <c r="AB471" i="15" s="1"/>
  <c r="Y471" i="15"/>
  <c r="U471" i="15"/>
  <c r="V471" i="15" s="1"/>
  <c r="S471" i="15"/>
  <c r="O471" i="15"/>
  <c r="P471" i="15" s="1"/>
  <c r="M471" i="15"/>
  <c r="AN470" i="15"/>
  <c r="AO470" i="15" s="1"/>
  <c r="AD470" i="15"/>
  <c r="AA470" i="15"/>
  <c r="AB470" i="15" s="1"/>
  <c r="Y470" i="15"/>
  <c r="U470" i="15"/>
  <c r="V470" i="15" s="1"/>
  <c r="S470" i="15"/>
  <c r="O470" i="15"/>
  <c r="P470" i="15" s="1"/>
  <c r="M470" i="15"/>
  <c r="AD469" i="15"/>
  <c r="AA469" i="15"/>
  <c r="AB469" i="15" s="1"/>
  <c r="Y469" i="15"/>
  <c r="U469" i="15"/>
  <c r="V469" i="15" s="1"/>
  <c r="S469" i="15"/>
  <c r="O469" i="15"/>
  <c r="P469" i="15" s="1"/>
  <c r="M469" i="15"/>
  <c r="AD468" i="15"/>
  <c r="AA468" i="15"/>
  <c r="AB468" i="15" s="1"/>
  <c r="Y468" i="15"/>
  <c r="U468" i="15"/>
  <c r="V468" i="15" s="1"/>
  <c r="S468" i="15"/>
  <c r="O468" i="15"/>
  <c r="P468" i="15" s="1"/>
  <c r="M468" i="15"/>
  <c r="AD467" i="15"/>
  <c r="AA467" i="15"/>
  <c r="AB467" i="15" s="1"/>
  <c r="Y467" i="15"/>
  <c r="U467" i="15"/>
  <c r="V467" i="15" s="1"/>
  <c r="S467" i="15"/>
  <c r="O467" i="15"/>
  <c r="P467" i="15" s="1"/>
  <c r="M467" i="15"/>
  <c r="AD466" i="15"/>
  <c r="AA466" i="15"/>
  <c r="AB466" i="15" s="1"/>
  <c r="Y466" i="15"/>
  <c r="U466" i="15"/>
  <c r="V466" i="15" s="1"/>
  <c r="S466" i="15"/>
  <c r="O466" i="15"/>
  <c r="P466" i="15" s="1"/>
  <c r="M466" i="15"/>
  <c r="AD465" i="15"/>
  <c r="AA465" i="15"/>
  <c r="AB465" i="15" s="1"/>
  <c r="Y465" i="15"/>
  <c r="U465" i="15"/>
  <c r="V465" i="15" s="1"/>
  <c r="S465" i="15"/>
  <c r="O465" i="15"/>
  <c r="P465" i="15" s="1"/>
  <c r="M465" i="15"/>
  <c r="AD464" i="15"/>
  <c r="AA464" i="15"/>
  <c r="AB464" i="15" s="1"/>
  <c r="Y464" i="15"/>
  <c r="U464" i="15"/>
  <c r="V464" i="15" s="1"/>
  <c r="S464" i="15"/>
  <c r="O464" i="15"/>
  <c r="P464" i="15" s="1"/>
  <c r="M464" i="15"/>
  <c r="Y707" i="15"/>
  <c r="Z707" i="15" s="1"/>
  <c r="BE707" i="15" s="1"/>
  <c r="S707" i="15"/>
  <c r="T707" i="15" s="1"/>
  <c r="BD707" i="15" s="1"/>
  <c r="M707" i="15"/>
  <c r="N707" i="15" s="1"/>
  <c r="BC707" i="15" s="1"/>
  <c r="AD463" i="15"/>
  <c r="AA463" i="15"/>
  <c r="AB463" i="15" s="1"/>
  <c r="Y463" i="15"/>
  <c r="U463" i="15"/>
  <c r="V463" i="15" s="1"/>
  <c r="S463" i="15"/>
  <c r="O463" i="15"/>
  <c r="P463" i="15" s="1"/>
  <c r="M463" i="15"/>
  <c r="AD462" i="15"/>
  <c r="AA462" i="15"/>
  <c r="AB462" i="15" s="1"/>
  <c r="Y462" i="15"/>
  <c r="U462" i="15"/>
  <c r="V462" i="15" s="1"/>
  <c r="S462" i="15"/>
  <c r="O462" i="15"/>
  <c r="P462" i="15" s="1"/>
  <c r="M462" i="15"/>
  <c r="AD461" i="15"/>
  <c r="AA461" i="15"/>
  <c r="AB461" i="15" s="1"/>
  <c r="Y461" i="15"/>
  <c r="U461" i="15"/>
  <c r="V461" i="15" s="1"/>
  <c r="S461" i="15"/>
  <c r="O461" i="15"/>
  <c r="P461" i="15" s="1"/>
  <c r="M461" i="15"/>
  <c r="AN460" i="15"/>
  <c r="AO460" i="15" s="1"/>
  <c r="AD460" i="15"/>
  <c r="AA460" i="15"/>
  <c r="AB460" i="15" s="1"/>
  <c r="Y460" i="15"/>
  <c r="U460" i="15"/>
  <c r="V460" i="15" s="1"/>
  <c r="S460" i="15"/>
  <c r="O460" i="15"/>
  <c r="P460" i="15" s="1"/>
  <c r="M460" i="15"/>
  <c r="AN459" i="15"/>
  <c r="AO459" i="15" s="1"/>
  <c r="AD459" i="15"/>
  <c r="AA459" i="15"/>
  <c r="AB459" i="15" s="1"/>
  <c r="Y459" i="15"/>
  <c r="U459" i="15"/>
  <c r="V459" i="15" s="1"/>
  <c r="S459" i="15"/>
  <c r="O459" i="15"/>
  <c r="P459" i="15" s="1"/>
  <c r="M459" i="15"/>
  <c r="AN458" i="15"/>
  <c r="AO458" i="15" s="1"/>
  <c r="AD458" i="15"/>
  <c r="AA458" i="15"/>
  <c r="AB458" i="15" s="1"/>
  <c r="Y458" i="15"/>
  <c r="U458" i="15"/>
  <c r="V458" i="15" s="1"/>
  <c r="S458" i="15"/>
  <c r="O458" i="15"/>
  <c r="P458" i="15" s="1"/>
  <c r="M458" i="15"/>
  <c r="AN457" i="15"/>
  <c r="AO457" i="15" s="1"/>
  <c r="AD457" i="15"/>
  <c r="AA457" i="15"/>
  <c r="AB457" i="15" s="1"/>
  <c r="Y457" i="15"/>
  <c r="U457" i="15"/>
  <c r="V457" i="15" s="1"/>
  <c r="S457" i="15"/>
  <c r="O457" i="15"/>
  <c r="P457" i="15" s="1"/>
  <c r="M457" i="15"/>
  <c r="AN456" i="15"/>
  <c r="AO456" i="15" s="1"/>
  <c r="AD456" i="15"/>
  <c r="AA456" i="15"/>
  <c r="AB456" i="15" s="1"/>
  <c r="Y456" i="15"/>
  <c r="U456" i="15"/>
  <c r="V456" i="15" s="1"/>
  <c r="S456" i="15"/>
  <c r="O456" i="15"/>
  <c r="P456" i="15" s="1"/>
  <c r="M456" i="15"/>
  <c r="AN455" i="15"/>
  <c r="AO455" i="15" s="1"/>
  <c r="AD455" i="15"/>
  <c r="AA455" i="15"/>
  <c r="AB455" i="15" s="1"/>
  <c r="Y455" i="15"/>
  <c r="U455" i="15"/>
  <c r="V455" i="15" s="1"/>
  <c r="S455" i="15"/>
  <c r="O455" i="15"/>
  <c r="P455" i="15" s="1"/>
  <c r="M455" i="15"/>
  <c r="AD454" i="15"/>
  <c r="AA454" i="15"/>
  <c r="AB454" i="15" s="1"/>
  <c r="Y454" i="15"/>
  <c r="U454" i="15"/>
  <c r="V454" i="15" s="1"/>
  <c r="S454" i="15"/>
  <c r="O454" i="15"/>
  <c r="P454" i="15" s="1"/>
  <c r="M454" i="15"/>
  <c r="AD453" i="15"/>
  <c r="AA453" i="15"/>
  <c r="AB453" i="15" s="1"/>
  <c r="Y453" i="15"/>
  <c r="U453" i="15"/>
  <c r="V453" i="15" s="1"/>
  <c r="S453" i="15"/>
  <c r="O453" i="15"/>
  <c r="P453" i="15" s="1"/>
  <c r="M453" i="15"/>
  <c r="AN452" i="15"/>
  <c r="AO452" i="15" s="1"/>
  <c r="AD452" i="15"/>
  <c r="AA452" i="15"/>
  <c r="AB452" i="15" s="1"/>
  <c r="Y452" i="15"/>
  <c r="U452" i="15"/>
  <c r="V452" i="15" s="1"/>
  <c r="S452" i="15"/>
  <c r="O452" i="15"/>
  <c r="P452" i="15" s="1"/>
  <c r="M452" i="15"/>
  <c r="AN451" i="15"/>
  <c r="AO451" i="15" s="1"/>
  <c r="AD451" i="15"/>
  <c r="AA451" i="15"/>
  <c r="AB451" i="15" s="1"/>
  <c r="Y451" i="15"/>
  <c r="U451" i="15"/>
  <c r="V451" i="15" s="1"/>
  <c r="S451" i="15"/>
  <c r="O451" i="15"/>
  <c r="P451" i="15" s="1"/>
  <c r="M451" i="15"/>
  <c r="Y706" i="15"/>
  <c r="Z706" i="15" s="1"/>
  <c r="BE706" i="15" s="1"/>
  <c r="S706" i="15"/>
  <c r="T706" i="15" s="1"/>
  <c r="BD706" i="15" s="1"/>
  <c r="M706" i="15"/>
  <c r="N706" i="15" s="1"/>
  <c r="BC706" i="15" s="1"/>
  <c r="AN450" i="15"/>
  <c r="AO450" i="15" s="1"/>
  <c r="AD450" i="15"/>
  <c r="AA450" i="15"/>
  <c r="AB450" i="15" s="1"/>
  <c r="Y450" i="15"/>
  <c r="U450" i="15"/>
  <c r="V450" i="15" s="1"/>
  <c r="S450" i="15"/>
  <c r="O450" i="15"/>
  <c r="P450" i="15" s="1"/>
  <c r="M450" i="15"/>
  <c r="AN449" i="15"/>
  <c r="AO449" i="15" s="1"/>
  <c r="AD449" i="15"/>
  <c r="AA449" i="15"/>
  <c r="AB449" i="15" s="1"/>
  <c r="Y449" i="15"/>
  <c r="U449" i="15"/>
  <c r="V449" i="15" s="1"/>
  <c r="S449" i="15"/>
  <c r="O449" i="15"/>
  <c r="P449" i="15" s="1"/>
  <c r="M449" i="15"/>
  <c r="AN448" i="15"/>
  <c r="AO448" i="15" s="1"/>
  <c r="AD448" i="15"/>
  <c r="AA448" i="15"/>
  <c r="AB448" i="15" s="1"/>
  <c r="Y448" i="15"/>
  <c r="U448" i="15"/>
  <c r="V448" i="15" s="1"/>
  <c r="S448" i="15"/>
  <c r="O448" i="15"/>
  <c r="P448" i="15" s="1"/>
  <c r="M448" i="15"/>
  <c r="Y705" i="15"/>
  <c r="Z705" i="15" s="1"/>
  <c r="BE705" i="15" s="1"/>
  <c r="S705" i="15"/>
  <c r="T705" i="15" s="1"/>
  <c r="BD705" i="15" s="1"/>
  <c r="M705" i="15"/>
  <c r="N705" i="15" s="1"/>
  <c r="BC705" i="15" s="1"/>
  <c r="AN447" i="15"/>
  <c r="AO447" i="15" s="1"/>
  <c r="AD447" i="15"/>
  <c r="AA447" i="15"/>
  <c r="AB447" i="15" s="1"/>
  <c r="Y447" i="15"/>
  <c r="U447" i="15"/>
  <c r="V447" i="15" s="1"/>
  <c r="S447" i="15"/>
  <c r="O447" i="15"/>
  <c r="P447" i="15" s="1"/>
  <c r="M447" i="15"/>
  <c r="AN446" i="15"/>
  <c r="AO446" i="15" s="1"/>
  <c r="AD446" i="15"/>
  <c r="AA446" i="15"/>
  <c r="AB446" i="15" s="1"/>
  <c r="Y446" i="15"/>
  <c r="U446" i="15"/>
  <c r="V446" i="15" s="1"/>
  <c r="S446" i="15"/>
  <c r="O446" i="15"/>
  <c r="P446" i="15" s="1"/>
  <c r="M446" i="15"/>
  <c r="AD445" i="15"/>
  <c r="AA445" i="15"/>
  <c r="AB445" i="15" s="1"/>
  <c r="Y445" i="15"/>
  <c r="U445" i="15"/>
  <c r="V445" i="15" s="1"/>
  <c r="S445" i="15"/>
  <c r="O445" i="15"/>
  <c r="P445" i="15" s="1"/>
  <c r="M445" i="15"/>
  <c r="AD444" i="15"/>
  <c r="AA444" i="15"/>
  <c r="AB444" i="15" s="1"/>
  <c r="Y444" i="15"/>
  <c r="U444" i="15"/>
  <c r="V444" i="15" s="1"/>
  <c r="S444" i="15"/>
  <c r="O444" i="15"/>
  <c r="P444" i="15" s="1"/>
  <c r="M444" i="15"/>
  <c r="AD443" i="15"/>
  <c r="AA443" i="15"/>
  <c r="AB443" i="15" s="1"/>
  <c r="Y443" i="15"/>
  <c r="U443" i="15"/>
  <c r="V443" i="15" s="1"/>
  <c r="S443" i="15"/>
  <c r="O443" i="15"/>
  <c r="P443" i="15" s="1"/>
  <c r="M443" i="15"/>
  <c r="AD442" i="15"/>
  <c r="AA442" i="15"/>
  <c r="AB442" i="15" s="1"/>
  <c r="Y442" i="15"/>
  <c r="U442" i="15"/>
  <c r="V442" i="15" s="1"/>
  <c r="S442" i="15"/>
  <c r="O442" i="15"/>
  <c r="P442" i="15" s="1"/>
  <c r="M442" i="15"/>
  <c r="AD441" i="15"/>
  <c r="AA441" i="15"/>
  <c r="AB441" i="15" s="1"/>
  <c r="Y441" i="15"/>
  <c r="U441" i="15"/>
  <c r="V441" i="15" s="1"/>
  <c r="S441" i="15"/>
  <c r="O441" i="15"/>
  <c r="P441" i="15" s="1"/>
  <c r="M441" i="15"/>
  <c r="AN440" i="15"/>
  <c r="AO440" i="15" s="1"/>
  <c r="AD440" i="15"/>
  <c r="AA440" i="15"/>
  <c r="AB440" i="15" s="1"/>
  <c r="Y440" i="15"/>
  <c r="U440" i="15"/>
  <c r="V440" i="15" s="1"/>
  <c r="S440" i="15"/>
  <c r="O440" i="15"/>
  <c r="P440" i="15" s="1"/>
  <c r="M440" i="15"/>
  <c r="AD439" i="15"/>
  <c r="AA439" i="15"/>
  <c r="AB439" i="15" s="1"/>
  <c r="Y439" i="15"/>
  <c r="U439" i="15"/>
  <c r="V439" i="15" s="1"/>
  <c r="S439" i="15"/>
  <c r="O439" i="15"/>
  <c r="P439" i="15" s="1"/>
  <c r="M439" i="15"/>
  <c r="AD438" i="15"/>
  <c r="AA438" i="15"/>
  <c r="AB438" i="15" s="1"/>
  <c r="Y438" i="15"/>
  <c r="U438" i="15"/>
  <c r="V438" i="15" s="1"/>
  <c r="S438" i="15"/>
  <c r="O438" i="15"/>
  <c r="P438" i="15" s="1"/>
  <c r="M438" i="15"/>
  <c r="AN437" i="15"/>
  <c r="AO437" i="15" s="1"/>
  <c r="AD437" i="15"/>
  <c r="AA437" i="15"/>
  <c r="AB437" i="15" s="1"/>
  <c r="Y437" i="15"/>
  <c r="U437" i="15"/>
  <c r="V437" i="15" s="1"/>
  <c r="S437" i="15"/>
  <c r="O437" i="15"/>
  <c r="P437" i="15" s="1"/>
  <c r="M437" i="15"/>
  <c r="AD436" i="15"/>
  <c r="AA436" i="15"/>
  <c r="AB436" i="15" s="1"/>
  <c r="Y436" i="15"/>
  <c r="U436" i="15"/>
  <c r="V436" i="15" s="1"/>
  <c r="S436" i="15"/>
  <c r="O436" i="15"/>
  <c r="P436" i="15" s="1"/>
  <c r="M436" i="15"/>
  <c r="AD435" i="15"/>
  <c r="AA435" i="15"/>
  <c r="AB435" i="15" s="1"/>
  <c r="Y435" i="15"/>
  <c r="U435" i="15"/>
  <c r="V435" i="15" s="1"/>
  <c r="S435" i="15"/>
  <c r="O435" i="15"/>
  <c r="P435" i="15" s="1"/>
  <c r="M435" i="15"/>
  <c r="AN434" i="15"/>
  <c r="AO434" i="15" s="1"/>
  <c r="AD434" i="15"/>
  <c r="AA434" i="15"/>
  <c r="AB434" i="15" s="1"/>
  <c r="Y434" i="15"/>
  <c r="U434" i="15"/>
  <c r="V434" i="15" s="1"/>
  <c r="S434" i="15"/>
  <c r="O434" i="15"/>
  <c r="P434" i="15" s="1"/>
  <c r="M434" i="15"/>
  <c r="AN433" i="15"/>
  <c r="AO433" i="15" s="1"/>
  <c r="AD433" i="15"/>
  <c r="AA433" i="15"/>
  <c r="AB433" i="15" s="1"/>
  <c r="Y433" i="15"/>
  <c r="U433" i="15"/>
  <c r="V433" i="15" s="1"/>
  <c r="S433" i="15"/>
  <c r="O433" i="15"/>
  <c r="P433" i="15" s="1"/>
  <c r="M433" i="15"/>
  <c r="AN432" i="15"/>
  <c r="AO432" i="15" s="1"/>
  <c r="AD432" i="15"/>
  <c r="AA432" i="15"/>
  <c r="AB432" i="15" s="1"/>
  <c r="Y432" i="15"/>
  <c r="U432" i="15"/>
  <c r="V432" i="15" s="1"/>
  <c r="S432" i="15"/>
  <c r="O432" i="15"/>
  <c r="P432" i="15" s="1"/>
  <c r="M432" i="15"/>
  <c r="AD431" i="15"/>
  <c r="AA431" i="15"/>
  <c r="AB431" i="15" s="1"/>
  <c r="Y431" i="15"/>
  <c r="U431" i="15"/>
  <c r="V431" i="15" s="1"/>
  <c r="S431" i="15"/>
  <c r="O431" i="15"/>
  <c r="P431" i="15" s="1"/>
  <c r="M431" i="15"/>
  <c r="AN430" i="15"/>
  <c r="AO430" i="15" s="1"/>
  <c r="AD430" i="15"/>
  <c r="AA430" i="15"/>
  <c r="AB430" i="15" s="1"/>
  <c r="Y430" i="15"/>
  <c r="U430" i="15"/>
  <c r="V430" i="15" s="1"/>
  <c r="S430" i="15"/>
  <c r="O430" i="15"/>
  <c r="P430" i="15" s="1"/>
  <c r="M430" i="15"/>
  <c r="AD429" i="15"/>
  <c r="AA429" i="15"/>
  <c r="AB429" i="15" s="1"/>
  <c r="Y429" i="15"/>
  <c r="U429" i="15"/>
  <c r="V429" i="15" s="1"/>
  <c r="S429" i="15"/>
  <c r="O429" i="15"/>
  <c r="P429" i="15" s="1"/>
  <c r="M429" i="15"/>
  <c r="AD428" i="15"/>
  <c r="AA428" i="15"/>
  <c r="AB428" i="15" s="1"/>
  <c r="Y428" i="15"/>
  <c r="U428" i="15"/>
  <c r="V428" i="15" s="1"/>
  <c r="S428" i="15"/>
  <c r="O428" i="15"/>
  <c r="P428" i="15" s="1"/>
  <c r="M428" i="15"/>
  <c r="AN427" i="15"/>
  <c r="AO427" i="15" s="1"/>
  <c r="AD427" i="15"/>
  <c r="AA427" i="15"/>
  <c r="AB427" i="15" s="1"/>
  <c r="Y427" i="15"/>
  <c r="U427" i="15"/>
  <c r="V427" i="15" s="1"/>
  <c r="S427" i="15"/>
  <c r="O427" i="15"/>
  <c r="P427" i="15" s="1"/>
  <c r="M427" i="15"/>
  <c r="AN426" i="15"/>
  <c r="AO426" i="15" s="1"/>
  <c r="AD426" i="15"/>
  <c r="AA426" i="15"/>
  <c r="AB426" i="15" s="1"/>
  <c r="Y426" i="15"/>
  <c r="U426" i="15"/>
  <c r="V426" i="15" s="1"/>
  <c r="S426" i="15"/>
  <c r="O426" i="15"/>
  <c r="P426" i="15" s="1"/>
  <c r="M426" i="15"/>
  <c r="AN425" i="15"/>
  <c r="AO425" i="15" s="1"/>
  <c r="AD425" i="15"/>
  <c r="AA425" i="15"/>
  <c r="AB425" i="15" s="1"/>
  <c r="Y425" i="15"/>
  <c r="U425" i="15"/>
  <c r="V425" i="15" s="1"/>
  <c r="S425" i="15"/>
  <c r="O425" i="15"/>
  <c r="P425" i="15" s="1"/>
  <c r="M425" i="15"/>
  <c r="AD424" i="15"/>
  <c r="AA424" i="15"/>
  <c r="AB424" i="15" s="1"/>
  <c r="Y424" i="15"/>
  <c r="U424" i="15"/>
  <c r="V424" i="15" s="1"/>
  <c r="S424" i="15"/>
  <c r="O424" i="15"/>
  <c r="P424" i="15" s="1"/>
  <c r="M424" i="15"/>
  <c r="AD423" i="15"/>
  <c r="AA423" i="15"/>
  <c r="AB423" i="15" s="1"/>
  <c r="Y423" i="15"/>
  <c r="U423" i="15"/>
  <c r="V423" i="15" s="1"/>
  <c r="S423" i="15"/>
  <c r="O423" i="15"/>
  <c r="P423" i="15" s="1"/>
  <c r="M423" i="15"/>
  <c r="AD422" i="15"/>
  <c r="AA422" i="15"/>
  <c r="AB422" i="15" s="1"/>
  <c r="Y422" i="15"/>
  <c r="U422" i="15"/>
  <c r="V422" i="15" s="1"/>
  <c r="S422" i="15"/>
  <c r="O422" i="15"/>
  <c r="P422" i="15" s="1"/>
  <c r="M422" i="15"/>
  <c r="AD421" i="15"/>
  <c r="AA421" i="15"/>
  <c r="AB421" i="15" s="1"/>
  <c r="Y421" i="15"/>
  <c r="U421" i="15"/>
  <c r="V421" i="15" s="1"/>
  <c r="S421" i="15"/>
  <c r="O421" i="15"/>
  <c r="P421" i="15" s="1"/>
  <c r="M421" i="15"/>
  <c r="AD420" i="15"/>
  <c r="AA420" i="15"/>
  <c r="AB420" i="15" s="1"/>
  <c r="Y420" i="15"/>
  <c r="U420" i="15"/>
  <c r="V420" i="15" s="1"/>
  <c r="S420" i="15"/>
  <c r="O420" i="15"/>
  <c r="P420" i="15" s="1"/>
  <c r="M420" i="15"/>
  <c r="AD419" i="15"/>
  <c r="AA419" i="15"/>
  <c r="AB419" i="15" s="1"/>
  <c r="Y419" i="15"/>
  <c r="U419" i="15"/>
  <c r="V419" i="15" s="1"/>
  <c r="S419" i="15"/>
  <c r="O419" i="15"/>
  <c r="P419" i="15" s="1"/>
  <c r="M419" i="15"/>
  <c r="AD418" i="15"/>
  <c r="AA418" i="15"/>
  <c r="AB418" i="15" s="1"/>
  <c r="Y418" i="15"/>
  <c r="U418" i="15"/>
  <c r="V418" i="15" s="1"/>
  <c r="S418" i="15"/>
  <c r="O418" i="15"/>
  <c r="P418" i="15" s="1"/>
  <c r="M418" i="15"/>
  <c r="AN417" i="15"/>
  <c r="AO417" i="15" s="1"/>
  <c r="AD417" i="15"/>
  <c r="AA417" i="15"/>
  <c r="AB417" i="15" s="1"/>
  <c r="Y417" i="15"/>
  <c r="U417" i="15"/>
  <c r="V417" i="15" s="1"/>
  <c r="S417" i="15"/>
  <c r="O417" i="15"/>
  <c r="P417" i="15" s="1"/>
  <c r="M417" i="15"/>
  <c r="AD416" i="15"/>
  <c r="AA416" i="15"/>
  <c r="AB416" i="15" s="1"/>
  <c r="Y416" i="15"/>
  <c r="U416" i="15"/>
  <c r="V416" i="15" s="1"/>
  <c r="S416" i="15"/>
  <c r="O416" i="15"/>
  <c r="P416" i="15" s="1"/>
  <c r="M416" i="15"/>
  <c r="AN415" i="15"/>
  <c r="AO415" i="15" s="1"/>
  <c r="AD415" i="15"/>
  <c r="AA415" i="15"/>
  <c r="AB415" i="15" s="1"/>
  <c r="Y415" i="15"/>
  <c r="U415" i="15"/>
  <c r="V415" i="15" s="1"/>
  <c r="S415" i="15"/>
  <c r="O415" i="15"/>
  <c r="P415" i="15" s="1"/>
  <c r="M415" i="15"/>
  <c r="AN414" i="15"/>
  <c r="AO414" i="15" s="1"/>
  <c r="AD414" i="15"/>
  <c r="AA414" i="15"/>
  <c r="AB414" i="15" s="1"/>
  <c r="Y414" i="15"/>
  <c r="U414" i="15"/>
  <c r="V414" i="15" s="1"/>
  <c r="S414" i="15"/>
  <c r="O414" i="15"/>
  <c r="P414" i="15" s="1"/>
  <c r="M414" i="15"/>
  <c r="AD413" i="15"/>
  <c r="AA413" i="15"/>
  <c r="AB413" i="15" s="1"/>
  <c r="Y413" i="15"/>
  <c r="U413" i="15"/>
  <c r="V413" i="15" s="1"/>
  <c r="S413" i="15"/>
  <c r="O413" i="15"/>
  <c r="P413" i="15" s="1"/>
  <c r="M413" i="15"/>
  <c r="AN412" i="15"/>
  <c r="AO412" i="15" s="1"/>
  <c r="AD412" i="15"/>
  <c r="AA412" i="15"/>
  <c r="AB412" i="15" s="1"/>
  <c r="Y412" i="15"/>
  <c r="U412" i="15"/>
  <c r="V412" i="15" s="1"/>
  <c r="S412" i="15"/>
  <c r="O412" i="15"/>
  <c r="P412" i="15" s="1"/>
  <c r="M412" i="15"/>
  <c r="AN411" i="15"/>
  <c r="AO411" i="15" s="1"/>
  <c r="AD411" i="15"/>
  <c r="AA411" i="15"/>
  <c r="AB411" i="15" s="1"/>
  <c r="Y411" i="15"/>
  <c r="U411" i="15"/>
  <c r="V411" i="15" s="1"/>
  <c r="S411" i="15"/>
  <c r="O411" i="15"/>
  <c r="P411" i="15" s="1"/>
  <c r="M411" i="15"/>
  <c r="AN410" i="15"/>
  <c r="AO410" i="15" s="1"/>
  <c r="AD410" i="15"/>
  <c r="AA410" i="15"/>
  <c r="AB410" i="15" s="1"/>
  <c r="Y410" i="15"/>
  <c r="U410" i="15"/>
  <c r="V410" i="15" s="1"/>
  <c r="S410" i="15"/>
  <c r="O410" i="15"/>
  <c r="P410" i="15" s="1"/>
  <c r="M410" i="15"/>
  <c r="AN409" i="15"/>
  <c r="AO409" i="15" s="1"/>
  <c r="AD409" i="15"/>
  <c r="AA409" i="15"/>
  <c r="AB409" i="15" s="1"/>
  <c r="Y409" i="15"/>
  <c r="U409" i="15"/>
  <c r="V409" i="15" s="1"/>
  <c r="S409" i="15"/>
  <c r="O409" i="15"/>
  <c r="P409" i="15" s="1"/>
  <c r="M409" i="15"/>
  <c r="AD408" i="15"/>
  <c r="AA408" i="15"/>
  <c r="AB408" i="15" s="1"/>
  <c r="Y408" i="15"/>
  <c r="U408" i="15"/>
  <c r="V408" i="15" s="1"/>
  <c r="S408" i="15"/>
  <c r="O408" i="15"/>
  <c r="P408" i="15" s="1"/>
  <c r="M408" i="15"/>
  <c r="AN407" i="15"/>
  <c r="AO407" i="15" s="1"/>
  <c r="AD407" i="15"/>
  <c r="AA407" i="15"/>
  <c r="AB407" i="15" s="1"/>
  <c r="Y407" i="15"/>
  <c r="U407" i="15"/>
  <c r="V407" i="15" s="1"/>
  <c r="S407" i="15"/>
  <c r="O407" i="15"/>
  <c r="P407" i="15" s="1"/>
  <c r="M407" i="15"/>
  <c r="AN406" i="15"/>
  <c r="AO406" i="15" s="1"/>
  <c r="AD406" i="15"/>
  <c r="AA406" i="15"/>
  <c r="AB406" i="15" s="1"/>
  <c r="Y406" i="15"/>
  <c r="U406" i="15"/>
  <c r="V406" i="15" s="1"/>
  <c r="S406" i="15"/>
  <c r="O406" i="15"/>
  <c r="P406" i="15" s="1"/>
  <c r="M406" i="15"/>
  <c r="AD405" i="15"/>
  <c r="AA405" i="15"/>
  <c r="AB405" i="15" s="1"/>
  <c r="Y405" i="15"/>
  <c r="U405" i="15"/>
  <c r="V405" i="15" s="1"/>
  <c r="S405" i="15"/>
  <c r="O405" i="15"/>
  <c r="P405" i="15" s="1"/>
  <c r="M405" i="15"/>
  <c r="AD404" i="15"/>
  <c r="AA404" i="15"/>
  <c r="AB404" i="15" s="1"/>
  <c r="Y404" i="15"/>
  <c r="U404" i="15"/>
  <c r="V404" i="15" s="1"/>
  <c r="S404" i="15"/>
  <c r="O404" i="15"/>
  <c r="P404" i="15" s="1"/>
  <c r="M404" i="15"/>
  <c r="AD403" i="15"/>
  <c r="AA403" i="15"/>
  <c r="AB403" i="15" s="1"/>
  <c r="Y403" i="15"/>
  <c r="U403" i="15"/>
  <c r="V403" i="15" s="1"/>
  <c r="S403" i="15"/>
  <c r="O403" i="15"/>
  <c r="P403" i="15" s="1"/>
  <c r="M403" i="15"/>
  <c r="AD402" i="15"/>
  <c r="AA402" i="15"/>
  <c r="AB402" i="15" s="1"/>
  <c r="Y402" i="15"/>
  <c r="U402" i="15"/>
  <c r="V402" i="15" s="1"/>
  <c r="S402" i="15"/>
  <c r="O402" i="15"/>
  <c r="P402" i="15" s="1"/>
  <c r="M402" i="15"/>
  <c r="AN401" i="15"/>
  <c r="AO401" i="15" s="1"/>
  <c r="AD401" i="15"/>
  <c r="AA401" i="15"/>
  <c r="AB401" i="15" s="1"/>
  <c r="Y401" i="15"/>
  <c r="U401" i="15"/>
  <c r="V401" i="15" s="1"/>
  <c r="S401" i="15"/>
  <c r="O401" i="15"/>
  <c r="P401" i="15" s="1"/>
  <c r="M401" i="15"/>
  <c r="AN400" i="15"/>
  <c r="AO400" i="15" s="1"/>
  <c r="AD400" i="15"/>
  <c r="AA400" i="15"/>
  <c r="AB400" i="15" s="1"/>
  <c r="Y400" i="15"/>
  <c r="U400" i="15"/>
  <c r="V400" i="15" s="1"/>
  <c r="S400" i="15"/>
  <c r="O400" i="15"/>
  <c r="P400" i="15" s="1"/>
  <c r="M400" i="15"/>
  <c r="AD399" i="15"/>
  <c r="AA399" i="15"/>
  <c r="AB399" i="15" s="1"/>
  <c r="Y399" i="15"/>
  <c r="U399" i="15"/>
  <c r="V399" i="15" s="1"/>
  <c r="S399" i="15"/>
  <c r="O399" i="15"/>
  <c r="P399" i="15" s="1"/>
  <c r="M399" i="15"/>
  <c r="AN398" i="15"/>
  <c r="AO398" i="15" s="1"/>
  <c r="AD398" i="15"/>
  <c r="AA398" i="15"/>
  <c r="AB398" i="15" s="1"/>
  <c r="Y398" i="15"/>
  <c r="U398" i="15"/>
  <c r="V398" i="15" s="1"/>
  <c r="S398" i="15"/>
  <c r="O398" i="15"/>
  <c r="P398" i="15" s="1"/>
  <c r="M398" i="15"/>
  <c r="AD397" i="15"/>
  <c r="AA397" i="15"/>
  <c r="AB397" i="15" s="1"/>
  <c r="Y397" i="15"/>
  <c r="U397" i="15"/>
  <c r="V397" i="15" s="1"/>
  <c r="S397" i="15"/>
  <c r="O397" i="15"/>
  <c r="P397" i="15" s="1"/>
  <c r="M397" i="15"/>
  <c r="AN396" i="15"/>
  <c r="AO396" i="15" s="1"/>
  <c r="AD396" i="15"/>
  <c r="AA396" i="15"/>
  <c r="AB396" i="15" s="1"/>
  <c r="Y396" i="15"/>
  <c r="U396" i="15"/>
  <c r="V396" i="15" s="1"/>
  <c r="S396" i="15"/>
  <c r="O396" i="15"/>
  <c r="P396" i="15" s="1"/>
  <c r="M396" i="15"/>
  <c r="AN395" i="15"/>
  <c r="AO395" i="15" s="1"/>
  <c r="AD395" i="15"/>
  <c r="AA395" i="15"/>
  <c r="AB395" i="15" s="1"/>
  <c r="Y395" i="15"/>
  <c r="U395" i="15"/>
  <c r="V395" i="15" s="1"/>
  <c r="S395" i="15"/>
  <c r="O395" i="15"/>
  <c r="P395" i="15" s="1"/>
  <c r="M395" i="15"/>
  <c r="AD394" i="15"/>
  <c r="AA394" i="15"/>
  <c r="AB394" i="15" s="1"/>
  <c r="Y394" i="15"/>
  <c r="U394" i="15"/>
  <c r="V394" i="15" s="1"/>
  <c r="S394" i="15"/>
  <c r="O394" i="15"/>
  <c r="P394" i="15" s="1"/>
  <c r="M394" i="15"/>
  <c r="Y704" i="15"/>
  <c r="Z704" i="15" s="1"/>
  <c r="BE704" i="15" s="1"/>
  <c r="S704" i="15"/>
  <c r="T704" i="15" s="1"/>
  <c r="BD704" i="15" s="1"/>
  <c r="M704" i="15"/>
  <c r="N704" i="15" s="1"/>
  <c r="BC704" i="15" s="1"/>
  <c r="AN393" i="15"/>
  <c r="AO393" i="15" s="1"/>
  <c r="AD393" i="15"/>
  <c r="AA393" i="15"/>
  <c r="AB393" i="15" s="1"/>
  <c r="Y393" i="15"/>
  <c r="U393" i="15"/>
  <c r="V393" i="15" s="1"/>
  <c r="S393" i="15"/>
  <c r="O393" i="15"/>
  <c r="P393" i="15" s="1"/>
  <c r="M393" i="15"/>
  <c r="AD392" i="15"/>
  <c r="AA392" i="15"/>
  <c r="AB392" i="15" s="1"/>
  <c r="Y392" i="15"/>
  <c r="U392" i="15"/>
  <c r="V392" i="15" s="1"/>
  <c r="S392" i="15"/>
  <c r="O392" i="15"/>
  <c r="P392" i="15" s="1"/>
  <c r="M392" i="15"/>
  <c r="AN391" i="15"/>
  <c r="AO391" i="15" s="1"/>
  <c r="AD391" i="15"/>
  <c r="AA391" i="15"/>
  <c r="AB391" i="15" s="1"/>
  <c r="Y391" i="15"/>
  <c r="U391" i="15"/>
  <c r="V391" i="15" s="1"/>
  <c r="S391" i="15"/>
  <c r="O391" i="15"/>
  <c r="P391" i="15" s="1"/>
  <c r="M391" i="15"/>
  <c r="AN390" i="15"/>
  <c r="AO390" i="15" s="1"/>
  <c r="AD390" i="15"/>
  <c r="AA390" i="15"/>
  <c r="AB390" i="15" s="1"/>
  <c r="Y390" i="15"/>
  <c r="U390" i="15"/>
  <c r="V390" i="15" s="1"/>
  <c r="S390" i="15"/>
  <c r="O390" i="15"/>
  <c r="P390" i="15" s="1"/>
  <c r="M390" i="15"/>
  <c r="AN389" i="15"/>
  <c r="AO389" i="15" s="1"/>
  <c r="AD389" i="15"/>
  <c r="AA389" i="15"/>
  <c r="AB389" i="15" s="1"/>
  <c r="Y389" i="15"/>
  <c r="U389" i="15"/>
  <c r="V389" i="15" s="1"/>
  <c r="S389" i="15"/>
  <c r="O389" i="15"/>
  <c r="P389" i="15" s="1"/>
  <c r="M389" i="15"/>
  <c r="AD388" i="15"/>
  <c r="AA388" i="15"/>
  <c r="AB388" i="15" s="1"/>
  <c r="Y388" i="15"/>
  <c r="U388" i="15"/>
  <c r="V388" i="15" s="1"/>
  <c r="S388" i="15"/>
  <c r="O388" i="15"/>
  <c r="P388" i="15" s="1"/>
  <c r="M388" i="15"/>
  <c r="AN387" i="15"/>
  <c r="AO387" i="15" s="1"/>
  <c r="AD387" i="15"/>
  <c r="AA387" i="15"/>
  <c r="AB387" i="15" s="1"/>
  <c r="Y387" i="15"/>
  <c r="U387" i="15"/>
  <c r="V387" i="15" s="1"/>
  <c r="S387" i="15"/>
  <c r="O387" i="15"/>
  <c r="P387" i="15" s="1"/>
  <c r="M387" i="15"/>
  <c r="AN386" i="15"/>
  <c r="AO386" i="15" s="1"/>
  <c r="AD386" i="15"/>
  <c r="AA386" i="15"/>
  <c r="AB386" i="15" s="1"/>
  <c r="Y386" i="15"/>
  <c r="U386" i="15"/>
  <c r="V386" i="15" s="1"/>
  <c r="S386" i="15"/>
  <c r="O386" i="15"/>
  <c r="P386" i="15" s="1"/>
  <c r="M386" i="15"/>
  <c r="AD385" i="15"/>
  <c r="AA385" i="15"/>
  <c r="AB385" i="15" s="1"/>
  <c r="Y385" i="15"/>
  <c r="U385" i="15"/>
  <c r="V385" i="15" s="1"/>
  <c r="S385" i="15"/>
  <c r="O385" i="15"/>
  <c r="P385" i="15" s="1"/>
  <c r="M385" i="15"/>
  <c r="AD384" i="15"/>
  <c r="AA384" i="15"/>
  <c r="AB384" i="15" s="1"/>
  <c r="Y384" i="15"/>
  <c r="U384" i="15"/>
  <c r="V384" i="15" s="1"/>
  <c r="S384" i="15"/>
  <c r="O384" i="15"/>
  <c r="P384" i="15" s="1"/>
  <c r="M384" i="15"/>
  <c r="AD383" i="15"/>
  <c r="AA383" i="15"/>
  <c r="AB383" i="15" s="1"/>
  <c r="Y383" i="15"/>
  <c r="U383" i="15"/>
  <c r="V383" i="15" s="1"/>
  <c r="S383" i="15"/>
  <c r="O383" i="15"/>
  <c r="P383" i="15" s="1"/>
  <c r="M383" i="15"/>
  <c r="AN382" i="15"/>
  <c r="AO382" i="15" s="1"/>
  <c r="AD382" i="15"/>
  <c r="AA382" i="15"/>
  <c r="AB382" i="15" s="1"/>
  <c r="Y382" i="15"/>
  <c r="U382" i="15"/>
  <c r="V382" i="15" s="1"/>
  <c r="S382" i="15"/>
  <c r="O382" i="15"/>
  <c r="P382" i="15" s="1"/>
  <c r="M382" i="15"/>
  <c r="AN381" i="15"/>
  <c r="AO381" i="15" s="1"/>
  <c r="AD381" i="15"/>
  <c r="AA381" i="15"/>
  <c r="AB381" i="15" s="1"/>
  <c r="Y381" i="15"/>
  <c r="U381" i="15"/>
  <c r="V381" i="15" s="1"/>
  <c r="S381" i="15"/>
  <c r="O381" i="15"/>
  <c r="P381" i="15" s="1"/>
  <c r="M381" i="15"/>
  <c r="AN380" i="15"/>
  <c r="AO380" i="15" s="1"/>
  <c r="AD380" i="15"/>
  <c r="AA380" i="15"/>
  <c r="AB380" i="15" s="1"/>
  <c r="Y380" i="15"/>
  <c r="U380" i="15"/>
  <c r="V380" i="15" s="1"/>
  <c r="S380" i="15"/>
  <c r="O380" i="15"/>
  <c r="P380" i="15" s="1"/>
  <c r="M380" i="15"/>
  <c r="AN379" i="15"/>
  <c r="AO379" i="15" s="1"/>
  <c r="AD379" i="15"/>
  <c r="AA379" i="15"/>
  <c r="AB379" i="15" s="1"/>
  <c r="Y379" i="15"/>
  <c r="U379" i="15"/>
  <c r="V379" i="15" s="1"/>
  <c r="S379" i="15"/>
  <c r="O379" i="15"/>
  <c r="P379" i="15" s="1"/>
  <c r="M379" i="15"/>
  <c r="AD378" i="15"/>
  <c r="AA378" i="15"/>
  <c r="AB378" i="15" s="1"/>
  <c r="Y378" i="15"/>
  <c r="U378" i="15"/>
  <c r="V378" i="15" s="1"/>
  <c r="S378" i="15"/>
  <c r="O378" i="15"/>
  <c r="P378" i="15" s="1"/>
  <c r="M378" i="15"/>
  <c r="AD377" i="15"/>
  <c r="AA377" i="15"/>
  <c r="AB377" i="15" s="1"/>
  <c r="Y377" i="15"/>
  <c r="U377" i="15"/>
  <c r="V377" i="15" s="1"/>
  <c r="S377" i="15"/>
  <c r="O377" i="15"/>
  <c r="P377" i="15" s="1"/>
  <c r="M377" i="15"/>
  <c r="AD376" i="15"/>
  <c r="AA376" i="15"/>
  <c r="AB376" i="15" s="1"/>
  <c r="Y376" i="15"/>
  <c r="U376" i="15"/>
  <c r="V376" i="15" s="1"/>
  <c r="S376" i="15"/>
  <c r="O376" i="15"/>
  <c r="P376" i="15" s="1"/>
  <c r="M376" i="15"/>
  <c r="AD375" i="15"/>
  <c r="AA375" i="15"/>
  <c r="AB375" i="15" s="1"/>
  <c r="Y375" i="15"/>
  <c r="U375" i="15"/>
  <c r="V375" i="15" s="1"/>
  <c r="S375" i="15"/>
  <c r="O375" i="15"/>
  <c r="P375" i="15" s="1"/>
  <c r="M375" i="15"/>
  <c r="AD374" i="15"/>
  <c r="AA374" i="15"/>
  <c r="AB374" i="15" s="1"/>
  <c r="Y374" i="15"/>
  <c r="U374" i="15"/>
  <c r="V374" i="15" s="1"/>
  <c r="S374" i="15"/>
  <c r="O374" i="15"/>
  <c r="P374" i="15" s="1"/>
  <c r="M374" i="15"/>
  <c r="AD373" i="15"/>
  <c r="AA373" i="15"/>
  <c r="AB373" i="15" s="1"/>
  <c r="Y373" i="15"/>
  <c r="U373" i="15"/>
  <c r="V373" i="15" s="1"/>
  <c r="S373" i="15"/>
  <c r="O373" i="15"/>
  <c r="P373" i="15" s="1"/>
  <c r="M373" i="15"/>
  <c r="AD372" i="15"/>
  <c r="AA372" i="15"/>
  <c r="AB372" i="15" s="1"/>
  <c r="Y372" i="15"/>
  <c r="U372" i="15"/>
  <c r="V372" i="15" s="1"/>
  <c r="S372" i="15"/>
  <c r="O372" i="15"/>
  <c r="P372" i="15" s="1"/>
  <c r="M372" i="15"/>
  <c r="AD371" i="15"/>
  <c r="AA371" i="15"/>
  <c r="AB371" i="15" s="1"/>
  <c r="Y371" i="15"/>
  <c r="U371" i="15"/>
  <c r="V371" i="15" s="1"/>
  <c r="S371" i="15"/>
  <c r="O371" i="15"/>
  <c r="P371" i="15" s="1"/>
  <c r="M371" i="15"/>
  <c r="AD370" i="15"/>
  <c r="AA370" i="15"/>
  <c r="AB370" i="15" s="1"/>
  <c r="Y370" i="15"/>
  <c r="U370" i="15"/>
  <c r="V370" i="15" s="1"/>
  <c r="S370" i="15"/>
  <c r="O370" i="15"/>
  <c r="P370" i="15" s="1"/>
  <c r="M370" i="15"/>
  <c r="AD369" i="15"/>
  <c r="AA369" i="15"/>
  <c r="AB369" i="15" s="1"/>
  <c r="Y369" i="15"/>
  <c r="U369" i="15"/>
  <c r="V369" i="15" s="1"/>
  <c r="S369" i="15"/>
  <c r="O369" i="15"/>
  <c r="P369" i="15" s="1"/>
  <c r="M369" i="15"/>
  <c r="AD368" i="15"/>
  <c r="AA368" i="15"/>
  <c r="AB368" i="15" s="1"/>
  <c r="Y368" i="15"/>
  <c r="U368" i="15"/>
  <c r="V368" i="15" s="1"/>
  <c r="S368" i="15"/>
  <c r="O368" i="15"/>
  <c r="P368" i="15" s="1"/>
  <c r="M368" i="15"/>
  <c r="AD367" i="15"/>
  <c r="AA367" i="15"/>
  <c r="AB367" i="15" s="1"/>
  <c r="Y367" i="15"/>
  <c r="U367" i="15"/>
  <c r="V367" i="15" s="1"/>
  <c r="S367" i="15"/>
  <c r="O367" i="15"/>
  <c r="P367" i="15" s="1"/>
  <c r="M367" i="15"/>
  <c r="AD366" i="15"/>
  <c r="AA366" i="15"/>
  <c r="AB366" i="15" s="1"/>
  <c r="Y366" i="15"/>
  <c r="U366" i="15"/>
  <c r="V366" i="15" s="1"/>
  <c r="S366" i="15"/>
  <c r="O366" i="15"/>
  <c r="P366" i="15" s="1"/>
  <c r="M366" i="15"/>
  <c r="AD365" i="15"/>
  <c r="AA365" i="15"/>
  <c r="AB365" i="15" s="1"/>
  <c r="Y365" i="15"/>
  <c r="U365" i="15"/>
  <c r="V365" i="15" s="1"/>
  <c r="S365" i="15"/>
  <c r="O365" i="15"/>
  <c r="P365" i="15" s="1"/>
  <c r="M365" i="15"/>
  <c r="AD364" i="15"/>
  <c r="AA364" i="15"/>
  <c r="AB364" i="15" s="1"/>
  <c r="Y364" i="15"/>
  <c r="U364" i="15"/>
  <c r="V364" i="15" s="1"/>
  <c r="S364" i="15"/>
  <c r="O364" i="15"/>
  <c r="P364" i="15" s="1"/>
  <c r="M364" i="15"/>
  <c r="AD363" i="15"/>
  <c r="AA363" i="15"/>
  <c r="AB363" i="15" s="1"/>
  <c r="Y363" i="15"/>
  <c r="U363" i="15"/>
  <c r="V363" i="15" s="1"/>
  <c r="S363" i="15"/>
  <c r="O363" i="15"/>
  <c r="P363" i="15" s="1"/>
  <c r="M363" i="15"/>
  <c r="AN362" i="15"/>
  <c r="AO362" i="15" s="1"/>
  <c r="AD362" i="15"/>
  <c r="AA362" i="15"/>
  <c r="AB362" i="15" s="1"/>
  <c r="Y362" i="15"/>
  <c r="U362" i="15"/>
  <c r="V362" i="15" s="1"/>
  <c r="S362" i="15"/>
  <c r="O362" i="15"/>
  <c r="P362" i="15" s="1"/>
  <c r="M362" i="15"/>
  <c r="AD361" i="15"/>
  <c r="AA361" i="15"/>
  <c r="AB361" i="15" s="1"/>
  <c r="Y361" i="15"/>
  <c r="U361" i="15"/>
  <c r="V361" i="15" s="1"/>
  <c r="S361" i="15"/>
  <c r="O361" i="15"/>
  <c r="P361" i="15" s="1"/>
  <c r="M361" i="15"/>
  <c r="AD360" i="15"/>
  <c r="AA360" i="15"/>
  <c r="AB360" i="15" s="1"/>
  <c r="Y360" i="15"/>
  <c r="U360" i="15"/>
  <c r="V360" i="15" s="1"/>
  <c r="S360" i="15"/>
  <c r="O360" i="15"/>
  <c r="P360" i="15" s="1"/>
  <c r="M360" i="15"/>
  <c r="AD359" i="15"/>
  <c r="AA359" i="15"/>
  <c r="AB359" i="15" s="1"/>
  <c r="Y359" i="15"/>
  <c r="U359" i="15"/>
  <c r="V359" i="15" s="1"/>
  <c r="S359" i="15"/>
  <c r="O359" i="15"/>
  <c r="P359" i="15" s="1"/>
  <c r="M359" i="15"/>
  <c r="AD358" i="15"/>
  <c r="AA358" i="15"/>
  <c r="AB358" i="15" s="1"/>
  <c r="Y358" i="15"/>
  <c r="U358" i="15"/>
  <c r="V358" i="15" s="1"/>
  <c r="S358" i="15"/>
  <c r="O358" i="15"/>
  <c r="P358" i="15" s="1"/>
  <c r="M358" i="15"/>
  <c r="AD357" i="15"/>
  <c r="AA357" i="15"/>
  <c r="AB357" i="15" s="1"/>
  <c r="Y357" i="15"/>
  <c r="U357" i="15"/>
  <c r="V357" i="15" s="1"/>
  <c r="S357" i="15"/>
  <c r="O357" i="15"/>
  <c r="P357" i="15" s="1"/>
  <c r="M357" i="15"/>
  <c r="AD356" i="15"/>
  <c r="AA356" i="15"/>
  <c r="AB356" i="15" s="1"/>
  <c r="Y356" i="15"/>
  <c r="U356" i="15"/>
  <c r="V356" i="15" s="1"/>
  <c r="S356" i="15"/>
  <c r="O356" i="15"/>
  <c r="P356" i="15" s="1"/>
  <c r="M356" i="15"/>
  <c r="AD355" i="15"/>
  <c r="AA355" i="15"/>
  <c r="AB355" i="15" s="1"/>
  <c r="Y355" i="15"/>
  <c r="U355" i="15"/>
  <c r="V355" i="15" s="1"/>
  <c r="S355" i="15"/>
  <c r="O355" i="15"/>
  <c r="P355" i="15" s="1"/>
  <c r="M355" i="15"/>
  <c r="AD354" i="15"/>
  <c r="AA354" i="15"/>
  <c r="AB354" i="15" s="1"/>
  <c r="Y354" i="15"/>
  <c r="U354" i="15"/>
  <c r="V354" i="15" s="1"/>
  <c r="S354" i="15"/>
  <c r="O354" i="15"/>
  <c r="P354" i="15" s="1"/>
  <c r="M354" i="15"/>
  <c r="AD353" i="15"/>
  <c r="AA353" i="15"/>
  <c r="AB353" i="15" s="1"/>
  <c r="Y353" i="15"/>
  <c r="U353" i="15"/>
  <c r="V353" i="15" s="1"/>
  <c r="S353" i="15"/>
  <c r="O353" i="15"/>
  <c r="P353" i="15" s="1"/>
  <c r="M353" i="15"/>
  <c r="AD352" i="15"/>
  <c r="AA352" i="15"/>
  <c r="AB352" i="15" s="1"/>
  <c r="Y352" i="15"/>
  <c r="U352" i="15"/>
  <c r="V352" i="15" s="1"/>
  <c r="S352" i="15"/>
  <c r="O352" i="15"/>
  <c r="P352" i="15" s="1"/>
  <c r="M352" i="15"/>
  <c r="AD351" i="15"/>
  <c r="AA351" i="15"/>
  <c r="AB351" i="15" s="1"/>
  <c r="Y351" i="15"/>
  <c r="U351" i="15"/>
  <c r="V351" i="15" s="1"/>
  <c r="S351" i="15"/>
  <c r="O351" i="15"/>
  <c r="P351" i="15" s="1"/>
  <c r="M351" i="15"/>
  <c r="AD350" i="15"/>
  <c r="AA350" i="15"/>
  <c r="AB350" i="15" s="1"/>
  <c r="Y350" i="15"/>
  <c r="U350" i="15"/>
  <c r="V350" i="15" s="1"/>
  <c r="S350" i="15"/>
  <c r="O350" i="15"/>
  <c r="P350" i="15" s="1"/>
  <c r="M350" i="15"/>
  <c r="AD349" i="15"/>
  <c r="AA349" i="15"/>
  <c r="AB349" i="15" s="1"/>
  <c r="Y349" i="15"/>
  <c r="U349" i="15"/>
  <c r="V349" i="15" s="1"/>
  <c r="S349" i="15"/>
  <c r="O349" i="15"/>
  <c r="P349" i="15" s="1"/>
  <c r="M349" i="15"/>
  <c r="AD348" i="15"/>
  <c r="AA348" i="15"/>
  <c r="AB348" i="15" s="1"/>
  <c r="Y348" i="15"/>
  <c r="U348" i="15"/>
  <c r="V348" i="15" s="1"/>
  <c r="S348" i="15"/>
  <c r="O348" i="15"/>
  <c r="P348" i="15" s="1"/>
  <c r="M348" i="15"/>
  <c r="AN347" i="15"/>
  <c r="AO347" i="15" s="1"/>
  <c r="AD347" i="15"/>
  <c r="AA347" i="15"/>
  <c r="AB347" i="15" s="1"/>
  <c r="Y347" i="15"/>
  <c r="U347" i="15"/>
  <c r="V347" i="15" s="1"/>
  <c r="S347" i="15"/>
  <c r="O347" i="15"/>
  <c r="P347" i="15" s="1"/>
  <c r="M347" i="15"/>
  <c r="AN346" i="15"/>
  <c r="AO346" i="15" s="1"/>
  <c r="AD346" i="15"/>
  <c r="AA346" i="15"/>
  <c r="AB346" i="15" s="1"/>
  <c r="Y346" i="15"/>
  <c r="U346" i="15"/>
  <c r="V346" i="15" s="1"/>
  <c r="S346" i="15"/>
  <c r="O346" i="15"/>
  <c r="P346" i="15" s="1"/>
  <c r="M346" i="15"/>
  <c r="Y703" i="15"/>
  <c r="Z703" i="15" s="1"/>
  <c r="BE703" i="15" s="1"/>
  <c r="S703" i="15"/>
  <c r="T703" i="15" s="1"/>
  <c r="BD703" i="15" s="1"/>
  <c r="M703" i="15"/>
  <c r="N703" i="15" s="1"/>
  <c r="BC703" i="15" s="1"/>
  <c r="AN345" i="15"/>
  <c r="AO345" i="15" s="1"/>
  <c r="AD345" i="15"/>
  <c r="AA345" i="15"/>
  <c r="AB345" i="15" s="1"/>
  <c r="Y345" i="15"/>
  <c r="U345" i="15"/>
  <c r="V345" i="15" s="1"/>
  <c r="S345" i="15"/>
  <c r="O345" i="15"/>
  <c r="P345" i="15" s="1"/>
  <c r="M345" i="15"/>
  <c r="AN344" i="15"/>
  <c r="AO344" i="15" s="1"/>
  <c r="AD344" i="15"/>
  <c r="AA344" i="15"/>
  <c r="AB344" i="15" s="1"/>
  <c r="Y344" i="15"/>
  <c r="U344" i="15"/>
  <c r="V344" i="15" s="1"/>
  <c r="S344" i="15"/>
  <c r="O344" i="15"/>
  <c r="P344" i="15" s="1"/>
  <c r="M344" i="15"/>
  <c r="Y702" i="15"/>
  <c r="Z702" i="15" s="1"/>
  <c r="BE702" i="15" s="1"/>
  <c r="S702" i="15"/>
  <c r="T702" i="15" s="1"/>
  <c r="BD702" i="15" s="1"/>
  <c r="M702" i="15"/>
  <c r="N702" i="15" s="1"/>
  <c r="BC702" i="15" s="1"/>
  <c r="Y701" i="15"/>
  <c r="Z701" i="15" s="1"/>
  <c r="BE701" i="15" s="1"/>
  <c r="S701" i="15"/>
  <c r="T701" i="15" s="1"/>
  <c r="BD701" i="15" s="1"/>
  <c r="M701" i="15"/>
  <c r="N701" i="15" s="1"/>
  <c r="BC701" i="15" s="1"/>
  <c r="Y700" i="15"/>
  <c r="Z700" i="15" s="1"/>
  <c r="BE700" i="15" s="1"/>
  <c r="S700" i="15"/>
  <c r="T700" i="15" s="1"/>
  <c r="BD700" i="15" s="1"/>
  <c r="M700" i="15"/>
  <c r="N700" i="15" s="1"/>
  <c r="BC700" i="15" s="1"/>
  <c r="AN343" i="15"/>
  <c r="AO343" i="15" s="1"/>
  <c r="AD343" i="15"/>
  <c r="AA343" i="15"/>
  <c r="AB343" i="15" s="1"/>
  <c r="Y343" i="15"/>
  <c r="U343" i="15"/>
  <c r="V343" i="15" s="1"/>
  <c r="S343" i="15"/>
  <c r="O343" i="15"/>
  <c r="P343" i="15" s="1"/>
  <c r="M343" i="15"/>
  <c r="AN342" i="15"/>
  <c r="AO342" i="15" s="1"/>
  <c r="AD342" i="15"/>
  <c r="AA342" i="15"/>
  <c r="AB342" i="15" s="1"/>
  <c r="Y342" i="15"/>
  <c r="U342" i="15"/>
  <c r="V342" i="15" s="1"/>
  <c r="S342" i="15"/>
  <c r="O342" i="15"/>
  <c r="P342" i="15" s="1"/>
  <c r="M342" i="15"/>
  <c r="AN341" i="15"/>
  <c r="AO341" i="15" s="1"/>
  <c r="AD341" i="15"/>
  <c r="AA341" i="15"/>
  <c r="AB341" i="15" s="1"/>
  <c r="Y341" i="15"/>
  <c r="U341" i="15"/>
  <c r="V341" i="15" s="1"/>
  <c r="S341" i="15"/>
  <c r="O341" i="15"/>
  <c r="P341" i="15" s="1"/>
  <c r="M341" i="15"/>
  <c r="AD340" i="15"/>
  <c r="AA340" i="15"/>
  <c r="AB340" i="15" s="1"/>
  <c r="Y340" i="15"/>
  <c r="U340" i="15"/>
  <c r="V340" i="15" s="1"/>
  <c r="S340" i="15"/>
  <c r="O340" i="15"/>
  <c r="P340" i="15" s="1"/>
  <c r="M340" i="15"/>
  <c r="AD339" i="15"/>
  <c r="AA339" i="15"/>
  <c r="AB339" i="15" s="1"/>
  <c r="Y339" i="15"/>
  <c r="U339" i="15"/>
  <c r="V339" i="15" s="1"/>
  <c r="S339" i="15"/>
  <c r="O339" i="15"/>
  <c r="P339" i="15" s="1"/>
  <c r="M339" i="15"/>
  <c r="AD338" i="15"/>
  <c r="AA338" i="15"/>
  <c r="AB338" i="15" s="1"/>
  <c r="Y338" i="15"/>
  <c r="U338" i="15"/>
  <c r="V338" i="15" s="1"/>
  <c r="S338" i="15"/>
  <c r="O338" i="15"/>
  <c r="P338" i="15" s="1"/>
  <c r="M338" i="15"/>
  <c r="AN337" i="15"/>
  <c r="AO337" i="15" s="1"/>
  <c r="AD337" i="15"/>
  <c r="AA337" i="15"/>
  <c r="AB337" i="15" s="1"/>
  <c r="Y337" i="15"/>
  <c r="U337" i="15"/>
  <c r="V337" i="15" s="1"/>
  <c r="S337" i="15"/>
  <c r="O337" i="15"/>
  <c r="P337" i="15" s="1"/>
  <c r="M337" i="15"/>
  <c r="AN336" i="15"/>
  <c r="AO336" i="15" s="1"/>
  <c r="AD336" i="15"/>
  <c r="AA336" i="15"/>
  <c r="AB336" i="15" s="1"/>
  <c r="Y336" i="15"/>
  <c r="U336" i="15"/>
  <c r="V336" i="15" s="1"/>
  <c r="S336" i="15"/>
  <c r="O336" i="15"/>
  <c r="P336" i="15" s="1"/>
  <c r="M336" i="15"/>
  <c r="AN335" i="15"/>
  <c r="AO335" i="15" s="1"/>
  <c r="AD335" i="15"/>
  <c r="AA335" i="15"/>
  <c r="AB335" i="15" s="1"/>
  <c r="Y335" i="15"/>
  <c r="U335" i="15"/>
  <c r="V335" i="15" s="1"/>
  <c r="S335" i="15"/>
  <c r="O335" i="15"/>
  <c r="P335" i="15" s="1"/>
  <c r="M335" i="15"/>
  <c r="AD334" i="15"/>
  <c r="AA334" i="15"/>
  <c r="AB334" i="15" s="1"/>
  <c r="Y334" i="15"/>
  <c r="U334" i="15"/>
  <c r="V334" i="15" s="1"/>
  <c r="S334" i="15"/>
  <c r="O334" i="15"/>
  <c r="P334" i="15" s="1"/>
  <c r="M334" i="15"/>
  <c r="AN333" i="15"/>
  <c r="AO333" i="15" s="1"/>
  <c r="AD333" i="15"/>
  <c r="AA333" i="15"/>
  <c r="AB333" i="15" s="1"/>
  <c r="Y333" i="15"/>
  <c r="U333" i="15"/>
  <c r="V333" i="15" s="1"/>
  <c r="S333" i="15"/>
  <c r="O333" i="15"/>
  <c r="P333" i="15" s="1"/>
  <c r="M333" i="15"/>
  <c r="Y699" i="15"/>
  <c r="Z699" i="15" s="1"/>
  <c r="BE699" i="15" s="1"/>
  <c r="S699" i="15"/>
  <c r="T699" i="15" s="1"/>
  <c r="BD699" i="15" s="1"/>
  <c r="M699" i="15"/>
  <c r="N699" i="15" s="1"/>
  <c r="BC699" i="15" s="1"/>
  <c r="AN332" i="15"/>
  <c r="AO332" i="15" s="1"/>
  <c r="AD332" i="15"/>
  <c r="AA332" i="15"/>
  <c r="AB332" i="15" s="1"/>
  <c r="Y332" i="15"/>
  <c r="U332" i="15"/>
  <c r="V332" i="15" s="1"/>
  <c r="S332" i="15"/>
  <c r="O332" i="15"/>
  <c r="P332" i="15" s="1"/>
  <c r="M332" i="15"/>
  <c r="AN331" i="15"/>
  <c r="AO331" i="15" s="1"/>
  <c r="AD331" i="15"/>
  <c r="AA331" i="15"/>
  <c r="AB331" i="15" s="1"/>
  <c r="Y331" i="15"/>
  <c r="U331" i="15"/>
  <c r="V331" i="15" s="1"/>
  <c r="S331" i="15"/>
  <c r="O331" i="15"/>
  <c r="P331" i="15" s="1"/>
  <c r="M331" i="15"/>
  <c r="Y698" i="15"/>
  <c r="Z698" i="15" s="1"/>
  <c r="BE698" i="15" s="1"/>
  <c r="S698" i="15"/>
  <c r="T698" i="15" s="1"/>
  <c r="BD698" i="15" s="1"/>
  <c r="M698" i="15"/>
  <c r="N698" i="15" s="1"/>
  <c r="BC698" i="15" s="1"/>
  <c r="Y697" i="15"/>
  <c r="Z697" i="15" s="1"/>
  <c r="BE697" i="15" s="1"/>
  <c r="S697" i="15"/>
  <c r="T697" i="15" s="1"/>
  <c r="BD697" i="15" s="1"/>
  <c r="M697" i="15"/>
  <c r="N697" i="15" s="1"/>
  <c r="BC697" i="15" s="1"/>
  <c r="AD330" i="15"/>
  <c r="AA330" i="15"/>
  <c r="AB330" i="15" s="1"/>
  <c r="Y330" i="15"/>
  <c r="U330" i="15"/>
  <c r="V330" i="15" s="1"/>
  <c r="S330" i="15"/>
  <c r="O330" i="15"/>
  <c r="P330" i="15" s="1"/>
  <c r="M330" i="15"/>
  <c r="Y696" i="15"/>
  <c r="Z696" i="15" s="1"/>
  <c r="BE696" i="15" s="1"/>
  <c r="S696" i="15"/>
  <c r="T696" i="15" s="1"/>
  <c r="BD696" i="15" s="1"/>
  <c r="M696" i="15"/>
  <c r="N696" i="15" s="1"/>
  <c r="BC696" i="15" s="1"/>
  <c r="Y695" i="15"/>
  <c r="Z695" i="15" s="1"/>
  <c r="BE695" i="15" s="1"/>
  <c r="S695" i="15"/>
  <c r="T695" i="15" s="1"/>
  <c r="BD695" i="15" s="1"/>
  <c r="M695" i="15"/>
  <c r="N695" i="15" s="1"/>
  <c r="BC695" i="15" s="1"/>
  <c r="Y694" i="15"/>
  <c r="Z694" i="15" s="1"/>
  <c r="BE694" i="15" s="1"/>
  <c r="S694" i="15"/>
  <c r="T694" i="15" s="1"/>
  <c r="BD694" i="15" s="1"/>
  <c r="M694" i="15"/>
  <c r="N694" i="15" s="1"/>
  <c r="BC694" i="15" s="1"/>
  <c r="AD329" i="15"/>
  <c r="AA329" i="15"/>
  <c r="AB329" i="15" s="1"/>
  <c r="Y329" i="15"/>
  <c r="U329" i="15"/>
  <c r="V329" i="15" s="1"/>
  <c r="S329" i="15"/>
  <c r="O329" i="15"/>
  <c r="P329" i="15" s="1"/>
  <c r="M329" i="15"/>
  <c r="AD328" i="15"/>
  <c r="AA328" i="15"/>
  <c r="AB328" i="15" s="1"/>
  <c r="Y328" i="15"/>
  <c r="U328" i="15"/>
  <c r="V328" i="15" s="1"/>
  <c r="S328" i="15"/>
  <c r="O328" i="15"/>
  <c r="P328" i="15" s="1"/>
  <c r="M328" i="15"/>
  <c r="Y693" i="15"/>
  <c r="Z693" i="15" s="1"/>
  <c r="BE693" i="15" s="1"/>
  <c r="S693" i="15"/>
  <c r="T693" i="15" s="1"/>
  <c r="BD693" i="15" s="1"/>
  <c r="M693" i="15"/>
  <c r="N693" i="15" s="1"/>
  <c r="BC693" i="15" s="1"/>
  <c r="Y692" i="15"/>
  <c r="Z692" i="15" s="1"/>
  <c r="BE692" i="15" s="1"/>
  <c r="S692" i="15"/>
  <c r="T692" i="15" s="1"/>
  <c r="BD692" i="15" s="1"/>
  <c r="M692" i="15"/>
  <c r="N692" i="15" s="1"/>
  <c r="BC692" i="15" s="1"/>
  <c r="AN327" i="15"/>
  <c r="AO327" i="15" s="1"/>
  <c r="AD327" i="15"/>
  <c r="AA327" i="15"/>
  <c r="AB327" i="15" s="1"/>
  <c r="Y327" i="15"/>
  <c r="U327" i="15"/>
  <c r="V327" i="15" s="1"/>
  <c r="S327" i="15"/>
  <c r="O327" i="15"/>
  <c r="P327" i="15" s="1"/>
  <c r="M327" i="15"/>
  <c r="Y691" i="15"/>
  <c r="Z691" i="15" s="1"/>
  <c r="BE691" i="15" s="1"/>
  <c r="S691" i="15"/>
  <c r="T691" i="15" s="1"/>
  <c r="BD691" i="15" s="1"/>
  <c r="M691" i="15"/>
  <c r="N691" i="15" s="1"/>
  <c r="BC691" i="15" s="1"/>
  <c r="AN326" i="15"/>
  <c r="AO326" i="15" s="1"/>
  <c r="AD326" i="15"/>
  <c r="AA326" i="15"/>
  <c r="AB326" i="15" s="1"/>
  <c r="Y326" i="15"/>
  <c r="U326" i="15"/>
  <c r="V326" i="15" s="1"/>
  <c r="S326" i="15"/>
  <c r="O326" i="15"/>
  <c r="P326" i="15" s="1"/>
  <c r="M326" i="15"/>
  <c r="AD325" i="15"/>
  <c r="AA325" i="15"/>
  <c r="AB325" i="15" s="1"/>
  <c r="Y325" i="15"/>
  <c r="U325" i="15"/>
  <c r="V325" i="15" s="1"/>
  <c r="S325" i="15"/>
  <c r="O325" i="15"/>
  <c r="P325" i="15" s="1"/>
  <c r="M325" i="15"/>
  <c r="AN324" i="15"/>
  <c r="AO324" i="15" s="1"/>
  <c r="AD324" i="15"/>
  <c r="AA324" i="15"/>
  <c r="AB324" i="15" s="1"/>
  <c r="Y324" i="15"/>
  <c r="U324" i="15"/>
  <c r="V324" i="15" s="1"/>
  <c r="S324" i="15"/>
  <c r="O324" i="15"/>
  <c r="P324" i="15" s="1"/>
  <c r="M324" i="15"/>
  <c r="Y690" i="15"/>
  <c r="Z690" i="15" s="1"/>
  <c r="BE690" i="15" s="1"/>
  <c r="S690" i="15"/>
  <c r="T690" i="15" s="1"/>
  <c r="BD690" i="15" s="1"/>
  <c r="M690" i="15"/>
  <c r="N690" i="15" s="1"/>
  <c r="BC690" i="15" s="1"/>
  <c r="AD323" i="15"/>
  <c r="AA323" i="15"/>
  <c r="AB323" i="15" s="1"/>
  <c r="Y323" i="15"/>
  <c r="U323" i="15"/>
  <c r="V323" i="15" s="1"/>
  <c r="S323" i="15"/>
  <c r="O323" i="15"/>
  <c r="P323" i="15" s="1"/>
  <c r="M323" i="15"/>
  <c r="AN322" i="15"/>
  <c r="AO322" i="15" s="1"/>
  <c r="AD322" i="15"/>
  <c r="AA322" i="15"/>
  <c r="AB322" i="15" s="1"/>
  <c r="Y322" i="15"/>
  <c r="U322" i="15"/>
  <c r="V322" i="15" s="1"/>
  <c r="S322" i="15"/>
  <c r="O322" i="15"/>
  <c r="P322" i="15" s="1"/>
  <c r="M322" i="15"/>
  <c r="AD321" i="15"/>
  <c r="AA321" i="15"/>
  <c r="AB321" i="15" s="1"/>
  <c r="Y321" i="15"/>
  <c r="U321" i="15"/>
  <c r="V321" i="15" s="1"/>
  <c r="S321" i="15"/>
  <c r="O321" i="15"/>
  <c r="P321" i="15" s="1"/>
  <c r="M321" i="15"/>
  <c r="AD320" i="15"/>
  <c r="AA320" i="15"/>
  <c r="AB320" i="15" s="1"/>
  <c r="Y320" i="15"/>
  <c r="U320" i="15"/>
  <c r="V320" i="15" s="1"/>
  <c r="S320" i="15"/>
  <c r="O320" i="15"/>
  <c r="P320" i="15" s="1"/>
  <c r="M320" i="15"/>
  <c r="AD319" i="15"/>
  <c r="AA319" i="15"/>
  <c r="AB319" i="15" s="1"/>
  <c r="Y319" i="15"/>
  <c r="U319" i="15"/>
  <c r="V319" i="15" s="1"/>
  <c r="S319" i="15"/>
  <c r="O319" i="15"/>
  <c r="P319" i="15" s="1"/>
  <c r="M319" i="15"/>
  <c r="AD318" i="15"/>
  <c r="AA318" i="15"/>
  <c r="AB318" i="15" s="1"/>
  <c r="Y318" i="15"/>
  <c r="U318" i="15"/>
  <c r="V318" i="15" s="1"/>
  <c r="S318" i="15"/>
  <c r="O318" i="15"/>
  <c r="P318" i="15" s="1"/>
  <c r="M318" i="15"/>
  <c r="AD317" i="15"/>
  <c r="AA317" i="15"/>
  <c r="AB317" i="15" s="1"/>
  <c r="Y317" i="15"/>
  <c r="U317" i="15"/>
  <c r="V317" i="15" s="1"/>
  <c r="S317" i="15"/>
  <c r="O317" i="15"/>
  <c r="P317" i="15" s="1"/>
  <c r="M317" i="15"/>
  <c r="AD316" i="15"/>
  <c r="AA316" i="15"/>
  <c r="AB316" i="15" s="1"/>
  <c r="Y316" i="15"/>
  <c r="U316" i="15"/>
  <c r="V316" i="15" s="1"/>
  <c r="S316" i="15"/>
  <c r="O316" i="15"/>
  <c r="P316" i="15" s="1"/>
  <c r="M316" i="15"/>
  <c r="AD315" i="15"/>
  <c r="AA315" i="15"/>
  <c r="AB315" i="15" s="1"/>
  <c r="Y315" i="15"/>
  <c r="U315" i="15"/>
  <c r="V315" i="15" s="1"/>
  <c r="S315" i="15"/>
  <c r="O315" i="15"/>
  <c r="P315" i="15" s="1"/>
  <c r="M315" i="15"/>
  <c r="AN314" i="15"/>
  <c r="AO314" i="15" s="1"/>
  <c r="AD314" i="15"/>
  <c r="AA314" i="15"/>
  <c r="AB314" i="15" s="1"/>
  <c r="Y314" i="15"/>
  <c r="U314" i="15"/>
  <c r="V314" i="15" s="1"/>
  <c r="S314" i="15"/>
  <c r="O314" i="15"/>
  <c r="P314" i="15" s="1"/>
  <c r="M314" i="15"/>
  <c r="AD313" i="15"/>
  <c r="AA313" i="15"/>
  <c r="AB313" i="15" s="1"/>
  <c r="Y313" i="15"/>
  <c r="U313" i="15"/>
  <c r="V313" i="15" s="1"/>
  <c r="S313" i="15"/>
  <c r="O313" i="15"/>
  <c r="P313" i="15" s="1"/>
  <c r="M313" i="15"/>
  <c r="AD312" i="15"/>
  <c r="AA312" i="15"/>
  <c r="AB312" i="15" s="1"/>
  <c r="Y312" i="15"/>
  <c r="U312" i="15"/>
  <c r="V312" i="15" s="1"/>
  <c r="S312" i="15"/>
  <c r="O312" i="15"/>
  <c r="P312" i="15" s="1"/>
  <c r="M312" i="15"/>
  <c r="AD311" i="15"/>
  <c r="AA311" i="15"/>
  <c r="AB311" i="15" s="1"/>
  <c r="Y311" i="15"/>
  <c r="U311" i="15"/>
  <c r="V311" i="15" s="1"/>
  <c r="S311" i="15"/>
  <c r="O311" i="15"/>
  <c r="P311" i="15" s="1"/>
  <c r="M311" i="15"/>
  <c r="AD310" i="15"/>
  <c r="AA310" i="15"/>
  <c r="AB310" i="15" s="1"/>
  <c r="Y310" i="15"/>
  <c r="U310" i="15"/>
  <c r="V310" i="15" s="1"/>
  <c r="S310" i="15"/>
  <c r="O310" i="15"/>
  <c r="P310" i="15" s="1"/>
  <c r="M310" i="15"/>
  <c r="AD309" i="15"/>
  <c r="AA309" i="15"/>
  <c r="AB309" i="15" s="1"/>
  <c r="Y309" i="15"/>
  <c r="U309" i="15"/>
  <c r="V309" i="15" s="1"/>
  <c r="S309" i="15"/>
  <c r="O309" i="15"/>
  <c r="P309" i="15" s="1"/>
  <c r="M309" i="15"/>
  <c r="AD308" i="15"/>
  <c r="AA308" i="15"/>
  <c r="AB308" i="15" s="1"/>
  <c r="Y308" i="15"/>
  <c r="U308" i="15"/>
  <c r="V308" i="15" s="1"/>
  <c r="S308" i="15"/>
  <c r="O308" i="15"/>
  <c r="P308" i="15" s="1"/>
  <c r="M308" i="15"/>
  <c r="AD307" i="15"/>
  <c r="AA307" i="15"/>
  <c r="AB307" i="15" s="1"/>
  <c r="Y307" i="15"/>
  <c r="U307" i="15"/>
  <c r="V307" i="15" s="1"/>
  <c r="S307" i="15"/>
  <c r="O307" i="15"/>
  <c r="P307" i="15" s="1"/>
  <c r="M307" i="15"/>
  <c r="AD306" i="15"/>
  <c r="AA306" i="15"/>
  <c r="AB306" i="15" s="1"/>
  <c r="Y306" i="15"/>
  <c r="U306" i="15"/>
  <c r="V306" i="15" s="1"/>
  <c r="S306" i="15"/>
  <c r="O306" i="15"/>
  <c r="P306" i="15" s="1"/>
  <c r="M306" i="15"/>
  <c r="AD305" i="15"/>
  <c r="AA305" i="15"/>
  <c r="AB305" i="15" s="1"/>
  <c r="Y305" i="15"/>
  <c r="U305" i="15"/>
  <c r="V305" i="15" s="1"/>
  <c r="S305" i="15"/>
  <c r="O305" i="15"/>
  <c r="P305" i="15" s="1"/>
  <c r="M305" i="15"/>
  <c r="AD304" i="15"/>
  <c r="AA304" i="15"/>
  <c r="AB304" i="15" s="1"/>
  <c r="Y304" i="15"/>
  <c r="U304" i="15"/>
  <c r="V304" i="15" s="1"/>
  <c r="S304" i="15"/>
  <c r="O304" i="15"/>
  <c r="P304" i="15" s="1"/>
  <c r="M304" i="15"/>
  <c r="Y689" i="15"/>
  <c r="Z689" i="15" s="1"/>
  <c r="BE689" i="15" s="1"/>
  <c r="S689" i="15"/>
  <c r="T689" i="15" s="1"/>
  <c r="BD689" i="15" s="1"/>
  <c r="M689" i="15"/>
  <c r="N689" i="15" s="1"/>
  <c r="BC689" i="15" s="1"/>
  <c r="Y688" i="15"/>
  <c r="Z688" i="15" s="1"/>
  <c r="BE688" i="15" s="1"/>
  <c r="S688" i="15"/>
  <c r="T688" i="15" s="1"/>
  <c r="BD688" i="15" s="1"/>
  <c r="M688" i="15"/>
  <c r="N688" i="15" s="1"/>
  <c r="BC688" i="15" s="1"/>
  <c r="Y687" i="15"/>
  <c r="Z687" i="15" s="1"/>
  <c r="BE687" i="15" s="1"/>
  <c r="S687" i="15"/>
  <c r="T687" i="15" s="1"/>
  <c r="BD687" i="15" s="1"/>
  <c r="M687" i="15"/>
  <c r="N687" i="15" s="1"/>
  <c r="BC687" i="15" s="1"/>
  <c r="Y686" i="15"/>
  <c r="Z686" i="15" s="1"/>
  <c r="BE686" i="15" s="1"/>
  <c r="S686" i="15"/>
  <c r="T686" i="15" s="1"/>
  <c r="BD686" i="15" s="1"/>
  <c r="M686" i="15"/>
  <c r="N686" i="15" s="1"/>
  <c r="BC686" i="15" s="1"/>
  <c r="AD303" i="15"/>
  <c r="AA303" i="15"/>
  <c r="AB303" i="15" s="1"/>
  <c r="Y303" i="15"/>
  <c r="U303" i="15"/>
  <c r="V303" i="15" s="1"/>
  <c r="S303" i="15"/>
  <c r="O303" i="15"/>
  <c r="P303" i="15" s="1"/>
  <c r="M303" i="15"/>
  <c r="Y685" i="15"/>
  <c r="Z685" i="15" s="1"/>
  <c r="BE685" i="15" s="1"/>
  <c r="S685" i="15"/>
  <c r="T685" i="15" s="1"/>
  <c r="BD685" i="15" s="1"/>
  <c r="M685" i="15"/>
  <c r="N685" i="15" s="1"/>
  <c r="BC685" i="15" s="1"/>
  <c r="Y684" i="15"/>
  <c r="Z684" i="15" s="1"/>
  <c r="BE684" i="15" s="1"/>
  <c r="S684" i="15"/>
  <c r="T684" i="15" s="1"/>
  <c r="BD684" i="15" s="1"/>
  <c r="M684" i="15"/>
  <c r="N684" i="15" s="1"/>
  <c r="BC684" i="15" s="1"/>
  <c r="Y683" i="15"/>
  <c r="Z683" i="15" s="1"/>
  <c r="BE683" i="15" s="1"/>
  <c r="S683" i="15"/>
  <c r="T683" i="15" s="1"/>
  <c r="BD683" i="15" s="1"/>
  <c r="M683" i="15"/>
  <c r="N683" i="15" s="1"/>
  <c r="BC683" i="15" s="1"/>
  <c r="AD302" i="15"/>
  <c r="AA302" i="15"/>
  <c r="AB302" i="15" s="1"/>
  <c r="Y302" i="15"/>
  <c r="U302" i="15"/>
  <c r="V302" i="15" s="1"/>
  <c r="S302" i="15"/>
  <c r="O302" i="15"/>
  <c r="P302" i="15" s="1"/>
  <c r="M302" i="15"/>
  <c r="AD301" i="15"/>
  <c r="AA301" i="15"/>
  <c r="AB301" i="15" s="1"/>
  <c r="Y301" i="15"/>
  <c r="U301" i="15"/>
  <c r="V301" i="15" s="1"/>
  <c r="S301" i="15"/>
  <c r="O301" i="15"/>
  <c r="P301" i="15" s="1"/>
  <c r="M301" i="15"/>
  <c r="AD300" i="15"/>
  <c r="AA300" i="15"/>
  <c r="AB300" i="15" s="1"/>
  <c r="Y300" i="15"/>
  <c r="U300" i="15"/>
  <c r="V300" i="15" s="1"/>
  <c r="S300" i="15"/>
  <c r="O300" i="15"/>
  <c r="P300" i="15" s="1"/>
  <c r="M300" i="15"/>
  <c r="AD299" i="15"/>
  <c r="AA299" i="15"/>
  <c r="AB299" i="15" s="1"/>
  <c r="Y299" i="15"/>
  <c r="U299" i="15"/>
  <c r="V299" i="15" s="1"/>
  <c r="S299" i="15"/>
  <c r="O299" i="15"/>
  <c r="P299" i="15" s="1"/>
  <c r="M299" i="15"/>
  <c r="AD298" i="15"/>
  <c r="AA298" i="15"/>
  <c r="AB298" i="15" s="1"/>
  <c r="Y298" i="15"/>
  <c r="U298" i="15"/>
  <c r="V298" i="15" s="1"/>
  <c r="S298" i="15"/>
  <c r="O298" i="15"/>
  <c r="P298" i="15" s="1"/>
  <c r="M298" i="15"/>
  <c r="AD297" i="15"/>
  <c r="AA297" i="15"/>
  <c r="AB297" i="15" s="1"/>
  <c r="Y297" i="15"/>
  <c r="U297" i="15"/>
  <c r="V297" i="15" s="1"/>
  <c r="S297" i="15"/>
  <c r="O297" i="15"/>
  <c r="P297" i="15" s="1"/>
  <c r="M297" i="15"/>
  <c r="Y682" i="15"/>
  <c r="Z682" i="15" s="1"/>
  <c r="BE682" i="15" s="1"/>
  <c r="S682" i="15"/>
  <c r="T682" i="15" s="1"/>
  <c r="BD682" i="15" s="1"/>
  <c r="M682" i="15"/>
  <c r="N682" i="15" s="1"/>
  <c r="BC682" i="15" s="1"/>
  <c r="Y681" i="15"/>
  <c r="Z681" i="15" s="1"/>
  <c r="BE681" i="15" s="1"/>
  <c r="S681" i="15"/>
  <c r="T681" i="15" s="1"/>
  <c r="BD681" i="15" s="1"/>
  <c r="M681" i="15"/>
  <c r="N681" i="15" s="1"/>
  <c r="BC681" i="15" s="1"/>
  <c r="Y680" i="15"/>
  <c r="Z680" i="15" s="1"/>
  <c r="BE680" i="15" s="1"/>
  <c r="S680" i="15"/>
  <c r="T680" i="15" s="1"/>
  <c r="BD680" i="15" s="1"/>
  <c r="M680" i="15"/>
  <c r="N680" i="15" s="1"/>
  <c r="BC680" i="15" s="1"/>
  <c r="AD296" i="15"/>
  <c r="AA296" i="15"/>
  <c r="AB296" i="15" s="1"/>
  <c r="Y296" i="15"/>
  <c r="U296" i="15"/>
  <c r="V296" i="15" s="1"/>
  <c r="S296" i="15"/>
  <c r="O296" i="15"/>
  <c r="P296" i="15" s="1"/>
  <c r="M296" i="15"/>
  <c r="Y679" i="15"/>
  <c r="Z679" i="15" s="1"/>
  <c r="BE679" i="15" s="1"/>
  <c r="S679" i="15"/>
  <c r="T679" i="15" s="1"/>
  <c r="BD679" i="15" s="1"/>
  <c r="M679" i="15"/>
  <c r="N679" i="15" s="1"/>
  <c r="BC679" i="15" s="1"/>
  <c r="AD295" i="15"/>
  <c r="AA295" i="15"/>
  <c r="AB295" i="15" s="1"/>
  <c r="Y295" i="15"/>
  <c r="U295" i="15"/>
  <c r="V295" i="15" s="1"/>
  <c r="S295" i="15"/>
  <c r="O295" i="15"/>
  <c r="P295" i="15" s="1"/>
  <c r="M295" i="15"/>
  <c r="AD294" i="15"/>
  <c r="AA294" i="15"/>
  <c r="AB294" i="15" s="1"/>
  <c r="Y294" i="15"/>
  <c r="U294" i="15"/>
  <c r="V294" i="15" s="1"/>
  <c r="S294" i="15"/>
  <c r="O294" i="15"/>
  <c r="P294" i="15" s="1"/>
  <c r="M294" i="15"/>
  <c r="AD293" i="15"/>
  <c r="AA293" i="15"/>
  <c r="AB293" i="15" s="1"/>
  <c r="Y293" i="15"/>
  <c r="U293" i="15"/>
  <c r="V293" i="15" s="1"/>
  <c r="S293" i="15"/>
  <c r="O293" i="15"/>
  <c r="P293" i="15" s="1"/>
  <c r="M293" i="15"/>
  <c r="AD292" i="15"/>
  <c r="AA292" i="15"/>
  <c r="AB292" i="15" s="1"/>
  <c r="Y292" i="15"/>
  <c r="U292" i="15"/>
  <c r="V292" i="15" s="1"/>
  <c r="S292" i="15"/>
  <c r="O292" i="15"/>
  <c r="P292" i="15" s="1"/>
  <c r="M292" i="15"/>
  <c r="Y678" i="15"/>
  <c r="Z678" i="15" s="1"/>
  <c r="BE678" i="15" s="1"/>
  <c r="S678" i="15"/>
  <c r="T678" i="15" s="1"/>
  <c r="BD678" i="15" s="1"/>
  <c r="M678" i="15"/>
  <c r="N678" i="15" s="1"/>
  <c r="BC678" i="15" s="1"/>
  <c r="AD291" i="15"/>
  <c r="AA291" i="15"/>
  <c r="AB291" i="15" s="1"/>
  <c r="Y291" i="15"/>
  <c r="U291" i="15"/>
  <c r="V291" i="15" s="1"/>
  <c r="S291" i="15"/>
  <c r="O291" i="15"/>
  <c r="P291" i="15" s="1"/>
  <c r="M291" i="15"/>
  <c r="Y677" i="15"/>
  <c r="Z677" i="15" s="1"/>
  <c r="BE677" i="15" s="1"/>
  <c r="S677" i="15"/>
  <c r="T677" i="15" s="1"/>
  <c r="BD677" i="15" s="1"/>
  <c r="M677" i="15"/>
  <c r="N677" i="15" s="1"/>
  <c r="BC677" i="15" s="1"/>
  <c r="AD290" i="15"/>
  <c r="AA290" i="15"/>
  <c r="AB290" i="15" s="1"/>
  <c r="Y290" i="15"/>
  <c r="U290" i="15"/>
  <c r="V290" i="15" s="1"/>
  <c r="S290" i="15"/>
  <c r="O290" i="15"/>
  <c r="P290" i="15" s="1"/>
  <c r="M290" i="15"/>
  <c r="AD289" i="15"/>
  <c r="AA289" i="15"/>
  <c r="AB289" i="15" s="1"/>
  <c r="Y289" i="15"/>
  <c r="U289" i="15"/>
  <c r="V289" i="15" s="1"/>
  <c r="S289" i="15"/>
  <c r="O289" i="15"/>
  <c r="P289" i="15" s="1"/>
  <c r="M289" i="15"/>
  <c r="AD288" i="15"/>
  <c r="AA288" i="15"/>
  <c r="AB288" i="15" s="1"/>
  <c r="Y288" i="15"/>
  <c r="U288" i="15"/>
  <c r="V288" i="15" s="1"/>
  <c r="S288" i="15"/>
  <c r="O288" i="15"/>
  <c r="P288" i="15" s="1"/>
  <c r="M288" i="15"/>
  <c r="Y676" i="15"/>
  <c r="Z676" i="15" s="1"/>
  <c r="BE676" i="15" s="1"/>
  <c r="S676" i="15"/>
  <c r="T676" i="15" s="1"/>
  <c r="BD676" i="15" s="1"/>
  <c r="M676" i="15"/>
  <c r="N676" i="15" s="1"/>
  <c r="BC676" i="15" s="1"/>
  <c r="Y675" i="15"/>
  <c r="Z675" i="15" s="1"/>
  <c r="BE675" i="15" s="1"/>
  <c r="S675" i="15"/>
  <c r="T675" i="15" s="1"/>
  <c r="BD675" i="15" s="1"/>
  <c r="M675" i="15"/>
  <c r="N675" i="15" s="1"/>
  <c r="BC675" i="15" s="1"/>
  <c r="Y674" i="15"/>
  <c r="Z674" i="15" s="1"/>
  <c r="BE674" i="15" s="1"/>
  <c r="S674" i="15"/>
  <c r="T674" i="15" s="1"/>
  <c r="BD674" i="15" s="1"/>
  <c r="M674" i="15"/>
  <c r="N674" i="15" s="1"/>
  <c r="BC674" i="15" s="1"/>
  <c r="Y673" i="15"/>
  <c r="Z673" i="15" s="1"/>
  <c r="BE673" i="15" s="1"/>
  <c r="S673" i="15"/>
  <c r="T673" i="15" s="1"/>
  <c r="BD673" i="15" s="1"/>
  <c r="M673" i="15"/>
  <c r="N673" i="15" s="1"/>
  <c r="BC673" i="15" s="1"/>
  <c r="Y672" i="15"/>
  <c r="Z672" i="15" s="1"/>
  <c r="BE672" i="15" s="1"/>
  <c r="S672" i="15"/>
  <c r="T672" i="15" s="1"/>
  <c r="BD672" i="15" s="1"/>
  <c r="M672" i="15"/>
  <c r="N672" i="15" s="1"/>
  <c r="BC672" i="15" s="1"/>
  <c r="Y671" i="15"/>
  <c r="Z671" i="15" s="1"/>
  <c r="BE671" i="15" s="1"/>
  <c r="S671" i="15"/>
  <c r="T671" i="15" s="1"/>
  <c r="BD671" i="15" s="1"/>
  <c r="M671" i="15"/>
  <c r="N671" i="15" s="1"/>
  <c r="BC671" i="15" s="1"/>
  <c r="Y670" i="15"/>
  <c r="Z670" i="15" s="1"/>
  <c r="BE670" i="15" s="1"/>
  <c r="S670" i="15"/>
  <c r="T670" i="15" s="1"/>
  <c r="BD670" i="15" s="1"/>
  <c r="M670" i="15"/>
  <c r="N670" i="15" s="1"/>
  <c r="BC670" i="15" s="1"/>
  <c r="Y669" i="15"/>
  <c r="Z669" i="15" s="1"/>
  <c r="BE669" i="15" s="1"/>
  <c r="S669" i="15"/>
  <c r="T669" i="15" s="1"/>
  <c r="BD669" i="15" s="1"/>
  <c r="M669" i="15"/>
  <c r="N669" i="15" s="1"/>
  <c r="BC669" i="15" s="1"/>
  <c r="Y668" i="15"/>
  <c r="Z668" i="15" s="1"/>
  <c r="BE668" i="15" s="1"/>
  <c r="S668" i="15"/>
  <c r="T668" i="15" s="1"/>
  <c r="BD668" i="15" s="1"/>
  <c r="M668" i="15"/>
  <c r="N668" i="15" s="1"/>
  <c r="BC668" i="15" s="1"/>
  <c r="AD287" i="15"/>
  <c r="AA287" i="15"/>
  <c r="AB287" i="15" s="1"/>
  <c r="Y287" i="15"/>
  <c r="U287" i="15"/>
  <c r="V287" i="15" s="1"/>
  <c r="S287" i="15"/>
  <c r="O287" i="15"/>
  <c r="P287" i="15" s="1"/>
  <c r="M287" i="15"/>
  <c r="Y667" i="15"/>
  <c r="Z667" i="15" s="1"/>
  <c r="BE667" i="15" s="1"/>
  <c r="S667" i="15"/>
  <c r="T667" i="15" s="1"/>
  <c r="BD667" i="15" s="1"/>
  <c r="M667" i="15"/>
  <c r="N667" i="15" s="1"/>
  <c r="BC667" i="15" s="1"/>
  <c r="AD286" i="15"/>
  <c r="AA286" i="15"/>
  <c r="AB286" i="15" s="1"/>
  <c r="Y286" i="15"/>
  <c r="U286" i="15"/>
  <c r="V286" i="15" s="1"/>
  <c r="S286" i="15"/>
  <c r="O286" i="15"/>
  <c r="P286" i="15" s="1"/>
  <c r="M286" i="15"/>
  <c r="Y666" i="15"/>
  <c r="Z666" i="15" s="1"/>
  <c r="BE666" i="15" s="1"/>
  <c r="S666" i="15"/>
  <c r="T666" i="15" s="1"/>
  <c r="BD666" i="15" s="1"/>
  <c r="M666" i="15"/>
  <c r="N666" i="15" s="1"/>
  <c r="BC666" i="15" s="1"/>
  <c r="Y665" i="15"/>
  <c r="Z665" i="15" s="1"/>
  <c r="BE665" i="15" s="1"/>
  <c r="S665" i="15"/>
  <c r="T665" i="15" s="1"/>
  <c r="BD665" i="15" s="1"/>
  <c r="M665" i="15"/>
  <c r="N665" i="15" s="1"/>
  <c r="BC665" i="15" s="1"/>
  <c r="Y664" i="15"/>
  <c r="Z664" i="15" s="1"/>
  <c r="BE664" i="15" s="1"/>
  <c r="S664" i="15"/>
  <c r="T664" i="15" s="1"/>
  <c r="BD664" i="15" s="1"/>
  <c r="M664" i="15"/>
  <c r="N664" i="15" s="1"/>
  <c r="BC664" i="15" s="1"/>
  <c r="Y663" i="15"/>
  <c r="Z663" i="15" s="1"/>
  <c r="BE663" i="15" s="1"/>
  <c r="S663" i="15"/>
  <c r="T663" i="15" s="1"/>
  <c r="BD663" i="15" s="1"/>
  <c r="M663" i="15"/>
  <c r="N663" i="15" s="1"/>
  <c r="BC663" i="15" s="1"/>
  <c r="Y662" i="15"/>
  <c r="Z662" i="15" s="1"/>
  <c r="BE662" i="15" s="1"/>
  <c r="S662" i="15"/>
  <c r="T662" i="15" s="1"/>
  <c r="BD662" i="15" s="1"/>
  <c r="M662" i="15"/>
  <c r="N662" i="15" s="1"/>
  <c r="BC662" i="15" s="1"/>
  <c r="AD285" i="15"/>
  <c r="AA285" i="15"/>
  <c r="AB285" i="15" s="1"/>
  <c r="Y285" i="15"/>
  <c r="U285" i="15"/>
  <c r="V285" i="15" s="1"/>
  <c r="S285" i="15"/>
  <c r="O285" i="15"/>
  <c r="P285" i="15" s="1"/>
  <c r="M285" i="15"/>
  <c r="AD284" i="15"/>
  <c r="AA284" i="15"/>
  <c r="AB284" i="15" s="1"/>
  <c r="Y284" i="15"/>
  <c r="U284" i="15"/>
  <c r="V284" i="15" s="1"/>
  <c r="S284" i="15"/>
  <c r="O284" i="15"/>
  <c r="P284" i="15" s="1"/>
  <c r="M284" i="15"/>
  <c r="Y661" i="15"/>
  <c r="Z661" i="15" s="1"/>
  <c r="BE661" i="15" s="1"/>
  <c r="S661" i="15"/>
  <c r="T661" i="15" s="1"/>
  <c r="BD661" i="15" s="1"/>
  <c r="M661" i="15"/>
  <c r="N661" i="15" s="1"/>
  <c r="BC661" i="15" s="1"/>
  <c r="Y660" i="15"/>
  <c r="Z660" i="15" s="1"/>
  <c r="BE660" i="15" s="1"/>
  <c r="S660" i="15"/>
  <c r="T660" i="15" s="1"/>
  <c r="BD660" i="15" s="1"/>
  <c r="M660" i="15"/>
  <c r="N660" i="15" s="1"/>
  <c r="BC660" i="15" s="1"/>
  <c r="AD283" i="15"/>
  <c r="AA283" i="15"/>
  <c r="AB283" i="15" s="1"/>
  <c r="Y283" i="15"/>
  <c r="U283" i="15"/>
  <c r="V283" i="15" s="1"/>
  <c r="S283" i="15"/>
  <c r="O283" i="15"/>
  <c r="P283" i="15" s="1"/>
  <c r="M283" i="15"/>
  <c r="AD282" i="15"/>
  <c r="AA282" i="15"/>
  <c r="AB282" i="15" s="1"/>
  <c r="Y282" i="15"/>
  <c r="U282" i="15"/>
  <c r="V282" i="15" s="1"/>
  <c r="S282" i="15"/>
  <c r="O282" i="15"/>
  <c r="P282" i="15" s="1"/>
  <c r="M282" i="15"/>
  <c r="AD281" i="15"/>
  <c r="AA281" i="15"/>
  <c r="AB281" i="15" s="1"/>
  <c r="Y281" i="15"/>
  <c r="U281" i="15"/>
  <c r="V281" i="15" s="1"/>
  <c r="S281" i="15"/>
  <c r="O281" i="15"/>
  <c r="P281" i="15" s="1"/>
  <c r="M281" i="15"/>
  <c r="Y659" i="15"/>
  <c r="Z659" i="15" s="1"/>
  <c r="BE659" i="15" s="1"/>
  <c r="S659" i="15"/>
  <c r="T659" i="15" s="1"/>
  <c r="BD659" i="15" s="1"/>
  <c r="M659" i="15"/>
  <c r="N659" i="15" s="1"/>
  <c r="BC659" i="15" s="1"/>
  <c r="Y658" i="15"/>
  <c r="Z658" i="15" s="1"/>
  <c r="BE658" i="15" s="1"/>
  <c r="S658" i="15"/>
  <c r="T658" i="15" s="1"/>
  <c r="BD658" i="15" s="1"/>
  <c r="M658" i="15"/>
  <c r="N658" i="15" s="1"/>
  <c r="BC658" i="15" s="1"/>
  <c r="Y657" i="15"/>
  <c r="Z657" i="15" s="1"/>
  <c r="BE657" i="15" s="1"/>
  <c r="S657" i="15"/>
  <c r="T657" i="15" s="1"/>
  <c r="BD657" i="15" s="1"/>
  <c r="M657" i="15"/>
  <c r="N657" i="15" s="1"/>
  <c r="BC657" i="15" s="1"/>
  <c r="Y656" i="15"/>
  <c r="Z656" i="15" s="1"/>
  <c r="BE656" i="15" s="1"/>
  <c r="S656" i="15"/>
  <c r="T656" i="15" s="1"/>
  <c r="BD656" i="15" s="1"/>
  <c r="M656" i="15"/>
  <c r="N656" i="15" s="1"/>
  <c r="BC656" i="15" s="1"/>
  <c r="Y655" i="15"/>
  <c r="Z655" i="15" s="1"/>
  <c r="BE655" i="15" s="1"/>
  <c r="S655" i="15"/>
  <c r="T655" i="15" s="1"/>
  <c r="BD655" i="15" s="1"/>
  <c r="M655" i="15"/>
  <c r="N655" i="15" s="1"/>
  <c r="BC655" i="15" s="1"/>
  <c r="Y654" i="15"/>
  <c r="Z654" i="15" s="1"/>
  <c r="BE654" i="15" s="1"/>
  <c r="S654" i="15"/>
  <c r="T654" i="15" s="1"/>
  <c r="BD654" i="15" s="1"/>
  <c r="M654" i="15"/>
  <c r="N654" i="15" s="1"/>
  <c r="BC654" i="15" s="1"/>
  <c r="Y653" i="15"/>
  <c r="Z653" i="15" s="1"/>
  <c r="BE653" i="15" s="1"/>
  <c r="S653" i="15"/>
  <c r="T653" i="15" s="1"/>
  <c r="BD653" i="15" s="1"/>
  <c r="M653" i="15"/>
  <c r="N653" i="15" s="1"/>
  <c r="BC653" i="15" s="1"/>
  <c r="Y652" i="15"/>
  <c r="Z652" i="15" s="1"/>
  <c r="BE652" i="15" s="1"/>
  <c r="S652" i="15"/>
  <c r="T652" i="15" s="1"/>
  <c r="BD652" i="15" s="1"/>
  <c r="M652" i="15"/>
  <c r="N652" i="15" s="1"/>
  <c r="BC652" i="15" s="1"/>
  <c r="Y651" i="15"/>
  <c r="Z651" i="15" s="1"/>
  <c r="BE651" i="15" s="1"/>
  <c r="S651" i="15"/>
  <c r="T651" i="15" s="1"/>
  <c r="BD651" i="15" s="1"/>
  <c r="M651" i="15"/>
  <c r="N651" i="15" s="1"/>
  <c r="BC651" i="15" s="1"/>
  <c r="Y650" i="15"/>
  <c r="Z650" i="15" s="1"/>
  <c r="BE650" i="15" s="1"/>
  <c r="S650" i="15"/>
  <c r="T650" i="15" s="1"/>
  <c r="BD650" i="15" s="1"/>
  <c r="M650" i="15"/>
  <c r="N650" i="15" s="1"/>
  <c r="BC650" i="15" s="1"/>
  <c r="Y649" i="15"/>
  <c r="Z649" i="15" s="1"/>
  <c r="BE649" i="15" s="1"/>
  <c r="S649" i="15"/>
  <c r="T649" i="15" s="1"/>
  <c r="BD649" i="15" s="1"/>
  <c r="M649" i="15"/>
  <c r="N649" i="15" s="1"/>
  <c r="BC649" i="15" s="1"/>
  <c r="Y648" i="15"/>
  <c r="Z648" i="15" s="1"/>
  <c r="BE648" i="15" s="1"/>
  <c r="S648" i="15"/>
  <c r="T648" i="15" s="1"/>
  <c r="BD648" i="15" s="1"/>
  <c r="M648" i="15"/>
  <c r="N648" i="15" s="1"/>
  <c r="BC648" i="15" s="1"/>
  <c r="Y647" i="15"/>
  <c r="Z647" i="15" s="1"/>
  <c r="BE647" i="15" s="1"/>
  <c r="S647" i="15"/>
  <c r="T647" i="15" s="1"/>
  <c r="BD647" i="15" s="1"/>
  <c r="M647" i="15"/>
  <c r="N647" i="15" s="1"/>
  <c r="BC647" i="15" s="1"/>
  <c r="AD280" i="15"/>
  <c r="AA280" i="15"/>
  <c r="AB280" i="15" s="1"/>
  <c r="Y280" i="15"/>
  <c r="U280" i="15"/>
  <c r="V280" i="15" s="1"/>
  <c r="S280" i="15"/>
  <c r="O280" i="15"/>
  <c r="P280" i="15" s="1"/>
  <c r="M280" i="15"/>
  <c r="AD279" i="15"/>
  <c r="AA279" i="15"/>
  <c r="AB279" i="15" s="1"/>
  <c r="Y279" i="15"/>
  <c r="U279" i="15"/>
  <c r="V279" i="15" s="1"/>
  <c r="S279" i="15"/>
  <c r="O279" i="15"/>
  <c r="P279" i="15" s="1"/>
  <c r="M279" i="15"/>
  <c r="AD278" i="15"/>
  <c r="AA278" i="15"/>
  <c r="AB278" i="15" s="1"/>
  <c r="Y278" i="15"/>
  <c r="U278" i="15"/>
  <c r="V278" i="15" s="1"/>
  <c r="S278" i="15"/>
  <c r="O278" i="15"/>
  <c r="P278" i="15" s="1"/>
  <c r="M278" i="15"/>
  <c r="AD277" i="15"/>
  <c r="AA277" i="15"/>
  <c r="AB277" i="15" s="1"/>
  <c r="Y277" i="15"/>
  <c r="U277" i="15"/>
  <c r="V277" i="15" s="1"/>
  <c r="S277" i="15"/>
  <c r="O277" i="15"/>
  <c r="P277" i="15" s="1"/>
  <c r="M277" i="15"/>
  <c r="Y646" i="15"/>
  <c r="Z646" i="15" s="1"/>
  <c r="BE646" i="15" s="1"/>
  <c r="S646" i="15"/>
  <c r="T646" i="15" s="1"/>
  <c r="BD646" i="15" s="1"/>
  <c r="M646" i="15"/>
  <c r="N646" i="15" s="1"/>
  <c r="BC646" i="15" s="1"/>
  <c r="AD276" i="15"/>
  <c r="AA276" i="15"/>
  <c r="AB276" i="15" s="1"/>
  <c r="Y276" i="15"/>
  <c r="U276" i="15"/>
  <c r="V276" i="15" s="1"/>
  <c r="S276" i="15"/>
  <c r="O276" i="15"/>
  <c r="P276" i="15" s="1"/>
  <c r="M276" i="15"/>
  <c r="AD275" i="15"/>
  <c r="AA275" i="15"/>
  <c r="AB275" i="15" s="1"/>
  <c r="Y275" i="15"/>
  <c r="U275" i="15"/>
  <c r="V275" i="15" s="1"/>
  <c r="S275" i="15"/>
  <c r="O275" i="15"/>
  <c r="P275" i="15" s="1"/>
  <c r="M275" i="15"/>
  <c r="AD274" i="15"/>
  <c r="AA274" i="15"/>
  <c r="AB274" i="15" s="1"/>
  <c r="Y274" i="15"/>
  <c r="U274" i="15"/>
  <c r="V274" i="15" s="1"/>
  <c r="S274" i="15"/>
  <c r="O274" i="15"/>
  <c r="P274" i="15" s="1"/>
  <c r="M274" i="15"/>
  <c r="Y645" i="15"/>
  <c r="Z645" i="15" s="1"/>
  <c r="BE645" i="15" s="1"/>
  <c r="S645" i="15"/>
  <c r="T645" i="15" s="1"/>
  <c r="BD645" i="15" s="1"/>
  <c r="M645" i="15"/>
  <c r="N645" i="15" s="1"/>
  <c r="BC645" i="15" s="1"/>
  <c r="Y644" i="15"/>
  <c r="Z644" i="15" s="1"/>
  <c r="BE644" i="15" s="1"/>
  <c r="S644" i="15"/>
  <c r="T644" i="15" s="1"/>
  <c r="BD644" i="15" s="1"/>
  <c r="M644" i="15"/>
  <c r="N644" i="15" s="1"/>
  <c r="BC644" i="15" s="1"/>
  <c r="AD273" i="15"/>
  <c r="AA273" i="15"/>
  <c r="AB273" i="15" s="1"/>
  <c r="Y273" i="15"/>
  <c r="U273" i="15"/>
  <c r="V273" i="15" s="1"/>
  <c r="S273" i="15"/>
  <c r="O273" i="15"/>
  <c r="P273" i="15" s="1"/>
  <c r="M273" i="15"/>
  <c r="AD272" i="15"/>
  <c r="AA272" i="15"/>
  <c r="AB272" i="15" s="1"/>
  <c r="Y272" i="15"/>
  <c r="U272" i="15"/>
  <c r="V272" i="15" s="1"/>
  <c r="S272" i="15"/>
  <c r="O272" i="15"/>
  <c r="P272" i="15" s="1"/>
  <c r="M272" i="15"/>
  <c r="AN271" i="15"/>
  <c r="AO271" i="15" s="1"/>
  <c r="AD271" i="15"/>
  <c r="AA271" i="15"/>
  <c r="AB271" i="15" s="1"/>
  <c r="Y271" i="15"/>
  <c r="U271" i="15"/>
  <c r="V271" i="15" s="1"/>
  <c r="S271" i="15"/>
  <c r="O271" i="15"/>
  <c r="P271" i="15" s="1"/>
  <c r="M271" i="15"/>
  <c r="AD270" i="15"/>
  <c r="AA270" i="15"/>
  <c r="AB270" i="15" s="1"/>
  <c r="Y270" i="15"/>
  <c r="U270" i="15"/>
  <c r="V270" i="15" s="1"/>
  <c r="S270" i="15"/>
  <c r="O270" i="15"/>
  <c r="P270" i="15" s="1"/>
  <c r="M270" i="15"/>
  <c r="AD269" i="15"/>
  <c r="AA269" i="15"/>
  <c r="AB269" i="15" s="1"/>
  <c r="Y269" i="15"/>
  <c r="U269" i="15"/>
  <c r="V269" i="15" s="1"/>
  <c r="S269" i="15"/>
  <c r="O269" i="15"/>
  <c r="P269" i="15" s="1"/>
  <c r="M269" i="15"/>
  <c r="AN268" i="15"/>
  <c r="AO268" i="15" s="1"/>
  <c r="AD268" i="15"/>
  <c r="AA268" i="15"/>
  <c r="AB268" i="15" s="1"/>
  <c r="Y268" i="15"/>
  <c r="U268" i="15"/>
  <c r="V268" i="15" s="1"/>
  <c r="S268" i="15"/>
  <c r="O268" i="15"/>
  <c r="P268" i="15" s="1"/>
  <c r="M268" i="15"/>
  <c r="AN267" i="15"/>
  <c r="AO267" i="15" s="1"/>
  <c r="AD267" i="15"/>
  <c r="AA267" i="15"/>
  <c r="AB267" i="15" s="1"/>
  <c r="Y267" i="15"/>
  <c r="U267" i="15"/>
  <c r="V267" i="15" s="1"/>
  <c r="S267" i="15"/>
  <c r="O267" i="15"/>
  <c r="P267" i="15" s="1"/>
  <c r="M267" i="15"/>
  <c r="Y643" i="15"/>
  <c r="Z643" i="15" s="1"/>
  <c r="BE643" i="15" s="1"/>
  <c r="S643" i="15"/>
  <c r="T643" i="15" s="1"/>
  <c r="BD643" i="15" s="1"/>
  <c r="M643" i="15"/>
  <c r="N643" i="15" s="1"/>
  <c r="BC643" i="15" s="1"/>
  <c r="AD266" i="15"/>
  <c r="AA266" i="15"/>
  <c r="AB266" i="15" s="1"/>
  <c r="Y266" i="15"/>
  <c r="U266" i="15"/>
  <c r="V266" i="15" s="1"/>
  <c r="S266" i="15"/>
  <c r="O266" i="15"/>
  <c r="P266" i="15" s="1"/>
  <c r="M266" i="15"/>
  <c r="AN265" i="15"/>
  <c r="AO265" i="15" s="1"/>
  <c r="AD265" i="15"/>
  <c r="AA265" i="15"/>
  <c r="AB265" i="15" s="1"/>
  <c r="Y265" i="15"/>
  <c r="U265" i="15"/>
  <c r="V265" i="15" s="1"/>
  <c r="S265" i="15"/>
  <c r="O265" i="15"/>
  <c r="P265" i="15" s="1"/>
  <c r="M265" i="15"/>
  <c r="AN264" i="15"/>
  <c r="AO264" i="15" s="1"/>
  <c r="AD264" i="15"/>
  <c r="AA264" i="15"/>
  <c r="AB264" i="15" s="1"/>
  <c r="Y264" i="15"/>
  <c r="U264" i="15"/>
  <c r="V264" i="15" s="1"/>
  <c r="S264" i="15"/>
  <c r="O264" i="15"/>
  <c r="P264" i="15" s="1"/>
  <c r="M264" i="15"/>
  <c r="Y642" i="15"/>
  <c r="Z642" i="15" s="1"/>
  <c r="BE642" i="15" s="1"/>
  <c r="S642" i="15"/>
  <c r="T642" i="15" s="1"/>
  <c r="BD642" i="15" s="1"/>
  <c r="M642" i="15"/>
  <c r="N642" i="15" s="1"/>
  <c r="BC642" i="15" s="1"/>
  <c r="AN263" i="15"/>
  <c r="AO263" i="15" s="1"/>
  <c r="AD263" i="15"/>
  <c r="AA263" i="15"/>
  <c r="AB263" i="15" s="1"/>
  <c r="Y263" i="15"/>
  <c r="U263" i="15"/>
  <c r="V263" i="15" s="1"/>
  <c r="S263" i="15"/>
  <c r="O263" i="15"/>
  <c r="P263" i="15" s="1"/>
  <c r="M263" i="15"/>
  <c r="AD262" i="15"/>
  <c r="AA262" i="15"/>
  <c r="AB262" i="15" s="1"/>
  <c r="Y262" i="15"/>
  <c r="U262" i="15"/>
  <c r="V262" i="15" s="1"/>
  <c r="S262" i="15"/>
  <c r="O262" i="15"/>
  <c r="P262" i="15" s="1"/>
  <c r="M262" i="15"/>
  <c r="AD261" i="15"/>
  <c r="AA261" i="15"/>
  <c r="AB261" i="15" s="1"/>
  <c r="Y261" i="15"/>
  <c r="U261" i="15"/>
  <c r="V261" i="15" s="1"/>
  <c r="S261" i="15"/>
  <c r="O261" i="15"/>
  <c r="P261" i="15" s="1"/>
  <c r="M261" i="15"/>
  <c r="AN260" i="15"/>
  <c r="AO260" i="15" s="1"/>
  <c r="AD260" i="15"/>
  <c r="AA260" i="15"/>
  <c r="AB260" i="15" s="1"/>
  <c r="Y260" i="15"/>
  <c r="U260" i="15"/>
  <c r="V260" i="15" s="1"/>
  <c r="S260" i="15"/>
  <c r="O260" i="15"/>
  <c r="P260" i="15" s="1"/>
  <c r="M260" i="15"/>
  <c r="AN259" i="15"/>
  <c r="AO259" i="15" s="1"/>
  <c r="AD259" i="15"/>
  <c r="AA259" i="15"/>
  <c r="AB259" i="15" s="1"/>
  <c r="Y259" i="15"/>
  <c r="U259" i="15"/>
  <c r="V259" i="15" s="1"/>
  <c r="S259" i="15"/>
  <c r="O259" i="15"/>
  <c r="P259" i="15" s="1"/>
  <c r="M259" i="15"/>
  <c r="Y641" i="15"/>
  <c r="Z641" i="15" s="1"/>
  <c r="BE641" i="15" s="1"/>
  <c r="S641" i="15"/>
  <c r="T641" i="15" s="1"/>
  <c r="BD641" i="15" s="1"/>
  <c r="M641" i="15"/>
  <c r="N641" i="15" s="1"/>
  <c r="BC641" i="15" s="1"/>
  <c r="Y640" i="15"/>
  <c r="Z640" i="15" s="1"/>
  <c r="BE640" i="15" s="1"/>
  <c r="S640" i="15"/>
  <c r="T640" i="15" s="1"/>
  <c r="BD640" i="15" s="1"/>
  <c r="M640" i="15"/>
  <c r="N640" i="15" s="1"/>
  <c r="BC640" i="15" s="1"/>
  <c r="AD258" i="15"/>
  <c r="AA258" i="15"/>
  <c r="AB258" i="15" s="1"/>
  <c r="Y258" i="15"/>
  <c r="U258" i="15"/>
  <c r="V258" i="15" s="1"/>
  <c r="S258" i="15"/>
  <c r="O258" i="15"/>
  <c r="P258" i="15" s="1"/>
  <c r="M258" i="15"/>
  <c r="AD257" i="15"/>
  <c r="AA257" i="15"/>
  <c r="AB257" i="15" s="1"/>
  <c r="Y257" i="15"/>
  <c r="U257" i="15"/>
  <c r="V257" i="15" s="1"/>
  <c r="S257" i="15"/>
  <c r="O257" i="15"/>
  <c r="P257" i="15" s="1"/>
  <c r="M257" i="15"/>
  <c r="Y639" i="15"/>
  <c r="Z639" i="15" s="1"/>
  <c r="BE639" i="15" s="1"/>
  <c r="S639" i="15"/>
  <c r="T639" i="15" s="1"/>
  <c r="BD639" i="15" s="1"/>
  <c r="M639" i="15"/>
  <c r="N639" i="15" s="1"/>
  <c r="BC639" i="15" s="1"/>
  <c r="AD256" i="15"/>
  <c r="AA256" i="15"/>
  <c r="AB256" i="15" s="1"/>
  <c r="Y256" i="15"/>
  <c r="U256" i="15"/>
  <c r="V256" i="15" s="1"/>
  <c r="S256" i="15"/>
  <c r="O256" i="15"/>
  <c r="P256" i="15" s="1"/>
  <c r="M256" i="15"/>
  <c r="AN255" i="15"/>
  <c r="AO255" i="15" s="1"/>
  <c r="AD255" i="15"/>
  <c r="AA255" i="15"/>
  <c r="AB255" i="15" s="1"/>
  <c r="Y255" i="15"/>
  <c r="U255" i="15"/>
  <c r="V255" i="15" s="1"/>
  <c r="S255" i="15"/>
  <c r="O255" i="15"/>
  <c r="P255" i="15" s="1"/>
  <c r="M255" i="15"/>
  <c r="AD254" i="15"/>
  <c r="AA254" i="15"/>
  <c r="AB254" i="15" s="1"/>
  <c r="Y254" i="15"/>
  <c r="U254" i="15"/>
  <c r="V254" i="15" s="1"/>
  <c r="S254" i="15"/>
  <c r="O254" i="15"/>
  <c r="P254" i="15" s="1"/>
  <c r="M254" i="15"/>
  <c r="AN253" i="15"/>
  <c r="AO253" i="15" s="1"/>
  <c r="AD253" i="15"/>
  <c r="AA253" i="15"/>
  <c r="AB253" i="15" s="1"/>
  <c r="Y253" i="15"/>
  <c r="U253" i="15"/>
  <c r="V253" i="15" s="1"/>
  <c r="S253" i="15"/>
  <c r="O253" i="15"/>
  <c r="P253" i="15" s="1"/>
  <c r="M253" i="15"/>
  <c r="AD252" i="15"/>
  <c r="AA252" i="15"/>
  <c r="AB252" i="15" s="1"/>
  <c r="Y252" i="15"/>
  <c r="U252" i="15"/>
  <c r="V252" i="15" s="1"/>
  <c r="S252" i="15"/>
  <c r="O252" i="15"/>
  <c r="P252" i="15" s="1"/>
  <c r="M252" i="15"/>
  <c r="AD251" i="15"/>
  <c r="AA251" i="15"/>
  <c r="AB251" i="15" s="1"/>
  <c r="Y251" i="15"/>
  <c r="U251" i="15"/>
  <c r="V251" i="15" s="1"/>
  <c r="S251" i="15"/>
  <c r="O251" i="15"/>
  <c r="P251" i="15" s="1"/>
  <c r="M251" i="15"/>
  <c r="AN250" i="15"/>
  <c r="AO250" i="15" s="1"/>
  <c r="AD250" i="15"/>
  <c r="AA250" i="15"/>
  <c r="AB250" i="15" s="1"/>
  <c r="Y250" i="15"/>
  <c r="U250" i="15"/>
  <c r="V250" i="15" s="1"/>
  <c r="S250" i="15"/>
  <c r="O250" i="15"/>
  <c r="P250" i="15" s="1"/>
  <c r="M250" i="15"/>
  <c r="AD249" i="15"/>
  <c r="AA249" i="15"/>
  <c r="AB249" i="15" s="1"/>
  <c r="Y249" i="15"/>
  <c r="U249" i="15"/>
  <c r="V249" i="15" s="1"/>
  <c r="S249" i="15"/>
  <c r="O249" i="15"/>
  <c r="P249" i="15" s="1"/>
  <c r="M249" i="15"/>
  <c r="AD248" i="15"/>
  <c r="AA248" i="15"/>
  <c r="AB248" i="15" s="1"/>
  <c r="Y248" i="15"/>
  <c r="U248" i="15"/>
  <c r="V248" i="15" s="1"/>
  <c r="S248" i="15"/>
  <c r="O248" i="15"/>
  <c r="P248" i="15" s="1"/>
  <c r="M248" i="15"/>
  <c r="AD247" i="15"/>
  <c r="AA247" i="15"/>
  <c r="AB247" i="15" s="1"/>
  <c r="Y247" i="15"/>
  <c r="U247" i="15"/>
  <c r="V247" i="15" s="1"/>
  <c r="S247" i="15"/>
  <c r="O247" i="15"/>
  <c r="P247" i="15" s="1"/>
  <c r="M247" i="15"/>
  <c r="Y638" i="15"/>
  <c r="Z638" i="15" s="1"/>
  <c r="BE638" i="15" s="1"/>
  <c r="S638" i="15"/>
  <c r="T638" i="15" s="1"/>
  <c r="BD638" i="15" s="1"/>
  <c r="M638" i="15"/>
  <c r="N638" i="15" s="1"/>
  <c r="BC638" i="15" s="1"/>
  <c r="AD246" i="15"/>
  <c r="AA246" i="15"/>
  <c r="AB246" i="15" s="1"/>
  <c r="Y246" i="15"/>
  <c r="U246" i="15"/>
  <c r="V246" i="15" s="1"/>
  <c r="S246" i="15"/>
  <c r="O246" i="15"/>
  <c r="P246" i="15" s="1"/>
  <c r="M246" i="15"/>
  <c r="Y637" i="15"/>
  <c r="Z637" i="15" s="1"/>
  <c r="BE637" i="15" s="1"/>
  <c r="S637" i="15"/>
  <c r="T637" i="15" s="1"/>
  <c r="BD637" i="15" s="1"/>
  <c r="M637" i="15"/>
  <c r="N637" i="15" s="1"/>
  <c r="BC637" i="15" s="1"/>
  <c r="AD245" i="15"/>
  <c r="AA245" i="15"/>
  <c r="AB245" i="15" s="1"/>
  <c r="Y245" i="15"/>
  <c r="U245" i="15"/>
  <c r="V245" i="15" s="1"/>
  <c r="S245" i="15"/>
  <c r="O245" i="15"/>
  <c r="P245" i="15" s="1"/>
  <c r="M245" i="15"/>
  <c r="Y636" i="15"/>
  <c r="Z636" i="15" s="1"/>
  <c r="BE636" i="15" s="1"/>
  <c r="S636" i="15"/>
  <c r="T636" i="15" s="1"/>
  <c r="BD636" i="15" s="1"/>
  <c r="M636" i="15"/>
  <c r="N636" i="15" s="1"/>
  <c r="BC636" i="15" s="1"/>
  <c r="Y635" i="15"/>
  <c r="Z635" i="15" s="1"/>
  <c r="BE635" i="15" s="1"/>
  <c r="S635" i="15"/>
  <c r="T635" i="15" s="1"/>
  <c r="BD635" i="15" s="1"/>
  <c r="M635" i="15"/>
  <c r="N635" i="15" s="1"/>
  <c r="BC635" i="15" s="1"/>
  <c r="AD244" i="15"/>
  <c r="AA244" i="15"/>
  <c r="AB244" i="15" s="1"/>
  <c r="Y244" i="15"/>
  <c r="U244" i="15"/>
  <c r="V244" i="15" s="1"/>
  <c r="S244" i="15"/>
  <c r="O244" i="15"/>
  <c r="P244" i="15" s="1"/>
  <c r="M244" i="15"/>
  <c r="AD243" i="15"/>
  <c r="AA243" i="15"/>
  <c r="AB243" i="15" s="1"/>
  <c r="Y243" i="15"/>
  <c r="U243" i="15"/>
  <c r="V243" i="15" s="1"/>
  <c r="S243" i="15"/>
  <c r="O243" i="15"/>
  <c r="P243" i="15" s="1"/>
  <c r="M243" i="15"/>
  <c r="AN242" i="15"/>
  <c r="AO242" i="15" s="1"/>
  <c r="AD242" i="15"/>
  <c r="AA242" i="15"/>
  <c r="AB242" i="15" s="1"/>
  <c r="Y242" i="15"/>
  <c r="U242" i="15"/>
  <c r="V242" i="15" s="1"/>
  <c r="S242" i="15"/>
  <c r="O242" i="15"/>
  <c r="P242" i="15" s="1"/>
  <c r="M242" i="15"/>
  <c r="AN241" i="15"/>
  <c r="AO241" i="15" s="1"/>
  <c r="AD241" i="15"/>
  <c r="AA241" i="15"/>
  <c r="AB241" i="15" s="1"/>
  <c r="Y241" i="15"/>
  <c r="U241" i="15"/>
  <c r="V241" i="15" s="1"/>
  <c r="S241" i="15"/>
  <c r="O241" i="15"/>
  <c r="P241" i="15" s="1"/>
  <c r="M241" i="15"/>
  <c r="AN240" i="15"/>
  <c r="AO240" i="15" s="1"/>
  <c r="AD240" i="15"/>
  <c r="AA240" i="15"/>
  <c r="AB240" i="15" s="1"/>
  <c r="Y240" i="15"/>
  <c r="U240" i="15"/>
  <c r="V240" i="15" s="1"/>
  <c r="S240" i="15"/>
  <c r="O240" i="15"/>
  <c r="P240" i="15" s="1"/>
  <c r="M240" i="15"/>
  <c r="AN239" i="15"/>
  <c r="AO239" i="15" s="1"/>
  <c r="AD239" i="15"/>
  <c r="AA239" i="15"/>
  <c r="AB239" i="15" s="1"/>
  <c r="Y239" i="15"/>
  <c r="U239" i="15"/>
  <c r="V239" i="15" s="1"/>
  <c r="S239" i="15"/>
  <c r="O239" i="15"/>
  <c r="P239" i="15" s="1"/>
  <c r="M239" i="15"/>
  <c r="AN238" i="15"/>
  <c r="AO238" i="15" s="1"/>
  <c r="AD238" i="15"/>
  <c r="AA238" i="15"/>
  <c r="AB238" i="15" s="1"/>
  <c r="Y238" i="15"/>
  <c r="U238" i="15"/>
  <c r="V238" i="15" s="1"/>
  <c r="S238" i="15"/>
  <c r="O238" i="15"/>
  <c r="P238" i="15" s="1"/>
  <c r="M238" i="15"/>
  <c r="AD237" i="15"/>
  <c r="AA237" i="15"/>
  <c r="AB237" i="15" s="1"/>
  <c r="Y237" i="15"/>
  <c r="U237" i="15"/>
  <c r="V237" i="15" s="1"/>
  <c r="S237" i="15"/>
  <c r="O237" i="15"/>
  <c r="P237" i="15" s="1"/>
  <c r="M237" i="15"/>
  <c r="Y634" i="15"/>
  <c r="Z634" i="15" s="1"/>
  <c r="BE634" i="15" s="1"/>
  <c r="S634" i="15"/>
  <c r="T634" i="15" s="1"/>
  <c r="BD634" i="15" s="1"/>
  <c r="M634" i="15"/>
  <c r="N634" i="15" s="1"/>
  <c r="BC634" i="15" s="1"/>
  <c r="Y633" i="15"/>
  <c r="Z633" i="15" s="1"/>
  <c r="BE633" i="15" s="1"/>
  <c r="S633" i="15"/>
  <c r="T633" i="15" s="1"/>
  <c r="BD633" i="15" s="1"/>
  <c r="M633" i="15"/>
  <c r="N633" i="15" s="1"/>
  <c r="BC633" i="15" s="1"/>
  <c r="Y632" i="15"/>
  <c r="Z632" i="15" s="1"/>
  <c r="BE632" i="15" s="1"/>
  <c r="S632" i="15"/>
  <c r="T632" i="15" s="1"/>
  <c r="BD632" i="15" s="1"/>
  <c r="M632" i="15"/>
  <c r="N632" i="15" s="1"/>
  <c r="BC632" i="15" s="1"/>
  <c r="Y631" i="15"/>
  <c r="Z631" i="15" s="1"/>
  <c r="BE631" i="15" s="1"/>
  <c r="S631" i="15"/>
  <c r="T631" i="15" s="1"/>
  <c r="BD631" i="15" s="1"/>
  <c r="M631" i="15"/>
  <c r="N631" i="15" s="1"/>
  <c r="BC631" i="15" s="1"/>
  <c r="AN236" i="15"/>
  <c r="AO236" i="15" s="1"/>
  <c r="AD236" i="15"/>
  <c r="AA236" i="15"/>
  <c r="AB236" i="15" s="1"/>
  <c r="Y236" i="15"/>
  <c r="U236" i="15"/>
  <c r="V236" i="15" s="1"/>
  <c r="S236" i="15"/>
  <c r="O236" i="15"/>
  <c r="P236" i="15" s="1"/>
  <c r="M236" i="15"/>
  <c r="AN235" i="15"/>
  <c r="AO235" i="15" s="1"/>
  <c r="AD235" i="15"/>
  <c r="AA235" i="15"/>
  <c r="AB235" i="15" s="1"/>
  <c r="Y235" i="15"/>
  <c r="U235" i="15"/>
  <c r="V235" i="15" s="1"/>
  <c r="S235" i="15"/>
  <c r="O235" i="15"/>
  <c r="P235" i="15" s="1"/>
  <c r="M235" i="15"/>
  <c r="Y630" i="15"/>
  <c r="Z630" i="15" s="1"/>
  <c r="BE630" i="15" s="1"/>
  <c r="S630" i="15"/>
  <c r="T630" i="15" s="1"/>
  <c r="BD630" i="15" s="1"/>
  <c r="M630" i="15"/>
  <c r="N630" i="15" s="1"/>
  <c r="BC630" i="15" s="1"/>
  <c r="AD234" i="15"/>
  <c r="AA234" i="15"/>
  <c r="AB234" i="15" s="1"/>
  <c r="Y234" i="15"/>
  <c r="U234" i="15"/>
  <c r="V234" i="15" s="1"/>
  <c r="S234" i="15"/>
  <c r="O234" i="15"/>
  <c r="P234" i="15" s="1"/>
  <c r="M234" i="15"/>
  <c r="AD233" i="15"/>
  <c r="AA233" i="15"/>
  <c r="AB233" i="15" s="1"/>
  <c r="Y233" i="15"/>
  <c r="U233" i="15"/>
  <c r="V233" i="15" s="1"/>
  <c r="S233" i="15"/>
  <c r="O233" i="15"/>
  <c r="P233" i="15" s="1"/>
  <c r="M233" i="15"/>
  <c r="AD232" i="15"/>
  <c r="AA232" i="15"/>
  <c r="AB232" i="15" s="1"/>
  <c r="Y232" i="15"/>
  <c r="U232" i="15"/>
  <c r="V232" i="15" s="1"/>
  <c r="S232" i="15"/>
  <c r="O232" i="15"/>
  <c r="P232" i="15" s="1"/>
  <c r="M232" i="15"/>
  <c r="AD231" i="15"/>
  <c r="AA231" i="15"/>
  <c r="AB231" i="15" s="1"/>
  <c r="Y231" i="15"/>
  <c r="U231" i="15"/>
  <c r="V231" i="15" s="1"/>
  <c r="S231" i="15"/>
  <c r="O231" i="15"/>
  <c r="P231" i="15" s="1"/>
  <c r="M231" i="15"/>
  <c r="AD230" i="15"/>
  <c r="AA230" i="15"/>
  <c r="AB230" i="15" s="1"/>
  <c r="Y230" i="15"/>
  <c r="U230" i="15"/>
  <c r="V230" i="15" s="1"/>
  <c r="S230" i="15"/>
  <c r="O230" i="15"/>
  <c r="P230" i="15" s="1"/>
  <c r="M230" i="15"/>
  <c r="AN229" i="15"/>
  <c r="AO229" i="15" s="1"/>
  <c r="AD229" i="15"/>
  <c r="AA229" i="15"/>
  <c r="AB229" i="15" s="1"/>
  <c r="Y229" i="15"/>
  <c r="U229" i="15"/>
  <c r="V229" i="15" s="1"/>
  <c r="S229" i="15"/>
  <c r="O229" i="15"/>
  <c r="P229" i="15" s="1"/>
  <c r="M229" i="15"/>
  <c r="AD228" i="15"/>
  <c r="AA228" i="15"/>
  <c r="AB228" i="15" s="1"/>
  <c r="Y228" i="15"/>
  <c r="U228" i="15"/>
  <c r="V228" i="15" s="1"/>
  <c r="S228" i="15"/>
  <c r="O228" i="15"/>
  <c r="P228" i="15" s="1"/>
  <c r="M228" i="15"/>
  <c r="AD227" i="15"/>
  <c r="AA227" i="15"/>
  <c r="AB227" i="15" s="1"/>
  <c r="Y227" i="15"/>
  <c r="U227" i="15"/>
  <c r="V227" i="15" s="1"/>
  <c r="S227" i="15"/>
  <c r="O227" i="15"/>
  <c r="P227" i="15" s="1"/>
  <c r="M227" i="15"/>
  <c r="AN226" i="15"/>
  <c r="AO226" i="15" s="1"/>
  <c r="AD226" i="15"/>
  <c r="AA226" i="15"/>
  <c r="AB226" i="15" s="1"/>
  <c r="Y226" i="15"/>
  <c r="U226" i="15"/>
  <c r="V226" i="15" s="1"/>
  <c r="S226" i="15"/>
  <c r="O226" i="15"/>
  <c r="P226" i="15" s="1"/>
  <c r="M226" i="15"/>
  <c r="AN225" i="15"/>
  <c r="AO225" i="15" s="1"/>
  <c r="AD225" i="15"/>
  <c r="AA225" i="15"/>
  <c r="AB225" i="15" s="1"/>
  <c r="Y225" i="15"/>
  <c r="U225" i="15"/>
  <c r="V225" i="15" s="1"/>
  <c r="S225" i="15"/>
  <c r="O225" i="15"/>
  <c r="P225" i="15" s="1"/>
  <c r="M225" i="15"/>
  <c r="AD224" i="15"/>
  <c r="AA224" i="15"/>
  <c r="AB224" i="15" s="1"/>
  <c r="Y224" i="15"/>
  <c r="U224" i="15"/>
  <c r="V224" i="15" s="1"/>
  <c r="S224" i="15"/>
  <c r="O224" i="15"/>
  <c r="P224" i="15" s="1"/>
  <c r="M224" i="15"/>
  <c r="AN223" i="15"/>
  <c r="AO223" i="15" s="1"/>
  <c r="AD223" i="15"/>
  <c r="AA223" i="15"/>
  <c r="AB223" i="15" s="1"/>
  <c r="Y223" i="15"/>
  <c r="U223" i="15"/>
  <c r="V223" i="15" s="1"/>
  <c r="S223" i="15"/>
  <c r="O223" i="15"/>
  <c r="P223" i="15" s="1"/>
  <c r="M223" i="15"/>
  <c r="AD222" i="15"/>
  <c r="AA222" i="15"/>
  <c r="AB222" i="15" s="1"/>
  <c r="Y222" i="15"/>
  <c r="U222" i="15"/>
  <c r="V222" i="15" s="1"/>
  <c r="S222" i="15"/>
  <c r="O222" i="15"/>
  <c r="P222" i="15" s="1"/>
  <c r="M222" i="15"/>
  <c r="AN221" i="15"/>
  <c r="AO221" i="15" s="1"/>
  <c r="AD221" i="15"/>
  <c r="AA221" i="15"/>
  <c r="AB221" i="15" s="1"/>
  <c r="Y221" i="15"/>
  <c r="U221" i="15"/>
  <c r="V221" i="15" s="1"/>
  <c r="S221" i="15"/>
  <c r="O221" i="15"/>
  <c r="P221" i="15" s="1"/>
  <c r="M221" i="15"/>
  <c r="AN220" i="15"/>
  <c r="AO220" i="15" s="1"/>
  <c r="AD220" i="15"/>
  <c r="AA220" i="15"/>
  <c r="AB220" i="15" s="1"/>
  <c r="Y220" i="15"/>
  <c r="U220" i="15"/>
  <c r="V220" i="15" s="1"/>
  <c r="S220" i="15"/>
  <c r="O220" i="15"/>
  <c r="P220" i="15" s="1"/>
  <c r="M220" i="15"/>
  <c r="AN219" i="15"/>
  <c r="AO219" i="15" s="1"/>
  <c r="AD219" i="15"/>
  <c r="AA219" i="15"/>
  <c r="AB219" i="15" s="1"/>
  <c r="Y219" i="15"/>
  <c r="U219" i="15"/>
  <c r="V219" i="15" s="1"/>
  <c r="S219" i="15"/>
  <c r="O219" i="15"/>
  <c r="P219" i="15" s="1"/>
  <c r="M219" i="15"/>
  <c r="AN218" i="15"/>
  <c r="AO218" i="15" s="1"/>
  <c r="AD218" i="15"/>
  <c r="AA218" i="15"/>
  <c r="AB218" i="15" s="1"/>
  <c r="Y218" i="15"/>
  <c r="U218" i="15"/>
  <c r="V218" i="15" s="1"/>
  <c r="S218" i="15"/>
  <c r="O218" i="15"/>
  <c r="P218" i="15" s="1"/>
  <c r="M218" i="15"/>
  <c r="AN217" i="15"/>
  <c r="AO217" i="15" s="1"/>
  <c r="AD217" i="15"/>
  <c r="AA217" i="15"/>
  <c r="AB217" i="15" s="1"/>
  <c r="Y217" i="15"/>
  <c r="U217" i="15"/>
  <c r="V217" i="15" s="1"/>
  <c r="S217" i="15"/>
  <c r="O217" i="15"/>
  <c r="P217" i="15" s="1"/>
  <c r="M217" i="15"/>
  <c r="Y629" i="15"/>
  <c r="Z629" i="15" s="1"/>
  <c r="BE629" i="15" s="1"/>
  <c r="S629" i="15"/>
  <c r="T629" i="15" s="1"/>
  <c r="BD629" i="15" s="1"/>
  <c r="M629" i="15"/>
  <c r="N629" i="15" s="1"/>
  <c r="BC629" i="15" s="1"/>
  <c r="AN216" i="15"/>
  <c r="AO216" i="15" s="1"/>
  <c r="AD216" i="15"/>
  <c r="AA216" i="15"/>
  <c r="AB216" i="15" s="1"/>
  <c r="Y216" i="15"/>
  <c r="U216" i="15"/>
  <c r="V216" i="15" s="1"/>
  <c r="S216" i="15"/>
  <c r="O216" i="15"/>
  <c r="P216" i="15" s="1"/>
  <c r="M216" i="15"/>
  <c r="AN215" i="15"/>
  <c r="AO215" i="15" s="1"/>
  <c r="AD215" i="15"/>
  <c r="AA215" i="15"/>
  <c r="AB215" i="15" s="1"/>
  <c r="Y215" i="15"/>
  <c r="U215" i="15"/>
  <c r="V215" i="15" s="1"/>
  <c r="S215" i="15"/>
  <c r="O215" i="15"/>
  <c r="P215" i="15" s="1"/>
  <c r="M215" i="15"/>
  <c r="AN214" i="15"/>
  <c r="AO214" i="15" s="1"/>
  <c r="AD214" i="15"/>
  <c r="AA214" i="15"/>
  <c r="AB214" i="15" s="1"/>
  <c r="Y214" i="15"/>
  <c r="U214" i="15"/>
  <c r="V214" i="15" s="1"/>
  <c r="S214" i="15"/>
  <c r="O214" i="15"/>
  <c r="P214" i="15" s="1"/>
  <c r="M214" i="15"/>
  <c r="AN213" i="15"/>
  <c r="AO213" i="15" s="1"/>
  <c r="AD213" i="15"/>
  <c r="AA213" i="15"/>
  <c r="AB213" i="15" s="1"/>
  <c r="Y213" i="15"/>
  <c r="U213" i="15"/>
  <c r="V213" i="15" s="1"/>
  <c r="S213" i="15"/>
  <c r="O213" i="15"/>
  <c r="P213" i="15" s="1"/>
  <c r="M213" i="15"/>
  <c r="AD212" i="15"/>
  <c r="AA212" i="15"/>
  <c r="AB212" i="15" s="1"/>
  <c r="Y212" i="15"/>
  <c r="U212" i="15"/>
  <c r="V212" i="15" s="1"/>
  <c r="S212" i="15"/>
  <c r="O212" i="15"/>
  <c r="P212" i="15" s="1"/>
  <c r="M212" i="15"/>
  <c r="AN211" i="15"/>
  <c r="AO211" i="15" s="1"/>
  <c r="AD211" i="15"/>
  <c r="AA211" i="15"/>
  <c r="AB211" i="15" s="1"/>
  <c r="Y211" i="15"/>
  <c r="U211" i="15"/>
  <c r="V211" i="15" s="1"/>
  <c r="S211" i="15"/>
  <c r="O211" i="15"/>
  <c r="P211" i="15" s="1"/>
  <c r="M211" i="15"/>
  <c r="AN210" i="15"/>
  <c r="AO210" i="15" s="1"/>
  <c r="AD210" i="15"/>
  <c r="AA210" i="15"/>
  <c r="AB210" i="15" s="1"/>
  <c r="Y210" i="15"/>
  <c r="U210" i="15"/>
  <c r="V210" i="15" s="1"/>
  <c r="S210" i="15"/>
  <c r="O210" i="15"/>
  <c r="P210" i="15" s="1"/>
  <c r="M210" i="15"/>
  <c r="AD209" i="15"/>
  <c r="AA209" i="15"/>
  <c r="AB209" i="15" s="1"/>
  <c r="Y209" i="15"/>
  <c r="U209" i="15"/>
  <c r="V209" i="15" s="1"/>
  <c r="S209" i="15"/>
  <c r="O209" i="15"/>
  <c r="P209" i="15" s="1"/>
  <c r="M209" i="15"/>
  <c r="AN208" i="15"/>
  <c r="AO208" i="15" s="1"/>
  <c r="AD208" i="15"/>
  <c r="AA208" i="15"/>
  <c r="AB208" i="15" s="1"/>
  <c r="Y208" i="15"/>
  <c r="U208" i="15"/>
  <c r="V208" i="15" s="1"/>
  <c r="S208" i="15"/>
  <c r="O208" i="15"/>
  <c r="P208" i="15" s="1"/>
  <c r="M208" i="15"/>
  <c r="AN207" i="15"/>
  <c r="AO207" i="15" s="1"/>
  <c r="AD207" i="15"/>
  <c r="AA207" i="15"/>
  <c r="AB207" i="15" s="1"/>
  <c r="Y207" i="15"/>
  <c r="U207" i="15"/>
  <c r="V207" i="15" s="1"/>
  <c r="S207" i="15"/>
  <c r="O207" i="15"/>
  <c r="P207" i="15" s="1"/>
  <c r="M207" i="15"/>
  <c r="AN206" i="15"/>
  <c r="AO206" i="15" s="1"/>
  <c r="AD206" i="15"/>
  <c r="AA206" i="15"/>
  <c r="AB206" i="15" s="1"/>
  <c r="Y206" i="15"/>
  <c r="U206" i="15"/>
  <c r="V206" i="15" s="1"/>
  <c r="S206" i="15"/>
  <c r="O206" i="15"/>
  <c r="P206" i="15" s="1"/>
  <c r="M206" i="15"/>
  <c r="AN205" i="15"/>
  <c r="AO205" i="15" s="1"/>
  <c r="AD205" i="15"/>
  <c r="AA205" i="15"/>
  <c r="AB205" i="15" s="1"/>
  <c r="Y205" i="15"/>
  <c r="U205" i="15"/>
  <c r="V205" i="15" s="1"/>
  <c r="S205" i="15"/>
  <c r="O205" i="15"/>
  <c r="P205" i="15" s="1"/>
  <c r="M205" i="15"/>
  <c r="AD204" i="15"/>
  <c r="AA204" i="15"/>
  <c r="AB204" i="15" s="1"/>
  <c r="Y204" i="15"/>
  <c r="U204" i="15"/>
  <c r="V204" i="15" s="1"/>
  <c r="S204" i="15"/>
  <c r="O204" i="15"/>
  <c r="P204" i="15" s="1"/>
  <c r="M204" i="15"/>
  <c r="AD203" i="15"/>
  <c r="AA203" i="15"/>
  <c r="AB203" i="15" s="1"/>
  <c r="Y203" i="15"/>
  <c r="U203" i="15"/>
  <c r="V203" i="15" s="1"/>
  <c r="S203" i="15"/>
  <c r="O203" i="15"/>
  <c r="P203" i="15" s="1"/>
  <c r="M203" i="15"/>
  <c r="AN202" i="15"/>
  <c r="AO202" i="15" s="1"/>
  <c r="AD202" i="15"/>
  <c r="AA202" i="15"/>
  <c r="AB202" i="15" s="1"/>
  <c r="Y202" i="15"/>
  <c r="U202" i="15"/>
  <c r="V202" i="15" s="1"/>
  <c r="S202" i="15"/>
  <c r="O202" i="15"/>
  <c r="P202" i="15" s="1"/>
  <c r="M202" i="15"/>
  <c r="AN201" i="15"/>
  <c r="AO201" i="15" s="1"/>
  <c r="AD201" i="15"/>
  <c r="AA201" i="15"/>
  <c r="AB201" i="15" s="1"/>
  <c r="Y201" i="15"/>
  <c r="U201" i="15"/>
  <c r="V201" i="15" s="1"/>
  <c r="S201" i="15"/>
  <c r="O201" i="15"/>
  <c r="P201" i="15" s="1"/>
  <c r="M201" i="15"/>
  <c r="AD200" i="15"/>
  <c r="AN199" i="15"/>
  <c r="AO199" i="15" s="1"/>
  <c r="AD199" i="15"/>
  <c r="AA199" i="15"/>
  <c r="AB199" i="15" s="1"/>
  <c r="Y199" i="15"/>
  <c r="U199" i="15"/>
  <c r="V199" i="15" s="1"/>
  <c r="S199" i="15"/>
  <c r="O199" i="15"/>
  <c r="P199" i="15" s="1"/>
  <c r="M199" i="15"/>
  <c r="AD198" i="15"/>
  <c r="AA198" i="15"/>
  <c r="AB198" i="15" s="1"/>
  <c r="Y198" i="15"/>
  <c r="U198" i="15"/>
  <c r="V198" i="15" s="1"/>
  <c r="S198" i="15"/>
  <c r="O198" i="15"/>
  <c r="P198" i="15" s="1"/>
  <c r="M198" i="15"/>
  <c r="AN197" i="15"/>
  <c r="AO197" i="15" s="1"/>
  <c r="AD197" i="15"/>
  <c r="AA197" i="15"/>
  <c r="AB197" i="15" s="1"/>
  <c r="Y197" i="15"/>
  <c r="U197" i="15"/>
  <c r="V197" i="15" s="1"/>
  <c r="S197" i="15"/>
  <c r="O197" i="15"/>
  <c r="P197" i="15" s="1"/>
  <c r="M197" i="15"/>
  <c r="AD196" i="15"/>
  <c r="AA196" i="15"/>
  <c r="AB196" i="15" s="1"/>
  <c r="Y196" i="15"/>
  <c r="U196" i="15"/>
  <c r="V196" i="15" s="1"/>
  <c r="S196" i="15"/>
  <c r="O196" i="15"/>
  <c r="P196" i="15" s="1"/>
  <c r="M196" i="15"/>
  <c r="Y628" i="15"/>
  <c r="Z628" i="15" s="1"/>
  <c r="BE628" i="15" s="1"/>
  <c r="S628" i="15"/>
  <c r="T628" i="15" s="1"/>
  <c r="BD628" i="15" s="1"/>
  <c r="M628" i="15"/>
  <c r="N628" i="15" s="1"/>
  <c r="BC628" i="15" s="1"/>
  <c r="Y627" i="15"/>
  <c r="Z627" i="15" s="1"/>
  <c r="BE627" i="15" s="1"/>
  <c r="S627" i="15"/>
  <c r="T627" i="15" s="1"/>
  <c r="BD627" i="15" s="1"/>
  <c r="M627" i="15"/>
  <c r="N627" i="15" s="1"/>
  <c r="BC627" i="15" s="1"/>
  <c r="Y626" i="15"/>
  <c r="Z626" i="15" s="1"/>
  <c r="BE626" i="15" s="1"/>
  <c r="S626" i="15"/>
  <c r="T626" i="15" s="1"/>
  <c r="BD626" i="15" s="1"/>
  <c r="M626" i="15"/>
  <c r="N626" i="15" s="1"/>
  <c r="BC626" i="15" s="1"/>
  <c r="AD195" i="15"/>
  <c r="AA195" i="15"/>
  <c r="AB195" i="15" s="1"/>
  <c r="Y195" i="15"/>
  <c r="U195" i="15"/>
  <c r="V195" i="15" s="1"/>
  <c r="S195" i="15"/>
  <c r="O195" i="15"/>
  <c r="P195" i="15" s="1"/>
  <c r="M195" i="15"/>
  <c r="AD194" i="15"/>
  <c r="AA194" i="15"/>
  <c r="AB194" i="15" s="1"/>
  <c r="Y194" i="15"/>
  <c r="U194" i="15"/>
  <c r="V194" i="15" s="1"/>
  <c r="S194" i="15"/>
  <c r="O194" i="15"/>
  <c r="P194" i="15" s="1"/>
  <c r="M194" i="15"/>
  <c r="AD193" i="15"/>
  <c r="AA193" i="15"/>
  <c r="AB193" i="15" s="1"/>
  <c r="Y193" i="15"/>
  <c r="U193" i="15"/>
  <c r="V193" i="15" s="1"/>
  <c r="S193" i="15"/>
  <c r="O193" i="15"/>
  <c r="P193" i="15" s="1"/>
  <c r="M193" i="15"/>
  <c r="AD192" i="15"/>
  <c r="AA192" i="15"/>
  <c r="AB192" i="15" s="1"/>
  <c r="Y192" i="15"/>
  <c r="U192" i="15"/>
  <c r="V192" i="15" s="1"/>
  <c r="S192" i="15"/>
  <c r="O192" i="15"/>
  <c r="P192" i="15" s="1"/>
  <c r="M192" i="15"/>
  <c r="AD191" i="15"/>
  <c r="AA191" i="15"/>
  <c r="AB191" i="15" s="1"/>
  <c r="Y191" i="15"/>
  <c r="U191" i="15"/>
  <c r="V191" i="15" s="1"/>
  <c r="S191" i="15"/>
  <c r="O191" i="15"/>
  <c r="P191" i="15" s="1"/>
  <c r="M191" i="15"/>
  <c r="AD190" i="15"/>
  <c r="AA190" i="15"/>
  <c r="AB190" i="15" s="1"/>
  <c r="Y190" i="15"/>
  <c r="U190" i="15"/>
  <c r="V190" i="15" s="1"/>
  <c r="S190" i="15"/>
  <c r="O190" i="15"/>
  <c r="P190" i="15" s="1"/>
  <c r="M190" i="15"/>
  <c r="AD189" i="15"/>
  <c r="AA189" i="15"/>
  <c r="AB189" i="15" s="1"/>
  <c r="Y189" i="15"/>
  <c r="U189" i="15"/>
  <c r="V189" i="15" s="1"/>
  <c r="S189" i="15"/>
  <c r="O189" i="15"/>
  <c r="P189" i="15" s="1"/>
  <c r="M189" i="15"/>
  <c r="AD188" i="15"/>
  <c r="AA188" i="15"/>
  <c r="AB188" i="15" s="1"/>
  <c r="Y188" i="15"/>
  <c r="U188" i="15"/>
  <c r="V188" i="15" s="1"/>
  <c r="S188" i="15"/>
  <c r="O188" i="15"/>
  <c r="P188" i="15" s="1"/>
  <c r="M188" i="15"/>
  <c r="AD187" i="15"/>
  <c r="AA187" i="15"/>
  <c r="AB187" i="15" s="1"/>
  <c r="Y187" i="15"/>
  <c r="U187" i="15"/>
  <c r="V187" i="15" s="1"/>
  <c r="S187" i="15"/>
  <c r="O187" i="15"/>
  <c r="P187" i="15" s="1"/>
  <c r="M187" i="15"/>
  <c r="AN186" i="15"/>
  <c r="AO186" i="15" s="1"/>
  <c r="AD186" i="15"/>
  <c r="AA186" i="15"/>
  <c r="AB186" i="15" s="1"/>
  <c r="Y186" i="15"/>
  <c r="U186" i="15"/>
  <c r="V186" i="15" s="1"/>
  <c r="S186" i="15"/>
  <c r="O186" i="15"/>
  <c r="P186" i="15" s="1"/>
  <c r="M186" i="15"/>
  <c r="AD185" i="15"/>
  <c r="AA185" i="15"/>
  <c r="AB185" i="15" s="1"/>
  <c r="Y185" i="15"/>
  <c r="U185" i="15"/>
  <c r="V185" i="15" s="1"/>
  <c r="S185" i="15"/>
  <c r="O185" i="15"/>
  <c r="P185" i="15" s="1"/>
  <c r="M185" i="15"/>
  <c r="AD184" i="15"/>
  <c r="AA184" i="15"/>
  <c r="AB184" i="15" s="1"/>
  <c r="Y184" i="15"/>
  <c r="U184" i="15"/>
  <c r="V184" i="15" s="1"/>
  <c r="S184" i="15"/>
  <c r="O184" i="15"/>
  <c r="P184" i="15" s="1"/>
  <c r="M184" i="15"/>
  <c r="AN183" i="15"/>
  <c r="AO183" i="15" s="1"/>
  <c r="AD183" i="15"/>
  <c r="AA183" i="15"/>
  <c r="AB183" i="15" s="1"/>
  <c r="Y183" i="15"/>
  <c r="U183" i="15"/>
  <c r="V183" i="15" s="1"/>
  <c r="S183" i="15"/>
  <c r="O183" i="15"/>
  <c r="P183" i="15" s="1"/>
  <c r="M183" i="15"/>
  <c r="Y625" i="15"/>
  <c r="Z625" i="15" s="1"/>
  <c r="BE625" i="15" s="1"/>
  <c r="S625" i="15"/>
  <c r="T625" i="15" s="1"/>
  <c r="BD625" i="15" s="1"/>
  <c r="M625" i="15"/>
  <c r="N625" i="15" s="1"/>
  <c r="BC625" i="15" s="1"/>
  <c r="Y624" i="15"/>
  <c r="Z624" i="15" s="1"/>
  <c r="BE624" i="15" s="1"/>
  <c r="S624" i="15"/>
  <c r="T624" i="15" s="1"/>
  <c r="BD624" i="15" s="1"/>
  <c r="M624" i="15"/>
  <c r="N624" i="15" s="1"/>
  <c r="BC624" i="15" s="1"/>
  <c r="Y623" i="15"/>
  <c r="Z623" i="15" s="1"/>
  <c r="BE623" i="15" s="1"/>
  <c r="S623" i="15"/>
  <c r="T623" i="15" s="1"/>
  <c r="BD623" i="15" s="1"/>
  <c r="M623" i="15"/>
  <c r="N623" i="15" s="1"/>
  <c r="BC623" i="15" s="1"/>
  <c r="AN622" i="15"/>
  <c r="AO622" i="15" s="1"/>
  <c r="Y622" i="15"/>
  <c r="Z622" i="15" s="1"/>
  <c r="BE622" i="15" s="1"/>
  <c r="S622" i="15"/>
  <c r="T622" i="15" s="1"/>
  <c r="BD622" i="15" s="1"/>
  <c r="M622" i="15"/>
  <c r="N622" i="15" s="1"/>
  <c r="BC622" i="15" s="1"/>
  <c r="AN621" i="15"/>
  <c r="AO621" i="15" s="1"/>
  <c r="Y621" i="15"/>
  <c r="Z621" i="15" s="1"/>
  <c r="BE621" i="15" s="1"/>
  <c r="S621" i="15"/>
  <c r="T621" i="15" s="1"/>
  <c r="BD621" i="15" s="1"/>
  <c r="M621" i="15"/>
  <c r="N621" i="15" s="1"/>
  <c r="BC621" i="15" s="1"/>
  <c r="AN182" i="15"/>
  <c r="AO182" i="15" s="1"/>
  <c r="AD182" i="15"/>
  <c r="AA182" i="15"/>
  <c r="AB182" i="15" s="1"/>
  <c r="Y182" i="15"/>
  <c r="U182" i="15"/>
  <c r="V182" i="15" s="1"/>
  <c r="S182" i="15"/>
  <c r="O182" i="15"/>
  <c r="P182" i="15" s="1"/>
  <c r="M182" i="15"/>
  <c r="AN620" i="15"/>
  <c r="AO620" i="15" s="1"/>
  <c r="Y620" i="15"/>
  <c r="Z620" i="15" s="1"/>
  <c r="BE620" i="15" s="1"/>
  <c r="S620" i="15"/>
  <c r="T620" i="15" s="1"/>
  <c r="BD620" i="15" s="1"/>
  <c r="M620" i="15"/>
  <c r="N620" i="15" s="1"/>
  <c r="BC620" i="15" s="1"/>
  <c r="Y619" i="15"/>
  <c r="Z619" i="15" s="1"/>
  <c r="BE619" i="15" s="1"/>
  <c r="S619" i="15"/>
  <c r="T619" i="15" s="1"/>
  <c r="BD619" i="15" s="1"/>
  <c r="M619" i="15"/>
  <c r="N619" i="15" s="1"/>
  <c r="BC619" i="15" s="1"/>
  <c r="AN181" i="15"/>
  <c r="AO181" i="15" s="1"/>
  <c r="AD181" i="15"/>
  <c r="AA181" i="15"/>
  <c r="AB181" i="15" s="1"/>
  <c r="Y181" i="15"/>
  <c r="U181" i="15"/>
  <c r="V181" i="15" s="1"/>
  <c r="S181" i="15"/>
  <c r="O181" i="15"/>
  <c r="P181" i="15" s="1"/>
  <c r="M181" i="15"/>
  <c r="AD180" i="15"/>
  <c r="AA180" i="15"/>
  <c r="AB180" i="15" s="1"/>
  <c r="Y180" i="15"/>
  <c r="U180" i="15"/>
  <c r="V180" i="15" s="1"/>
  <c r="S180" i="15"/>
  <c r="O180" i="15"/>
  <c r="P180" i="15" s="1"/>
  <c r="M180" i="15"/>
  <c r="AN179" i="15"/>
  <c r="AO179" i="15" s="1"/>
  <c r="AD179" i="15"/>
  <c r="AA179" i="15"/>
  <c r="AB179" i="15" s="1"/>
  <c r="Y179" i="15"/>
  <c r="U179" i="15"/>
  <c r="V179" i="15" s="1"/>
  <c r="S179" i="15"/>
  <c r="O179" i="15"/>
  <c r="P179" i="15" s="1"/>
  <c r="M179" i="15"/>
  <c r="AN178" i="15"/>
  <c r="AO178" i="15" s="1"/>
  <c r="AD178" i="15"/>
  <c r="AA178" i="15"/>
  <c r="AB178" i="15" s="1"/>
  <c r="Y178" i="15"/>
  <c r="U178" i="15"/>
  <c r="V178" i="15" s="1"/>
  <c r="S178" i="15"/>
  <c r="O178" i="15"/>
  <c r="P178" i="15" s="1"/>
  <c r="M178" i="15"/>
  <c r="AD177" i="15"/>
  <c r="AA177" i="15"/>
  <c r="AB177" i="15" s="1"/>
  <c r="Y177" i="15"/>
  <c r="U177" i="15"/>
  <c r="V177" i="15" s="1"/>
  <c r="S177" i="15"/>
  <c r="O177" i="15"/>
  <c r="P177" i="15" s="1"/>
  <c r="M177" i="15"/>
  <c r="AD176" i="15"/>
  <c r="AA176" i="15"/>
  <c r="AB176" i="15" s="1"/>
  <c r="Y176" i="15"/>
  <c r="U176" i="15"/>
  <c r="V176" i="15" s="1"/>
  <c r="S176" i="15"/>
  <c r="O176" i="15"/>
  <c r="P176" i="15" s="1"/>
  <c r="M176" i="15"/>
  <c r="AD175" i="15"/>
  <c r="AA175" i="15"/>
  <c r="AB175" i="15" s="1"/>
  <c r="Y175" i="15"/>
  <c r="U175" i="15"/>
  <c r="V175" i="15" s="1"/>
  <c r="S175" i="15"/>
  <c r="O175" i="15"/>
  <c r="P175" i="15" s="1"/>
  <c r="M175" i="15"/>
  <c r="AN174" i="15"/>
  <c r="AO174" i="15" s="1"/>
  <c r="AD174" i="15"/>
  <c r="AA174" i="15"/>
  <c r="AB174" i="15" s="1"/>
  <c r="Y174" i="15"/>
  <c r="U174" i="15"/>
  <c r="V174" i="15" s="1"/>
  <c r="S174" i="15"/>
  <c r="O174" i="15"/>
  <c r="P174" i="15" s="1"/>
  <c r="M174" i="15"/>
  <c r="AD173" i="15"/>
  <c r="AA173" i="15"/>
  <c r="AB173" i="15" s="1"/>
  <c r="Y173" i="15"/>
  <c r="U173" i="15"/>
  <c r="V173" i="15" s="1"/>
  <c r="S173" i="15"/>
  <c r="O173" i="15"/>
  <c r="P173" i="15" s="1"/>
  <c r="M173" i="15"/>
  <c r="AN172" i="15"/>
  <c r="AO172" i="15" s="1"/>
  <c r="AD172" i="15"/>
  <c r="AA172" i="15"/>
  <c r="AB172" i="15" s="1"/>
  <c r="Y172" i="15"/>
  <c r="U172" i="15"/>
  <c r="V172" i="15" s="1"/>
  <c r="S172" i="15"/>
  <c r="O172" i="15"/>
  <c r="P172" i="15" s="1"/>
  <c r="M172" i="15"/>
  <c r="AN171" i="15"/>
  <c r="AO171" i="15" s="1"/>
  <c r="AD171" i="15"/>
  <c r="AA171" i="15"/>
  <c r="AB171" i="15" s="1"/>
  <c r="Y171" i="15"/>
  <c r="U171" i="15"/>
  <c r="V171" i="15" s="1"/>
  <c r="S171" i="15"/>
  <c r="O171" i="15"/>
  <c r="P171" i="15" s="1"/>
  <c r="M171" i="15"/>
  <c r="AN170" i="15"/>
  <c r="AO170" i="15" s="1"/>
  <c r="AD170" i="15"/>
  <c r="AA170" i="15"/>
  <c r="AB170" i="15" s="1"/>
  <c r="Y170" i="15"/>
  <c r="U170" i="15"/>
  <c r="V170" i="15" s="1"/>
  <c r="S170" i="15"/>
  <c r="O170" i="15"/>
  <c r="P170" i="15" s="1"/>
  <c r="M170" i="15"/>
  <c r="AN169" i="15"/>
  <c r="AO169" i="15" s="1"/>
  <c r="AD169" i="15"/>
  <c r="AA169" i="15"/>
  <c r="AB169" i="15" s="1"/>
  <c r="Y169" i="15"/>
  <c r="U169" i="15"/>
  <c r="V169" i="15" s="1"/>
  <c r="S169" i="15"/>
  <c r="O169" i="15"/>
  <c r="P169" i="15" s="1"/>
  <c r="M169" i="15"/>
  <c r="AN168" i="15"/>
  <c r="AO168" i="15" s="1"/>
  <c r="AD168" i="15"/>
  <c r="AA168" i="15"/>
  <c r="AB168" i="15" s="1"/>
  <c r="Y168" i="15"/>
  <c r="U168" i="15"/>
  <c r="V168" i="15" s="1"/>
  <c r="S168" i="15"/>
  <c r="O168" i="15"/>
  <c r="P168" i="15" s="1"/>
  <c r="M168" i="15"/>
  <c r="AN167" i="15"/>
  <c r="AO167" i="15" s="1"/>
  <c r="AD167" i="15"/>
  <c r="AA167" i="15"/>
  <c r="AB167" i="15" s="1"/>
  <c r="Y167" i="15"/>
  <c r="U167" i="15"/>
  <c r="V167" i="15" s="1"/>
  <c r="S167" i="15"/>
  <c r="O167" i="15"/>
  <c r="P167" i="15" s="1"/>
  <c r="M167" i="15"/>
  <c r="AN166" i="15"/>
  <c r="AO166" i="15" s="1"/>
  <c r="AD166" i="15"/>
  <c r="AA166" i="15"/>
  <c r="AB166" i="15" s="1"/>
  <c r="Y166" i="15"/>
  <c r="U166" i="15"/>
  <c r="V166" i="15" s="1"/>
  <c r="S166" i="15"/>
  <c r="O166" i="15"/>
  <c r="P166" i="15" s="1"/>
  <c r="M166" i="15"/>
  <c r="Y618" i="15"/>
  <c r="Z618" i="15" s="1"/>
  <c r="BE618" i="15" s="1"/>
  <c r="S618" i="15"/>
  <c r="T618" i="15" s="1"/>
  <c r="BD618" i="15" s="1"/>
  <c r="M618" i="15"/>
  <c r="N618" i="15" s="1"/>
  <c r="BC618" i="15" s="1"/>
  <c r="Y617" i="15"/>
  <c r="Z617" i="15" s="1"/>
  <c r="BE617" i="15" s="1"/>
  <c r="S617" i="15"/>
  <c r="T617" i="15" s="1"/>
  <c r="BD617" i="15" s="1"/>
  <c r="M617" i="15"/>
  <c r="N617" i="15" s="1"/>
  <c r="BC617" i="15" s="1"/>
  <c r="Y616" i="15"/>
  <c r="Z616" i="15" s="1"/>
  <c r="BE616" i="15" s="1"/>
  <c r="S616" i="15"/>
  <c r="T616" i="15" s="1"/>
  <c r="BD616" i="15" s="1"/>
  <c r="M616" i="15"/>
  <c r="N616" i="15" s="1"/>
  <c r="BC616" i="15" s="1"/>
  <c r="Y615" i="15"/>
  <c r="Z615" i="15" s="1"/>
  <c r="BE615" i="15" s="1"/>
  <c r="S615" i="15"/>
  <c r="T615" i="15" s="1"/>
  <c r="BD615" i="15" s="1"/>
  <c r="M615" i="15"/>
  <c r="N615" i="15" s="1"/>
  <c r="BC615" i="15" s="1"/>
  <c r="Y614" i="15"/>
  <c r="Z614" i="15" s="1"/>
  <c r="BE614" i="15" s="1"/>
  <c r="S614" i="15"/>
  <c r="T614" i="15" s="1"/>
  <c r="BD614" i="15" s="1"/>
  <c r="M614" i="15"/>
  <c r="N614" i="15" s="1"/>
  <c r="BC614" i="15" s="1"/>
  <c r="Y613" i="15"/>
  <c r="Z613" i="15" s="1"/>
  <c r="BE613" i="15" s="1"/>
  <c r="S613" i="15"/>
  <c r="T613" i="15" s="1"/>
  <c r="BD613" i="15" s="1"/>
  <c r="M613" i="15"/>
  <c r="N613" i="15" s="1"/>
  <c r="BC613" i="15" s="1"/>
  <c r="AN165" i="15"/>
  <c r="AO165" i="15" s="1"/>
  <c r="AD165" i="15"/>
  <c r="AA165" i="15"/>
  <c r="AB165" i="15" s="1"/>
  <c r="Y165" i="15"/>
  <c r="U165" i="15"/>
  <c r="V165" i="15" s="1"/>
  <c r="S165" i="15"/>
  <c r="O165" i="15"/>
  <c r="P165" i="15" s="1"/>
  <c r="M165" i="15"/>
  <c r="AN164" i="15"/>
  <c r="AO164" i="15" s="1"/>
  <c r="AD164" i="15"/>
  <c r="AA164" i="15"/>
  <c r="AB164" i="15" s="1"/>
  <c r="Y164" i="15"/>
  <c r="U164" i="15"/>
  <c r="V164" i="15" s="1"/>
  <c r="S164" i="15"/>
  <c r="O164" i="15"/>
  <c r="P164" i="15" s="1"/>
  <c r="M164" i="15"/>
  <c r="AN163" i="15"/>
  <c r="AO163" i="15" s="1"/>
  <c r="AD163" i="15"/>
  <c r="AA163" i="15"/>
  <c r="AB163" i="15" s="1"/>
  <c r="Y163" i="15"/>
  <c r="U163" i="15"/>
  <c r="V163" i="15" s="1"/>
  <c r="S163" i="15"/>
  <c r="O163" i="15"/>
  <c r="P163" i="15" s="1"/>
  <c r="M163" i="15"/>
  <c r="AN162" i="15"/>
  <c r="AO162" i="15" s="1"/>
  <c r="AD162" i="15"/>
  <c r="AA162" i="15"/>
  <c r="AB162" i="15" s="1"/>
  <c r="Y162" i="15"/>
  <c r="U162" i="15"/>
  <c r="V162" i="15" s="1"/>
  <c r="S162" i="15"/>
  <c r="O162" i="15"/>
  <c r="P162" i="15" s="1"/>
  <c r="M162" i="15"/>
  <c r="AD161" i="15"/>
  <c r="AA161" i="15"/>
  <c r="AB161" i="15" s="1"/>
  <c r="Y161" i="15"/>
  <c r="U161" i="15"/>
  <c r="V161" i="15" s="1"/>
  <c r="S161" i="15"/>
  <c r="O161" i="15"/>
  <c r="P161" i="15" s="1"/>
  <c r="M161" i="15"/>
  <c r="AN160" i="15"/>
  <c r="AO160" i="15" s="1"/>
  <c r="AD160" i="15"/>
  <c r="AA160" i="15"/>
  <c r="AB160" i="15" s="1"/>
  <c r="Y160" i="15"/>
  <c r="U160" i="15"/>
  <c r="V160" i="15" s="1"/>
  <c r="S160" i="15"/>
  <c r="O160" i="15"/>
  <c r="P160" i="15" s="1"/>
  <c r="M160" i="15"/>
  <c r="AN159" i="15"/>
  <c r="AO159" i="15" s="1"/>
  <c r="AD159" i="15"/>
  <c r="AA159" i="15"/>
  <c r="AB159" i="15" s="1"/>
  <c r="Y159" i="15"/>
  <c r="U159" i="15"/>
  <c r="V159" i="15" s="1"/>
  <c r="S159" i="15"/>
  <c r="O159" i="15"/>
  <c r="P159" i="15" s="1"/>
  <c r="M159" i="15"/>
  <c r="AN158" i="15"/>
  <c r="AO158" i="15" s="1"/>
  <c r="AD158" i="15"/>
  <c r="AA158" i="15"/>
  <c r="AB158" i="15" s="1"/>
  <c r="Y158" i="15"/>
  <c r="U158" i="15"/>
  <c r="V158" i="15" s="1"/>
  <c r="S158" i="15"/>
  <c r="O158" i="15"/>
  <c r="P158" i="15" s="1"/>
  <c r="M158" i="15"/>
  <c r="AN157" i="15"/>
  <c r="AO157" i="15" s="1"/>
  <c r="AD157" i="15"/>
  <c r="AA157" i="15"/>
  <c r="AB157" i="15" s="1"/>
  <c r="Y157" i="15"/>
  <c r="U157" i="15"/>
  <c r="V157" i="15" s="1"/>
  <c r="S157" i="15"/>
  <c r="O157" i="15"/>
  <c r="P157" i="15" s="1"/>
  <c r="M157" i="15"/>
  <c r="Y612" i="15"/>
  <c r="Z612" i="15" s="1"/>
  <c r="BE612" i="15" s="1"/>
  <c r="S612" i="15"/>
  <c r="T612" i="15" s="1"/>
  <c r="BD612" i="15" s="1"/>
  <c r="M612" i="15"/>
  <c r="N612" i="15" s="1"/>
  <c r="BC612" i="15" s="1"/>
  <c r="AN156" i="15"/>
  <c r="AO156" i="15" s="1"/>
  <c r="AD156" i="15"/>
  <c r="AA156" i="15"/>
  <c r="AB156" i="15" s="1"/>
  <c r="Y156" i="15"/>
  <c r="U156" i="15"/>
  <c r="V156" i="15" s="1"/>
  <c r="S156" i="15"/>
  <c r="O156" i="15"/>
  <c r="P156" i="15" s="1"/>
  <c r="M156" i="15"/>
  <c r="AD155" i="15"/>
  <c r="AA155" i="15"/>
  <c r="AB155" i="15" s="1"/>
  <c r="Y155" i="15"/>
  <c r="U155" i="15"/>
  <c r="V155" i="15" s="1"/>
  <c r="S155" i="15"/>
  <c r="O155" i="15"/>
  <c r="P155" i="15" s="1"/>
  <c r="M155" i="15"/>
  <c r="AD154" i="15"/>
  <c r="AA154" i="15"/>
  <c r="AB154" i="15" s="1"/>
  <c r="Y154" i="15"/>
  <c r="U154" i="15"/>
  <c r="V154" i="15" s="1"/>
  <c r="S154" i="15"/>
  <c r="O154" i="15"/>
  <c r="P154" i="15" s="1"/>
  <c r="M154" i="15"/>
  <c r="Y611" i="15"/>
  <c r="Z611" i="15" s="1"/>
  <c r="BE611" i="15" s="1"/>
  <c r="S611" i="15"/>
  <c r="T611" i="15" s="1"/>
  <c r="BD611" i="15" s="1"/>
  <c r="M611" i="15"/>
  <c r="N611" i="15" s="1"/>
  <c r="BC611" i="15" s="1"/>
  <c r="AN153" i="15"/>
  <c r="AO153" i="15" s="1"/>
  <c r="AD153" i="15"/>
  <c r="AA153" i="15"/>
  <c r="AB153" i="15" s="1"/>
  <c r="Y153" i="15"/>
  <c r="U153" i="15"/>
  <c r="V153" i="15" s="1"/>
  <c r="S153" i="15"/>
  <c r="O153" i="15"/>
  <c r="P153" i="15" s="1"/>
  <c r="M153" i="15"/>
  <c r="AN152" i="15"/>
  <c r="AO152" i="15" s="1"/>
  <c r="AD152" i="15"/>
  <c r="AA152" i="15"/>
  <c r="AB152" i="15" s="1"/>
  <c r="Y152" i="15"/>
  <c r="U152" i="15"/>
  <c r="V152" i="15" s="1"/>
  <c r="S152" i="15"/>
  <c r="O152" i="15"/>
  <c r="P152" i="15" s="1"/>
  <c r="M152" i="15"/>
  <c r="AN151" i="15"/>
  <c r="AO151" i="15" s="1"/>
  <c r="AD151" i="15"/>
  <c r="AA151" i="15"/>
  <c r="AB151" i="15" s="1"/>
  <c r="Y151" i="15"/>
  <c r="U151" i="15"/>
  <c r="V151" i="15" s="1"/>
  <c r="S151" i="15"/>
  <c r="O151" i="15"/>
  <c r="P151" i="15" s="1"/>
  <c r="M151" i="15"/>
  <c r="Y610" i="15"/>
  <c r="Z610" i="15" s="1"/>
  <c r="BE610" i="15" s="1"/>
  <c r="S610" i="15"/>
  <c r="T610" i="15" s="1"/>
  <c r="BD610" i="15" s="1"/>
  <c r="M610" i="15"/>
  <c r="N610" i="15" s="1"/>
  <c r="BC610" i="15" s="1"/>
  <c r="Y609" i="15"/>
  <c r="Z609" i="15" s="1"/>
  <c r="BE609" i="15" s="1"/>
  <c r="S609" i="15"/>
  <c r="T609" i="15" s="1"/>
  <c r="BD609" i="15" s="1"/>
  <c r="M609" i="15"/>
  <c r="N609" i="15" s="1"/>
  <c r="BC609" i="15" s="1"/>
  <c r="AN150" i="15"/>
  <c r="AO150" i="15" s="1"/>
  <c r="AD150" i="15"/>
  <c r="AA150" i="15"/>
  <c r="AB150" i="15" s="1"/>
  <c r="Y150" i="15"/>
  <c r="U150" i="15"/>
  <c r="V150" i="15" s="1"/>
  <c r="S150" i="15"/>
  <c r="O150" i="15"/>
  <c r="P150" i="15" s="1"/>
  <c r="M150" i="15"/>
  <c r="AN149" i="15"/>
  <c r="AO149" i="15" s="1"/>
  <c r="AD149" i="15"/>
  <c r="AA149" i="15"/>
  <c r="AB149" i="15" s="1"/>
  <c r="Y149" i="15"/>
  <c r="U149" i="15"/>
  <c r="V149" i="15" s="1"/>
  <c r="S149" i="15"/>
  <c r="O149" i="15"/>
  <c r="P149" i="15" s="1"/>
  <c r="M149" i="15"/>
  <c r="AN148" i="15"/>
  <c r="AO148" i="15" s="1"/>
  <c r="AD148" i="15"/>
  <c r="AA148" i="15"/>
  <c r="AB148" i="15" s="1"/>
  <c r="Y148" i="15"/>
  <c r="U148" i="15"/>
  <c r="V148" i="15" s="1"/>
  <c r="S148" i="15"/>
  <c r="O148" i="15"/>
  <c r="P148" i="15" s="1"/>
  <c r="M148" i="15"/>
  <c r="AN147" i="15"/>
  <c r="AO147" i="15" s="1"/>
  <c r="AD147" i="15"/>
  <c r="AA147" i="15"/>
  <c r="AB147" i="15" s="1"/>
  <c r="Y147" i="15"/>
  <c r="U147" i="15"/>
  <c r="V147" i="15" s="1"/>
  <c r="S147" i="15"/>
  <c r="O147" i="15"/>
  <c r="P147" i="15" s="1"/>
  <c r="M147" i="15"/>
  <c r="AN146" i="15"/>
  <c r="AO146" i="15" s="1"/>
  <c r="AD146" i="15"/>
  <c r="AA146" i="15"/>
  <c r="AB146" i="15" s="1"/>
  <c r="Y146" i="15"/>
  <c r="U146" i="15"/>
  <c r="V146" i="15" s="1"/>
  <c r="S146" i="15"/>
  <c r="O146" i="15"/>
  <c r="P146" i="15" s="1"/>
  <c r="M146" i="15"/>
  <c r="AN145" i="15"/>
  <c r="AO145" i="15" s="1"/>
  <c r="AD145" i="15"/>
  <c r="AA145" i="15"/>
  <c r="AB145" i="15" s="1"/>
  <c r="Y145" i="15"/>
  <c r="U145" i="15"/>
  <c r="V145" i="15" s="1"/>
  <c r="S145" i="15"/>
  <c r="O145" i="15"/>
  <c r="P145" i="15" s="1"/>
  <c r="M145" i="15"/>
  <c r="AN608" i="15"/>
  <c r="AO608" i="15" s="1"/>
  <c r="Y608" i="15"/>
  <c r="Z608" i="15" s="1"/>
  <c r="BE608" i="15" s="1"/>
  <c r="S608" i="15"/>
  <c r="T608" i="15" s="1"/>
  <c r="BD608" i="15" s="1"/>
  <c r="M608" i="15"/>
  <c r="N608" i="15" s="1"/>
  <c r="BC608" i="15" s="1"/>
  <c r="AN144" i="15"/>
  <c r="AO144" i="15" s="1"/>
  <c r="AD144" i="15"/>
  <c r="AA144" i="15"/>
  <c r="AB144" i="15" s="1"/>
  <c r="Y144" i="15"/>
  <c r="U144" i="15"/>
  <c r="V144" i="15" s="1"/>
  <c r="S144" i="15"/>
  <c r="O144" i="15"/>
  <c r="P144" i="15" s="1"/>
  <c r="M144" i="15"/>
  <c r="AN143" i="15"/>
  <c r="AO143" i="15" s="1"/>
  <c r="AD143" i="15"/>
  <c r="AA143" i="15"/>
  <c r="AB143" i="15" s="1"/>
  <c r="Y143" i="15"/>
  <c r="U143" i="15"/>
  <c r="V143" i="15" s="1"/>
  <c r="S143" i="15"/>
  <c r="O143" i="15"/>
  <c r="P143" i="15" s="1"/>
  <c r="M143" i="15"/>
  <c r="AN142" i="15"/>
  <c r="AO142" i="15" s="1"/>
  <c r="AD142" i="15"/>
  <c r="AA142" i="15"/>
  <c r="AB142" i="15" s="1"/>
  <c r="Y142" i="15"/>
  <c r="U142" i="15"/>
  <c r="V142" i="15" s="1"/>
  <c r="S142" i="15"/>
  <c r="O142" i="15"/>
  <c r="P142" i="15" s="1"/>
  <c r="M142" i="15"/>
  <c r="AD141" i="15"/>
  <c r="AA141" i="15"/>
  <c r="AB141" i="15" s="1"/>
  <c r="Y141" i="15"/>
  <c r="U141" i="15"/>
  <c r="V141" i="15" s="1"/>
  <c r="S141" i="15"/>
  <c r="O141" i="15"/>
  <c r="P141" i="15" s="1"/>
  <c r="M141" i="15"/>
  <c r="AN140" i="15"/>
  <c r="AO140" i="15" s="1"/>
  <c r="AD140" i="15"/>
  <c r="AA140" i="15"/>
  <c r="AB140" i="15" s="1"/>
  <c r="Y140" i="15"/>
  <c r="U140" i="15"/>
  <c r="V140" i="15" s="1"/>
  <c r="S140" i="15"/>
  <c r="O140" i="15"/>
  <c r="P140" i="15" s="1"/>
  <c r="M140" i="15"/>
  <c r="AD139" i="15"/>
  <c r="AA139" i="15"/>
  <c r="AB139" i="15" s="1"/>
  <c r="Y139" i="15"/>
  <c r="U139" i="15"/>
  <c r="V139" i="15" s="1"/>
  <c r="S139" i="15"/>
  <c r="O139" i="15"/>
  <c r="P139" i="15" s="1"/>
  <c r="M139" i="15"/>
  <c r="AD138" i="15"/>
  <c r="AA138" i="15"/>
  <c r="AB138" i="15" s="1"/>
  <c r="Y138" i="15"/>
  <c r="U138" i="15"/>
  <c r="V138" i="15" s="1"/>
  <c r="S138" i="15"/>
  <c r="O138" i="15"/>
  <c r="P138" i="15" s="1"/>
  <c r="M138" i="15"/>
  <c r="AD137" i="15"/>
  <c r="AA137" i="15"/>
  <c r="AB137" i="15" s="1"/>
  <c r="Y137" i="15"/>
  <c r="U137" i="15"/>
  <c r="V137" i="15" s="1"/>
  <c r="S137" i="15"/>
  <c r="O137" i="15"/>
  <c r="P137" i="15" s="1"/>
  <c r="M137" i="15"/>
  <c r="AN136" i="15"/>
  <c r="AO136" i="15" s="1"/>
  <c r="AD136" i="15"/>
  <c r="AA136" i="15"/>
  <c r="AB136" i="15" s="1"/>
  <c r="Y136" i="15"/>
  <c r="U136" i="15"/>
  <c r="V136" i="15" s="1"/>
  <c r="S136" i="15"/>
  <c r="O136" i="15"/>
  <c r="P136" i="15" s="1"/>
  <c r="M136" i="15"/>
  <c r="AD135" i="15"/>
  <c r="AA135" i="15"/>
  <c r="AB135" i="15" s="1"/>
  <c r="Y135" i="15"/>
  <c r="U135" i="15"/>
  <c r="V135" i="15" s="1"/>
  <c r="S135" i="15"/>
  <c r="O135" i="15"/>
  <c r="P135" i="15" s="1"/>
  <c r="M135" i="15"/>
  <c r="AN607" i="15"/>
  <c r="AO607" i="15" s="1"/>
  <c r="Y607" i="15"/>
  <c r="Z607" i="15" s="1"/>
  <c r="BE607" i="15" s="1"/>
  <c r="S607" i="15"/>
  <c r="T607" i="15" s="1"/>
  <c r="BD607" i="15" s="1"/>
  <c r="M607" i="15"/>
  <c r="N607" i="15" s="1"/>
  <c r="BC607" i="15" s="1"/>
  <c r="AN606" i="15"/>
  <c r="AO606" i="15" s="1"/>
  <c r="Y606" i="15"/>
  <c r="Z606" i="15" s="1"/>
  <c r="BE606" i="15" s="1"/>
  <c r="S606" i="15"/>
  <c r="T606" i="15" s="1"/>
  <c r="BD606" i="15" s="1"/>
  <c r="M606" i="15"/>
  <c r="N606" i="15" s="1"/>
  <c r="BC606" i="15" s="1"/>
  <c r="AN605" i="15"/>
  <c r="AO605" i="15" s="1"/>
  <c r="Y605" i="15"/>
  <c r="Z605" i="15" s="1"/>
  <c r="BE605" i="15" s="1"/>
  <c r="S605" i="15"/>
  <c r="T605" i="15" s="1"/>
  <c r="BD605" i="15" s="1"/>
  <c r="M605" i="15"/>
  <c r="N605" i="15" s="1"/>
  <c r="BC605" i="15" s="1"/>
  <c r="AN134" i="15"/>
  <c r="AO134" i="15" s="1"/>
  <c r="AD134" i="15"/>
  <c r="AA134" i="15"/>
  <c r="AB134" i="15" s="1"/>
  <c r="Y134" i="15"/>
  <c r="U134" i="15"/>
  <c r="V134" i="15" s="1"/>
  <c r="S134" i="15"/>
  <c r="O134" i="15"/>
  <c r="P134" i="15" s="1"/>
  <c r="M134" i="15"/>
  <c r="AN133" i="15"/>
  <c r="AO133" i="15" s="1"/>
  <c r="AD133" i="15"/>
  <c r="AA133" i="15"/>
  <c r="AB133" i="15" s="1"/>
  <c r="Y133" i="15"/>
  <c r="U133" i="15"/>
  <c r="V133" i="15" s="1"/>
  <c r="S133" i="15"/>
  <c r="O133" i="15"/>
  <c r="P133" i="15" s="1"/>
  <c r="M133" i="15"/>
  <c r="AN132" i="15"/>
  <c r="AO132" i="15" s="1"/>
  <c r="AD132" i="15"/>
  <c r="AA132" i="15"/>
  <c r="AB132" i="15" s="1"/>
  <c r="Y132" i="15"/>
  <c r="U132" i="15"/>
  <c r="V132" i="15" s="1"/>
  <c r="S132" i="15"/>
  <c r="O132" i="15"/>
  <c r="P132" i="15" s="1"/>
  <c r="M132" i="15"/>
  <c r="AN131" i="15"/>
  <c r="AO131" i="15" s="1"/>
  <c r="AD131" i="15"/>
  <c r="AA131" i="15"/>
  <c r="AB131" i="15" s="1"/>
  <c r="Y131" i="15"/>
  <c r="U131" i="15"/>
  <c r="V131" i="15" s="1"/>
  <c r="S131" i="15"/>
  <c r="O131" i="15"/>
  <c r="P131" i="15" s="1"/>
  <c r="M131" i="15"/>
  <c r="AN130" i="15"/>
  <c r="AO130" i="15" s="1"/>
  <c r="AD130" i="15"/>
  <c r="AA130" i="15"/>
  <c r="AB130" i="15" s="1"/>
  <c r="Y130" i="15"/>
  <c r="U130" i="15"/>
  <c r="V130" i="15" s="1"/>
  <c r="S130" i="15"/>
  <c r="O130" i="15"/>
  <c r="P130" i="15" s="1"/>
  <c r="M130" i="15"/>
  <c r="AN129" i="15"/>
  <c r="AO129" i="15" s="1"/>
  <c r="AD129" i="15"/>
  <c r="AA129" i="15"/>
  <c r="AB129" i="15" s="1"/>
  <c r="Y129" i="15"/>
  <c r="U129" i="15"/>
  <c r="V129" i="15" s="1"/>
  <c r="S129" i="15"/>
  <c r="O129" i="15"/>
  <c r="P129" i="15" s="1"/>
  <c r="M129" i="15"/>
  <c r="AN128" i="15"/>
  <c r="AO128" i="15" s="1"/>
  <c r="AD128" i="15"/>
  <c r="AA128" i="15"/>
  <c r="AB128" i="15" s="1"/>
  <c r="Y128" i="15"/>
  <c r="U128" i="15"/>
  <c r="V128" i="15" s="1"/>
  <c r="S128" i="15"/>
  <c r="O128" i="15"/>
  <c r="P128" i="15" s="1"/>
  <c r="M128" i="15"/>
  <c r="AN127" i="15"/>
  <c r="AO127" i="15" s="1"/>
  <c r="AD127" i="15"/>
  <c r="AA127" i="15"/>
  <c r="AB127" i="15" s="1"/>
  <c r="Y127" i="15"/>
  <c r="U127" i="15"/>
  <c r="V127" i="15" s="1"/>
  <c r="S127" i="15"/>
  <c r="O127" i="15"/>
  <c r="P127" i="15" s="1"/>
  <c r="M127" i="15"/>
  <c r="AN126" i="15"/>
  <c r="AO126" i="15" s="1"/>
  <c r="AD126" i="15"/>
  <c r="AA126" i="15"/>
  <c r="AB126" i="15" s="1"/>
  <c r="Y126" i="15"/>
  <c r="U126" i="15"/>
  <c r="V126" i="15" s="1"/>
  <c r="S126" i="15"/>
  <c r="O126" i="15"/>
  <c r="P126" i="15" s="1"/>
  <c r="M126" i="15"/>
  <c r="Y604" i="15"/>
  <c r="Z604" i="15" s="1"/>
  <c r="BE604" i="15" s="1"/>
  <c r="S604" i="15"/>
  <c r="T604" i="15" s="1"/>
  <c r="BD604" i="15" s="1"/>
  <c r="M604" i="15"/>
  <c r="N604" i="15" s="1"/>
  <c r="BC604" i="15" s="1"/>
  <c r="Y603" i="15"/>
  <c r="Z603" i="15" s="1"/>
  <c r="BE603" i="15" s="1"/>
  <c r="S603" i="15"/>
  <c r="T603" i="15" s="1"/>
  <c r="BD603" i="15" s="1"/>
  <c r="M603" i="15"/>
  <c r="N603" i="15" s="1"/>
  <c r="BC603" i="15" s="1"/>
  <c r="AN125" i="15"/>
  <c r="AO125" i="15" s="1"/>
  <c r="AD125" i="15"/>
  <c r="AA125" i="15"/>
  <c r="AB125" i="15" s="1"/>
  <c r="Y125" i="15"/>
  <c r="U125" i="15"/>
  <c r="V125" i="15" s="1"/>
  <c r="S125" i="15"/>
  <c r="O125" i="15"/>
  <c r="P125" i="15" s="1"/>
  <c r="M125" i="15"/>
  <c r="AN602" i="15"/>
  <c r="AO602" i="15" s="1"/>
  <c r="Y602" i="15"/>
  <c r="Z602" i="15" s="1"/>
  <c r="BE602" i="15" s="1"/>
  <c r="S602" i="15"/>
  <c r="T602" i="15" s="1"/>
  <c r="BD602" i="15" s="1"/>
  <c r="M602" i="15"/>
  <c r="N602" i="15" s="1"/>
  <c r="BC602" i="15" s="1"/>
  <c r="AD124" i="15"/>
  <c r="AA124" i="15"/>
  <c r="AB124" i="15" s="1"/>
  <c r="Y124" i="15"/>
  <c r="U124" i="15"/>
  <c r="V124" i="15" s="1"/>
  <c r="S124" i="15"/>
  <c r="O124" i="15"/>
  <c r="P124" i="15" s="1"/>
  <c r="M124" i="15"/>
  <c r="AN123" i="15"/>
  <c r="AO123" i="15" s="1"/>
  <c r="AD123" i="15"/>
  <c r="AA123" i="15"/>
  <c r="AB123" i="15" s="1"/>
  <c r="Y123" i="15"/>
  <c r="U123" i="15"/>
  <c r="V123" i="15" s="1"/>
  <c r="S123" i="15"/>
  <c r="O123" i="15"/>
  <c r="P123" i="15" s="1"/>
  <c r="M123" i="15"/>
  <c r="AN122" i="15"/>
  <c r="AO122" i="15" s="1"/>
  <c r="AD122" i="15"/>
  <c r="AA122" i="15"/>
  <c r="AB122" i="15" s="1"/>
  <c r="Y122" i="15"/>
  <c r="U122" i="15"/>
  <c r="V122" i="15" s="1"/>
  <c r="S122" i="15"/>
  <c r="O122" i="15"/>
  <c r="P122" i="15" s="1"/>
  <c r="M122" i="15"/>
  <c r="AN121" i="15"/>
  <c r="AO121" i="15" s="1"/>
  <c r="AD121" i="15"/>
  <c r="AA121" i="15"/>
  <c r="AB121" i="15" s="1"/>
  <c r="Y121" i="15"/>
  <c r="U121" i="15"/>
  <c r="V121" i="15" s="1"/>
  <c r="S121" i="15"/>
  <c r="O121" i="15"/>
  <c r="P121" i="15" s="1"/>
  <c r="M121" i="15"/>
  <c r="AN120" i="15"/>
  <c r="AO120" i="15" s="1"/>
  <c r="AD120" i="15"/>
  <c r="AA120" i="15"/>
  <c r="AB120" i="15" s="1"/>
  <c r="Y120" i="15"/>
  <c r="U120" i="15"/>
  <c r="V120" i="15" s="1"/>
  <c r="S120" i="15"/>
  <c r="O120" i="15"/>
  <c r="P120" i="15" s="1"/>
  <c r="M120" i="15"/>
  <c r="AD119" i="15"/>
  <c r="AA119" i="15"/>
  <c r="AB119" i="15" s="1"/>
  <c r="Y119" i="15"/>
  <c r="U119" i="15"/>
  <c r="V119" i="15" s="1"/>
  <c r="S119" i="15"/>
  <c r="O119" i="15"/>
  <c r="P119" i="15" s="1"/>
  <c r="M119" i="15"/>
  <c r="AN118" i="15"/>
  <c r="AO118" i="15" s="1"/>
  <c r="AD118" i="15"/>
  <c r="AA118" i="15"/>
  <c r="AB118" i="15" s="1"/>
  <c r="Y118" i="15"/>
  <c r="U118" i="15"/>
  <c r="V118" i="15" s="1"/>
  <c r="S118" i="15"/>
  <c r="O118" i="15"/>
  <c r="P118" i="15" s="1"/>
  <c r="M118" i="15"/>
  <c r="AD117" i="15"/>
  <c r="AA117" i="15"/>
  <c r="AB117" i="15" s="1"/>
  <c r="Y117" i="15"/>
  <c r="U117" i="15"/>
  <c r="V117" i="15" s="1"/>
  <c r="S117" i="15"/>
  <c r="O117" i="15"/>
  <c r="P117" i="15" s="1"/>
  <c r="M117" i="15"/>
  <c r="Y601" i="15"/>
  <c r="Z601" i="15" s="1"/>
  <c r="BE601" i="15" s="1"/>
  <c r="S601" i="15"/>
  <c r="T601" i="15" s="1"/>
  <c r="BD601" i="15" s="1"/>
  <c r="M601" i="15"/>
  <c r="N601" i="15" s="1"/>
  <c r="BC601" i="15" s="1"/>
  <c r="AD116" i="15"/>
  <c r="AA116" i="15"/>
  <c r="AB116" i="15" s="1"/>
  <c r="Y116" i="15"/>
  <c r="U116" i="15"/>
  <c r="V116" i="15" s="1"/>
  <c r="S116" i="15"/>
  <c r="O116" i="15"/>
  <c r="P116" i="15" s="1"/>
  <c r="M116" i="15"/>
  <c r="Y600" i="15"/>
  <c r="Z600" i="15" s="1"/>
  <c r="BE600" i="15" s="1"/>
  <c r="S600" i="15"/>
  <c r="T600" i="15" s="1"/>
  <c r="BD600" i="15" s="1"/>
  <c r="M600" i="15"/>
  <c r="N600" i="15" s="1"/>
  <c r="BC600" i="15" s="1"/>
  <c r="AN115" i="15"/>
  <c r="AO115" i="15" s="1"/>
  <c r="AD115" i="15"/>
  <c r="AA115" i="15"/>
  <c r="AB115" i="15" s="1"/>
  <c r="Y115" i="15"/>
  <c r="U115" i="15"/>
  <c r="V115" i="15" s="1"/>
  <c r="S115" i="15"/>
  <c r="O115" i="15"/>
  <c r="P115" i="15" s="1"/>
  <c r="M115" i="15"/>
  <c r="AN114" i="15"/>
  <c r="AO114" i="15" s="1"/>
  <c r="AD114" i="15"/>
  <c r="AA114" i="15"/>
  <c r="AB114" i="15" s="1"/>
  <c r="Y114" i="15"/>
  <c r="U114" i="15"/>
  <c r="V114" i="15" s="1"/>
  <c r="S114" i="15"/>
  <c r="O114" i="15"/>
  <c r="P114" i="15" s="1"/>
  <c r="M114" i="15"/>
  <c r="AN113" i="15"/>
  <c r="AO113" i="15" s="1"/>
  <c r="AD113" i="15"/>
  <c r="AA113" i="15"/>
  <c r="AB113" i="15" s="1"/>
  <c r="Y113" i="15"/>
  <c r="U113" i="15"/>
  <c r="V113" i="15" s="1"/>
  <c r="S113" i="15"/>
  <c r="O113" i="15"/>
  <c r="P113" i="15" s="1"/>
  <c r="M113" i="15"/>
  <c r="AN599" i="15"/>
  <c r="AO599" i="15" s="1"/>
  <c r="Y599" i="15"/>
  <c r="Z599" i="15" s="1"/>
  <c r="BE599" i="15" s="1"/>
  <c r="S599" i="15"/>
  <c r="T599" i="15" s="1"/>
  <c r="BD599" i="15" s="1"/>
  <c r="M599" i="15"/>
  <c r="N599" i="15" s="1"/>
  <c r="BC599" i="15" s="1"/>
  <c r="AN112" i="15"/>
  <c r="AO112" i="15" s="1"/>
  <c r="AD112" i="15"/>
  <c r="AA112" i="15"/>
  <c r="AB112" i="15" s="1"/>
  <c r="Y112" i="15"/>
  <c r="U112" i="15"/>
  <c r="V112" i="15" s="1"/>
  <c r="S112" i="15"/>
  <c r="O112" i="15"/>
  <c r="P112" i="15" s="1"/>
  <c r="M112" i="15"/>
  <c r="AN598" i="15"/>
  <c r="AO598" i="15" s="1"/>
  <c r="Y598" i="15"/>
  <c r="Z598" i="15" s="1"/>
  <c r="BE598" i="15" s="1"/>
  <c r="S598" i="15"/>
  <c r="T598" i="15" s="1"/>
  <c r="BD598" i="15" s="1"/>
  <c r="M598" i="15"/>
  <c r="N598" i="15" s="1"/>
  <c r="BC598" i="15" s="1"/>
  <c r="AN111" i="15"/>
  <c r="AO111" i="15" s="1"/>
  <c r="AD111" i="15"/>
  <c r="AA111" i="15"/>
  <c r="AB111" i="15" s="1"/>
  <c r="Y111" i="15"/>
  <c r="U111" i="15"/>
  <c r="V111" i="15" s="1"/>
  <c r="S111" i="15"/>
  <c r="O111" i="15"/>
  <c r="P111" i="15" s="1"/>
  <c r="M111" i="15"/>
  <c r="AN110" i="15"/>
  <c r="AO110" i="15" s="1"/>
  <c r="AD110" i="15"/>
  <c r="AA110" i="15"/>
  <c r="AB110" i="15" s="1"/>
  <c r="Y110" i="15"/>
  <c r="U110" i="15"/>
  <c r="V110" i="15" s="1"/>
  <c r="S110" i="15"/>
  <c r="O110" i="15"/>
  <c r="P110" i="15" s="1"/>
  <c r="M110" i="15"/>
  <c r="AN109" i="15"/>
  <c r="AO109" i="15" s="1"/>
  <c r="AD109" i="15"/>
  <c r="AA109" i="15"/>
  <c r="AB109" i="15" s="1"/>
  <c r="Y109" i="15"/>
  <c r="U109" i="15"/>
  <c r="V109" i="15" s="1"/>
  <c r="S109" i="15"/>
  <c r="O109" i="15"/>
  <c r="P109" i="15" s="1"/>
  <c r="M109" i="15"/>
  <c r="AN108" i="15"/>
  <c r="AO108" i="15" s="1"/>
  <c r="AD108" i="15"/>
  <c r="AA108" i="15"/>
  <c r="AB108" i="15" s="1"/>
  <c r="Y108" i="15"/>
  <c r="U108" i="15"/>
  <c r="V108" i="15" s="1"/>
  <c r="S108" i="15"/>
  <c r="O108" i="15"/>
  <c r="P108" i="15" s="1"/>
  <c r="M108" i="15"/>
  <c r="AN597" i="15"/>
  <c r="AO597" i="15" s="1"/>
  <c r="Y597" i="15"/>
  <c r="Z597" i="15" s="1"/>
  <c r="BE597" i="15" s="1"/>
  <c r="S597" i="15"/>
  <c r="T597" i="15" s="1"/>
  <c r="BD597" i="15" s="1"/>
  <c r="M597" i="15"/>
  <c r="N597" i="15" s="1"/>
  <c r="BC597" i="15" s="1"/>
  <c r="AN107" i="15"/>
  <c r="AO107" i="15" s="1"/>
  <c r="AD107" i="15"/>
  <c r="AA107" i="15"/>
  <c r="AB107" i="15" s="1"/>
  <c r="Y107" i="15"/>
  <c r="U107" i="15"/>
  <c r="V107" i="15" s="1"/>
  <c r="S107" i="15"/>
  <c r="O107" i="15"/>
  <c r="P107" i="15" s="1"/>
  <c r="M107" i="15"/>
  <c r="AN106" i="15"/>
  <c r="AO106" i="15" s="1"/>
  <c r="AD106" i="15"/>
  <c r="AA106" i="15"/>
  <c r="AB106" i="15" s="1"/>
  <c r="Y106" i="15"/>
  <c r="U106" i="15"/>
  <c r="V106" i="15" s="1"/>
  <c r="S106" i="15"/>
  <c r="O106" i="15"/>
  <c r="P106" i="15" s="1"/>
  <c r="M106" i="15"/>
  <c r="AN105" i="15"/>
  <c r="AO105" i="15" s="1"/>
  <c r="AD105" i="15"/>
  <c r="AA105" i="15"/>
  <c r="AB105" i="15" s="1"/>
  <c r="Y105" i="15"/>
  <c r="U105" i="15"/>
  <c r="V105" i="15" s="1"/>
  <c r="S105" i="15"/>
  <c r="O105" i="15"/>
  <c r="P105" i="15" s="1"/>
  <c r="M105" i="15"/>
  <c r="AN104" i="15"/>
  <c r="AO104" i="15" s="1"/>
  <c r="AD104" i="15"/>
  <c r="AA104" i="15"/>
  <c r="AB104" i="15" s="1"/>
  <c r="Y104" i="15"/>
  <c r="U104" i="15"/>
  <c r="V104" i="15" s="1"/>
  <c r="S104" i="15"/>
  <c r="O104" i="15"/>
  <c r="P104" i="15" s="1"/>
  <c r="M104" i="15"/>
  <c r="AN103" i="15"/>
  <c r="AO103" i="15" s="1"/>
  <c r="AD103" i="15"/>
  <c r="AA103" i="15"/>
  <c r="AB103" i="15" s="1"/>
  <c r="Y103" i="15"/>
  <c r="U103" i="15"/>
  <c r="V103" i="15" s="1"/>
  <c r="S103" i="15"/>
  <c r="O103" i="15"/>
  <c r="P103" i="15" s="1"/>
  <c r="M103" i="15"/>
  <c r="AD102" i="15"/>
  <c r="AA102" i="15"/>
  <c r="AB102" i="15" s="1"/>
  <c r="Y102" i="15"/>
  <c r="U102" i="15"/>
  <c r="V102" i="15" s="1"/>
  <c r="S102" i="15"/>
  <c r="O102" i="15"/>
  <c r="P102" i="15" s="1"/>
  <c r="M102" i="15"/>
  <c r="AN101" i="15"/>
  <c r="AO101" i="15" s="1"/>
  <c r="AD101" i="15"/>
  <c r="AA101" i="15"/>
  <c r="AB101" i="15" s="1"/>
  <c r="Y101" i="15"/>
  <c r="U101" i="15"/>
  <c r="V101" i="15" s="1"/>
  <c r="S101" i="15"/>
  <c r="O101" i="15"/>
  <c r="P101" i="15" s="1"/>
  <c r="M101" i="15"/>
  <c r="AN100" i="15"/>
  <c r="AO100" i="15" s="1"/>
  <c r="AD100" i="15"/>
  <c r="AA100" i="15"/>
  <c r="AB100" i="15" s="1"/>
  <c r="Y100" i="15"/>
  <c r="U100" i="15"/>
  <c r="V100" i="15" s="1"/>
  <c r="S100" i="15"/>
  <c r="O100" i="15"/>
  <c r="P100" i="15" s="1"/>
  <c r="M100" i="15"/>
  <c r="AD99" i="15"/>
  <c r="AA99" i="15"/>
  <c r="AB99" i="15" s="1"/>
  <c r="Y99" i="15"/>
  <c r="U99" i="15"/>
  <c r="V99" i="15" s="1"/>
  <c r="S99" i="15"/>
  <c r="O99" i="15"/>
  <c r="P99" i="15" s="1"/>
  <c r="M99" i="15"/>
  <c r="AN596" i="15"/>
  <c r="AO596" i="15" s="1"/>
  <c r="Y596" i="15"/>
  <c r="Z596" i="15" s="1"/>
  <c r="BE596" i="15" s="1"/>
  <c r="S596" i="15"/>
  <c r="T596" i="15" s="1"/>
  <c r="BD596" i="15" s="1"/>
  <c r="M596" i="15"/>
  <c r="N596" i="15" s="1"/>
  <c r="BC596" i="15" s="1"/>
  <c r="AN98" i="15"/>
  <c r="AO98" i="15" s="1"/>
  <c r="AD98" i="15"/>
  <c r="AA98" i="15"/>
  <c r="AB98" i="15" s="1"/>
  <c r="Y98" i="15"/>
  <c r="U98" i="15"/>
  <c r="V98" i="15" s="1"/>
  <c r="S98" i="15"/>
  <c r="O98" i="15"/>
  <c r="P98" i="15" s="1"/>
  <c r="M98" i="15"/>
  <c r="AN97" i="15"/>
  <c r="AO97" i="15" s="1"/>
  <c r="AD97" i="15"/>
  <c r="AA97" i="15"/>
  <c r="AB97" i="15" s="1"/>
  <c r="Y97" i="15"/>
  <c r="U97" i="15"/>
  <c r="V97" i="15" s="1"/>
  <c r="S97" i="15"/>
  <c r="O97" i="15"/>
  <c r="P97" i="15" s="1"/>
  <c r="M97" i="15"/>
  <c r="AD96" i="15"/>
  <c r="AA96" i="15"/>
  <c r="AB96" i="15" s="1"/>
  <c r="Y96" i="15"/>
  <c r="U96" i="15"/>
  <c r="V96" i="15" s="1"/>
  <c r="S96" i="15"/>
  <c r="O96" i="15"/>
  <c r="P96" i="15" s="1"/>
  <c r="M96" i="15"/>
  <c r="AN95" i="15"/>
  <c r="AO95" i="15" s="1"/>
  <c r="AD95" i="15"/>
  <c r="AA95" i="15"/>
  <c r="AB95" i="15" s="1"/>
  <c r="Y95" i="15"/>
  <c r="U95" i="15"/>
  <c r="V95" i="15" s="1"/>
  <c r="S95" i="15"/>
  <c r="O95" i="15"/>
  <c r="P95" i="15" s="1"/>
  <c r="M95" i="15"/>
  <c r="AN595" i="15"/>
  <c r="AO595" i="15" s="1"/>
  <c r="Y595" i="15"/>
  <c r="Z595" i="15" s="1"/>
  <c r="BE595" i="15" s="1"/>
  <c r="S595" i="15"/>
  <c r="T595" i="15" s="1"/>
  <c r="BD595" i="15" s="1"/>
  <c r="M595" i="15"/>
  <c r="N595" i="15" s="1"/>
  <c r="BC595" i="15" s="1"/>
  <c r="AN594" i="15"/>
  <c r="AO594" i="15" s="1"/>
  <c r="Y594" i="15"/>
  <c r="Z594" i="15" s="1"/>
  <c r="BE594" i="15" s="1"/>
  <c r="S594" i="15"/>
  <c r="T594" i="15" s="1"/>
  <c r="BD594" i="15" s="1"/>
  <c r="M594" i="15"/>
  <c r="N594" i="15" s="1"/>
  <c r="BC594" i="15" s="1"/>
  <c r="AN593" i="15"/>
  <c r="AO593" i="15" s="1"/>
  <c r="Y593" i="15"/>
  <c r="Z593" i="15" s="1"/>
  <c r="BE593" i="15" s="1"/>
  <c r="S593" i="15"/>
  <c r="T593" i="15" s="1"/>
  <c r="BD593" i="15" s="1"/>
  <c r="M593" i="15"/>
  <c r="N593" i="15" s="1"/>
  <c r="BC593" i="15" s="1"/>
  <c r="AN94" i="15"/>
  <c r="AO94" i="15" s="1"/>
  <c r="AD94" i="15"/>
  <c r="AA94" i="15"/>
  <c r="AB94" i="15" s="1"/>
  <c r="Y94" i="15"/>
  <c r="U94" i="15"/>
  <c r="V94" i="15" s="1"/>
  <c r="S94" i="15"/>
  <c r="O94" i="15"/>
  <c r="P94" i="15" s="1"/>
  <c r="M94" i="15"/>
  <c r="AN592" i="15"/>
  <c r="AO592" i="15" s="1"/>
  <c r="Y592" i="15"/>
  <c r="Z592" i="15" s="1"/>
  <c r="BE592" i="15" s="1"/>
  <c r="S592" i="15"/>
  <c r="T592" i="15" s="1"/>
  <c r="BD592" i="15" s="1"/>
  <c r="M592" i="15"/>
  <c r="N592" i="15" s="1"/>
  <c r="BC592" i="15" s="1"/>
  <c r="AN93" i="15"/>
  <c r="AO93" i="15" s="1"/>
  <c r="AD93" i="15"/>
  <c r="AA93" i="15"/>
  <c r="AB93" i="15" s="1"/>
  <c r="Y93" i="15"/>
  <c r="U93" i="15"/>
  <c r="V93" i="15" s="1"/>
  <c r="S93" i="15"/>
  <c r="O93" i="15"/>
  <c r="P93" i="15" s="1"/>
  <c r="M93" i="15"/>
  <c r="AD92" i="15"/>
  <c r="AA92" i="15"/>
  <c r="AB92" i="15" s="1"/>
  <c r="Y92" i="15"/>
  <c r="U92" i="15"/>
  <c r="V92" i="15" s="1"/>
  <c r="S92" i="15"/>
  <c r="O92" i="15"/>
  <c r="P92" i="15" s="1"/>
  <c r="M92" i="15"/>
  <c r="AD91" i="15"/>
  <c r="AA91" i="15"/>
  <c r="AB91" i="15" s="1"/>
  <c r="Y91" i="15"/>
  <c r="U91" i="15"/>
  <c r="V91" i="15" s="1"/>
  <c r="S91" i="15"/>
  <c r="O91" i="15"/>
  <c r="P91" i="15" s="1"/>
  <c r="M91" i="15"/>
  <c r="AD90" i="15"/>
  <c r="AA90" i="15"/>
  <c r="AB90" i="15" s="1"/>
  <c r="Y90" i="15"/>
  <c r="U90" i="15"/>
  <c r="V90" i="15" s="1"/>
  <c r="S90" i="15"/>
  <c r="O90" i="15"/>
  <c r="P90" i="15" s="1"/>
  <c r="M90" i="15"/>
  <c r="AD89" i="15"/>
  <c r="AA89" i="15"/>
  <c r="AB89" i="15" s="1"/>
  <c r="Y89" i="15"/>
  <c r="U89" i="15"/>
  <c r="V89" i="15" s="1"/>
  <c r="S89" i="15"/>
  <c r="O89" i="15"/>
  <c r="P89" i="15" s="1"/>
  <c r="M89" i="15"/>
  <c r="AD88" i="15"/>
  <c r="AA88" i="15"/>
  <c r="AB88" i="15" s="1"/>
  <c r="Y88" i="15"/>
  <c r="U88" i="15"/>
  <c r="V88" i="15" s="1"/>
  <c r="S88" i="15"/>
  <c r="O88" i="15"/>
  <c r="P88" i="15" s="1"/>
  <c r="M88" i="15"/>
  <c r="AD87" i="15"/>
  <c r="AA87" i="15"/>
  <c r="AB87" i="15" s="1"/>
  <c r="Y87" i="15"/>
  <c r="U87" i="15"/>
  <c r="V87" i="15" s="1"/>
  <c r="S87" i="15"/>
  <c r="O87" i="15"/>
  <c r="P87" i="15" s="1"/>
  <c r="M87" i="15"/>
  <c r="AN86" i="15"/>
  <c r="AO86" i="15" s="1"/>
  <c r="AD86" i="15"/>
  <c r="AA86" i="15"/>
  <c r="AB86" i="15" s="1"/>
  <c r="Y86" i="15"/>
  <c r="U86" i="15"/>
  <c r="V86" i="15" s="1"/>
  <c r="S86" i="15"/>
  <c r="O86" i="15"/>
  <c r="P86" i="15" s="1"/>
  <c r="M86" i="15"/>
  <c r="AN85" i="15"/>
  <c r="AO85" i="15" s="1"/>
  <c r="AD85" i="15"/>
  <c r="AA85" i="15"/>
  <c r="AB85" i="15" s="1"/>
  <c r="Y85" i="15"/>
  <c r="U85" i="15"/>
  <c r="V85" i="15" s="1"/>
  <c r="S85" i="15"/>
  <c r="O85" i="15"/>
  <c r="P85" i="15" s="1"/>
  <c r="M85" i="15"/>
  <c r="AN84" i="15"/>
  <c r="AO84" i="15" s="1"/>
  <c r="AD84" i="15"/>
  <c r="AA84" i="15"/>
  <c r="AB84" i="15" s="1"/>
  <c r="Y84" i="15"/>
  <c r="U84" i="15"/>
  <c r="V84" i="15" s="1"/>
  <c r="S84" i="15"/>
  <c r="O84" i="15"/>
  <c r="P84" i="15" s="1"/>
  <c r="M84" i="15"/>
  <c r="AN83" i="15"/>
  <c r="AO83" i="15" s="1"/>
  <c r="AD83" i="15"/>
  <c r="AA83" i="15"/>
  <c r="AB83" i="15" s="1"/>
  <c r="Y83" i="15"/>
  <c r="U83" i="15"/>
  <c r="V83" i="15" s="1"/>
  <c r="S83" i="15"/>
  <c r="O83" i="15"/>
  <c r="P83" i="15" s="1"/>
  <c r="M83" i="15"/>
  <c r="AN591" i="15"/>
  <c r="AO591" i="15" s="1"/>
  <c r="Y591" i="15"/>
  <c r="Z591" i="15" s="1"/>
  <c r="BE591" i="15" s="1"/>
  <c r="S591" i="15"/>
  <c r="T591" i="15" s="1"/>
  <c r="BD591" i="15" s="1"/>
  <c r="M591" i="15"/>
  <c r="N591" i="15" s="1"/>
  <c r="BC591" i="15" s="1"/>
  <c r="AN82" i="15"/>
  <c r="AO82" i="15" s="1"/>
  <c r="AD82" i="15"/>
  <c r="AA82" i="15"/>
  <c r="AB82" i="15" s="1"/>
  <c r="Y82" i="15"/>
  <c r="U82" i="15"/>
  <c r="V82" i="15" s="1"/>
  <c r="S82" i="15"/>
  <c r="O82" i="15"/>
  <c r="P82" i="15" s="1"/>
  <c r="M82" i="15"/>
  <c r="AN81" i="15"/>
  <c r="AO81" i="15" s="1"/>
  <c r="AD81" i="15"/>
  <c r="AA81" i="15"/>
  <c r="AB81" i="15" s="1"/>
  <c r="Y81" i="15"/>
  <c r="U81" i="15"/>
  <c r="V81" i="15" s="1"/>
  <c r="S81" i="15"/>
  <c r="O81" i="15"/>
  <c r="P81" i="15" s="1"/>
  <c r="M81" i="15"/>
  <c r="AN80" i="15"/>
  <c r="AO80" i="15" s="1"/>
  <c r="AD80" i="15"/>
  <c r="AA80" i="15"/>
  <c r="AB80" i="15" s="1"/>
  <c r="Y80" i="15"/>
  <c r="U80" i="15"/>
  <c r="V80" i="15" s="1"/>
  <c r="S80" i="15"/>
  <c r="O80" i="15"/>
  <c r="P80" i="15" s="1"/>
  <c r="M80" i="15"/>
  <c r="AN79" i="15"/>
  <c r="AO79" i="15" s="1"/>
  <c r="AD79" i="15"/>
  <c r="AA79" i="15"/>
  <c r="AB79" i="15" s="1"/>
  <c r="Y79" i="15"/>
  <c r="U79" i="15"/>
  <c r="V79" i="15" s="1"/>
  <c r="S79" i="15"/>
  <c r="O79" i="15"/>
  <c r="P79" i="15" s="1"/>
  <c r="M79" i="15"/>
  <c r="AN78" i="15"/>
  <c r="AO78" i="15" s="1"/>
  <c r="AD78" i="15"/>
  <c r="AA78" i="15"/>
  <c r="AB78" i="15" s="1"/>
  <c r="Y78" i="15"/>
  <c r="U78" i="15"/>
  <c r="V78" i="15" s="1"/>
  <c r="S78" i="15"/>
  <c r="O78" i="15"/>
  <c r="P78" i="15" s="1"/>
  <c r="M78" i="15"/>
  <c r="AN77" i="15"/>
  <c r="AO77" i="15" s="1"/>
  <c r="AD77" i="15"/>
  <c r="AA77" i="15"/>
  <c r="AB77" i="15" s="1"/>
  <c r="Y77" i="15"/>
  <c r="U77" i="15"/>
  <c r="V77" i="15" s="1"/>
  <c r="S77" i="15"/>
  <c r="O77" i="15"/>
  <c r="P77" i="15" s="1"/>
  <c r="M77" i="15"/>
  <c r="AN76" i="15"/>
  <c r="AO76" i="15" s="1"/>
  <c r="AD76" i="15"/>
  <c r="AA76" i="15"/>
  <c r="AB76" i="15" s="1"/>
  <c r="Y76" i="15"/>
  <c r="U76" i="15"/>
  <c r="V76" i="15" s="1"/>
  <c r="S76" i="15"/>
  <c r="O76" i="15"/>
  <c r="P76" i="15" s="1"/>
  <c r="M76" i="15"/>
  <c r="AD75" i="15"/>
  <c r="AA75" i="15"/>
  <c r="AB75" i="15" s="1"/>
  <c r="Y75" i="15"/>
  <c r="U75" i="15"/>
  <c r="V75" i="15" s="1"/>
  <c r="S75" i="15"/>
  <c r="O75" i="15"/>
  <c r="P75" i="15" s="1"/>
  <c r="M75" i="15"/>
  <c r="AN590" i="15"/>
  <c r="AO590" i="15" s="1"/>
  <c r="Y590" i="15"/>
  <c r="Z590" i="15" s="1"/>
  <c r="BE590" i="15" s="1"/>
  <c r="S590" i="15"/>
  <c r="T590" i="15" s="1"/>
  <c r="BD590" i="15" s="1"/>
  <c r="M590" i="15"/>
  <c r="N590" i="15" s="1"/>
  <c r="BC590" i="15" s="1"/>
  <c r="AN589" i="15"/>
  <c r="AO589" i="15" s="1"/>
  <c r="Y589" i="15"/>
  <c r="Z589" i="15" s="1"/>
  <c r="BE589" i="15" s="1"/>
  <c r="S589" i="15"/>
  <c r="T589" i="15" s="1"/>
  <c r="BD589" i="15" s="1"/>
  <c r="M589" i="15"/>
  <c r="N589" i="15" s="1"/>
  <c r="BC589" i="15" s="1"/>
  <c r="AN588" i="15"/>
  <c r="AO588" i="15" s="1"/>
  <c r="Y588" i="15"/>
  <c r="Z588" i="15" s="1"/>
  <c r="BE588" i="15" s="1"/>
  <c r="S588" i="15"/>
  <c r="T588" i="15" s="1"/>
  <c r="BD588" i="15" s="1"/>
  <c r="M588" i="15"/>
  <c r="N588" i="15" s="1"/>
  <c r="BC588" i="15" s="1"/>
  <c r="AN587" i="15"/>
  <c r="AO587" i="15" s="1"/>
  <c r="Y587" i="15"/>
  <c r="Z587" i="15" s="1"/>
  <c r="BE587" i="15" s="1"/>
  <c r="S587" i="15"/>
  <c r="T587" i="15" s="1"/>
  <c r="BD587" i="15" s="1"/>
  <c r="M587" i="15"/>
  <c r="N587" i="15" s="1"/>
  <c r="BC587" i="15" s="1"/>
  <c r="AN586" i="15"/>
  <c r="AO586" i="15" s="1"/>
  <c r="Y586" i="15"/>
  <c r="Z586" i="15" s="1"/>
  <c r="BE586" i="15" s="1"/>
  <c r="S586" i="15"/>
  <c r="T586" i="15" s="1"/>
  <c r="BD586" i="15" s="1"/>
  <c r="M586" i="15"/>
  <c r="N586" i="15" s="1"/>
  <c r="BC586" i="15" s="1"/>
  <c r="AN585" i="15"/>
  <c r="AO585" i="15" s="1"/>
  <c r="Y585" i="15"/>
  <c r="Z585" i="15" s="1"/>
  <c r="BE585" i="15" s="1"/>
  <c r="S585" i="15"/>
  <c r="T585" i="15" s="1"/>
  <c r="BD585" i="15" s="1"/>
  <c r="M585" i="15"/>
  <c r="N585" i="15" s="1"/>
  <c r="BC585" i="15" s="1"/>
  <c r="AN584" i="15"/>
  <c r="AO584" i="15" s="1"/>
  <c r="Y584" i="15"/>
  <c r="Z584" i="15" s="1"/>
  <c r="BE584" i="15" s="1"/>
  <c r="S584" i="15"/>
  <c r="T584" i="15" s="1"/>
  <c r="BD584" i="15" s="1"/>
  <c r="M584" i="15"/>
  <c r="N584" i="15" s="1"/>
  <c r="BC584" i="15" s="1"/>
  <c r="AN583" i="15"/>
  <c r="AO583" i="15" s="1"/>
  <c r="Y583" i="15"/>
  <c r="Z583" i="15" s="1"/>
  <c r="BE583" i="15" s="1"/>
  <c r="S583" i="15"/>
  <c r="T583" i="15" s="1"/>
  <c r="BD583" i="15" s="1"/>
  <c r="M583" i="15"/>
  <c r="N583" i="15" s="1"/>
  <c r="BC583" i="15" s="1"/>
  <c r="AN582" i="15"/>
  <c r="AO582" i="15" s="1"/>
  <c r="Y582" i="15"/>
  <c r="Z582" i="15" s="1"/>
  <c r="BE582" i="15" s="1"/>
  <c r="S582" i="15"/>
  <c r="T582" i="15" s="1"/>
  <c r="BD582" i="15" s="1"/>
  <c r="M582" i="15"/>
  <c r="N582" i="15" s="1"/>
  <c r="BC582" i="15" s="1"/>
  <c r="AN74" i="15"/>
  <c r="AO74" i="15" s="1"/>
  <c r="AD74" i="15"/>
  <c r="AA74" i="15"/>
  <c r="AB74" i="15" s="1"/>
  <c r="Y74" i="15"/>
  <c r="U74" i="15"/>
  <c r="V74" i="15" s="1"/>
  <c r="S74" i="15"/>
  <c r="O74" i="15"/>
  <c r="P74" i="15" s="1"/>
  <c r="M74" i="15"/>
  <c r="AN581" i="15"/>
  <c r="AO581" i="15" s="1"/>
  <c r="Y581" i="15"/>
  <c r="Z581" i="15" s="1"/>
  <c r="BE581" i="15" s="1"/>
  <c r="S581" i="15"/>
  <c r="T581" i="15" s="1"/>
  <c r="BD581" i="15" s="1"/>
  <c r="M581" i="15"/>
  <c r="N581" i="15" s="1"/>
  <c r="BC581" i="15" s="1"/>
  <c r="AN580" i="15"/>
  <c r="AO580" i="15" s="1"/>
  <c r="Y580" i="15"/>
  <c r="Z580" i="15" s="1"/>
  <c r="BE580" i="15" s="1"/>
  <c r="S580" i="15"/>
  <c r="T580" i="15" s="1"/>
  <c r="BD580" i="15" s="1"/>
  <c r="M580" i="15"/>
  <c r="N580" i="15" s="1"/>
  <c r="BC580" i="15" s="1"/>
  <c r="AN579" i="15"/>
  <c r="AO579" i="15" s="1"/>
  <c r="Y579" i="15"/>
  <c r="Z579" i="15" s="1"/>
  <c r="BE579" i="15" s="1"/>
  <c r="S579" i="15"/>
  <c r="T579" i="15" s="1"/>
  <c r="BD579" i="15" s="1"/>
  <c r="M579" i="15"/>
  <c r="N579" i="15" s="1"/>
  <c r="BC579" i="15" s="1"/>
  <c r="AN578" i="15"/>
  <c r="AO578" i="15" s="1"/>
  <c r="Y578" i="15"/>
  <c r="Z578" i="15" s="1"/>
  <c r="BE578" i="15" s="1"/>
  <c r="S578" i="15"/>
  <c r="T578" i="15" s="1"/>
  <c r="BD578" i="15" s="1"/>
  <c r="M578" i="15"/>
  <c r="N578" i="15" s="1"/>
  <c r="BC578" i="15" s="1"/>
  <c r="AN73" i="15"/>
  <c r="AO73" i="15" s="1"/>
  <c r="AD73" i="15"/>
  <c r="AA73" i="15"/>
  <c r="AB73" i="15" s="1"/>
  <c r="Y73" i="15"/>
  <c r="U73" i="15"/>
  <c r="V73" i="15" s="1"/>
  <c r="S73" i="15"/>
  <c r="O73" i="15"/>
  <c r="P73" i="15" s="1"/>
  <c r="M73" i="15"/>
  <c r="AN72" i="15"/>
  <c r="AO72" i="15" s="1"/>
  <c r="AD72" i="15"/>
  <c r="AA72" i="15"/>
  <c r="AB72" i="15" s="1"/>
  <c r="Y72" i="15"/>
  <c r="U72" i="15"/>
  <c r="V72" i="15" s="1"/>
  <c r="S72" i="15"/>
  <c r="O72" i="15"/>
  <c r="P72" i="15" s="1"/>
  <c r="M72" i="15"/>
  <c r="AN71" i="15"/>
  <c r="AO71" i="15" s="1"/>
  <c r="AD71" i="15"/>
  <c r="AA71" i="15"/>
  <c r="AB71" i="15" s="1"/>
  <c r="Y71" i="15"/>
  <c r="U71" i="15"/>
  <c r="V71" i="15" s="1"/>
  <c r="S71" i="15"/>
  <c r="O71" i="15"/>
  <c r="P71" i="15" s="1"/>
  <c r="M71" i="15"/>
  <c r="AN577" i="15"/>
  <c r="AO577" i="15" s="1"/>
  <c r="Y577" i="15"/>
  <c r="Z577" i="15" s="1"/>
  <c r="BE577" i="15" s="1"/>
  <c r="S577" i="15"/>
  <c r="T577" i="15" s="1"/>
  <c r="BD577" i="15" s="1"/>
  <c r="M577" i="15"/>
  <c r="N577" i="15" s="1"/>
  <c r="BC577" i="15" s="1"/>
  <c r="AN70" i="15"/>
  <c r="AO70" i="15" s="1"/>
  <c r="AD70" i="15"/>
  <c r="AA70" i="15"/>
  <c r="AB70" i="15" s="1"/>
  <c r="Y70" i="15"/>
  <c r="U70" i="15"/>
  <c r="V70" i="15" s="1"/>
  <c r="S70" i="15"/>
  <c r="O70" i="15"/>
  <c r="P70" i="15" s="1"/>
  <c r="M70" i="15"/>
  <c r="AN69" i="15"/>
  <c r="AO69" i="15" s="1"/>
  <c r="AD69" i="15"/>
  <c r="AA69" i="15"/>
  <c r="AB69" i="15" s="1"/>
  <c r="Y69" i="15"/>
  <c r="U69" i="15"/>
  <c r="V69" i="15" s="1"/>
  <c r="S69" i="15"/>
  <c r="O69" i="15"/>
  <c r="P69" i="15" s="1"/>
  <c r="M69" i="15"/>
  <c r="AN576" i="15"/>
  <c r="AO576" i="15" s="1"/>
  <c r="Y576" i="15"/>
  <c r="Z576" i="15" s="1"/>
  <c r="BE576" i="15" s="1"/>
  <c r="S576" i="15"/>
  <c r="T576" i="15" s="1"/>
  <c r="BD576" i="15" s="1"/>
  <c r="M576" i="15"/>
  <c r="N576" i="15" s="1"/>
  <c r="BC576" i="15" s="1"/>
  <c r="AN68" i="15"/>
  <c r="AO68" i="15" s="1"/>
  <c r="AD68" i="15"/>
  <c r="AA68" i="15"/>
  <c r="AB68" i="15" s="1"/>
  <c r="Y68" i="15"/>
  <c r="U68" i="15"/>
  <c r="V68" i="15" s="1"/>
  <c r="S68" i="15"/>
  <c r="O68" i="15"/>
  <c r="P68" i="15" s="1"/>
  <c r="M68" i="15"/>
  <c r="AN575" i="15"/>
  <c r="AO575" i="15" s="1"/>
  <c r="Y575" i="15"/>
  <c r="Z575" i="15" s="1"/>
  <c r="BE575" i="15" s="1"/>
  <c r="S575" i="15"/>
  <c r="T575" i="15" s="1"/>
  <c r="BD575" i="15" s="1"/>
  <c r="M575" i="15"/>
  <c r="N575" i="15" s="1"/>
  <c r="BC575" i="15" s="1"/>
  <c r="AN574" i="15"/>
  <c r="AO574" i="15" s="1"/>
  <c r="Y574" i="15"/>
  <c r="Z574" i="15" s="1"/>
  <c r="BE574" i="15" s="1"/>
  <c r="S574" i="15"/>
  <c r="T574" i="15" s="1"/>
  <c r="BD574" i="15" s="1"/>
  <c r="M574" i="15"/>
  <c r="N574" i="15" s="1"/>
  <c r="BC574" i="15" s="1"/>
  <c r="AN573" i="15"/>
  <c r="AO573" i="15" s="1"/>
  <c r="Y573" i="15"/>
  <c r="Z573" i="15" s="1"/>
  <c r="BE573" i="15" s="1"/>
  <c r="S573" i="15"/>
  <c r="T573" i="15" s="1"/>
  <c r="BD573" i="15" s="1"/>
  <c r="M573" i="15"/>
  <c r="N573" i="15" s="1"/>
  <c r="BC573" i="15" s="1"/>
  <c r="AN572" i="15"/>
  <c r="AO572" i="15" s="1"/>
  <c r="Y572" i="15"/>
  <c r="Z572" i="15" s="1"/>
  <c r="BE572" i="15" s="1"/>
  <c r="S572" i="15"/>
  <c r="T572" i="15" s="1"/>
  <c r="BD572" i="15" s="1"/>
  <c r="M572" i="15"/>
  <c r="N572" i="15" s="1"/>
  <c r="BC572" i="15" s="1"/>
  <c r="AN571" i="15"/>
  <c r="AO571" i="15" s="1"/>
  <c r="Y571" i="15"/>
  <c r="Z571" i="15" s="1"/>
  <c r="BE571" i="15" s="1"/>
  <c r="S571" i="15"/>
  <c r="T571" i="15" s="1"/>
  <c r="BD571" i="15" s="1"/>
  <c r="M571" i="15"/>
  <c r="N571" i="15" s="1"/>
  <c r="BC571" i="15" s="1"/>
  <c r="AN570" i="15"/>
  <c r="AO570" i="15" s="1"/>
  <c r="Y570" i="15"/>
  <c r="Z570" i="15" s="1"/>
  <c r="BE570" i="15" s="1"/>
  <c r="S570" i="15"/>
  <c r="T570" i="15" s="1"/>
  <c r="BD570" i="15" s="1"/>
  <c r="M570" i="15"/>
  <c r="N570" i="15" s="1"/>
  <c r="BC570" i="15" s="1"/>
  <c r="AN67" i="15"/>
  <c r="AO67" i="15" s="1"/>
  <c r="AD67" i="15"/>
  <c r="AA67" i="15"/>
  <c r="AB67" i="15" s="1"/>
  <c r="Y67" i="15"/>
  <c r="U67" i="15"/>
  <c r="V67" i="15" s="1"/>
  <c r="S67" i="15"/>
  <c r="O67" i="15"/>
  <c r="P67" i="15" s="1"/>
  <c r="M67" i="15"/>
  <c r="AN66" i="15"/>
  <c r="AO66" i="15" s="1"/>
  <c r="AD66" i="15"/>
  <c r="AA66" i="15"/>
  <c r="AB66" i="15" s="1"/>
  <c r="Y66" i="15"/>
  <c r="U66" i="15"/>
  <c r="V66" i="15" s="1"/>
  <c r="S66" i="15"/>
  <c r="O66" i="15"/>
  <c r="P66" i="15" s="1"/>
  <c r="M66" i="15"/>
  <c r="AN65" i="15"/>
  <c r="AO65" i="15" s="1"/>
  <c r="AD65" i="15"/>
  <c r="AA65" i="15"/>
  <c r="AB65" i="15" s="1"/>
  <c r="Y65" i="15"/>
  <c r="U65" i="15"/>
  <c r="V65" i="15" s="1"/>
  <c r="S65" i="15"/>
  <c r="O65" i="15"/>
  <c r="P65" i="15" s="1"/>
  <c r="M65" i="15"/>
  <c r="AD64" i="15"/>
  <c r="AA64" i="15"/>
  <c r="AB64" i="15" s="1"/>
  <c r="Y64" i="15"/>
  <c r="U64" i="15"/>
  <c r="V64" i="15" s="1"/>
  <c r="S64" i="15"/>
  <c r="O64" i="15"/>
  <c r="P64" i="15" s="1"/>
  <c r="M64" i="15"/>
  <c r="AN63" i="15"/>
  <c r="AO63" i="15" s="1"/>
  <c r="AD63" i="15"/>
  <c r="AA63" i="15"/>
  <c r="AB63" i="15" s="1"/>
  <c r="Y63" i="15"/>
  <c r="U63" i="15"/>
  <c r="V63" i="15" s="1"/>
  <c r="S63" i="15"/>
  <c r="O63" i="15"/>
  <c r="P63" i="15" s="1"/>
  <c r="M63" i="15"/>
  <c r="AN62" i="15"/>
  <c r="AO62" i="15" s="1"/>
  <c r="AD62" i="15"/>
  <c r="AA62" i="15"/>
  <c r="AB62" i="15" s="1"/>
  <c r="Y62" i="15"/>
  <c r="U62" i="15"/>
  <c r="V62" i="15" s="1"/>
  <c r="S62" i="15"/>
  <c r="O62" i="15"/>
  <c r="P62" i="15" s="1"/>
  <c r="M62" i="15"/>
  <c r="AN61" i="15"/>
  <c r="AO61" i="15" s="1"/>
  <c r="AD61" i="15"/>
  <c r="AA61" i="15"/>
  <c r="AB61" i="15" s="1"/>
  <c r="Y61" i="15"/>
  <c r="U61" i="15"/>
  <c r="V61" i="15" s="1"/>
  <c r="S61" i="15"/>
  <c r="O61" i="15"/>
  <c r="P61" i="15" s="1"/>
  <c r="M61" i="15"/>
  <c r="AN60" i="15"/>
  <c r="AO60" i="15" s="1"/>
  <c r="AD60" i="15"/>
  <c r="AA60" i="15"/>
  <c r="AB60" i="15" s="1"/>
  <c r="Y60" i="15"/>
  <c r="U60" i="15"/>
  <c r="V60" i="15" s="1"/>
  <c r="S60" i="15"/>
  <c r="O60" i="15"/>
  <c r="P60" i="15" s="1"/>
  <c r="M60" i="15"/>
  <c r="AN59" i="15"/>
  <c r="AO59" i="15" s="1"/>
  <c r="AD59" i="15"/>
  <c r="AA59" i="15"/>
  <c r="AB59" i="15" s="1"/>
  <c r="Y59" i="15"/>
  <c r="U59" i="15"/>
  <c r="V59" i="15" s="1"/>
  <c r="S59" i="15"/>
  <c r="O59" i="15"/>
  <c r="P59" i="15" s="1"/>
  <c r="M59" i="15"/>
  <c r="AN58" i="15"/>
  <c r="AO58" i="15" s="1"/>
  <c r="AD58" i="15"/>
  <c r="AA58" i="15"/>
  <c r="AB58" i="15" s="1"/>
  <c r="Y58" i="15"/>
  <c r="U58" i="15"/>
  <c r="V58" i="15" s="1"/>
  <c r="S58" i="15"/>
  <c r="O58" i="15"/>
  <c r="P58" i="15" s="1"/>
  <c r="M58" i="15"/>
  <c r="AN57" i="15"/>
  <c r="AO57" i="15" s="1"/>
  <c r="AD57" i="15"/>
  <c r="AA57" i="15"/>
  <c r="AB57" i="15" s="1"/>
  <c r="Y57" i="15"/>
  <c r="U57" i="15"/>
  <c r="V57" i="15" s="1"/>
  <c r="S57" i="15"/>
  <c r="O57" i="15"/>
  <c r="P57" i="15" s="1"/>
  <c r="M57" i="15"/>
  <c r="AN56" i="15"/>
  <c r="AO56" i="15" s="1"/>
  <c r="AD56" i="15"/>
  <c r="AA56" i="15"/>
  <c r="AB56" i="15" s="1"/>
  <c r="Y56" i="15"/>
  <c r="U56" i="15"/>
  <c r="V56" i="15" s="1"/>
  <c r="S56" i="15"/>
  <c r="O56" i="15"/>
  <c r="P56" i="15" s="1"/>
  <c r="M56" i="15"/>
  <c r="AD55" i="15"/>
  <c r="AA55" i="15"/>
  <c r="AB55" i="15" s="1"/>
  <c r="Y55" i="15"/>
  <c r="U55" i="15"/>
  <c r="V55" i="15" s="1"/>
  <c r="S55" i="15"/>
  <c r="O55" i="15"/>
  <c r="P55" i="15" s="1"/>
  <c r="M55" i="15"/>
  <c r="AD54" i="15"/>
  <c r="AA54" i="15"/>
  <c r="AB54" i="15" s="1"/>
  <c r="Y54" i="15"/>
  <c r="U54" i="15"/>
  <c r="V54" i="15" s="1"/>
  <c r="S54" i="15"/>
  <c r="O54" i="15"/>
  <c r="P54" i="15" s="1"/>
  <c r="M54" i="15"/>
  <c r="AN53" i="15"/>
  <c r="AO53" i="15" s="1"/>
  <c r="AD53" i="15"/>
  <c r="AA53" i="15"/>
  <c r="AB53" i="15" s="1"/>
  <c r="Y53" i="15"/>
  <c r="U53" i="15"/>
  <c r="V53" i="15" s="1"/>
  <c r="S53" i="15"/>
  <c r="O53" i="15"/>
  <c r="P53" i="15" s="1"/>
  <c r="M53" i="15"/>
  <c r="AD52" i="15"/>
  <c r="AA52" i="15"/>
  <c r="AB52" i="15" s="1"/>
  <c r="Y52" i="15"/>
  <c r="U52" i="15"/>
  <c r="V52" i="15" s="1"/>
  <c r="S52" i="15"/>
  <c r="O52" i="15"/>
  <c r="P52" i="15" s="1"/>
  <c r="M52" i="15"/>
  <c r="Y569" i="15"/>
  <c r="Z569" i="15" s="1"/>
  <c r="BE569" i="15" s="1"/>
  <c r="S569" i="15"/>
  <c r="T569" i="15" s="1"/>
  <c r="BD569" i="15" s="1"/>
  <c r="M569" i="15"/>
  <c r="N569" i="15" s="1"/>
  <c r="BC569" i="15" s="1"/>
  <c r="AD51" i="15"/>
  <c r="AA51" i="15"/>
  <c r="AB51" i="15" s="1"/>
  <c r="Y51" i="15"/>
  <c r="U51" i="15"/>
  <c r="V51" i="15" s="1"/>
  <c r="S51" i="15"/>
  <c r="O51" i="15"/>
  <c r="P51" i="15" s="1"/>
  <c r="M51" i="15"/>
  <c r="Y568" i="15"/>
  <c r="Z568" i="15" s="1"/>
  <c r="BE568" i="15" s="1"/>
  <c r="S568" i="15"/>
  <c r="T568" i="15" s="1"/>
  <c r="BD568" i="15" s="1"/>
  <c r="M568" i="15"/>
  <c r="N568" i="15" s="1"/>
  <c r="BC568" i="15" s="1"/>
  <c r="AD50" i="15"/>
  <c r="AA50" i="15"/>
  <c r="AB50" i="15" s="1"/>
  <c r="Y50" i="15"/>
  <c r="U50" i="15"/>
  <c r="V50" i="15" s="1"/>
  <c r="S50" i="15"/>
  <c r="O50" i="15"/>
  <c r="P50" i="15" s="1"/>
  <c r="M50" i="15"/>
  <c r="Y567" i="15"/>
  <c r="Z567" i="15" s="1"/>
  <c r="BE567" i="15" s="1"/>
  <c r="S567" i="15"/>
  <c r="T567" i="15" s="1"/>
  <c r="BD567" i="15" s="1"/>
  <c r="M567" i="15"/>
  <c r="N567" i="15" s="1"/>
  <c r="BC567" i="15" s="1"/>
  <c r="AD49" i="15"/>
  <c r="AA49" i="15"/>
  <c r="AB49" i="15" s="1"/>
  <c r="Y49" i="15"/>
  <c r="U49" i="15"/>
  <c r="V49" i="15" s="1"/>
  <c r="S49" i="15"/>
  <c r="O49" i="15"/>
  <c r="P49" i="15" s="1"/>
  <c r="M49" i="15"/>
  <c r="Y566" i="15"/>
  <c r="Z566" i="15" s="1"/>
  <c r="BE566" i="15" s="1"/>
  <c r="S566" i="15"/>
  <c r="T566" i="15" s="1"/>
  <c r="BD566" i="15" s="1"/>
  <c r="M566" i="15"/>
  <c r="N566" i="15" s="1"/>
  <c r="BC566" i="15" s="1"/>
  <c r="AD48" i="15"/>
  <c r="AA48" i="15"/>
  <c r="AB48" i="15" s="1"/>
  <c r="Y48" i="15"/>
  <c r="U48" i="15"/>
  <c r="V48" i="15" s="1"/>
  <c r="S48" i="15"/>
  <c r="O48" i="15"/>
  <c r="P48" i="15" s="1"/>
  <c r="M48" i="15"/>
  <c r="AD47" i="15"/>
  <c r="AA47" i="15"/>
  <c r="AB47" i="15" s="1"/>
  <c r="Y47" i="15"/>
  <c r="U47" i="15"/>
  <c r="V47" i="15" s="1"/>
  <c r="S47" i="15"/>
  <c r="O47" i="15"/>
  <c r="P47" i="15" s="1"/>
  <c r="M47" i="15"/>
  <c r="AD46" i="15"/>
  <c r="AA46" i="15"/>
  <c r="AB46" i="15" s="1"/>
  <c r="Y46" i="15"/>
  <c r="U46" i="15"/>
  <c r="V46" i="15" s="1"/>
  <c r="S46" i="15"/>
  <c r="O46" i="15"/>
  <c r="P46" i="15" s="1"/>
  <c r="M46" i="15"/>
  <c r="AD45" i="15"/>
  <c r="AA45" i="15"/>
  <c r="AB45" i="15" s="1"/>
  <c r="Y45" i="15"/>
  <c r="U45" i="15"/>
  <c r="V45" i="15" s="1"/>
  <c r="S45" i="15"/>
  <c r="O45" i="15"/>
  <c r="P45" i="15" s="1"/>
  <c r="M45" i="15"/>
  <c r="AD44" i="15"/>
  <c r="AA44" i="15"/>
  <c r="AB44" i="15" s="1"/>
  <c r="Y44" i="15"/>
  <c r="U44" i="15"/>
  <c r="V44" i="15" s="1"/>
  <c r="S44" i="15"/>
  <c r="O44" i="15"/>
  <c r="P44" i="15" s="1"/>
  <c r="M44" i="15"/>
  <c r="AD43" i="15"/>
  <c r="AA43" i="15"/>
  <c r="AB43" i="15" s="1"/>
  <c r="Y43" i="15"/>
  <c r="U43" i="15"/>
  <c r="V43" i="15" s="1"/>
  <c r="S43" i="15"/>
  <c r="O43" i="15"/>
  <c r="P43" i="15" s="1"/>
  <c r="M43" i="15"/>
  <c r="AD42" i="15"/>
  <c r="AA42" i="15"/>
  <c r="AB42" i="15" s="1"/>
  <c r="Y42" i="15"/>
  <c r="U42" i="15"/>
  <c r="V42" i="15" s="1"/>
  <c r="S42" i="15"/>
  <c r="O42" i="15"/>
  <c r="P42" i="15" s="1"/>
  <c r="M42" i="15"/>
  <c r="AD41" i="15"/>
  <c r="AA41" i="15"/>
  <c r="AB41" i="15" s="1"/>
  <c r="Y41" i="15"/>
  <c r="U41" i="15"/>
  <c r="V41" i="15" s="1"/>
  <c r="S41" i="15"/>
  <c r="O41" i="15"/>
  <c r="P41" i="15" s="1"/>
  <c r="M41" i="15"/>
  <c r="AD40" i="15"/>
  <c r="AA40" i="15"/>
  <c r="AB40" i="15" s="1"/>
  <c r="Y40" i="15"/>
  <c r="U40" i="15"/>
  <c r="V40" i="15" s="1"/>
  <c r="S40" i="15"/>
  <c r="O40" i="15"/>
  <c r="P40" i="15" s="1"/>
  <c r="M40" i="15"/>
  <c r="AD39" i="15"/>
  <c r="AA39" i="15"/>
  <c r="AB39" i="15" s="1"/>
  <c r="Y39" i="15"/>
  <c r="U39" i="15"/>
  <c r="V39" i="15" s="1"/>
  <c r="S39" i="15"/>
  <c r="O39" i="15"/>
  <c r="P39" i="15" s="1"/>
  <c r="M39" i="15"/>
  <c r="AD38" i="15"/>
  <c r="AA38" i="15"/>
  <c r="AB38" i="15" s="1"/>
  <c r="Y38" i="15"/>
  <c r="U38" i="15"/>
  <c r="V38" i="15" s="1"/>
  <c r="S38" i="15"/>
  <c r="O38" i="15"/>
  <c r="P38" i="15" s="1"/>
  <c r="M38" i="15"/>
  <c r="AD37" i="15"/>
  <c r="AA37" i="15"/>
  <c r="AB37" i="15" s="1"/>
  <c r="Y37" i="15"/>
  <c r="U37" i="15"/>
  <c r="V37" i="15" s="1"/>
  <c r="S37" i="15"/>
  <c r="O37" i="15"/>
  <c r="P37" i="15" s="1"/>
  <c r="M37" i="15"/>
  <c r="AD36" i="15"/>
  <c r="AA36" i="15"/>
  <c r="AB36" i="15" s="1"/>
  <c r="Y36" i="15"/>
  <c r="U36" i="15"/>
  <c r="V36" i="15" s="1"/>
  <c r="S36" i="15"/>
  <c r="O36" i="15"/>
  <c r="P36" i="15" s="1"/>
  <c r="M36" i="15"/>
  <c r="AD35" i="15"/>
  <c r="AA35" i="15"/>
  <c r="AB35" i="15" s="1"/>
  <c r="Y35" i="15"/>
  <c r="U35" i="15"/>
  <c r="V35" i="15" s="1"/>
  <c r="S35" i="15"/>
  <c r="O35" i="15"/>
  <c r="P35" i="15" s="1"/>
  <c r="M35" i="15"/>
  <c r="Y565" i="15"/>
  <c r="Z565" i="15" s="1"/>
  <c r="BE565" i="15" s="1"/>
  <c r="S565" i="15"/>
  <c r="T565" i="15" s="1"/>
  <c r="BD565" i="15" s="1"/>
  <c r="M565" i="15"/>
  <c r="N565" i="15" s="1"/>
  <c r="BC565" i="15" s="1"/>
  <c r="Y564" i="15"/>
  <c r="Z564" i="15" s="1"/>
  <c r="BE564" i="15" s="1"/>
  <c r="S564" i="15"/>
  <c r="T564" i="15" s="1"/>
  <c r="BD564" i="15" s="1"/>
  <c r="M564" i="15"/>
  <c r="N564" i="15" s="1"/>
  <c r="BC564" i="15" s="1"/>
  <c r="Y563" i="15"/>
  <c r="Z563" i="15" s="1"/>
  <c r="BE563" i="15" s="1"/>
  <c r="S563" i="15"/>
  <c r="T563" i="15" s="1"/>
  <c r="BD563" i="15" s="1"/>
  <c r="M563" i="15"/>
  <c r="N563" i="15" s="1"/>
  <c r="BC563" i="15" s="1"/>
  <c r="Y562" i="15"/>
  <c r="Z562" i="15" s="1"/>
  <c r="BE562" i="15" s="1"/>
  <c r="S562" i="15"/>
  <c r="T562" i="15" s="1"/>
  <c r="BD562" i="15" s="1"/>
  <c r="M562" i="15"/>
  <c r="N562" i="15" s="1"/>
  <c r="BC562" i="15" s="1"/>
  <c r="AD34" i="15"/>
  <c r="AA34" i="15"/>
  <c r="AB34" i="15" s="1"/>
  <c r="Y34" i="15"/>
  <c r="U34" i="15"/>
  <c r="V34" i="15" s="1"/>
  <c r="S34" i="15"/>
  <c r="O34" i="15"/>
  <c r="P34" i="15" s="1"/>
  <c r="M34" i="15"/>
  <c r="AD33" i="15"/>
  <c r="AA33" i="15"/>
  <c r="AB33" i="15" s="1"/>
  <c r="Y33" i="15"/>
  <c r="U33" i="15"/>
  <c r="V33" i="15" s="1"/>
  <c r="S33" i="15"/>
  <c r="O33" i="15"/>
  <c r="P33" i="15" s="1"/>
  <c r="M33" i="15"/>
  <c r="AD32" i="15"/>
  <c r="AA32" i="15"/>
  <c r="AB32" i="15" s="1"/>
  <c r="Y32" i="15"/>
  <c r="U32" i="15"/>
  <c r="V32" i="15" s="1"/>
  <c r="S32" i="15"/>
  <c r="O32" i="15"/>
  <c r="P32" i="15" s="1"/>
  <c r="M32" i="15"/>
  <c r="AD31" i="15"/>
  <c r="AA31" i="15"/>
  <c r="AB31" i="15" s="1"/>
  <c r="Y31" i="15"/>
  <c r="U31" i="15"/>
  <c r="V31" i="15" s="1"/>
  <c r="S31" i="15"/>
  <c r="O31" i="15"/>
  <c r="P31" i="15" s="1"/>
  <c r="M31" i="15"/>
  <c r="AD30" i="15"/>
  <c r="AA30" i="15"/>
  <c r="AB30" i="15" s="1"/>
  <c r="Y30" i="15"/>
  <c r="U30" i="15"/>
  <c r="V30" i="15" s="1"/>
  <c r="S30" i="15"/>
  <c r="O30" i="15"/>
  <c r="P30" i="15" s="1"/>
  <c r="M30" i="15"/>
  <c r="AD29" i="15"/>
  <c r="AA29" i="15"/>
  <c r="AB29" i="15" s="1"/>
  <c r="Y29" i="15"/>
  <c r="U29" i="15"/>
  <c r="V29" i="15" s="1"/>
  <c r="S29" i="15"/>
  <c r="O29" i="15"/>
  <c r="P29" i="15" s="1"/>
  <c r="M29" i="15"/>
  <c r="AD28" i="15"/>
  <c r="AA28" i="15"/>
  <c r="AB28" i="15" s="1"/>
  <c r="Y28" i="15"/>
  <c r="U28" i="15"/>
  <c r="V28" i="15" s="1"/>
  <c r="S28" i="15"/>
  <c r="O28" i="15"/>
  <c r="P28" i="15" s="1"/>
  <c r="M28" i="15"/>
  <c r="AD27" i="15"/>
  <c r="AA27" i="15"/>
  <c r="AB27" i="15" s="1"/>
  <c r="Y27" i="15"/>
  <c r="U27" i="15"/>
  <c r="V27" i="15" s="1"/>
  <c r="S27" i="15"/>
  <c r="O27" i="15"/>
  <c r="P27" i="15" s="1"/>
  <c r="M27" i="15"/>
  <c r="AD26" i="15"/>
  <c r="AA26" i="15"/>
  <c r="AB26" i="15" s="1"/>
  <c r="Y26" i="15"/>
  <c r="U26" i="15"/>
  <c r="V26" i="15" s="1"/>
  <c r="S26" i="15"/>
  <c r="O26" i="15"/>
  <c r="P26" i="15" s="1"/>
  <c r="M26" i="15"/>
  <c r="Y561" i="15"/>
  <c r="Z561" i="15" s="1"/>
  <c r="BE561" i="15" s="1"/>
  <c r="S561" i="15"/>
  <c r="T561" i="15" s="1"/>
  <c r="BD561" i="15" s="1"/>
  <c r="M561" i="15"/>
  <c r="N561" i="15" s="1"/>
  <c r="BC561" i="15" s="1"/>
  <c r="Y560" i="15"/>
  <c r="Z560" i="15" s="1"/>
  <c r="BE560" i="15" s="1"/>
  <c r="S560" i="15"/>
  <c r="T560" i="15" s="1"/>
  <c r="BD560" i="15" s="1"/>
  <c r="M560" i="15"/>
  <c r="N560" i="15" s="1"/>
  <c r="BC560" i="15" s="1"/>
  <c r="Y559" i="15"/>
  <c r="Z559" i="15" s="1"/>
  <c r="BE559" i="15" s="1"/>
  <c r="S559" i="15"/>
  <c r="T559" i="15" s="1"/>
  <c r="BD559" i="15" s="1"/>
  <c r="M559" i="15"/>
  <c r="N559" i="15" s="1"/>
  <c r="BC559" i="15" s="1"/>
  <c r="Y558" i="15"/>
  <c r="Z558" i="15" s="1"/>
  <c r="BE558" i="15" s="1"/>
  <c r="S558" i="15"/>
  <c r="T558" i="15" s="1"/>
  <c r="BD558" i="15" s="1"/>
  <c r="M558" i="15"/>
  <c r="N558" i="15" s="1"/>
  <c r="BC558" i="15" s="1"/>
  <c r="Y557" i="15"/>
  <c r="Z557" i="15" s="1"/>
  <c r="BE557" i="15" s="1"/>
  <c r="S557" i="15"/>
  <c r="T557" i="15" s="1"/>
  <c r="BD557" i="15" s="1"/>
  <c r="M557" i="15"/>
  <c r="N557" i="15" s="1"/>
  <c r="BC557" i="15" s="1"/>
  <c r="AD25" i="15"/>
  <c r="AA25" i="15"/>
  <c r="AB25" i="15" s="1"/>
  <c r="Y25" i="15"/>
  <c r="U25" i="15"/>
  <c r="V25" i="15" s="1"/>
  <c r="S25" i="15"/>
  <c r="O25" i="15"/>
  <c r="P25" i="15" s="1"/>
  <c r="M25" i="15"/>
  <c r="AD24" i="15"/>
  <c r="AA24" i="15"/>
  <c r="AB24" i="15" s="1"/>
  <c r="Y24" i="15"/>
  <c r="U24" i="15"/>
  <c r="V24" i="15" s="1"/>
  <c r="S24" i="15"/>
  <c r="O24" i="15"/>
  <c r="P24" i="15" s="1"/>
  <c r="M24" i="15"/>
  <c r="AD23" i="15"/>
  <c r="AA23" i="15"/>
  <c r="AB23" i="15" s="1"/>
  <c r="Y23" i="15"/>
  <c r="U23" i="15"/>
  <c r="V23" i="15" s="1"/>
  <c r="S23" i="15"/>
  <c r="O23" i="15"/>
  <c r="P23" i="15" s="1"/>
  <c r="M23" i="15"/>
  <c r="Y556" i="15"/>
  <c r="Z556" i="15" s="1"/>
  <c r="BE556" i="15" s="1"/>
  <c r="S556" i="15"/>
  <c r="T556" i="15" s="1"/>
  <c r="BD556" i="15" s="1"/>
  <c r="M556" i="15"/>
  <c r="N556" i="15" s="1"/>
  <c r="BC556" i="15" s="1"/>
  <c r="Y555" i="15"/>
  <c r="Z555" i="15" s="1"/>
  <c r="BE555" i="15" s="1"/>
  <c r="S555" i="15"/>
  <c r="T555" i="15" s="1"/>
  <c r="BD555" i="15" s="1"/>
  <c r="M555" i="15"/>
  <c r="N555" i="15" s="1"/>
  <c r="BC555" i="15" s="1"/>
  <c r="AD22" i="15"/>
  <c r="AA22" i="15"/>
  <c r="AB22" i="15" s="1"/>
  <c r="Y22" i="15"/>
  <c r="U22" i="15"/>
  <c r="V22" i="15" s="1"/>
  <c r="S22" i="15"/>
  <c r="O22" i="15"/>
  <c r="P22" i="15" s="1"/>
  <c r="M22" i="15"/>
  <c r="AD21" i="15"/>
  <c r="AA21" i="15"/>
  <c r="AB21" i="15" s="1"/>
  <c r="Y21" i="15"/>
  <c r="U21" i="15"/>
  <c r="V21" i="15" s="1"/>
  <c r="S21" i="15"/>
  <c r="O21" i="15"/>
  <c r="P21" i="15" s="1"/>
  <c r="M21" i="15"/>
  <c r="Y554" i="15"/>
  <c r="Z554" i="15" s="1"/>
  <c r="BE554" i="15" s="1"/>
  <c r="S554" i="15"/>
  <c r="T554" i="15" s="1"/>
  <c r="BD554" i="15" s="1"/>
  <c r="M554" i="15"/>
  <c r="N554" i="15" s="1"/>
  <c r="BC554" i="15" s="1"/>
  <c r="Y553" i="15"/>
  <c r="Z553" i="15" s="1"/>
  <c r="BE553" i="15" s="1"/>
  <c r="S553" i="15"/>
  <c r="T553" i="15" s="1"/>
  <c r="BD553" i="15" s="1"/>
  <c r="M553" i="15"/>
  <c r="N553" i="15" s="1"/>
  <c r="BC553" i="15" s="1"/>
  <c r="AN20" i="15"/>
  <c r="AO20" i="15" s="1"/>
  <c r="AD20" i="15"/>
  <c r="AA20" i="15"/>
  <c r="AB20" i="15" s="1"/>
  <c r="Y20" i="15"/>
  <c r="U20" i="15"/>
  <c r="V20" i="15" s="1"/>
  <c r="S20" i="15"/>
  <c r="O20" i="15"/>
  <c r="P20" i="15" s="1"/>
  <c r="M20" i="15"/>
  <c r="AN19" i="15"/>
  <c r="AO19" i="15" s="1"/>
  <c r="AD19" i="15"/>
  <c r="AA19" i="15"/>
  <c r="AB19" i="15" s="1"/>
  <c r="Y19" i="15"/>
  <c r="U19" i="15"/>
  <c r="V19" i="15" s="1"/>
  <c r="S19" i="15"/>
  <c r="O19" i="15"/>
  <c r="P19" i="15" s="1"/>
  <c r="M19" i="15"/>
  <c r="AN18" i="15"/>
  <c r="AO18" i="15" s="1"/>
  <c r="AD18" i="15"/>
  <c r="AA18" i="15"/>
  <c r="AB18" i="15" s="1"/>
  <c r="Y18" i="15"/>
  <c r="U18" i="15"/>
  <c r="V18" i="15" s="1"/>
  <c r="S18" i="15"/>
  <c r="O18" i="15"/>
  <c r="P18" i="15" s="1"/>
  <c r="M18" i="15"/>
  <c r="AN17" i="15"/>
  <c r="AO17" i="15" s="1"/>
  <c r="AD17" i="15"/>
  <c r="AA17" i="15"/>
  <c r="AB17" i="15" s="1"/>
  <c r="Y17" i="15"/>
  <c r="U17" i="15"/>
  <c r="V17" i="15" s="1"/>
  <c r="S17" i="15"/>
  <c r="O17" i="15"/>
  <c r="P17" i="15" s="1"/>
  <c r="M17" i="15"/>
  <c r="AD16" i="15"/>
  <c r="AA16" i="15"/>
  <c r="AB16" i="15" s="1"/>
  <c r="Y16" i="15"/>
  <c r="U16" i="15"/>
  <c r="V16" i="15" s="1"/>
  <c r="S16" i="15"/>
  <c r="O16" i="15"/>
  <c r="P16" i="15" s="1"/>
  <c r="M16" i="15"/>
  <c r="AN15" i="15"/>
  <c r="AO15" i="15" s="1"/>
  <c r="AD15" i="15"/>
  <c r="AA15" i="15"/>
  <c r="AB15" i="15" s="1"/>
  <c r="Y15" i="15"/>
  <c r="U15" i="15"/>
  <c r="V15" i="15" s="1"/>
  <c r="S15" i="15"/>
  <c r="O15" i="15"/>
  <c r="P15" i="15" s="1"/>
  <c r="M15" i="15"/>
  <c r="AN14" i="15"/>
  <c r="AO14" i="15" s="1"/>
  <c r="AD14" i="15"/>
  <c r="AA14" i="15"/>
  <c r="AB14" i="15" s="1"/>
  <c r="Y14" i="15"/>
  <c r="U14" i="15"/>
  <c r="V14" i="15" s="1"/>
  <c r="S14" i="15"/>
  <c r="O14" i="15"/>
  <c r="P14" i="15" s="1"/>
  <c r="M14" i="15"/>
  <c r="AD13" i="15"/>
  <c r="AA13" i="15"/>
  <c r="AB13" i="15" s="1"/>
  <c r="Y13" i="15"/>
  <c r="U13" i="15"/>
  <c r="V13" i="15" s="1"/>
  <c r="S13" i="15"/>
  <c r="O13" i="15"/>
  <c r="P13" i="15" s="1"/>
  <c r="M13" i="15"/>
  <c r="AD12" i="15"/>
  <c r="AA12" i="15"/>
  <c r="AB12" i="15" s="1"/>
  <c r="Y12" i="15"/>
  <c r="U12" i="15"/>
  <c r="V12" i="15" s="1"/>
  <c r="S12" i="15"/>
  <c r="O12" i="15"/>
  <c r="P12" i="15" s="1"/>
  <c r="M12" i="15"/>
  <c r="AN11" i="15"/>
  <c r="AO11" i="15" s="1"/>
  <c r="AD11" i="15"/>
  <c r="AA11" i="15"/>
  <c r="AB11" i="15" s="1"/>
  <c r="Y11" i="15"/>
  <c r="U11" i="15"/>
  <c r="V11" i="15" s="1"/>
  <c r="S11" i="15"/>
  <c r="O11" i="15"/>
  <c r="P11" i="15" s="1"/>
  <c r="M11" i="15"/>
  <c r="AO10" i="15"/>
  <c r="AD10" i="15"/>
  <c r="AA10" i="15"/>
  <c r="AB10" i="15" s="1"/>
  <c r="Y10" i="15"/>
  <c r="U10" i="15"/>
  <c r="V10" i="15" s="1"/>
  <c r="S10" i="15"/>
  <c r="O10" i="15"/>
  <c r="P10" i="15" s="1"/>
  <c r="M10" i="15"/>
  <c r="Y552" i="15"/>
  <c r="Z552" i="15" s="1"/>
  <c r="BE552" i="15" s="1"/>
  <c r="S552" i="15"/>
  <c r="T552" i="15" s="1"/>
  <c r="BD552" i="15" s="1"/>
  <c r="M552" i="15"/>
  <c r="N552" i="15" s="1"/>
  <c r="BC552" i="15" s="1"/>
  <c r="Y551" i="15"/>
  <c r="Z551" i="15" s="1"/>
  <c r="BE551" i="15" s="1"/>
  <c r="S551" i="15"/>
  <c r="T551" i="15" s="1"/>
  <c r="BD551" i="15" s="1"/>
  <c r="M551" i="15"/>
  <c r="N551" i="15" s="1"/>
  <c r="BC551" i="15" s="1"/>
  <c r="AN9" i="15"/>
  <c r="AO9" i="15" s="1"/>
  <c r="AD9" i="15"/>
  <c r="AA9" i="15"/>
  <c r="AB9" i="15" s="1"/>
  <c r="Y9" i="15"/>
  <c r="U9" i="15"/>
  <c r="V9" i="15" s="1"/>
  <c r="S9" i="15"/>
  <c r="O9" i="15"/>
  <c r="P9" i="15" s="1"/>
  <c r="M9" i="15"/>
  <c r="Y550" i="15"/>
  <c r="Z550" i="15" s="1"/>
  <c r="BE550" i="15" s="1"/>
  <c r="S550" i="15"/>
  <c r="T550" i="15" s="1"/>
  <c r="BD550" i="15" s="1"/>
  <c r="M550" i="15"/>
  <c r="N550" i="15" s="1"/>
  <c r="BC550" i="15" s="1"/>
  <c r="Y549" i="15"/>
  <c r="Z549" i="15" s="1"/>
  <c r="BE549" i="15" s="1"/>
  <c r="S549" i="15"/>
  <c r="T549" i="15" s="1"/>
  <c r="BD549" i="15" s="1"/>
  <c r="M549" i="15"/>
  <c r="N549" i="15" s="1"/>
  <c r="BC549" i="15" s="1"/>
  <c r="Y548" i="15"/>
  <c r="Z548" i="15" s="1"/>
  <c r="BE548" i="15" s="1"/>
  <c r="S548" i="15"/>
  <c r="T548" i="15" s="1"/>
  <c r="BD548" i="15" s="1"/>
  <c r="M548" i="15"/>
  <c r="N548" i="15" s="1"/>
  <c r="BC548" i="15" s="1"/>
  <c r="AN8" i="15"/>
  <c r="AO8" i="15" s="1"/>
  <c r="AD8" i="15"/>
  <c r="AA8" i="15"/>
  <c r="AB8" i="15" s="1"/>
  <c r="Y8" i="15"/>
  <c r="U8" i="15"/>
  <c r="V8" i="15" s="1"/>
  <c r="S8" i="15"/>
  <c r="O8" i="15"/>
  <c r="P8" i="15" s="1"/>
  <c r="M8" i="15"/>
  <c r="Y547" i="15"/>
  <c r="Z547" i="15" s="1"/>
  <c r="BE547" i="15" s="1"/>
  <c r="S547" i="15"/>
  <c r="T547" i="15" s="1"/>
  <c r="BD547" i="15" s="1"/>
  <c r="M547" i="15"/>
  <c r="N547" i="15" s="1"/>
  <c r="BC547" i="15" s="1"/>
  <c r="Y546" i="15"/>
  <c r="Z546" i="15" s="1"/>
  <c r="BE546" i="15" s="1"/>
  <c r="S546" i="15"/>
  <c r="T546" i="15" s="1"/>
  <c r="BD546" i="15" s="1"/>
  <c r="M546" i="15"/>
  <c r="N546" i="15" s="1"/>
  <c r="BC546" i="15" s="1"/>
  <c r="Y545" i="15"/>
  <c r="Z545" i="15" s="1"/>
  <c r="BE545" i="15" s="1"/>
  <c r="S545" i="15"/>
  <c r="T545" i="15" s="1"/>
  <c r="BD545" i="15" s="1"/>
  <c r="M545" i="15"/>
  <c r="N545" i="15" s="1"/>
  <c r="BC545" i="15" s="1"/>
  <c r="Y544" i="15"/>
  <c r="Z544" i="15" s="1"/>
  <c r="BE544" i="15" s="1"/>
  <c r="S544" i="15"/>
  <c r="T544" i="15" s="1"/>
  <c r="BD544" i="15" s="1"/>
  <c r="M544" i="15"/>
  <c r="N544" i="15" s="1"/>
  <c r="BC544" i="15" s="1"/>
  <c r="Y543" i="15"/>
  <c r="Z543" i="15" s="1"/>
  <c r="BE543" i="15" s="1"/>
  <c r="S543" i="15"/>
  <c r="T543" i="15" s="1"/>
  <c r="BD543" i="15" s="1"/>
  <c r="M543" i="15"/>
  <c r="N543" i="15" s="1"/>
  <c r="BC543" i="15" s="1"/>
  <c r="E543" i="15"/>
  <c r="F543" i="15" s="1"/>
  <c r="Y542" i="15"/>
  <c r="Z542" i="15" s="1"/>
  <c r="BE542" i="15" s="1"/>
  <c r="S542" i="15"/>
  <c r="T542" i="15" s="1"/>
  <c r="BD542" i="15" s="1"/>
  <c r="M542" i="15"/>
  <c r="N542" i="15" s="1"/>
  <c r="BC542" i="15" s="1"/>
  <c r="Y541" i="15"/>
  <c r="Z541" i="15" s="1"/>
  <c r="BE541" i="15" s="1"/>
  <c r="S541" i="15"/>
  <c r="T541" i="15" s="1"/>
  <c r="BD541" i="15" s="1"/>
  <c r="M541" i="15"/>
  <c r="N541" i="15" s="1"/>
  <c r="BC541" i="15" s="1"/>
  <c r="X5" i="16" l="1"/>
  <c r="BP545" i="15"/>
  <c r="BP554" i="15"/>
  <c r="BP561" i="15"/>
  <c r="BP564" i="15"/>
  <c r="BP566" i="15"/>
  <c r="BP644" i="15"/>
  <c r="BP649" i="15"/>
  <c r="BP657" i="15"/>
  <c r="BP664" i="15"/>
  <c r="BP681" i="15"/>
  <c r="BP707" i="15"/>
  <c r="BP711" i="15"/>
  <c r="BP608" i="15"/>
  <c r="BP614" i="15"/>
  <c r="BP556" i="15"/>
  <c r="BP557" i="15"/>
  <c r="BP568" i="15"/>
  <c r="BP604" i="15"/>
  <c r="BP616" i="15"/>
  <c r="BP633" i="15"/>
  <c r="BP637" i="15"/>
  <c r="BP653" i="15"/>
  <c r="BP674" i="15"/>
  <c r="BP678" i="15"/>
  <c r="BP691" i="15"/>
  <c r="BP710" i="15"/>
  <c r="BP549" i="15"/>
  <c r="BP544" i="15"/>
  <c r="BP552" i="15"/>
  <c r="BP553" i="15"/>
  <c r="BP560" i="15"/>
  <c r="BP563" i="15"/>
  <c r="BP570" i="15"/>
  <c r="BP572" i="15"/>
  <c r="BP574" i="15"/>
  <c r="BP576" i="15"/>
  <c r="BP578" i="15"/>
  <c r="BP580" i="15"/>
  <c r="BP582" i="15"/>
  <c r="BP584" i="15"/>
  <c r="BP586" i="15"/>
  <c r="BP588" i="15"/>
  <c r="BP590" i="15"/>
  <c r="BP596" i="15"/>
  <c r="BP601" i="15"/>
  <c r="BP602" i="15"/>
  <c r="BP610" i="15"/>
  <c r="BP625" i="15"/>
  <c r="BP626" i="15"/>
  <c r="BP648" i="15"/>
  <c r="BP656" i="15"/>
  <c r="BP663" i="15"/>
  <c r="BP669" i="15"/>
  <c r="BP680" i="15"/>
  <c r="BP591" i="15"/>
  <c r="BP541" i="15"/>
  <c r="BP546" i="15"/>
  <c r="BP565" i="15"/>
  <c r="BP598" i="15"/>
  <c r="BP600" i="15"/>
  <c r="BP606" i="15"/>
  <c r="BP613" i="15"/>
  <c r="BP620" i="15"/>
  <c r="BP622" i="15"/>
  <c r="BP628" i="15"/>
  <c r="BP630" i="15"/>
  <c r="BP640" i="15"/>
  <c r="BP645" i="15"/>
  <c r="BP646" i="15"/>
  <c r="BP650" i="15"/>
  <c r="BP658" i="15"/>
  <c r="BP665" i="15"/>
  <c r="BP671" i="15"/>
  <c r="BP679" i="15"/>
  <c r="BP682" i="15"/>
  <c r="BP684" i="15"/>
  <c r="BP687" i="15"/>
  <c r="BP694" i="15"/>
  <c r="BP697" i="15"/>
  <c r="BP701" i="15"/>
  <c r="BP708" i="15"/>
  <c r="BP542" i="15"/>
  <c r="BP547" i="15"/>
  <c r="BP569" i="15"/>
  <c r="BP592" i="15"/>
  <c r="BP594" i="15"/>
  <c r="BP631" i="15"/>
  <c r="BP638" i="15"/>
  <c r="BP641" i="15"/>
  <c r="BP651" i="15"/>
  <c r="BP659" i="15"/>
  <c r="BP660" i="15"/>
  <c r="BP666" i="15"/>
  <c r="BP672" i="15"/>
  <c r="BP685" i="15"/>
  <c r="BP688" i="15"/>
  <c r="BP695" i="15"/>
  <c r="BP698" i="15"/>
  <c r="BP702" i="15"/>
  <c r="BP550" i="15"/>
  <c r="BP558" i="15"/>
  <c r="BP597" i="15"/>
  <c r="BP599" i="15"/>
  <c r="BP605" i="15"/>
  <c r="BP607" i="15"/>
  <c r="BP617" i="15"/>
  <c r="BP621" i="15"/>
  <c r="BP623" i="15"/>
  <c r="BP634" i="15"/>
  <c r="BP635" i="15"/>
  <c r="BP642" i="15"/>
  <c r="BP654" i="15"/>
  <c r="BP675" i="15"/>
  <c r="BP692" i="15"/>
  <c r="BP705" i="15"/>
  <c r="BP611" i="15"/>
  <c r="BP619" i="15"/>
  <c r="BP627" i="15"/>
  <c r="BP667" i="15"/>
  <c r="BP670" i="15"/>
  <c r="BP683" i="15"/>
  <c r="BP686" i="15"/>
  <c r="BP700" i="15"/>
  <c r="BP555" i="15"/>
  <c r="BP571" i="15"/>
  <c r="BP573" i="15"/>
  <c r="BP575" i="15"/>
  <c r="BP577" i="15"/>
  <c r="BP579" i="15"/>
  <c r="BP581" i="15"/>
  <c r="BP583" i="15"/>
  <c r="BP585" i="15"/>
  <c r="BP587" i="15"/>
  <c r="BP589" i="15"/>
  <c r="BP603" i="15"/>
  <c r="BP612" i="15"/>
  <c r="BP615" i="15"/>
  <c r="BP629" i="15"/>
  <c r="BP632" i="15"/>
  <c r="BP643" i="15"/>
  <c r="BP652" i="15"/>
  <c r="BP661" i="15"/>
  <c r="BP673" i="15"/>
  <c r="BP689" i="15"/>
  <c r="BP696" i="15"/>
  <c r="BP699" i="15"/>
  <c r="BP703" i="15"/>
  <c r="BP704" i="15"/>
  <c r="BP709" i="15"/>
  <c r="BP548" i="15"/>
  <c r="BP551" i="15"/>
  <c r="BP559" i="15"/>
  <c r="BP562" i="15"/>
  <c r="BP567" i="15"/>
  <c r="BP593" i="15"/>
  <c r="BP595" i="15"/>
  <c r="BP609" i="15"/>
  <c r="BP618" i="15"/>
  <c r="BP624" i="15"/>
  <c r="BP636" i="15"/>
  <c r="BP639" i="15"/>
  <c r="BP647" i="15"/>
  <c r="BP655" i="15"/>
  <c r="BP662" i="15"/>
  <c r="BP668" i="15"/>
  <c r="BP676" i="15"/>
  <c r="BP677" i="15"/>
  <c r="BP690" i="15"/>
  <c r="BP693" i="15"/>
  <c r="BP706" i="15"/>
  <c r="BP712" i="15"/>
  <c r="X2" i="16"/>
  <c r="Q13" i="16"/>
  <c r="I13" i="16"/>
  <c r="U12" i="16"/>
  <c r="M12" i="16"/>
  <c r="E12" i="16"/>
  <c r="Q11" i="16"/>
  <c r="I11" i="16"/>
  <c r="U10" i="16"/>
  <c r="M10" i="16"/>
  <c r="E10" i="16"/>
  <c r="Q9" i="16"/>
  <c r="I9" i="16"/>
  <c r="U8" i="16"/>
  <c r="M8" i="16"/>
  <c r="E8" i="16"/>
  <c r="B8" i="16"/>
  <c r="V13" i="16"/>
  <c r="N13" i="16"/>
  <c r="J12" i="16"/>
  <c r="V11" i="16"/>
  <c r="F11" i="16"/>
  <c r="V9" i="16"/>
  <c r="N9" i="16"/>
  <c r="J8" i="16"/>
  <c r="T13" i="16"/>
  <c r="T11" i="16"/>
  <c r="H10" i="16"/>
  <c r="P8" i="16"/>
  <c r="K13" i="16"/>
  <c r="G12" i="16"/>
  <c r="C11" i="16"/>
  <c r="S9" i="16"/>
  <c r="B10" i="16"/>
  <c r="R11" i="16"/>
  <c r="J9" i="16"/>
  <c r="P13" i="16"/>
  <c r="H13" i="16"/>
  <c r="T12" i="16"/>
  <c r="L12" i="16"/>
  <c r="D12" i="16"/>
  <c r="P11" i="16"/>
  <c r="H11" i="16"/>
  <c r="T10" i="16"/>
  <c r="L10" i="16"/>
  <c r="D10" i="16"/>
  <c r="P9" i="16"/>
  <c r="H9" i="16"/>
  <c r="T8" i="16"/>
  <c r="L8" i="16"/>
  <c r="D8" i="16"/>
  <c r="R12" i="16"/>
  <c r="N11" i="16"/>
  <c r="J10" i="16"/>
  <c r="R8" i="16"/>
  <c r="P12" i="16"/>
  <c r="D11" i="16"/>
  <c r="D9" i="16"/>
  <c r="S13" i="16"/>
  <c r="O12" i="16"/>
  <c r="S11" i="16"/>
  <c r="G10" i="16"/>
  <c r="O8" i="16"/>
  <c r="R13" i="16"/>
  <c r="N12" i="16"/>
  <c r="J11" i="16"/>
  <c r="F10" i="16"/>
  <c r="F8" i="16"/>
  <c r="O13" i="16"/>
  <c r="G13" i="16"/>
  <c r="S12" i="16"/>
  <c r="K12" i="16"/>
  <c r="C12" i="16"/>
  <c r="O11" i="16"/>
  <c r="G11" i="16"/>
  <c r="S10" i="16"/>
  <c r="K10" i="16"/>
  <c r="C10" i="16"/>
  <c r="O9" i="16"/>
  <c r="G9" i="16"/>
  <c r="S8" i="16"/>
  <c r="K8" i="16"/>
  <c r="C8" i="16"/>
  <c r="F13" i="16"/>
  <c r="R10" i="16"/>
  <c r="F9" i="16"/>
  <c r="B13" i="16"/>
  <c r="D13" i="16"/>
  <c r="T9" i="16"/>
  <c r="C13" i="16"/>
  <c r="O10" i="16"/>
  <c r="C9" i="16"/>
  <c r="V12" i="16"/>
  <c r="N10" i="16"/>
  <c r="V8" i="16"/>
  <c r="B9" i="16"/>
  <c r="U13" i="16"/>
  <c r="M13" i="16"/>
  <c r="E13" i="16"/>
  <c r="Q12" i="16"/>
  <c r="I12" i="16"/>
  <c r="U11" i="16"/>
  <c r="M11" i="16"/>
  <c r="E11" i="16"/>
  <c r="Q10" i="16"/>
  <c r="I10" i="16"/>
  <c r="U9" i="16"/>
  <c r="M9" i="16"/>
  <c r="E9" i="16"/>
  <c r="Q8" i="16"/>
  <c r="I8" i="16"/>
  <c r="B12" i="16"/>
  <c r="L13" i="16"/>
  <c r="H12" i="16"/>
  <c r="L11" i="16"/>
  <c r="P10" i="16"/>
  <c r="L9" i="16"/>
  <c r="H8" i="16"/>
  <c r="B11" i="16"/>
  <c r="K11" i="16"/>
  <c r="K9" i="16"/>
  <c r="G8" i="16"/>
  <c r="J13" i="16"/>
  <c r="F12" i="16"/>
  <c r="V10" i="16"/>
  <c r="R9" i="16"/>
  <c r="N8" i="16"/>
  <c r="BM541" i="15"/>
  <c r="BN541" i="15"/>
  <c r="U621" i="15"/>
  <c r="V621" i="15" s="1"/>
  <c r="AA631" i="15"/>
  <c r="AB631" i="15" s="1"/>
  <c r="U661" i="15"/>
  <c r="V661" i="15" s="1"/>
  <c r="AA561" i="15"/>
  <c r="AB561" i="15" s="1"/>
  <c r="AA570" i="15"/>
  <c r="AB570" i="15" s="1"/>
  <c r="O565" i="15"/>
  <c r="P565" i="15" s="1"/>
  <c r="AA581" i="15"/>
  <c r="AB581" i="15" s="1"/>
  <c r="U591" i="15"/>
  <c r="V591" i="15" s="1"/>
  <c r="AA601" i="15"/>
  <c r="AB601" i="15" s="1"/>
  <c r="O617" i="15"/>
  <c r="P617" i="15" s="1"/>
  <c r="O620" i="15"/>
  <c r="P620" i="15" s="1"/>
  <c r="AA634" i="15"/>
  <c r="AB634" i="15" s="1"/>
  <c r="AA643" i="15"/>
  <c r="AB643" i="15" s="1"/>
  <c r="AA652" i="15"/>
  <c r="AB652" i="15" s="1"/>
  <c r="AA661" i="15"/>
  <c r="AB661" i="15" s="1"/>
  <c r="AA691" i="15"/>
  <c r="AB691" i="15" s="1"/>
  <c r="U694" i="15"/>
  <c r="V694" i="15" s="1"/>
  <c r="U565" i="15"/>
  <c r="V565" i="15" s="1"/>
  <c r="O571" i="15"/>
  <c r="P571" i="15" s="1"/>
  <c r="O575" i="15"/>
  <c r="P575" i="15" s="1"/>
  <c r="U587" i="15"/>
  <c r="V587" i="15" s="1"/>
  <c r="AA614" i="15"/>
  <c r="AB614" i="15" s="1"/>
  <c r="O692" i="15"/>
  <c r="P692" i="15" s="1"/>
  <c r="AA703" i="15"/>
  <c r="AB703" i="15" s="1"/>
  <c r="AA711" i="15"/>
  <c r="AB711" i="15" s="1"/>
  <c r="U576" i="15"/>
  <c r="V576" i="15" s="1"/>
  <c r="U556" i="15"/>
  <c r="V556" i="15" s="1"/>
  <c r="O563" i="15"/>
  <c r="P563" i="15" s="1"/>
  <c r="AA596" i="15"/>
  <c r="AB596" i="15" s="1"/>
  <c r="U602" i="15"/>
  <c r="V602" i="15" s="1"/>
  <c r="O615" i="15"/>
  <c r="P615" i="15" s="1"/>
  <c r="AA632" i="15"/>
  <c r="AB632" i="15" s="1"/>
  <c r="AA646" i="15"/>
  <c r="AB646" i="15" s="1"/>
  <c r="U653" i="15"/>
  <c r="V653" i="15" s="1"/>
  <c r="AA658" i="15"/>
  <c r="AB658" i="15" s="1"/>
  <c r="AA679" i="15"/>
  <c r="AB679" i="15" s="1"/>
  <c r="O695" i="15"/>
  <c r="P695" i="15" s="1"/>
  <c r="O614" i="15"/>
  <c r="P614" i="15" s="1"/>
  <c r="AA664" i="15"/>
  <c r="AB664" i="15" s="1"/>
  <c r="AA557" i="15"/>
  <c r="AB557" i="15" s="1"/>
  <c r="U577" i="15"/>
  <c r="V577" i="15" s="1"/>
  <c r="AA605" i="15"/>
  <c r="AB605" i="15" s="1"/>
  <c r="O612" i="15"/>
  <c r="P612" i="15" s="1"/>
  <c r="O694" i="15"/>
  <c r="P694" i="15" s="1"/>
  <c r="AA578" i="15"/>
  <c r="AB578" i="15" s="1"/>
  <c r="AA580" i="15"/>
  <c r="AB580" i="15" s="1"/>
  <c r="O582" i="15"/>
  <c r="P582" i="15" s="1"/>
  <c r="O584" i="15"/>
  <c r="P584" i="15" s="1"/>
  <c r="O598" i="15"/>
  <c r="P598" i="15" s="1"/>
  <c r="AA611" i="15"/>
  <c r="AB611" i="15" s="1"/>
  <c r="O613" i="15"/>
  <c r="P613" i="15" s="1"/>
  <c r="AA615" i="15"/>
  <c r="AB615" i="15" s="1"/>
  <c r="U622" i="15"/>
  <c r="V622" i="15" s="1"/>
  <c r="U660" i="15"/>
  <c r="V660" i="15" s="1"/>
  <c r="AA705" i="15"/>
  <c r="AB705" i="15" s="1"/>
  <c r="U590" i="15"/>
  <c r="V590" i="15" s="1"/>
  <c r="AA612" i="15"/>
  <c r="AB612" i="15" s="1"/>
  <c r="O616" i="15"/>
  <c r="P616" i="15" s="1"/>
  <c r="AA633" i="15"/>
  <c r="AB633" i="15" s="1"/>
  <c r="AA660" i="15"/>
  <c r="AB660" i="15" s="1"/>
  <c r="U582" i="15"/>
  <c r="V582" i="15" s="1"/>
  <c r="O555" i="15"/>
  <c r="P555" i="15" s="1"/>
  <c r="U566" i="15"/>
  <c r="V566" i="15" s="1"/>
  <c r="AA582" i="15"/>
  <c r="AB582" i="15" s="1"/>
  <c r="U592" i="15"/>
  <c r="V592" i="15" s="1"/>
  <c r="AA600" i="15"/>
  <c r="AB600" i="15" s="1"/>
  <c r="AA613" i="15"/>
  <c r="AB613" i="15" s="1"/>
  <c r="X4" i="16"/>
  <c r="X3" i="16"/>
  <c r="X6" i="16"/>
  <c r="BN168" i="15"/>
  <c r="BM150" i="15"/>
  <c r="BN210" i="15"/>
  <c r="BK352" i="15"/>
  <c r="BQ352" i="15" s="1"/>
  <c r="BM405" i="15"/>
  <c r="BN435" i="15"/>
  <c r="BK456" i="15"/>
  <c r="BQ456" i="15" s="1"/>
  <c r="BN215" i="15"/>
  <c r="BK227" i="15"/>
  <c r="BQ227" i="15" s="1"/>
  <c r="BN271" i="15"/>
  <c r="BK497" i="15"/>
  <c r="BQ497" i="15" s="1"/>
  <c r="BM325" i="15"/>
  <c r="BN318" i="15"/>
  <c r="BK174" i="15"/>
  <c r="BQ174" i="15" s="1"/>
  <c r="BM179" i="15"/>
  <c r="BK186" i="15"/>
  <c r="BQ186" i="15" s="1"/>
  <c r="BM220" i="15"/>
  <c r="BN522" i="15"/>
  <c r="BN523" i="15"/>
  <c r="BK204" i="15"/>
  <c r="BQ204" i="15" s="1"/>
  <c r="BM264" i="15"/>
  <c r="BK423" i="15"/>
  <c r="BQ423" i="15" s="1"/>
  <c r="BK141" i="15"/>
  <c r="BQ141" i="15" s="1"/>
  <c r="BN502" i="15"/>
  <c r="BN262" i="15"/>
  <c r="BN380" i="15"/>
  <c r="BN148" i="15"/>
  <c r="BK306" i="15"/>
  <c r="BQ306" i="15" s="1"/>
  <c r="BN474" i="15"/>
  <c r="BK476" i="15"/>
  <c r="BQ476" i="15" s="1"/>
  <c r="BM392" i="15"/>
  <c r="BM262" i="15"/>
  <c r="BK510" i="15"/>
  <c r="BQ510" i="15" s="1"/>
  <c r="BN208" i="15"/>
  <c r="BK262" i="15"/>
  <c r="BQ262" i="15" s="1"/>
  <c r="AD668" i="15"/>
  <c r="BK480" i="15"/>
  <c r="BQ480" i="15" s="1"/>
  <c r="BN331" i="15"/>
  <c r="AA607" i="15"/>
  <c r="AB607" i="15" s="1"/>
  <c r="BN207" i="15"/>
  <c r="AD702" i="15"/>
  <c r="BK486" i="15"/>
  <c r="BQ486" i="15" s="1"/>
  <c r="BM505" i="15"/>
  <c r="BK475" i="15"/>
  <c r="BQ475" i="15" s="1"/>
  <c r="BM489" i="15"/>
  <c r="U589" i="15"/>
  <c r="V589" i="15" s="1"/>
  <c r="BN259" i="15"/>
  <c r="BM408" i="15"/>
  <c r="AA686" i="15"/>
  <c r="AB686" i="15" s="1"/>
  <c r="BM171" i="15"/>
  <c r="U617" i="15"/>
  <c r="V617" i="15" s="1"/>
  <c r="BN199" i="15"/>
  <c r="AA700" i="15"/>
  <c r="AB700" i="15" s="1"/>
  <c r="V603" i="15"/>
  <c r="BK207" i="15"/>
  <c r="BQ207" i="15" s="1"/>
  <c r="BM345" i="15"/>
  <c r="BM67" i="15"/>
  <c r="BM241" i="15"/>
  <c r="BN415" i="15"/>
  <c r="BK212" i="15"/>
  <c r="BQ212" i="15" s="1"/>
  <c r="BN337" i="15"/>
  <c r="BK411" i="15"/>
  <c r="BQ411" i="15" s="1"/>
  <c r="BM466" i="15"/>
  <c r="BM212" i="15"/>
  <c r="BN387" i="15"/>
  <c r="BN482" i="15"/>
  <c r="BK408" i="15"/>
  <c r="BQ408" i="15" s="1"/>
  <c r="AA635" i="15"/>
  <c r="AB635" i="15" s="1"/>
  <c r="BN468" i="15"/>
  <c r="BN160" i="15"/>
  <c r="BM459" i="15"/>
  <c r="BM465" i="15"/>
  <c r="BK525" i="15"/>
  <c r="BQ525" i="15" s="1"/>
  <c r="U586" i="15"/>
  <c r="V586" i="15" s="1"/>
  <c r="U593" i="15"/>
  <c r="V593" i="15" s="1"/>
  <c r="AA629" i="15"/>
  <c r="AB629" i="15" s="1"/>
  <c r="AA684" i="15"/>
  <c r="AB684" i="15" s="1"/>
  <c r="BN317" i="15"/>
  <c r="BK22" i="15"/>
  <c r="BQ22" i="15" s="1"/>
  <c r="AA592" i="15"/>
  <c r="AB592" i="15" s="1"/>
  <c r="BM677" i="15"/>
  <c r="AA677" i="15"/>
  <c r="AB677" i="15" s="1"/>
  <c r="AA659" i="15"/>
  <c r="AB659" i="15" s="1"/>
  <c r="O683" i="15"/>
  <c r="P683" i="15" s="1"/>
  <c r="BM304" i="15"/>
  <c r="BN321" i="15"/>
  <c r="BK321" i="15"/>
  <c r="BQ321" i="15" s="1"/>
  <c r="BM321" i="15"/>
  <c r="O685" i="15"/>
  <c r="P685" i="15" s="1"/>
  <c r="AA572" i="15"/>
  <c r="AB572" i="15" s="1"/>
  <c r="AA689" i="15"/>
  <c r="AB689" i="15" s="1"/>
  <c r="BN432" i="15"/>
  <c r="AD604" i="15"/>
  <c r="AZ604" i="15" s="1"/>
  <c r="BN327" i="15"/>
  <c r="BN131" i="15"/>
  <c r="BK414" i="15"/>
  <c r="BQ414" i="15" s="1"/>
  <c r="AA617" i="15"/>
  <c r="AB617" i="15" s="1"/>
  <c r="BN370" i="15"/>
  <c r="BK533" i="15"/>
  <c r="BQ533" i="15" s="1"/>
  <c r="BK540" i="15"/>
  <c r="BQ540" i="15" s="1"/>
  <c r="AD572" i="15"/>
  <c r="BN68" i="15"/>
  <c r="BN260" i="15"/>
  <c r="O666" i="15"/>
  <c r="P666" i="15" s="1"/>
  <c r="BK334" i="15"/>
  <c r="BQ334" i="15" s="1"/>
  <c r="BM468" i="15"/>
  <c r="BN531" i="15"/>
  <c r="BM197" i="15"/>
  <c r="AD663" i="15"/>
  <c r="AZ663" i="15" s="1"/>
  <c r="AD679" i="15"/>
  <c r="AZ679" i="15" s="1"/>
  <c r="BN334" i="15"/>
  <c r="BM339" i="15"/>
  <c r="BK430" i="15"/>
  <c r="BQ430" i="15" s="1"/>
  <c r="AD589" i="15"/>
  <c r="AZ589" i="15" s="1"/>
  <c r="AD700" i="15"/>
  <c r="O570" i="15"/>
  <c r="P570" i="15" s="1"/>
  <c r="O574" i="15"/>
  <c r="P574" i="15" s="1"/>
  <c r="AD574" i="15"/>
  <c r="AZ574" i="15" s="1"/>
  <c r="AD559" i="15"/>
  <c r="AA567" i="15"/>
  <c r="AB567" i="15" s="1"/>
  <c r="U563" i="15"/>
  <c r="V563" i="15" s="1"/>
  <c r="AA565" i="15"/>
  <c r="AB565" i="15" s="1"/>
  <c r="O554" i="15"/>
  <c r="P554" i="15" s="1"/>
  <c r="AD566" i="15"/>
  <c r="AZ566" i="15" s="1"/>
  <c r="O566" i="15"/>
  <c r="P566" i="15" s="1"/>
  <c r="BN203" i="15"/>
  <c r="BM203" i="15"/>
  <c r="BK203" i="15"/>
  <c r="BQ203" i="15" s="1"/>
  <c r="O681" i="15"/>
  <c r="P681" i="15" s="1"/>
  <c r="O580" i="15"/>
  <c r="P580" i="15" s="1"/>
  <c r="O583" i="15"/>
  <c r="P583" i="15" s="1"/>
  <c r="U600" i="15"/>
  <c r="V600" i="15" s="1"/>
  <c r="AA653" i="15"/>
  <c r="AB653" i="15" s="1"/>
  <c r="U558" i="15"/>
  <c r="V558" i="15" s="1"/>
  <c r="BN64" i="15"/>
  <c r="U571" i="15"/>
  <c r="V571" i="15" s="1"/>
  <c r="AD579" i="15"/>
  <c r="AZ579" i="15" s="1"/>
  <c r="O579" i="15"/>
  <c r="P579" i="15" s="1"/>
  <c r="AD580" i="15"/>
  <c r="AZ580" i="15" s="1"/>
  <c r="BM81" i="15"/>
  <c r="BN81" i="15"/>
  <c r="O591" i="15"/>
  <c r="P591" i="15" s="1"/>
  <c r="BK165" i="15"/>
  <c r="BQ165" i="15" s="1"/>
  <c r="BN165" i="15"/>
  <c r="BM165" i="15"/>
  <c r="U658" i="15"/>
  <c r="V658" i="15" s="1"/>
  <c r="AD568" i="15"/>
  <c r="AZ568" i="15" s="1"/>
  <c r="O592" i="15"/>
  <c r="P592" i="15" s="1"/>
  <c r="O608" i="15"/>
  <c r="P608" i="15" s="1"/>
  <c r="BM160" i="15"/>
  <c r="BK160" i="15"/>
  <c r="BQ160" i="15" s="1"/>
  <c r="AA671" i="15"/>
  <c r="AB671" i="15" s="1"/>
  <c r="O687" i="15"/>
  <c r="P687" i="15" s="1"/>
  <c r="BK63" i="15"/>
  <c r="BQ63" i="15" s="1"/>
  <c r="AA579" i="15"/>
  <c r="AB579" i="15" s="1"/>
  <c r="BK91" i="15"/>
  <c r="BQ91" i="15" s="1"/>
  <c r="BM91" i="15"/>
  <c r="AA606" i="15"/>
  <c r="AB606" i="15" s="1"/>
  <c r="AD608" i="15"/>
  <c r="U608" i="15"/>
  <c r="V608" i="15" s="1"/>
  <c r="AA685" i="15"/>
  <c r="AB685" i="15" s="1"/>
  <c r="BN63" i="15"/>
  <c r="BO63" i="15" s="1"/>
  <c r="BU63" i="15" s="1"/>
  <c r="AD583" i="15"/>
  <c r="AZ583" i="15" s="1"/>
  <c r="BM139" i="15"/>
  <c r="BK139" i="15"/>
  <c r="BQ139" i="15" s="1"/>
  <c r="AA608" i="15"/>
  <c r="AB608" i="15" s="1"/>
  <c r="BK147" i="15"/>
  <c r="BQ147" i="15" s="1"/>
  <c r="AA554" i="15"/>
  <c r="AB554" i="15" s="1"/>
  <c r="AA566" i="15"/>
  <c r="AB566" i="15" s="1"/>
  <c r="AD582" i="15"/>
  <c r="AZ582" i="15" s="1"/>
  <c r="BN118" i="15"/>
  <c r="BN299" i="15"/>
  <c r="AD605" i="15"/>
  <c r="AZ605" i="15" s="1"/>
  <c r="BN224" i="15"/>
  <c r="BK237" i="15"/>
  <c r="BQ237" i="15" s="1"/>
  <c r="BN237" i="15"/>
  <c r="BK276" i="15"/>
  <c r="BQ276" i="15" s="1"/>
  <c r="AD652" i="15"/>
  <c r="AZ652" i="15" s="1"/>
  <c r="BN655" i="15"/>
  <c r="O656" i="15"/>
  <c r="P656" i="15" s="1"/>
  <c r="BN657" i="15"/>
  <c r="AD664" i="15"/>
  <c r="AZ664" i="15" s="1"/>
  <c r="BK136" i="15"/>
  <c r="BQ136" i="15" s="1"/>
  <c r="BM224" i="15"/>
  <c r="BN272" i="15"/>
  <c r="BM651" i="15"/>
  <c r="O655" i="15"/>
  <c r="P655" i="15" s="1"/>
  <c r="U656" i="15"/>
  <c r="V656" i="15" s="1"/>
  <c r="U657" i="15"/>
  <c r="V657" i="15" s="1"/>
  <c r="AD661" i="15"/>
  <c r="U681" i="15"/>
  <c r="V681" i="15" s="1"/>
  <c r="BK501" i="15"/>
  <c r="BQ501" i="15" s="1"/>
  <c r="AA583" i="15"/>
  <c r="AB583" i="15" s="1"/>
  <c r="AA586" i="15"/>
  <c r="AB586" i="15" s="1"/>
  <c r="O630" i="15"/>
  <c r="P630" i="15" s="1"/>
  <c r="U651" i="15"/>
  <c r="V651" i="15" s="1"/>
  <c r="O654" i="15"/>
  <c r="P654" i="15" s="1"/>
  <c r="BK328" i="15"/>
  <c r="BQ328" i="15" s="1"/>
  <c r="BN328" i="15"/>
  <c r="BM328" i="15"/>
  <c r="AA710" i="15"/>
  <c r="AB710" i="15" s="1"/>
  <c r="BM710" i="15"/>
  <c r="BN136" i="15"/>
  <c r="AD640" i="15"/>
  <c r="AZ640" i="15" s="1"/>
  <c r="O640" i="15"/>
  <c r="P640" i="15" s="1"/>
  <c r="AD649" i="15"/>
  <c r="AZ649" i="15" s="1"/>
  <c r="O649" i="15"/>
  <c r="P649" i="15" s="1"/>
  <c r="AA656" i="15"/>
  <c r="AB656" i="15" s="1"/>
  <c r="O659" i="15"/>
  <c r="P659" i="15" s="1"/>
  <c r="AA681" i="15"/>
  <c r="AB681" i="15" s="1"/>
  <c r="U683" i="15"/>
  <c r="V683" i="15" s="1"/>
  <c r="O686" i="15"/>
  <c r="P686" i="15" s="1"/>
  <c r="BK330" i="15"/>
  <c r="BQ330" i="15" s="1"/>
  <c r="U601" i="15"/>
  <c r="V601" i="15" s="1"/>
  <c r="O605" i="15"/>
  <c r="P605" i="15" s="1"/>
  <c r="BM141" i="15"/>
  <c r="U635" i="15"/>
  <c r="V635" i="15" s="1"/>
  <c r="U640" i="15"/>
  <c r="V640" i="15" s="1"/>
  <c r="U649" i="15"/>
  <c r="V649" i="15" s="1"/>
  <c r="O653" i="15"/>
  <c r="P653" i="15" s="1"/>
  <c r="U654" i="15"/>
  <c r="V654" i="15" s="1"/>
  <c r="AD660" i="15"/>
  <c r="AA683" i="15"/>
  <c r="AB683" i="15" s="1"/>
  <c r="AA597" i="15"/>
  <c r="AB597" i="15" s="1"/>
  <c r="AD600" i="15"/>
  <c r="BN139" i="15"/>
  <c r="BN141" i="15"/>
  <c r="BK198" i="15"/>
  <c r="BQ198" i="15" s="1"/>
  <c r="AA630" i="15"/>
  <c r="AB630" i="15" s="1"/>
  <c r="AA640" i="15"/>
  <c r="AB640" i="15" s="1"/>
  <c r="AA642" i="15"/>
  <c r="AB642" i="15" s="1"/>
  <c r="O658" i="15"/>
  <c r="P658" i="15" s="1"/>
  <c r="U659" i="15"/>
  <c r="V659" i="15" s="1"/>
  <c r="U679" i="15"/>
  <c r="V679" i="15" s="1"/>
  <c r="O684" i="15"/>
  <c r="P684" i="15" s="1"/>
  <c r="AB603" i="15"/>
  <c r="U618" i="15"/>
  <c r="V618" i="15" s="1"/>
  <c r="BN198" i="15"/>
  <c r="BM204" i="15"/>
  <c r="AA649" i="15"/>
  <c r="AB649" i="15" s="1"/>
  <c r="AA654" i="15"/>
  <c r="AB654" i="15" s="1"/>
  <c r="AA655" i="15"/>
  <c r="AB655" i="15" s="1"/>
  <c r="AA666" i="15"/>
  <c r="AB666" i="15" s="1"/>
  <c r="U677" i="15"/>
  <c r="V677" i="15" s="1"/>
  <c r="U684" i="15"/>
  <c r="V684" i="15" s="1"/>
  <c r="U685" i="15"/>
  <c r="V685" i="15" s="1"/>
  <c r="BN253" i="15"/>
  <c r="O651" i="15"/>
  <c r="P651" i="15" s="1"/>
  <c r="AA651" i="15"/>
  <c r="AB651" i="15" s="1"/>
  <c r="U655" i="15"/>
  <c r="V655" i="15" s="1"/>
  <c r="O657" i="15"/>
  <c r="P657" i="15" s="1"/>
  <c r="AA657" i="15"/>
  <c r="AB657" i="15" s="1"/>
  <c r="U664" i="15"/>
  <c r="V664" i="15" s="1"/>
  <c r="O671" i="15"/>
  <c r="P671" i="15" s="1"/>
  <c r="O677" i="15"/>
  <c r="P677" i="15" s="1"/>
  <c r="BN316" i="15"/>
  <c r="BM316" i="15"/>
  <c r="BN469" i="15"/>
  <c r="BM469" i="15"/>
  <c r="BK469" i="15"/>
  <c r="BQ469" i="15" s="1"/>
  <c r="AA694" i="15"/>
  <c r="AB694" i="15" s="1"/>
  <c r="BK375" i="15"/>
  <c r="BQ375" i="15" s="1"/>
  <c r="BK394" i="15"/>
  <c r="BQ394" i="15" s="1"/>
  <c r="BN449" i="15"/>
  <c r="BM449" i="15"/>
  <c r="BN464" i="15"/>
  <c r="BN212" i="15"/>
  <c r="AD690" i="15"/>
  <c r="O691" i="15"/>
  <c r="P691" i="15" s="1"/>
  <c r="BN413" i="15"/>
  <c r="BM413" i="15"/>
  <c r="BK413" i="15"/>
  <c r="BQ413" i="15" s="1"/>
  <c r="BM471" i="15"/>
  <c r="BN465" i="15"/>
  <c r="O705" i="15"/>
  <c r="P705" i="15" s="1"/>
  <c r="AD705" i="15"/>
  <c r="BN490" i="15"/>
  <c r="BM490" i="15"/>
  <c r="BK490" i="15"/>
  <c r="BQ490" i="15" s="1"/>
  <c r="BK493" i="15"/>
  <c r="BQ493" i="15" s="1"/>
  <c r="AD710" i="15"/>
  <c r="AD685" i="15"/>
  <c r="BN322" i="15"/>
  <c r="BK322" i="15"/>
  <c r="BQ322" i="15" s="1"/>
  <c r="AA690" i="15"/>
  <c r="AB690" i="15" s="1"/>
  <c r="BM397" i="15"/>
  <c r="BK397" i="15"/>
  <c r="BQ397" i="15" s="1"/>
  <c r="BN494" i="15"/>
  <c r="BM494" i="15"/>
  <c r="BK504" i="15"/>
  <c r="BQ504" i="15" s="1"/>
  <c r="O710" i="15"/>
  <c r="P710" i="15" s="1"/>
  <c r="AD651" i="15"/>
  <c r="AZ651" i="15" s="1"/>
  <c r="BK320" i="15"/>
  <c r="BQ320" i="15" s="1"/>
  <c r="BM320" i="15"/>
  <c r="AA693" i="15"/>
  <c r="AB693" i="15" s="1"/>
  <c r="BM481" i="15"/>
  <c r="BK324" i="15"/>
  <c r="BQ324" i="15" s="1"/>
  <c r="BM334" i="15"/>
  <c r="BM336" i="15"/>
  <c r="BN339" i="15"/>
  <c r="BN408" i="15"/>
  <c r="BM486" i="15"/>
  <c r="AA702" i="15"/>
  <c r="AB702" i="15" s="1"/>
  <c r="BK405" i="15"/>
  <c r="BQ405" i="15" s="1"/>
  <c r="U710" i="15"/>
  <c r="V710" i="15" s="1"/>
  <c r="BN382" i="15"/>
  <c r="BN405" i="15"/>
  <c r="BK481" i="15"/>
  <c r="BQ481" i="15" s="1"/>
  <c r="BN325" i="15"/>
  <c r="BK327" i="15"/>
  <c r="BQ327" i="15" s="1"/>
  <c r="AA692" i="15"/>
  <c r="AB692" i="15" s="1"/>
  <c r="BM407" i="15"/>
  <c r="BM412" i="15"/>
  <c r="BK339" i="15"/>
  <c r="BQ339" i="15" s="1"/>
  <c r="BK379" i="15"/>
  <c r="BQ379" i="15" s="1"/>
  <c r="BN394" i="15"/>
  <c r="BN397" i="15"/>
  <c r="BN434" i="15"/>
  <c r="BK466" i="15"/>
  <c r="BQ466" i="15" s="1"/>
  <c r="AD542" i="15"/>
  <c r="O542" i="15"/>
  <c r="P542" i="15" s="1"/>
  <c r="O549" i="15"/>
  <c r="P549" i="15" s="1"/>
  <c r="AD549" i="15"/>
  <c r="AZ549" i="15" s="1"/>
  <c r="U544" i="15"/>
  <c r="V544" i="15" s="1"/>
  <c r="AA542" i="15"/>
  <c r="AB542" i="15" s="1"/>
  <c r="AA544" i="15"/>
  <c r="AB544" i="15" s="1"/>
  <c r="AA546" i="15"/>
  <c r="AB546" i="15" s="1"/>
  <c r="AA549" i="15"/>
  <c r="AB549" i="15" s="1"/>
  <c r="BK553" i="15"/>
  <c r="BQ553" i="15" s="1"/>
  <c r="BN553" i="15"/>
  <c r="BM553" i="15"/>
  <c r="U557" i="15"/>
  <c r="V557" i="15" s="1"/>
  <c r="AD557" i="15"/>
  <c r="AZ557" i="15" s="1"/>
  <c r="AD546" i="15"/>
  <c r="AZ546" i="15" s="1"/>
  <c r="O546" i="15"/>
  <c r="P546" i="15" s="1"/>
  <c r="U546" i="15"/>
  <c r="V546" i="15" s="1"/>
  <c r="U549" i="15"/>
  <c r="V549" i="15" s="1"/>
  <c r="BB543" i="15"/>
  <c r="BP543" i="15" s="1"/>
  <c r="G543" i="15"/>
  <c r="H543" i="15" s="1"/>
  <c r="O551" i="15"/>
  <c r="P551" i="15" s="1"/>
  <c r="AD551" i="15"/>
  <c r="AZ551" i="15" s="1"/>
  <c r="U542" i="15"/>
  <c r="V542" i="15" s="1"/>
  <c r="U555" i="15"/>
  <c r="V555" i="15" s="1"/>
  <c r="AD555" i="15"/>
  <c r="O543" i="15"/>
  <c r="P543" i="15" s="1"/>
  <c r="AD543" i="15"/>
  <c r="AZ543" i="15" s="1"/>
  <c r="O550" i="15"/>
  <c r="P550" i="15" s="1"/>
  <c r="AD550" i="15"/>
  <c r="AZ550" i="15" s="1"/>
  <c r="U551" i="15"/>
  <c r="V551" i="15" s="1"/>
  <c r="U548" i="15"/>
  <c r="V548" i="15" s="1"/>
  <c r="U560" i="15"/>
  <c r="V560" i="15" s="1"/>
  <c r="AD560" i="15"/>
  <c r="AD545" i="15"/>
  <c r="AZ545" i="15" s="1"/>
  <c r="O545" i="15"/>
  <c r="P545" i="15" s="1"/>
  <c r="O556" i="15"/>
  <c r="P556" i="15" s="1"/>
  <c r="AD556" i="15"/>
  <c r="AZ556" i="15" s="1"/>
  <c r="AD541" i="15"/>
  <c r="O541" i="15"/>
  <c r="P541" i="15" s="1"/>
  <c r="U543" i="15"/>
  <c r="V543" i="15" s="1"/>
  <c r="U545" i="15"/>
  <c r="V545" i="15" s="1"/>
  <c r="U547" i="15"/>
  <c r="V547" i="15" s="1"/>
  <c r="U550" i="15"/>
  <c r="V550" i="15" s="1"/>
  <c r="AA551" i="15"/>
  <c r="AB551" i="15" s="1"/>
  <c r="BN10" i="15"/>
  <c r="BM10" i="15"/>
  <c r="BK10" i="15"/>
  <c r="BQ10" i="15" s="1"/>
  <c r="U541" i="15"/>
  <c r="V541" i="15" s="1"/>
  <c r="AA543" i="15"/>
  <c r="AB543" i="15" s="1"/>
  <c r="AA545" i="15"/>
  <c r="AB545" i="15" s="1"/>
  <c r="AA547" i="15"/>
  <c r="AB547" i="15" s="1"/>
  <c r="AA548" i="15"/>
  <c r="AB548" i="15" s="1"/>
  <c r="AA550" i="15"/>
  <c r="AB550" i="15" s="1"/>
  <c r="AA556" i="15"/>
  <c r="AB556" i="15" s="1"/>
  <c r="O544" i="15"/>
  <c r="P544" i="15" s="1"/>
  <c r="AD544" i="15"/>
  <c r="AZ544" i="15" s="1"/>
  <c r="AD547" i="15"/>
  <c r="AZ547" i="15" s="1"/>
  <c r="O547" i="15"/>
  <c r="P547" i="15" s="1"/>
  <c r="AD548" i="15"/>
  <c r="AZ548" i="15" s="1"/>
  <c r="O548" i="15"/>
  <c r="P548" i="15" s="1"/>
  <c r="AA541" i="15"/>
  <c r="AB541" i="15" s="1"/>
  <c r="AA585" i="15"/>
  <c r="AB585" i="15" s="1"/>
  <c r="O552" i="15"/>
  <c r="P552" i="15" s="1"/>
  <c r="AA552" i="15"/>
  <c r="AB552" i="15" s="1"/>
  <c r="O553" i="15"/>
  <c r="P553" i="15" s="1"/>
  <c r="AA553" i="15"/>
  <c r="AB553" i="15" s="1"/>
  <c r="AD558" i="15"/>
  <c r="AZ558" i="15" s="1"/>
  <c r="O558" i="15"/>
  <c r="P558" i="15" s="1"/>
  <c r="O560" i="15"/>
  <c r="P560" i="15" s="1"/>
  <c r="AD562" i="15"/>
  <c r="AZ562" i="15" s="1"/>
  <c r="O562" i="15"/>
  <c r="P562" i="15" s="1"/>
  <c r="AD563" i="15"/>
  <c r="AZ563" i="15" s="1"/>
  <c r="U568" i="15"/>
  <c r="V568" i="15" s="1"/>
  <c r="AA555" i="15"/>
  <c r="AB555" i="15" s="1"/>
  <c r="AA559" i="15"/>
  <c r="AB559" i="15" s="1"/>
  <c r="BM33" i="15"/>
  <c r="BK33" i="15"/>
  <c r="BQ33" i="15" s="1"/>
  <c r="BN33" i="15"/>
  <c r="U562" i="15"/>
  <c r="V562" i="15" s="1"/>
  <c r="AA568" i="15"/>
  <c r="AB568" i="15" s="1"/>
  <c r="AD569" i="15"/>
  <c r="AZ569" i="15" s="1"/>
  <c r="O569" i="15"/>
  <c r="P569" i="15" s="1"/>
  <c r="AD586" i="15"/>
  <c r="AZ586" i="15" s="1"/>
  <c r="O586" i="15"/>
  <c r="P586" i="15" s="1"/>
  <c r="U559" i="15"/>
  <c r="V559" i="15" s="1"/>
  <c r="AD552" i="15"/>
  <c r="AD553" i="15"/>
  <c r="AZ553" i="15" s="1"/>
  <c r="U554" i="15"/>
  <c r="V554" i="15" s="1"/>
  <c r="O557" i="15"/>
  <c r="P557" i="15" s="1"/>
  <c r="AA562" i="15"/>
  <c r="AB562" i="15" s="1"/>
  <c r="O564" i="15"/>
  <c r="P564" i="15" s="1"/>
  <c r="AD565" i="15"/>
  <c r="AZ565" i="15" s="1"/>
  <c r="U569" i="15"/>
  <c r="V569" i="15" s="1"/>
  <c r="BN58" i="15"/>
  <c r="BM58" i="15"/>
  <c r="BK58" i="15"/>
  <c r="BQ58" i="15" s="1"/>
  <c r="AA574" i="15"/>
  <c r="AB574" i="15" s="1"/>
  <c r="U564" i="15"/>
  <c r="V564" i="15" s="1"/>
  <c r="BN53" i="15"/>
  <c r="BM53" i="15"/>
  <c r="BK53" i="15"/>
  <c r="BQ53" i="15" s="1"/>
  <c r="AA577" i="15"/>
  <c r="AB577" i="15" s="1"/>
  <c r="U552" i="15"/>
  <c r="V552" i="15" s="1"/>
  <c r="BK552" i="15"/>
  <c r="BQ552" i="15" s="1"/>
  <c r="U553" i="15"/>
  <c r="V553" i="15" s="1"/>
  <c r="AA560" i="15"/>
  <c r="AB560" i="15" s="1"/>
  <c r="O561" i="15"/>
  <c r="P561" i="15" s="1"/>
  <c r="AD561" i="15"/>
  <c r="AZ561" i="15" s="1"/>
  <c r="AA564" i="15"/>
  <c r="AB564" i="15" s="1"/>
  <c r="BN37" i="15"/>
  <c r="BM37" i="15"/>
  <c r="BK37" i="15"/>
  <c r="BQ37" i="15" s="1"/>
  <c r="BM51" i="15"/>
  <c r="BK51" i="15"/>
  <c r="BQ51" i="15" s="1"/>
  <c r="BN51" i="15"/>
  <c r="AA569" i="15"/>
  <c r="AB569" i="15" s="1"/>
  <c r="U570" i="15"/>
  <c r="V570" i="15" s="1"/>
  <c r="AD581" i="15"/>
  <c r="AZ581" i="15" s="1"/>
  <c r="O581" i="15"/>
  <c r="P581" i="15" s="1"/>
  <c r="O568" i="15"/>
  <c r="P568" i="15" s="1"/>
  <c r="O573" i="15"/>
  <c r="P573" i="15" s="1"/>
  <c r="AD573" i="15"/>
  <c r="AZ573" i="15" s="1"/>
  <c r="AA584" i="15"/>
  <c r="AB584" i="15" s="1"/>
  <c r="AA558" i="15"/>
  <c r="AB558" i="15" s="1"/>
  <c r="O559" i="15"/>
  <c r="P559" i="15" s="1"/>
  <c r="AD564" i="15"/>
  <c r="AZ564" i="15" s="1"/>
  <c r="BM41" i="15"/>
  <c r="BK41" i="15"/>
  <c r="BQ41" i="15" s="1"/>
  <c r="BN41" i="15"/>
  <c r="AA590" i="15"/>
  <c r="AB590" i="15" s="1"/>
  <c r="AD554" i="15"/>
  <c r="BN22" i="15"/>
  <c r="BM22" i="15"/>
  <c r="U561" i="15"/>
  <c r="V561" i="15" s="1"/>
  <c r="AA563" i="15"/>
  <c r="AB563" i="15" s="1"/>
  <c r="AD567" i="15"/>
  <c r="AZ567" i="15" s="1"/>
  <c r="O567" i="15"/>
  <c r="P567" i="15" s="1"/>
  <c r="AA576" i="15"/>
  <c r="AB576" i="15" s="1"/>
  <c r="BM64" i="15"/>
  <c r="O572" i="15"/>
  <c r="P572" i="15" s="1"/>
  <c r="AA575" i="15"/>
  <c r="AB575" i="15" s="1"/>
  <c r="U583" i="15"/>
  <c r="V583" i="15" s="1"/>
  <c r="U585" i="15"/>
  <c r="V585" i="15" s="1"/>
  <c r="U588" i="15"/>
  <c r="V588" i="15" s="1"/>
  <c r="AA589" i="15"/>
  <c r="AB589" i="15" s="1"/>
  <c r="BN84" i="15"/>
  <c r="BM84" i="15"/>
  <c r="BK84" i="15"/>
  <c r="BQ84" i="15" s="1"/>
  <c r="AD592" i="15"/>
  <c r="AZ592" i="15" s="1"/>
  <c r="AA598" i="15"/>
  <c r="AB598" i="15" s="1"/>
  <c r="U572" i="15"/>
  <c r="V572" i="15" s="1"/>
  <c r="AD575" i="15"/>
  <c r="AD578" i="15"/>
  <c r="AZ578" i="15" s="1"/>
  <c r="O578" i="15"/>
  <c r="P578" i="15" s="1"/>
  <c r="AA588" i="15"/>
  <c r="AB588" i="15" s="1"/>
  <c r="BK64" i="15"/>
  <c r="BQ64" i="15" s="1"/>
  <c r="BK67" i="15"/>
  <c r="BQ67" i="15" s="1"/>
  <c r="BN67" i="15"/>
  <c r="AD584" i="15"/>
  <c r="AZ584" i="15" s="1"/>
  <c r="AA587" i="15"/>
  <c r="AB587" i="15" s="1"/>
  <c r="AD593" i="15"/>
  <c r="AZ593" i="15" s="1"/>
  <c r="O593" i="15"/>
  <c r="P593" i="15" s="1"/>
  <c r="U573" i="15"/>
  <c r="V573" i="15" s="1"/>
  <c r="BM68" i="15"/>
  <c r="BK68" i="15"/>
  <c r="BQ68" i="15" s="1"/>
  <c r="U580" i="15"/>
  <c r="V580" i="15" s="1"/>
  <c r="U581" i="15"/>
  <c r="V581" i="15" s="1"/>
  <c r="O589" i="15"/>
  <c r="P589" i="15" s="1"/>
  <c r="AD590" i="15"/>
  <c r="AZ590" i="15" s="1"/>
  <c r="O590" i="15"/>
  <c r="P590" i="15" s="1"/>
  <c r="AA571" i="15"/>
  <c r="AB571" i="15" s="1"/>
  <c r="U574" i="15"/>
  <c r="V574" i="15" s="1"/>
  <c r="AD576" i="15"/>
  <c r="AZ576" i="15" s="1"/>
  <c r="O576" i="15"/>
  <c r="P576" i="15" s="1"/>
  <c r="BM70" i="15"/>
  <c r="BK70" i="15"/>
  <c r="BQ70" i="15" s="1"/>
  <c r="AD577" i="15"/>
  <c r="AZ577" i="15" s="1"/>
  <c r="O577" i="15"/>
  <c r="P577" i="15" s="1"/>
  <c r="U579" i="15"/>
  <c r="V579" i="15" s="1"/>
  <c r="AD585" i="15"/>
  <c r="AZ585" i="15" s="1"/>
  <c r="O594" i="15"/>
  <c r="P594" i="15" s="1"/>
  <c r="AD594" i="15"/>
  <c r="AZ594" i="15" s="1"/>
  <c r="U567" i="15"/>
  <c r="V567" i="15" s="1"/>
  <c r="U575" i="15"/>
  <c r="V575" i="15" s="1"/>
  <c r="BN70" i="15"/>
  <c r="U578" i="15"/>
  <c r="V578" i="15" s="1"/>
  <c r="O585" i="15"/>
  <c r="P585" i="15" s="1"/>
  <c r="AD587" i="15"/>
  <c r="AZ587" i="15" s="1"/>
  <c r="O587" i="15"/>
  <c r="P587" i="15" s="1"/>
  <c r="AD588" i="15"/>
  <c r="AZ588" i="15" s="1"/>
  <c r="O588" i="15"/>
  <c r="P588" i="15" s="1"/>
  <c r="BN78" i="15"/>
  <c r="BM78" i="15"/>
  <c r="BK78" i="15"/>
  <c r="BQ78" i="15" s="1"/>
  <c r="U594" i="15"/>
  <c r="V594" i="15" s="1"/>
  <c r="AD596" i="15"/>
  <c r="O596" i="15"/>
  <c r="P596" i="15" s="1"/>
  <c r="BN110" i="15"/>
  <c r="BM110" i="15"/>
  <c r="BK110" i="15"/>
  <c r="BQ110" i="15" s="1"/>
  <c r="BM63" i="15"/>
  <c r="AD570" i="15"/>
  <c r="AD571" i="15"/>
  <c r="AA573" i="15"/>
  <c r="AB573" i="15" s="1"/>
  <c r="U584" i="15"/>
  <c r="V584" i="15" s="1"/>
  <c r="AA593" i="15"/>
  <c r="AB593" i="15" s="1"/>
  <c r="O595" i="15"/>
  <c r="P595" i="15" s="1"/>
  <c r="AD602" i="15"/>
  <c r="AZ602" i="15" s="1"/>
  <c r="O602" i="15"/>
  <c r="P602" i="15" s="1"/>
  <c r="AD603" i="15"/>
  <c r="AZ603" i="15" s="1"/>
  <c r="P603" i="15"/>
  <c r="U596" i="15"/>
  <c r="V596" i="15" s="1"/>
  <c r="BK112" i="15"/>
  <c r="BQ112" i="15" s="1"/>
  <c r="AA591" i="15"/>
  <c r="AB591" i="15" s="1"/>
  <c r="U595" i="15"/>
  <c r="V595" i="15" s="1"/>
  <c r="O597" i="15"/>
  <c r="P597" i="15" s="1"/>
  <c r="BN122" i="15"/>
  <c r="BM122" i="15"/>
  <c r="AA595" i="15"/>
  <c r="AB595" i="15" s="1"/>
  <c r="U597" i="15"/>
  <c r="V597" i="15" s="1"/>
  <c r="AD598" i="15"/>
  <c r="O599" i="15"/>
  <c r="P599" i="15" s="1"/>
  <c r="O601" i="15"/>
  <c r="P601" i="15" s="1"/>
  <c r="AD601" i="15"/>
  <c r="AA602" i="15"/>
  <c r="AB602" i="15" s="1"/>
  <c r="U605" i="15"/>
  <c r="V605" i="15" s="1"/>
  <c r="AD606" i="15"/>
  <c r="AZ606" i="15" s="1"/>
  <c r="O606" i="15"/>
  <c r="P606" i="15" s="1"/>
  <c r="AD591" i="15"/>
  <c r="AZ591" i="15" s="1"/>
  <c r="AA594" i="15"/>
  <c r="AB594" i="15" s="1"/>
  <c r="AD595" i="15"/>
  <c r="AZ595" i="15" s="1"/>
  <c r="U599" i="15"/>
  <c r="V599" i="15" s="1"/>
  <c r="U606" i="15"/>
  <c r="V606" i="15" s="1"/>
  <c r="BK149" i="15"/>
  <c r="BQ149" i="15" s="1"/>
  <c r="BN149" i="15"/>
  <c r="BM149" i="15"/>
  <c r="BK81" i="15"/>
  <c r="BQ81" i="15" s="1"/>
  <c r="U598" i="15"/>
  <c r="V598" i="15" s="1"/>
  <c r="BN112" i="15"/>
  <c r="BM112" i="15"/>
  <c r="AA599" i="15"/>
  <c r="AB599" i="15" s="1"/>
  <c r="O600" i="15"/>
  <c r="P600" i="15" s="1"/>
  <c r="BN140" i="15"/>
  <c r="BM140" i="15"/>
  <c r="BK140" i="15"/>
  <c r="BQ140" i="15" s="1"/>
  <c r="BN91" i="15"/>
  <c r="AD597" i="15"/>
  <c r="AZ597" i="15" s="1"/>
  <c r="AD599" i="15"/>
  <c r="BK122" i="15"/>
  <c r="BQ122" i="15" s="1"/>
  <c r="AB604" i="15"/>
  <c r="BM131" i="15"/>
  <c r="AD607" i="15"/>
  <c r="BK607" i="15"/>
  <c r="BQ607" i="15" s="1"/>
  <c r="BM148" i="15"/>
  <c r="BK150" i="15"/>
  <c r="BQ150" i="15" s="1"/>
  <c r="U614" i="15"/>
  <c r="V614" i="15" s="1"/>
  <c r="BN223" i="15"/>
  <c r="BM223" i="15"/>
  <c r="BK223" i="15"/>
  <c r="BQ223" i="15" s="1"/>
  <c r="V604" i="15"/>
  <c r="BM607" i="15"/>
  <c r="BN152" i="15"/>
  <c r="BM152" i="15"/>
  <c r="BK152" i="15"/>
  <c r="BQ152" i="15" s="1"/>
  <c r="BN157" i="15"/>
  <c r="BM157" i="15"/>
  <c r="BK157" i="15"/>
  <c r="BQ157" i="15" s="1"/>
  <c r="BK164" i="15"/>
  <c r="BQ164" i="15" s="1"/>
  <c r="BN164" i="15"/>
  <c r="BM164" i="15"/>
  <c r="BK229" i="15"/>
  <c r="BQ229" i="15" s="1"/>
  <c r="BM229" i="15"/>
  <c r="BN229" i="15"/>
  <c r="AD610" i="15"/>
  <c r="O610" i="15"/>
  <c r="P610" i="15" s="1"/>
  <c r="BK153" i="15"/>
  <c r="BQ153" i="15" s="1"/>
  <c r="BN153" i="15"/>
  <c r="BM153" i="15"/>
  <c r="BN156" i="15"/>
  <c r="BM156" i="15"/>
  <c r="BK156" i="15"/>
  <c r="BQ156" i="15" s="1"/>
  <c r="BK118" i="15"/>
  <c r="BQ118" i="15" s="1"/>
  <c r="U607" i="15"/>
  <c r="V607" i="15" s="1"/>
  <c r="BM136" i="15"/>
  <c r="U610" i="15"/>
  <c r="V610" i="15" s="1"/>
  <c r="BN158" i="15"/>
  <c r="BM158" i="15"/>
  <c r="BK158" i="15"/>
  <c r="BQ158" i="15" s="1"/>
  <c r="U613" i="15"/>
  <c r="V613" i="15" s="1"/>
  <c r="BM118" i="15"/>
  <c r="AD609" i="15"/>
  <c r="O609" i="15"/>
  <c r="P609" i="15" s="1"/>
  <c r="BN162" i="15"/>
  <c r="BM162" i="15"/>
  <c r="BK162" i="15"/>
  <c r="BQ162" i="15" s="1"/>
  <c r="U609" i="15"/>
  <c r="V609" i="15" s="1"/>
  <c r="AA610" i="15"/>
  <c r="AB610" i="15" s="1"/>
  <c r="U615" i="15"/>
  <c r="V615" i="15" s="1"/>
  <c r="BN182" i="15"/>
  <c r="BM182" i="15"/>
  <c r="BK182" i="15"/>
  <c r="BQ182" i="15" s="1"/>
  <c r="BN607" i="15"/>
  <c r="BN151" i="15"/>
  <c r="BM151" i="15"/>
  <c r="BK151" i="15"/>
  <c r="BQ151" i="15" s="1"/>
  <c r="U612" i="15"/>
  <c r="V612" i="15" s="1"/>
  <c r="P604" i="15"/>
  <c r="BK131" i="15"/>
  <c r="BQ131" i="15" s="1"/>
  <c r="O607" i="15"/>
  <c r="P607" i="15" s="1"/>
  <c r="BK148" i="15"/>
  <c r="BQ148" i="15" s="1"/>
  <c r="BN150" i="15"/>
  <c r="AA609" i="15"/>
  <c r="AB609" i="15" s="1"/>
  <c r="AD611" i="15"/>
  <c r="AZ611" i="15" s="1"/>
  <c r="U611" i="15"/>
  <c r="V611" i="15" s="1"/>
  <c r="BK159" i="15"/>
  <c r="BQ159" i="15" s="1"/>
  <c r="BN159" i="15"/>
  <c r="BM159" i="15"/>
  <c r="BN163" i="15"/>
  <c r="BM163" i="15"/>
  <c r="BK163" i="15"/>
  <c r="BQ163" i="15" s="1"/>
  <c r="AD612" i="15"/>
  <c r="AZ612" i="15" s="1"/>
  <c r="AD613" i="15"/>
  <c r="AD614" i="15"/>
  <c r="AD615" i="15"/>
  <c r="AA618" i="15"/>
  <c r="AB618" i="15" s="1"/>
  <c r="BN172" i="15"/>
  <c r="BM172" i="15"/>
  <c r="AD622" i="15"/>
  <c r="AZ622" i="15" s="1"/>
  <c r="O622" i="15"/>
  <c r="P622" i="15" s="1"/>
  <c r="AD623" i="15"/>
  <c r="O623" i="15"/>
  <c r="P623" i="15" s="1"/>
  <c r="AD625" i="15"/>
  <c r="O625" i="15"/>
  <c r="P625" i="15" s="1"/>
  <c r="AD626" i="15"/>
  <c r="O626" i="15"/>
  <c r="P626" i="15" s="1"/>
  <c r="BK255" i="15"/>
  <c r="BQ255" i="15" s="1"/>
  <c r="O641" i="15"/>
  <c r="P641" i="15" s="1"/>
  <c r="AD641" i="15"/>
  <c r="AZ641" i="15" s="1"/>
  <c r="BK267" i="15"/>
  <c r="BQ267" i="15" s="1"/>
  <c r="BM267" i="15"/>
  <c r="BN267" i="15"/>
  <c r="AD616" i="15"/>
  <c r="BN167" i="15"/>
  <c r="BM167" i="15"/>
  <c r="BK167" i="15"/>
  <c r="BQ167" i="15" s="1"/>
  <c r="BK172" i="15"/>
  <c r="BQ172" i="15" s="1"/>
  <c r="AD619" i="15"/>
  <c r="AZ619" i="15" s="1"/>
  <c r="O619" i="15"/>
  <c r="P619" i="15" s="1"/>
  <c r="U620" i="15"/>
  <c r="V620" i="15" s="1"/>
  <c r="AA621" i="15"/>
  <c r="AB621" i="15" s="1"/>
  <c r="U623" i="15"/>
  <c r="V623" i="15" s="1"/>
  <c r="U625" i="15"/>
  <c r="V625" i="15" s="1"/>
  <c r="BN197" i="15"/>
  <c r="BM199" i="15"/>
  <c r="BK199" i="15"/>
  <c r="BQ199" i="15" s="1"/>
  <c r="BN209" i="15"/>
  <c r="BM209" i="15"/>
  <c r="BK209" i="15"/>
  <c r="BQ209" i="15" s="1"/>
  <c r="BN218" i="15"/>
  <c r="BM218" i="15"/>
  <c r="BK218" i="15"/>
  <c r="BQ218" i="15" s="1"/>
  <c r="AA638" i="15"/>
  <c r="AB638" i="15" s="1"/>
  <c r="AD617" i="15"/>
  <c r="BN169" i="15"/>
  <c r="BK169" i="15"/>
  <c r="BQ169" i="15" s="1"/>
  <c r="U619" i="15"/>
  <c r="V619" i="15" s="1"/>
  <c r="AA623" i="15"/>
  <c r="AB623" i="15" s="1"/>
  <c r="AA625" i="15"/>
  <c r="AB625" i="15" s="1"/>
  <c r="BN194" i="15"/>
  <c r="BM194" i="15"/>
  <c r="AA628" i="15"/>
  <c r="AB628" i="15" s="1"/>
  <c r="BN201" i="15"/>
  <c r="BM201" i="15"/>
  <c r="BK201" i="15"/>
  <c r="BQ201" i="15" s="1"/>
  <c r="BN205" i="15"/>
  <c r="BM205" i="15"/>
  <c r="BK205" i="15"/>
  <c r="BQ205" i="15" s="1"/>
  <c r="BN216" i="15"/>
  <c r="BM216" i="15"/>
  <c r="BK216" i="15"/>
  <c r="BQ216" i="15" s="1"/>
  <c r="BN221" i="15"/>
  <c r="BM221" i="15"/>
  <c r="BK221" i="15"/>
  <c r="BQ221" i="15" s="1"/>
  <c r="AD643" i="15"/>
  <c r="AZ643" i="15" s="1"/>
  <c r="O643" i="15"/>
  <c r="P643" i="15" s="1"/>
  <c r="U644" i="15"/>
  <c r="V644" i="15" s="1"/>
  <c r="AD644" i="15"/>
  <c r="AA680" i="15"/>
  <c r="AB680" i="15" s="1"/>
  <c r="AD618" i="15"/>
  <c r="BM169" i="15"/>
  <c r="BK171" i="15"/>
  <c r="BQ171" i="15" s="1"/>
  <c r="BN171" i="15"/>
  <c r="AA619" i="15"/>
  <c r="AB619" i="15" s="1"/>
  <c r="AA620" i="15"/>
  <c r="AB620" i="15" s="1"/>
  <c r="AA622" i="15"/>
  <c r="AB622" i="15" s="1"/>
  <c r="BK194" i="15"/>
  <c r="BQ194" i="15" s="1"/>
  <c r="AA627" i="15"/>
  <c r="AB627" i="15" s="1"/>
  <c r="BN225" i="15"/>
  <c r="BM225" i="15"/>
  <c r="BK225" i="15"/>
  <c r="BQ225" i="15" s="1"/>
  <c r="BN227" i="15"/>
  <c r="BM227" i="15"/>
  <c r="BN242" i="15"/>
  <c r="BM242" i="15"/>
  <c r="BK242" i="15"/>
  <c r="BQ242" i="15" s="1"/>
  <c r="AD639" i="15"/>
  <c r="AA650" i="15"/>
  <c r="AB650" i="15" s="1"/>
  <c r="U616" i="15"/>
  <c r="V616" i="15" s="1"/>
  <c r="O618" i="15"/>
  <c r="P618" i="15" s="1"/>
  <c r="BN178" i="15"/>
  <c r="BM178" i="15"/>
  <c r="BK178" i="15"/>
  <c r="BQ178" i="15" s="1"/>
  <c r="AD624" i="15"/>
  <c r="O624" i="15"/>
  <c r="P624" i="15" s="1"/>
  <c r="AA626" i="15"/>
  <c r="AB626" i="15" s="1"/>
  <c r="BN200" i="15"/>
  <c r="BM200" i="15"/>
  <c r="BK200" i="15"/>
  <c r="BQ200" i="15" s="1"/>
  <c r="BM210" i="15"/>
  <c r="BK210" i="15"/>
  <c r="BQ210" i="15" s="1"/>
  <c r="BN214" i="15"/>
  <c r="BM214" i="15"/>
  <c r="BK214" i="15"/>
  <c r="BQ214" i="15" s="1"/>
  <c r="BN219" i="15"/>
  <c r="BM219" i="15"/>
  <c r="BK219" i="15"/>
  <c r="BQ219" i="15" s="1"/>
  <c r="BM230" i="15"/>
  <c r="BN230" i="15"/>
  <c r="BK230" i="15"/>
  <c r="BQ230" i="15" s="1"/>
  <c r="O611" i="15"/>
  <c r="P611" i="15" s="1"/>
  <c r="BN166" i="15"/>
  <c r="BK166" i="15"/>
  <c r="BQ166" i="15" s="1"/>
  <c r="BN181" i="15"/>
  <c r="BM181" i="15"/>
  <c r="BK181" i="15"/>
  <c r="BQ181" i="15" s="1"/>
  <c r="U624" i="15"/>
  <c r="V624" i="15" s="1"/>
  <c r="BN183" i="15"/>
  <c r="BM183" i="15"/>
  <c r="BK183" i="15"/>
  <c r="BQ183" i="15" s="1"/>
  <c r="BK208" i="15"/>
  <c r="BQ208" i="15" s="1"/>
  <c r="AD629" i="15"/>
  <c r="BN240" i="15"/>
  <c r="BM240" i="15"/>
  <c r="AA639" i="15"/>
  <c r="AB639" i="15" s="1"/>
  <c r="AA616" i="15"/>
  <c r="AB616" i="15" s="1"/>
  <c r="BM166" i="15"/>
  <c r="BM168" i="15"/>
  <c r="BK168" i="15"/>
  <c r="BQ168" i="15" s="1"/>
  <c r="BN170" i="15"/>
  <c r="BM170" i="15"/>
  <c r="BK170" i="15"/>
  <c r="BQ170" i="15" s="1"/>
  <c r="AD621" i="15"/>
  <c r="O621" i="15"/>
  <c r="P621" i="15" s="1"/>
  <c r="AA624" i="15"/>
  <c r="AB624" i="15" s="1"/>
  <c r="AD628" i="15"/>
  <c r="O628" i="15"/>
  <c r="P628" i="15" s="1"/>
  <c r="BN202" i="15"/>
  <c r="BM202" i="15"/>
  <c r="BK202" i="15"/>
  <c r="BQ202" i="15" s="1"/>
  <c r="BN206" i="15"/>
  <c r="BM206" i="15"/>
  <c r="BK206" i="15"/>
  <c r="BQ206" i="15" s="1"/>
  <c r="BM208" i="15"/>
  <c r="BN217" i="15"/>
  <c r="BM217" i="15"/>
  <c r="BN174" i="15"/>
  <c r="BM174" i="15"/>
  <c r="BN177" i="15"/>
  <c r="BM177" i="15"/>
  <c r="BK177" i="15"/>
  <c r="BQ177" i="15" s="1"/>
  <c r="BK179" i="15"/>
  <c r="BQ179" i="15" s="1"/>
  <c r="BN179" i="15"/>
  <c r="AD620" i="15"/>
  <c r="AZ620" i="15" s="1"/>
  <c r="BN186" i="15"/>
  <c r="BM186" i="15"/>
  <c r="BN189" i="15"/>
  <c r="BM189" i="15"/>
  <c r="BK189" i="15"/>
  <c r="BQ189" i="15" s="1"/>
  <c r="AD627" i="15"/>
  <c r="O627" i="15"/>
  <c r="P627" i="15" s="1"/>
  <c r="BN211" i="15"/>
  <c r="BM211" i="15"/>
  <c r="BK211" i="15"/>
  <c r="BQ211" i="15" s="1"/>
  <c r="BN213" i="15"/>
  <c r="BM213" i="15"/>
  <c r="BK213" i="15"/>
  <c r="BQ213" i="15" s="1"/>
  <c r="BM215" i="15"/>
  <c r="BK215" i="15"/>
  <c r="BQ215" i="15" s="1"/>
  <c r="U629" i="15"/>
  <c r="V629" i="15" s="1"/>
  <c r="BK217" i="15"/>
  <c r="BQ217" i="15" s="1"/>
  <c r="BK220" i="15"/>
  <c r="BQ220" i="15" s="1"/>
  <c r="BN220" i="15"/>
  <c r="BN226" i="15"/>
  <c r="BM226" i="15"/>
  <c r="BK226" i="15"/>
  <c r="BQ226" i="15" s="1"/>
  <c r="BM198" i="15"/>
  <c r="BN204" i="15"/>
  <c r="BM207" i="15"/>
  <c r="BN236" i="15"/>
  <c r="BM236" i="15"/>
  <c r="BK236" i="15"/>
  <c r="BQ236" i="15" s="1"/>
  <c r="BK240" i="15"/>
  <c r="BQ240" i="15" s="1"/>
  <c r="BM245" i="15"/>
  <c r="BK245" i="15"/>
  <c r="BQ245" i="15" s="1"/>
  <c r="BN245" i="15"/>
  <c r="BM255" i="15"/>
  <c r="U641" i="15"/>
  <c r="V641" i="15" s="1"/>
  <c r="BN263" i="15"/>
  <c r="BM263" i="15"/>
  <c r="BK263" i="15"/>
  <c r="BQ263" i="15" s="1"/>
  <c r="BN265" i="15"/>
  <c r="BM265" i="15"/>
  <c r="BK265" i="15"/>
  <c r="BQ265" i="15" s="1"/>
  <c r="AA644" i="15"/>
  <c r="AB644" i="15" s="1"/>
  <c r="AD670" i="15"/>
  <c r="AZ670" i="15" s="1"/>
  <c r="O670" i="15"/>
  <c r="P670" i="15" s="1"/>
  <c r="AD635" i="15"/>
  <c r="AZ635" i="15" s="1"/>
  <c r="AA641" i="15"/>
  <c r="AB641" i="15" s="1"/>
  <c r="BN261" i="15"/>
  <c r="BM261" i="15"/>
  <c r="BK261" i="15"/>
  <c r="BQ261" i="15" s="1"/>
  <c r="AD676" i="15"/>
  <c r="O676" i="15"/>
  <c r="P676" i="15" s="1"/>
  <c r="O635" i="15"/>
  <c r="P635" i="15" s="1"/>
  <c r="BN268" i="15"/>
  <c r="BM268" i="15"/>
  <c r="BK268" i="15"/>
  <c r="BQ268" i="15" s="1"/>
  <c r="AD630" i="15"/>
  <c r="U630" i="15"/>
  <c r="V630" i="15" s="1"/>
  <c r="BN239" i="15"/>
  <c r="BM239" i="15"/>
  <c r="BK239" i="15"/>
  <c r="BQ239" i="15" s="1"/>
  <c r="O636" i="15"/>
  <c r="P636" i="15" s="1"/>
  <c r="AD637" i="15"/>
  <c r="O637" i="15"/>
  <c r="P637" i="15" s="1"/>
  <c r="BN250" i="15"/>
  <c r="BM250" i="15"/>
  <c r="BK250" i="15"/>
  <c r="BQ250" i="15" s="1"/>
  <c r="BN270" i="15"/>
  <c r="BM270" i="15"/>
  <c r="BK270" i="15"/>
  <c r="BQ270" i="15" s="1"/>
  <c r="O645" i="15"/>
  <c r="P645" i="15" s="1"/>
  <c r="AD646" i="15"/>
  <c r="O646" i="15"/>
  <c r="P646" i="15" s="1"/>
  <c r="AD647" i="15"/>
  <c r="O647" i="15"/>
  <c r="P647" i="15" s="1"/>
  <c r="O648" i="15"/>
  <c r="P648" i="15" s="1"/>
  <c r="AD648" i="15"/>
  <c r="AZ648" i="15" s="1"/>
  <c r="AD674" i="15"/>
  <c r="O674" i="15"/>
  <c r="P674" i="15" s="1"/>
  <c r="U626" i="15"/>
  <c r="V626" i="15" s="1"/>
  <c r="U627" i="15"/>
  <c r="V627" i="15" s="1"/>
  <c r="U628" i="15"/>
  <c r="V628" i="15" s="1"/>
  <c r="BK197" i="15"/>
  <c r="BQ197" i="15" s="1"/>
  <c r="O629" i="15"/>
  <c r="P629" i="15" s="1"/>
  <c r="BK224" i="15"/>
  <c r="BQ224" i="15" s="1"/>
  <c r="BN241" i="15"/>
  <c r="BK241" i="15"/>
  <c r="BQ241" i="15" s="1"/>
  <c r="U636" i="15"/>
  <c r="V636" i="15" s="1"/>
  <c r="BK253" i="15"/>
  <c r="BQ253" i="15" s="1"/>
  <c r="BK260" i="15"/>
  <c r="BQ260" i="15" s="1"/>
  <c r="U645" i="15"/>
  <c r="V645" i="15" s="1"/>
  <c r="U646" i="15"/>
  <c r="V646" i="15" s="1"/>
  <c r="U648" i="15"/>
  <c r="V648" i="15" s="1"/>
  <c r="AD650" i="15"/>
  <c r="AZ650" i="15" s="1"/>
  <c r="O650" i="15"/>
  <c r="P650" i="15" s="1"/>
  <c r="BK235" i="15"/>
  <c r="BQ235" i="15" s="1"/>
  <c r="BM235" i="15"/>
  <c r="U631" i="15"/>
  <c r="V631" i="15" s="1"/>
  <c r="U632" i="15"/>
  <c r="V632" i="15" s="1"/>
  <c r="U633" i="15"/>
  <c r="V633" i="15" s="1"/>
  <c r="U634" i="15"/>
  <c r="V634" i="15" s="1"/>
  <c r="AA636" i="15"/>
  <c r="AB636" i="15" s="1"/>
  <c r="U637" i="15"/>
  <c r="V637" i="15" s="1"/>
  <c r="AD638" i="15"/>
  <c r="AZ638" i="15" s="1"/>
  <c r="O638" i="15"/>
  <c r="P638" i="15" s="1"/>
  <c r="O639" i="15"/>
  <c r="P639" i="15" s="1"/>
  <c r="AA645" i="15"/>
  <c r="AB645" i="15" s="1"/>
  <c r="U647" i="15"/>
  <c r="V647" i="15" s="1"/>
  <c r="AD672" i="15"/>
  <c r="O672" i="15"/>
  <c r="P672" i="15" s="1"/>
  <c r="BN235" i="15"/>
  <c r="BM238" i="15"/>
  <c r="BK238" i="15"/>
  <c r="BQ238" i="15" s="1"/>
  <c r="BN238" i="15"/>
  <c r="AD636" i="15"/>
  <c r="AZ636" i="15" s="1"/>
  <c r="AA637" i="15"/>
  <c r="AB637" i="15" s="1"/>
  <c r="U638" i="15"/>
  <c r="V638" i="15" s="1"/>
  <c r="BN247" i="15"/>
  <c r="BM247" i="15"/>
  <c r="BK247" i="15"/>
  <c r="BQ247" i="15" s="1"/>
  <c r="U639" i="15"/>
  <c r="V639" i="15" s="1"/>
  <c r="BK259" i="15"/>
  <c r="BQ259" i="15" s="1"/>
  <c r="AD642" i="15"/>
  <c r="AZ642" i="15" s="1"/>
  <c r="O642" i="15"/>
  <c r="P642" i="15" s="1"/>
  <c r="BN264" i="15"/>
  <c r="BK264" i="15"/>
  <c r="BQ264" i="15" s="1"/>
  <c r="BK271" i="15"/>
  <c r="BQ271" i="15" s="1"/>
  <c r="BM271" i="15"/>
  <c r="O644" i="15"/>
  <c r="P644" i="15" s="1"/>
  <c r="AD645" i="15"/>
  <c r="AA647" i="15"/>
  <c r="AB647" i="15" s="1"/>
  <c r="AA648" i="15"/>
  <c r="AB648" i="15" s="1"/>
  <c r="U650" i="15"/>
  <c r="V650" i="15" s="1"/>
  <c r="AD631" i="15"/>
  <c r="AD632" i="15"/>
  <c r="AD633" i="15"/>
  <c r="AD634" i="15"/>
  <c r="BM237" i="15"/>
  <c r="BN255" i="15"/>
  <c r="BM259" i="15"/>
  <c r="BM260" i="15"/>
  <c r="AD667" i="15"/>
  <c r="AZ667" i="15" s="1"/>
  <c r="O667" i="15"/>
  <c r="P667" i="15" s="1"/>
  <c r="AA668" i="15"/>
  <c r="AB668" i="15" s="1"/>
  <c r="AA678" i="15"/>
  <c r="AB678" i="15" s="1"/>
  <c r="AA682" i="15"/>
  <c r="AB682" i="15" s="1"/>
  <c r="AD689" i="15"/>
  <c r="O689" i="15"/>
  <c r="P689" i="15" s="1"/>
  <c r="BM253" i="15"/>
  <c r="O663" i="15"/>
  <c r="P663" i="15" s="1"/>
  <c r="BN666" i="15"/>
  <c r="BM666" i="15"/>
  <c r="U667" i="15"/>
  <c r="V667" i="15" s="1"/>
  <c r="U670" i="15"/>
  <c r="V670" i="15" s="1"/>
  <c r="U672" i="15"/>
  <c r="V672" i="15" s="1"/>
  <c r="U674" i="15"/>
  <c r="V674" i="15" s="1"/>
  <c r="U676" i="15"/>
  <c r="V676" i="15" s="1"/>
  <c r="U695" i="15"/>
  <c r="V695" i="15" s="1"/>
  <c r="AD695" i="15"/>
  <c r="U652" i="15"/>
  <c r="V652" i="15" s="1"/>
  <c r="U663" i="15"/>
  <c r="V663" i="15" s="1"/>
  <c r="BK666" i="15"/>
  <c r="BQ666" i="15" s="1"/>
  <c r="AA667" i="15"/>
  <c r="AB667" i="15" s="1"/>
  <c r="O669" i="15"/>
  <c r="P669" i="15" s="1"/>
  <c r="AA670" i="15"/>
  <c r="AB670" i="15" s="1"/>
  <c r="AA672" i="15"/>
  <c r="AB672" i="15" s="1"/>
  <c r="AA674" i="15"/>
  <c r="AB674" i="15" s="1"/>
  <c r="AA676" i="15"/>
  <c r="AB676" i="15" s="1"/>
  <c r="AA663" i="15"/>
  <c r="AB663" i="15" s="1"/>
  <c r="AD665" i="15"/>
  <c r="AZ665" i="15" s="1"/>
  <c r="O665" i="15"/>
  <c r="P665" i="15" s="1"/>
  <c r="U669" i="15"/>
  <c r="V669" i="15" s="1"/>
  <c r="AD662" i="15"/>
  <c r="O662" i="15"/>
  <c r="P662" i="15" s="1"/>
  <c r="U665" i="15"/>
  <c r="V665" i="15" s="1"/>
  <c r="AA669" i="15"/>
  <c r="AB669" i="15" s="1"/>
  <c r="AD673" i="15"/>
  <c r="O673" i="15"/>
  <c r="P673" i="15" s="1"/>
  <c r="AD675" i="15"/>
  <c r="O675" i="15"/>
  <c r="P675" i="15" s="1"/>
  <c r="AD682" i="15"/>
  <c r="O682" i="15"/>
  <c r="P682" i="15" s="1"/>
  <c r="BN319" i="15"/>
  <c r="BM319" i="15"/>
  <c r="BK319" i="15"/>
  <c r="BQ319" i="15" s="1"/>
  <c r="O631" i="15"/>
  <c r="P631" i="15" s="1"/>
  <c r="O632" i="15"/>
  <c r="P632" i="15" s="1"/>
  <c r="O633" i="15"/>
  <c r="P633" i="15" s="1"/>
  <c r="O634" i="15"/>
  <c r="P634" i="15" s="1"/>
  <c r="U642" i="15"/>
  <c r="V642" i="15" s="1"/>
  <c r="U643" i="15"/>
  <c r="V643" i="15" s="1"/>
  <c r="U662" i="15"/>
  <c r="V662" i="15" s="1"/>
  <c r="AA665" i="15"/>
  <c r="AB665" i="15" s="1"/>
  <c r="O668" i="15"/>
  <c r="P668" i="15" s="1"/>
  <c r="AD669" i="15"/>
  <c r="U673" i="15"/>
  <c r="V673" i="15" s="1"/>
  <c r="U675" i="15"/>
  <c r="V675" i="15" s="1"/>
  <c r="AD678" i="15"/>
  <c r="AZ678" i="15" s="1"/>
  <c r="O678" i="15"/>
  <c r="P678" i="15" s="1"/>
  <c r="AD680" i="15"/>
  <c r="AZ680" i="15" s="1"/>
  <c r="O680" i="15"/>
  <c r="P680" i="15" s="1"/>
  <c r="U682" i="15"/>
  <c r="V682" i="15" s="1"/>
  <c r="AA662" i="15"/>
  <c r="AB662" i="15" s="1"/>
  <c r="U668" i="15"/>
  <c r="V668" i="15" s="1"/>
  <c r="AA673" i="15"/>
  <c r="AB673" i="15" s="1"/>
  <c r="AA675" i="15"/>
  <c r="AB675" i="15" s="1"/>
  <c r="U678" i="15"/>
  <c r="V678" i="15" s="1"/>
  <c r="U680" i="15"/>
  <c r="V680" i="15" s="1"/>
  <c r="AA688" i="15"/>
  <c r="AB688" i="15" s="1"/>
  <c r="AA696" i="15"/>
  <c r="AB696" i="15" s="1"/>
  <c r="AD653" i="15"/>
  <c r="AD654" i="15"/>
  <c r="AD655" i="15"/>
  <c r="AD656" i="15"/>
  <c r="AD657" i="15"/>
  <c r="AD658" i="15"/>
  <c r="AD659" i="15"/>
  <c r="AD677" i="15"/>
  <c r="AD681" i="15"/>
  <c r="AZ681" i="15" s="1"/>
  <c r="AD686" i="15"/>
  <c r="BN324" i="15"/>
  <c r="BM324" i="15"/>
  <c r="U691" i="15"/>
  <c r="V691" i="15" s="1"/>
  <c r="AD692" i="15"/>
  <c r="BN329" i="15"/>
  <c r="BM329" i="15"/>
  <c r="BK329" i="15"/>
  <c r="BQ329" i="15" s="1"/>
  <c r="AA695" i="15"/>
  <c r="AB695" i="15" s="1"/>
  <c r="BM332" i="15"/>
  <c r="BN332" i="15"/>
  <c r="BK332" i="15"/>
  <c r="BQ332" i="15" s="1"/>
  <c r="AD701" i="15"/>
  <c r="AZ701" i="15" s="1"/>
  <c r="U701" i="15"/>
  <c r="V701" i="15" s="1"/>
  <c r="BN344" i="15"/>
  <c r="BM344" i="15"/>
  <c r="BK344" i="15"/>
  <c r="BQ344" i="15" s="1"/>
  <c r="BM455" i="15"/>
  <c r="BN455" i="15"/>
  <c r="BK455" i="15"/>
  <c r="BQ455" i="15" s="1"/>
  <c r="AD666" i="15"/>
  <c r="AZ666" i="15" s="1"/>
  <c r="AD671" i="15"/>
  <c r="AZ671" i="15" s="1"/>
  <c r="U687" i="15"/>
  <c r="V687" i="15" s="1"/>
  <c r="BN314" i="15"/>
  <c r="BM314" i="15"/>
  <c r="BK314" i="15"/>
  <c r="BQ314" i="15" s="1"/>
  <c r="BN315" i="15"/>
  <c r="BM315" i="15"/>
  <c r="BK315" i="15"/>
  <c r="BQ315" i="15" s="1"/>
  <c r="AD697" i="15"/>
  <c r="BM346" i="15"/>
  <c r="BN346" i="15"/>
  <c r="BK346" i="15"/>
  <c r="BQ346" i="15" s="1"/>
  <c r="AD688" i="15"/>
  <c r="BK312" i="15"/>
  <c r="BQ312" i="15" s="1"/>
  <c r="BN312" i="15"/>
  <c r="U697" i="15"/>
  <c r="V697" i="15" s="1"/>
  <c r="BN386" i="15"/>
  <c r="BM386" i="15"/>
  <c r="BK386" i="15"/>
  <c r="BQ386" i="15" s="1"/>
  <c r="O660" i="15"/>
  <c r="P660" i="15" s="1"/>
  <c r="O661" i="15"/>
  <c r="P661" i="15" s="1"/>
  <c r="O664" i="15"/>
  <c r="P664" i="15" s="1"/>
  <c r="U666" i="15"/>
  <c r="V666" i="15" s="1"/>
  <c r="U671" i="15"/>
  <c r="V671" i="15" s="1"/>
  <c r="O679" i="15"/>
  <c r="P679" i="15" s="1"/>
  <c r="BK299" i="15"/>
  <c r="BQ299" i="15" s="1"/>
  <c r="AA687" i="15"/>
  <c r="AB687" i="15" s="1"/>
  <c r="O688" i="15"/>
  <c r="P688" i="15" s="1"/>
  <c r="U689" i="15"/>
  <c r="V689" i="15" s="1"/>
  <c r="BK318" i="15"/>
  <c r="BQ318" i="15" s="1"/>
  <c r="BN323" i="15"/>
  <c r="BM323" i="15"/>
  <c r="BK323" i="15"/>
  <c r="BQ323" i="15" s="1"/>
  <c r="U690" i="15"/>
  <c r="V690" i="15" s="1"/>
  <c r="AD693" i="15"/>
  <c r="O699" i="15"/>
  <c r="P699" i="15" s="1"/>
  <c r="AD699" i="15"/>
  <c r="AZ699" i="15" s="1"/>
  <c r="BK342" i="15"/>
  <c r="BQ342" i="15" s="1"/>
  <c r="BN342" i="15"/>
  <c r="BM342" i="15"/>
  <c r="BN378" i="15"/>
  <c r="BK378" i="15"/>
  <c r="BQ378" i="15" s="1"/>
  <c r="BM378" i="15"/>
  <c r="O652" i="15"/>
  <c r="P652" i="15" s="1"/>
  <c r="BM299" i="15"/>
  <c r="AD683" i="15"/>
  <c r="AD684" i="15"/>
  <c r="U686" i="15"/>
  <c r="V686" i="15" s="1"/>
  <c r="BK304" i="15"/>
  <c r="BQ304" i="15" s="1"/>
  <c r="BN304" i="15"/>
  <c r="BN306" i="15"/>
  <c r="BM306" i="15"/>
  <c r="BM312" i="15"/>
  <c r="BM317" i="15"/>
  <c r="BK317" i="15"/>
  <c r="BQ317" i="15" s="1"/>
  <c r="BM318" i="15"/>
  <c r="BM322" i="15"/>
  <c r="BM327" i="15"/>
  <c r="O693" i="15"/>
  <c r="P693" i="15" s="1"/>
  <c r="AD694" i="15"/>
  <c r="U699" i="15"/>
  <c r="V699" i="15" s="1"/>
  <c r="AD687" i="15"/>
  <c r="BN326" i="15"/>
  <c r="BM326" i="15"/>
  <c r="BK326" i="15"/>
  <c r="BQ326" i="15" s="1"/>
  <c r="AD696" i="15"/>
  <c r="O696" i="15"/>
  <c r="P696" i="15" s="1"/>
  <c r="O698" i="15"/>
  <c r="P698" i="15" s="1"/>
  <c r="AD698" i="15"/>
  <c r="U688" i="15"/>
  <c r="V688" i="15" s="1"/>
  <c r="AD691" i="15"/>
  <c r="AZ691" i="15" s="1"/>
  <c r="U696" i="15"/>
  <c r="V696" i="15" s="1"/>
  <c r="U698" i="15"/>
  <c r="V698" i="15" s="1"/>
  <c r="BN335" i="15"/>
  <c r="BM335" i="15"/>
  <c r="BK335" i="15"/>
  <c r="BQ335" i="15" s="1"/>
  <c r="BN347" i="15"/>
  <c r="BK347" i="15"/>
  <c r="BQ347" i="15" s="1"/>
  <c r="BM347" i="15"/>
  <c r="BK316" i="15"/>
  <c r="BQ316" i="15" s="1"/>
  <c r="BN320" i="15"/>
  <c r="O697" i="15"/>
  <c r="P697" i="15" s="1"/>
  <c r="O701" i="15"/>
  <c r="P701" i="15" s="1"/>
  <c r="U703" i="15"/>
  <c r="V703" i="15" s="1"/>
  <c r="BM341" i="15"/>
  <c r="BK343" i="15"/>
  <c r="BQ343" i="15" s="1"/>
  <c r="BN371" i="15"/>
  <c r="BM371" i="15"/>
  <c r="BK371" i="15"/>
  <c r="BQ371" i="15" s="1"/>
  <c r="BK395" i="15"/>
  <c r="BQ395" i="15" s="1"/>
  <c r="BN395" i="15"/>
  <c r="BM395" i="15"/>
  <c r="BN330" i="15"/>
  <c r="BM330" i="15"/>
  <c r="AA697" i="15"/>
  <c r="AB697" i="15" s="1"/>
  <c r="BM337" i="15"/>
  <c r="BN343" i="15"/>
  <c r="AA701" i="15"/>
  <c r="AB701" i="15" s="1"/>
  <c r="O702" i="15"/>
  <c r="P702" i="15" s="1"/>
  <c r="BN352" i="15"/>
  <c r="BM352" i="15"/>
  <c r="O704" i="15"/>
  <c r="P704" i="15" s="1"/>
  <c r="AD704" i="15"/>
  <c r="AA698" i="15"/>
  <c r="AB698" i="15" s="1"/>
  <c r="BM331" i="15"/>
  <c r="AA699" i="15"/>
  <c r="AB699" i="15" s="1"/>
  <c r="O690" i="15"/>
  <c r="P690" i="15" s="1"/>
  <c r="BK325" i="15"/>
  <c r="BQ325" i="15" s="1"/>
  <c r="U692" i="15"/>
  <c r="V692" i="15" s="1"/>
  <c r="U693" i="15"/>
  <c r="V693" i="15" s="1"/>
  <c r="BN333" i="15"/>
  <c r="BM333" i="15"/>
  <c r="BK333" i="15"/>
  <c r="BQ333" i="15" s="1"/>
  <c r="BK341" i="15"/>
  <c r="BQ341" i="15" s="1"/>
  <c r="U702" i="15"/>
  <c r="V702" i="15" s="1"/>
  <c r="BN345" i="15"/>
  <c r="BK345" i="15"/>
  <c r="BQ345" i="15" s="1"/>
  <c r="O703" i="15"/>
  <c r="P703" i="15" s="1"/>
  <c r="AD703" i="15"/>
  <c r="AZ703" i="15" s="1"/>
  <c r="BN391" i="15"/>
  <c r="BM391" i="15"/>
  <c r="BK391" i="15"/>
  <c r="BQ391" i="15" s="1"/>
  <c r="BK331" i="15"/>
  <c r="BQ331" i="15" s="1"/>
  <c r="BN336" i="15"/>
  <c r="BK336" i="15"/>
  <c r="BQ336" i="15" s="1"/>
  <c r="BK337" i="15"/>
  <c r="BQ337" i="15" s="1"/>
  <c r="BN341" i="15"/>
  <c r="O700" i="15"/>
  <c r="P700" i="15" s="1"/>
  <c r="BM343" i="15"/>
  <c r="U700" i="15"/>
  <c r="V700" i="15" s="1"/>
  <c r="BN354" i="15"/>
  <c r="BM354" i="15"/>
  <c r="BK354" i="15"/>
  <c r="BQ354" i="15" s="1"/>
  <c r="BK382" i="15"/>
  <c r="BQ382" i="15" s="1"/>
  <c r="BM382" i="15"/>
  <c r="BM388" i="15"/>
  <c r="BK388" i="15"/>
  <c r="BQ388" i="15" s="1"/>
  <c r="BN388" i="15"/>
  <c r="U704" i="15"/>
  <c r="V704" i="15" s="1"/>
  <c r="BM452" i="15"/>
  <c r="BN452" i="15"/>
  <c r="BK452" i="15"/>
  <c r="BQ452" i="15" s="1"/>
  <c r="BM362" i="15"/>
  <c r="BK362" i="15"/>
  <c r="BQ362" i="15" s="1"/>
  <c r="BN381" i="15"/>
  <c r="BM381" i="15"/>
  <c r="BN396" i="15"/>
  <c r="BM396" i="15"/>
  <c r="BK396" i="15"/>
  <c r="BQ396" i="15" s="1"/>
  <c r="U706" i="15"/>
  <c r="V706" i="15" s="1"/>
  <c r="BN360" i="15"/>
  <c r="BK380" i="15"/>
  <c r="BQ380" i="15" s="1"/>
  <c r="BK381" i="15"/>
  <c r="BQ381" i="15" s="1"/>
  <c r="AA704" i="15"/>
  <c r="AB704" i="15" s="1"/>
  <c r="BK398" i="15"/>
  <c r="BQ398" i="15" s="1"/>
  <c r="BM398" i="15"/>
  <c r="BK400" i="15"/>
  <c r="BQ400" i="15" s="1"/>
  <c r="BM400" i="15"/>
  <c r="BK360" i="15"/>
  <c r="BQ360" i="15" s="1"/>
  <c r="BN362" i="15"/>
  <c r="BO362" i="15" s="1"/>
  <c r="BU362" i="15" s="1"/>
  <c r="BN389" i="15"/>
  <c r="BM389" i="15"/>
  <c r="BK389" i="15"/>
  <c r="BQ389" i="15" s="1"/>
  <c r="BN404" i="15"/>
  <c r="BK404" i="15"/>
  <c r="BQ404" i="15" s="1"/>
  <c r="BM404" i="15"/>
  <c r="BN406" i="15"/>
  <c r="BM406" i="15"/>
  <c r="BK406" i="15"/>
  <c r="BQ406" i="15" s="1"/>
  <c r="BN427" i="15"/>
  <c r="BM427" i="15"/>
  <c r="BK427" i="15"/>
  <c r="BQ427" i="15" s="1"/>
  <c r="BM360" i="15"/>
  <c r="BM379" i="15"/>
  <c r="BN379" i="15"/>
  <c r="BM380" i="15"/>
  <c r="BK387" i="15"/>
  <c r="BQ387" i="15" s="1"/>
  <c r="BM387" i="15"/>
  <c r="BN393" i="15"/>
  <c r="BM393" i="15"/>
  <c r="BK393" i="15"/>
  <c r="BQ393" i="15" s="1"/>
  <c r="BN398" i="15"/>
  <c r="BN400" i="15"/>
  <c r="BM370" i="15"/>
  <c r="BK370" i="15"/>
  <c r="BQ370" i="15" s="1"/>
  <c r="BN390" i="15"/>
  <c r="BK390" i="15"/>
  <c r="BQ390" i="15" s="1"/>
  <c r="BN401" i="15"/>
  <c r="BM401" i="15"/>
  <c r="BN458" i="15"/>
  <c r="BM458" i="15"/>
  <c r="BK458" i="15"/>
  <c r="BQ458" i="15" s="1"/>
  <c r="BM375" i="15"/>
  <c r="BN375" i="15"/>
  <c r="BM390" i="15"/>
  <c r="BM399" i="15"/>
  <c r="BN399" i="15"/>
  <c r="BK399" i="15"/>
  <c r="BQ399" i="15" s="1"/>
  <c r="BK401" i="15"/>
  <c r="BQ401" i="15" s="1"/>
  <c r="BK392" i="15"/>
  <c r="BQ392" i="15" s="1"/>
  <c r="BM394" i="15"/>
  <c r="BN407" i="15"/>
  <c r="BK407" i="15"/>
  <c r="BQ407" i="15" s="1"/>
  <c r="BN414" i="15"/>
  <c r="BM414" i="15"/>
  <c r="BN416" i="15"/>
  <c r="BM416" i="15"/>
  <c r="BK416" i="15"/>
  <c r="BQ416" i="15" s="1"/>
  <c r="BN425" i="15"/>
  <c r="BM425" i="15"/>
  <c r="BK425" i="15"/>
  <c r="BQ425" i="15" s="1"/>
  <c r="BN433" i="15"/>
  <c r="BM433" i="15"/>
  <c r="BK433" i="15"/>
  <c r="BQ433" i="15" s="1"/>
  <c r="BN392" i="15"/>
  <c r="BM417" i="15"/>
  <c r="BK417" i="15"/>
  <c r="BQ417" i="15" s="1"/>
  <c r="BN430" i="15"/>
  <c r="BM430" i="15"/>
  <c r="BM435" i="15"/>
  <c r="BK435" i="15"/>
  <c r="BQ435" i="15" s="1"/>
  <c r="BN437" i="15"/>
  <c r="BM437" i="15"/>
  <c r="BK437" i="15"/>
  <c r="BQ437" i="15" s="1"/>
  <c r="BM513" i="15"/>
  <c r="BN513" i="15"/>
  <c r="BK513" i="15"/>
  <c r="BQ513" i="15" s="1"/>
  <c r="BN409" i="15"/>
  <c r="BM409" i="15"/>
  <c r="BK409" i="15"/>
  <c r="BQ409" i="15" s="1"/>
  <c r="BN411" i="15"/>
  <c r="BM411" i="15"/>
  <c r="BN417" i="15"/>
  <c r="BN447" i="15"/>
  <c r="BM447" i="15"/>
  <c r="BK447" i="15"/>
  <c r="BQ447" i="15" s="1"/>
  <c r="BK448" i="15"/>
  <c r="BQ448" i="15" s="1"/>
  <c r="BN448" i="15"/>
  <c r="BM448" i="15"/>
  <c r="BK450" i="15"/>
  <c r="BQ450" i="15" s="1"/>
  <c r="BN450" i="15"/>
  <c r="BM450" i="15"/>
  <c r="BM415" i="15"/>
  <c r="BK415" i="15"/>
  <c r="BQ415" i="15" s="1"/>
  <c r="BN418" i="15"/>
  <c r="BM418" i="15"/>
  <c r="BK418" i="15"/>
  <c r="BQ418" i="15" s="1"/>
  <c r="BN423" i="15"/>
  <c r="BM423" i="15"/>
  <c r="BN426" i="15"/>
  <c r="BM426" i="15"/>
  <c r="BK426" i="15"/>
  <c r="BQ426" i="15" s="1"/>
  <c r="BN445" i="15"/>
  <c r="BM445" i="15"/>
  <c r="BK445" i="15"/>
  <c r="BQ445" i="15" s="1"/>
  <c r="BN451" i="15"/>
  <c r="BM451" i="15"/>
  <c r="BK451" i="15"/>
  <c r="BQ451" i="15" s="1"/>
  <c r="BN410" i="15"/>
  <c r="BM410" i="15"/>
  <c r="BK410" i="15"/>
  <c r="BQ410" i="15" s="1"/>
  <c r="BK412" i="15"/>
  <c r="BQ412" i="15" s="1"/>
  <c r="BN412" i="15"/>
  <c r="BN446" i="15"/>
  <c r="BM446" i="15"/>
  <c r="BK446" i="15"/>
  <c r="BQ446" i="15" s="1"/>
  <c r="U705" i="15"/>
  <c r="V705" i="15" s="1"/>
  <c r="BK434" i="15"/>
  <c r="BQ434" i="15" s="1"/>
  <c r="BM474" i="15"/>
  <c r="BK474" i="15"/>
  <c r="BQ474" i="15" s="1"/>
  <c r="BN477" i="15"/>
  <c r="BM477" i="15"/>
  <c r="BK477" i="15"/>
  <c r="BQ477" i="15" s="1"/>
  <c r="BN485" i="15"/>
  <c r="BM485" i="15"/>
  <c r="BK485" i="15"/>
  <c r="BQ485" i="15" s="1"/>
  <c r="BK439" i="15"/>
  <c r="BQ439" i="15" s="1"/>
  <c r="BM440" i="15"/>
  <c r="BK457" i="15"/>
  <c r="BQ457" i="15" s="1"/>
  <c r="BM457" i="15"/>
  <c r="BN460" i="15"/>
  <c r="BM460" i="15"/>
  <c r="BK470" i="15"/>
  <c r="BQ470" i="15" s="1"/>
  <c r="BN470" i="15"/>
  <c r="P708" i="15"/>
  <c r="AD708" i="15"/>
  <c r="BN479" i="15"/>
  <c r="BN483" i="15"/>
  <c r="BM483" i="15"/>
  <c r="BK483" i="15"/>
  <c r="BQ483" i="15" s="1"/>
  <c r="BN488" i="15"/>
  <c r="BK488" i="15"/>
  <c r="BQ488" i="15" s="1"/>
  <c r="BM488" i="15"/>
  <c r="BN491" i="15"/>
  <c r="BM491" i="15"/>
  <c r="BK491" i="15"/>
  <c r="BQ491" i="15" s="1"/>
  <c r="BN503" i="15"/>
  <c r="BK503" i="15"/>
  <c r="BQ503" i="15" s="1"/>
  <c r="BK520" i="15"/>
  <c r="BQ520" i="15" s="1"/>
  <c r="BN520" i="15"/>
  <c r="BM520" i="15"/>
  <c r="BK524" i="15"/>
  <c r="BQ524" i="15" s="1"/>
  <c r="BN524" i="15"/>
  <c r="BM524" i="15"/>
  <c r="BK460" i="15"/>
  <c r="BQ460" i="15" s="1"/>
  <c r="O707" i="15"/>
  <c r="P707" i="15" s="1"/>
  <c r="AD707" i="15"/>
  <c r="BN495" i="15"/>
  <c r="BM495" i="15"/>
  <c r="BK495" i="15"/>
  <c r="BQ495" i="15" s="1"/>
  <c r="BM503" i="15"/>
  <c r="BN507" i="15"/>
  <c r="BM507" i="15"/>
  <c r="BM434" i="15"/>
  <c r="BM439" i="15"/>
  <c r="BN441" i="15"/>
  <c r="BM441" i="15"/>
  <c r="AD706" i="15"/>
  <c r="AA706" i="15"/>
  <c r="AB706" i="15" s="1"/>
  <c r="BN457" i="15"/>
  <c r="BM470" i="15"/>
  <c r="V708" i="15"/>
  <c r="BM476" i="15"/>
  <c r="BN476" i="15"/>
  <c r="BK479" i="15"/>
  <c r="BQ479" i="15" s="1"/>
  <c r="BN489" i="15"/>
  <c r="BK489" i="15"/>
  <c r="BQ489" i="15" s="1"/>
  <c r="BM499" i="15"/>
  <c r="BK499" i="15"/>
  <c r="BQ499" i="15" s="1"/>
  <c r="BN499" i="15"/>
  <c r="BN439" i="15"/>
  <c r="BK440" i="15"/>
  <c r="BQ440" i="15" s="1"/>
  <c r="BK441" i="15"/>
  <c r="BQ441" i="15" s="1"/>
  <c r="BK449" i="15"/>
  <c r="BQ449" i="15" s="1"/>
  <c r="O706" i="15"/>
  <c r="P706" i="15" s="1"/>
  <c r="BN456" i="15"/>
  <c r="BM456" i="15"/>
  <c r="U707" i="15"/>
  <c r="V707" i="15" s="1"/>
  <c r="BM475" i="15"/>
  <c r="BM479" i="15"/>
  <c r="BN500" i="15"/>
  <c r="BM500" i="15"/>
  <c r="BK500" i="15"/>
  <c r="BQ500" i="15" s="1"/>
  <c r="BM432" i="15"/>
  <c r="BK432" i="15"/>
  <c r="BQ432" i="15" s="1"/>
  <c r="BN440" i="15"/>
  <c r="BK459" i="15"/>
  <c r="BQ459" i="15" s="1"/>
  <c r="BN459" i="15"/>
  <c r="BN467" i="15"/>
  <c r="BM467" i="15"/>
  <c r="BK467" i="15"/>
  <c r="BQ467" i="15" s="1"/>
  <c r="BN473" i="15"/>
  <c r="BM473" i="15"/>
  <c r="BK473" i="15"/>
  <c r="BQ473" i="15" s="1"/>
  <c r="AB708" i="15"/>
  <c r="BM478" i="15"/>
  <c r="BK478" i="15"/>
  <c r="BQ478" i="15" s="1"/>
  <c r="BN478" i="15"/>
  <c r="BN484" i="15"/>
  <c r="BK484" i="15"/>
  <c r="BQ484" i="15" s="1"/>
  <c r="BM484" i="15"/>
  <c r="BN492" i="15"/>
  <c r="BK492" i="15"/>
  <c r="BQ492" i="15" s="1"/>
  <c r="BM492" i="15"/>
  <c r="AA707" i="15"/>
  <c r="AB707" i="15" s="1"/>
  <c r="BN466" i="15"/>
  <c r="BK468" i="15"/>
  <c r="BQ468" i="15" s="1"/>
  <c r="BK471" i="15"/>
  <c r="BQ471" i="15" s="1"/>
  <c r="BK472" i="15"/>
  <c r="BQ472" i="15" s="1"/>
  <c r="BN497" i="15"/>
  <c r="BM497" i="15"/>
  <c r="U709" i="15"/>
  <c r="V709" i="15" s="1"/>
  <c r="BN506" i="15"/>
  <c r="BM506" i="15"/>
  <c r="BK506" i="15"/>
  <c r="BQ506" i="15" s="1"/>
  <c r="BN508" i="15"/>
  <c r="BK508" i="15"/>
  <c r="BQ508" i="15" s="1"/>
  <c r="BM508" i="15"/>
  <c r="BM526" i="15"/>
  <c r="BN526" i="15"/>
  <c r="BK526" i="15"/>
  <c r="BQ526" i="15" s="1"/>
  <c r="BK465" i="15"/>
  <c r="BQ465" i="15" s="1"/>
  <c r="BN471" i="15"/>
  <c r="BK482" i="15"/>
  <c r="BQ482" i="15" s="1"/>
  <c r="BK498" i="15"/>
  <c r="BQ498" i="15" s="1"/>
  <c r="BN498" i="15"/>
  <c r="BM498" i="15"/>
  <c r="BN521" i="15"/>
  <c r="BM521" i="15"/>
  <c r="BK521" i="15"/>
  <c r="BQ521" i="15" s="1"/>
  <c r="BM464" i="15"/>
  <c r="BK464" i="15"/>
  <c r="BQ464" i="15" s="1"/>
  <c r="BM472" i="15"/>
  <c r="BN480" i="15"/>
  <c r="BM480" i="15"/>
  <c r="BN481" i="15"/>
  <c r="AD712" i="15"/>
  <c r="O712" i="15"/>
  <c r="P712" i="15" s="1"/>
  <c r="BN540" i="15"/>
  <c r="BM540" i="15"/>
  <c r="BN472" i="15"/>
  <c r="BN475" i="15"/>
  <c r="BM482" i="15"/>
  <c r="BM487" i="15"/>
  <c r="BK487" i="15"/>
  <c r="BQ487" i="15" s="1"/>
  <c r="BN487" i="15"/>
  <c r="BN512" i="15"/>
  <c r="BK512" i="15"/>
  <c r="BQ512" i="15" s="1"/>
  <c r="BM512" i="15"/>
  <c r="BN515" i="15"/>
  <c r="BM515" i="15"/>
  <c r="BK515" i="15"/>
  <c r="BQ515" i="15" s="1"/>
  <c r="BN530" i="15"/>
  <c r="BM530" i="15"/>
  <c r="BK530" i="15"/>
  <c r="BQ530" i="15" s="1"/>
  <c r="BM532" i="15"/>
  <c r="BK532" i="15"/>
  <c r="BQ532" i="15" s="1"/>
  <c r="BN532" i="15"/>
  <c r="AA712" i="15"/>
  <c r="AB712" i="15" s="1"/>
  <c r="BK505" i="15"/>
  <c r="BQ505" i="15" s="1"/>
  <c r="BN505" i="15"/>
  <c r="BK511" i="15"/>
  <c r="BQ511" i="15" s="1"/>
  <c r="BM511" i="15"/>
  <c r="BN511" i="15"/>
  <c r="BN518" i="15"/>
  <c r="BK518" i="15"/>
  <c r="BQ518" i="15" s="1"/>
  <c r="BM518" i="15"/>
  <c r="BN525" i="15"/>
  <c r="BM525" i="15"/>
  <c r="BN496" i="15"/>
  <c r="BK496" i="15"/>
  <c r="BQ496" i="15" s="1"/>
  <c r="BM502" i="15"/>
  <c r="BK502" i="15"/>
  <c r="BQ502" i="15" s="1"/>
  <c r="O709" i="15"/>
  <c r="P709" i="15" s="1"/>
  <c r="AD709" i="15"/>
  <c r="BK514" i="15"/>
  <c r="BQ514" i="15" s="1"/>
  <c r="BN514" i="15"/>
  <c r="BM514" i="15"/>
  <c r="BK516" i="15"/>
  <c r="BQ516" i="15" s="1"/>
  <c r="BN516" i="15"/>
  <c r="BM516" i="15"/>
  <c r="BN537" i="15"/>
  <c r="BM537" i="15"/>
  <c r="BK537" i="15"/>
  <c r="BQ537" i="15" s="1"/>
  <c r="BN538" i="15"/>
  <c r="BK538" i="15"/>
  <c r="BQ538" i="15" s="1"/>
  <c r="BK494" i="15"/>
  <c r="BQ494" i="15" s="1"/>
  <c r="BM496" i="15"/>
  <c r="BM510" i="15"/>
  <c r="BN510" i="15"/>
  <c r="BM519" i="15"/>
  <c r="BN519" i="15"/>
  <c r="BN534" i="15"/>
  <c r="BN535" i="15"/>
  <c r="BM535" i="15"/>
  <c r="BK535" i="15"/>
  <c r="BQ535" i="15" s="1"/>
  <c r="BN486" i="15"/>
  <c r="BM501" i="15"/>
  <c r="BN501" i="15"/>
  <c r="AA709" i="15"/>
  <c r="AB709" i="15" s="1"/>
  <c r="BK519" i="15"/>
  <c r="BQ519" i="15" s="1"/>
  <c r="BM523" i="15"/>
  <c r="BK523" i="15"/>
  <c r="BQ523" i="15" s="1"/>
  <c r="BM539" i="15"/>
  <c r="BK539" i="15"/>
  <c r="BQ539" i="15" s="1"/>
  <c r="BN539" i="15"/>
  <c r="BM493" i="15"/>
  <c r="BN493" i="15"/>
  <c r="BN504" i="15"/>
  <c r="BM504" i="15"/>
  <c r="BN517" i="15"/>
  <c r="BM517" i="15"/>
  <c r="BK517" i="15"/>
  <c r="BQ517" i="15" s="1"/>
  <c r="BN533" i="15"/>
  <c r="BM533" i="15"/>
  <c r="BM536" i="15"/>
  <c r="BK536" i="15"/>
  <c r="BQ536" i="15" s="1"/>
  <c r="O711" i="15"/>
  <c r="P711" i="15" s="1"/>
  <c r="AD711" i="15"/>
  <c r="BK507" i="15"/>
  <c r="BQ507" i="15" s="1"/>
  <c r="BM538" i="15"/>
  <c r="BM531" i="15"/>
  <c r="BK531" i="15"/>
  <c r="BQ531" i="15" s="1"/>
  <c r="BN536" i="15"/>
  <c r="U711" i="15"/>
  <c r="V711" i="15" s="1"/>
  <c r="BK522" i="15"/>
  <c r="BQ522" i="15" s="1"/>
  <c r="U712" i="15"/>
  <c r="V712" i="15" s="1"/>
  <c r="BM522" i="15"/>
  <c r="BM534" i="15"/>
  <c r="BK534" i="15"/>
  <c r="BQ534" i="15" s="1"/>
  <c r="BO472" i="15" l="1"/>
  <c r="BU472" i="15" s="1"/>
  <c r="BV472" i="15" s="1"/>
  <c r="BW472" i="15" s="1"/>
  <c r="BV63" i="15"/>
  <c r="BW63" i="15" s="1"/>
  <c r="BV362" i="15"/>
  <c r="BW362" i="15" s="1"/>
  <c r="BP713" i="15"/>
  <c r="V14" i="16"/>
  <c r="H14" i="16"/>
  <c r="Q14" i="16"/>
  <c r="BO342" i="15"/>
  <c r="BU342" i="15" s="1"/>
  <c r="BV342" i="15" s="1"/>
  <c r="BW342" i="15" s="1"/>
  <c r="BO264" i="15"/>
  <c r="BU264" i="15" s="1"/>
  <c r="BV264" i="15" s="1"/>
  <c r="BW264" i="15" s="1"/>
  <c r="BO405" i="15"/>
  <c r="BU405" i="15" s="1"/>
  <c r="BV405" i="15" s="1"/>
  <c r="BO416" i="15"/>
  <c r="BU416" i="15" s="1"/>
  <c r="BV416" i="15" s="1"/>
  <c r="BO268" i="15"/>
  <c r="BU268" i="15" s="1"/>
  <c r="BV268" i="15" s="1"/>
  <c r="BO166" i="15"/>
  <c r="BU166" i="15" s="1"/>
  <c r="BV166" i="15" s="1"/>
  <c r="BO162" i="15"/>
  <c r="BU162" i="15" s="1"/>
  <c r="BV162" i="15" s="1"/>
  <c r="BO153" i="15"/>
  <c r="BU153" i="15" s="1"/>
  <c r="BV153" i="15" s="1"/>
  <c r="BO148" i="15"/>
  <c r="BU148" i="15" s="1"/>
  <c r="BV148" i="15" s="1"/>
  <c r="BW148" i="15" s="1"/>
  <c r="BO91" i="15"/>
  <c r="BU91" i="15" s="1"/>
  <c r="BV91" i="15" s="1"/>
  <c r="BW91" i="15" s="1"/>
  <c r="BO504" i="15"/>
  <c r="BU504" i="15" s="1"/>
  <c r="BV504" i="15" s="1"/>
  <c r="BO523" i="15"/>
  <c r="BU523" i="15" s="1"/>
  <c r="BV523" i="15" s="1"/>
  <c r="BW523" i="15" s="1"/>
  <c r="BO514" i="15"/>
  <c r="BU514" i="15" s="1"/>
  <c r="BV514" i="15" s="1"/>
  <c r="BW514" i="15" s="1"/>
  <c r="BO530" i="15"/>
  <c r="BU530" i="15" s="1"/>
  <c r="BV530" i="15" s="1"/>
  <c r="BW530" i="15" s="1"/>
  <c r="BO467" i="15"/>
  <c r="BU467" i="15" s="1"/>
  <c r="BV467" i="15" s="1"/>
  <c r="BO445" i="15"/>
  <c r="BU445" i="15" s="1"/>
  <c r="BV445" i="15" s="1"/>
  <c r="BO418" i="15"/>
  <c r="BU418" i="15" s="1"/>
  <c r="BV418" i="15" s="1"/>
  <c r="BW418" i="15" s="1"/>
  <c r="BO379" i="15"/>
  <c r="BU379" i="15" s="1"/>
  <c r="BV379" i="15" s="1"/>
  <c r="BO330" i="15"/>
  <c r="BU330" i="15" s="1"/>
  <c r="BV330" i="15" s="1"/>
  <c r="BO189" i="15"/>
  <c r="BU189" i="15" s="1"/>
  <c r="BV189" i="15" s="1"/>
  <c r="BO177" i="15"/>
  <c r="BU177" i="15" s="1"/>
  <c r="BV177" i="15" s="1"/>
  <c r="BO206" i="15"/>
  <c r="BU206" i="15" s="1"/>
  <c r="BV206" i="15" s="1"/>
  <c r="BW206" i="15" s="1"/>
  <c r="BO209" i="15"/>
  <c r="BU209" i="15" s="1"/>
  <c r="BV209" i="15" s="1"/>
  <c r="BW209" i="15" s="1"/>
  <c r="BO159" i="15"/>
  <c r="BU159" i="15" s="1"/>
  <c r="BV159" i="15" s="1"/>
  <c r="BO22" i="15"/>
  <c r="BU22" i="15" s="1"/>
  <c r="BV22" i="15" s="1"/>
  <c r="BW22" i="15" s="1"/>
  <c r="BO139" i="15"/>
  <c r="BU139" i="15" s="1"/>
  <c r="BV139" i="15" s="1"/>
  <c r="BW139" i="15" s="1"/>
  <c r="BO325" i="15"/>
  <c r="BU325" i="15" s="1"/>
  <c r="BV325" i="15" s="1"/>
  <c r="BO247" i="15"/>
  <c r="BU247" i="15" s="1"/>
  <c r="BV247" i="15" s="1"/>
  <c r="BW247" i="15" s="1"/>
  <c r="BO169" i="15"/>
  <c r="BU169" i="15" s="1"/>
  <c r="BV169" i="15" s="1"/>
  <c r="BW169" i="15" s="1"/>
  <c r="BO525" i="15"/>
  <c r="BU525" i="15" s="1"/>
  <c r="BV525" i="15" s="1"/>
  <c r="BW525" i="15" s="1"/>
  <c r="BO521" i="15"/>
  <c r="BU521" i="15" s="1"/>
  <c r="BV521" i="15" s="1"/>
  <c r="BO441" i="15"/>
  <c r="BU441" i="15" s="1"/>
  <c r="BV441" i="15" s="1"/>
  <c r="BO520" i="15"/>
  <c r="BU520" i="15" s="1"/>
  <c r="BV520" i="15" s="1"/>
  <c r="BO401" i="15"/>
  <c r="BU401" i="15" s="1"/>
  <c r="BV401" i="15" s="1"/>
  <c r="BW401" i="15" s="1"/>
  <c r="BO360" i="15"/>
  <c r="BU360" i="15" s="1"/>
  <c r="BV360" i="15" s="1"/>
  <c r="BO352" i="15"/>
  <c r="BU352" i="15" s="1"/>
  <c r="BV352" i="15" s="1"/>
  <c r="BW352" i="15" s="1"/>
  <c r="BO312" i="15"/>
  <c r="BU312" i="15" s="1"/>
  <c r="BV312" i="15" s="1"/>
  <c r="BW312" i="15" s="1"/>
  <c r="BO299" i="15"/>
  <c r="BU299" i="15" s="1"/>
  <c r="BV299" i="15" s="1"/>
  <c r="BW299" i="15" s="1"/>
  <c r="BO455" i="15"/>
  <c r="BU455" i="15" s="1"/>
  <c r="BV455" i="15" s="1"/>
  <c r="BW455" i="15" s="1"/>
  <c r="BO270" i="15"/>
  <c r="BU270" i="15" s="1"/>
  <c r="BV270" i="15" s="1"/>
  <c r="BO236" i="15"/>
  <c r="BU236" i="15" s="1"/>
  <c r="BV236" i="15" s="1"/>
  <c r="BO242" i="15"/>
  <c r="BU242" i="15" s="1"/>
  <c r="BV242" i="15" s="1"/>
  <c r="BO267" i="15"/>
  <c r="BU267" i="15" s="1"/>
  <c r="BV267" i="15" s="1"/>
  <c r="BW267" i="15" s="1"/>
  <c r="BO182" i="15"/>
  <c r="BU182" i="15" s="1"/>
  <c r="BV182" i="15" s="1"/>
  <c r="BO140" i="15"/>
  <c r="BU140" i="15" s="1"/>
  <c r="BV140" i="15" s="1"/>
  <c r="BO149" i="15"/>
  <c r="BU149" i="15" s="1"/>
  <c r="BV149" i="15" s="1"/>
  <c r="BW149" i="15" s="1"/>
  <c r="BO33" i="15"/>
  <c r="BU33" i="15" s="1"/>
  <c r="BV33" i="15" s="1"/>
  <c r="BW33" i="15" s="1"/>
  <c r="BO469" i="15"/>
  <c r="BU469" i="15" s="1"/>
  <c r="BV469" i="15" s="1"/>
  <c r="BO382" i="15"/>
  <c r="BU382" i="15" s="1"/>
  <c r="BV382" i="15" s="1"/>
  <c r="BW382" i="15" s="1"/>
  <c r="BO164" i="15"/>
  <c r="BU164" i="15" s="1"/>
  <c r="BV164" i="15" s="1"/>
  <c r="BW164" i="15" s="1"/>
  <c r="BO304" i="15"/>
  <c r="BU304" i="15" s="1"/>
  <c r="BV304" i="15" s="1"/>
  <c r="BO536" i="15"/>
  <c r="BU536" i="15" s="1"/>
  <c r="BV536" i="15" s="1"/>
  <c r="BW536" i="15" s="1"/>
  <c r="BO435" i="15"/>
  <c r="BU435" i="15" s="1"/>
  <c r="BV435" i="15" s="1"/>
  <c r="BO399" i="15"/>
  <c r="BU399" i="15" s="1"/>
  <c r="BV399" i="15" s="1"/>
  <c r="BO452" i="15"/>
  <c r="BU452" i="15" s="1"/>
  <c r="BV452" i="15" s="1"/>
  <c r="BW452" i="15" s="1"/>
  <c r="BO354" i="15"/>
  <c r="BU354" i="15" s="1"/>
  <c r="BV354" i="15" s="1"/>
  <c r="BO306" i="15"/>
  <c r="BU306" i="15" s="1"/>
  <c r="BV306" i="15" s="1"/>
  <c r="BO186" i="15"/>
  <c r="BU186" i="15" s="1"/>
  <c r="BV186" i="15" s="1"/>
  <c r="BO174" i="15"/>
  <c r="BU174" i="15" s="1"/>
  <c r="BV174" i="15" s="1"/>
  <c r="BO230" i="15"/>
  <c r="BU230" i="15" s="1"/>
  <c r="BV230" i="15" s="1"/>
  <c r="BO210" i="15"/>
  <c r="BU210" i="15" s="1"/>
  <c r="BV210" i="15" s="1"/>
  <c r="BW210" i="15" s="1"/>
  <c r="BO178" i="15"/>
  <c r="BU178" i="15" s="1"/>
  <c r="BV178" i="15" s="1"/>
  <c r="BO216" i="15"/>
  <c r="BU216" i="15" s="1"/>
  <c r="BV216" i="15" s="1"/>
  <c r="BW216" i="15" s="1"/>
  <c r="BO334" i="15"/>
  <c r="BU334" i="15" s="1"/>
  <c r="BV334" i="15" s="1"/>
  <c r="BO468" i="15"/>
  <c r="BU468" i="15" s="1"/>
  <c r="BV468" i="15" s="1"/>
  <c r="BO171" i="15"/>
  <c r="BU171" i="15" s="1"/>
  <c r="BV171" i="15" s="1"/>
  <c r="BO150" i="15"/>
  <c r="BU150" i="15" s="1"/>
  <c r="BV150" i="15" s="1"/>
  <c r="BW150" i="15" s="1"/>
  <c r="BO515" i="15"/>
  <c r="BU515" i="15" s="1"/>
  <c r="BV515" i="15" s="1"/>
  <c r="BO207" i="15"/>
  <c r="BU207" i="15" s="1"/>
  <c r="BV207" i="15" s="1"/>
  <c r="BW207" i="15" s="1"/>
  <c r="BO211" i="15"/>
  <c r="BU211" i="15" s="1"/>
  <c r="BV211" i="15" s="1"/>
  <c r="BW211" i="15" s="1"/>
  <c r="BO170" i="15"/>
  <c r="BU170" i="15" s="1"/>
  <c r="BV170" i="15" s="1"/>
  <c r="BO181" i="15"/>
  <c r="BU181" i="15" s="1"/>
  <c r="BV181" i="15" s="1"/>
  <c r="BO227" i="15"/>
  <c r="BU227" i="15" s="1"/>
  <c r="BV227" i="15" s="1"/>
  <c r="BW227" i="15" s="1"/>
  <c r="BO194" i="15"/>
  <c r="BU194" i="15" s="1"/>
  <c r="BV194" i="15" s="1"/>
  <c r="BO157" i="15"/>
  <c r="BU157" i="15" s="1"/>
  <c r="BV157" i="15" s="1"/>
  <c r="BW157" i="15" s="1"/>
  <c r="BO471" i="15"/>
  <c r="BU471" i="15" s="1"/>
  <c r="BV471" i="15" s="1"/>
  <c r="BO165" i="15"/>
  <c r="BU165" i="15" s="1"/>
  <c r="BV165" i="15" s="1"/>
  <c r="BO220" i="15"/>
  <c r="BU220" i="15" s="1"/>
  <c r="BV220" i="15" s="1"/>
  <c r="BW220" i="15" s="1"/>
  <c r="BO511" i="15"/>
  <c r="BU511" i="15" s="1"/>
  <c r="BV511" i="15" s="1"/>
  <c r="BO503" i="15"/>
  <c r="BU503" i="15" s="1"/>
  <c r="BV503" i="15" s="1"/>
  <c r="BO183" i="15"/>
  <c r="BU183" i="15" s="1"/>
  <c r="BV183" i="15" s="1"/>
  <c r="BO533" i="15"/>
  <c r="BU533" i="15" s="1"/>
  <c r="BV533" i="15" s="1"/>
  <c r="BO519" i="15"/>
  <c r="BU519" i="15" s="1"/>
  <c r="BV519" i="15" s="1"/>
  <c r="BO497" i="15"/>
  <c r="BU497" i="15" s="1"/>
  <c r="BV497" i="15" s="1"/>
  <c r="BO531" i="15"/>
  <c r="BU531" i="15" s="1"/>
  <c r="BV531" i="15" s="1"/>
  <c r="BO501" i="15"/>
  <c r="BU501" i="15" s="1"/>
  <c r="BV501" i="15" s="1"/>
  <c r="BO460" i="15"/>
  <c r="BU460" i="15" s="1"/>
  <c r="BV460" i="15" s="1"/>
  <c r="BO389" i="15"/>
  <c r="BU389" i="15" s="1"/>
  <c r="BV389" i="15" s="1"/>
  <c r="BO381" i="15"/>
  <c r="BU381" i="15" s="1"/>
  <c r="BV381" i="15" s="1"/>
  <c r="BW381" i="15" s="1"/>
  <c r="BO327" i="15"/>
  <c r="BU327" i="15" s="1"/>
  <c r="BV327" i="15" s="1"/>
  <c r="BO386" i="15"/>
  <c r="BU386" i="15" s="1"/>
  <c r="BV386" i="15" s="1"/>
  <c r="BO329" i="15"/>
  <c r="BU329" i="15" s="1"/>
  <c r="BV329" i="15" s="1"/>
  <c r="BO237" i="15"/>
  <c r="BU237" i="15" s="1"/>
  <c r="BV237" i="15" s="1"/>
  <c r="BO250" i="15"/>
  <c r="BU250" i="15" s="1"/>
  <c r="BV250" i="15" s="1"/>
  <c r="BW250" i="15" s="1"/>
  <c r="BO217" i="15"/>
  <c r="BU217" i="15" s="1"/>
  <c r="BV217" i="15" s="1"/>
  <c r="BO219" i="15"/>
  <c r="BU219" i="15" s="1"/>
  <c r="BV219" i="15" s="1"/>
  <c r="BW219" i="15" s="1"/>
  <c r="BO200" i="15"/>
  <c r="BU200" i="15" s="1"/>
  <c r="BV200" i="15" s="1"/>
  <c r="BO51" i="15"/>
  <c r="BU51" i="15" s="1"/>
  <c r="BV51" i="15" s="1"/>
  <c r="BO141" i="15"/>
  <c r="BU141" i="15" s="1"/>
  <c r="BV141" i="15" s="1"/>
  <c r="BW141" i="15" s="1"/>
  <c r="BO328" i="15"/>
  <c r="BU328" i="15" s="1"/>
  <c r="BV328" i="15" s="1"/>
  <c r="BO224" i="15"/>
  <c r="BU224" i="15" s="1"/>
  <c r="BV224" i="15" s="1"/>
  <c r="BW224" i="15" s="1"/>
  <c r="BO339" i="15"/>
  <c r="BU339" i="15" s="1"/>
  <c r="BV339" i="15" s="1"/>
  <c r="BW339" i="15" s="1"/>
  <c r="BO321" i="15"/>
  <c r="BU321" i="15" s="1"/>
  <c r="BV321" i="15" s="1"/>
  <c r="BW321" i="15" s="1"/>
  <c r="BO465" i="15"/>
  <c r="BU465" i="15" s="1"/>
  <c r="BV465" i="15" s="1"/>
  <c r="BO212" i="15"/>
  <c r="BU212" i="15" s="1"/>
  <c r="BV212" i="15" s="1"/>
  <c r="BO262" i="15"/>
  <c r="BU262" i="15" s="1"/>
  <c r="BV262" i="15" s="1"/>
  <c r="BW262" i="15" s="1"/>
  <c r="BO535" i="15"/>
  <c r="BU535" i="15" s="1"/>
  <c r="BV535" i="15" s="1"/>
  <c r="BO518" i="15"/>
  <c r="BU518" i="15" s="1"/>
  <c r="BV518" i="15" s="1"/>
  <c r="BO526" i="15"/>
  <c r="BU526" i="15" s="1"/>
  <c r="BV526" i="15" s="1"/>
  <c r="BO538" i="15"/>
  <c r="BU538" i="15" s="1"/>
  <c r="BV538" i="15" s="1"/>
  <c r="BW538" i="15" s="1"/>
  <c r="BO512" i="15"/>
  <c r="BU512" i="15" s="1"/>
  <c r="BV512" i="15" s="1"/>
  <c r="BO473" i="15"/>
  <c r="BU473" i="15" s="1"/>
  <c r="BV473" i="15" s="1"/>
  <c r="BO456" i="15"/>
  <c r="BU456" i="15" s="1"/>
  <c r="BV456" i="15" s="1"/>
  <c r="BO423" i="15"/>
  <c r="BU423" i="15" s="1"/>
  <c r="BV423" i="15" s="1"/>
  <c r="BO394" i="15"/>
  <c r="BU394" i="15" s="1"/>
  <c r="BV394" i="15" s="1"/>
  <c r="BO375" i="15"/>
  <c r="BU375" i="15" s="1"/>
  <c r="BV375" i="15" s="1"/>
  <c r="BW375" i="15" s="1"/>
  <c r="BO391" i="15"/>
  <c r="BU391" i="15" s="1"/>
  <c r="BV391" i="15" s="1"/>
  <c r="BO331" i="15"/>
  <c r="BU331" i="15" s="1"/>
  <c r="BV331" i="15" s="1"/>
  <c r="BO235" i="15"/>
  <c r="BU235" i="15" s="1"/>
  <c r="BV235" i="15" s="1"/>
  <c r="BO261" i="15"/>
  <c r="BU261" i="15" s="1"/>
  <c r="BV261" i="15" s="1"/>
  <c r="BO265" i="15"/>
  <c r="BU265" i="15" s="1"/>
  <c r="BV265" i="15" s="1"/>
  <c r="BO198" i="15"/>
  <c r="BU198" i="15" s="1"/>
  <c r="BV198" i="15" s="1"/>
  <c r="BW198" i="15" s="1"/>
  <c r="BO205" i="15"/>
  <c r="BU205" i="15" s="1"/>
  <c r="BV205" i="15" s="1"/>
  <c r="BO218" i="15"/>
  <c r="BU218" i="15" s="1"/>
  <c r="BV218" i="15" s="1"/>
  <c r="BO167" i="15"/>
  <c r="BU167" i="15" s="1"/>
  <c r="BV167" i="15" s="1"/>
  <c r="BO151" i="15"/>
  <c r="BU151" i="15" s="1"/>
  <c r="BV151" i="15" s="1"/>
  <c r="BO156" i="15"/>
  <c r="BU156" i="15" s="1"/>
  <c r="BV156" i="15" s="1"/>
  <c r="BO229" i="15"/>
  <c r="BU229" i="15" s="1"/>
  <c r="BV229" i="15" s="1"/>
  <c r="BW229" i="15" s="1"/>
  <c r="BO413" i="15"/>
  <c r="BU413" i="15" s="1"/>
  <c r="BV413" i="15" s="1"/>
  <c r="BW413" i="15" s="1"/>
  <c r="BO204" i="15"/>
  <c r="BU204" i="15" s="1"/>
  <c r="BV204" i="15" s="1"/>
  <c r="BW204" i="15" s="1"/>
  <c r="BO203" i="15"/>
  <c r="BU203" i="15" s="1"/>
  <c r="BV203" i="15" s="1"/>
  <c r="BO466" i="15"/>
  <c r="BU466" i="15" s="1"/>
  <c r="BV466" i="15" s="1"/>
  <c r="BO392" i="15"/>
  <c r="BU392" i="15" s="1"/>
  <c r="BV392" i="15" s="1"/>
  <c r="BW392" i="15" s="1"/>
  <c r="BO179" i="15"/>
  <c r="BU179" i="15" s="1"/>
  <c r="BV179" i="15" s="1"/>
  <c r="BW179" i="15" s="1"/>
  <c r="BO464" i="15"/>
  <c r="BU464" i="15" s="1"/>
  <c r="BV464" i="15" s="1"/>
  <c r="BO214" i="15"/>
  <c r="BU214" i="15" s="1"/>
  <c r="BV214" i="15" s="1"/>
  <c r="BW214" i="15" s="1"/>
  <c r="BO447" i="15"/>
  <c r="BU447" i="15" s="1"/>
  <c r="BV447" i="15" s="1"/>
  <c r="BO390" i="15"/>
  <c r="BU390" i="15" s="1"/>
  <c r="BV390" i="15" s="1"/>
  <c r="BO335" i="15"/>
  <c r="BU335" i="15" s="1"/>
  <c r="BV335" i="15" s="1"/>
  <c r="BO534" i="15"/>
  <c r="BU534" i="15" s="1"/>
  <c r="BV534" i="15" s="1"/>
  <c r="BW534" i="15" s="1"/>
  <c r="BO522" i="15"/>
  <c r="BU522" i="15" s="1"/>
  <c r="BV522" i="15" s="1"/>
  <c r="BW522" i="15" s="1"/>
  <c r="BO517" i="15"/>
  <c r="BU517" i="15" s="1"/>
  <c r="BV517" i="15" s="1"/>
  <c r="BO539" i="15"/>
  <c r="BU539" i="15" s="1"/>
  <c r="BV539" i="15" s="1"/>
  <c r="BO502" i="15"/>
  <c r="BU502" i="15" s="1"/>
  <c r="BV502" i="15" s="1"/>
  <c r="BW502" i="15" s="1"/>
  <c r="BO532" i="15"/>
  <c r="BU532" i="15" s="1"/>
  <c r="BV532" i="15" s="1"/>
  <c r="BO540" i="15"/>
  <c r="BU540" i="15" s="1"/>
  <c r="BV540" i="15" s="1"/>
  <c r="BO524" i="15"/>
  <c r="BU524" i="15" s="1"/>
  <c r="BV524" i="15" s="1"/>
  <c r="BO417" i="15"/>
  <c r="BU417" i="15" s="1"/>
  <c r="BV417" i="15" s="1"/>
  <c r="BW417" i="15" s="1"/>
  <c r="BO370" i="15"/>
  <c r="BU370" i="15" s="1"/>
  <c r="BV370" i="15" s="1"/>
  <c r="BO388" i="15"/>
  <c r="BU388" i="15" s="1"/>
  <c r="BV388" i="15" s="1"/>
  <c r="BW388" i="15" s="1"/>
  <c r="BO371" i="15"/>
  <c r="BU371" i="15" s="1"/>
  <c r="BV371" i="15" s="1"/>
  <c r="BO318" i="15"/>
  <c r="BU318" i="15" s="1"/>
  <c r="BV318" i="15" s="1"/>
  <c r="BW318" i="15" s="1"/>
  <c r="BO319" i="15"/>
  <c r="BU319" i="15" s="1"/>
  <c r="BV319" i="15" s="1"/>
  <c r="BO271" i="15"/>
  <c r="BU271" i="15" s="1"/>
  <c r="BV271" i="15" s="1"/>
  <c r="BO245" i="15"/>
  <c r="BU245" i="15" s="1"/>
  <c r="BV245" i="15" s="1"/>
  <c r="BO215" i="15"/>
  <c r="BU215" i="15" s="1"/>
  <c r="BV215" i="15" s="1"/>
  <c r="BO208" i="15"/>
  <c r="BU208" i="15" s="1"/>
  <c r="BV208" i="15" s="1"/>
  <c r="BO168" i="15"/>
  <c r="BU168" i="15" s="1"/>
  <c r="BV168" i="15" s="1"/>
  <c r="BO172" i="15"/>
  <c r="BU172" i="15" s="1"/>
  <c r="BV172" i="15" s="1"/>
  <c r="BO163" i="15"/>
  <c r="BU163" i="15" s="1"/>
  <c r="BV163" i="15" s="1"/>
  <c r="BW163" i="15" s="1"/>
  <c r="BO158" i="15"/>
  <c r="BU158" i="15" s="1"/>
  <c r="BV158" i="15" s="1"/>
  <c r="BW158" i="15" s="1"/>
  <c r="BO152" i="15"/>
  <c r="BU152" i="15" s="1"/>
  <c r="BV152" i="15" s="1"/>
  <c r="BO70" i="15"/>
  <c r="BU70" i="15" s="1"/>
  <c r="BV70" i="15" s="1"/>
  <c r="BO41" i="15"/>
  <c r="BU41" i="15" s="1"/>
  <c r="BV41" i="15" s="1"/>
  <c r="BO37" i="15"/>
  <c r="BU37" i="15" s="1"/>
  <c r="BV37" i="15" s="1"/>
  <c r="BW37" i="15" s="1"/>
  <c r="BO58" i="15"/>
  <c r="BU58" i="15" s="1"/>
  <c r="BV58" i="15" s="1"/>
  <c r="BW58" i="15" s="1"/>
  <c r="BO320" i="15"/>
  <c r="BU320" i="15" s="1"/>
  <c r="BV320" i="15" s="1"/>
  <c r="BO397" i="15"/>
  <c r="BU397" i="15" s="1"/>
  <c r="BV397" i="15" s="1"/>
  <c r="BW397" i="15" s="1"/>
  <c r="BO160" i="15"/>
  <c r="BU160" i="15" s="1"/>
  <c r="BV160" i="15" s="1"/>
  <c r="BO68" i="15"/>
  <c r="BU68" i="15" s="1"/>
  <c r="BV68" i="15" s="1"/>
  <c r="BO481" i="15"/>
  <c r="BO607" i="15"/>
  <c r="BU607" i="15" s="1"/>
  <c r="BV607" i="15" s="1"/>
  <c r="BW607" i="15" s="1"/>
  <c r="BO487" i="15"/>
  <c r="BU487" i="15" s="1"/>
  <c r="BV487" i="15" s="1"/>
  <c r="BW487" i="15" s="1"/>
  <c r="BO478" i="15"/>
  <c r="BU478" i="15" s="1"/>
  <c r="BV478" i="15" s="1"/>
  <c r="BO448" i="15"/>
  <c r="BU448" i="15" s="1"/>
  <c r="BV448" i="15" s="1"/>
  <c r="BO398" i="15"/>
  <c r="BU398" i="15" s="1"/>
  <c r="BV398" i="15" s="1"/>
  <c r="BO408" i="15"/>
  <c r="BU408" i="15" s="1"/>
  <c r="BV408" i="15" s="1"/>
  <c r="BO459" i="15"/>
  <c r="BU459" i="15" s="1"/>
  <c r="BV459" i="15" s="1"/>
  <c r="BO470" i="15"/>
  <c r="BU470" i="15" s="1"/>
  <c r="BV470" i="15" s="1"/>
  <c r="BO434" i="15"/>
  <c r="BU434" i="15" s="1"/>
  <c r="BV434" i="15" s="1"/>
  <c r="BO491" i="15"/>
  <c r="BU491" i="15" s="1"/>
  <c r="BV491" i="15" s="1"/>
  <c r="BO437" i="15"/>
  <c r="BU437" i="15" s="1"/>
  <c r="BV437" i="15" s="1"/>
  <c r="BO505" i="15"/>
  <c r="BU505" i="15" s="1"/>
  <c r="BV505" i="15" s="1"/>
  <c r="BO67" i="15"/>
  <c r="BU67" i="15" s="1"/>
  <c r="BV67" i="15" s="1"/>
  <c r="BO458" i="15"/>
  <c r="BU458" i="15" s="1"/>
  <c r="BV458" i="15" s="1"/>
  <c r="BO225" i="15"/>
  <c r="BU225" i="15" s="1"/>
  <c r="BV225" i="15" s="1"/>
  <c r="BO324" i="15"/>
  <c r="BU324" i="15" s="1"/>
  <c r="BV324" i="15" s="1"/>
  <c r="BO118" i="15"/>
  <c r="BU118" i="15" s="1"/>
  <c r="BV118" i="15" s="1"/>
  <c r="BO484" i="15"/>
  <c r="BU484" i="15" s="1"/>
  <c r="BV484" i="15" s="1"/>
  <c r="BO326" i="15"/>
  <c r="BU326" i="15" s="1"/>
  <c r="BV326" i="15" s="1"/>
  <c r="BO323" i="15"/>
  <c r="BU323" i="15" s="1"/>
  <c r="BV323" i="15" s="1"/>
  <c r="BO666" i="15"/>
  <c r="BU666" i="15" s="1"/>
  <c r="BV666" i="15" s="1"/>
  <c r="BO493" i="15"/>
  <c r="BU493" i="15" s="1"/>
  <c r="BV493" i="15" s="1"/>
  <c r="BO414" i="15"/>
  <c r="BU414" i="15" s="1"/>
  <c r="BV414" i="15" s="1"/>
  <c r="BO432" i="15"/>
  <c r="BU432" i="15" s="1"/>
  <c r="BV432" i="15" s="1"/>
  <c r="BO510" i="15"/>
  <c r="BU510" i="15" s="1"/>
  <c r="BV510" i="15" s="1"/>
  <c r="BO430" i="15"/>
  <c r="BU430" i="15" s="1"/>
  <c r="BV430" i="15" s="1"/>
  <c r="BO553" i="15"/>
  <c r="BU553" i="15" s="1"/>
  <c r="BV553" i="15" s="1"/>
  <c r="BO496" i="15"/>
  <c r="BU496" i="15" s="1"/>
  <c r="BV496" i="15" s="1"/>
  <c r="BO489" i="15"/>
  <c r="BU489" i="15" s="1"/>
  <c r="BV489" i="15" s="1"/>
  <c r="BO226" i="15"/>
  <c r="BU226" i="15" s="1"/>
  <c r="BV226" i="15" s="1"/>
  <c r="BO110" i="15"/>
  <c r="BU110" i="15" s="1"/>
  <c r="BV110" i="15" s="1"/>
  <c r="BO136" i="15"/>
  <c r="BU136" i="15" s="1"/>
  <c r="BV136" i="15" s="1"/>
  <c r="BO498" i="15"/>
  <c r="BU498" i="15" s="1"/>
  <c r="BV498" i="15" s="1"/>
  <c r="BO499" i="15"/>
  <c r="BU499" i="15" s="1"/>
  <c r="BV499" i="15" s="1"/>
  <c r="BO395" i="15"/>
  <c r="BU395" i="15" s="1"/>
  <c r="BV395" i="15" s="1"/>
  <c r="BO255" i="15"/>
  <c r="BU255" i="15" s="1"/>
  <c r="BV255" i="15" s="1"/>
  <c r="BO506" i="15"/>
  <c r="BU506" i="15" s="1"/>
  <c r="BV506" i="15" s="1"/>
  <c r="BO500" i="15"/>
  <c r="BU500" i="15" s="1"/>
  <c r="BV500" i="15" s="1"/>
  <c r="BO315" i="15"/>
  <c r="BU315" i="15" s="1"/>
  <c r="BV315" i="15" s="1"/>
  <c r="BO221" i="15"/>
  <c r="BU221" i="15" s="1"/>
  <c r="BV221" i="15" s="1"/>
  <c r="BO490" i="15"/>
  <c r="BU490" i="15" s="1"/>
  <c r="BV490" i="15" s="1"/>
  <c r="BO450" i="15"/>
  <c r="BU450" i="15" s="1"/>
  <c r="BV450" i="15" s="1"/>
  <c r="BO238" i="15"/>
  <c r="BU238" i="15" s="1"/>
  <c r="BV238" i="15" s="1"/>
  <c r="BO317" i="15"/>
  <c r="BU317" i="15" s="1"/>
  <c r="BV317" i="15" s="1"/>
  <c r="BO332" i="15"/>
  <c r="BU332" i="15" s="1"/>
  <c r="BV332" i="15" s="1"/>
  <c r="BO474" i="15"/>
  <c r="BU474" i="15" s="1"/>
  <c r="BV474" i="15" s="1"/>
  <c r="BO476" i="15"/>
  <c r="BU476" i="15" s="1"/>
  <c r="BV476" i="15" s="1"/>
  <c r="BO404" i="15"/>
  <c r="BU404" i="15" s="1"/>
  <c r="BV404" i="15" s="1"/>
  <c r="BO336" i="15"/>
  <c r="BU336" i="15" s="1"/>
  <c r="BV336" i="15" s="1"/>
  <c r="BO201" i="15"/>
  <c r="BU201" i="15" s="1"/>
  <c r="BV201" i="15" s="1"/>
  <c r="BO199" i="15"/>
  <c r="BU199" i="15" s="1"/>
  <c r="BV199" i="15" s="1"/>
  <c r="BO439" i="15"/>
  <c r="BU439" i="15" s="1"/>
  <c r="BV439" i="15" s="1"/>
  <c r="BO488" i="15"/>
  <c r="BU488" i="15" s="1"/>
  <c r="BV488" i="15" s="1"/>
  <c r="BO393" i="15"/>
  <c r="BU393" i="15" s="1"/>
  <c r="BV393" i="15" s="1"/>
  <c r="BO322" i="15"/>
  <c r="BU322" i="15" s="1"/>
  <c r="BV322" i="15" s="1"/>
  <c r="BO415" i="15"/>
  <c r="BU415" i="15" s="1"/>
  <c r="BV415" i="15" s="1"/>
  <c r="BO537" i="15"/>
  <c r="BU537" i="15" s="1"/>
  <c r="BV537" i="15" s="1"/>
  <c r="BO475" i="15"/>
  <c r="BU475" i="15" s="1"/>
  <c r="BV475" i="15" s="1"/>
  <c r="BO492" i="15"/>
  <c r="BU492" i="15" s="1"/>
  <c r="BV492" i="15" s="1"/>
  <c r="BO440" i="15"/>
  <c r="BU440" i="15" s="1"/>
  <c r="BV440" i="15" s="1"/>
  <c r="BO485" i="15"/>
  <c r="BU485" i="15" s="1"/>
  <c r="BV485" i="15" s="1"/>
  <c r="BO407" i="15"/>
  <c r="BU407" i="15" s="1"/>
  <c r="BV407" i="15" s="1"/>
  <c r="BO346" i="15"/>
  <c r="BU346" i="15" s="1"/>
  <c r="BV346" i="15" s="1"/>
  <c r="BO239" i="15"/>
  <c r="BU239" i="15" s="1"/>
  <c r="BV239" i="15" s="1"/>
  <c r="BO482" i="15"/>
  <c r="BU482" i="15" s="1"/>
  <c r="BV482" i="15" s="1"/>
  <c r="BO380" i="15"/>
  <c r="BU380" i="15" s="1"/>
  <c r="BV380" i="15" s="1"/>
  <c r="BO425" i="15"/>
  <c r="BU425" i="15" s="1"/>
  <c r="BV425" i="15" s="1"/>
  <c r="BO343" i="15"/>
  <c r="BU343" i="15" s="1"/>
  <c r="BV343" i="15" s="1"/>
  <c r="BO202" i="15"/>
  <c r="BU202" i="15" s="1"/>
  <c r="BV202" i="15" s="1"/>
  <c r="BO223" i="15"/>
  <c r="BU223" i="15" s="1"/>
  <c r="BV223" i="15" s="1"/>
  <c r="BO387" i="15"/>
  <c r="BU387" i="15" s="1"/>
  <c r="BV387" i="15" s="1"/>
  <c r="BO516" i="15"/>
  <c r="BU516" i="15" s="1"/>
  <c r="BV516" i="15" s="1"/>
  <c r="BO508" i="15"/>
  <c r="BU508" i="15" s="1"/>
  <c r="BV508" i="15" s="1"/>
  <c r="BO457" i="15"/>
  <c r="BU457" i="15" s="1"/>
  <c r="BV457" i="15" s="1"/>
  <c r="BO507" i="15"/>
  <c r="BU507" i="15" s="1"/>
  <c r="BV507" i="15" s="1"/>
  <c r="BO483" i="15"/>
  <c r="BU483" i="15" s="1"/>
  <c r="BV483" i="15" s="1"/>
  <c r="BO446" i="15"/>
  <c r="BU446" i="15" s="1"/>
  <c r="BV446" i="15" s="1"/>
  <c r="BO451" i="15"/>
  <c r="BU451" i="15" s="1"/>
  <c r="BV451" i="15" s="1"/>
  <c r="BO378" i="15"/>
  <c r="BU378" i="15" s="1"/>
  <c r="BV378" i="15" s="1"/>
  <c r="BO122" i="15"/>
  <c r="BU122" i="15" s="1"/>
  <c r="BV122" i="15" s="1"/>
  <c r="BO494" i="15"/>
  <c r="BU494" i="15" s="1"/>
  <c r="BV494" i="15" s="1"/>
  <c r="BO449" i="15"/>
  <c r="BU449" i="15" s="1"/>
  <c r="BV449" i="15" s="1"/>
  <c r="BO316" i="15"/>
  <c r="BU316" i="15" s="1"/>
  <c r="BV316" i="15" s="1"/>
  <c r="BO241" i="15"/>
  <c r="BU241" i="15" s="1"/>
  <c r="BV241" i="15" s="1"/>
  <c r="BO81" i="15"/>
  <c r="BU81" i="15" s="1"/>
  <c r="BV81" i="15" s="1"/>
  <c r="BO337" i="15"/>
  <c r="BU337" i="15" s="1"/>
  <c r="BV337" i="15" s="1"/>
  <c r="BO495" i="15"/>
  <c r="BU495" i="15" s="1"/>
  <c r="BV495" i="15" s="1"/>
  <c r="BO409" i="15"/>
  <c r="BU409" i="15" s="1"/>
  <c r="BV409" i="15" s="1"/>
  <c r="BO433" i="15"/>
  <c r="BU433" i="15" s="1"/>
  <c r="BV433" i="15" s="1"/>
  <c r="BO345" i="15"/>
  <c r="BU345" i="15" s="1"/>
  <c r="BV345" i="15" s="1"/>
  <c r="BO347" i="15"/>
  <c r="BU347" i="15" s="1"/>
  <c r="BV347" i="15" s="1"/>
  <c r="BO263" i="15"/>
  <c r="BU263" i="15" s="1"/>
  <c r="BV263" i="15" s="1"/>
  <c r="BO213" i="15"/>
  <c r="BU213" i="15" s="1"/>
  <c r="BV213" i="15" s="1"/>
  <c r="BO10" i="15"/>
  <c r="BU10" i="15" s="1"/>
  <c r="BV10" i="15" s="1"/>
  <c r="BO410" i="15"/>
  <c r="BU410" i="15" s="1"/>
  <c r="BV410" i="15" s="1"/>
  <c r="BO396" i="15"/>
  <c r="BU396" i="15" s="1"/>
  <c r="BV396" i="15" s="1"/>
  <c r="BO480" i="15"/>
  <c r="BU480" i="15" s="1"/>
  <c r="BV480" i="15" s="1"/>
  <c r="BO426" i="15"/>
  <c r="BU426" i="15" s="1"/>
  <c r="BV426" i="15" s="1"/>
  <c r="BO513" i="15"/>
  <c r="BU513" i="15" s="1"/>
  <c r="BV513" i="15" s="1"/>
  <c r="BO427" i="15"/>
  <c r="BU427" i="15" s="1"/>
  <c r="BV427" i="15" s="1"/>
  <c r="BO314" i="15"/>
  <c r="BU314" i="15" s="1"/>
  <c r="BV314" i="15" s="1"/>
  <c r="BO240" i="15"/>
  <c r="BU240" i="15" s="1"/>
  <c r="BV240" i="15" s="1"/>
  <c r="BO53" i="15"/>
  <c r="BU53" i="15" s="1"/>
  <c r="BV53" i="15" s="1"/>
  <c r="BO486" i="15"/>
  <c r="BU486" i="15" s="1"/>
  <c r="BV486" i="15" s="1"/>
  <c r="BO344" i="15"/>
  <c r="BU344" i="15" s="1"/>
  <c r="BV344" i="15" s="1"/>
  <c r="BO197" i="15"/>
  <c r="BU197" i="15" s="1"/>
  <c r="BV197" i="15" s="1"/>
  <c r="BO84" i="15"/>
  <c r="BU84" i="15" s="1"/>
  <c r="BV84" i="15" s="1"/>
  <c r="BO479" i="15"/>
  <c r="BU479" i="15" s="1"/>
  <c r="BV479" i="15" s="1"/>
  <c r="BO477" i="15"/>
  <c r="BU477" i="15" s="1"/>
  <c r="BV477" i="15" s="1"/>
  <c r="BO412" i="15"/>
  <c r="BU412" i="15" s="1"/>
  <c r="BV412" i="15" s="1"/>
  <c r="BO411" i="15"/>
  <c r="BU411" i="15" s="1"/>
  <c r="BV411" i="15" s="1"/>
  <c r="BO400" i="15"/>
  <c r="BU400" i="15" s="1"/>
  <c r="BV400" i="15" s="1"/>
  <c r="BO406" i="15"/>
  <c r="BU406" i="15" s="1"/>
  <c r="BV406" i="15" s="1"/>
  <c r="BO341" i="15"/>
  <c r="BU341" i="15" s="1"/>
  <c r="BV341" i="15" s="1"/>
  <c r="BO333" i="15"/>
  <c r="BU333" i="15" s="1"/>
  <c r="BV333" i="15" s="1"/>
  <c r="BO112" i="15"/>
  <c r="BU112" i="15" s="1"/>
  <c r="BV112" i="15" s="1"/>
  <c r="BO78" i="15"/>
  <c r="BU78" i="15" s="1"/>
  <c r="BV78" i="15" s="1"/>
  <c r="BO253" i="15"/>
  <c r="BU253" i="15" s="1"/>
  <c r="BV253" i="15" s="1"/>
  <c r="BO64" i="15"/>
  <c r="BU64" i="15" s="1"/>
  <c r="BV64" i="15" s="1"/>
  <c r="BO260" i="15"/>
  <c r="BU260" i="15" s="1"/>
  <c r="BV260" i="15" s="1"/>
  <c r="BO131" i="15"/>
  <c r="BU131" i="15" s="1"/>
  <c r="BV131" i="15" s="1"/>
  <c r="BO259" i="15"/>
  <c r="BU259" i="15" s="1"/>
  <c r="BV259" i="15" s="1"/>
  <c r="W12" i="16"/>
  <c r="B14" i="16"/>
  <c r="W9" i="16"/>
  <c r="E14" i="16"/>
  <c r="N14" i="16"/>
  <c r="W11" i="16"/>
  <c r="I14" i="16"/>
  <c r="W13" i="16"/>
  <c r="O14" i="16"/>
  <c r="R14" i="16"/>
  <c r="M14" i="16"/>
  <c r="U14" i="16"/>
  <c r="P14" i="16"/>
  <c r="F14" i="16"/>
  <c r="C14" i="16"/>
  <c r="D14" i="16"/>
  <c r="G14" i="16"/>
  <c r="K14" i="16"/>
  <c r="L14" i="16"/>
  <c r="W10" i="16"/>
  <c r="S14" i="16"/>
  <c r="T14" i="16"/>
  <c r="J14" i="16"/>
  <c r="W8" i="16"/>
  <c r="BR401" i="15"/>
  <c r="BR341" i="15"/>
  <c r="BM454" i="15"/>
  <c r="BR262" i="15"/>
  <c r="BR405" i="15"/>
  <c r="BR465" i="15"/>
  <c r="BR459" i="15"/>
  <c r="BN454" i="15"/>
  <c r="BK454" i="15"/>
  <c r="BQ454" i="15" s="1"/>
  <c r="BR345" i="15"/>
  <c r="BR212" i="15"/>
  <c r="BR506" i="15"/>
  <c r="BR410" i="15"/>
  <c r="BR445" i="15"/>
  <c r="BR418" i="15"/>
  <c r="BR417" i="15"/>
  <c r="BR425" i="15"/>
  <c r="BR427" i="15"/>
  <c r="BR245" i="15"/>
  <c r="BR202" i="15"/>
  <c r="BR170" i="15"/>
  <c r="BR131" i="15"/>
  <c r="BR490" i="15"/>
  <c r="BR423" i="15"/>
  <c r="BN147" i="15"/>
  <c r="BR242" i="15"/>
  <c r="BR216" i="15"/>
  <c r="BR199" i="15"/>
  <c r="BR156" i="15"/>
  <c r="BR152" i="15"/>
  <c r="BR223" i="15"/>
  <c r="BR78" i="15"/>
  <c r="BR532" i="15"/>
  <c r="BR473" i="15"/>
  <c r="BR239" i="15"/>
  <c r="BR183" i="15"/>
  <c r="BR110" i="15"/>
  <c r="BR68" i="15"/>
  <c r="BR91" i="15"/>
  <c r="BR380" i="15"/>
  <c r="BR553" i="15"/>
  <c r="BR523" i="15"/>
  <c r="BR447" i="15"/>
  <c r="BR255" i="15"/>
  <c r="BR408" i="15"/>
  <c r="BR207" i="15"/>
  <c r="BR352" i="15"/>
  <c r="BR382" i="15"/>
  <c r="BR347" i="15"/>
  <c r="BR112" i="15"/>
  <c r="BR520" i="15"/>
  <c r="BR331" i="15"/>
  <c r="BR514" i="15"/>
  <c r="BR522" i="15"/>
  <c r="BR517" i="15"/>
  <c r="BR496" i="15"/>
  <c r="BR478" i="15"/>
  <c r="BR458" i="15"/>
  <c r="BR325" i="15"/>
  <c r="BR326" i="15"/>
  <c r="BR455" i="15"/>
  <c r="BR268" i="15"/>
  <c r="BR189" i="15"/>
  <c r="BR168" i="15"/>
  <c r="BR214" i="15"/>
  <c r="BR218" i="15"/>
  <c r="BR41" i="15"/>
  <c r="BR53" i="15"/>
  <c r="BR58" i="15"/>
  <c r="BR10" i="15"/>
  <c r="BR481" i="15"/>
  <c r="BR320" i="15"/>
  <c r="BR413" i="15"/>
  <c r="BR203" i="15"/>
  <c r="BR260" i="15"/>
  <c r="BR328" i="15"/>
  <c r="BR240" i="15"/>
  <c r="BR439" i="15"/>
  <c r="BR346" i="15"/>
  <c r="BR452" i="15"/>
  <c r="BR67" i="15"/>
  <c r="BR511" i="15"/>
  <c r="BR467" i="15"/>
  <c r="BR533" i="15"/>
  <c r="BR486" i="15"/>
  <c r="BR534" i="15"/>
  <c r="BR432" i="15"/>
  <c r="BR503" i="15"/>
  <c r="BR483" i="15"/>
  <c r="BR477" i="15"/>
  <c r="BR434" i="15"/>
  <c r="BR412" i="15"/>
  <c r="BR426" i="15"/>
  <c r="BR435" i="15"/>
  <c r="BR390" i="15"/>
  <c r="BR406" i="15"/>
  <c r="BR389" i="15"/>
  <c r="BR362" i="15"/>
  <c r="BR333" i="15"/>
  <c r="BR315" i="15"/>
  <c r="BR238" i="15"/>
  <c r="BR241" i="15"/>
  <c r="BR226" i="15"/>
  <c r="BR220" i="15"/>
  <c r="BR213" i="15"/>
  <c r="BR177" i="15"/>
  <c r="BR181" i="15"/>
  <c r="BR200" i="15"/>
  <c r="BR225" i="15"/>
  <c r="BR194" i="15"/>
  <c r="BR151" i="15"/>
  <c r="BR150" i="15"/>
  <c r="BR140" i="15"/>
  <c r="BR324" i="15"/>
  <c r="BR139" i="15"/>
  <c r="BR430" i="15"/>
  <c r="BR414" i="15"/>
  <c r="BR22" i="15"/>
  <c r="BR227" i="15"/>
  <c r="BR479" i="15"/>
  <c r="BR388" i="15"/>
  <c r="BR336" i="15"/>
  <c r="BR335" i="15"/>
  <c r="BR379" i="15"/>
  <c r="BR469" i="15"/>
  <c r="BR271" i="15"/>
  <c r="BR460" i="15"/>
  <c r="BR169" i="15"/>
  <c r="BR524" i="15"/>
  <c r="BR259" i="15"/>
  <c r="BR337" i="15"/>
  <c r="BR539" i="15"/>
  <c r="BR519" i="15"/>
  <c r="BR468" i="15"/>
  <c r="BR409" i="15"/>
  <c r="BR323" i="15"/>
  <c r="BR314" i="15"/>
  <c r="BR319" i="15"/>
  <c r="BR236" i="15"/>
  <c r="BR167" i="15"/>
  <c r="BR182" i="15"/>
  <c r="BR157" i="15"/>
  <c r="BR64" i="15"/>
  <c r="BR457" i="15"/>
  <c r="BR386" i="15"/>
  <c r="BR394" i="15"/>
  <c r="BR165" i="15"/>
  <c r="BR537" i="15"/>
  <c r="BR502" i="15"/>
  <c r="BR521" i="15"/>
  <c r="BR471" i="15"/>
  <c r="BR495" i="15"/>
  <c r="BR485" i="15"/>
  <c r="BR474" i="15"/>
  <c r="BR416" i="15"/>
  <c r="BR370" i="15"/>
  <c r="BR396" i="15"/>
  <c r="BR354" i="15"/>
  <c r="BR391" i="15"/>
  <c r="BR312" i="15"/>
  <c r="BR344" i="15"/>
  <c r="BR224" i="15"/>
  <c r="BR270" i="15"/>
  <c r="BR261" i="15"/>
  <c r="BR211" i="15"/>
  <c r="BR206" i="15"/>
  <c r="BR178" i="15"/>
  <c r="BR172" i="15"/>
  <c r="BR163" i="15"/>
  <c r="BR51" i="15"/>
  <c r="BR375" i="15"/>
  <c r="BR198" i="15"/>
  <c r="BR160" i="15"/>
  <c r="BR525" i="15"/>
  <c r="BR456" i="15"/>
  <c r="BR489" i="15"/>
  <c r="BR339" i="15"/>
  <c r="BR334" i="15"/>
  <c r="BR512" i="15"/>
  <c r="BR470" i="15"/>
  <c r="BR217" i="15"/>
  <c r="BR493" i="15"/>
  <c r="BR321" i="15"/>
  <c r="BR476" i="15"/>
  <c r="BR531" i="15"/>
  <c r="BR507" i="15"/>
  <c r="BR515" i="15"/>
  <c r="BR464" i="15"/>
  <c r="BR484" i="15"/>
  <c r="BR500" i="15"/>
  <c r="BR499" i="15"/>
  <c r="BR437" i="15"/>
  <c r="BR433" i="15"/>
  <c r="BR393" i="15"/>
  <c r="BR387" i="15"/>
  <c r="BR317" i="15"/>
  <c r="BR329" i="15"/>
  <c r="BR666" i="15"/>
  <c r="BR264" i="15"/>
  <c r="BR253" i="15"/>
  <c r="BR250" i="15"/>
  <c r="BR265" i="15"/>
  <c r="BR219" i="15"/>
  <c r="BR201" i="15"/>
  <c r="BR209" i="15"/>
  <c r="BR162" i="15"/>
  <c r="BR158" i="15"/>
  <c r="BR504" i="15"/>
  <c r="BR501" i="15"/>
  <c r="BR237" i="15"/>
  <c r="BR63" i="15"/>
  <c r="BR411" i="15"/>
  <c r="BR510" i="15"/>
  <c r="BR186" i="15"/>
  <c r="BR299" i="15"/>
  <c r="BR518" i="15"/>
  <c r="BR472" i="15"/>
  <c r="BR449" i="15"/>
  <c r="BR488" i="15"/>
  <c r="BR360" i="15"/>
  <c r="BR395" i="15"/>
  <c r="BR332" i="15"/>
  <c r="BR330" i="15"/>
  <c r="BR508" i="15"/>
  <c r="BR378" i="15"/>
  <c r="BR267" i="15"/>
  <c r="BR607" i="15"/>
  <c r="BR327" i="15"/>
  <c r="BR306" i="15"/>
  <c r="BR174" i="15"/>
  <c r="BR492" i="15"/>
  <c r="BR441" i="15"/>
  <c r="BR407" i="15"/>
  <c r="BR399" i="15"/>
  <c r="BR208" i="15"/>
  <c r="BR171" i="15"/>
  <c r="BR159" i="15"/>
  <c r="BR148" i="15"/>
  <c r="BR122" i="15"/>
  <c r="BR149" i="15"/>
  <c r="BR466" i="15"/>
  <c r="BR322" i="15"/>
  <c r="BR480" i="15"/>
  <c r="BR204" i="15"/>
  <c r="BR497" i="15"/>
  <c r="BR538" i="15"/>
  <c r="BR482" i="15"/>
  <c r="BR81" i="15"/>
  <c r="BR318" i="15"/>
  <c r="BR516" i="15"/>
  <c r="BR450" i="15"/>
  <c r="BR392" i="15"/>
  <c r="BR398" i="15"/>
  <c r="BR164" i="15"/>
  <c r="BR136" i="15"/>
  <c r="BR475" i="15"/>
  <c r="BR505" i="15"/>
  <c r="BR498" i="15"/>
  <c r="BR513" i="15"/>
  <c r="BR404" i="15"/>
  <c r="BR316" i="15"/>
  <c r="BR304" i="15"/>
  <c r="BR342" i="15"/>
  <c r="BR230" i="15"/>
  <c r="BR536" i="15"/>
  <c r="BR535" i="15"/>
  <c r="BR494" i="15"/>
  <c r="BR530" i="15"/>
  <c r="BR487" i="15"/>
  <c r="BR526" i="15"/>
  <c r="BR440" i="15"/>
  <c r="BR491" i="15"/>
  <c r="BR446" i="15"/>
  <c r="BR451" i="15"/>
  <c r="BR415" i="15"/>
  <c r="BR448" i="15"/>
  <c r="BR400" i="15"/>
  <c r="BR381" i="15"/>
  <c r="BR371" i="15"/>
  <c r="BR343" i="15"/>
  <c r="BR247" i="15"/>
  <c r="BR235" i="15"/>
  <c r="BR197" i="15"/>
  <c r="BR263" i="15"/>
  <c r="BR215" i="15"/>
  <c r="BR179" i="15"/>
  <c r="BR166" i="15"/>
  <c r="BR210" i="15"/>
  <c r="BR221" i="15"/>
  <c r="BR205" i="15"/>
  <c r="BR118" i="15"/>
  <c r="BR153" i="15"/>
  <c r="BR229" i="15"/>
  <c r="BR70" i="15"/>
  <c r="BR84" i="15"/>
  <c r="BR37" i="15"/>
  <c r="BR33" i="15"/>
  <c r="BR397" i="15"/>
  <c r="BR540" i="15"/>
  <c r="BR141" i="15"/>
  <c r="BM655" i="15"/>
  <c r="BK655" i="15"/>
  <c r="BN651" i="15"/>
  <c r="BN463" i="15"/>
  <c r="BK281" i="15"/>
  <c r="BQ281" i="15" s="1"/>
  <c r="BM87" i="15"/>
  <c r="BK292" i="15"/>
  <c r="BQ292" i="15" s="1"/>
  <c r="BM147" i="15"/>
  <c r="BK287" i="15"/>
  <c r="BQ287" i="15" s="1"/>
  <c r="BN161" i="15"/>
  <c r="BN115" i="15"/>
  <c r="BK193" i="15"/>
  <c r="BQ193" i="15" s="1"/>
  <c r="BM105" i="15"/>
  <c r="BN126" i="15"/>
  <c r="BM310" i="15"/>
  <c r="BK127" i="15"/>
  <c r="BQ127" i="15" s="1"/>
  <c r="BM383" i="15"/>
  <c r="BM436" i="15"/>
  <c r="BM463" i="15"/>
  <c r="BK73" i="15"/>
  <c r="BQ73" i="15" s="1"/>
  <c r="BN124" i="15"/>
  <c r="BK65" i="15"/>
  <c r="BQ65" i="15" s="1"/>
  <c r="BK29" i="15"/>
  <c r="BQ29" i="15" s="1"/>
  <c r="BM422" i="15"/>
  <c r="BM83" i="15"/>
  <c r="BM101" i="15"/>
  <c r="BM280" i="15"/>
  <c r="BK133" i="15"/>
  <c r="BQ133" i="15" s="1"/>
  <c r="BK142" i="15"/>
  <c r="BQ142" i="15" s="1"/>
  <c r="BN56" i="15"/>
  <c r="BK107" i="15"/>
  <c r="BQ107" i="15" s="1"/>
  <c r="BN359" i="15"/>
  <c r="BN106" i="15"/>
  <c r="BM99" i="15"/>
  <c r="BK463" i="15"/>
  <c r="BQ463" i="15" s="1"/>
  <c r="BM356" i="15"/>
  <c r="BN233" i="15"/>
  <c r="BK305" i="15"/>
  <c r="BQ305" i="15" s="1"/>
  <c r="BM293" i="15"/>
  <c r="BK308" i="15"/>
  <c r="BQ308" i="15" s="1"/>
  <c r="BN138" i="15"/>
  <c r="BM311" i="15"/>
  <c r="BM106" i="15"/>
  <c r="BM357" i="15"/>
  <c r="BN142" i="15"/>
  <c r="BK357" i="15"/>
  <c r="BQ357" i="15" s="1"/>
  <c r="BN422" i="15"/>
  <c r="BN357" i="15"/>
  <c r="BK106" i="15"/>
  <c r="BQ106" i="15" s="1"/>
  <c r="BM302" i="15"/>
  <c r="BK119" i="15"/>
  <c r="BQ119" i="15" s="1"/>
  <c r="BK403" i="15"/>
  <c r="BQ403" i="15" s="1"/>
  <c r="BM285" i="15"/>
  <c r="BN276" i="15"/>
  <c r="BM403" i="15"/>
  <c r="BM119" i="15"/>
  <c r="BN403" i="15"/>
  <c r="BN285" i="15"/>
  <c r="BM629" i="15"/>
  <c r="BN119" i="15"/>
  <c r="BK302" i="15"/>
  <c r="BQ302" i="15" s="1"/>
  <c r="BK126" i="15"/>
  <c r="BQ126" i="15" s="1"/>
  <c r="BK129" i="15"/>
  <c r="BQ129" i="15" s="1"/>
  <c r="BK351" i="15"/>
  <c r="BQ351" i="15" s="1"/>
  <c r="BM351" i="15"/>
  <c r="BN351" i="15"/>
  <c r="BK422" i="15"/>
  <c r="BQ422" i="15" s="1"/>
  <c r="BK290" i="15"/>
  <c r="BQ290" i="15" s="1"/>
  <c r="BK101" i="15"/>
  <c r="BQ101" i="15" s="1"/>
  <c r="BM133" i="15"/>
  <c r="BN656" i="15"/>
  <c r="BN671" i="15"/>
  <c r="BN101" i="15"/>
  <c r="BN123" i="15"/>
  <c r="BM287" i="15"/>
  <c r="BM129" i="15"/>
  <c r="BN129" i="15"/>
  <c r="BN193" i="15"/>
  <c r="BM444" i="15"/>
  <c r="BK635" i="15"/>
  <c r="BQ635" i="15" s="1"/>
  <c r="BN660" i="15"/>
  <c r="BK291" i="15"/>
  <c r="BQ291" i="15" s="1"/>
  <c r="BN45" i="15"/>
  <c r="BM291" i="15"/>
  <c r="BM656" i="15"/>
  <c r="BM359" i="15"/>
  <c r="BM276" i="15"/>
  <c r="BN65" i="15"/>
  <c r="BK123" i="15"/>
  <c r="BQ123" i="15" s="1"/>
  <c r="BK359" i="15"/>
  <c r="BQ359" i="15" s="1"/>
  <c r="BN292" i="15"/>
  <c r="BN302" i="15"/>
  <c r="BK272" i="15"/>
  <c r="BQ272" i="15" s="1"/>
  <c r="BM123" i="15"/>
  <c r="BK85" i="15"/>
  <c r="BQ85" i="15" s="1"/>
  <c r="BN592" i="15"/>
  <c r="BM65" i="15"/>
  <c r="BM272" i="15"/>
  <c r="BK161" i="15"/>
  <c r="BQ161" i="15" s="1"/>
  <c r="BM85" i="15"/>
  <c r="BM161" i="15"/>
  <c r="BN85" i="15"/>
  <c r="BM298" i="15"/>
  <c r="BK284" i="15"/>
  <c r="BQ284" i="15" s="1"/>
  <c r="BM290" i="15"/>
  <c r="BN558" i="15"/>
  <c r="BM23" i="15"/>
  <c r="BN356" i="15"/>
  <c r="BM284" i="15"/>
  <c r="BN290" i="15"/>
  <c r="BK234" i="15"/>
  <c r="BQ234" i="15" s="1"/>
  <c r="BK656" i="15"/>
  <c r="BQ656" i="15" s="1"/>
  <c r="BN284" i="15"/>
  <c r="BM234" i="15"/>
  <c r="BM608" i="15"/>
  <c r="BM671" i="15"/>
  <c r="BK671" i="15"/>
  <c r="BQ671" i="15" s="1"/>
  <c r="BN234" i="15"/>
  <c r="BN659" i="15"/>
  <c r="BK681" i="15"/>
  <c r="BQ681" i="15" s="1"/>
  <c r="BN649" i="15"/>
  <c r="BK233" i="15"/>
  <c r="BQ233" i="15" s="1"/>
  <c r="BN658" i="15"/>
  <c r="BK356" i="15"/>
  <c r="BQ356" i="15" s="1"/>
  <c r="BK310" i="15"/>
  <c r="BQ310" i="15" s="1"/>
  <c r="BM233" i="15"/>
  <c r="BK366" i="15"/>
  <c r="BQ366" i="15" s="1"/>
  <c r="BK664" i="15"/>
  <c r="BQ664" i="15" s="1"/>
  <c r="BM681" i="15"/>
  <c r="BK649" i="15"/>
  <c r="BQ649" i="15" s="1"/>
  <c r="BK710" i="15"/>
  <c r="BQ710" i="15" s="1"/>
  <c r="BR710" i="15" s="1"/>
  <c r="BN681" i="15"/>
  <c r="BN566" i="15"/>
  <c r="BN710" i="15"/>
  <c r="BN366" i="15"/>
  <c r="BM126" i="15"/>
  <c r="BK87" i="15"/>
  <c r="BQ87" i="15" s="1"/>
  <c r="BN654" i="15"/>
  <c r="BM358" i="15"/>
  <c r="BN358" i="15"/>
  <c r="BM366" i="15"/>
  <c r="BM127" i="15"/>
  <c r="BK358" i="15"/>
  <c r="BQ358" i="15" s="1"/>
  <c r="BK677" i="15"/>
  <c r="BQ677" i="15" s="1"/>
  <c r="BR677" i="15" s="1"/>
  <c r="BN127" i="15"/>
  <c r="BK689" i="15"/>
  <c r="BQ689" i="15" s="1"/>
  <c r="BK298" i="15"/>
  <c r="BQ298" i="15" s="1"/>
  <c r="BM292" i="15"/>
  <c r="BN677" i="15"/>
  <c r="BM193" i="15"/>
  <c r="BN367" i="15"/>
  <c r="BN298" i="15"/>
  <c r="BN605" i="15"/>
  <c r="BM653" i="15"/>
  <c r="BK706" i="15"/>
  <c r="BQ706" i="15" s="1"/>
  <c r="BK659" i="15"/>
  <c r="BQ659" i="15" s="1"/>
  <c r="BN83" i="15"/>
  <c r="BK45" i="15"/>
  <c r="BQ45" i="15" s="1"/>
  <c r="BN586" i="15"/>
  <c r="BK658" i="15"/>
  <c r="BQ658" i="15" s="1"/>
  <c r="BM303" i="15"/>
  <c r="BK303" i="15"/>
  <c r="BQ303" i="15" s="1"/>
  <c r="BM659" i="15"/>
  <c r="BM45" i="15"/>
  <c r="BN632" i="15"/>
  <c r="BM654" i="15"/>
  <c r="BM685" i="15"/>
  <c r="BM281" i="15"/>
  <c r="BN293" i="15"/>
  <c r="BM658" i="15"/>
  <c r="BK654" i="15"/>
  <c r="BQ654" i="15" s="1"/>
  <c r="BK653" i="15"/>
  <c r="BQ653" i="15" s="1"/>
  <c r="BM305" i="15"/>
  <c r="BN310" i="15"/>
  <c r="BK116" i="15"/>
  <c r="BQ116" i="15" s="1"/>
  <c r="BK105" i="15"/>
  <c r="BQ105" i="15" s="1"/>
  <c r="BM125" i="15"/>
  <c r="BK367" i="15"/>
  <c r="BQ367" i="15" s="1"/>
  <c r="BK383" i="15"/>
  <c r="BQ383" i="15" s="1"/>
  <c r="BM367" i="15"/>
  <c r="BK685" i="15"/>
  <c r="BQ685" i="15" s="1"/>
  <c r="BM137" i="15"/>
  <c r="BN570" i="15"/>
  <c r="BN653" i="15"/>
  <c r="BK363" i="15"/>
  <c r="BQ363" i="15" s="1"/>
  <c r="BN383" i="15"/>
  <c r="BN305" i="15"/>
  <c r="BN90" i="15"/>
  <c r="BM107" i="15"/>
  <c r="BK602" i="15"/>
  <c r="BQ602" i="15" s="1"/>
  <c r="BK565" i="15"/>
  <c r="BQ565" i="15" s="1"/>
  <c r="BN559" i="15"/>
  <c r="BN291" i="15"/>
  <c r="BM363" i="15"/>
  <c r="BM679" i="15"/>
  <c r="BN642" i="15"/>
  <c r="BN116" i="15"/>
  <c r="BK124" i="15"/>
  <c r="BQ124" i="15" s="1"/>
  <c r="BN107" i="15"/>
  <c r="BN125" i="15"/>
  <c r="BM640" i="15"/>
  <c r="BN363" i="15"/>
  <c r="BM124" i="15"/>
  <c r="BM90" i="15"/>
  <c r="BK558" i="15"/>
  <c r="BQ558" i="15" s="1"/>
  <c r="BK90" i="15"/>
  <c r="BQ90" i="15" s="1"/>
  <c r="BK125" i="15"/>
  <c r="BQ125" i="15" s="1"/>
  <c r="BM56" i="15"/>
  <c r="BN661" i="15"/>
  <c r="BN87" i="15"/>
  <c r="BK83" i="15"/>
  <c r="BQ83" i="15" s="1"/>
  <c r="BK683" i="15"/>
  <c r="BQ683" i="15" s="1"/>
  <c r="BK684" i="15"/>
  <c r="BQ684" i="15" s="1"/>
  <c r="BN640" i="15"/>
  <c r="BK630" i="15"/>
  <c r="BQ630" i="15" s="1"/>
  <c r="BM622" i="15"/>
  <c r="BK595" i="15"/>
  <c r="BQ595" i="15" s="1"/>
  <c r="BK100" i="15"/>
  <c r="BQ100" i="15" s="1"/>
  <c r="BM558" i="15"/>
  <c r="BN552" i="15"/>
  <c r="BO552" i="15" s="1"/>
  <c r="BU552" i="15" s="1"/>
  <c r="BM683" i="15"/>
  <c r="BM684" i="15"/>
  <c r="BM635" i="15"/>
  <c r="BN633" i="15"/>
  <c r="BN630" i="15"/>
  <c r="BN591" i="15"/>
  <c r="BK115" i="15"/>
  <c r="BQ115" i="15" s="1"/>
  <c r="BM575" i="15"/>
  <c r="BK577" i="15"/>
  <c r="BQ577" i="15" s="1"/>
  <c r="BN578" i="15"/>
  <c r="BM100" i="15"/>
  <c r="BM592" i="15"/>
  <c r="BN565" i="15"/>
  <c r="BN23" i="15"/>
  <c r="BN683" i="15"/>
  <c r="BN684" i="15"/>
  <c r="BN280" i="15"/>
  <c r="BM557" i="15"/>
  <c r="BK708" i="15"/>
  <c r="BQ708" i="15" s="1"/>
  <c r="BM308" i="15"/>
  <c r="BK657" i="15"/>
  <c r="BN631" i="15"/>
  <c r="BK651" i="15"/>
  <c r="BQ651" i="15" s="1"/>
  <c r="BR651" i="15" s="1"/>
  <c r="BN308" i="15"/>
  <c r="BM657" i="15"/>
  <c r="BK280" i="15"/>
  <c r="BQ280" i="15" s="1"/>
  <c r="BK138" i="15"/>
  <c r="BQ138" i="15" s="1"/>
  <c r="BM115" i="15"/>
  <c r="BN99" i="15"/>
  <c r="BK590" i="15"/>
  <c r="BQ590" i="15" s="1"/>
  <c r="BM570" i="15"/>
  <c r="BK634" i="15"/>
  <c r="BQ634" i="15" s="1"/>
  <c r="BM138" i="15"/>
  <c r="BN585" i="15"/>
  <c r="BM709" i="15"/>
  <c r="BN709" i="15"/>
  <c r="BM664" i="15"/>
  <c r="BK642" i="15"/>
  <c r="BQ642" i="15" s="1"/>
  <c r="BM633" i="15"/>
  <c r="BN563" i="15"/>
  <c r="BM563" i="15"/>
  <c r="BK570" i="15"/>
  <c r="BQ570" i="15" s="1"/>
  <c r="BK559" i="15"/>
  <c r="BQ559" i="15" s="1"/>
  <c r="BM29" i="15"/>
  <c r="BN281" i="15"/>
  <c r="BM649" i="15"/>
  <c r="BK631" i="15"/>
  <c r="BQ631" i="15" s="1"/>
  <c r="BM643" i="15"/>
  <c r="BK99" i="15"/>
  <c r="BQ99" i="15" s="1"/>
  <c r="BM590" i="15"/>
  <c r="BK56" i="15"/>
  <c r="BQ56" i="15" s="1"/>
  <c r="BN29" i="15"/>
  <c r="BK293" i="15"/>
  <c r="BQ293" i="15" s="1"/>
  <c r="BK137" i="15"/>
  <c r="BQ137" i="15" s="1"/>
  <c r="BN137" i="15"/>
  <c r="BN689" i="15"/>
  <c r="BM116" i="15"/>
  <c r="BN133" i="15"/>
  <c r="BN643" i="15"/>
  <c r="BM642" i="15"/>
  <c r="BN664" i="15"/>
  <c r="BN577" i="15"/>
  <c r="BK588" i="15"/>
  <c r="BQ588" i="15" s="1"/>
  <c r="BK591" i="15"/>
  <c r="BQ591" i="15" s="1"/>
  <c r="BN575" i="15"/>
  <c r="BN100" i="15"/>
  <c r="BM595" i="15"/>
  <c r="BK23" i="15"/>
  <c r="BQ23" i="15" s="1"/>
  <c r="BM566" i="15"/>
  <c r="BK563" i="15"/>
  <c r="BQ563" i="15" s="1"/>
  <c r="BN436" i="15"/>
  <c r="BK436" i="15"/>
  <c r="BQ436" i="15" s="1"/>
  <c r="BN287" i="15"/>
  <c r="BN303" i="15"/>
  <c r="BN685" i="15"/>
  <c r="BM689" i="15"/>
  <c r="BN635" i="15"/>
  <c r="BN622" i="15"/>
  <c r="BM565" i="15"/>
  <c r="BK311" i="15"/>
  <c r="BQ311" i="15" s="1"/>
  <c r="BN311" i="15"/>
  <c r="BN595" i="15"/>
  <c r="BM142" i="15"/>
  <c r="BN73" i="15"/>
  <c r="BM73" i="15"/>
  <c r="BK629" i="15"/>
  <c r="BQ629" i="15" s="1"/>
  <c r="BN444" i="15"/>
  <c r="BK444" i="15"/>
  <c r="BQ444" i="15" s="1"/>
  <c r="BK640" i="15"/>
  <c r="BQ640" i="15" s="1"/>
  <c r="BK285" i="15"/>
  <c r="BQ285" i="15" s="1"/>
  <c r="BN105" i="15"/>
  <c r="BM631" i="15"/>
  <c r="BN629" i="15"/>
  <c r="BM606" i="15"/>
  <c r="BK593" i="15"/>
  <c r="BQ593" i="15" s="1"/>
  <c r="BN372" i="15"/>
  <c r="BM372" i="15"/>
  <c r="BK372" i="15"/>
  <c r="BQ372" i="15" s="1"/>
  <c r="BN365" i="15"/>
  <c r="BK365" i="15"/>
  <c r="BQ365" i="15" s="1"/>
  <c r="BM365" i="15"/>
  <c r="BK703" i="15"/>
  <c r="BQ703" i="15" s="1"/>
  <c r="BN703" i="15"/>
  <c r="BM703" i="15"/>
  <c r="BN46" i="15"/>
  <c r="BM46" i="15"/>
  <c r="BK46" i="15"/>
  <c r="BQ46" i="15" s="1"/>
  <c r="BK554" i="15"/>
  <c r="BQ554" i="15" s="1"/>
  <c r="BN554" i="15"/>
  <c r="BM554" i="15"/>
  <c r="BN60" i="15"/>
  <c r="BM60" i="15"/>
  <c r="BK60" i="15"/>
  <c r="BQ60" i="15" s="1"/>
  <c r="BN14" i="15"/>
  <c r="BM14" i="15"/>
  <c r="BK14" i="15"/>
  <c r="BQ14" i="15" s="1"/>
  <c r="BN528" i="15"/>
  <c r="BK528" i="15"/>
  <c r="BQ528" i="15" s="1"/>
  <c r="BM528" i="15"/>
  <c r="BN431" i="15"/>
  <c r="BM431" i="15"/>
  <c r="BK431" i="15"/>
  <c r="BQ431" i="15" s="1"/>
  <c r="BN348" i="15"/>
  <c r="BM348" i="15"/>
  <c r="BK348" i="15"/>
  <c r="BQ348" i="15" s="1"/>
  <c r="BK377" i="15"/>
  <c r="BQ377" i="15" s="1"/>
  <c r="BN377" i="15"/>
  <c r="BM377" i="15"/>
  <c r="BM700" i="15"/>
  <c r="BN700" i="15"/>
  <c r="BK700" i="15"/>
  <c r="BQ700" i="15" s="1"/>
  <c r="BN361" i="15"/>
  <c r="BM361" i="15"/>
  <c r="BK361" i="15"/>
  <c r="BQ361" i="15" s="1"/>
  <c r="BM661" i="15"/>
  <c r="BK661" i="15"/>
  <c r="BQ661" i="15" s="1"/>
  <c r="BM686" i="15"/>
  <c r="BN686" i="15"/>
  <c r="BK686" i="15"/>
  <c r="BQ686" i="15" s="1"/>
  <c r="BN275" i="15"/>
  <c r="BM275" i="15"/>
  <c r="BK275" i="15"/>
  <c r="BQ275" i="15" s="1"/>
  <c r="BN670" i="15"/>
  <c r="BM670" i="15"/>
  <c r="BK670" i="15"/>
  <c r="BQ670" i="15" s="1"/>
  <c r="BN282" i="15"/>
  <c r="BM282" i="15"/>
  <c r="BK282" i="15"/>
  <c r="BQ282" i="15" s="1"/>
  <c r="BN644" i="15"/>
  <c r="BM644" i="15"/>
  <c r="BK644" i="15"/>
  <c r="BQ644" i="15" s="1"/>
  <c r="BK641" i="15"/>
  <c r="BQ641" i="15" s="1"/>
  <c r="BM641" i="15"/>
  <c r="BN641" i="15"/>
  <c r="BN646" i="15"/>
  <c r="BM646" i="15"/>
  <c r="BK646" i="15"/>
  <c r="BQ646" i="15" s="1"/>
  <c r="BK648" i="15"/>
  <c r="BQ648" i="15" s="1"/>
  <c r="BM648" i="15"/>
  <c r="BN648" i="15"/>
  <c r="BN274" i="15"/>
  <c r="BM274" i="15"/>
  <c r="BK274" i="15"/>
  <c r="BQ274" i="15" s="1"/>
  <c r="BM634" i="15"/>
  <c r="BM630" i="15"/>
  <c r="BN191" i="15"/>
  <c r="BM191" i="15"/>
  <c r="BK191" i="15"/>
  <c r="BQ191" i="15" s="1"/>
  <c r="BM176" i="15"/>
  <c r="BK176" i="15"/>
  <c r="BQ176" i="15" s="1"/>
  <c r="BN176" i="15"/>
  <c r="BM616" i="15"/>
  <c r="BK616" i="15"/>
  <c r="BQ616" i="15" s="1"/>
  <c r="BN616" i="15"/>
  <c r="BK144" i="15"/>
  <c r="BQ144" i="15" s="1"/>
  <c r="BN144" i="15"/>
  <c r="BM144" i="15"/>
  <c r="BN603" i="15"/>
  <c r="BM603" i="15"/>
  <c r="BK603" i="15"/>
  <c r="BQ603" i="15" s="1"/>
  <c r="BM602" i="15"/>
  <c r="BN111" i="15"/>
  <c r="BK111" i="15"/>
  <c r="BQ111" i="15" s="1"/>
  <c r="BM111" i="15"/>
  <c r="BN95" i="15"/>
  <c r="BK95" i="15"/>
  <c r="BQ95" i="15" s="1"/>
  <c r="BM95" i="15"/>
  <c r="BN132" i="15"/>
  <c r="BM132" i="15"/>
  <c r="BK132" i="15"/>
  <c r="BQ132" i="15" s="1"/>
  <c r="BK80" i="15"/>
  <c r="BQ80" i="15" s="1"/>
  <c r="BN80" i="15"/>
  <c r="BM80" i="15"/>
  <c r="BN597" i="15"/>
  <c r="BM597" i="15"/>
  <c r="BK597" i="15"/>
  <c r="BQ597" i="15" s="1"/>
  <c r="BM577" i="15"/>
  <c r="BK585" i="15"/>
  <c r="BQ585" i="15" s="1"/>
  <c r="BM588" i="15"/>
  <c r="BK98" i="15"/>
  <c r="BQ98" i="15" s="1"/>
  <c r="BN98" i="15"/>
  <c r="BM98" i="15"/>
  <c r="BN583" i="15"/>
  <c r="BM583" i="15"/>
  <c r="BK583" i="15"/>
  <c r="BQ583" i="15" s="1"/>
  <c r="BM72" i="15"/>
  <c r="BK72" i="15"/>
  <c r="BQ72" i="15" s="1"/>
  <c r="BN72" i="15"/>
  <c r="BN57" i="15"/>
  <c r="BK57" i="15"/>
  <c r="BQ57" i="15" s="1"/>
  <c r="BM57" i="15"/>
  <c r="BM559" i="15"/>
  <c r="BM561" i="15"/>
  <c r="BK561" i="15"/>
  <c r="BQ561" i="15" s="1"/>
  <c r="BN561" i="15"/>
  <c r="BN18" i="15"/>
  <c r="BM18" i="15"/>
  <c r="BK18" i="15"/>
  <c r="BQ18" i="15" s="1"/>
  <c r="BN61" i="15"/>
  <c r="BM61" i="15"/>
  <c r="BK61" i="15"/>
  <c r="BQ61" i="15" s="1"/>
  <c r="BM21" i="15"/>
  <c r="BK21" i="15"/>
  <c r="BQ21" i="15" s="1"/>
  <c r="BN21" i="15"/>
  <c r="BN25" i="15"/>
  <c r="BM25" i="15"/>
  <c r="BK25" i="15"/>
  <c r="BQ25" i="15" s="1"/>
  <c r="BN548" i="15"/>
  <c r="BM548" i="15"/>
  <c r="BK548" i="15"/>
  <c r="BQ548" i="15" s="1"/>
  <c r="BM313" i="15"/>
  <c r="BK313" i="15"/>
  <c r="BQ313" i="15" s="1"/>
  <c r="BN313" i="15"/>
  <c r="BN527" i="15"/>
  <c r="BM527" i="15"/>
  <c r="BK527" i="15"/>
  <c r="BQ527" i="15" s="1"/>
  <c r="BK438" i="15"/>
  <c r="BQ438" i="15" s="1"/>
  <c r="BN438" i="15"/>
  <c r="BM438" i="15"/>
  <c r="BM708" i="15"/>
  <c r="BK385" i="15"/>
  <c r="BQ385" i="15" s="1"/>
  <c r="BN385" i="15"/>
  <c r="BM385" i="15"/>
  <c r="BN373" i="15"/>
  <c r="BK373" i="15"/>
  <c r="BQ373" i="15" s="1"/>
  <c r="BM373" i="15"/>
  <c r="BN349" i="15"/>
  <c r="BM349" i="15"/>
  <c r="BK349" i="15"/>
  <c r="BQ349" i="15" s="1"/>
  <c r="BN690" i="15"/>
  <c r="BM690" i="15"/>
  <c r="BK690" i="15"/>
  <c r="BQ690" i="15" s="1"/>
  <c r="BN698" i="15"/>
  <c r="BM698" i="15"/>
  <c r="BK698" i="15"/>
  <c r="BQ698" i="15" s="1"/>
  <c r="BM687" i="15"/>
  <c r="BK687" i="15"/>
  <c r="BQ687" i="15" s="1"/>
  <c r="BN687" i="15"/>
  <c r="BM660" i="15"/>
  <c r="BK660" i="15"/>
  <c r="BQ660" i="15" s="1"/>
  <c r="BK679" i="15"/>
  <c r="BQ679" i="15" s="1"/>
  <c r="BN301" i="15"/>
  <c r="BM301" i="15"/>
  <c r="BK301" i="15"/>
  <c r="BQ301" i="15" s="1"/>
  <c r="BK288" i="15"/>
  <c r="BQ288" i="15" s="1"/>
  <c r="BN288" i="15"/>
  <c r="BM288" i="15"/>
  <c r="BN673" i="15"/>
  <c r="BM673" i="15"/>
  <c r="BK673" i="15"/>
  <c r="BQ673" i="15" s="1"/>
  <c r="BN680" i="15"/>
  <c r="BM680" i="15"/>
  <c r="BK680" i="15"/>
  <c r="BQ680" i="15" s="1"/>
  <c r="BN300" i="15"/>
  <c r="BM300" i="15"/>
  <c r="BK300" i="15"/>
  <c r="BQ300" i="15" s="1"/>
  <c r="BN283" i="15"/>
  <c r="BM283" i="15"/>
  <c r="BK283" i="15"/>
  <c r="BQ283" i="15" s="1"/>
  <c r="BM295" i="15"/>
  <c r="BK295" i="15"/>
  <c r="BQ295" i="15" s="1"/>
  <c r="BN295" i="15"/>
  <c r="BN269" i="15"/>
  <c r="BM269" i="15"/>
  <c r="BK269" i="15"/>
  <c r="BQ269" i="15" s="1"/>
  <c r="BN252" i="15"/>
  <c r="BM252" i="15"/>
  <c r="BK252" i="15"/>
  <c r="BQ252" i="15" s="1"/>
  <c r="BK279" i="15"/>
  <c r="BQ279" i="15" s="1"/>
  <c r="BM279" i="15"/>
  <c r="BN279" i="15"/>
  <c r="BN266" i="15"/>
  <c r="BM266" i="15"/>
  <c r="BK266" i="15"/>
  <c r="BQ266" i="15" s="1"/>
  <c r="BN190" i="15"/>
  <c r="BM190" i="15"/>
  <c r="BK190" i="15"/>
  <c r="BQ190" i="15" s="1"/>
  <c r="BN277" i="15"/>
  <c r="BM277" i="15"/>
  <c r="BK277" i="15"/>
  <c r="BQ277" i="15" s="1"/>
  <c r="BN249" i="15"/>
  <c r="BK249" i="15"/>
  <c r="BQ249" i="15" s="1"/>
  <c r="BM249" i="15"/>
  <c r="BK232" i="15"/>
  <c r="BQ232" i="15" s="1"/>
  <c r="BN232" i="15"/>
  <c r="BM232" i="15"/>
  <c r="BN634" i="15"/>
  <c r="BK632" i="15"/>
  <c r="BQ632" i="15" s="1"/>
  <c r="BM196" i="15"/>
  <c r="BK196" i="15"/>
  <c r="BQ196" i="15" s="1"/>
  <c r="BN196" i="15"/>
  <c r="BN615" i="15"/>
  <c r="BM615" i="15"/>
  <c r="BK615" i="15"/>
  <c r="BQ615" i="15" s="1"/>
  <c r="BN619" i="15"/>
  <c r="BM619" i="15"/>
  <c r="BK619" i="15"/>
  <c r="BQ619" i="15" s="1"/>
  <c r="BK606" i="15"/>
  <c r="BQ606" i="15" s="1"/>
  <c r="BN602" i="15"/>
  <c r="BN593" i="15"/>
  <c r="BK605" i="15"/>
  <c r="BQ605" i="15" s="1"/>
  <c r="BN79" i="15"/>
  <c r="BM79" i="15"/>
  <c r="BK79" i="15"/>
  <c r="BQ79" i="15" s="1"/>
  <c r="BM92" i="15"/>
  <c r="BK92" i="15"/>
  <c r="BQ92" i="15" s="1"/>
  <c r="BN92" i="15"/>
  <c r="BM104" i="15"/>
  <c r="BK104" i="15"/>
  <c r="BQ104" i="15" s="1"/>
  <c r="BN104" i="15"/>
  <c r="BN86" i="15"/>
  <c r="BM86" i="15"/>
  <c r="BK86" i="15"/>
  <c r="BQ86" i="15" s="1"/>
  <c r="BM585" i="15"/>
  <c r="BM102" i="15"/>
  <c r="BN102" i="15"/>
  <c r="BK102" i="15"/>
  <c r="BQ102" i="15" s="1"/>
  <c r="BK586" i="15"/>
  <c r="BQ586" i="15" s="1"/>
  <c r="BN96" i="15"/>
  <c r="BM96" i="15"/>
  <c r="BK96" i="15"/>
  <c r="BQ96" i="15" s="1"/>
  <c r="BK592" i="15"/>
  <c r="BQ592" i="15" s="1"/>
  <c r="BN571" i="15"/>
  <c r="BM571" i="15"/>
  <c r="BK571" i="15"/>
  <c r="BQ571" i="15" s="1"/>
  <c r="BM587" i="15"/>
  <c r="BK557" i="15"/>
  <c r="BQ557" i="15" s="1"/>
  <c r="BK589" i="15"/>
  <c r="BQ589" i="15" s="1"/>
  <c r="BN589" i="15"/>
  <c r="BM589" i="15"/>
  <c r="BN26" i="15"/>
  <c r="BM26" i="15"/>
  <c r="BK26" i="15"/>
  <c r="BQ26" i="15" s="1"/>
  <c r="BN562" i="15"/>
  <c r="BM562" i="15"/>
  <c r="BK562" i="15"/>
  <c r="BQ562" i="15" s="1"/>
  <c r="BN557" i="15"/>
  <c r="BK566" i="15"/>
  <c r="BQ566" i="15" s="1"/>
  <c r="BK581" i="15"/>
  <c r="BQ581" i="15" s="1"/>
  <c r="BN8" i="15"/>
  <c r="BM8" i="15"/>
  <c r="BK8" i="15"/>
  <c r="BQ8" i="15" s="1"/>
  <c r="BN11" i="15"/>
  <c r="BM11" i="15"/>
  <c r="BK11" i="15"/>
  <c r="BQ11" i="15" s="1"/>
  <c r="BN509" i="15"/>
  <c r="BM509" i="15"/>
  <c r="BK509" i="15"/>
  <c r="BQ509" i="15" s="1"/>
  <c r="BN678" i="15"/>
  <c r="BM678" i="15"/>
  <c r="BK678" i="15"/>
  <c r="BQ678" i="15" s="1"/>
  <c r="BN243" i="15"/>
  <c r="BM243" i="15"/>
  <c r="BK243" i="15"/>
  <c r="BQ243" i="15" s="1"/>
  <c r="BK130" i="15"/>
  <c r="BQ130" i="15" s="1"/>
  <c r="BN130" i="15"/>
  <c r="BM130" i="15"/>
  <c r="BN599" i="15"/>
  <c r="BK599" i="15"/>
  <c r="BQ599" i="15" s="1"/>
  <c r="BM599" i="15"/>
  <c r="BN604" i="15"/>
  <c r="BM604" i="15"/>
  <c r="BK604" i="15"/>
  <c r="BQ604" i="15" s="1"/>
  <c r="BN36" i="15"/>
  <c r="BM36" i="15"/>
  <c r="BK36" i="15"/>
  <c r="BQ36" i="15" s="1"/>
  <c r="BK62" i="15"/>
  <c r="BQ62" i="15" s="1"/>
  <c r="BN62" i="15"/>
  <c r="BM62" i="15"/>
  <c r="BM706" i="15"/>
  <c r="BN340" i="15"/>
  <c r="BK340" i="15"/>
  <c r="BQ340" i="15" s="1"/>
  <c r="BM340" i="15"/>
  <c r="BN402" i="15"/>
  <c r="BM402" i="15"/>
  <c r="BK402" i="15"/>
  <c r="BQ402" i="15" s="1"/>
  <c r="BN701" i="15"/>
  <c r="BN694" i="15"/>
  <c r="BM694" i="15"/>
  <c r="BK694" i="15"/>
  <c r="BQ694" i="15" s="1"/>
  <c r="BN307" i="15"/>
  <c r="BK307" i="15"/>
  <c r="BQ307" i="15" s="1"/>
  <c r="BM307" i="15"/>
  <c r="BN693" i="15"/>
  <c r="BK693" i="15"/>
  <c r="BQ693" i="15" s="1"/>
  <c r="BM693" i="15"/>
  <c r="BM688" i="15"/>
  <c r="BN688" i="15"/>
  <c r="BK688" i="15"/>
  <c r="BQ688" i="15" s="1"/>
  <c r="BN667" i="15"/>
  <c r="BM667" i="15"/>
  <c r="BK667" i="15"/>
  <c r="BQ667" i="15" s="1"/>
  <c r="BN662" i="15"/>
  <c r="BM662" i="15"/>
  <c r="BK662" i="15"/>
  <c r="BQ662" i="15" s="1"/>
  <c r="BN639" i="15"/>
  <c r="BM639" i="15"/>
  <c r="BK639" i="15"/>
  <c r="BQ639" i="15" s="1"/>
  <c r="BN645" i="15"/>
  <c r="BM645" i="15"/>
  <c r="BK645" i="15"/>
  <c r="BQ645" i="15" s="1"/>
  <c r="BM637" i="15"/>
  <c r="BK637" i="15"/>
  <c r="BQ637" i="15" s="1"/>
  <c r="BN637" i="15"/>
  <c r="BK636" i="15"/>
  <c r="BQ636" i="15" s="1"/>
  <c r="BM636" i="15"/>
  <c r="BN636" i="15"/>
  <c r="BN184" i="15"/>
  <c r="BM184" i="15"/>
  <c r="BK184" i="15"/>
  <c r="BQ184" i="15" s="1"/>
  <c r="BM632" i="15"/>
  <c r="BK627" i="15"/>
  <c r="BQ627" i="15" s="1"/>
  <c r="BN627" i="15"/>
  <c r="BM627" i="15"/>
  <c r="BN620" i="15"/>
  <c r="BM620" i="15"/>
  <c r="BK620" i="15"/>
  <c r="BQ620" i="15" s="1"/>
  <c r="BK195" i="15"/>
  <c r="BQ195" i="15" s="1"/>
  <c r="BN195" i="15"/>
  <c r="BM195" i="15"/>
  <c r="BM617" i="15"/>
  <c r="BK617" i="15"/>
  <c r="BQ617" i="15" s="1"/>
  <c r="BN617" i="15"/>
  <c r="BN614" i="15"/>
  <c r="BM614" i="15"/>
  <c r="BK614" i="15"/>
  <c r="BQ614" i="15" s="1"/>
  <c r="BK626" i="15"/>
  <c r="BQ626" i="15" s="1"/>
  <c r="BN626" i="15"/>
  <c r="BM626" i="15"/>
  <c r="BK609" i="15"/>
  <c r="BQ609" i="15" s="1"/>
  <c r="BN609" i="15"/>
  <c r="BM609" i="15"/>
  <c r="BN608" i="15"/>
  <c r="BM109" i="15"/>
  <c r="BN109" i="15"/>
  <c r="BK109" i="15"/>
  <c r="BQ109" i="15" s="1"/>
  <c r="BN97" i="15"/>
  <c r="BK97" i="15"/>
  <c r="BQ97" i="15" s="1"/>
  <c r="BM97" i="15"/>
  <c r="BM586" i="15"/>
  <c r="BK576" i="15"/>
  <c r="BQ576" i="15" s="1"/>
  <c r="BN28" i="15"/>
  <c r="BM28" i="15"/>
  <c r="BK28" i="15"/>
  <c r="BQ28" i="15" s="1"/>
  <c r="BN580" i="15"/>
  <c r="BM580" i="15"/>
  <c r="BK580" i="15"/>
  <c r="BQ580" i="15" s="1"/>
  <c r="BN582" i="15"/>
  <c r="BK582" i="15"/>
  <c r="BQ582" i="15" s="1"/>
  <c r="BM582" i="15"/>
  <c r="BK568" i="15"/>
  <c r="BQ568" i="15" s="1"/>
  <c r="BM568" i="15"/>
  <c r="BN568" i="15"/>
  <c r="BN38" i="15"/>
  <c r="BM38" i="15"/>
  <c r="BK38" i="15"/>
  <c r="BQ38" i="15" s="1"/>
  <c r="BN560" i="15"/>
  <c r="BK560" i="15"/>
  <c r="BQ560" i="15" s="1"/>
  <c r="BM560" i="15"/>
  <c r="BN50" i="15"/>
  <c r="BM50" i="15"/>
  <c r="BK50" i="15"/>
  <c r="BQ50" i="15" s="1"/>
  <c r="BN47" i="15"/>
  <c r="BK47" i="15"/>
  <c r="BQ47" i="15" s="1"/>
  <c r="BM47" i="15"/>
  <c r="BN59" i="15"/>
  <c r="BK59" i="15"/>
  <c r="BQ59" i="15" s="1"/>
  <c r="BM59" i="15"/>
  <c r="BN555" i="15"/>
  <c r="BM555" i="15"/>
  <c r="BK555" i="15"/>
  <c r="BQ555" i="15" s="1"/>
  <c r="BK48" i="15"/>
  <c r="BQ48" i="15" s="1"/>
  <c r="BM48" i="15"/>
  <c r="BN48" i="15"/>
  <c r="BK564" i="15"/>
  <c r="BQ564" i="15" s="1"/>
  <c r="BM564" i="15"/>
  <c r="BN564" i="15"/>
  <c r="BM581" i="15"/>
  <c r="BM552" i="15"/>
  <c r="BN20" i="15"/>
  <c r="BM20" i="15"/>
  <c r="BK20" i="15"/>
  <c r="BQ20" i="15" s="1"/>
  <c r="BK547" i="15"/>
  <c r="BQ547" i="15" s="1"/>
  <c r="BN547" i="15"/>
  <c r="BM547" i="15"/>
  <c r="BM82" i="15"/>
  <c r="BK82" i="15"/>
  <c r="BQ82" i="15" s="1"/>
  <c r="BN82" i="15"/>
  <c r="BN419" i="15"/>
  <c r="BM419" i="15"/>
  <c r="BK419" i="15"/>
  <c r="BQ419" i="15" s="1"/>
  <c r="BM462" i="15"/>
  <c r="BN462" i="15"/>
  <c r="BK462" i="15"/>
  <c r="BQ462" i="15" s="1"/>
  <c r="BN442" i="15"/>
  <c r="BM442" i="15"/>
  <c r="BK442" i="15"/>
  <c r="BQ442" i="15" s="1"/>
  <c r="BK424" i="15"/>
  <c r="BQ424" i="15" s="1"/>
  <c r="BN424" i="15"/>
  <c r="BM424" i="15"/>
  <c r="BN428" i="15"/>
  <c r="BM428" i="15"/>
  <c r="BK428" i="15"/>
  <c r="BQ428" i="15" s="1"/>
  <c r="BK353" i="15"/>
  <c r="BQ353" i="15" s="1"/>
  <c r="BN353" i="15"/>
  <c r="BM353" i="15"/>
  <c r="BM702" i="15"/>
  <c r="BK702" i="15"/>
  <c r="BQ702" i="15" s="1"/>
  <c r="BN702" i="15"/>
  <c r="BK701" i="15"/>
  <c r="BQ701" i="15" s="1"/>
  <c r="BN309" i="15"/>
  <c r="BM309" i="15"/>
  <c r="BK309" i="15"/>
  <c r="BQ309" i="15" s="1"/>
  <c r="BN679" i="15"/>
  <c r="BK338" i="15"/>
  <c r="BQ338" i="15" s="1"/>
  <c r="BN338" i="15"/>
  <c r="BM338" i="15"/>
  <c r="BK286" i="15"/>
  <c r="BQ286" i="15" s="1"/>
  <c r="BN286" i="15"/>
  <c r="BM286" i="15"/>
  <c r="BN244" i="15"/>
  <c r="BM244" i="15"/>
  <c r="BK244" i="15"/>
  <c r="BQ244" i="15" s="1"/>
  <c r="BN674" i="15"/>
  <c r="BM674" i="15"/>
  <c r="BK674" i="15"/>
  <c r="BQ674" i="15" s="1"/>
  <c r="BN278" i="15"/>
  <c r="BK278" i="15"/>
  <c r="BQ278" i="15" s="1"/>
  <c r="BM278" i="15"/>
  <c r="BN257" i="15"/>
  <c r="BM257" i="15"/>
  <c r="BK257" i="15"/>
  <c r="BQ257" i="15" s="1"/>
  <c r="BN246" i="15"/>
  <c r="BM246" i="15"/>
  <c r="BK246" i="15"/>
  <c r="BQ246" i="15" s="1"/>
  <c r="BM188" i="15"/>
  <c r="BK188" i="15"/>
  <c r="BQ188" i="15" s="1"/>
  <c r="BN188" i="15"/>
  <c r="BM180" i="15"/>
  <c r="BK180" i="15"/>
  <c r="BQ180" i="15" s="1"/>
  <c r="BN180" i="15"/>
  <c r="BN613" i="15"/>
  <c r="BM613" i="15"/>
  <c r="BK613" i="15"/>
  <c r="BQ613" i="15" s="1"/>
  <c r="BN623" i="15"/>
  <c r="BM623" i="15"/>
  <c r="BK623" i="15"/>
  <c r="BQ623" i="15" s="1"/>
  <c r="BK117" i="15"/>
  <c r="BQ117" i="15" s="1"/>
  <c r="BN117" i="15"/>
  <c r="BM117" i="15"/>
  <c r="BN155" i="15"/>
  <c r="BM155" i="15"/>
  <c r="BK155" i="15"/>
  <c r="BQ155" i="15" s="1"/>
  <c r="BK608" i="15"/>
  <c r="BQ608" i="15" s="1"/>
  <c r="BN120" i="15"/>
  <c r="BK120" i="15"/>
  <c r="BQ120" i="15" s="1"/>
  <c r="BM120" i="15"/>
  <c r="BK94" i="15"/>
  <c r="BQ94" i="15" s="1"/>
  <c r="BM94" i="15"/>
  <c r="BN94" i="15"/>
  <c r="BM146" i="15"/>
  <c r="BK146" i="15"/>
  <c r="BQ146" i="15" s="1"/>
  <c r="BN146" i="15"/>
  <c r="BN588" i="15"/>
  <c r="BK74" i="15"/>
  <c r="BQ74" i="15" s="1"/>
  <c r="BN74" i="15"/>
  <c r="BM74" i="15"/>
  <c r="BM576" i="15"/>
  <c r="BN89" i="15"/>
  <c r="BM89" i="15"/>
  <c r="BK89" i="15"/>
  <c r="BQ89" i="15" s="1"/>
  <c r="BK587" i="15"/>
  <c r="BQ587" i="15" s="1"/>
  <c r="BK575" i="15"/>
  <c r="BQ575" i="15" s="1"/>
  <c r="BN576" i="15"/>
  <c r="BN71" i="15"/>
  <c r="BK71" i="15"/>
  <c r="BQ71" i="15" s="1"/>
  <c r="BM71" i="15"/>
  <c r="BM578" i="15"/>
  <c r="BK578" i="15"/>
  <c r="BQ578" i="15" s="1"/>
  <c r="BN55" i="15"/>
  <c r="BM55" i="15"/>
  <c r="BK55" i="15"/>
  <c r="BQ55" i="15" s="1"/>
  <c r="BN572" i="15"/>
  <c r="BM572" i="15"/>
  <c r="BK572" i="15"/>
  <c r="BQ572" i="15" s="1"/>
  <c r="BN574" i="15"/>
  <c r="BM574" i="15"/>
  <c r="BK574" i="15"/>
  <c r="BQ574" i="15" s="1"/>
  <c r="BK567" i="15"/>
  <c r="BQ567" i="15" s="1"/>
  <c r="BN76" i="15"/>
  <c r="BM76" i="15"/>
  <c r="BK76" i="15"/>
  <c r="BQ76" i="15" s="1"/>
  <c r="BN581" i="15"/>
  <c r="BN12" i="15"/>
  <c r="BM12" i="15"/>
  <c r="BK12" i="15"/>
  <c r="BQ12" i="15" s="1"/>
  <c r="BN569" i="15"/>
  <c r="BM569" i="15"/>
  <c r="BK569" i="15"/>
  <c r="BQ569" i="15" s="1"/>
  <c r="BN546" i="15"/>
  <c r="BM546" i="15"/>
  <c r="BK546" i="15"/>
  <c r="BQ546" i="15" s="1"/>
  <c r="BN16" i="15"/>
  <c r="BK16" i="15"/>
  <c r="BQ16" i="15" s="1"/>
  <c r="BM16" i="15"/>
  <c r="BK551" i="15"/>
  <c r="BQ551" i="15" s="1"/>
  <c r="BM551" i="15"/>
  <c r="BN551" i="15"/>
  <c r="BN625" i="15"/>
  <c r="BM625" i="15"/>
  <c r="BK625" i="15"/>
  <c r="BQ625" i="15" s="1"/>
  <c r="BN34" i="15"/>
  <c r="BM34" i="15"/>
  <c r="BK34" i="15"/>
  <c r="BQ34" i="15" s="1"/>
  <c r="BN35" i="15"/>
  <c r="BM35" i="15"/>
  <c r="BK35" i="15"/>
  <c r="BQ35" i="15" s="1"/>
  <c r="BN49" i="15"/>
  <c r="BM49" i="15"/>
  <c r="BK49" i="15"/>
  <c r="BQ49" i="15" s="1"/>
  <c r="BK549" i="15"/>
  <c r="BQ549" i="15" s="1"/>
  <c r="BN549" i="15"/>
  <c r="BM549" i="15"/>
  <c r="BK529" i="15"/>
  <c r="BQ529" i="15" s="1"/>
  <c r="BN529" i="15"/>
  <c r="BM529" i="15"/>
  <c r="BN711" i="15"/>
  <c r="BK711" i="15"/>
  <c r="BQ711" i="15" s="1"/>
  <c r="BM711" i="15"/>
  <c r="BK709" i="15"/>
  <c r="BQ709" i="15" s="1"/>
  <c r="BK712" i="15"/>
  <c r="BQ712" i="15" s="1"/>
  <c r="BM712" i="15"/>
  <c r="BN712" i="15"/>
  <c r="BN421" i="15"/>
  <c r="BM421" i="15"/>
  <c r="BK421" i="15"/>
  <c r="BQ421" i="15" s="1"/>
  <c r="BN420" i="15"/>
  <c r="BM420" i="15"/>
  <c r="BK420" i="15"/>
  <c r="BQ420" i="15" s="1"/>
  <c r="BN708" i="15"/>
  <c r="BN350" i="15"/>
  <c r="BM350" i="15"/>
  <c r="BK350" i="15"/>
  <c r="BQ350" i="15" s="1"/>
  <c r="BM701" i="15"/>
  <c r="BK369" i="15"/>
  <c r="BQ369" i="15" s="1"/>
  <c r="BN369" i="15"/>
  <c r="BM369" i="15"/>
  <c r="BM297" i="15"/>
  <c r="BK297" i="15"/>
  <c r="BQ297" i="15" s="1"/>
  <c r="BN297" i="15"/>
  <c r="BN652" i="15"/>
  <c r="BM652" i="15"/>
  <c r="BK652" i="15"/>
  <c r="BQ652" i="15" s="1"/>
  <c r="BK643" i="15"/>
  <c r="BQ643" i="15" s="1"/>
  <c r="BM647" i="15"/>
  <c r="BK647" i="15"/>
  <c r="BQ647" i="15" s="1"/>
  <c r="BN647" i="15"/>
  <c r="BK633" i="15"/>
  <c r="BQ633" i="15" s="1"/>
  <c r="BN192" i="15"/>
  <c r="BM192" i="15"/>
  <c r="BK192" i="15"/>
  <c r="BQ192" i="15" s="1"/>
  <c r="BK228" i="15"/>
  <c r="BQ228" i="15" s="1"/>
  <c r="BN228" i="15"/>
  <c r="BM228" i="15"/>
  <c r="BK622" i="15"/>
  <c r="BQ622" i="15" s="1"/>
  <c r="BM605" i="15"/>
  <c r="BN606" i="15"/>
  <c r="BM135" i="15"/>
  <c r="BK135" i="15"/>
  <c r="BQ135" i="15" s="1"/>
  <c r="BN135" i="15"/>
  <c r="BM591" i="15"/>
  <c r="BN601" i="15"/>
  <c r="BM601" i="15"/>
  <c r="BK601" i="15"/>
  <c r="BQ601" i="15" s="1"/>
  <c r="BM598" i="15"/>
  <c r="BK598" i="15"/>
  <c r="BQ598" i="15" s="1"/>
  <c r="BN598" i="15"/>
  <c r="BK93" i="15"/>
  <c r="BQ93" i="15" s="1"/>
  <c r="BN93" i="15"/>
  <c r="BM93" i="15"/>
  <c r="BN134" i="15"/>
  <c r="BM134" i="15"/>
  <c r="BK134" i="15"/>
  <c r="BQ134" i="15" s="1"/>
  <c r="BN596" i="15"/>
  <c r="BM596" i="15"/>
  <c r="BK596" i="15"/>
  <c r="BQ596" i="15" s="1"/>
  <c r="BN587" i="15"/>
  <c r="BM594" i="15"/>
  <c r="BN594" i="15"/>
  <c r="BK594" i="15"/>
  <c r="BQ594" i="15" s="1"/>
  <c r="BN590" i="15"/>
  <c r="BN52" i="15"/>
  <c r="BM52" i="15"/>
  <c r="BK52" i="15"/>
  <c r="BQ52" i="15" s="1"/>
  <c r="BN579" i="15"/>
  <c r="BM579" i="15"/>
  <c r="BK579" i="15"/>
  <c r="BQ579" i="15" s="1"/>
  <c r="BN27" i="15"/>
  <c r="BM27" i="15"/>
  <c r="BK27" i="15"/>
  <c r="BQ27" i="15" s="1"/>
  <c r="BM567" i="15"/>
  <c r="BK40" i="15"/>
  <c r="BQ40" i="15" s="1"/>
  <c r="BM40" i="15"/>
  <c r="BN40" i="15"/>
  <c r="BN30" i="15"/>
  <c r="BM30" i="15"/>
  <c r="BK30" i="15"/>
  <c r="BQ30" i="15" s="1"/>
  <c r="BN77" i="15"/>
  <c r="BM77" i="15"/>
  <c r="BK77" i="15"/>
  <c r="BQ77" i="15" s="1"/>
  <c r="BN9" i="15"/>
  <c r="BM9" i="15"/>
  <c r="BK9" i="15"/>
  <c r="BQ9" i="15" s="1"/>
  <c r="BK541" i="15"/>
  <c r="BQ541" i="15" s="1"/>
  <c r="BN545" i="15"/>
  <c r="BM545" i="15"/>
  <c r="BK545" i="15"/>
  <c r="BQ545" i="15" s="1"/>
  <c r="BN368" i="15"/>
  <c r="BM368" i="15"/>
  <c r="BK368" i="15"/>
  <c r="BQ368" i="15" s="1"/>
  <c r="BK461" i="15"/>
  <c r="BQ461" i="15" s="1"/>
  <c r="BN461" i="15"/>
  <c r="BM461" i="15"/>
  <c r="BN705" i="15"/>
  <c r="BM705" i="15"/>
  <c r="BK705" i="15"/>
  <c r="BQ705" i="15" s="1"/>
  <c r="BN706" i="15"/>
  <c r="BN429" i="15"/>
  <c r="BM429" i="15"/>
  <c r="BK429" i="15"/>
  <c r="BQ429" i="15" s="1"/>
  <c r="BN384" i="15"/>
  <c r="BM384" i="15"/>
  <c r="BK384" i="15"/>
  <c r="BQ384" i="15" s="1"/>
  <c r="BN376" i="15"/>
  <c r="BM376" i="15"/>
  <c r="BK376" i="15"/>
  <c r="BQ376" i="15" s="1"/>
  <c r="BK696" i="15"/>
  <c r="BQ696" i="15" s="1"/>
  <c r="BN696" i="15"/>
  <c r="BM696" i="15"/>
  <c r="BN691" i="15"/>
  <c r="BM691" i="15"/>
  <c r="BK691" i="15"/>
  <c r="BQ691" i="15" s="1"/>
  <c r="BN668" i="15"/>
  <c r="BM668" i="15"/>
  <c r="BK668" i="15"/>
  <c r="BQ668" i="15" s="1"/>
  <c r="BK682" i="15"/>
  <c r="BQ682" i="15" s="1"/>
  <c r="BN682" i="15"/>
  <c r="BM682" i="15"/>
  <c r="BN675" i="15"/>
  <c r="BM675" i="15"/>
  <c r="BK675" i="15"/>
  <c r="BQ675" i="15" s="1"/>
  <c r="BN650" i="15"/>
  <c r="BM650" i="15"/>
  <c r="BK650" i="15"/>
  <c r="BQ650" i="15" s="1"/>
  <c r="BN665" i="15"/>
  <c r="BM665" i="15"/>
  <c r="BK665" i="15"/>
  <c r="BQ665" i="15" s="1"/>
  <c r="BN672" i="15"/>
  <c r="BM672" i="15"/>
  <c r="BK672" i="15"/>
  <c r="BQ672" i="15" s="1"/>
  <c r="BN254" i="15"/>
  <c r="BK254" i="15"/>
  <c r="BQ254" i="15" s="1"/>
  <c r="BM254" i="15"/>
  <c r="BM663" i="15"/>
  <c r="BK663" i="15"/>
  <c r="BQ663" i="15" s="1"/>
  <c r="BN663" i="15"/>
  <c r="BN273" i="15"/>
  <c r="BM273" i="15"/>
  <c r="BK273" i="15"/>
  <c r="BQ273" i="15" s="1"/>
  <c r="BN222" i="15"/>
  <c r="BM222" i="15"/>
  <c r="BK222" i="15"/>
  <c r="BQ222" i="15" s="1"/>
  <c r="BK355" i="15"/>
  <c r="BQ355" i="15" s="1"/>
  <c r="BN355" i="15"/>
  <c r="BM355" i="15"/>
  <c r="BK628" i="15"/>
  <c r="BQ628" i="15" s="1"/>
  <c r="BN628" i="15"/>
  <c r="BM628" i="15"/>
  <c r="BM621" i="15"/>
  <c r="BK621" i="15"/>
  <c r="BQ621" i="15" s="1"/>
  <c r="BN621" i="15"/>
  <c r="BN173" i="15"/>
  <c r="BM173" i="15"/>
  <c r="BK173" i="15"/>
  <c r="BQ173" i="15" s="1"/>
  <c r="BK187" i="15"/>
  <c r="BQ187" i="15" s="1"/>
  <c r="BN187" i="15"/>
  <c r="BM187" i="15"/>
  <c r="BN154" i="15"/>
  <c r="BM154" i="15"/>
  <c r="BK154" i="15"/>
  <c r="BQ154" i="15" s="1"/>
  <c r="BN108" i="15"/>
  <c r="BK108" i="15"/>
  <c r="BQ108" i="15" s="1"/>
  <c r="BM108" i="15"/>
  <c r="BM593" i="15"/>
  <c r="BM121" i="15"/>
  <c r="BN121" i="15"/>
  <c r="BK121" i="15"/>
  <c r="BQ121" i="15" s="1"/>
  <c r="BN114" i="15"/>
  <c r="BM114" i="15"/>
  <c r="BK114" i="15"/>
  <c r="BQ114" i="15" s="1"/>
  <c r="BM128" i="15"/>
  <c r="BN128" i="15"/>
  <c r="BK128" i="15"/>
  <c r="BQ128" i="15" s="1"/>
  <c r="BK69" i="15"/>
  <c r="BQ69" i="15" s="1"/>
  <c r="BN69" i="15"/>
  <c r="BM69" i="15"/>
  <c r="BN88" i="15"/>
  <c r="BM88" i="15"/>
  <c r="BK88" i="15"/>
  <c r="BQ88" i="15" s="1"/>
  <c r="BN567" i="15"/>
  <c r="BN19" i="15"/>
  <c r="BM19" i="15"/>
  <c r="BK19" i="15"/>
  <c r="BQ19" i="15" s="1"/>
  <c r="BN43" i="15"/>
  <c r="BM43" i="15"/>
  <c r="BK43" i="15"/>
  <c r="BQ43" i="15" s="1"/>
  <c r="BN31" i="15"/>
  <c r="BK31" i="15"/>
  <c r="BQ31" i="15" s="1"/>
  <c r="BM31" i="15"/>
  <c r="BN39" i="15"/>
  <c r="BK39" i="15"/>
  <c r="BQ39" i="15" s="1"/>
  <c r="BM39" i="15"/>
  <c r="BN24" i="15"/>
  <c r="BM24" i="15"/>
  <c r="BK24" i="15"/>
  <c r="BQ24" i="15" s="1"/>
  <c r="BK556" i="15"/>
  <c r="BQ556" i="15" s="1"/>
  <c r="BM556" i="15"/>
  <c r="BN556" i="15"/>
  <c r="BN54" i="15"/>
  <c r="BM54" i="15"/>
  <c r="BK54" i="15"/>
  <c r="BQ54" i="15" s="1"/>
  <c r="BN42" i="15"/>
  <c r="BM42" i="15"/>
  <c r="BK42" i="15"/>
  <c r="BQ42" i="15" s="1"/>
  <c r="BM544" i="15"/>
  <c r="BK544" i="15"/>
  <c r="BQ544" i="15" s="1"/>
  <c r="BN544" i="15"/>
  <c r="BN13" i="15"/>
  <c r="BM13" i="15"/>
  <c r="BK13" i="15"/>
  <c r="BQ13" i="15" s="1"/>
  <c r="BK374" i="15"/>
  <c r="BQ374" i="15" s="1"/>
  <c r="BM374" i="15"/>
  <c r="BN374" i="15"/>
  <c r="BN697" i="15"/>
  <c r="BM697" i="15"/>
  <c r="BK697" i="15"/>
  <c r="BQ697" i="15" s="1"/>
  <c r="BN695" i="15"/>
  <c r="BM695" i="15"/>
  <c r="BK695" i="15"/>
  <c r="BQ695" i="15" s="1"/>
  <c r="BK175" i="15"/>
  <c r="BQ175" i="15" s="1"/>
  <c r="BN175" i="15"/>
  <c r="BM175" i="15"/>
  <c r="BK610" i="15"/>
  <c r="BQ610" i="15" s="1"/>
  <c r="BN610" i="15"/>
  <c r="BM610" i="15"/>
  <c r="BK113" i="15"/>
  <c r="BQ113" i="15" s="1"/>
  <c r="BN113" i="15"/>
  <c r="BM113" i="15"/>
  <c r="BK443" i="15"/>
  <c r="BQ443" i="15" s="1"/>
  <c r="BN443" i="15"/>
  <c r="BM443" i="15"/>
  <c r="BN707" i="15"/>
  <c r="BM707" i="15"/>
  <c r="BK707" i="15"/>
  <c r="BQ707" i="15" s="1"/>
  <c r="BN453" i="15"/>
  <c r="BM453" i="15"/>
  <c r="BK453" i="15"/>
  <c r="BQ453" i="15" s="1"/>
  <c r="BN364" i="15"/>
  <c r="BM364" i="15"/>
  <c r="BK364" i="15"/>
  <c r="BQ364" i="15" s="1"/>
  <c r="BN704" i="15"/>
  <c r="BM704" i="15"/>
  <c r="BK704" i="15"/>
  <c r="BQ704" i="15" s="1"/>
  <c r="BM699" i="15"/>
  <c r="BK699" i="15"/>
  <c r="BQ699" i="15" s="1"/>
  <c r="BN699" i="15"/>
  <c r="BM692" i="15"/>
  <c r="BN692" i="15"/>
  <c r="BK692" i="15"/>
  <c r="BQ692" i="15" s="1"/>
  <c r="BK294" i="15"/>
  <c r="BQ294" i="15" s="1"/>
  <c r="BN294" i="15"/>
  <c r="BM294" i="15"/>
  <c r="BN669" i="15"/>
  <c r="BM669" i="15"/>
  <c r="BK669" i="15"/>
  <c r="BQ669" i="15" s="1"/>
  <c r="BN258" i="15"/>
  <c r="BM258" i="15"/>
  <c r="BK258" i="15"/>
  <c r="BQ258" i="15" s="1"/>
  <c r="BM289" i="15"/>
  <c r="BK289" i="15"/>
  <c r="BQ289" i="15" s="1"/>
  <c r="BN289" i="15"/>
  <c r="BN251" i="15"/>
  <c r="BM251" i="15"/>
  <c r="BK251" i="15"/>
  <c r="BQ251" i="15" s="1"/>
  <c r="BN638" i="15"/>
  <c r="BM638" i="15"/>
  <c r="BK638" i="15"/>
  <c r="BQ638" i="15" s="1"/>
  <c r="BN231" i="15"/>
  <c r="BM231" i="15"/>
  <c r="BK231" i="15"/>
  <c r="BQ231" i="15" s="1"/>
  <c r="BN256" i="15"/>
  <c r="BM256" i="15"/>
  <c r="BK256" i="15"/>
  <c r="BQ256" i="15" s="1"/>
  <c r="BN676" i="15"/>
  <c r="BM676" i="15"/>
  <c r="BK676" i="15"/>
  <c r="BQ676" i="15" s="1"/>
  <c r="BN296" i="15"/>
  <c r="BM296" i="15"/>
  <c r="BK296" i="15"/>
  <c r="BQ296" i="15" s="1"/>
  <c r="BN248" i="15"/>
  <c r="BM248" i="15"/>
  <c r="BK248" i="15"/>
  <c r="BQ248" i="15" s="1"/>
  <c r="BN624" i="15"/>
  <c r="BM624" i="15"/>
  <c r="BK624" i="15"/>
  <c r="BQ624" i="15" s="1"/>
  <c r="BN185" i="15"/>
  <c r="BM185" i="15"/>
  <c r="BK185" i="15"/>
  <c r="BQ185" i="15" s="1"/>
  <c r="BM618" i="15"/>
  <c r="BK618" i="15"/>
  <c r="BQ618" i="15" s="1"/>
  <c r="BN618" i="15"/>
  <c r="BN611" i="15"/>
  <c r="BM611" i="15"/>
  <c r="BK611" i="15"/>
  <c r="BQ611" i="15" s="1"/>
  <c r="BM612" i="15"/>
  <c r="BK612" i="15"/>
  <c r="BQ612" i="15" s="1"/>
  <c r="BN612" i="15"/>
  <c r="BN143" i="15"/>
  <c r="BM143" i="15"/>
  <c r="BK143" i="15"/>
  <c r="BQ143" i="15" s="1"/>
  <c r="BN145" i="15"/>
  <c r="BM145" i="15"/>
  <c r="BK145" i="15"/>
  <c r="BQ145" i="15" s="1"/>
  <c r="BN600" i="15"/>
  <c r="BM600" i="15"/>
  <c r="BK600" i="15"/>
  <c r="BQ600" i="15" s="1"/>
  <c r="BN103" i="15"/>
  <c r="BK103" i="15"/>
  <c r="BQ103" i="15" s="1"/>
  <c r="BM103" i="15"/>
  <c r="BN584" i="15"/>
  <c r="BM584" i="15"/>
  <c r="BK584" i="15"/>
  <c r="BQ584" i="15" s="1"/>
  <c r="BN44" i="15"/>
  <c r="BM44" i="15"/>
  <c r="BK44" i="15"/>
  <c r="BQ44" i="15" s="1"/>
  <c r="BM66" i="15"/>
  <c r="BK66" i="15"/>
  <c r="BQ66" i="15" s="1"/>
  <c r="BN66" i="15"/>
  <c r="BK32" i="15"/>
  <c r="BQ32" i="15" s="1"/>
  <c r="BM32" i="15"/>
  <c r="BN32" i="15"/>
  <c r="BN573" i="15"/>
  <c r="BM573" i="15"/>
  <c r="BK573" i="15"/>
  <c r="BQ573" i="15" s="1"/>
  <c r="BK75" i="15"/>
  <c r="BQ75" i="15" s="1"/>
  <c r="BN75" i="15"/>
  <c r="BM75" i="15"/>
  <c r="BN17" i="15"/>
  <c r="BM17" i="15"/>
  <c r="BK17" i="15"/>
  <c r="BQ17" i="15" s="1"/>
  <c r="BK15" i="15"/>
  <c r="BQ15" i="15" s="1"/>
  <c r="BN15" i="15"/>
  <c r="BM15" i="15"/>
  <c r="AZ713" i="15"/>
  <c r="BM550" i="15"/>
  <c r="BK550" i="15"/>
  <c r="BQ550" i="15" s="1"/>
  <c r="BN550" i="15"/>
  <c r="BN543" i="15"/>
  <c r="BK543" i="15"/>
  <c r="BQ543" i="15" s="1"/>
  <c r="BM543" i="15"/>
  <c r="BN542" i="15"/>
  <c r="BM542" i="15"/>
  <c r="BK542" i="15"/>
  <c r="BQ542" i="15" s="1"/>
  <c r="BR606" i="15" l="1"/>
  <c r="BU481" i="15"/>
  <c r="BV481" i="15" s="1"/>
  <c r="BW481" i="15" s="1"/>
  <c r="BN713" i="15"/>
  <c r="BM713" i="15"/>
  <c r="BO353" i="15"/>
  <c r="BU353" i="15" s="1"/>
  <c r="BV353" i="15" s="1"/>
  <c r="BO45" i="15"/>
  <c r="BU45" i="15" s="1"/>
  <c r="BV45" i="15" s="1"/>
  <c r="BO357" i="15"/>
  <c r="BU357" i="15" s="1"/>
  <c r="BV357" i="15" s="1"/>
  <c r="BW357" i="15" s="1"/>
  <c r="BO289" i="15"/>
  <c r="BU289" i="15" s="1"/>
  <c r="BV289" i="15" s="1"/>
  <c r="BW289" i="15" s="1"/>
  <c r="BO42" i="15"/>
  <c r="BU42" i="15" s="1"/>
  <c r="BV42" i="15" s="1"/>
  <c r="BW42" i="15" s="1"/>
  <c r="BO429" i="15"/>
  <c r="BU429" i="15" s="1"/>
  <c r="BV429" i="15" s="1"/>
  <c r="BO278" i="15"/>
  <c r="BU278" i="15" s="1"/>
  <c r="BV278" i="15" s="1"/>
  <c r="BO48" i="15"/>
  <c r="BU48" i="15" s="1"/>
  <c r="BV48" i="15" s="1"/>
  <c r="BW48" i="15" s="1"/>
  <c r="BO47" i="15"/>
  <c r="BU47" i="15" s="1"/>
  <c r="BV47" i="15" s="1"/>
  <c r="BW47" i="15" s="1"/>
  <c r="BO184" i="15"/>
  <c r="BU184" i="15" s="1"/>
  <c r="BV184" i="15" s="1"/>
  <c r="BW184" i="15" s="1"/>
  <c r="BO243" i="15"/>
  <c r="BU243" i="15" s="1"/>
  <c r="BV243" i="15" s="1"/>
  <c r="BO196" i="15"/>
  <c r="BU196" i="15" s="1"/>
  <c r="BV196" i="15" s="1"/>
  <c r="BO266" i="15"/>
  <c r="BU266" i="15" s="1"/>
  <c r="BV266" i="15" s="1"/>
  <c r="BO275" i="15"/>
  <c r="BU275" i="15" s="1"/>
  <c r="BV275" i="15" s="1"/>
  <c r="BW275" i="15" s="1"/>
  <c r="BO361" i="15"/>
  <c r="BU361" i="15" s="1"/>
  <c r="BV361" i="15" s="1"/>
  <c r="BO365" i="15"/>
  <c r="BU365" i="15" s="1"/>
  <c r="BV365" i="15" s="1"/>
  <c r="BO124" i="15"/>
  <c r="BU124" i="15" s="1"/>
  <c r="BV124" i="15" s="1"/>
  <c r="BW124" i="15" s="1"/>
  <c r="BO358" i="15"/>
  <c r="BU358" i="15" s="1"/>
  <c r="BV358" i="15" s="1"/>
  <c r="BW358" i="15" s="1"/>
  <c r="BO23" i="15"/>
  <c r="BU23" i="15" s="1"/>
  <c r="BV23" i="15" s="1"/>
  <c r="BO287" i="15"/>
  <c r="BU287" i="15" s="1"/>
  <c r="BV287" i="15" s="1"/>
  <c r="BO280" i="15"/>
  <c r="BU280" i="15" s="1"/>
  <c r="BV280" i="15" s="1"/>
  <c r="BW280" i="15" s="1"/>
  <c r="BO463" i="15"/>
  <c r="BU463" i="15" s="1"/>
  <c r="BV463" i="15" s="1"/>
  <c r="BO529" i="15"/>
  <c r="BU529" i="15" s="1"/>
  <c r="BV529" i="15" s="1"/>
  <c r="BO283" i="15"/>
  <c r="BU283" i="15" s="1"/>
  <c r="BV283" i="15" s="1"/>
  <c r="BO24" i="15"/>
  <c r="BU24" i="15" s="1"/>
  <c r="BV24" i="15" s="1"/>
  <c r="BW24" i="15" s="1"/>
  <c r="BO273" i="15"/>
  <c r="BU273" i="15" s="1"/>
  <c r="BV273" i="15" s="1"/>
  <c r="BO228" i="15"/>
  <c r="BU228" i="15" s="1"/>
  <c r="BV228" i="15" s="1"/>
  <c r="BO297" i="15"/>
  <c r="BU297" i="15" s="1"/>
  <c r="BV297" i="15" s="1"/>
  <c r="BO35" i="15"/>
  <c r="BU35" i="15" s="1"/>
  <c r="BV35" i="15" s="1"/>
  <c r="BW35" i="15" s="1"/>
  <c r="BO155" i="15"/>
  <c r="BU155" i="15" s="1"/>
  <c r="BV155" i="15" s="1"/>
  <c r="BW155" i="15" s="1"/>
  <c r="BO188" i="15"/>
  <c r="BU188" i="15" s="1"/>
  <c r="BV188" i="15" s="1"/>
  <c r="BW188" i="15" s="1"/>
  <c r="BO286" i="15"/>
  <c r="BU286" i="15" s="1"/>
  <c r="BV286" i="15" s="1"/>
  <c r="BO309" i="15"/>
  <c r="BU309" i="15" s="1"/>
  <c r="BV309" i="15" s="1"/>
  <c r="BW309" i="15" s="1"/>
  <c r="BO442" i="15"/>
  <c r="BU442" i="15" s="1"/>
  <c r="BV442" i="15" s="1"/>
  <c r="BW442" i="15" s="1"/>
  <c r="BO269" i="15"/>
  <c r="BU269" i="15" s="1"/>
  <c r="BV269" i="15" s="1"/>
  <c r="BW269" i="15" s="1"/>
  <c r="BO348" i="15"/>
  <c r="BU348" i="15" s="1"/>
  <c r="BV348" i="15" s="1"/>
  <c r="BW348" i="15" s="1"/>
  <c r="BO29" i="15"/>
  <c r="BU29" i="15" s="1"/>
  <c r="BV29" i="15" s="1"/>
  <c r="BW29" i="15" s="1"/>
  <c r="BO308" i="15"/>
  <c r="BU308" i="15" s="1"/>
  <c r="BV308" i="15" s="1"/>
  <c r="BW308" i="15" s="1"/>
  <c r="BO363" i="15"/>
  <c r="BU363" i="15" s="1"/>
  <c r="BV363" i="15" s="1"/>
  <c r="BW363" i="15" s="1"/>
  <c r="BO234" i="15"/>
  <c r="BU234" i="15" s="1"/>
  <c r="BV234" i="15" s="1"/>
  <c r="BO272" i="15"/>
  <c r="BU272" i="15" s="1"/>
  <c r="BV272" i="15" s="1"/>
  <c r="BO302" i="15"/>
  <c r="BU302" i="15" s="1"/>
  <c r="BV302" i="15" s="1"/>
  <c r="BO311" i="15"/>
  <c r="BU311" i="15" s="1"/>
  <c r="BV311" i="15" s="1"/>
  <c r="BO436" i="15"/>
  <c r="BU436" i="15" s="1"/>
  <c r="BV436" i="15" s="1"/>
  <c r="BO294" i="15"/>
  <c r="BU294" i="15" s="1"/>
  <c r="BV294" i="15" s="1"/>
  <c r="BO244" i="15"/>
  <c r="BU244" i="15" s="1"/>
  <c r="BV244" i="15" s="1"/>
  <c r="BO44" i="15"/>
  <c r="BU44" i="15" s="1"/>
  <c r="BV44" i="15" s="1"/>
  <c r="BO248" i="15"/>
  <c r="BU248" i="15" s="1"/>
  <c r="BV248" i="15" s="1"/>
  <c r="BW248" i="15" s="1"/>
  <c r="BO258" i="15"/>
  <c r="BU258" i="15" s="1"/>
  <c r="BV258" i="15" s="1"/>
  <c r="BW258" i="15" s="1"/>
  <c r="BO43" i="15"/>
  <c r="BU43" i="15" s="1"/>
  <c r="BV43" i="15" s="1"/>
  <c r="BO173" i="15"/>
  <c r="BU173" i="15" s="1"/>
  <c r="BV173" i="15" s="1"/>
  <c r="BO355" i="15"/>
  <c r="BU355" i="15" s="1"/>
  <c r="BV355" i="15" s="1"/>
  <c r="BO376" i="15"/>
  <c r="BU376" i="15" s="1"/>
  <c r="BV376" i="15" s="1"/>
  <c r="BO368" i="15"/>
  <c r="BU368" i="15" s="1"/>
  <c r="BV368" i="15" s="1"/>
  <c r="BW368" i="15" s="1"/>
  <c r="BO40" i="15"/>
  <c r="BU40" i="15" s="1"/>
  <c r="BV40" i="15" s="1"/>
  <c r="BO369" i="15"/>
  <c r="BU369" i="15" s="1"/>
  <c r="BV369" i="15" s="1"/>
  <c r="BW369" i="15" s="1"/>
  <c r="BR552" i="15"/>
  <c r="BV552" i="15"/>
  <c r="BW552" i="15" s="1"/>
  <c r="BO38" i="15"/>
  <c r="BU38" i="15" s="1"/>
  <c r="BV38" i="15" s="1"/>
  <c r="BO307" i="15"/>
  <c r="BU307" i="15" s="1"/>
  <c r="BV307" i="15" s="1"/>
  <c r="BW307" i="15" s="1"/>
  <c r="BO402" i="15"/>
  <c r="BU402" i="15" s="1"/>
  <c r="BV402" i="15" s="1"/>
  <c r="BW402" i="15" s="1"/>
  <c r="BO277" i="15"/>
  <c r="BU277" i="15" s="1"/>
  <c r="BV277" i="15" s="1"/>
  <c r="BW277" i="15" s="1"/>
  <c r="BO300" i="15"/>
  <c r="BU300" i="15" s="1"/>
  <c r="BV300" i="15" s="1"/>
  <c r="BW300" i="15" s="1"/>
  <c r="BO288" i="15"/>
  <c r="BU288" i="15" s="1"/>
  <c r="BV288" i="15" s="1"/>
  <c r="BO385" i="15"/>
  <c r="BU385" i="15" s="1"/>
  <c r="BV385" i="15" s="1"/>
  <c r="BO527" i="15"/>
  <c r="BU527" i="15" s="1"/>
  <c r="BV527" i="15" s="1"/>
  <c r="BO282" i="15"/>
  <c r="BU282" i="15" s="1"/>
  <c r="BV282" i="15" s="1"/>
  <c r="BO303" i="15"/>
  <c r="BU303" i="15" s="1"/>
  <c r="BV303" i="15" s="1"/>
  <c r="BO290" i="15"/>
  <c r="BU290" i="15" s="1"/>
  <c r="BV290" i="15" s="1"/>
  <c r="BO351" i="15"/>
  <c r="BU351" i="15" s="1"/>
  <c r="BV351" i="15" s="1"/>
  <c r="BO383" i="15"/>
  <c r="BU383" i="15" s="1"/>
  <c r="BV383" i="15" s="1"/>
  <c r="BW383" i="15" s="1"/>
  <c r="BO21" i="15"/>
  <c r="BU21" i="15" s="1"/>
  <c r="BV21" i="15" s="1"/>
  <c r="BO292" i="15"/>
  <c r="BU292" i="15" s="1"/>
  <c r="BV292" i="15" s="1"/>
  <c r="BO32" i="15"/>
  <c r="BU32" i="15" s="1"/>
  <c r="BV32" i="15" s="1"/>
  <c r="BO256" i="15"/>
  <c r="BU256" i="15" s="1"/>
  <c r="BV256" i="15" s="1"/>
  <c r="BO54" i="15"/>
  <c r="BU54" i="15" s="1"/>
  <c r="BV54" i="15" s="1"/>
  <c r="BO39" i="15"/>
  <c r="BU39" i="15" s="1"/>
  <c r="BV39" i="15" s="1"/>
  <c r="BW39" i="15" s="1"/>
  <c r="BO420" i="15"/>
  <c r="BU420" i="15" s="1"/>
  <c r="BV420" i="15" s="1"/>
  <c r="BO117" i="15"/>
  <c r="BU117" i="15" s="1"/>
  <c r="BV117" i="15" s="1"/>
  <c r="BW117" i="15" s="1"/>
  <c r="BO246" i="15"/>
  <c r="BU246" i="15" s="1"/>
  <c r="BV246" i="15" s="1"/>
  <c r="BO428" i="15"/>
  <c r="BU428" i="15" s="1"/>
  <c r="BV428" i="15" s="1"/>
  <c r="BO232" i="15"/>
  <c r="BU232" i="15" s="1"/>
  <c r="BV232" i="15" s="1"/>
  <c r="BO279" i="15"/>
  <c r="BU279" i="15" s="1"/>
  <c r="BV279" i="15" s="1"/>
  <c r="BO25" i="15"/>
  <c r="BU25" i="15" s="1"/>
  <c r="BV25" i="15" s="1"/>
  <c r="BW25" i="15" s="1"/>
  <c r="BO274" i="15"/>
  <c r="BU274" i="15" s="1"/>
  <c r="BV274" i="15" s="1"/>
  <c r="BW274" i="15" s="1"/>
  <c r="BO46" i="15"/>
  <c r="BU46" i="15" s="1"/>
  <c r="BV46" i="15" s="1"/>
  <c r="BW46" i="15" s="1"/>
  <c r="BO281" i="15"/>
  <c r="BU281" i="15" s="1"/>
  <c r="BV281" i="15" s="1"/>
  <c r="BW281" i="15" s="1"/>
  <c r="BO119" i="15"/>
  <c r="BU119" i="15" s="1"/>
  <c r="BV119" i="15" s="1"/>
  <c r="BW119" i="15" s="1"/>
  <c r="BO422" i="15"/>
  <c r="BU422" i="15" s="1"/>
  <c r="BV422" i="15" s="1"/>
  <c r="BR147" i="15"/>
  <c r="BO374" i="15"/>
  <c r="BU374" i="15" s="1"/>
  <c r="BV374" i="15" s="1"/>
  <c r="BO30" i="15"/>
  <c r="BU30" i="15" s="1"/>
  <c r="BV30" i="15" s="1"/>
  <c r="BW30" i="15" s="1"/>
  <c r="BO89" i="15"/>
  <c r="BU89" i="15" s="1"/>
  <c r="BV89" i="15" s="1"/>
  <c r="BO419" i="15"/>
  <c r="BU419" i="15" s="1"/>
  <c r="BV419" i="15" s="1"/>
  <c r="BO356" i="15"/>
  <c r="BU356" i="15" s="1"/>
  <c r="BV356" i="15" s="1"/>
  <c r="BW356" i="15" s="1"/>
  <c r="BO340" i="15"/>
  <c r="BU340" i="15" s="1"/>
  <c r="BV340" i="15" s="1"/>
  <c r="BO36" i="15"/>
  <c r="BU36" i="15" s="1"/>
  <c r="BV36" i="15" s="1"/>
  <c r="BO176" i="15"/>
  <c r="BU176" i="15" s="1"/>
  <c r="BV176" i="15" s="1"/>
  <c r="BO431" i="15"/>
  <c r="BU431" i="15" s="1"/>
  <c r="BV431" i="15" s="1"/>
  <c r="BO372" i="15"/>
  <c r="BU372" i="15" s="1"/>
  <c r="BV372" i="15" s="1"/>
  <c r="BW372" i="15" s="1"/>
  <c r="BO116" i="15"/>
  <c r="BU116" i="15" s="1"/>
  <c r="BV116" i="15" s="1"/>
  <c r="BW116" i="15" s="1"/>
  <c r="BO138" i="15"/>
  <c r="BU138" i="15" s="1"/>
  <c r="BV138" i="15" s="1"/>
  <c r="BW138" i="15" s="1"/>
  <c r="BO298" i="15"/>
  <c r="BU298" i="15" s="1"/>
  <c r="BV298" i="15" s="1"/>
  <c r="BW298" i="15" s="1"/>
  <c r="BO444" i="15"/>
  <c r="BU444" i="15" s="1"/>
  <c r="BV444" i="15" s="1"/>
  <c r="BW444" i="15" s="1"/>
  <c r="BO403" i="15"/>
  <c r="BU403" i="15" s="1"/>
  <c r="BV403" i="15" s="1"/>
  <c r="BO293" i="15"/>
  <c r="BU293" i="15" s="1"/>
  <c r="BV293" i="15" s="1"/>
  <c r="BW293" i="15" s="1"/>
  <c r="BO310" i="15"/>
  <c r="BU310" i="15" s="1"/>
  <c r="BV310" i="15" s="1"/>
  <c r="BO454" i="15"/>
  <c r="BU454" i="15" s="1"/>
  <c r="BV454" i="15" s="1"/>
  <c r="BW454" i="15" s="1"/>
  <c r="BO453" i="15"/>
  <c r="BU453" i="15" s="1"/>
  <c r="BV453" i="15" s="1"/>
  <c r="BO367" i="15"/>
  <c r="BU367" i="15" s="1"/>
  <c r="BV367" i="15" s="1"/>
  <c r="BO291" i="15"/>
  <c r="BU291" i="15" s="1"/>
  <c r="BV291" i="15" s="1"/>
  <c r="BO185" i="15"/>
  <c r="BU185" i="15" s="1"/>
  <c r="BV185" i="15" s="1"/>
  <c r="BO251" i="15"/>
  <c r="BU251" i="15" s="1"/>
  <c r="BV251" i="15" s="1"/>
  <c r="BW251" i="15" s="1"/>
  <c r="BO364" i="15"/>
  <c r="BU364" i="15" s="1"/>
  <c r="BV364" i="15" s="1"/>
  <c r="BW364" i="15" s="1"/>
  <c r="BO443" i="15"/>
  <c r="BU443" i="15" s="1"/>
  <c r="BV443" i="15" s="1"/>
  <c r="BW443" i="15" s="1"/>
  <c r="BO52" i="15"/>
  <c r="BU52" i="15" s="1"/>
  <c r="BV52" i="15" s="1"/>
  <c r="BO34" i="15"/>
  <c r="BU34" i="15" s="1"/>
  <c r="BV34" i="15" s="1"/>
  <c r="BO55" i="15"/>
  <c r="BU55" i="15" s="1"/>
  <c r="BV55" i="15" s="1"/>
  <c r="BO338" i="15"/>
  <c r="BU338" i="15" s="1"/>
  <c r="BV338" i="15" s="1"/>
  <c r="BW338" i="15" s="1"/>
  <c r="BO50" i="15"/>
  <c r="BU50" i="15" s="1"/>
  <c r="BV50" i="15" s="1"/>
  <c r="BO296" i="15"/>
  <c r="BU296" i="15" s="1"/>
  <c r="BV296" i="15" s="1"/>
  <c r="BO175" i="15"/>
  <c r="BU175" i="15" s="1"/>
  <c r="BV175" i="15" s="1"/>
  <c r="BO384" i="15"/>
  <c r="BU384" i="15" s="1"/>
  <c r="BV384" i="15" s="1"/>
  <c r="BO135" i="15"/>
  <c r="BU135" i="15" s="1"/>
  <c r="BV135" i="15" s="1"/>
  <c r="BO192" i="15"/>
  <c r="BU192" i="15" s="1"/>
  <c r="BV192" i="15" s="1"/>
  <c r="BO424" i="15"/>
  <c r="BU424" i="15" s="1"/>
  <c r="BV424" i="15" s="1"/>
  <c r="BO462" i="15"/>
  <c r="BU462" i="15" s="1"/>
  <c r="BV462" i="15" s="1"/>
  <c r="BO195" i="15"/>
  <c r="BU195" i="15" s="1"/>
  <c r="BV195" i="15" s="1"/>
  <c r="BW195" i="15" s="1"/>
  <c r="BO26" i="15"/>
  <c r="BU26" i="15" s="1"/>
  <c r="BV26" i="15" s="1"/>
  <c r="BO190" i="15"/>
  <c r="BU190" i="15" s="1"/>
  <c r="BV190" i="15" s="1"/>
  <c r="BO295" i="15"/>
  <c r="BU295" i="15" s="1"/>
  <c r="BV295" i="15" s="1"/>
  <c r="BO349" i="15"/>
  <c r="BU349" i="15" s="1"/>
  <c r="BV349" i="15" s="1"/>
  <c r="BO377" i="15"/>
  <c r="BU377" i="15" s="1"/>
  <c r="BV377" i="15" s="1"/>
  <c r="BW377" i="15" s="1"/>
  <c r="BO137" i="15"/>
  <c r="BU137" i="15" s="1"/>
  <c r="BV137" i="15" s="1"/>
  <c r="BW137" i="15" s="1"/>
  <c r="BO193" i="15"/>
  <c r="BU193" i="15" s="1"/>
  <c r="BV193" i="15" s="1"/>
  <c r="BO233" i="15"/>
  <c r="BU233" i="15" s="1"/>
  <c r="BV233" i="15" s="1"/>
  <c r="BW233" i="15" s="1"/>
  <c r="BO359" i="15"/>
  <c r="BU359" i="15" s="1"/>
  <c r="BV359" i="15" s="1"/>
  <c r="BW359" i="15" s="1"/>
  <c r="BO350" i="15"/>
  <c r="BU350" i="15" s="1"/>
  <c r="BV350" i="15" s="1"/>
  <c r="BO373" i="15"/>
  <c r="BU373" i="15" s="1"/>
  <c r="BV373" i="15" s="1"/>
  <c r="BO75" i="15"/>
  <c r="BU75" i="15" s="1"/>
  <c r="BV75" i="15" s="1"/>
  <c r="BO154" i="15"/>
  <c r="BU154" i="15" s="1"/>
  <c r="BV154" i="15" s="1"/>
  <c r="BW154" i="15" s="1"/>
  <c r="BO231" i="15"/>
  <c r="BU231" i="15" s="1"/>
  <c r="BV231" i="15" s="1"/>
  <c r="BO31" i="15"/>
  <c r="BU31" i="15" s="1"/>
  <c r="BV31" i="15" s="1"/>
  <c r="BO187" i="15"/>
  <c r="BU187" i="15" s="1"/>
  <c r="BV187" i="15" s="1"/>
  <c r="BO222" i="15"/>
  <c r="BU222" i="15" s="1"/>
  <c r="BV222" i="15" s="1"/>
  <c r="BO254" i="15"/>
  <c r="BU254" i="15" s="1"/>
  <c r="BV254" i="15" s="1"/>
  <c r="BO461" i="15"/>
  <c r="BU461" i="15" s="1"/>
  <c r="BV461" i="15" s="1"/>
  <c r="BO27" i="15"/>
  <c r="BU27" i="15" s="1"/>
  <c r="BV27" i="15" s="1"/>
  <c r="BW27" i="15" s="1"/>
  <c r="BO421" i="15"/>
  <c r="BU421" i="15" s="1"/>
  <c r="BV421" i="15" s="1"/>
  <c r="BO49" i="15"/>
  <c r="BU49" i="15" s="1"/>
  <c r="BV49" i="15" s="1"/>
  <c r="BO12" i="15"/>
  <c r="BU12" i="15" s="1"/>
  <c r="BV12" i="15" s="1"/>
  <c r="BW12" i="15" s="1"/>
  <c r="BO180" i="15"/>
  <c r="BU180" i="15" s="1"/>
  <c r="BV180" i="15" s="1"/>
  <c r="BO257" i="15"/>
  <c r="BU257" i="15" s="1"/>
  <c r="BV257" i="15" s="1"/>
  <c r="BO28" i="15"/>
  <c r="BU28" i="15" s="1"/>
  <c r="BV28" i="15" s="1"/>
  <c r="BO509" i="15"/>
  <c r="BU509" i="15" s="1"/>
  <c r="BV509" i="15" s="1"/>
  <c r="BW509" i="15" s="1"/>
  <c r="BO102" i="15"/>
  <c r="BU102" i="15" s="1"/>
  <c r="BV102" i="15" s="1"/>
  <c r="BW102" i="15" s="1"/>
  <c r="BO249" i="15"/>
  <c r="BU249" i="15" s="1"/>
  <c r="BV249" i="15" s="1"/>
  <c r="BW249" i="15" s="1"/>
  <c r="BO252" i="15"/>
  <c r="BU252" i="15" s="1"/>
  <c r="BV252" i="15" s="1"/>
  <c r="BW252" i="15" s="1"/>
  <c r="BO301" i="15"/>
  <c r="BU301" i="15" s="1"/>
  <c r="BV301" i="15" s="1"/>
  <c r="BW301" i="15" s="1"/>
  <c r="BO438" i="15"/>
  <c r="BU438" i="15" s="1"/>
  <c r="BV438" i="15" s="1"/>
  <c r="BO313" i="15"/>
  <c r="BU313" i="15" s="1"/>
  <c r="BV313" i="15" s="1"/>
  <c r="BW313" i="15" s="1"/>
  <c r="BO191" i="15"/>
  <c r="BU191" i="15" s="1"/>
  <c r="BV191" i="15" s="1"/>
  <c r="BO528" i="15"/>
  <c r="BU528" i="15" s="1"/>
  <c r="BV528" i="15" s="1"/>
  <c r="BW528" i="15" s="1"/>
  <c r="BO305" i="15"/>
  <c r="BU305" i="15" s="1"/>
  <c r="BV305" i="15" s="1"/>
  <c r="BW305" i="15" s="1"/>
  <c r="BO366" i="15"/>
  <c r="BU366" i="15" s="1"/>
  <c r="BV366" i="15" s="1"/>
  <c r="BO284" i="15"/>
  <c r="BU284" i="15" s="1"/>
  <c r="BV284" i="15" s="1"/>
  <c r="BO161" i="15"/>
  <c r="BU161" i="15" s="1"/>
  <c r="BV161" i="15" s="1"/>
  <c r="BO285" i="15"/>
  <c r="BU285" i="15" s="1"/>
  <c r="BV285" i="15" s="1"/>
  <c r="BW285" i="15" s="1"/>
  <c r="BW500" i="15"/>
  <c r="BW496" i="15"/>
  <c r="BW259" i="15"/>
  <c r="BW84" i="15"/>
  <c r="BW53" i="15"/>
  <c r="BW440" i="15"/>
  <c r="BW415" i="15"/>
  <c r="BW493" i="15"/>
  <c r="BW122" i="15"/>
  <c r="BW239" i="15"/>
  <c r="BW490" i="15"/>
  <c r="BW345" i="15"/>
  <c r="BW201" i="15"/>
  <c r="BW225" i="15"/>
  <c r="BW448" i="15"/>
  <c r="BW344" i="15"/>
  <c r="BW10" i="15"/>
  <c r="BW433" i="15"/>
  <c r="BW81" i="15"/>
  <c r="BW226" i="15"/>
  <c r="BW478" i="15"/>
  <c r="BW477" i="15"/>
  <c r="BW427" i="15"/>
  <c r="BW241" i="15"/>
  <c r="BW510" i="15"/>
  <c r="BW666" i="15"/>
  <c r="BW434" i="15"/>
  <c r="BW479" i="15"/>
  <c r="BW387" i="15"/>
  <c r="BW482" i="15"/>
  <c r="BW136" i="15"/>
  <c r="BW459" i="15"/>
  <c r="BW213" i="15"/>
  <c r="BW507" i="15"/>
  <c r="BW223" i="15"/>
  <c r="BW255" i="15"/>
  <c r="BW324" i="15"/>
  <c r="BW437" i="15"/>
  <c r="BW480" i="15"/>
  <c r="BW411" i="15"/>
  <c r="BW337" i="15"/>
  <c r="BW498" i="15"/>
  <c r="BW112" i="15"/>
  <c r="BW263" i="15"/>
  <c r="BW485" i="15"/>
  <c r="BW199" i="15"/>
  <c r="BW476" i="15"/>
  <c r="BW315" i="15"/>
  <c r="BW414" i="15"/>
  <c r="BW326" i="15"/>
  <c r="BW68" i="15"/>
  <c r="BW336" i="15"/>
  <c r="BR276" i="15"/>
  <c r="BO276" i="15"/>
  <c r="BU276" i="15" s="1"/>
  <c r="BV276" i="15" s="1"/>
  <c r="BW330" i="15"/>
  <c r="BO550" i="15"/>
  <c r="BU550" i="15" s="1"/>
  <c r="BV550" i="15" s="1"/>
  <c r="BO612" i="15"/>
  <c r="BU612" i="15" s="1"/>
  <c r="BV612" i="15" s="1"/>
  <c r="BW612" i="15" s="1"/>
  <c r="BO609" i="15"/>
  <c r="BU609" i="15" s="1"/>
  <c r="BV609" i="15" s="1"/>
  <c r="BO617" i="15"/>
  <c r="BU617" i="15" s="1"/>
  <c r="BV617" i="15" s="1"/>
  <c r="BO643" i="15"/>
  <c r="BU643" i="15" s="1"/>
  <c r="BV643" i="15" s="1"/>
  <c r="BW408" i="15"/>
  <c r="BW504" i="15"/>
  <c r="BW520" i="15"/>
  <c r="BW553" i="15"/>
  <c r="BW505" i="15"/>
  <c r="BW450" i="15"/>
  <c r="BW172" i="15"/>
  <c r="BW159" i="15"/>
  <c r="BO636" i="15"/>
  <c r="BU636" i="15" s="1"/>
  <c r="BV636" i="15" s="1"/>
  <c r="BO610" i="15"/>
  <c r="BU610" i="15" s="1"/>
  <c r="BV610" i="15" s="1"/>
  <c r="BO663" i="15"/>
  <c r="BU663" i="15" s="1"/>
  <c r="BV663" i="15" s="1"/>
  <c r="BO549" i="15"/>
  <c r="BU549" i="15" s="1"/>
  <c r="BV549" i="15" s="1"/>
  <c r="BO687" i="15"/>
  <c r="BU687" i="15" s="1"/>
  <c r="BV687" i="15" s="1"/>
  <c r="BW253" i="15"/>
  <c r="BW271" i="15"/>
  <c r="BW386" i="15"/>
  <c r="BO74" i="15"/>
  <c r="BU74" i="15" s="1"/>
  <c r="BV74" i="15" s="1"/>
  <c r="BO104" i="15"/>
  <c r="BU104" i="15" s="1"/>
  <c r="BV104" i="15" s="1"/>
  <c r="BW484" i="15"/>
  <c r="BW167" i="15"/>
  <c r="BW354" i="15"/>
  <c r="BW497" i="15"/>
  <c r="BO685" i="15"/>
  <c r="BU685" i="15" s="1"/>
  <c r="BV685" i="15" s="1"/>
  <c r="BW181" i="15"/>
  <c r="BW235" i="15"/>
  <c r="BW466" i="15"/>
  <c r="BW152" i="15"/>
  <c r="BW471" i="15"/>
  <c r="BO66" i="15"/>
  <c r="BU66" i="15" s="1"/>
  <c r="BV66" i="15" s="1"/>
  <c r="BO699" i="15"/>
  <c r="BU699" i="15" s="1"/>
  <c r="BV699" i="15" s="1"/>
  <c r="BO121" i="15"/>
  <c r="BU121" i="15" s="1"/>
  <c r="BV121" i="15" s="1"/>
  <c r="BO588" i="15"/>
  <c r="BU588" i="15" s="1"/>
  <c r="BV588" i="15" s="1"/>
  <c r="BO547" i="15"/>
  <c r="BU547" i="15" s="1"/>
  <c r="BV547" i="15" s="1"/>
  <c r="BO626" i="15"/>
  <c r="BU626" i="15" s="1"/>
  <c r="BV626" i="15" s="1"/>
  <c r="BO637" i="15"/>
  <c r="BU637" i="15" s="1"/>
  <c r="BV637" i="15" s="1"/>
  <c r="BO130" i="15"/>
  <c r="BU130" i="15" s="1"/>
  <c r="BV130" i="15" s="1"/>
  <c r="BO593" i="15"/>
  <c r="BU593" i="15" s="1"/>
  <c r="BV593" i="15" s="1"/>
  <c r="BW593" i="15" s="1"/>
  <c r="BO72" i="15"/>
  <c r="BU72" i="15" s="1"/>
  <c r="BV72" i="15" s="1"/>
  <c r="BO80" i="15"/>
  <c r="BU80" i="15" s="1"/>
  <c r="BV80" i="15" s="1"/>
  <c r="BO144" i="15"/>
  <c r="BU144" i="15" s="1"/>
  <c r="BV144" i="15" s="1"/>
  <c r="BW319" i="15"/>
  <c r="BO635" i="15"/>
  <c r="BU635" i="15" s="1"/>
  <c r="BV635" i="15" s="1"/>
  <c r="BO567" i="15"/>
  <c r="BU567" i="15" s="1"/>
  <c r="BV567" i="15" s="1"/>
  <c r="BW524" i="15"/>
  <c r="BO708" i="15"/>
  <c r="BU708" i="15" s="1"/>
  <c r="BO551" i="15"/>
  <c r="BU551" i="15" s="1"/>
  <c r="BV551" i="15" s="1"/>
  <c r="BO82" i="15"/>
  <c r="BU82" i="15" s="1"/>
  <c r="BV82" i="15" s="1"/>
  <c r="BO62" i="15"/>
  <c r="BU62" i="15" s="1"/>
  <c r="BV62" i="15" s="1"/>
  <c r="BO709" i="15"/>
  <c r="BU709" i="15" s="1"/>
  <c r="BV709" i="15" s="1"/>
  <c r="BW238" i="15"/>
  <c r="BW399" i="15"/>
  <c r="BO94" i="15"/>
  <c r="BU94" i="15" s="1"/>
  <c r="BV94" i="15" s="1"/>
  <c r="BO73" i="15"/>
  <c r="BU73" i="15" s="1"/>
  <c r="BV73" i="15" s="1"/>
  <c r="BW535" i="15"/>
  <c r="BW178" i="15"/>
  <c r="BW489" i="15"/>
  <c r="BO93" i="15"/>
  <c r="BU93" i="15" s="1"/>
  <c r="BV93" i="15" s="1"/>
  <c r="BW265" i="15"/>
  <c r="BW331" i="15"/>
  <c r="BO87" i="15"/>
  <c r="BU87" i="15" s="1"/>
  <c r="BV87" i="15" s="1"/>
  <c r="BW447" i="15"/>
  <c r="BW531" i="15"/>
  <c r="BW325" i="15"/>
  <c r="BW270" i="15"/>
  <c r="BW526" i="15"/>
  <c r="BW371" i="15"/>
  <c r="BW518" i="15"/>
  <c r="BW467" i="15"/>
  <c r="BW203" i="15"/>
  <c r="BW329" i="15"/>
  <c r="BO594" i="15"/>
  <c r="BU594" i="15" s="1"/>
  <c r="BV594" i="15" s="1"/>
  <c r="BO629" i="15"/>
  <c r="BU629" i="15" s="1"/>
  <c r="BV629" i="15" s="1"/>
  <c r="BW537" i="15"/>
  <c r="BW242" i="15"/>
  <c r="BO543" i="15"/>
  <c r="BU543" i="15" s="1"/>
  <c r="BV543" i="15" s="1"/>
  <c r="BO20" i="15"/>
  <c r="BU20" i="15" s="1"/>
  <c r="BV20" i="15" s="1"/>
  <c r="BO548" i="15"/>
  <c r="BU548" i="15" s="1"/>
  <c r="BV548" i="15" s="1"/>
  <c r="BO132" i="15"/>
  <c r="BU132" i="15" s="1"/>
  <c r="BV132" i="15" s="1"/>
  <c r="BW186" i="15"/>
  <c r="BW473" i="15"/>
  <c r="BO638" i="15"/>
  <c r="BU638" i="15" s="1"/>
  <c r="BV638" i="15" s="1"/>
  <c r="BO634" i="15"/>
  <c r="BU634" i="15" s="1"/>
  <c r="BV634" i="15" s="1"/>
  <c r="BW405" i="15"/>
  <c r="BW230" i="15"/>
  <c r="BW390" i="15"/>
  <c r="BW341" i="15"/>
  <c r="BO595" i="15"/>
  <c r="BU595" i="15" s="1"/>
  <c r="BV595" i="15" s="1"/>
  <c r="BO100" i="15"/>
  <c r="BU100" i="15" s="1"/>
  <c r="BV100" i="15" s="1"/>
  <c r="BW469" i="15"/>
  <c r="BW182" i="15"/>
  <c r="BW458" i="15"/>
  <c r="BW245" i="15"/>
  <c r="BW177" i="15"/>
  <c r="BW501" i="15"/>
  <c r="BW51" i="15"/>
  <c r="BW166" i="15"/>
  <c r="BW268" i="15"/>
  <c r="BO640" i="15"/>
  <c r="BU640" i="15" s="1"/>
  <c r="BV640" i="15" s="1"/>
  <c r="BW360" i="15"/>
  <c r="BW512" i="15"/>
  <c r="BO103" i="15"/>
  <c r="BU103" i="15" s="1"/>
  <c r="BV103" i="15" s="1"/>
  <c r="BO546" i="15"/>
  <c r="BU546" i="15" s="1"/>
  <c r="BV546" i="15" s="1"/>
  <c r="BO582" i="15"/>
  <c r="BU582" i="15" s="1"/>
  <c r="BV582" i="15" s="1"/>
  <c r="BO614" i="15"/>
  <c r="BU614" i="15" s="1"/>
  <c r="BV614" i="15" s="1"/>
  <c r="BO673" i="15"/>
  <c r="BU673" i="15" s="1"/>
  <c r="BV673" i="15" s="1"/>
  <c r="BW237" i="15"/>
  <c r="BO706" i="15"/>
  <c r="BU706" i="15" s="1"/>
  <c r="BV706" i="15" s="1"/>
  <c r="BO587" i="15"/>
  <c r="BU587" i="15" s="1"/>
  <c r="BV587" i="15" s="1"/>
  <c r="BW464" i="15"/>
  <c r="BW153" i="15"/>
  <c r="BW394" i="15"/>
  <c r="BW183" i="15"/>
  <c r="BO560" i="15"/>
  <c r="BU560" i="15" s="1"/>
  <c r="BV560" i="15" s="1"/>
  <c r="BO573" i="15"/>
  <c r="BU573" i="15" s="1"/>
  <c r="BV573" i="15" s="1"/>
  <c r="BO143" i="15"/>
  <c r="BU143" i="15" s="1"/>
  <c r="BV143" i="15" s="1"/>
  <c r="BO676" i="15"/>
  <c r="BU676" i="15" s="1"/>
  <c r="BV676" i="15" s="1"/>
  <c r="BO650" i="15"/>
  <c r="BU650" i="15" s="1"/>
  <c r="BV650" i="15" s="1"/>
  <c r="BO601" i="15"/>
  <c r="BU601" i="15" s="1"/>
  <c r="BV601" i="15" s="1"/>
  <c r="BO693" i="15"/>
  <c r="BU693" i="15" s="1"/>
  <c r="BV693" i="15" s="1"/>
  <c r="BO556" i="15"/>
  <c r="BU556" i="15" s="1"/>
  <c r="BV556" i="15" s="1"/>
  <c r="BO648" i="15"/>
  <c r="BU648" i="15" s="1"/>
  <c r="BV648" i="15" s="1"/>
  <c r="BO563" i="15"/>
  <c r="BU563" i="15" s="1"/>
  <c r="BV563" i="15" s="1"/>
  <c r="BW171" i="15"/>
  <c r="BW539" i="15"/>
  <c r="BW162" i="15"/>
  <c r="BW370" i="15"/>
  <c r="BW320" i="15"/>
  <c r="BW540" i="15"/>
  <c r="BW131" i="15"/>
  <c r="BW151" i="15"/>
  <c r="BW416" i="15"/>
  <c r="BW532" i="15"/>
  <c r="BO606" i="15"/>
  <c r="BU606" i="15" s="1"/>
  <c r="BV606" i="15" s="1"/>
  <c r="BW156" i="15"/>
  <c r="BW425" i="15"/>
  <c r="BO591" i="15"/>
  <c r="BU591" i="15" s="1"/>
  <c r="BV591" i="15" s="1"/>
  <c r="BW460" i="15"/>
  <c r="BO641" i="15"/>
  <c r="BU641" i="15" s="1"/>
  <c r="BV641" i="15" s="1"/>
  <c r="BW445" i="15"/>
  <c r="BW170" i="15"/>
  <c r="BW441" i="15"/>
  <c r="BW165" i="15"/>
  <c r="BW378" i="15"/>
  <c r="BW406" i="15"/>
  <c r="BW189" i="15"/>
  <c r="BO544" i="15"/>
  <c r="BU544" i="15" s="1"/>
  <c r="BV544" i="15" s="1"/>
  <c r="BO702" i="15"/>
  <c r="BU702" i="15" s="1"/>
  <c r="BV702" i="15" s="1"/>
  <c r="BO564" i="15"/>
  <c r="BU564" i="15" s="1"/>
  <c r="BV564" i="15" s="1"/>
  <c r="BO568" i="15"/>
  <c r="BU568" i="15" s="1"/>
  <c r="BV568" i="15" s="1"/>
  <c r="BO627" i="15"/>
  <c r="BU627" i="15" s="1"/>
  <c r="BV627" i="15" s="1"/>
  <c r="BO98" i="15"/>
  <c r="BU98" i="15" s="1"/>
  <c r="BV98" i="15" s="1"/>
  <c r="BW465" i="15"/>
  <c r="BW41" i="15"/>
  <c r="BW327" i="15"/>
  <c r="BW503" i="15"/>
  <c r="BW506" i="15"/>
  <c r="BW332" i="15"/>
  <c r="BW521" i="15"/>
  <c r="BW317" i="15"/>
  <c r="BW457" i="15"/>
  <c r="BW435" i="15"/>
  <c r="BO128" i="15"/>
  <c r="BU128" i="15" s="1"/>
  <c r="BV128" i="15" s="1"/>
  <c r="BO59" i="15"/>
  <c r="BU59" i="15" s="1"/>
  <c r="BV59" i="15" s="1"/>
  <c r="BO111" i="15"/>
  <c r="BU111" i="15" s="1"/>
  <c r="BV111" i="15" s="1"/>
  <c r="BW200" i="15"/>
  <c r="BW197" i="15"/>
  <c r="BW334" i="15"/>
  <c r="BW70" i="15"/>
  <c r="BW304" i="15"/>
  <c r="BW456" i="15"/>
  <c r="BW236" i="15"/>
  <c r="BW519" i="15"/>
  <c r="BW168" i="15"/>
  <c r="BW513" i="15"/>
  <c r="BW202" i="15"/>
  <c r="BW468" i="15"/>
  <c r="BO624" i="15"/>
  <c r="BU624" i="15" s="1"/>
  <c r="BV624" i="15" s="1"/>
  <c r="BO134" i="15"/>
  <c r="BU134" i="15" s="1"/>
  <c r="BV134" i="15" s="1"/>
  <c r="BO712" i="15"/>
  <c r="BU712" i="15" s="1"/>
  <c r="BV712" i="15" s="1"/>
  <c r="BO625" i="15"/>
  <c r="BU625" i="15" s="1"/>
  <c r="BV625" i="15" s="1"/>
  <c r="BO581" i="15"/>
  <c r="BU581" i="15" s="1"/>
  <c r="BV581" i="15" s="1"/>
  <c r="BO623" i="15"/>
  <c r="BU623" i="15" s="1"/>
  <c r="BV623" i="15" s="1"/>
  <c r="BO608" i="15"/>
  <c r="BU608" i="15" s="1"/>
  <c r="BV608" i="15" s="1"/>
  <c r="BO662" i="15"/>
  <c r="BU662" i="15" s="1"/>
  <c r="BV662" i="15" s="1"/>
  <c r="BO701" i="15"/>
  <c r="BU701" i="15" s="1"/>
  <c r="BV701" i="15" s="1"/>
  <c r="BO604" i="15"/>
  <c r="BU604" i="15" s="1"/>
  <c r="BO557" i="15"/>
  <c r="BU557" i="15" s="1"/>
  <c r="BV557" i="15" s="1"/>
  <c r="BO698" i="15"/>
  <c r="BU698" i="15" s="1"/>
  <c r="BV698" i="15" s="1"/>
  <c r="BO644" i="15"/>
  <c r="BU644" i="15" s="1"/>
  <c r="BV644" i="15" s="1"/>
  <c r="BO664" i="15"/>
  <c r="BU664" i="15" s="1"/>
  <c r="BV664" i="15" s="1"/>
  <c r="BW515" i="15"/>
  <c r="BW208" i="15"/>
  <c r="BO125" i="15"/>
  <c r="BU125" i="15" s="1"/>
  <c r="BV125" i="15" s="1"/>
  <c r="BO559" i="15"/>
  <c r="BU559" i="15" s="1"/>
  <c r="BV559" i="15" s="1"/>
  <c r="BO653" i="15"/>
  <c r="BU653" i="15" s="1"/>
  <c r="BV653" i="15" s="1"/>
  <c r="BO147" i="15"/>
  <c r="BU147" i="15" s="1"/>
  <c r="BV147" i="15" s="1"/>
  <c r="BW380" i="15"/>
  <c r="BO107" i="15"/>
  <c r="BU107" i="15" s="1"/>
  <c r="BV107" i="15" s="1"/>
  <c r="BO570" i="15"/>
  <c r="BU570" i="15" s="1"/>
  <c r="BV570" i="15" s="1"/>
  <c r="BW316" i="15"/>
  <c r="BW391" i="15"/>
  <c r="BW508" i="15"/>
  <c r="BW218" i="15"/>
  <c r="BW346" i="15"/>
  <c r="BW328" i="15"/>
  <c r="BW400" i="15"/>
  <c r="BQ655" i="15"/>
  <c r="BR655" i="15" s="1"/>
  <c r="BO655" i="15"/>
  <c r="BU655" i="15" s="1"/>
  <c r="BV655" i="15" s="1"/>
  <c r="BW449" i="15"/>
  <c r="BW423" i="15"/>
  <c r="BO126" i="15"/>
  <c r="BU126" i="15" s="1"/>
  <c r="BV126" i="15" s="1"/>
  <c r="BW160" i="15"/>
  <c r="BQ657" i="15"/>
  <c r="BR657" i="15" s="1"/>
  <c r="BO657" i="15"/>
  <c r="BU657" i="15" s="1"/>
  <c r="BV657" i="15" s="1"/>
  <c r="BW517" i="15"/>
  <c r="BO605" i="15"/>
  <c r="BU605" i="15" s="1"/>
  <c r="BV605" i="15" s="1"/>
  <c r="BW205" i="15"/>
  <c r="BW335" i="15"/>
  <c r="BO142" i="15"/>
  <c r="BU142" i="15" s="1"/>
  <c r="BV142" i="15" s="1"/>
  <c r="BW217" i="15"/>
  <c r="BW511" i="15"/>
  <c r="BW396" i="15"/>
  <c r="BW215" i="15"/>
  <c r="BO654" i="15"/>
  <c r="BU654" i="15" s="1"/>
  <c r="BV654" i="15" s="1"/>
  <c r="BW379" i="15"/>
  <c r="BW475" i="15"/>
  <c r="BO127" i="15"/>
  <c r="BU127" i="15" s="1"/>
  <c r="BV127" i="15" s="1"/>
  <c r="BO618" i="15"/>
  <c r="BU618" i="15" s="1"/>
  <c r="BV618" i="15" s="1"/>
  <c r="BO113" i="15"/>
  <c r="BU113" i="15" s="1"/>
  <c r="BV113" i="15" s="1"/>
  <c r="BO628" i="15"/>
  <c r="BU628" i="15" s="1"/>
  <c r="BV628" i="15" s="1"/>
  <c r="BO647" i="15"/>
  <c r="BU647" i="15" s="1"/>
  <c r="BV647" i="15" s="1"/>
  <c r="BO589" i="15"/>
  <c r="BU589" i="15" s="1"/>
  <c r="BV589" i="15" s="1"/>
  <c r="BO554" i="15"/>
  <c r="BU554" i="15" s="1"/>
  <c r="BV554" i="15" s="1"/>
  <c r="BO592" i="15"/>
  <c r="BU592" i="15" s="1"/>
  <c r="BV592" i="15" s="1"/>
  <c r="BO65" i="15"/>
  <c r="BU65" i="15" s="1"/>
  <c r="BV65" i="15" s="1"/>
  <c r="BO660" i="15"/>
  <c r="BU660" i="15" s="1"/>
  <c r="BV660" i="15" s="1"/>
  <c r="BO123" i="15"/>
  <c r="BU123" i="15" s="1"/>
  <c r="BV123" i="15" s="1"/>
  <c r="BW174" i="15"/>
  <c r="BW492" i="15"/>
  <c r="BW439" i="15"/>
  <c r="BO704" i="15"/>
  <c r="BU704" i="15" s="1"/>
  <c r="BV704" i="15" s="1"/>
  <c r="BO108" i="15"/>
  <c r="BU108" i="15" s="1"/>
  <c r="BV108" i="15" s="1"/>
  <c r="BO9" i="15"/>
  <c r="BU9" i="15" s="1"/>
  <c r="BV9" i="15" s="1"/>
  <c r="BO645" i="15"/>
  <c r="BU645" i="15" s="1"/>
  <c r="BV645" i="15" s="1"/>
  <c r="BO96" i="15"/>
  <c r="BU96" i="15" s="1"/>
  <c r="BV96" i="15" s="1"/>
  <c r="BO658" i="15"/>
  <c r="BU658" i="15" s="1"/>
  <c r="BV658" i="15" s="1"/>
  <c r="BO101" i="15"/>
  <c r="BU101" i="15" s="1"/>
  <c r="BV101" i="15" s="1"/>
  <c r="BO17" i="15"/>
  <c r="BU17" i="15" s="1"/>
  <c r="BV17" i="15" s="1"/>
  <c r="BO600" i="15"/>
  <c r="BU600" i="15" s="1"/>
  <c r="BV600" i="15" s="1"/>
  <c r="BO692" i="15"/>
  <c r="BU692" i="15" s="1"/>
  <c r="BV692" i="15" s="1"/>
  <c r="BO114" i="15"/>
  <c r="BU114" i="15" s="1"/>
  <c r="BV114" i="15" s="1"/>
  <c r="BO76" i="15"/>
  <c r="BU76" i="15" s="1"/>
  <c r="BV76" i="15" s="1"/>
  <c r="BO667" i="15"/>
  <c r="BU667" i="15" s="1"/>
  <c r="BV667" i="15" s="1"/>
  <c r="BO597" i="15"/>
  <c r="BU597" i="15" s="1"/>
  <c r="BV597" i="15" s="1"/>
  <c r="BO686" i="15"/>
  <c r="BU686" i="15" s="1"/>
  <c r="BV686" i="15" s="1"/>
  <c r="BO14" i="15"/>
  <c r="BU14" i="15" s="1"/>
  <c r="BV14" i="15" s="1"/>
  <c r="BW212" i="15"/>
  <c r="BO684" i="15"/>
  <c r="BU684" i="15" s="1"/>
  <c r="BV684" i="15" s="1"/>
  <c r="BW306" i="15"/>
  <c r="BO69" i="15"/>
  <c r="BU69" i="15" s="1"/>
  <c r="BV69" i="15" s="1"/>
  <c r="BO621" i="15"/>
  <c r="BU621" i="15" s="1"/>
  <c r="BV621" i="15" s="1"/>
  <c r="BO675" i="15"/>
  <c r="BU675" i="15" s="1"/>
  <c r="BV675" i="15" s="1"/>
  <c r="BO598" i="15"/>
  <c r="BU598" i="15" s="1"/>
  <c r="BV598" i="15" s="1"/>
  <c r="BO569" i="15"/>
  <c r="BU569" i="15" s="1"/>
  <c r="BV569" i="15" s="1"/>
  <c r="BO555" i="15"/>
  <c r="BU555" i="15" s="1"/>
  <c r="BV555" i="15" s="1"/>
  <c r="BO580" i="15"/>
  <c r="BU580" i="15" s="1"/>
  <c r="BV580" i="15" s="1"/>
  <c r="BO97" i="15"/>
  <c r="BU97" i="15" s="1"/>
  <c r="BV97" i="15" s="1"/>
  <c r="BO678" i="15"/>
  <c r="BU678" i="15" s="1"/>
  <c r="BV678" i="15" s="1"/>
  <c r="BO57" i="15"/>
  <c r="BU57" i="15" s="1"/>
  <c r="BV57" i="15" s="1"/>
  <c r="BO95" i="15"/>
  <c r="BU95" i="15" s="1"/>
  <c r="BV95" i="15" s="1"/>
  <c r="BO575" i="15"/>
  <c r="BU575" i="15" s="1"/>
  <c r="BV575" i="15" s="1"/>
  <c r="BO99" i="15"/>
  <c r="BU99" i="15" s="1"/>
  <c r="BV99" i="15" s="1"/>
  <c r="BO683" i="15"/>
  <c r="BU683" i="15" s="1"/>
  <c r="BV683" i="15" s="1"/>
  <c r="BO565" i="15"/>
  <c r="BU565" i="15" s="1"/>
  <c r="BV565" i="15" s="1"/>
  <c r="BW194" i="15"/>
  <c r="BO661" i="15"/>
  <c r="BU661" i="15" s="1"/>
  <c r="BV661" i="15" s="1"/>
  <c r="BO642" i="15"/>
  <c r="BU642" i="15" s="1"/>
  <c r="BV642" i="15" s="1"/>
  <c r="BO90" i="15"/>
  <c r="BU90" i="15" s="1"/>
  <c r="BV90" i="15" s="1"/>
  <c r="BO83" i="15"/>
  <c r="BU83" i="15" s="1"/>
  <c r="BV83" i="15" s="1"/>
  <c r="BO649" i="15"/>
  <c r="BU649" i="15" s="1"/>
  <c r="BV649" i="15" s="1"/>
  <c r="BO656" i="15"/>
  <c r="BU656" i="15" s="1"/>
  <c r="BV656" i="15" s="1"/>
  <c r="BO106" i="15"/>
  <c r="BU106" i="15" s="1"/>
  <c r="BV106" i="15" s="1"/>
  <c r="BO71" i="15"/>
  <c r="BU71" i="15" s="1"/>
  <c r="BV71" i="15" s="1"/>
  <c r="BO620" i="15"/>
  <c r="BU620" i="15" s="1"/>
  <c r="BV620" i="15" s="1"/>
  <c r="BO11" i="15"/>
  <c r="BU11" i="15" s="1"/>
  <c r="BV11" i="15" s="1"/>
  <c r="BO105" i="15"/>
  <c r="BU105" i="15" s="1"/>
  <c r="BV105" i="15" s="1"/>
  <c r="BO586" i="15"/>
  <c r="BU586" i="15" s="1"/>
  <c r="BV586" i="15" s="1"/>
  <c r="BO672" i="15"/>
  <c r="BU672" i="15" s="1"/>
  <c r="BV672" i="15" s="1"/>
  <c r="BO576" i="15"/>
  <c r="BU576" i="15" s="1"/>
  <c r="BV576" i="15" s="1"/>
  <c r="BO613" i="15"/>
  <c r="BU613" i="15" s="1"/>
  <c r="BV613" i="15" s="1"/>
  <c r="BO599" i="15"/>
  <c r="BU599" i="15" s="1"/>
  <c r="BV599" i="15" s="1"/>
  <c r="BO562" i="15"/>
  <c r="BU562" i="15" s="1"/>
  <c r="BV562" i="15" s="1"/>
  <c r="BO690" i="15"/>
  <c r="BU690" i="15" s="1"/>
  <c r="BV690" i="15" s="1"/>
  <c r="BO603" i="15"/>
  <c r="BU603" i="15" s="1"/>
  <c r="BO133" i="15"/>
  <c r="BU133" i="15" s="1"/>
  <c r="BV133" i="15" s="1"/>
  <c r="BO671" i="15"/>
  <c r="BU671" i="15" s="1"/>
  <c r="BV671" i="15" s="1"/>
  <c r="BO691" i="15"/>
  <c r="BU691" i="15" s="1"/>
  <c r="BV691" i="15" s="1"/>
  <c r="BO705" i="15"/>
  <c r="BU705" i="15" s="1"/>
  <c r="BV705" i="15" s="1"/>
  <c r="BO77" i="15"/>
  <c r="BU77" i="15" s="1"/>
  <c r="BV77" i="15" s="1"/>
  <c r="BO596" i="15"/>
  <c r="BU596" i="15" s="1"/>
  <c r="BV596" i="15" s="1"/>
  <c r="BO674" i="15"/>
  <c r="BU674" i="15" s="1"/>
  <c r="BV674" i="15" s="1"/>
  <c r="BO639" i="15"/>
  <c r="BU639" i="15" s="1"/>
  <c r="BV639" i="15" s="1"/>
  <c r="BO688" i="15"/>
  <c r="BU688" i="15" s="1"/>
  <c r="BV688" i="15" s="1"/>
  <c r="BO8" i="15"/>
  <c r="BU8" i="15" s="1"/>
  <c r="BV8" i="15" s="1"/>
  <c r="BO615" i="15"/>
  <c r="BU615" i="15" s="1"/>
  <c r="BV615" i="15" s="1"/>
  <c r="BO18" i="15"/>
  <c r="BU18" i="15" s="1"/>
  <c r="BV18" i="15" s="1"/>
  <c r="BO689" i="15"/>
  <c r="BU689" i="15" s="1"/>
  <c r="BV689" i="15" s="1"/>
  <c r="BO585" i="15"/>
  <c r="BU585" i="15" s="1"/>
  <c r="BV585" i="15" s="1"/>
  <c r="BW261" i="15"/>
  <c r="BO631" i="15"/>
  <c r="BU631" i="15" s="1"/>
  <c r="BV631" i="15" s="1"/>
  <c r="BW389" i="15"/>
  <c r="BW533" i="15"/>
  <c r="BW412" i="15"/>
  <c r="BO677" i="15"/>
  <c r="BU677" i="15" s="1"/>
  <c r="BV677" i="15" s="1"/>
  <c r="BO710" i="15"/>
  <c r="BU710" i="15" s="1"/>
  <c r="BV710" i="15" s="1"/>
  <c r="BO558" i="15"/>
  <c r="BU558" i="15" s="1"/>
  <c r="BV558" i="15" s="1"/>
  <c r="BO541" i="15"/>
  <c r="BU541" i="15" s="1"/>
  <c r="BV541" i="15" s="1"/>
  <c r="BW541" i="15" s="1"/>
  <c r="BO668" i="15"/>
  <c r="BU668" i="15" s="1"/>
  <c r="BV668" i="15" s="1"/>
  <c r="BO579" i="15"/>
  <c r="BU579" i="15" s="1"/>
  <c r="BV579" i="15" s="1"/>
  <c r="BO86" i="15"/>
  <c r="BU86" i="15" s="1"/>
  <c r="BV86" i="15" s="1"/>
  <c r="BO61" i="15"/>
  <c r="BU61" i="15" s="1"/>
  <c r="BV61" i="15" s="1"/>
  <c r="BO85" i="15"/>
  <c r="BU85" i="15" s="1"/>
  <c r="BV85" i="15" s="1"/>
  <c r="BO707" i="15"/>
  <c r="BU707" i="15" s="1"/>
  <c r="BV707" i="15" s="1"/>
  <c r="BO13" i="15"/>
  <c r="BU13" i="15" s="1"/>
  <c r="BV13" i="15" s="1"/>
  <c r="BO79" i="15"/>
  <c r="BU79" i="15" s="1"/>
  <c r="BV79" i="15" s="1"/>
  <c r="BO700" i="15"/>
  <c r="BU700" i="15" s="1"/>
  <c r="BV700" i="15" s="1"/>
  <c r="BO632" i="15"/>
  <c r="BU632" i="15" s="1"/>
  <c r="BV632" i="15" s="1"/>
  <c r="BO697" i="15"/>
  <c r="BU697" i="15" s="1"/>
  <c r="BV697" i="15" s="1"/>
  <c r="BO542" i="15"/>
  <c r="BU542" i="15" s="1"/>
  <c r="BV542" i="15" s="1"/>
  <c r="BO145" i="15"/>
  <c r="BU145" i="15" s="1"/>
  <c r="BV145" i="15" s="1"/>
  <c r="BO669" i="15"/>
  <c r="BU669" i="15" s="1"/>
  <c r="BV669" i="15" s="1"/>
  <c r="BO19" i="15"/>
  <c r="BU19" i="15" s="1"/>
  <c r="BV19" i="15" s="1"/>
  <c r="BO665" i="15"/>
  <c r="BU665" i="15" s="1"/>
  <c r="BV665" i="15" s="1"/>
  <c r="BO682" i="15"/>
  <c r="BU682" i="15" s="1"/>
  <c r="BV682" i="15" s="1"/>
  <c r="BO545" i="15"/>
  <c r="BU545" i="15" s="1"/>
  <c r="BV545" i="15" s="1"/>
  <c r="BO590" i="15"/>
  <c r="BU590" i="15" s="1"/>
  <c r="BV590" i="15" s="1"/>
  <c r="BO652" i="15"/>
  <c r="BU652" i="15" s="1"/>
  <c r="BV652" i="15" s="1"/>
  <c r="BO711" i="15"/>
  <c r="BU711" i="15" s="1"/>
  <c r="BV711" i="15" s="1"/>
  <c r="BO16" i="15"/>
  <c r="BU16" i="15" s="1"/>
  <c r="BV16" i="15" s="1"/>
  <c r="BO146" i="15"/>
  <c r="BU146" i="15" s="1"/>
  <c r="BV146" i="15" s="1"/>
  <c r="BO120" i="15"/>
  <c r="BU120" i="15" s="1"/>
  <c r="BV120" i="15" s="1"/>
  <c r="BO109" i="15"/>
  <c r="BU109" i="15" s="1"/>
  <c r="BV109" i="15" s="1"/>
  <c r="BO571" i="15"/>
  <c r="BU571" i="15" s="1"/>
  <c r="BV571" i="15" s="1"/>
  <c r="BO92" i="15"/>
  <c r="BU92" i="15" s="1"/>
  <c r="BV92" i="15" s="1"/>
  <c r="BO602" i="15"/>
  <c r="BU602" i="15" s="1"/>
  <c r="BV602" i="15" s="1"/>
  <c r="BO680" i="15"/>
  <c r="BU680" i="15" s="1"/>
  <c r="BV680" i="15" s="1"/>
  <c r="BO561" i="15"/>
  <c r="BU561" i="15" s="1"/>
  <c r="BV561" i="15" s="1"/>
  <c r="BO670" i="15"/>
  <c r="BU670" i="15" s="1"/>
  <c r="BV670" i="15" s="1"/>
  <c r="BO60" i="15"/>
  <c r="BU60" i="15" s="1"/>
  <c r="BV60" i="15" s="1"/>
  <c r="BO703" i="15"/>
  <c r="BU703" i="15" s="1"/>
  <c r="BV703" i="15" s="1"/>
  <c r="BW140" i="15"/>
  <c r="BO630" i="15"/>
  <c r="BU630" i="15" s="1"/>
  <c r="BV630" i="15" s="1"/>
  <c r="BW446" i="15"/>
  <c r="BO566" i="15"/>
  <c r="BU566" i="15" s="1"/>
  <c r="BV566" i="15" s="1"/>
  <c r="BO659" i="15"/>
  <c r="BU659" i="15" s="1"/>
  <c r="BV659" i="15" s="1"/>
  <c r="BO129" i="15"/>
  <c r="BU129" i="15" s="1"/>
  <c r="BV129" i="15" s="1"/>
  <c r="BO115" i="15"/>
  <c r="BU115" i="15" s="1"/>
  <c r="BV115" i="15" s="1"/>
  <c r="BO651" i="15"/>
  <c r="BU651" i="15" s="1"/>
  <c r="BV651" i="15" s="1"/>
  <c r="BO695" i="15"/>
  <c r="BU695" i="15" s="1"/>
  <c r="BV695" i="15" s="1"/>
  <c r="BO88" i="15"/>
  <c r="BU88" i="15" s="1"/>
  <c r="BV88" i="15" s="1"/>
  <c r="BO572" i="15"/>
  <c r="BU572" i="15" s="1"/>
  <c r="BV572" i="15" s="1"/>
  <c r="BO619" i="15"/>
  <c r="BU619" i="15" s="1"/>
  <c r="BV619" i="15" s="1"/>
  <c r="BO583" i="15"/>
  <c r="BU583" i="15" s="1"/>
  <c r="BV583" i="15" s="1"/>
  <c r="BO646" i="15"/>
  <c r="BU646" i="15" s="1"/>
  <c r="BV646" i="15" s="1"/>
  <c r="BO584" i="15"/>
  <c r="BU584" i="15" s="1"/>
  <c r="BV584" i="15" s="1"/>
  <c r="BO15" i="15"/>
  <c r="BU15" i="15" s="1"/>
  <c r="BV15" i="15" s="1"/>
  <c r="BO611" i="15"/>
  <c r="BU611" i="15" s="1"/>
  <c r="BV611" i="15" s="1"/>
  <c r="BO696" i="15"/>
  <c r="BU696" i="15" s="1"/>
  <c r="BV696" i="15" s="1"/>
  <c r="BO574" i="15"/>
  <c r="BU574" i="15" s="1"/>
  <c r="BV574" i="15" s="1"/>
  <c r="BO679" i="15"/>
  <c r="BU679" i="15" s="1"/>
  <c r="BV679" i="15" s="1"/>
  <c r="BO694" i="15"/>
  <c r="BU694" i="15" s="1"/>
  <c r="BV694" i="15" s="1"/>
  <c r="BO616" i="15"/>
  <c r="BU616" i="15" s="1"/>
  <c r="BV616" i="15" s="1"/>
  <c r="BO622" i="15"/>
  <c r="BU622" i="15" s="1"/>
  <c r="BV622" i="15" s="1"/>
  <c r="BO577" i="15"/>
  <c r="BU577" i="15" s="1"/>
  <c r="BV577" i="15" s="1"/>
  <c r="BO578" i="15"/>
  <c r="BU578" i="15" s="1"/>
  <c r="BV578" i="15" s="1"/>
  <c r="BO633" i="15"/>
  <c r="BU633" i="15" s="1"/>
  <c r="BV633" i="15" s="1"/>
  <c r="BO681" i="15"/>
  <c r="BU681" i="15" s="1"/>
  <c r="BV681" i="15" s="1"/>
  <c r="BO56" i="15"/>
  <c r="BU56" i="15" s="1"/>
  <c r="BV56" i="15" s="1"/>
  <c r="W14" i="16"/>
  <c r="BR87" i="15"/>
  <c r="BR454" i="15"/>
  <c r="BR654" i="15"/>
  <c r="BR45" i="15"/>
  <c r="BR302" i="15"/>
  <c r="BR633" i="15"/>
  <c r="BR661" i="15"/>
  <c r="BR431" i="15"/>
  <c r="BR273" i="15"/>
  <c r="BR650" i="15"/>
  <c r="BR134" i="15"/>
  <c r="BR135" i="15"/>
  <c r="BR420" i="15"/>
  <c r="BR55" i="15"/>
  <c r="BR146" i="15"/>
  <c r="BR155" i="15"/>
  <c r="BR613" i="15"/>
  <c r="BR82" i="15"/>
  <c r="BR20" i="15"/>
  <c r="BR604" i="15"/>
  <c r="BR243" i="15"/>
  <c r="BR86" i="15"/>
  <c r="BR619" i="15"/>
  <c r="BR283" i="15"/>
  <c r="BR527" i="15"/>
  <c r="BR548" i="15"/>
  <c r="BR597" i="15"/>
  <c r="BR46" i="15"/>
  <c r="BR121" i="15"/>
  <c r="BR280" i="15"/>
  <c r="BR105" i="15"/>
  <c r="BR570" i="15"/>
  <c r="BR463" i="15"/>
  <c r="BR233" i="15"/>
  <c r="BR123" i="15"/>
  <c r="BR44" i="15"/>
  <c r="BR248" i="15"/>
  <c r="BR258" i="15"/>
  <c r="BR707" i="15"/>
  <c r="BR697" i="15"/>
  <c r="BR173" i="15"/>
  <c r="BR621" i="15"/>
  <c r="BR672" i="15"/>
  <c r="BR376" i="15"/>
  <c r="BR27" i="15"/>
  <c r="BR625" i="15"/>
  <c r="BR546" i="15"/>
  <c r="BR578" i="15"/>
  <c r="BR428" i="15"/>
  <c r="BR38" i="15"/>
  <c r="BR580" i="15"/>
  <c r="BR562" i="15"/>
  <c r="BR92" i="15"/>
  <c r="BR453" i="15"/>
  <c r="BR356" i="15"/>
  <c r="BR618" i="15"/>
  <c r="BR88" i="15"/>
  <c r="BR541" i="15"/>
  <c r="BR79" i="15"/>
  <c r="BR252" i="15"/>
  <c r="BR301" i="15"/>
  <c r="BR349" i="15"/>
  <c r="BR561" i="15"/>
  <c r="BR646" i="15"/>
  <c r="BR640" i="15"/>
  <c r="BR671" i="15"/>
  <c r="BR422" i="15"/>
  <c r="BR116" i="15"/>
  <c r="BR443" i="15"/>
  <c r="BR366" i="15"/>
  <c r="BR85" i="15"/>
  <c r="BR374" i="15"/>
  <c r="BR175" i="15"/>
  <c r="BR424" i="15"/>
  <c r="BR617" i="15"/>
  <c r="BR620" i="15"/>
  <c r="BR637" i="15"/>
  <c r="BR130" i="15"/>
  <c r="BR11" i="15"/>
  <c r="BR679" i="15"/>
  <c r="BR60" i="15"/>
  <c r="BR685" i="15"/>
  <c r="BR284" i="15"/>
  <c r="BR542" i="15"/>
  <c r="BR143" i="15"/>
  <c r="BR612" i="15"/>
  <c r="BR676" i="15"/>
  <c r="BR695" i="15"/>
  <c r="BR24" i="15"/>
  <c r="BR43" i="15"/>
  <c r="BR668" i="15"/>
  <c r="BR429" i="15"/>
  <c r="BR368" i="15"/>
  <c r="BR601" i="15"/>
  <c r="BR49" i="15"/>
  <c r="BR12" i="15"/>
  <c r="BR574" i="15"/>
  <c r="BR608" i="15"/>
  <c r="BR180" i="15"/>
  <c r="BR674" i="15"/>
  <c r="BR442" i="15"/>
  <c r="BR614" i="15"/>
  <c r="BR56" i="15"/>
  <c r="BR90" i="15"/>
  <c r="BR305" i="15"/>
  <c r="BR107" i="15"/>
  <c r="BR29" i="15"/>
  <c r="BR292" i="15"/>
  <c r="BR278" i="15"/>
  <c r="BR124" i="15"/>
  <c r="BR403" i="15"/>
  <c r="BR357" i="15"/>
  <c r="BR436" i="15"/>
  <c r="BR99" i="15"/>
  <c r="BR359" i="15"/>
  <c r="BR363" i="15"/>
  <c r="BR421" i="15"/>
  <c r="BR293" i="15"/>
  <c r="BR566" i="15"/>
  <c r="BR383" i="15"/>
  <c r="BR358" i="15"/>
  <c r="BR550" i="15"/>
  <c r="BR17" i="15"/>
  <c r="BR584" i="15"/>
  <c r="BR251" i="15"/>
  <c r="BR128" i="15"/>
  <c r="BR154" i="15"/>
  <c r="BR675" i="15"/>
  <c r="BR461" i="15"/>
  <c r="BR545" i="15"/>
  <c r="BR35" i="15"/>
  <c r="BR188" i="15"/>
  <c r="BR244" i="15"/>
  <c r="BR309" i="15"/>
  <c r="BR702" i="15"/>
  <c r="BR694" i="15"/>
  <c r="BR678" i="15"/>
  <c r="BR26" i="15"/>
  <c r="BR557" i="15"/>
  <c r="BR96" i="15"/>
  <c r="BR277" i="15"/>
  <c r="BR61" i="15"/>
  <c r="BR176" i="15"/>
  <c r="BR275" i="15"/>
  <c r="BR103" i="15"/>
  <c r="BR66" i="15"/>
  <c r="BR114" i="15"/>
  <c r="BR222" i="15"/>
  <c r="BR350" i="15"/>
  <c r="BR711" i="15"/>
  <c r="BR34" i="15"/>
  <c r="BR71" i="15"/>
  <c r="BR623" i="15"/>
  <c r="BR50" i="15"/>
  <c r="BR184" i="15"/>
  <c r="BR645" i="15"/>
  <c r="BR667" i="15"/>
  <c r="BR402" i="15"/>
  <c r="BR509" i="15"/>
  <c r="BR190" i="15"/>
  <c r="BR680" i="15"/>
  <c r="BR21" i="15"/>
  <c r="BR603" i="15"/>
  <c r="BR282" i="15"/>
  <c r="BR234" i="15"/>
  <c r="BR126" i="15"/>
  <c r="BR119" i="15"/>
  <c r="BR142" i="15"/>
  <c r="BR127" i="15"/>
  <c r="BR565" i="15"/>
  <c r="BR692" i="15"/>
  <c r="BR187" i="15"/>
  <c r="BR74" i="15"/>
  <c r="BR462" i="15"/>
  <c r="BR195" i="15"/>
  <c r="BR641" i="15"/>
  <c r="BR75" i="15"/>
  <c r="BR600" i="15"/>
  <c r="BR682" i="15"/>
  <c r="BR705" i="15"/>
  <c r="BR622" i="15"/>
  <c r="BR549" i="15"/>
  <c r="BR286" i="15"/>
  <c r="BR109" i="15"/>
  <c r="BR626" i="15"/>
  <c r="BR688" i="15"/>
  <c r="BR615" i="15"/>
  <c r="BR196" i="15"/>
  <c r="BR232" i="15"/>
  <c r="BR300" i="15"/>
  <c r="BR438" i="15"/>
  <c r="BR72" i="15"/>
  <c r="BR585" i="15"/>
  <c r="BR83" i="15"/>
  <c r="BR592" i="15"/>
  <c r="BR113" i="15"/>
  <c r="BR594" i="15"/>
  <c r="BR693" i="15"/>
  <c r="BR573" i="15"/>
  <c r="BR256" i="15"/>
  <c r="BR638" i="15"/>
  <c r="BR13" i="15"/>
  <c r="BR544" i="15"/>
  <c r="BR54" i="15"/>
  <c r="BR556" i="15"/>
  <c r="BR663" i="15"/>
  <c r="BR9" i="15"/>
  <c r="BR52" i="15"/>
  <c r="BR647" i="15"/>
  <c r="BR551" i="15"/>
  <c r="BR76" i="15"/>
  <c r="BR257" i="15"/>
  <c r="BR547" i="15"/>
  <c r="BR568" i="15"/>
  <c r="BR576" i="15"/>
  <c r="BR627" i="15"/>
  <c r="BR571" i="15"/>
  <c r="BR269" i="15"/>
  <c r="BR295" i="15"/>
  <c r="BR698" i="15"/>
  <c r="BR690" i="15"/>
  <c r="BR385" i="15"/>
  <c r="BR313" i="15"/>
  <c r="BR111" i="15"/>
  <c r="BR191" i="15"/>
  <c r="BR554" i="15"/>
  <c r="BR137" i="15"/>
  <c r="BR106" i="15"/>
  <c r="BR639" i="15"/>
  <c r="BR104" i="15"/>
  <c r="BR266" i="15"/>
  <c r="BR673" i="15"/>
  <c r="BR660" i="15"/>
  <c r="BR25" i="15"/>
  <c r="BR616" i="15"/>
  <c r="BR274" i="15"/>
  <c r="BR644" i="15"/>
  <c r="BR670" i="15"/>
  <c r="BR372" i="15"/>
  <c r="BR689" i="15"/>
  <c r="BR129" i="15"/>
  <c r="BR528" i="15"/>
  <c r="BR629" i="15"/>
  <c r="BR664" i="15"/>
  <c r="BR369" i="15"/>
  <c r="BR57" i="15"/>
  <c r="BR95" i="15"/>
  <c r="BR648" i="15"/>
  <c r="BR311" i="15"/>
  <c r="BR133" i="15"/>
  <c r="BR73" i="15"/>
  <c r="BR287" i="15"/>
  <c r="BR624" i="15"/>
  <c r="BR704" i="15"/>
  <c r="BR108" i="15"/>
  <c r="BR355" i="15"/>
  <c r="BR93" i="15"/>
  <c r="BR643" i="15"/>
  <c r="BR575" i="15"/>
  <c r="BR59" i="15"/>
  <c r="BR582" i="15"/>
  <c r="BR609" i="15"/>
  <c r="BR340" i="15"/>
  <c r="BR599" i="15"/>
  <c r="BR632" i="15"/>
  <c r="BR249" i="15"/>
  <c r="BR279" i="15"/>
  <c r="BR288" i="15"/>
  <c r="BR80" i="15"/>
  <c r="BR700" i="15"/>
  <c r="BR377" i="15"/>
  <c r="BR563" i="15"/>
  <c r="BR591" i="15"/>
  <c r="BR708" i="15"/>
  <c r="BR115" i="15"/>
  <c r="BR684" i="15"/>
  <c r="BR602" i="15"/>
  <c r="BR649" i="15"/>
  <c r="BR351" i="15"/>
  <c r="BR308" i="15"/>
  <c r="BR281" i="15"/>
  <c r="BR577" i="15"/>
  <c r="BR100" i="15"/>
  <c r="BR635" i="15"/>
  <c r="BR32" i="15"/>
  <c r="BR709" i="15"/>
  <c r="BR254" i="15"/>
  <c r="BR30" i="15"/>
  <c r="BR579" i="15"/>
  <c r="BR297" i="15"/>
  <c r="BR16" i="15"/>
  <c r="BR587" i="15"/>
  <c r="BR117" i="15"/>
  <c r="BR701" i="15"/>
  <c r="BR48" i="15"/>
  <c r="BR560" i="15"/>
  <c r="BR28" i="15"/>
  <c r="BR307" i="15"/>
  <c r="BR62" i="15"/>
  <c r="BR586" i="15"/>
  <c r="BR583" i="15"/>
  <c r="BR703" i="15"/>
  <c r="BR588" i="15"/>
  <c r="BR631" i="15"/>
  <c r="BR138" i="15"/>
  <c r="BR595" i="15"/>
  <c r="BR683" i="15"/>
  <c r="BR659" i="15"/>
  <c r="BR605" i="15"/>
  <c r="BR658" i="15"/>
  <c r="BR47" i="15"/>
  <c r="BR558" i="15"/>
  <c r="BR65" i="15"/>
  <c r="BR610" i="15"/>
  <c r="BR145" i="15"/>
  <c r="BR296" i="15"/>
  <c r="BR231" i="15"/>
  <c r="BR42" i="15"/>
  <c r="BR31" i="15"/>
  <c r="BR665" i="15"/>
  <c r="BR40" i="15"/>
  <c r="BR596" i="15"/>
  <c r="BR228" i="15"/>
  <c r="BR120" i="15"/>
  <c r="BR246" i="15"/>
  <c r="BR338" i="15"/>
  <c r="BR419" i="15"/>
  <c r="BR636" i="15"/>
  <c r="BR581" i="15"/>
  <c r="BR102" i="15"/>
  <c r="BR98" i="15"/>
  <c r="BR14" i="15"/>
  <c r="BR444" i="15"/>
  <c r="BR559" i="15"/>
  <c r="BR642" i="15"/>
  <c r="BR630" i="15"/>
  <c r="BR653" i="15"/>
  <c r="BR706" i="15"/>
  <c r="BR310" i="15"/>
  <c r="BR681" i="15"/>
  <c r="BR161" i="15"/>
  <c r="BR291" i="15"/>
  <c r="BR101" i="15"/>
  <c r="BR193" i="15"/>
  <c r="BR543" i="15"/>
  <c r="BR39" i="15"/>
  <c r="BR712" i="15"/>
  <c r="BR634" i="15"/>
  <c r="BR593" i="15"/>
  <c r="BR529" i="15"/>
  <c r="BR94" i="15"/>
  <c r="BR373" i="15"/>
  <c r="BR285" i="15"/>
  <c r="BR367" i="15"/>
  <c r="BR15" i="15"/>
  <c r="BR611" i="15"/>
  <c r="BR185" i="15"/>
  <c r="BR289" i="15"/>
  <c r="BR669" i="15"/>
  <c r="BR294" i="15"/>
  <c r="BR699" i="15"/>
  <c r="BR364" i="15"/>
  <c r="BR19" i="15"/>
  <c r="BR69" i="15"/>
  <c r="BR628" i="15"/>
  <c r="BR691" i="15"/>
  <c r="BR696" i="15"/>
  <c r="BR384" i="15"/>
  <c r="BR77" i="15"/>
  <c r="BR598" i="15"/>
  <c r="BR192" i="15"/>
  <c r="BR652" i="15"/>
  <c r="BR569" i="15"/>
  <c r="BR567" i="15"/>
  <c r="BR572" i="15"/>
  <c r="BR89" i="15"/>
  <c r="BR353" i="15"/>
  <c r="BR564" i="15"/>
  <c r="BR555" i="15"/>
  <c r="BR97" i="15"/>
  <c r="BR662" i="15"/>
  <c r="BR36" i="15"/>
  <c r="BR8" i="15"/>
  <c r="BR589" i="15"/>
  <c r="BR687" i="15"/>
  <c r="BR18" i="15"/>
  <c r="BR132" i="15"/>
  <c r="BR144" i="15"/>
  <c r="BR686" i="15"/>
  <c r="BR361" i="15"/>
  <c r="BR348" i="15"/>
  <c r="BR365" i="15"/>
  <c r="BR23" i="15"/>
  <c r="BR590" i="15"/>
  <c r="BR125" i="15"/>
  <c r="BR303" i="15"/>
  <c r="BR298" i="15"/>
  <c r="BR656" i="15"/>
  <c r="BR272" i="15"/>
  <c r="BR290" i="15"/>
  <c r="BO713" i="15" l="1"/>
  <c r="BW491" i="15"/>
  <c r="BW322" i="15"/>
  <c r="BW393" i="15"/>
  <c r="BW64" i="15"/>
  <c r="BW407" i="15"/>
  <c r="BW67" i="15"/>
  <c r="BW323" i="15"/>
  <c r="BW470" i="15"/>
  <c r="BW333" i="15"/>
  <c r="BW404" i="15"/>
  <c r="BW260" i="15"/>
  <c r="BW488" i="15"/>
  <c r="BW483" i="15"/>
  <c r="BW486" i="15"/>
  <c r="BW432" i="15"/>
  <c r="BW118" i="15"/>
  <c r="BW575" i="15"/>
  <c r="BW9" i="15"/>
  <c r="BW702" i="15"/>
  <c r="BW584" i="15"/>
  <c r="BW669" i="15"/>
  <c r="BW598" i="15"/>
  <c r="BW126" i="15"/>
  <c r="BW495" i="15"/>
  <c r="BW221" i="15"/>
  <c r="BW641" i="15"/>
  <c r="BW314" i="15"/>
  <c r="BW709" i="15"/>
  <c r="BW633" i="15"/>
  <c r="BW646" i="15"/>
  <c r="BW60" i="15"/>
  <c r="BW451" i="15"/>
  <c r="BW691" i="15"/>
  <c r="BW620" i="15"/>
  <c r="BW649" i="15"/>
  <c r="BW621" i="15"/>
  <c r="BW684" i="15"/>
  <c r="BW701" i="15"/>
  <c r="BW430" i="15"/>
  <c r="BW132" i="15"/>
  <c r="BW474" i="15"/>
  <c r="BW121" i="15"/>
  <c r="BW395" i="15"/>
  <c r="BW426" i="15"/>
  <c r="BW343" i="15"/>
  <c r="BW409" i="15"/>
  <c r="BW110" i="15"/>
  <c r="BW240" i="15"/>
  <c r="BW398" i="15"/>
  <c r="BW92" i="15"/>
  <c r="BW146" i="15"/>
  <c r="BW95" i="15"/>
  <c r="BW69" i="15"/>
  <c r="BW114" i="15"/>
  <c r="BW628" i="15"/>
  <c r="BW107" i="15"/>
  <c r="BW712" i="15"/>
  <c r="BW606" i="15"/>
  <c r="BW587" i="15"/>
  <c r="BW548" i="15"/>
  <c r="BW62" i="15"/>
  <c r="BW677" i="15"/>
  <c r="BW128" i="15"/>
  <c r="BW547" i="15"/>
  <c r="BW687" i="15"/>
  <c r="BW88" i="15"/>
  <c r="BW707" i="15"/>
  <c r="BW77" i="15"/>
  <c r="BW516" i="15"/>
  <c r="BW347" i="15"/>
  <c r="BW494" i="15"/>
  <c r="BW78" i="15"/>
  <c r="BW410" i="15"/>
  <c r="BW499" i="15"/>
  <c r="BW696" i="15"/>
  <c r="BW700" i="15"/>
  <c r="BW580" i="15"/>
  <c r="BW658" i="15"/>
  <c r="BW123" i="15"/>
  <c r="BW543" i="15"/>
  <c r="BW567" i="15"/>
  <c r="BW588" i="15"/>
  <c r="BW685" i="15"/>
  <c r="BW56" i="15"/>
  <c r="BW577" i="15"/>
  <c r="BW619" i="15"/>
  <c r="BW670" i="15"/>
  <c r="BW85" i="15"/>
  <c r="BW106" i="15"/>
  <c r="BW57" i="15"/>
  <c r="BW592" i="15"/>
  <c r="BW82" i="15"/>
  <c r="BW19" i="15"/>
  <c r="BW562" i="15"/>
  <c r="BW99" i="15"/>
  <c r="BW645" i="15"/>
  <c r="BW644" i="15"/>
  <c r="BW111" i="15"/>
  <c r="BW73" i="15"/>
  <c r="BW551" i="15"/>
  <c r="BW643" i="15"/>
  <c r="BW636" i="15"/>
  <c r="BW632" i="15"/>
  <c r="BW557" i="15"/>
  <c r="BW556" i="15"/>
  <c r="BW20" i="15"/>
  <c r="BW80" i="15"/>
  <c r="BW14" i="15"/>
  <c r="BW113" i="15"/>
  <c r="BW706" i="15"/>
  <c r="BW710" i="15"/>
  <c r="BW596" i="15"/>
  <c r="BW599" i="15"/>
  <c r="BW105" i="15"/>
  <c r="BW569" i="15"/>
  <c r="BW597" i="15"/>
  <c r="BW600" i="15"/>
  <c r="BW618" i="15"/>
  <c r="BW617" i="15"/>
  <c r="BW276" i="15"/>
  <c r="BW550" i="15"/>
  <c r="BW45" i="15"/>
  <c r="BW32" i="15"/>
  <c r="BW609" i="15"/>
  <c r="BW663" i="15"/>
  <c r="BW21" i="15"/>
  <c r="BW43" i="15"/>
  <c r="BW303" i="15"/>
  <c r="BW100" i="15"/>
  <c r="BW558" i="15"/>
  <c r="BW295" i="15"/>
  <c r="BW403" i="15"/>
  <c r="BW626" i="15"/>
  <c r="BW549" i="15"/>
  <c r="BW699" i="15"/>
  <c r="BW34" i="15"/>
  <c r="BW135" i="15"/>
  <c r="BW72" i="15"/>
  <c r="BW462" i="15"/>
  <c r="BW365" i="15"/>
  <c r="BW125" i="15"/>
  <c r="BW385" i="15"/>
  <c r="BW16" i="15"/>
  <c r="BW355" i="15"/>
  <c r="BW288" i="15"/>
  <c r="BW176" i="15"/>
  <c r="BW228" i="15"/>
  <c r="BW635" i="15"/>
  <c r="BW75" i="15"/>
  <c r="BW665" i="15"/>
  <c r="BW144" i="15"/>
  <c r="BW573" i="15"/>
  <c r="BW648" i="15"/>
  <c r="BW286" i="15"/>
  <c r="BW422" i="15"/>
  <c r="BW463" i="15"/>
  <c r="BW608" i="15"/>
  <c r="BW650" i="15"/>
  <c r="BW582" i="15"/>
  <c r="BW350" i="15"/>
  <c r="BW266" i="15"/>
  <c r="BW629" i="15"/>
  <c r="BW428" i="15"/>
  <c r="BW130" i="15"/>
  <c r="BW54" i="15"/>
  <c r="BW627" i="15"/>
  <c r="BW676" i="15"/>
  <c r="BW246" i="15"/>
  <c r="BW185" i="15"/>
  <c r="BW243" i="15"/>
  <c r="BW55" i="15"/>
  <c r="BW143" i="15"/>
  <c r="BW574" i="15"/>
  <c r="BW373" i="15"/>
  <c r="BW638" i="15"/>
  <c r="BW222" i="15"/>
  <c r="BW161" i="15"/>
  <c r="BW294" i="15"/>
  <c r="BW44" i="15"/>
  <c r="BW688" i="15"/>
  <c r="BW616" i="15"/>
  <c r="BW284" i="15"/>
  <c r="BW279" i="15"/>
  <c r="BW196" i="15"/>
  <c r="BW93" i="15"/>
  <c r="BW190" i="15"/>
  <c r="BW290" i="15"/>
  <c r="BW424" i="15"/>
  <c r="BW23" i="15"/>
  <c r="BW461" i="15"/>
  <c r="BW453" i="15"/>
  <c r="BW187" i="15"/>
  <c r="BW353" i="15"/>
  <c r="BW180" i="15"/>
  <c r="BW254" i="15"/>
  <c r="BW40" i="15"/>
  <c r="BW310" i="15"/>
  <c r="BW583" i="15"/>
  <c r="BW653" i="15"/>
  <c r="BW31" i="15"/>
  <c r="BW89" i="15"/>
  <c r="BW672" i="15"/>
  <c r="BW544" i="15"/>
  <c r="BW232" i="15"/>
  <c r="BW71" i="15"/>
  <c r="BW673" i="15"/>
  <c r="BW429" i="15"/>
  <c r="BW52" i="15"/>
  <c r="BW311" i="15"/>
  <c r="BW555" i="15"/>
  <c r="BW282" i="15"/>
  <c r="BW296" i="15"/>
  <c r="BW50" i="15"/>
  <c r="BW431" i="15"/>
  <c r="BW231" i="15"/>
  <c r="BW529" i="15"/>
  <c r="BW571" i="15"/>
  <c r="BW668" i="15"/>
  <c r="BW361" i="15"/>
  <c r="BW28" i="15"/>
  <c r="BW564" i="15"/>
  <c r="BW647" i="15"/>
  <c r="BW340" i="15"/>
  <c r="BW631" i="15"/>
  <c r="BW576" i="15"/>
  <c r="BW586" i="15"/>
  <c r="BW272" i="15"/>
  <c r="BW421" i="15"/>
  <c r="BW145" i="15"/>
  <c r="BW642" i="15"/>
  <c r="BW698" i="15"/>
  <c r="BW639" i="15"/>
  <c r="BW554" i="15"/>
  <c r="BW349" i="15"/>
  <c r="BW283" i="15"/>
  <c r="BW49" i="15"/>
  <c r="BW376" i="15"/>
  <c r="BW36" i="15"/>
  <c r="BW256" i="15"/>
  <c r="BW192" i="15"/>
  <c r="BW173" i="15"/>
  <c r="BW678" i="15"/>
  <c r="BW244" i="15"/>
  <c r="BW419" i="15"/>
  <c r="BW581" i="15"/>
  <c r="BW367" i="15"/>
  <c r="BW602" i="15"/>
  <c r="BW120" i="15"/>
  <c r="BW257" i="15"/>
  <c r="BW366" i="15"/>
  <c r="BW351" i="15"/>
  <c r="BW287" i="15"/>
  <c r="BW679" i="15"/>
  <c r="BW711" i="15"/>
  <c r="BW175" i="15"/>
  <c r="BW438" i="15"/>
  <c r="BW273" i="15"/>
  <c r="BW374" i="15"/>
  <c r="BW191" i="15"/>
  <c r="BW589" i="15"/>
  <c r="BW38" i="15"/>
  <c r="BW436" i="15"/>
  <c r="BW26" i="15"/>
  <c r="BW384" i="15"/>
  <c r="BW603" i="15"/>
  <c r="BW667" i="15"/>
  <c r="BW97" i="15"/>
  <c r="BW278" i="15"/>
  <c r="BW291" i="15"/>
  <c r="BW302" i="15"/>
  <c r="BW193" i="15"/>
  <c r="BW234" i="15"/>
  <c r="BW657" i="15"/>
  <c r="BW15" i="15"/>
  <c r="BW297" i="15"/>
  <c r="BW292" i="15"/>
  <c r="BW570" i="15"/>
  <c r="BW655" i="15"/>
  <c r="BW527" i="15"/>
  <c r="BW420" i="15"/>
  <c r="BW652" i="15"/>
  <c r="BW660" i="15" l="1"/>
  <c r="BW595" i="15"/>
  <c r="BW656" i="15"/>
  <c r="BW630" i="15"/>
  <c r="BW65" i="15"/>
  <c r="BW611" i="15"/>
  <c r="BW625" i="15"/>
  <c r="BW594" i="15"/>
  <c r="BW671" i="15"/>
  <c r="BW661" i="15"/>
  <c r="BW134" i="15"/>
  <c r="BW605" i="15"/>
  <c r="BW13" i="15"/>
  <c r="BW640" i="15"/>
  <c r="BW74" i="15"/>
  <c r="BW79" i="15"/>
  <c r="BW129" i="15"/>
  <c r="BW708" i="15"/>
  <c r="BW664" i="15"/>
  <c r="BW601" i="15"/>
  <c r="BW546" i="15"/>
  <c r="BW686" i="15"/>
  <c r="BW96" i="15"/>
  <c r="BW697" i="15"/>
  <c r="BW693" i="15"/>
  <c r="BW94" i="15"/>
  <c r="BW545" i="15"/>
  <c r="BW572" i="15"/>
  <c r="BW18" i="15"/>
  <c r="BW704" i="15"/>
  <c r="BW654" i="15"/>
  <c r="BW109" i="15"/>
  <c r="BW87" i="15"/>
  <c r="BW614" i="15"/>
  <c r="BW8" i="15"/>
  <c r="BW566" i="15"/>
  <c r="BW66" i="15"/>
  <c r="BW90" i="15"/>
  <c r="BW142" i="15"/>
  <c r="BW568" i="15"/>
  <c r="BW561" i="15"/>
  <c r="BW705" i="15"/>
  <c r="BW610" i="15"/>
  <c r="BW683" i="15"/>
  <c r="BW615" i="15"/>
  <c r="BW17" i="15"/>
  <c r="BW682" i="15"/>
  <c r="BW578" i="15"/>
  <c r="BW559" i="15"/>
  <c r="BW565" i="15"/>
  <c r="BW703" i="15"/>
  <c r="BW585" i="15"/>
  <c r="BW622" i="15"/>
  <c r="BW542" i="15"/>
  <c r="BW98" i="15"/>
  <c r="BW695" i="15"/>
  <c r="BW101" i="15"/>
  <c r="BW115" i="15"/>
  <c r="BW76" i="15"/>
  <c r="BW127" i="15"/>
  <c r="BW634" i="15"/>
  <c r="BW61" i="15"/>
  <c r="BW675" i="15"/>
  <c r="BU713" i="15"/>
  <c r="BW662" i="15"/>
  <c r="BW674" i="15"/>
  <c r="BW690" i="15"/>
  <c r="BW680" i="15"/>
  <c r="BW590" i="15"/>
  <c r="BW579" i="15"/>
  <c r="BW623" i="15"/>
  <c r="BW692" i="15"/>
  <c r="BW59" i="15"/>
  <c r="BW659" i="15"/>
  <c r="BW637" i="15"/>
  <c r="BW651" i="15"/>
  <c r="BW689" i="15"/>
  <c r="BW108" i="15"/>
  <c r="BW560" i="15"/>
  <c r="BW11" i="15"/>
  <c r="BW103" i="15"/>
  <c r="BW681" i="15"/>
  <c r="BW624" i="15"/>
  <c r="BW104" i="15"/>
  <c r="BW133" i="15"/>
  <c r="BW147" i="15"/>
  <c r="BW613" i="15"/>
  <c r="BW604" i="15"/>
  <c r="BW694" i="15"/>
  <c r="BW563" i="15"/>
  <c r="BW86" i="15"/>
  <c r="BW591" i="15"/>
  <c r="BW83" i="15"/>
  <c r="BV713" i="15" l="1"/>
  <c r="BW713" i="15"/>
  <c r="AJ538" i="33"/>
  <c r="AN7" i="33"/>
  <c r="AA7" i="33"/>
  <c r="AH7" i="33" s="1"/>
  <c r="AD7" i="33" l="1"/>
  <c r="AC7" i="33"/>
  <c r="AG7" i="33"/>
  <c r="AE7" i="33"/>
  <c r="AF7" i="33"/>
  <c r="AB7" i="33"/>
  <c r="AI7" i="33" l="1"/>
  <c r="AP7" i="33" l="1"/>
  <c r="AT7" i="33" s="1"/>
  <c r="AI538" i="33"/>
  <c r="AQ7" i="33" l="1"/>
  <c r="AR7" i="33" s="1"/>
  <c r="AP538" i="33"/>
</calcChain>
</file>

<file path=xl/sharedStrings.xml><?xml version="1.0" encoding="utf-8"?>
<sst xmlns="http://schemas.openxmlformats.org/spreadsheetml/2006/main" count="17680" uniqueCount="2737">
  <si>
    <t>ITEM</t>
  </si>
  <si>
    <t>CANT</t>
  </si>
  <si>
    <t>UNIDAD</t>
  </si>
  <si>
    <t>IVA</t>
  </si>
  <si>
    <t>Elaborado por:</t>
  </si>
  <si>
    <t>Revisado por:</t>
  </si>
  <si>
    <t>FECHA:</t>
  </si>
  <si>
    <t>Aprobado por:</t>
  </si>
  <si>
    <t>LUIS EUGENIO HERRERA PAEZ</t>
  </si>
  <si>
    <t>PROFESIONAL SUBDIRECCIÓN FINANCIERA</t>
  </si>
  <si>
    <t>SUBDIRECTOR FINANCIERO (e)</t>
  </si>
  <si>
    <t>DESCRIPCIÓN</t>
  </si>
  <si>
    <t>VALOR UNITARIO SIN IVA</t>
  </si>
  <si>
    <t>LILIANA A.  APARICIO</t>
  </si>
  <si>
    <t>CONTRATISTA DIRECCION ADMINISTRATIVA FINANCIERA</t>
  </si>
  <si>
    <t>PROMEDIO</t>
  </si>
  <si>
    <t>DIRECTOR ADMINISTRATIVO FINANCIERO</t>
  </si>
  <si>
    <t>JORGE TULIO CUBILLOS ALZATE</t>
  </si>
  <si>
    <t>UND</t>
  </si>
  <si>
    <t>MARCELA MANRIQUE CASTRO</t>
  </si>
  <si>
    <t>ACUERDO MARCO DE PRECIOS</t>
  </si>
  <si>
    <t>COTIZACIONES VALORES WEB
EMPRESAS REPRESENTATIVAS</t>
  </si>
  <si>
    <t xml:space="preserve"> PRECIO TECHO 2021
SASI</t>
  </si>
  <si>
    <t>COLOMBIA COMPRA EFICIENTE</t>
  </si>
  <si>
    <t>COTIZACION 1
JEM SUPPLIES</t>
  </si>
  <si>
    <t>COTIZACION 2
UNION TEMPORAL  SOLUCION FERRETERA PARA COLOMBIA</t>
  </si>
  <si>
    <t>COTIZACION 3
SOLUCIONES INTEGRALES UNION SAS</t>
  </si>
  <si>
    <t>PRECIO DE REFERENCIA
IDRD</t>
  </si>
  <si>
    <t>PRECIO DE REFEREBCIA
IDU</t>
  </si>
  <si>
    <t>COTIZACION 7
HOME CENTER</t>
  </si>
  <si>
    <t>COTIZACION 8
EASY</t>
  </si>
  <si>
    <t>COTIZACION 9
INTERELECTRICOS</t>
  </si>
  <si>
    <t>SECRETARIA GENERAL</t>
  </si>
  <si>
    <t>GRANDES SUPERFICIES</t>
  </si>
  <si>
    <t xml:space="preserve">ITEM </t>
  </si>
  <si>
    <t>VALOR UNIT. SIN IVA</t>
  </si>
  <si>
    <t>IPC 5,62</t>
  </si>
  <si>
    <t>VALOR UNIT.CON IPC
SIN IVA</t>
  </si>
  <si>
    <t>VALOR CON IVA</t>
  </si>
  <si>
    <t xml:space="preserve">Descripción </t>
  </si>
  <si>
    <t xml:space="preserve">Item </t>
  </si>
  <si>
    <t>unidad</t>
  </si>
  <si>
    <t>VALOR UNIT ANTES DE IVA</t>
  </si>
  <si>
    <t>VALOR TOTAL ANTES DE IVA</t>
  </si>
  <si>
    <t>TOTAL CON IVA</t>
  </si>
  <si>
    <t>FUENTE</t>
  </si>
  <si>
    <t>PROMEDIO VALORES 
CCE</t>
  </si>
  <si>
    <t>VARIACION ESTABLECIDA ENTRE PRECIOS TECHO SASI 2021 Y VALORES DE CCE-255-AMP-2021</t>
  </si>
  <si>
    <t>SASI 2021 PRECIO TECHO 
INDEXADO</t>
  </si>
  <si>
    <t>JEM SUPPLIES</t>
  </si>
  <si>
    <t>UNION TEMPORAL  SOLUCION FERRETERA PARA COLOMBIA</t>
  </si>
  <si>
    <t>SOLUCIONES INTEGRALES UNION SAS</t>
  </si>
  <si>
    <t>HC DE COLOMBIA SAS</t>
  </si>
  <si>
    <t xml:space="preserve">
3FERRIMASTER</t>
  </si>
  <si>
    <t>INDUSTRIAL 180 SAS</t>
  </si>
  <si>
    <t>EAAB</t>
  </si>
  <si>
    <t>IDRD</t>
  </si>
  <si>
    <t>IDU</t>
  </si>
  <si>
    <t>HOME CENTER</t>
  </si>
  <si>
    <t>EASY</t>
  </si>
  <si>
    <t>INTERELECTRICOS</t>
  </si>
  <si>
    <t>NACIONAL DE ELECTRICOS</t>
  </si>
  <si>
    <t>FORMAS ELECTRICAS</t>
  </si>
  <si>
    <t>ELECTROSUAREZ</t>
  </si>
  <si>
    <t>CONSTRUELECTRICOS</t>
  </si>
  <si>
    <t>CINELCO</t>
  </si>
  <si>
    <t xml:space="preserve"> BELTEC</t>
  </si>
  <si>
    <t xml:space="preserve"> FERREMASTER</t>
  </si>
  <si>
    <t xml:space="preserve"> PHILAAC</t>
  </si>
  <si>
    <t>CUENTA</t>
  </si>
  <si>
    <t>MAXIMO VALOR</t>
  </si>
  <si>
    <t>MEDIO GEOMETRICA</t>
  </si>
  <si>
    <t>VALOR APROBADO</t>
  </si>
  <si>
    <t>VALOR TOTAL CON IVA</t>
  </si>
  <si>
    <t>MATERIAL PLÁSTICO PARA TUBERÍAS, ACOPLE LAVAMANOS PCP EN DIMENSIONES DE 40 CM A 60 CM</t>
  </si>
  <si>
    <t>Material Plástico Para Tuberías, Acople Lavamanos Pcp En Dimensiones De 40 Cm A 60 Cm</t>
  </si>
  <si>
    <t>und</t>
  </si>
  <si>
    <t>CCE-255-AMP-2021</t>
  </si>
  <si>
    <t> </t>
  </si>
  <si>
    <t>UNION DE REPARACIÓN EN PVC DE 1"</t>
  </si>
  <si>
    <t>Union De Reparación En Pvc De 1"</t>
  </si>
  <si>
    <t>UNION DE REPARACIÓN EN PVC DE 1/2"</t>
  </si>
  <si>
    <t>Union De Reparación En Pvc De 1/2"</t>
  </si>
  <si>
    <t>UNION DE REPARACIÓN EN PVC DE 3/4"</t>
  </si>
  <si>
    <t>Union De Reparación En Pvc De 3/4"</t>
  </si>
  <si>
    <t>ADAPTADOR MACHO DE1/2" PVC INSTALACIONES PARA EL TRANSPORTE DE AGUA DE CONSUMO A PRESION.</t>
  </si>
  <si>
    <t>Adaptador Macho De1/2" Pvc Instalaciones Para El Transporte De Agua De Consumo A Presion.</t>
  </si>
  <si>
    <t>ADAPTADOR MACHO DE 3/4" PVC INSTALACIONES PARA EL TRANSPORTE DE AGUA DE CONSUMO A PRESION.</t>
  </si>
  <si>
    <t>Adaptador Macho De 3/4" Pvc Instalaciones Para El Transporte De Agua De Consumo A Presion.</t>
  </si>
  <si>
    <t>ADAPTADOR MACHO DE 1" PVC INSTALACIONES PARA EL TRANSPORTE DE AGUA DE CONSUMO A PRESION.</t>
  </si>
  <si>
    <t>Adaptador Macho De 1" Pvc Instalaciones Para El Transporte De Agua De Consumo A Presion.</t>
  </si>
  <si>
    <t>ADAPTADOR MACHO LISO PVC PRESIÓN DE 1 1/4”</t>
  </si>
  <si>
    <t>https://www.homecenter.com.co/homecenter-co/product/22754/adaptador-macho-11-4-presion/22754/</t>
  </si>
  <si>
    <t>https://www.easy.com.co/p/adaptador-macho-pvc-presion-1.1~4%22-gerfor/</t>
  </si>
  <si>
    <t>ADAPTADOR MACHO DE 1.1/2" PVC INSTALACIONES PARA EL TRANSPORTE DE AGUA DE CONSUMO A PRESION.</t>
  </si>
  <si>
    <t>Adaptador Macho De 1.1/2" Pvc Instalaciones Para El Transporte De Agua De Consumo A Presion.</t>
  </si>
  <si>
    <t>ADAPTADOR MACHO DE 2" PVC INSTALACIONES PARA EL TRANSPORTE DE AGUA DE CONSUMO A PRESION.</t>
  </si>
  <si>
    <t>Adaptador Macho De 2" Pvc Instalaciones Para El Transporte De Agua De Consumo A Presion.</t>
  </si>
  <si>
    <t>ADAPTADOR MACHO EN PVC DE 3"</t>
  </si>
  <si>
    <t>Adaptador Macho En Pvc De 3"</t>
  </si>
  <si>
    <t xml:space="preserve">ADHESIVO LATEX PARA MEJORAR LA ADHERENCIA DE MORTEROS. </t>
  </si>
  <si>
    <t>GALON</t>
  </si>
  <si>
    <t>https://www.homecenter.com.co/homecenter-co/product/23766/sikalatex-mejorador-de-adherencia-para-morteros-o-concretos-45kg/23766/?queryId=d14b8ac1-d272-413f-8bf2-f63c084dee45</t>
  </si>
  <si>
    <t>https://www.homecenter.com.co/homecenter-co/product/168292/topex-latex-4-kilos/168292/</t>
  </si>
  <si>
    <t>PEGANTE PARA ENCHAPE Y BALDOSAS CERÁMICAS X 25 KILOS</t>
  </si>
  <si>
    <t>Pegante Para Enchape Y Baldosas Cerámicas X 25 Kilos</t>
  </si>
  <si>
    <t>ALAMBRE ACERO ELECTRO GALVANIZADO CALIBRE 16 POR 25 KILOS</t>
  </si>
  <si>
    <t>Alambre Acero Electro Galvanizado Calibre 16 Por 25 Kilos</t>
  </si>
  <si>
    <t>ALAMBRE NEGRO RECOCIDO CALIBRE 17</t>
  </si>
  <si>
    <t>https://www.homecenter.com.co/homecenter-co/product/271595/alambre-negro-recocido-25k-calibre-17/271595/</t>
  </si>
  <si>
    <t>https://www.easy.com.co/p/alambre-recocido-negro-c17x1kg/</t>
  </si>
  <si>
    <t>ALICATE DIELÉCTRICO 8”</t>
  </si>
  <si>
    <t>https://www.homecenter.com.co/homecenter-co/product/296031/alicate-universal-200mm-ubermann/296031/?queryId=98044220-2854-48d3-bbbc-e0124fd57553</t>
  </si>
  <si>
    <t xml:space="preserve">ALMOHADILLA PARA LIJADORA ROTOORBITAL DEWALT </t>
  </si>
  <si>
    <t>AMARRE PLÁSTICO DE 10 CM POR 100 UNIDADES</t>
  </si>
  <si>
    <t>PAQUETE</t>
  </si>
  <si>
    <t>https://www.easy.com.co/p/amarre-plastico-negro-2.5mmx10cm-100pzs/</t>
  </si>
  <si>
    <t>AMARRE PLÁSTICO DE 15 CM POR 100 UNIDADES</t>
  </si>
  <si>
    <t>https://www.homecenter.com.co/homecenter-co/product/105678/amarre-transparente-36-x-150-mm-100-unidades/105678/?queryId=55588825-a9fc-4426-b163-5e00a3bde197</t>
  </si>
  <si>
    <t>https://www.easy.com.co/p/amarre-plastico-blanco-3.5mmx15cm-50pzs/</t>
  </si>
  <si>
    <t>AMARRE PLÁSTICO DE 20 CM POR 100 UNIDADES</t>
  </si>
  <si>
    <t>https://www.homecenter.com.co/homecenter-co/product/181935/amarre-negro-36-x-200-mm-100-unidades/181935/?queryId=55588825-a9fc-4426-b163-5e00a3bde197</t>
  </si>
  <si>
    <t>https://www.easy.com.co/p/amarre-plastico-negro-4.5mmx20cm-50-piezas/</t>
  </si>
  <si>
    <t>AMARRE PLÁSTICO DE 30 CM POR 100 UNIDADES</t>
  </si>
  <si>
    <t>https://www.easy.com.co/p/amarre-plastico-negro-4.5mmx30cm-50pzs/</t>
  </si>
  <si>
    <t>ANCLAJE MASILLA ADHESIVA DE MONTAJE UNIVERSAL, DE ALTA DURACIÓN Y AGARRE, REEMPLAZA LOS CLAVOS X 353 GM</t>
  </si>
  <si>
    <t xml:space="preserve">TUBO </t>
  </si>
  <si>
    <t> https://www.homecenter.com.co/homecenter-co/product/53249/pattex-no-mas-clavos-353-gramos/53249/</t>
  </si>
  <si>
    <t>https://www.easy.com.co/p/adhesivo-no-mas-clavos-353gr-pattex/</t>
  </si>
  <si>
    <t xml:space="preserve">ANGULO DE 1" POR 1/8"DE ESPESOR Y LONGITUD 6 ML  </t>
  </si>
  <si>
    <t>https://www.homecenter.com.co/homecenter-co/product/103061/angulo-6m-x-1-x-1-8-pulg/103061/</t>
  </si>
  <si>
    <t xml:space="preserve">ANGULO PARA DRYWALL DE 2.5 X 2.5 CALIBRE 20 POR 2,44 M         </t>
  </si>
  <si>
    <t>https://www.homecenter.com.co/homecenter-co/product/312646/angulo-20-x-20-x-038mm-244m/312646/?queryId=36b2cc3b-7d58-4cf2-9c4b-2dd80a147650</t>
  </si>
  <si>
    <t>https://www.easy.com.co/p/angulo-0.35-25x25-x-2.44m/</t>
  </si>
  <si>
    <t>ARANDELA PLANA 1/4”</t>
  </si>
  <si>
    <t> https://www.homecenter.com.co/homecenter-co/mashomecenter/preciossiemprebajos</t>
  </si>
  <si>
    <t>https://www.easy.com.co/p/arandela-plana-1~4%22-zincado-x12und/</t>
  </si>
  <si>
    <t>ARENA DE PEÑA PRESENTACION BULTO 40 KILOS</t>
  </si>
  <si>
    <t>Arena De Peña Presentacion Bulto 40 Kilos</t>
  </si>
  <si>
    <t>ARENA DE RIO: PRESENTACIÓN BULTO POR 40 KILOS</t>
  </si>
  <si>
    <t>Arena De Rio: Presentación Bulto Por 40 Kilos</t>
  </si>
  <si>
    <t>ASIENTO SANITARIO INSTITUCIONAL BLANCO SENCILLO</t>
  </si>
  <si>
    <t>ASIENTO SANITARIO INSTITUCIONAL CON TAPA BLANCO</t>
  </si>
  <si>
    <t>BAJANTE TRADICIONAL SECCION 6,5X6,2 CM TRAMOS DE 3M</t>
  </si>
  <si>
    <t>Bajante Tradicional Seccion 6,5X6,2 Cm Tramos De 3M</t>
  </si>
  <si>
    <t>BALDE NEGRO DE CONSTRUCCIÓN</t>
  </si>
  <si>
    <t>Balde Negro De Construcción</t>
  </si>
  <si>
    <t>BANDA AUTOADHESIVA BITUMINOSA E IMPERMEABLE.  ANCHO 15 CM X 10 MT.</t>
  </si>
  <si>
    <t>BANDEJA METALICA MICROPERFORADA 60.5 CM X 60.5 CM COLOR BLANCO PARA CIELO RASO</t>
  </si>
  <si>
    <t>BANDEJA METALICA MICROPERFORADA DE 595 MM X 595 MM COLOR BLANCO PARA CIELO RASO</t>
  </si>
  <si>
    <t>PINTURA PARA MADERA BARNICES DE TODO TIPO: BARNIZ, COLOR TRANSPARENTE SEMIBRILLANTE X GALÓN.</t>
  </si>
  <si>
    <t>Pintura Para Madera Barnices De Todo Tipo: Barniz, Color Transparente Semibrillante X Galón.</t>
  </si>
  <si>
    <t>BISAGRA 3X3"</t>
  </si>
  <si>
    <t>Bisagra 3X3"</t>
  </si>
  <si>
    <t>JUEGO DE BISAGRAS DE PIVOTE PARA PUERTA</t>
  </si>
  <si>
    <t>Juego De Bisagras De Pivote Para Puerta</t>
  </si>
  <si>
    <t>BISAGRA HIDRAULICA PARA PUERTA PIVOTANTE CON CAJA EMPOTRADA A PISO TIPO SPEEDY O SIMILAR</t>
  </si>
  <si>
    <t>Bisagra Hidraulica Para Puerta Pivotante Con Caja Empotrada A Piso Tipo Speedy O Similar</t>
  </si>
  <si>
    <t>BISAGRA OMEGA 3"</t>
  </si>
  <si>
    <t>Bisagra Omega 3"</t>
  </si>
  <si>
    <t>BISTURI PROFESIONAL INDUSTRIAL</t>
  </si>
  <si>
    <t>BOQUILLA  PARA ENCHAPE</t>
  </si>
  <si>
    <t>KG</t>
  </si>
  <si>
    <t xml:space="preserve">BOQUILLERA DE 3” X 1” LARGO DE 3 ML     </t>
  </si>
  <si>
    <t>BROCA PARA ROTOMARTILLO D-45820 3/8 X 12 ¼ PULGADA</t>
  </si>
  <si>
    <t>BROCA DE TUNSGTENO MULTIPROPOSITO DE 1/2"</t>
  </si>
  <si>
    <t>BROCA DE TUNSGTENO MULTIPROPOSITO DE 1/4"</t>
  </si>
  <si>
    <t>BROCA DE TUNSGTENO MULTIPROPOSITO DE 3/16"</t>
  </si>
  <si>
    <t>BROCA DE TUNSGTENO MULTIPROPOSITO DE 3/8"</t>
  </si>
  <si>
    <t>BROCA DE TUNSGTENO MULTIPROPOSITO DE 5/16 "</t>
  </si>
  <si>
    <t>BROCHA 1"</t>
  </si>
  <si>
    <t>Brocha 1"</t>
  </si>
  <si>
    <t>BROCHA 2"</t>
  </si>
  <si>
    <t>Brocha 2"</t>
  </si>
  <si>
    <t>Brocha 3""</t>
  </si>
  <si>
    <t>BROCHA 4"</t>
  </si>
  <si>
    <t>Brocha 4"</t>
  </si>
  <si>
    <t xml:space="preserve">BUJE DE  2" X 1 1/2" SANITARIO PVC         </t>
  </si>
  <si>
    <t xml:space="preserve">BUJE DE  4" X 2" SANITARIO PVC     </t>
  </si>
  <si>
    <t xml:space="preserve">BUJE DE  4" X 3" SANITARIO PVC          </t>
  </si>
  <si>
    <t>BUJE DE 3" A 2" PVC SANITARIO</t>
  </si>
  <si>
    <t>BUJE DE 1 1/2" A 1" PVC PRESION</t>
  </si>
  <si>
    <t>BUJE DE 2" A 1/2" PVC PRESION</t>
  </si>
  <si>
    <t>BUJE DE 2" A 3/4" PVC PRESION</t>
  </si>
  <si>
    <t>BUJE DE 3" A 1 ½  " PVC PRESION</t>
  </si>
  <si>
    <t>BUJE DE 3" A 1" PVC PRESION</t>
  </si>
  <si>
    <t>BUJE DE 3" A 3/4 " PVC PRESION</t>
  </si>
  <si>
    <t>BUJE DE 2" A 1 1/2 " PVC PRESION</t>
  </si>
  <si>
    <t>BUJE EN PVC SOLDADO DE 2” X 1”</t>
  </si>
  <si>
    <t xml:space="preserve">CANAL PARA AGUAS LLUVIAS BLANCA EN PVC  LONGITUD 3 ML </t>
  </si>
  <si>
    <t>CANALETA PARA LAMINA DRYWALL 0.85 MM PARAL FC 140*41.2 X 2.44 MT</t>
  </si>
  <si>
    <t>Canaleta Para Lamina Drywall 0.85 Mm Paral Fc 140*41.2 X 2.44 Mt</t>
  </si>
  <si>
    <t>CANASTILLA PARA LAVAPLATOS 4” INOXIDABLE  – ( INCLUYE SOSCO)</t>
  </si>
  <si>
    <t>CARRETILLA GRANDE P/PLASTICO R/NEUMATICA</t>
  </si>
  <si>
    <t>Carretilla Grande P/Plastico R/Neumatica</t>
  </si>
  <si>
    <t>CARTÓN CORRUGADO POR ANCHO DE 1,5 ML</t>
  </si>
  <si>
    <t>ROLLO X 100 ML</t>
  </si>
  <si>
    <t>CEMENTO BLANCO 20KG - (DE USO GENERAL PARA CONSTRUCCIÓN)</t>
  </si>
  <si>
    <t>Cemento Blanco 20Kg - (De Uso General Para Construcción)</t>
  </si>
  <si>
    <t>CEMENTO MARINO PLASTICO</t>
  </si>
  <si>
    <t>BULTO DE CEMENTO POR 42.5 KILOS</t>
  </si>
  <si>
    <t>Bulto De Cemento Por 42.5 Kilos</t>
  </si>
  <si>
    <t xml:space="preserve">CEPILLO PARA DRYWALL DE 5 1/2"          </t>
  </si>
  <si>
    <t>CERÁMICA   PARA PISO 33.8X33.8MM  PARA TRÁFICO COMERCIAL GENERAL</t>
  </si>
  <si>
    <t>https://www.homecenter.com.co/homecenter-co/product/209684/piso-fortaleza-blanco-338-x-338cm-caja-16-m2-come/209684/?queryId=442c64a7-08b6-4cfe-bca3-0129d7b1ff7a</t>
  </si>
  <si>
    <t>CERAMICA BLANCA 20 CM X 20 CM</t>
  </si>
  <si>
    <t xml:space="preserve">CHAZO EXPANSIVO HEMBRA 5/16”         </t>
  </si>
  <si>
    <t>Chazo Supra Colapsible 1/4" con Tornillo</t>
  </si>
  <si>
    <t>https://www.homecenter.com.co/homecenter-co/product/90538/chazo-colapsible-bloque-hueco-1-4-y-tornillo-6un/90538/?queryId=c28f9c97-fdfc-403b-91df-0d15934e77fa</t>
  </si>
  <si>
    <t>https://www.easy.com.co/p/chazo-supra-colapsible-1~4%22-con-tornillo-x6und/</t>
  </si>
  <si>
    <t>Anclaje Nylon 5/16 X 1 5/8Pulg Tornillo</t>
  </si>
  <si>
    <t>https://www.homecenter.com.co/homecenter-co/product/302445/anclaje-nylon-5-16-x-1-5-8pulg-tornillo-6und/302445/?queryId=fc943b07-dbf2-4495-bb58-8671232c3e1d</t>
  </si>
  <si>
    <t>Chazo Expansivo 1/4x2-1/4pg</t>
  </si>
  <si>
    <t>https://www.homecenter.com.co/homecenter-co/product/76326/chazo-expansivo-1-4x2-1-4pg-4und/76326/?queryId=75f7e979-15bb-448f-baf2-7afc15502651</t>
  </si>
  <si>
    <t>https://www.homecenter.com.co/homecenter-co/product/359355/chazo-estriado-3-8pg-con-tornillo-50und-y-broca/359355/?queryId=869cad14-14b9-4ea3-b36d-39bd00126c02</t>
  </si>
  <si>
    <t>https://www.easy.com.co/p/chazo-3~8%22-%2B-tornillo-12%22-x-2%22-x6und/</t>
  </si>
  <si>
    <t>CHAZOS PUNTILLA DE 1/4”X2"</t>
  </si>
  <si>
    <t>14043 CHAZO PUNTILLA +  TORNILLO AUTOPERFORANTE</t>
  </si>
  <si>
    <t>https://www.homecenter.com.co/homecenter-co/product/76317/chazo-concreto-impacto-nylon-1-4x2-1-4-50un/76317/?queryId=c873ecf9-c50d-4f80-931e-7e128df77f1a</t>
  </si>
  <si>
    <t>https://www.easy.com.co/p/anclaje-impacto-1~4%22-x-2%C2%BC%22-con-tornillo-nylon-x-50und/</t>
  </si>
  <si>
    <t>CHEQUE METALICO DE 1"</t>
  </si>
  <si>
    <t>16420 CHEQUE GLOBO Ø1"-(125/200)</t>
  </si>
  <si>
    <t>9940 VÁLVULA CHEQUE DE 1"</t>
  </si>
  <si>
    <t>https://www.homecenter.com.co/homecenter-co/product/204057/cheque-horizontal-1pulg/204057/?queryId=cc9b733d-9282-479d-ae8e-76026f5d04f9</t>
  </si>
  <si>
    <t>CHEQUE METALICO DE 1/2"</t>
  </si>
  <si>
    <t>17857 CHEQUE CORTINA 1/2"</t>
  </si>
  <si>
    <t>https://www.homecenter.com.co/homecenter-co/product/204055/cheque-horizontal-1-2pulg/204055/?queryId=4f4446ec-60e9-4dc0-b2be-b7886a88384a</t>
  </si>
  <si>
    <t>CHEQUE METALICO DE 3/4"</t>
  </si>
  <si>
    <t>https://www.homecenter.com.co/homecenter-co/product/204056/cheque-horizontal-3-4pulg/204056/?queryId=361fc3ad-777d-4a7a-8576-48d6058c0dd1</t>
  </si>
  <si>
    <t xml:space="preserve">CILINDRO DE GAS PROPANO DE 15 LIBRAS </t>
  </si>
  <si>
    <t>12346 RECARGA DE CILINDRO DE GAS 40 LB</t>
  </si>
  <si>
    <t xml:space="preserve">CINCEL PALA 40 CM CON PROTECCIÓN ¾”              </t>
  </si>
  <si>
    <t>https://www.homecenter.com.co/homecenter-co/product/176284/cincel-con-proteccion-3-4-x-12-pulgadas-e871232/176284/?kid=bnnext1031762&amp;shop=googleShopping&amp;gclid=CjwKCAiAsNKQBhAPEiwAB-I5zb3Y5xMfgnPn1-mzaS9aIuocb6nQVLZUpJUSwPO-C-sQxHjBiYdTwBoC0S0QAvD_BwE</t>
  </si>
  <si>
    <t>CINCEL PARA ROTOMARTILLO D-45820</t>
  </si>
  <si>
    <t>https://www.homecenter.com.co/homecenter-co/product/238582/juego-10pz-brocas-sds-plus-y-2-cinceles-d-45820/238582/?queryId=bf994479-7881-4d41-9e9d-80e54d202249</t>
  </si>
  <si>
    <t>https://www.easy.com.co/p/cincel-3~4%22-dwa0802-punta-plana-angosta-sds-plus/</t>
  </si>
  <si>
    <t xml:space="preserve">CINTA ANTIDESLIZANTE NEGRA ANCHO 51 MM POR LONGITUD DE 18,3 ML </t>
  </si>
  <si>
    <t>ROLLO</t>
  </si>
  <si>
    <t>13340 Cinta Negra antideslizanteA=50MM+Adhesivo+Sellador</t>
  </si>
  <si>
    <t>https://www.homecenter.com.co/homecenter-co/product/55201/cinta-antideslizante-negra-48mmx5m-4und/55201/?queryId=352d073d-8faf-448b-87fc-4d735fd3a2da</t>
  </si>
  <si>
    <t>https://www.easy.com.co/p/cinta-antideslizante-negra/</t>
  </si>
  <si>
    <t>CINTA ANTIDESLIZANTE 2" 5 MT FOTOLUMINISCENTE</t>
  </si>
  <si>
    <t>Cinta Antideslizante 2" 5 Mt Fotoluminiscente</t>
  </si>
  <si>
    <t>CINTA DE ENMASCARAR 2PULG X 40MT. PRESENTACIÓN: ROLLO DE 2" X 40MT</t>
  </si>
  <si>
    <t>Cinta De Enmascarar 2Pulg X 40Mt. Presentación: Rollo De 2" X 40Mt</t>
  </si>
  <si>
    <t>CINTA DE ENMASCARAR 1PULG X 40MT. PRESENTACIÓN: ROLLO DE 1" X 40MT</t>
  </si>
  <si>
    <t>Cinta De Enmascarar 1Pulg X 40Mt. Presentación: Rollo De 1" X 40Mt</t>
  </si>
  <si>
    <t>CINTA DE SEÑALIZACION PELIGRO NO PASE X 100M</t>
  </si>
  <si>
    <t>Cinta De Señalizacion Peligro No Pase X 100M</t>
  </si>
  <si>
    <t>7850 CINTA PARA SEÑALIZACION DE 500MT X 4" PELIGRO CALIBRE 3.5</t>
  </si>
  <si>
    <t>CINTA TEFLON 3/4 X 10 M ROLLO X10M</t>
  </si>
  <si>
    <t>Cinta Teflon 3/4 X 10 M Rollo X10M</t>
  </si>
  <si>
    <t>CINTA TEFLÓN DE 1/2” ROLLO X 15 MT PARA USO DE PLOMERÍA</t>
  </si>
  <si>
    <t>Cinta Teflón De 1/2” Rollo X 15 Mt Para Uso De Plomería</t>
  </si>
  <si>
    <t>7945 CINTA TEFLON - CINTA SELLANTE 1/2" x 0.20 DENSIDAD</t>
  </si>
  <si>
    <t>CINTA DOBLE FAZ DE ESPUMA DE POLIETILENO PARA INTERIORES 18MM X 20ML</t>
  </si>
  <si>
    <t>10548 CINTA DOBLE FAZ INTERIORES 24 MM</t>
  </si>
  <si>
    <t>https://www.homecenter.com.co/homecenter-co/product/215583/cinta-doble-faz-interiores-20m-x-18mm/215583/?queryId=e346b94d-7597-43d7-9b08-484b05fe3e3d</t>
  </si>
  <si>
    <t>CINTA EN MALLA PARA DRYWALL 60 METROS CUADRADO</t>
  </si>
  <si>
    <t>Cinta En Malla Para Drywall 60 Metros Cuadrado</t>
  </si>
  <si>
    <t>10283 CINTA FIBRA DE VIDRIO PARA DRY WALL 5cm DE ANCHO</t>
  </si>
  <si>
    <t>CINTA PARA FILOS DE 5 CM X 30 ML</t>
  </si>
  <si>
    <t>https://www.homecenter.com.co/homecenter-co/product/545992/cinta-metalica-30-metros/545992/?queryId=95e61cd6-ec0c-4517-b67d-7eab2ecaed8f</t>
  </si>
  <si>
    <t>CINTA PEGANTE TRANSPARENTE DE 2"</t>
  </si>
  <si>
    <t>https://www.homecenter.com.co/homecenter-co/product/140711/cinta-empaque-transparente-48mmx100m/140711/?queryId=06d58dfa-a617-4f87-8f05-0c35bb064106</t>
  </si>
  <si>
    <t>Codo Bajante 45</t>
  </si>
  <si>
    <t>CODO CALLE GALVANIZADO DE 1/2"</t>
  </si>
  <si>
    <t>11910 CODO CALLE GALVANIZADO Ø 1/2"</t>
  </si>
  <si>
    <t>https://www.homecenter.com.co/homecenter-co/product/145409/codo-galvanizado-calle-1-2/145409/?queryId=322ebf50-ffaf-42c4-b0ee-2fa8b60bea5a</t>
  </si>
  <si>
    <t>10489 Codo galvanizado HG 1/2"  **</t>
  </si>
  <si>
    <t>https://www.homecenter.com.co/homecenter-co/product/117529/codo-90-x-11-2-cxe-sanitaria/117529/?queryId=4351794a-23e2-4699-b03a-b3197d9fb1ff</t>
  </si>
  <si>
    <t>https://www.easy.com.co/p/codo-pvc-sanitario--90%C2%B0-c-x-e--1.1~2%22-gerfor/</t>
  </si>
  <si>
    <t xml:space="preserve">CODO DE 1 1/2" PVC SANITARIO CAMPANA X CAMPANA </t>
  </si>
  <si>
    <t>https://www.homecenter.com.co/homecenter-co/product/117524/codo-90-x-11-2-cxc-sanitaria/117524/?queryId=4351794a-23e2-4699-b03a-b3197d9fb1ff</t>
  </si>
  <si>
    <t>https://www.easy.com.co/p/codo-pvc-sanitario--90%C2%B0-c-x-c-1.1~2%22-gerfor/</t>
  </si>
  <si>
    <t>CODO SANITARIO EN PVC 90 X 3" C X C - (ACCESORIOS PARA SANITARIO)</t>
  </si>
  <si>
    <t>Codo Sanitario En Pvc 90 X 3" C X C - (Accesorios Para Sanitario)</t>
  </si>
  <si>
    <t>CODO SANITARIO EN PVC 90 X 2" C X C - (ACCESORIOS PARA SANITARIO)</t>
  </si>
  <si>
    <t>Codo Sanitario En Pvc 90 X 2" C X C - (Accesorios Para Sanitario)</t>
  </si>
  <si>
    <t>CODO SANITARIO EN PVC 90 X 4" C X C - (ACCESORIOS PARA SANITARIO)</t>
  </si>
  <si>
    <t>Codo Sanitario En Pvc 90 X 4" C X C - (Accesorios Para Sanitario)</t>
  </si>
  <si>
    <t>CODO 90° ACERO GALVANIZADO - 1/2''</t>
  </si>
  <si>
    <t>Codo 90° Acero Galvanizado - 1/2''</t>
  </si>
  <si>
    <t>CODO GALVANIZADO DE 1"</t>
  </si>
  <si>
    <t>723 CODO GALVANIZADO 1" (90°)</t>
  </si>
  <si>
    <t>12653  PATIO ZONAL EL GACO: CODO 90° EN ACERO GALVANIZADO 1"</t>
  </si>
  <si>
    <t>https://www.homecenter.com.co/homecenter-co/product/145408/codo-galvanizado-90-1-pulg/145408/?queryId=12445827-ac45-416d-95d2-52903b39422a</t>
  </si>
  <si>
    <t>CODO 90° ACERO GALVANIZADO - 3/4''</t>
  </si>
  <si>
    <t>Codo 90° Acero Galvanizado - 3/4''</t>
  </si>
  <si>
    <t>CODO 90° PRESION PVC - 4"</t>
  </si>
  <si>
    <t>Codo 90° Presion Pvc - 4"</t>
  </si>
  <si>
    <t>CODO 90° PRESION PVC - 3"</t>
  </si>
  <si>
    <t>Codo 90° Presion Pvc - 3"</t>
  </si>
  <si>
    <t>CODO 90° PRESION PVC - 2"</t>
  </si>
  <si>
    <t>Codo 90° Presion Pvc - 2"</t>
  </si>
  <si>
    <t>CODO 90° PRESION PVC - 1 1/2"</t>
  </si>
  <si>
    <t>Codo 90° Presion Pvc - 1 1/2"</t>
  </si>
  <si>
    <t>CODO 90° PRESION PVC - 1 1/4"</t>
  </si>
  <si>
    <t>Codo 90° Presion Pvc - 1 1/4"</t>
  </si>
  <si>
    <t>CODO 90° PRESION PVC - 1''</t>
  </si>
  <si>
    <t>Codo 90° Presion Pvc - 1''</t>
  </si>
  <si>
    <t>CODO 90° PRESION PVC - 3/4''</t>
  </si>
  <si>
    <t>Codo 90° Presion Pvc - 3/4''</t>
  </si>
  <si>
    <t>CODO 90° PRESION PVC - 1/2''</t>
  </si>
  <si>
    <t>Codo 90° Presion Pvc - 1/2''</t>
  </si>
  <si>
    <t xml:space="preserve">COPA SIERRA DE CARBURO DE TUNGSTENO CON BORDE DIAMANTADO DE 1 1/2’’ 
</t>
  </si>
  <si>
    <t xml:space="preserve">COPA SIERRA DE CARBURO DE TUNGSTENO CON BORDE DIAMANTADO DE 1 3/16’’ 
</t>
  </si>
  <si>
    <t>https://www.homecenter.com.co/homecenter-co/product/296740/sierra-copa-diamantada-1-3-16-pulgadas/296740/?queryId=c2e5f8ec-b43c-48c0-beba-ede68a897fb2</t>
  </si>
  <si>
    <t>COPA SIERRA DE CARBURO DE TUNGSTENO CON BORDE DIAMANTADO DE 1 3/8’’</t>
  </si>
  <si>
    <t>https://www.homecenter.com.co/homecenter-co/product/337537/copa-diamantada-1-3-8-pulg-ubermann/337537/?queryId=eefdda51-df19-49dd-b72d-821b55f42b61</t>
  </si>
  <si>
    <t xml:space="preserve">COPA SIERRA DE CARBURO DE TUNGSTENO CON BORDE DIAMANTADO DE 1’’ 
</t>
  </si>
  <si>
    <t>https://www.homecenter.com.co/homecenter-co/product/337536/copa-diamantada-1-pulg-ubermann/337536/?queryId=eefdda51-df19-49dd-b72d-821b55f42b61</t>
  </si>
  <si>
    <t>CUCHILLA PARA BISTURI CONVENCIONAL DE TIPO INDUSTRIAL</t>
  </si>
  <si>
    <t>https://www.homecenter.com.co/homecenter-co/product/213066/hoja-bisturi-larga-18mm-10und/213066/?cid=prdhom1007378dy#PDP</t>
  </si>
  <si>
    <t xml:space="preserve">CUCHILLA PROFESIONAL PARA BISTURÍ DE DRYWALL, RETRÁCTIL 19MM   TIPO PIRAMIDE         </t>
  </si>
  <si>
    <t>https://www.homecenter.com.co/homecenter-co/product/431933/10-navajas-bisturi-profesion-alma-metalica18mm/431933/?cid=prdhom1007378dy#PDP</t>
  </si>
  <si>
    <t xml:space="preserve">DADO MAGNETICO 5/16'' HEXAGONAL (PUNTA COPA HEXAGONAL MAGNÉTICA 5/16”)          </t>
  </si>
  <si>
    <t>https://www.homecenter.com.co/homecenter-co/product/45788/adaptador-magnetico-5-16-pulgada-be2133c/45788/?queryId=276eb9bc-abbe-458e-a426-68addb33be2a</t>
  </si>
  <si>
    <t>DISCO CORTE METAL 4 1/2" X 0.045'' X 7/8'' PULGADA (115 X 1.2 X 22.2 MM) TIPO CD</t>
  </si>
  <si>
    <t>https://www.homecenter.com.co/homecenter-co/product/151001/disco-abrasivo-corte-metal-4-1-2-x-0045-pulgadas-ref-dw8062/151001/?queryId=41871dc0-248c-42db-b08f-ceafdde98eb1</t>
  </si>
  <si>
    <t>DISCO CORTE ACERO PARA TRONZADORA MEDIDA DE 14"</t>
  </si>
  <si>
    <t>Disco Corte Acero Para Tronzadora Medida De 14"</t>
  </si>
  <si>
    <t>DISCO DIAMANTADO CONTINUO DE 4 1/2"</t>
  </si>
  <si>
    <t>https://www.homecenter.com.co/homecenter-co/product/300522/disco-diamantado-continuo-4-1-2pg-stanley/300522/?queryId=f5435e91-0bb1-4fd5-89d3-d94dcf194f44</t>
  </si>
  <si>
    <t>DISCO DIAMANTADO SEGMENTADO DE 4   1/2" ALTO RENDIMIENTO</t>
  </si>
  <si>
    <t>https://www.homecenter.com.co/homecenter-co/product/283693/disco-diamantado-segmentado-4-1-2-pulgadas-ref-dw47452hp/283693/?queryId=1d2e76f5-36e7-4c91-9fe1-03240431e9b9</t>
  </si>
  <si>
    <t>DISCO FLAP DE 4 1/2"</t>
  </si>
  <si>
    <t>https://www.homecenter.com.co/homecenter-co/product/519802/disco-flap-bosch-standard-para-metal-4-1-2pulg-g80-curvo/519802/?queryId=ce7b0425-73fd-4fa3-bc97-ba9bfe567e96</t>
  </si>
  <si>
    <t xml:space="preserve">DISCO PARA PULIR  METAL 4-1/2”X7/8” GRANO 80 </t>
  </si>
  <si>
    <t>https://www.homecenter.com.co/homecenter-co/product/151004/disco-flap-4-1-2x7-8-pulgada-grano-80-ref-dw8309/151004/?queryId=6d915ef9-2810-4489-b76e-2b641a2c6617</t>
  </si>
  <si>
    <t>DIVISION DE ORINAL PARA BAÑO DE ADULTOS FIJA A MURO, EN ACERO INOXIDABLE CAL. 20, INCLUYE ACCESORIOS DE FIJACION Y ANCLAJES</t>
  </si>
  <si>
    <t>14559 DIVISIONES ACERO INOX. EN CANT. ORINALES BAÑOS</t>
  </si>
  <si>
    <t>14751 DIVISION VIDRIO TEMPLADO incoloro 10mm  SquashUDS</t>
  </si>
  <si>
    <t xml:space="preserve">DIVISIONES SANITARIAS A PISO PARA BAÑO DE ADULTOS ALTURA DE 1.60 ML, EN ACERO INOXIDABLE CAL. 20, INCLUYE PUERTA, PARALES, CANAL EXTERNO, TABIQUES, ACCESORIOS DE FIJACION BISAGRAS, ANCLAJES Y
PASADOR EN LAS PUERTAS PARA EL CIERRE. 
</t>
  </si>
  <si>
    <t>18729 Divisiones acero inox.Cal20cantilever baños(sum+In</t>
  </si>
  <si>
    <t>10560 DIVISIONES CANTILIVER ANCLADAS A MURO Y PUERTAS SANITARIOS EN ACERO INOXIDABLE, LÍNEA INSTITUCIONAL. (PUERTAS INCLUYEN CERRADO Y GANCHO ROPA). Suministro e instalación</t>
  </si>
  <si>
    <t xml:space="preserve">DOCOL-  CONJUNTO COMPLETO DE GRIFERIA Y ACCESORIOS PARA ORINAL DE PUSH ANTIVANDALICO </t>
  </si>
  <si>
    <t>8250 VALVULA ANTIVANDALICA PARA ORINAL CON ACCESORIOS PARA CONECTAR</t>
  </si>
  <si>
    <t>DOCOL – LLAVE PUSH DE MESA (KIT BOTAO DE ACIONAMIENTO MESA) DO– 00135104/ GRIFERIA TIPO PUSH PARA LAVAMANOS</t>
  </si>
  <si>
    <t>15781 Griferia lavamanos antivandalica  PUSH (Mesa)</t>
  </si>
  <si>
    <t>8248 GRIFERIA  PARA LAVAMANOS INSTITUCIONAL DE MESON TIPO PUSH METALICO CROMADO</t>
  </si>
  <si>
    <t xml:space="preserve">EMULSION ASFALTICA ROMPIMIENTO RAPIDO </t>
  </si>
  <si>
    <t>6964 EMULSION ASFALTICA CRR-2</t>
  </si>
  <si>
    <t>https://www.homecenter.com.co/homecenter-co/product/66859/sika-emulsion-asfaltica-impermeabilizante-para-cubierta-35kg-1gl/66859/?kid=bnnext1031758&amp;shop=googleShopping&amp;gclid=CjwKCAiAsNKQBhAPEiwAB-I5zW3UdDrml22DT98T-nKJY3Yl0UCfOq2sRgxfCw6sMHbXVBzVRl1AkhoC9HkQAvD_BwE</t>
  </si>
  <si>
    <t>PINTURA ESMALTE MATE</t>
  </si>
  <si>
    <t>Pintura Esmalte Mate</t>
  </si>
  <si>
    <t>gal</t>
  </si>
  <si>
    <t>ESMALTE SEMI MATE</t>
  </si>
  <si>
    <t>7680 PINTURA EN ESMALTE DOMESTICO</t>
  </si>
  <si>
    <t>https://www.homecenter.com.co/homecenter-co/product/02824/supersintetico-1-4-galon-blanco-semibrillante/02824/?queryId=5ee6e075-ddd9-4b56-bb76-0c667a4ddad2</t>
  </si>
  <si>
    <t>ESPÁTULA 2"</t>
  </si>
  <si>
    <t>espátula 2"</t>
  </si>
  <si>
    <t>ESPÁTULA 4"</t>
  </si>
  <si>
    <t>espátula 4"</t>
  </si>
  <si>
    <t>ESPÁTULA 5"</t>
  </si>
  <si>
    <t>espátula 5"</t>
  </si>
  <si>
    <t>ESPATULA  DE 6" CON MANGO PLASTICO</t>
  </si>
  <si>
    <t>https://www.homecenter.com.co/homecenter-co/product/34381/espatula-flexible-6-pulgadas/34381/?queryId=00a2b6ac-cad4-4ddb-8e1c-9f29e4bb4ff4</t>
  </si>
  <si>
    <t>ESPEJO 4MM</t>
  </si>
  <si>
    <t>M2</t>
  </si>
  <si>
    <t>18542 Espejo 4mm Borde Pul Canteado Flot Muro 1" CDRSC</t>
  </si>
  <si>
    <t>10547 ESPEJO CRISTAL BISELADO DE 5MM COLOCADO SOBRE MARCO DE MADERA, PARA BAÑOS WC. H=1.00</t>
  </si>
  <si>
    <t>ESQUINEROS PLASTICOS</t>
  </si>
  <si>
    <t>12661  ESQUINERO PLASTICO PARA FILOS DE MUROS (SUM+INST).</t>
  </si>
  <si>
    <t>https://www.homecenter.com.co/homecenter-co/product/401306/angulo-esquinero-protector-de-90-blanco-x-244-mts-x-100-unidades/401306/?queryId=4e59fd67-092d-4697-9e8b-972f579d35d4</t>
  </si>
  <si>
    <t>ESTOPA</t>
  </si>
  <si>
    <t>https://www.homecenter.com.co/homecenter-co/product/499508/estopa-de-1000-gr/499508/?queryId=2b7a2d2d-0e7a-4255-a026-0e0b8d7c7092</t>
  </si>
  <si>
    <t>ESTUCO ACRÍLICO, PARA RESANE DE PAREDES PRESENTACION X CUÑETE</t>
  </si>
  <si>
    <t>Estuco Acrílico, Para Resane De Paredes Presentacion X Cuñete</t>
  </si>
  <si>
    <t xml:space="preserve">FLANCHE DE 30 CM DE DESARROLLO, CON PESTAÑAS DE 
 3 CM Y LONGITUD DE 2 ML, CALIBRE 24 
</t>
  </si>
  <si>
    <t>ML</t>
  </si>
  <si>
    <t>10682 Flanche Lámina Galv. Desarrollo 0.35 cal.22 +regat</t>
  </si>
  <si>
    <t>FLUXOMETRO PARA ORINAL INSTITUCIONAL - VALVULA FLUJO AJUSTABLE DE ENTRADA SUPERIOR, TRAFICO MEDIO, CONSUMO DE AGUA DESDE 0,5 LPF A 3,8 LPF, AJUSTABLE SEGUN PRESION, TIPO DE ACCIONAMIENTO DE PALANCA MANUAL, DESCARGA DE AGUA VARIABLE SEGÚN PRESION (PRESION AJUSTABLE). DIAMETRO ACOMETIDA DE ENTRADA DE AGUA 3/4" Y SALIDA DE 3/4" INSTALACION IZQUIERDA O DERECHA, ANTI SIFON, GARANTIA DE 3 AÑOS POR FABRICACIÓN Y CROMADOS (INCLUYE REPUESTOS)</t>
  </si>
  <si>
    <t>https://www.homecenter.com.co/homecenter-co/product/167083/griferia-orinal-push-anti-vandalica-3-4-rc-ce-corona/167083/</t>
  </si>
  <si>
    <t xml:space="preserve">FLUXOMETRO PARA SANITARIO INSTITUCIONAL - VALVULA FLUJO AJUSTABLE TRAFICO MEDIO, TIPO PISTON CON CICLO DE DESCARGA AJUSTABLE, CUERPO EXPUESTO TIPO PALANCA, CONSUMO DE AGUA 4,85 LPF, DESCARGA DE AGUA VARIABLE SEGÚN PRESION (PRESION AJUSTABLE). DIAMETRO ACOMETIDA DE ENTRADA DE AGUA 1" Y SALIDA DE 1 1/2" INSTALACION IZQUIERDA O DERECHA, ANTI SIFON, GARANTIA DE 3 AÑOS
POR FABRICACIÓN Y CROMADOS (INCLUYE REPUESTOS) </t>
  </si>
  <si>
    <t>15110 FLUXOMETRO PARA SANITARIO(30-60PSI) PALANCA</t>
  </si>
  <si>
    <t>https://www.homecenter.com.co/homecenter-co/product/468845/fluxometro-sanitario-alta-calidad-institucional/468845/?queryId=17504afe-dcba-4a1c-a93a-ac808bf5fc12</t>
  </si>
  <si>
    <t>FULMINANTES PARA PISTOLA DE FIJACIÓN COLOR AMARILLO CALIBRE 22 X 100 UND</t>
  </si>
  <si>
    <t>GRAPA METÁLICA DE UNA ALETA PARA TUBERÍA DE ½ PULGADA</t>
  </si>
  <si>
    <t>02628 GRAPA P/OPERAR EN CALIENTE</t>
  </si>
  <si>
    <t>https://www.homecenter.com.co/homecenter-co/product/290292/grapa-1-2-cal20-x-10und-galvanizada/290292/?queryId=336ad151-8a24-43af-a818-d5004045050f</t>
  </si>
  <si>
    <t>GRAPA METÁLICA DE UNA ALETA PARA TUBERÍA DE ¾” DE PULGADA</t>
  </si>
  <si>
    <t>8229 GRAPA PARA TUBERIA EMT D=3/4"</t>
  </si>
  <si>
    <t>https://www.homecenter.com.co/homecenter-co/product/290294/grapa-3-4-cal20-x-10und-galvanizada/290294/?queryId=058b61f5-2550-4f35-b2c6-c73ef4e6ba36</t>
  </si>
  <si>
    <t xml:space="preserve">GRAPA PLÁSTICA DE UNA ALETA PARA TUBERÍA DE ½’’ </t>
  </si>
  <si>
    <t>https://www.homecenter.com.co/homecenter-co/product/41509/abrazadera-plastica-tubo-conduit-1-2pg-30und/41509/?queryId=e43cfadc-47c1-4fad-a853-12dec05534a3</t>
  </si>
  <si>
    <t xml:space="preserve">GRAPA PLÁSTICA DE UNA ALETA PARA TUBERÍA DE ¾ ’’  </t>
  </si>
  <si>
    <t>https://www.homecenter.com.co/homecenter-co/product/41522/abrazadera-plastica-tubo-conduit-3-4pg-6und/41522/?queryId=ead3db2f-83ed-4ea1-a736-317436a63934</t>
  </si>
  <si>
    <t>GRATA DE MANO COBRIZA</t>
  </si>
  <si>
    <t>https://www.homecenter.com.co/homecenter-co/product/300588/cepillo-fibra-de-cobre-multiusos/300588/?kid=bnnext1031773&amp;shop=googleShopping&amp;gclid=CjwKCAiAsNKQBhAPEiwAB-I5zTiKLzyJx0jk3R8-nYumIV8HXKtVugfRUZ9WueWeVUDyDNCCLQi_8RoC3ZIQAvD_BwE</t>
  </si>
  <si>
    <t>GRAVILLA DE 1/2" TRITURADO</t>
  </si>
  <si>
    <t>M3</t>
  </si>
  <si>
    <t>Gravilla De 1/2" Triturado</t>
  </si>
  <si>
    <t>m3</t>
  </si>
  <si>
    <t>GRIFERIA PUSH ORINAL DIAMETRO DE SALIDA Y ENTRADA DE 1/2", DE SOBREPONER</t>
  </si>
  <si>
    <t>https://www.homecenter.com.co/homecenter-co/product/451395/griferia-push-orinal-de-sobreponer-cromado/451395/?queryId=3a72f152-850a-47c4-8b3e-4a8773364362</t>
  </si>
  <si>
    <t>GUANTES DE CAUCHO NEGRO CALIBRE 35</t>
  </si>
  <si>
    <t>9283 GUANTE CAUCHO NEGRO CORRUGADO CALIBRE 35</t>
  </si>
  <si>
    <t>https://www.homecenter.com.co/homecenter-co/product/150276/guante-industrial-cal-35-negro-talla-9/150276/?queryId=02a67f03-19fb-4f81-999b-237379548ab2</t>
  </si>
  <si>
    <t>GUARDAESCOBA ZAPAN ANCHO 10 CM, E= 16 MM POR 2,4 ML</t>
  </si>
  <si>
    <t>10647 GUARDAESCOBA  ZAPAN H= 0,10  e= 1cm</t>
  </si>
  <si>
    <t>https://www.homecenter.com.co/homecenter-co/product/271801/guardaescoba-78x14cm-24m-sapan/271801/</t>
  </si>
  <si>
    <t>GUARDAESCOBAS LAMINADO DE 6.8 CMX 1,3 CM X 2,4 ML TIPO CEDRO</t>
  </si>
  <si>
    <t>https://www.homecenter.com.co/homecenter-co/product/223583/guardaescoba-68-x-13-cm-24-m-cerezo-claro/223583/?queryId=9749732c-786a-4738-8473-acb126724e31</t>
  </si>
  <si>
    <t>IMPERMEABILIZANTE BASE AGUA SILICONADO. USO LADRILLO A LA VISTA 1 COMPONENTE TRANSPARENTE* GLN</t>
  </si>
  <si>
    <t>Impermeabilizante Base Agua Siliconado. Uso Ladrillo A La Vista 1 Componente Transparente* Gln</t>
  </si>
  <si>
    <t>HOJA DE REPUESTO METALICA PARA CEPILLO DRYWALL DE 5 ½ PULGADA</t>
  </si>
  <si>
    <t>https://www.homecenter.com.co/homecenter-co/product/320113/hoja-repuesto-cepillo-para-drywall/320113/?queryId=23d691a7-4800-4f71-b10a-33083fe12115</t>
  </si>
  <si>
    <t>HOJA DE SEGUETA BIMETÁLICA</t>
  </si>
  <si>
    <t>Hoja De Segueta Bimetálica</t>
  </si>
  <si>
    <t xml:space="preserve">HOJA UNIVERSAL PARA SIERRA CALADORA DE REFERENCIA  ORBITAL 500 W - 3200 RPM  DW300 </t>
  </si>
  <si>
    <t>EMPAQUE POR DOS PIEZAS</t>
  </si>
  <si>
    <t>https://www.homecenter.com.co/homecenter-co/product/525407/5-hojas-para-sierra-caladora-c-metal-3pulg-x-14d-dewalt/525407/?queryId=a0502f94-4ea5-431a-8c22-74e5282705fc</t>
  </si>
  <si>
    <t>HOJAS DE SEGUETA BIMETÁLICA DE 24 DIENTES</t>
  </si>
  <si>
    <t>https://www.homecenter.com.co/homecenter-co/product/63562/hoja-x-2-segueta-bimetalica-nicholson-nf1224-nf-1224rx2/63562/?queryId=cca8db88-310b-4413-b1cd-342fec73a2b0</t>
  </si>
  <si>
    <t>HOMBRESOLO HOJALATERO DE 8 PULGADAS</t>
  </si>
  <si>
    <t>https://www.homecenter.com.co/homecenter-co/product/50786/hombresolo-8-pulgadas-hojalatero-ref-84-398/50786/</t>
  </si>
  <si>
    <t>IMPERMEABILIZANTE PARA USO EN CUBIERTAS X GALÓN</t>
  </si>
  <si>
    <t>Impermeabilizante Para Uso En Cubiertas X Galón</t>
  </si>
  <si>
    <t>IMPERMEABILIZANTE ASFÁLTICA PARA CUBIERTAS Y TERRAZAS DE CONCRETO.</t>
  </si>
  <si>
    <t>IMPERMEABILIZANTE BASE DE AGUA SILICONADO COLOR TRASPARENTE PARA CUBIERTAS Y TERRAZAS. X GALÓN</t>
  </si>
  <si>
    <t>Impermeabilizante Base De Agua Siliconado Color Trasparente Para Cubiertas Y Terrazas. X Galón</t>
  </si>
  <si>
    <t>https://www.homecenter.com.co/homecenter-co/product/238582/juego-10pz-brocas-sds-plus-y-2-cinceles-d-45820/238582/?queryId=7a7c57c6-5454-4b8b-8b12-ce988cb5ff8a</t>
  </si>
  <si>
    <t>https://www.easy.com.co/p/juego-brocas-sds-plus-%2B-estucha-x13-und/</t>
  </si>
  <si>
    <t xml:space="preserve">JUEGO DE LLANTAS POR 4 UNIDADES EN POLIURETANO MACIZO DE DIAMETRO DE 8”, CON TORNILLO NIVELADOR Y FRENOS DE AVANCE Y GIRO APTAS SEGÚN NORMA PARA ANDAMIO CERTIFICADO 
</t>
  </si>
  <si>
    <t>JUEGO</t>
  </si>
  <si>
    <t>JUEGO DE LLAVES TORX POR 8 PIEZAS.</t>
  </si>
  <si>
    <t>https://www.homecenter.com.co/homecenter-co/product/16512/juego-llaves-torx-8-piezas-stanley/16512/</t>
  </si>
  <si>
    <t>https://www.easy.com.co/p/juego-llaves-2073-torx-acero-cromo-vanadio-7pzas/</t>
  </si>
  <si>
    <t>JUEGO POR 20 PIEZAS DE LLAVES HEXAGONALES BRISTOL MILIMÉTRICAS Y FRACCIONES DE PULGADA</t>
  </si>
  <si>
    <t>https://www.homecenter.com.co/homecenter-co/product/389001/juego-de-llaves-hexagonales-saemetricas-20-piezas/389001/?queryId=a2d7922b-8671-4bb8-a272-414573970772</t>
  </si>
  <si>
    <t xml:space="preserve">KIT CONECTOR HCP TAPA Y BASE 11.80 M </t>
  </si>
  <si>
    <t>https://www.homecenter.com.co/homecenter-co/product/77194/kit-conector-hcp-1180mt-transparente-tapa-y-base/77194/</t>
  </si>
  <si>
    <t>https://www.easy.com.co/p/conector-hcp-2.95m-tapa%2Bbase-pc%2Ccristal/</t>
  </si>
  <si>
    <t xml:space="preserve">KIT SIFÓN ABS ACORDEON Y DESAGUE PUSH      HONGO LAVAMANOS DE 1 ¼ PULGADA  </t>
  </si>
  <si>
    <t>https://www.homecenter.com.co/homecenter-co/product/278774/kit-de-instalacion-desague-sifon-flexible/278774/?queryId=753a442d-02d5-4c0e-a44a-66c2464f498a</t>
  </si>
  <si>
    <t xml:space="preserve">KIT SOPLETE C/TRES BOQUILLAS 25, 35 Y 50 MM PARA CILINDRO DE GAS PROPANO </t>
  </si>
  <si>
    <t>KIT</t>
  </si>
  <si>
    <t>LACA BLANCA SEMIMATE CATALIZADA</t>
  </si>
  <si>
    <t>Laca Semimate Catalizada Para Madera</t>
  </si>
  <si>
    <t xml:space="preserve"> Galón</t>
  </si>
  <si>
    <t>https://www.homecenter.com.co/homecenter-co/product/293241/laca-catalizada-blanca-semi-mate-1-galon/293241/?queryId=121c6f6e-69e8-46d9-8b78-18ffa22e303f</t>
  </si>
  <si>
    <t>LACA CATALIZADA PARA MADERA SEMIMATE TRANSPARENTE CON ANTIFOGUEO</t>
  </si>
  <si>
    <t>https://www.homecenter.com.co/homecenter-co/product/144688/laca-catalizada-semimate-1-galon/144688/?queryId=19814302-9c8a-4029-ab77-842d8af32679</t>
  </si>
  <si>
    <t>LADRILLO ESTRUCTURAL 25X12X6CM - (PARA CONSTRUCCIÓN, COLOR NARANJA)</t>
  </si>
  <si>
    <t>Ladrillo Estructural 25X12X6Cm - (Para Construcción, Color Naranja)</t>
  </si>
  <si>
    <t>LADRILLO TOLETE COMÚN, FACHADA EN ARCILLA, TIPO EXTRUIDO, MACIZO, DIMENSIONES 12.25X12X6 CM.</t>
  </si>
  <si>
    <t>Ladrillo Tolete Común, Fachada En Arcilla, Tipo Extruido, Macizo, Dimensiones 12.25X12X6 Cm.</t>
  </si>
  <si>
    <t>LÁMINA ALVEOLAR 11.80 M X 2.10 M</t>
  </si>
  <si>
    <t>https://www.homecenter.com.co/homecenter-co/product/473806/lamina-alveolar-8mm-blanco-183x118m-policarbo/473806/?queryId=3034169a-c961-4018-8f87-6763ad6dd2c4</t>
  </si>
  <si>
    <t>https://www.easy.com.co/p/lamina-pc-alveolar-6mm-2%2C10%2A5%2C90%2Cbronce/</t>
  </si>
  <si>
    <t>LÁMINA ALVEOLAR 5.90 M X 2.10 M</t>
  </si>
  <si>
    <t>https://www.homecenter.com.co/homecenter-co/product/77077/lamina-alveolar-6mm-590x210mt-cristal/77077/?queryId=3034169a-c961-4018-8f87-6763ad6dd2c4</t>
  </si>
  <si>
    <t>LÁMINA ALVEOLAR 2,95 X 1,05 METROS OPAL</t>
  </si>
  <si>
    <t>https://www.homecenter.com.co/homecenter-co/product/185496/lamina-alveolar-6mm-295x210mt-cristal/185496/?queryId=3034169a-c961-4018-8f87-6763ad6dd2c4</t>
  </si>
  <si>
    <t>https://www.easy.com.co/p/lamina-pc-alveolar-6mm-2%2C10%2A2%2C95%2Copal/</t>
  </si>
  <si>
    <t xml:space="preserve">LAMINA DE DRYWALL DE 1/2" DIMENSIONES DE 1.22 ML X 2.44 ML PARA INTERIORES
</t>
  </si>
  <si>
    <t>https://www.homecenter.com.co/homecenter-co/product/71096/placa-de-yeso-st-1-2pg-122x244m-127mm-knauf/71096/?queryId=e0e55bf1-1684-4aa4-bf09-42112ff530dc</t>
  </si>
  <si>
    <t>https://www.homecenter.com.co/homecenter-co/product/166133/gyplac-rh-1-2-de-pulgada-122x244mx127mm-256k-aprox/166133/?queryId=673b80c3-a1cc-4dbc-951e-962e20cba3db</t>
  </si>
  <si>
    <t xml:space="preserve">LAMINA DE SUPERBOARD DE 6 MM X 2.44 ML X 1.22 ML </t>
  </si>
  <si>
    <t>https://www.homecenter.com.co/homecenter-co/product/21442/placa-fibrocemento-6mm-244x122cm-2661kg-aprox/21442/?queryId=9fb8f8bb-93b5-4a20-bf43-6140d9d88aa1</t>
  </si>
  <si>
    <t>https://www.easy.com.co/p/placa-superboard-6-mm-fibrocemento/</t>
  </si>
  <si>
    <t>LAMINA DE SUPERBOARD DE 8 MMX2.44 MLX1.22 ML</t>
  </si>
  <si>
    <t>https://www.homecenter.com.co/homecenter-co/product/21443/placa-fibrocemento-8mm-244x122cm-3548kg-aprox/21443/?queryId=0ccdcf98-3269-4b2f-bdae-9b1270599a7b</t>
  </si>
  <si>
    <t>https://www.easy.com.co/p/superboard-8mm-placa-fibrocemento/</t>
  </si>
  <si>
    <t xml:space="preserve">LAVAMANOS DE SOBREPONER EN PORCELANA </t>
  </si>
  <si>
    <t>https://www.homecenter.com.co/homecenter-co/product/215060/lavamanos-colgar-happy-blanco/215060/?queryId=3b3ae34f-695e-46c9-ba7e-b081864a8fa8</t>
  </si>
  <si>
    <t>https://www.easy.com.co/p/lavamanos-shelby-blanco/</t>
  </si>
  <si>
    <t xml:space="preserve">LAVAMANOS EN PORCELANA PARA PERSONAS CON  DISCAPACIDAD, APTO PARA DESTINOS DE ALTO TRÁFICO E INSTITUCIONALES DEL SECTOR PÚBLICO. 
</t>
  </si>
  <si>
    <t>https://www.homecenter.com.co/homecenter-co/product/117368/lavamanos-aquajet/117368/</t>
  </si>
  <si>
    <t>LIJA DE AGUA - GRANO #100</t>
  </si>
  <si>
    <t>PLIEGO</t>
  </si>
  <si>
    <t>Lija De Agua - Grano #100</t>
  </si>
  <si>
    <t>Pliego</t>
  </si>
  <si>
    <t>https://www.homecenter.com.co/homecenter-co/product/348401/lija-agua-no-100-de-9pulg-x11pulg-omega/348401/</t>
  </si>
  <si>
    <t>https://www.easy.com.co/p/lija-agua-pliego-abracol/</t>
  </si>
  <si>
    <t>LIJA DE AGUA - GRANO #150</t>
  </si>
  <si>
    <t>Lija De Agua - Grano #150</t>
  </si>
  <si>
    <t>https://www.homecenter.com.co/homecenter-co/product/15744/lija-de-agua-150/15744/?queryId=7adfea5e-02b7-423f-a12f-7e5a72046ee7</t>
  </si>
  <si>
    <t>DISCOS DE LIJA TIPO VELCRO GRANO 120</t>
  </si>
  <si>
    <t>Discos De Lija Tipo Velcro Grano 120</t>
  </si>
  <si>
    <t>https://www.homecenter.com.co/homecenter-co/product/268149/set-5-discos-velcro-gr120-5-pulgadas-2608605004/268149/?queryId=0da63e00-a1ce-4b49-a948-65bcc6c1e042</t>
  </si>
  <si>
    <t>PAQUETE POR 10 UNDES</t>
  </si>
  <si>
    <t>LIJA PARA LIJADORA DE BANDA DE 3”X 21” GRANO NO 100</t>
  </si>
  <si>
    <t>https://www.homecenter.com.co/homecenter-co/product/243709/banda-3x21-pulgada-gr100-car-79/243709/?queryId=b7ff0a5d-850e-4504-b743-5b8072679c00</t>
  </si>
  <si>
    <t>LIJA PARA LIJADORA DE BANDA DE 3”X 21” GRANO NO 150</t>
  </si>
  <si>
    <t>LIJA PARA LIJADORA DE BANDA DE 3”X 21” GRANO NO 220</t>
  </si>
  <si>
    <t xml:space="preserve">LIJA PARA LIJADORA DE BANDA DE 4” X 24” GRANO NO 80
</t>
  </si>
  <si>
    <t xml:space="preserve">LIJA PARA LIJADORA DE BANDA DE 4” X 24” GRANO NO 100
</t>
  </si>
  <si>
    <t>https://www.homecenter.com.co/homecenter-co/product/243714/banda-4x24-pulgada-gr100-car-79/243714/?queryId=b7ff0a5d-850e-4504-b743-5b8072679c00</t>
  </si>
  <si>
    <t>LIJA PARA LIJADORA DE BANDA DE 4” X 24” GRANO NO 220</t>
  </si>
  <si>
    <t>LIJA ROJA PARA MADERA NO. 80</t>
  </si>
  <si>
    <t>https://www.homecenter.com.co/homecenter-co/product/232035/lija-roja-80/232035/?queryId=436c9e5f-f705-4cad-bb23-49b6f9cd5fc7</t>
  </si>
  <si>
    <t xml:space="preserve">LIJADORA ORBITAL POTENCIA 260 W, VELOCIDAD 14000 
OPM, MEDIDA 1/4 PLIEGO USO INTENSIVO
</t>
  </si>
  <si>
    <t>https://www.homecenter.com.co/homecenter-co/product/101641/lijadora-orbital-1-4-230w-24a-14000-opm/101641/?queryId=c64cec47-a31b-4793-8c64-ae270ea52faf</t>
  </si>
  <si>
    <t>https://www.easy.com.co/p/lijadora-orbital-220w-14.000rpm/</t>
  </si>
  <si>
    <t>LIJADORA ROTOORBITAL 5 PULGADAS 275W 12000 OPM</t>
  </si>
  <si>
    <t>https://www.homecenter.com.co/homecenter-co/product/158282/lijadora-orbital-5-pulg-250w-7000-12000opm/158282/?queryId=8099ec47-4ac2-4e1d-b8d4-3f640aed5cf9</t>
  </si>
  <si>
    <t>https://www.easy.com.co/p/lijadora-dwe6421-palma-orbital-280w-12000opm/</t>
  </si>
  <si>
    <t>LIMPIADOR LIQUIDO PVC 1/4</t>
  </si>
  <si>
    <t>Limpiador Liquido Pvc 1/4</t>
  </si>
  <si>
    <t>https://www.homecenter.com.co/homecenter-co/product/22762/removedor-pvc-1-4-galon-760gr/22762/?queryId=1cad3ef5-335d-490b-8994-41777f870720</t>
  </si>
  <si>
    <t>https://www.easy.com.co/p/limpiamax-2902737-superficies-soldar-x1~4gal/</t>
  </si>
  <si>
    <t>https://www.homecenter.com.co/homecenter-co/product/258085/linterna-led-dual-recargable/258085/?queryId=66c234c5-912a-4344-a87a-4ae4faf6101c</t>
  </si>
  <si>
    <t>https://www.homecenter.com.co/homecenter-co/product/445331/llana-inoxidable-125-mm-mango-madera/445331/?queryId=fcf3ffce-100a-4c75-9198-c2e13a4da195</t>
  </si>
  <si>
    <t>LLAVE EXPANSIVA DE 10"</t>
  </si>
  <si>
    <t>https://www.homecenter.com.co/homecenter-co/product/35840/llave-expansion-10-pulgadas-ref-87-433la/35840/?queryId=0e601a02-ede2-4c70-952f-40398430e036</t>
  </si>
  <si>
    <t>LLAVE PARA LAVAPLATOS CUELLO DE GANSO SENCILLA</t>
  </si>
  <si>
    <t>https://www.homecenter.com.co/homecenter-co/product/250982/griferia-lavaplatos-sencilla-dalia/250982/?cid=prdhom1007378dy#PDP</t>
  </si>
  <si>
    <t>https://www.easy.com.co/p/griferia-cocina-gricol/</t>
  </si>
  <si>
    <t xml:space="preserve">LONA DE FIBRA </t>
  </si>
  <si>
    <t>https://www.homecenter.com.co/homecenter-co/product/02341/empaque-de-lona-92x60cm-blanco-polipropileno/02341/?queryId=921e4f3f-a7d7-4eda-a693-bd8da652e250</t>
  </si>
  <si>
    <t>No cuenta con el producto</t>
  </si>
  <si>
    <t>MADERA ROLLIZA EN BARA DE ALTURA 2,3 ML</t>
  </si>
  <si>
    <t>https://www.homecenter.com.co/homecenter-co/product/93235/estacon-220-metros-x-10-cm-aproximadamente/93235/?queryId=fcae9f51-7f38-4862-ac44-7274b5b8098f</t>
  </si>
  <si>
    <t>MALLA EN ACERO ELECTROSOLDADA 4* 6 EN PULGADAS X 1,80 METROS DE ANCHO</t>
  </si>
  <si>
    <t>Malla En Acero Electrosoldada 4* 6 En Pulgadas X 1,80 Metros De Ancho</t>
  </si>
  <si>
    <t>MALLA ESLABONADA HUECO 2" X 2" CAL. 14 INTERIOR 10 EXTERIOR RECUBIERTA EN PVC VERDE,</t>
  </si>
  <si>
    <t>Malla Eslabonada Hueco 2" X 2" Cal. 14 Interior 10 Exterior Recubierta En Pvc Verde,</t>
  </si>
  <si>
    <t>MANIJA PARA TANQUE SANITARIO (DESCARGA)</t>
  </si>
  <si>
    <t>https://www.homecenter.com.co/homecenter-co/product/314244/manija-sanitario/314244/?queryId=af3b874c-be8c-496b-bd0a-0a4caddbf6e9</t>
  </si>
  <si>
    <t>https://www.easy.com.co/p/manija-de-tanque-sanitario-cromada-posicion-lateral/</t>
  </si>
  <si>
    <t xml:space="preserve">MANTO METAL CON FOIL AUTOADHESIVO ESPESOR 3.6MM ROLLO DE 9,1 ML X 1,1 ML </t>
  </si>
  <si>
    <t>https://www.homecenter.com.co/homecenter-co/product/283919/manto-asfaltico-impermeabilizante-texsaplas-al-36-36mm-x-10m2-foil-aluminio-impermeabilizacion-y-reparacion-de-humedad/283919/?queryId=9c404c97-b9d4-451b-8d63-10db7741fce2</t>
  </si>
  <si>
    <t>MARTILLO DE GOMA BLANCA DE 24 ONZAS CON MANGO EN ACERO Y DE GOMA</t>
  </si>
  <si>
    <t>https://www.homecenter.com.co/homecenter-co/product/414875/mazo-de-goma-24-oz/414875/?queryId=b59963b9-68bd-4eac-9919-5610435b06a1</t>
  </si>
  <si>
    <t>https://www.easy.com.co/p/mazo-de-goma-blanco-250grs-plinet/</t>
  </si>
  <si>
    <t>MARTILLO 16 OZ MANGO MADERA</t>
  </si>
  <si>
    <t>Martillo 16 Oz Mango Madera</t>
  </si>
  <si>
    <t>MASILLA AUTOMOTRIZ</t>
  </si>
  <si>
    <t>MASILLA HUESODURO CATALIZADA</t>
  </si>
  <si>
    <t>LIBRA</t>
  </si>
  <si>
    <t xml:space="preserve">MASILLA IMPERMEABILIZANTE ACRÍLICA BASE AGUA </t>
  </si>
  <si>
    <t>https://www.homecenter.com.co/homecenter-co/product/444867/estuco-zocalo-1-galon-gratis-1-4-de-pintura-impermeabilizante/444867/?queryId=21597f21-5f4a-435a-880a-537da4ff8fb0</t>
  </si>
  <si>
    <t>MASILLA PARA JUNTAS EN PLACAS DE DRYWALL CUÑETE</t>
  </si>
  <si>
    <t>Masilla Para Juntas En Placas De Drywall Cuñete</t>
  </si>
  <si>
    <t>MEZCLADORES PARA LAVAPLATOS DE 8"</t>
  </si>
  <si>
    <t>https://www.homecenter.com.co/homecenter-co/product/186964/mezclador-lavaplatos-8-pulgadas-tedesca/186964/?queryId=13d48718-313a-4d09-954e-11bcf3dea9d8</t>
  </si>
  <si>
    <t>https://www.easy.com.co/p/griferia-mezclador-8%22-para-lavaplatos-delgado-cuello-cisne-modelo-581867/</t>
  </si>
  <si>
    <t>MINERAL EN POLVO PARA PISOS</t>
  </si>
  <si>
    <t>https://www.homecenter.com.co/homecenter-co/product/07915/mineral-rojo-aleman-1-libra/07915/?queryId=1b637055-6ef8-4f4e-b9ec-0cbaa9535ef3</t>
  </si>
  <si>
    <t>https://www.easy.com.co/p/mineral-corriente-ferroxido-rojo-x-500gr/</t>
  </si>
  <si>
    <t>MORTERO IMPERMEABILIZANTE 50 KILOS</t>
  </si>
  <si>
    <t>BULTO</t>
  </si>
  <si>
    <t>https://www.homecenter.com.co/homecenter-co/product/66921/sikalisto-piso-mortero-baja-permeabilidad-para-nivelacion-de-pisos-50kg/66921/?queryId=a3fd517b-aa41-43dd-8c35-683ac05e087a</t>
  </si>
  <si>
    <t>NIPLE GALVANIZADO DE 1/2" LONGITUD 10 CM</t>
  </si>
  <si>
    <t>https://www.homecenter.com.co/homecenter-co/product/138041/niple-galvanizado-agua-1-2-pulgadas-x-10-cm/138041/?cid=prdhom1007378dy#PDP</t>
  </si>
  <si>
    <t>https://www.easy.com.co/p/niple-1~2%22-x-10-cm/</t>
  </si>
  <si>
    <t>NIPLE GALVANIZADO DE 1/2" LONGITUD 15 CM</t>
  </si>
  <si>
    <t>https://www.easy.com.co/p/niple-1~2%22-x-15-cm/</t>
  </si>
  <si>
    <t>NIPLE GALVANIZADO DE 1/2" LONGITUD 5 CM</t>
  </si>
  <si>
    <t>https://www.homecenter.com.co/homecenter-co/product/138034/niple-galvanizado-agua-1-2-pulgada-x-5-cm/138034/?cid=prdhom1007378dy#PDP</t>
  </si>
  <si>
    <t>https://www.easy.com.co/p/niple-1~2%22-galvanizado-x-5-cm/</t>
  </si>
  <si>
    <t>NIVEL DE 30 CM POR 3 GOTAS</t>
  </si>
  <si>
    <t>https://www.homecenter.com.co/homecenter-co/product/414876/nivel-profesional-12pulg/414876/?queryId=e65d0175-ed4b-4068-956d-92103185d403</t>
  </si>
  <si>
    <t>https://www.easy.com.co/p/nivel-aluminio-profesional-12%22/</t>
  </si>
  <si>
    <t>OMEGA PARA DRYWALL CALIBRE 22 X 3 ML</t>
  </si>
  <si>
    <t>https://www.homecenter.com.co/homecenter-co/product/312654/omega-lisa-2-5-16-x-3-4-pulg-x-038mm-x-244m/312654/?</t>
  </si>
  <si>
    <t>https://www.easy.com.co/p/omega-con-reborde-0.40-x-2.44m/</t>
  </si>
  <si>
    <t xml:space="preserve">Orinal Mediano en porcelana incluye Válvula Antivandálica
</t>
  </si>
  <si>
    <t>https://www.homecenter.com.co/homecenter-co/product/323011/orinal-mediano-valvula-antivandalica/323011/?queryId=75439b47-6756-4d4b-8abb-91bb2d1e94ee</t>
  </si>
  <si>
    <t>Pala Cuadrada N°2 Con Cabo: Herramientas De Mango Largo, Punta Cuadrada. Presentación: Unidad.</t>
  </si>
  <si>
    <t>Pala Redonda N°2 Con Cabo: Herramientas De Mango Largo, Punta Redonda. Presentación: Unidad.</t>
  </si>
  <si>
    <t>PALUSTRE 7" PULGADAS CON MANGO EN PLÁSTICO</t>
  </si>
  <si>
    <t>Palustre 7" Pulgadas Con Mango En Plástico</t>
  </si>
  <si>
    <t>PEGANTE DE MADERA A BASE DE CLOROPENO. TAPICERIA ENTRE OTROS DE CARPINTERIA X GALON</t>
  </si>
  <si>
    <t>Pegante De Madera A Base De Cloropeno. Tapiceria Entre Otros De Carpinteria X Galon</t>
  </si>
  <si>
    <t>PEGANTE PARA MADERA 500 GR</t>
  </si>
  <si>
    <t>Pegante Para Madera 500 Gr</t>
  </si>
  <si>
    <t>Tubo rectangular 76 x 38 x 2.0mm x 6m estructural HR50</t>
  </si>
  <si>
    <t>https://www.homecenter.com.co/homecenter-co/product/156254/tubo-rectangular-76-x-38-x-20mm-x-6m-estructural-hr50/156254/?cid=prdhom1007378dy#PDP</t>
  </si>
  <si>
    <t>PELICULA  ESMERIL, SAMBLASTING O OPALIZADA POR ANCHO 1,5 ML</t>
  </si>
  <si>
    <t>https://www.homecenter.com.co/homecenter-co/product/290868/pelicula-adhes-sandblas-white-ancho-122/290868/?queryId=b0161bf7-c7da-4518-a898-0ebbe62407de</t>
  </si>
  <si>
    <t>https://www.easy.com.co/p/pelicula-decorativa-frost-mate-w101/</t>
  </si>
  <si>
    <t xml:space="preserve">PERFIL DE COMPENSACIÓN DIMENSIONES 40 MM X12MM X 2.4ML PARA PISO LAMINADO COLOR ROBLE DOUSSIE </t>
  </si>
  <si>
    <t>https://www.homecenter.com.co/homecenter-co/product/271799/perfil-compensacion-40x12mm-24m-roble-doussie/271799/</t>
  </si>
  <si>
    <t xml:space="preserve">PERFIL DE COMPENSACION EN ALUMINIO, ANCHO DE 3 CM, CON AUTOADHESIVO (PARA PISO SPC TIPO CLICK); CARA SUPERIOR ACANALADA EN DOS LINEAS
</t>
  </si>
  <si>
    <t>https://www.homecenter.com.co/homecenter-co/product/329024/desnivel-quick-38-milimetros-aluminio-cromo-mate/329024/?queryId=211c48fd-74bd-403e-8c6c-6ee6a2f76a5d</t>
  </si>
  <si>
    <t>PERFIL DE TRANSICIÓN EN ALUMINIO CON FORMA DE T (PARA PISO SPC TIPO CLICK), ANCHO TOTAL DE LA ALETA  SUPERIOR DE 3 CM Y ALTURA DE LA ALETA ANCLADA DE 1 CM, LONGITUD DEL PERFIL 3 ML (INCLUYE ADHESIVO PARA ESTE TIPO DE PERFIL)</t>
  </si>
  <si>
    <t>https://www.homecenter.com.co/homecenter-co/product/47357/perfil-aluminio-listelo-20-mm-plata-25-m/47357/?queryId=211c48fd-74bd-403e-8c6c-6ee6a2f76a5d</t>
  </si>
  <si>
    <t>https://www.easy.com.co/p/perfil-listelo-10-aluminio-plata/</t>
  </si>
  <si>
    <t>PERFIL TIPO CUARTO DE BOCEL EN MADERA, DE ANCHO ½ PULGADA, LONGITUD DE 2.44 ML, (PARA PISO SPC TIPO CLICK - TRAFICO COMERCIAL PESADO), SEGÚN COLOR A ESCOGER.</t>
  </si>
  <si>
    <t>https://www.homecenter.com.co/homecenter-co/product/329283/cuarto-de-bocel-en-madera-mdf-fantasy-wood/329283/?queryId=1df5dc75-5f00-42b2-8155-8ebec48a5843</t>
  </si>
  <si>
    <t>https://www.easy.com.co/p/1~4-bocel-1.5x1.5x240cm-cedro/</t>
  </si>
  <si>
    <t>PERFIL U 4MM POR LONGITUD DE 2.10M POLICARBONATO</t>
  </si>
  <si>
    <t>https://www.homecenter.com.co/homecenter-co/product/268834/perfil-u-4mm-210m-cristal-policarbonato/268834/?queryId=b02ecf43-749a-40a0-86c2-7f1a65930c26</t>
  </si>
  <si>
    <t>PERFIL U 8MM POR LONGITUD DE 2.10M POLICARBONATO</t>
  </si>
  <si>
    <t>PERNO PARA PISTOLA DE FIJACIÓN DE ¼’’ X 3/4” CALIBRE 22 EN PRESENTACION DE 100 UNIDADES</t>
  </si>
  <si>
    <t>https://www.homecenter.com.co/homecenter-co/product/30353/perno-1-4-pulgada-x-100-unidades/30353/?queryId=37106877-cca7-4006-a3aa-757bad2acd65</t>
  </si>
  <si>
    <t>Easy cuenta con otra dimension que no corresponde a la de cotización</t>
  </si>
  <si>
    <t>PIEDRA PIZARRA VERDE LEVANTINA DE 40 CM X 40 CM E=0.06 ML</t>
  </si>
  <si>
    <t>PIEZA DE MADERA CEDRO AMARGO DE 10 CM * 10 CM, CEPILLADA Y CANTEADA LONGITUD DE 3 ML</t>
  </si>
  <si>
    <t>PIEZA DE MADERA CEDRO AMARGO TIPO LISTON DE  3 CM * 15 CM, CEPILLADA Y CANTEADA LONGITUD DE 3 ML</t>
  </si>
  <si>
    <t xml:space="preserve">PIEZA DE MADERA DURMIENTE DE PINO, SECCION DE 4  CM X 4 CM LONGITUD 3 ML </t>
  </si>
  <si>
    <t>https://www.homecenter.com.co/homecenter-co/product/48757/liston-pino-2x2-pulg-32mt-cepillado-41x41cm-timbermac/48757/?queryId=5fa9d017-3dc3-48be-99e3-06895c2bcca7</t>
  </si>
  <si>
    <t>PIEZA DE MADERA REPISA 8.5X4CM (3M DE LONGITUD)</t>
  </si>
  <si>
    <t>https://www.homecenter.com.co/homecenter-co/product/93240/madera-aserrada-4-x-85-cm-x-30-m-aprox/93240/?queryId=d5221195-385c-4a37-bfbc-d7581bfdefea</t>
  </si>
  <si>
    <t>PIEZA DE MADERA TECA DE 2 CM X 8 CM, CEPILLADA Y CANTEADA LONGITUD DE 3 ML</t>
  </si>
  <si>
    <t xml:space="preserve">ML </t>
  </si>
  <si>
    <t>PINTURA  VINILICA  O ACRILICA PARA EXTERIORES</t>
  </si>
  <si>
    <t>https://www.homecenter.com.co/homecenter-co/product/25440/pintura-para-exterior-1-galon-blanco/25440/?queryId=ed19818f-81c0-420e-8600-4ea4f9b6bf14</t>
  </si>
  <si>
    <t>https://www.easy.com.co/p/koraza-base-pastel-blanco-1-galon/</t>
  </si>
  <si>
    <t>PINTURA ACRILICA DILUIBLE CON AGUA TIPO 1 - CUÑETE</t>
  </si>
  <si>
    <t>CUÑETE</t>
  </si>
  <si>
    <t>Pintura Acrilica Diluible Con Agua Tipo 1 - Cuñete</t>
  </si>
  <si>
    <t>PINTURA DILUIBLE CON AGUA TIPO 2 - CUÑETE</t>
  </si>
  <si>
    <t>Pintura Diluible Con Agua Tipo 2 - Cuñete</t>
  </si>
  <si>
    <t>https://www.homecenter.com.co/homecenter-co/product/135130/pintura-para-interior-techos-y-cielos-blanco-1-galon/135130/?queryId=d4cdd7a3-8ee9-44a2-aaeb-1ecbf88e76a6</t>
  </si>
  <si>
    <t>https://www.easy.com.co/p/pintura-base-agua-tipo-2-blanco-x5gal/</t>
  </si>
  <si>
    <t>PINTURA ACRILICA ELASTOMERICA IMPERMEABILIZANTE PARA TERRAZAS DILUIBLE EN AGUA</t>
  </si>
  <si>
    <t>https://www.homecenter.com.co/homecenter-co/product/295374/broncoelastico-azul-25kg-5gl/295374/?cid=prdhom1007378dy#PDP</t>
  </si>
  <si>
    <t>https://www.easy.com.co/p/broncoelastico-impermeabilizante-acrilico-gris-x5-gal/</t>
  </si>
  <si>
    <t>PINTURA  TIPO TRAFICO CUALQUIER COLOR X GALÓN</t>
  </si>
  <si>
    <t>Pintura Reflectiva Tipo Trafico Cualquier Color X Galón</t>
  </si>
  <si>
    <t>https://www.homecenter.com.co/homecenter-co/product/241309/pintura-demarcacion-amarillo-1-galon/241309/?queryId=65e9ddd8-ba61-49bd-9c4c-79d48330899f</t>
  </si>
  <si>
    <t>https://www.easy.com.co/p/pintura-trafico-1gl-blanco-tito-pabon/</t>
  </si>
  <si>
    <t>PINTURA ANTICORROSIVO X GALÓN</t>
  </si>
  <si>
    <t>Pintura Anticorrosivo X Galón</t>
  </si>
  <si>
    <t>https://www.homecenter.com.co/homecenter-co/product/209763/anticorrosivo-blanco-1-galon/209763/?queryId=3a4019b2-1e6c-489c-b35e-e5cded895ac0</t>
  </si>
  <si>
    <t>https://www.easy.com.co/p/anticorrosivo-1gl-tito-pabon-blanco/</t>
  </si>
  <si>
    <t>ESMALTES DE USO GENERAL; PINTURA EXTERIOR PARA TEJAS TECHOS EN GENERAL, UN GALON</t>
  </si>
  <si>
    <t>Esmaltes De Uso General; Pintura Exterior Para Tejas Techos En General, Un Galon</t>
  </si>
  <si>
    <t>PINTURA EPOXICA ANTIBACTERIAL TIPO 1 COLOR BLANCO</t>
  </si>
  <si>
    <t>Pintura Epoxica Antibacterial Tipo 1 Color Blanco</t>
  </si>
  <si>
    <t>Galon</t>
  </si>
  <si>
    <t>PINTURA CON BASE ASFÁLTICA DE ACABADO TIPO ALUMINIO PRESENTACION EN CANECA PESO: 16 KG</t>
  </si>
  <si>
    <t>Pintura Con Base Asfáltica De Acabado Tipo Aluminio Presentacion En Caneca Peso: 16 Kg</t>
  </si>
  <si>
    <t>PINZA DE PUNTA DE 8’’</t>
  </si>
  <si>
    <t>https://www.homecenter.com.co/homecenter-co/product/448258/pinza-de-punta-cromo-vanadio-industrial-8-pulg/448258/?kid=bnnext1031762&amp;shop=googleShopping&amp;gclid=EAIaIQobChMIsJymxNKW9gIVEHiGCh3tTA3EEAQYBSABEgInlvD_BwE</t>
  </si>
  <si>
    <t>PISO SPC GRIS (ESCALA DE COLOR A ESCOGER)- TIPO CLICK - TRAFICO COMERCIAL PESADO //DIMENSIONES POR PIEZA LONGITUD 1210 MM, ANCHO 180 MM, ESPESOR 4 MM - GARANTIA 25 AÑOS</t>
  </si>
  <si>
    <t>PISTOLA DE CALAFATEO PROFESIONAL METALICA TIPO INDUSTRIAL CUERPO CERRADO</t>
  </si>
  <si>
    <t>PISTOLA PARA SOPLAR Y ASPIRAR USO INDUSTRIAL</t>
  </si>
  <si>
    <t>https://www.homecenter.com.co/homecenter-co/product/227527/pistola-soplar-y-aspirar-600w-16000rpm/227527/</t>
  </si>
  <si>
    <t xml:space="preserve">POLIETILENO ANCHO=  3 MTS X LONGITUD= 100 MTS CALIBRE 4   </t>
  </si>
  <si>
    <t>POLIMALLA PARA CERRAMIENTO NEGRA DE 2.1 ML X 100 ML</t>
  </si>
  <si>
    <t>POLISOMBRA O TELA PARA CERRAMIENTO VERDE O NEGRA DE 2.1 ML  X 100 ML</t>
  </si>
  <si>
    <t xml:space="preserve">PUERTA MADERA EN TRIPLEX 4 MLM ENTAMBORADA, CON MARCO MACIZO EN MADERA DE ANCHO = 0.1M. CON SELLADOR Y LACA DE COLOR SEGÚN ELECCION, CHAPA TIPO POMO DE MADERA. (INCLUYE BISAGRAS Y JUEGO DE LLAVES)
</t>
  </si>
  <si>
    <t xml:space="preserve">PUERTA METALICA LISA UNA SOLA LAMINA (SIN ENTAMBORAR) EN LAMINA DE COLD ROLLED CALIBRE 18, CON MARCO METALICO DE ANCHO DE 0,1 ML, LA HOJA CON CHAPA, MANIJA Y BISAGRAS, CON ANTICORROSIVO; PINTURA ELECTROSTATICA, Y APERTURA SEGÚN SOLICITUD.
</t>
  </si>
  <si>
    <t>PULIDORA   9 PULGADAS  2200W   11.000 RPM</t>
  </si>
  <si>
    <t>PUNTA CORTA CON COPA PH2*25MM</t>
  </si>
  <si>
    <t xml:space="preserve">PUNTA LARGA PH2*50MM </t>
  </si>
  <si>
    <t>PUNTILLA REDONDA SIN CABEZA 1 1/2" CALIBRE 15 500G CAJA</t>
  </si>
  <si>
    <t>Puntilla Redonda Sin Cabeza 1 1/2" Calibre 15 500G Caja</t>
  </si>
  <si>
    <t>PUNTILLA DE 1" SIN CABEZA CONTENIDO: 1 LIBRA</t>
  </si>
  <si>
    <t>Puntilla De 1" Sin Cabeza Contenido: 1 Libra</t>
  </si>
  <si>
    <t>PUNTILLAS CON CABEZA DE 3"</t>
  </si>
  <si>
    <t>Puntillas Con Cabeza De 3"</t>
  </si>
  <si>
    <t>REGISTRO DE BOLA  1"  METALICO (BRONCE) ROSCADO</t>
  </si>
  <si>
    <t>REGISTRO DE BOLA  1" PVC ROSCADO</t>
  </si>
  <si>
    <t>https://www.homecenter.com.co/homecenter-co/product/363748/valvula-de-bola-de-1-pulg-pvc-para-roscar-eco/363748/?queryId=a9cf5fa3-6985-4a73-9c5b-961644c61079</t>
  </si>
  <si>
    <t>https://www.easy.com.co/p/valvula-bola-1%22-roscar-eco-pvc/</t>
  </si>
  <si>
    <t>REGISTRO DE BOLA  1/2"  METALICO (BRONCE) ROSCADO</t>
  </si>
  <si>
    <t>REGISTRO DE BOLA  1/2" PVC ROSCADO</t>
  </si>
  <si>
    <t>https://www.homecenter.com.co/homecenter-co/product/363690/valvula-de-bola-de-1-2-pulg-pvc-para-roscar/363690/</t>
  </si>
  <si>
    <t>https://www.easy.com.co/p/valvula-bola-1~2%22-roscar-eco-pvc/</t>
  </si>
  <si>
    <t>REGISTRO DE BOLA DE 3/4" METALICO (BRONCE) ROSCADO</t>
  </si>
  <si>
    <t>REGISTRO DE BOLA DE 3/4" PVC ROSCADO</t>
  </si>
  <si>
    <t>https://www.homecenter.com.co/homecenter-co/product/363691/valvula-de-bola-de-3-4-pulg-pvc-para-roscar/363691/</t>
  </si>
  <si>
    <t>https://www.easy.com.co/p/valvula-bola-3~4%22-roscar-eco-pvc/</t>
  </si>
  <si>
    <t>REGISTRO DE BOLA DE ¾” PCP</t>
  </si>
  <si>
    <t>https://www.homecenter.com.co/homecenter-co/product/363753/valvula-de-bola-de-3-4-pulg-cpvc-para-soldar/363753/</t>
  </si>
  <si>
    <t>REGISTRO DE BOLA DE 1” PCP</t>
  </si>
  <si>
    <t xml:space="preserve">REGISTRO DE BOLA DE 1½” PCP
</t>
  </si>
  <si>
    <t>https://www.easy.com.co/p/valvula-bola-1%C2%BD%22-soldar-eco-pvc/</t>
  </si>
  <si>
    <t>REGISTRO DE BOLA DE 2” PCP</t>
  </si>
  <si>
    <t>https://www.homecenter.com.co/homecenter-co/product/363689/valvula-de-bola-de-2-pulg-pvc-para-soldar/363689/</t>
  </si>
  <si>
    <t>REGISTRO O VÁLVULA DE CORTINA ¾”</t>
  </si>
  <si>
    <t>https://www.homecenter.com.co/homecenter-co/product/49478/valvula-cortina-3-4-x-200psi/49478/</t>
  </si>
  <si>
    <t>REGISTRO O VÁLVULA DE CORTINA 1”</t>
  </si>
  <si>
    <t>https://www.homecenter.com.co/homecenter-co/product/49464/valvula-cortina-1-x-200psi/49464/</t>
  </si>
  <si>
    <t xml:space="preserve">REGISTRO O VÁLVULA DE CORTINA 1½” </t>
  </si>
  <si>
    <t>https://www.homecenter.com.co/homecenter-co/product/37086/valvula-cortina-11-2-x-200psi/37086/</t>
  </si>
  <si>
    <t xml:space="preserve">REGISTRO O VÁLVULA DE CORTINA 2” </t>
  </si>
  <si>
    <t xml:space="preserve">REGISTRO METALICO TIPO CORTINA DE 1- 1/4 " </t>
  </si>
  <si>
    <t>https://www.homecenter.com.co/homecenter-co/product/49463/valvula-cortina-11-4-x-200psi/49463/</t>
  </si>
  <si>
    <t>REGISTRO PVC MINI DE UNA SALIDA 1/2 - 1/2</t>
  </si>
  <si>
    <t>https://www.homecenter.com.co/homecenter-co/product/363766/registro-mini-de-1-salida-1-2-pulg-x-1-2-pulg-bolsa/363766/</t>
  </si>
  <si>
    <t xml:space="preserve">REJILLA DE VENTILACIÓN 20 CM X20 CM </t>
  </si>
  <si>
    <t>https://www.easy.com.co/p/rejilla-ventilacion-20-cm-x-20-cm-medida-instalacion-gas-blanca/</t>
  </si>
  <si>
    <t>REJILLA DE VENTILACIÓN PLÁSTICAS DE 30CM X 30CM</t>
  </si>
  <si>
    <t>https://www.homecenter.com.co/homecenter-co/product/238064/rejilla-ventilacion-30x30-cm/238064/?kid=bnnext1031759&amp;shop=googleShopping&amp;gclid=EAIaIQobChMIuuy-7-KW9gIVSSVMCh0g-goQEAQYAiABEgICHPD_BwE</t>
  </si>
  <si>
    <t>https://www.easy.com.co/search/?k=REJILLA+DE+VENTILACI%C3%93N+PL%C3%81STICAS+DE+30CM+X+30CM</t>
  </si>
  <si>
    <t xml:space="preserve">REJILLA METALICA CUPULA DE 4” CON SOSCO DE 2” </t>
  </si>
  <si>
    <t>https://www.homecenter.com.co/homecenter-co/product/485675/rejilla-cupula-4-pulg-x-2-pulg-aluminio-tuberia-2-pulg/485675/?kid=bnnext1031759&amp;shop=googleShopping&amp;gclid=EAIaIQobChMIpvut2OGW9gIVn4paBR2vCAiYEAQYAiABEgIz2fD_BwE</t>
  </si>
  <si>
    <t>REJILLA METALICA CUPULA DE 5” CON SOSCO DE 3”</t>
  </si>
  <si>
    <t>https://www.homecenter.com.co/homecenter-co/product/485663/rejilla-cupula-5-pulg-x-3-pulg-aluminio-tuberia-3-pulg/485663/?kid=bnnext1031759&amp;shop=googleShopping&amp;gclid=EAIaIQobChMI9o2q0OKW9gIVjZyGCh3yywdxEAQYASABEgIPxPD_BwE</t>
  </si>
  <si>
    <t>REJILLA METALICA CUPULA DE 6” CON SOSCO DE 4”</t>
  </si>
  <si>
    <t>https://www.homecenter.com.co/homecenter-co/product/485667/rejilla-cupula-6-pulg-x-4-pulg-aluminio-tuberia-4-pulg/485667/?kid=bnnext1031759&amp;shop=googleShopping&amp;gclid=EAIaIQobChMIpvut2OGW9gIVn4paBR2vCAiYEAQYBiABEgKS7vD_BwE</t>
  </si>
  <si>
    <t>REJILLA SIFON 3X2 COMBI</t>
  </si>
  <si>
    <t>Rejilla Sifon 3X2 Combi</t>
  </si>
  <si>
    <t>REJILLA METALICA DE 4” CON SOSCO DE 3”</t>
  </si>
  <si>
    <t>https://www.homecenter.com.co/homecenter-co/product/485765/rejilla-tradicional-4-pulg-x-3-pulg-aluminio-tuberia-3-pulg/485765/?kid=bnnext1031759&amp;shop=googleShopping&amp;gclid=EAIaIQobChMI5bOh_uKW9gIVaxZMCh0RGwkJEAQYASABEgLpIPD_BwE</t>
  </si>
  <si>
    <t>https://www.homecenter.com.co/homecenter-co/product/87776/remache-pop-1-8x1-2-10un/87776/</t>
  </si>
  <si>
    <t>https://www.homecenter.com.co/homecenter-co/product/87779/remache-pop-5-32x3-4-10un/87779/</t>
  </si>
  <si>
    <t>REMOVEDOR DE PINTURA, BARNICES Y LACAS</t>
  </si>
  <si>
    <t>https://www.homecenter.com.co/homecenter-co/product/60131/removedor-algreco-1-galon/60131/?queryId=c746a2c7-eeac-4691-b8cd-1ed9064f5ebc</t>
  </si>
  <si>
    <t>RESINA PARA MEJORAR ADHERENCIA DE MORTEROS POR 4.5 KG</t>
  </si>
  <si>
    <t>https://www.homecenter.com.co/homecenter-co/product/23766/sikalatex-mejorador-de-adherencia-para-morteros-o-concretos-45kg/23766/</t>
  </si>
  <si>
    <t>https://www.easy.com.co/p/resina-morteros-cementosos-x4.5kg/</t>
  </si>
  <si>
    <t>RODAJA PARA CORTADORA DE BALDOSA 10 MM</t>
  </si>
  <si>
    <t>RODILLO DE FELPA ACRILICA DE 2"</t>
  </si>
  <si>
    <t>https://www.homecenter.com.co/homecenter-co/product/51100/rodillo-junior-felpa-2-pulgadas/51100/</t>
  </si>
  <si>
    <t>https://www.easy.com.co/p/rodillo-2%22--269-felpa/</t>
  </si>
  <si>
    <t>RODILLO DE FELPA ACRILICA DE 7"</t>
  </si>
  <si>
    <t>https://www.easy.com.co/p/rodillo-7%22-769-felpa/</t>
  </si>
  <si>
    <t>RODILLO DE FELPA ACRILICA DE 9"</t>
  </si>
  <si>
    <t>https://www.homecenter.com.co/homecenter-co/product/57196/rodillo-9-pulgadas-profesional-felpa-acrilica/57196/</t>
  </si>
  <si>
    <t>https://www.easy.com.co/p/rodillo-9%22-profesional-felpa-acrilico-poliester/</t>
  </si>
  <si>
    <t>RODILLO EPOXICO DE 9"</t>
  </si>
  <si>
    <t>https://www.homecenter.com.co/homecenter-co/product/204486/rodillo-epoxico-9-pulgadas/204486/</t>
  </si>
  <si>
    <t>https://www.easy.com.co/p/rodillo--epoxico-9-pulg/</t>
  </si>
  <si>
    <t>ROLLO DE LIJA DE TELA PARA LIJADORA DE PISOS DE ANCHO 8” X LONGITUD DE 25 ML EN GRANOS NO. 36, 40 Y 60</t>
  </si>
  <si>
    <t>ROLLO DE LIJA DE TELA PARA LIJADORA DE PISOS DE ANCHO 8” X LONGITUD DE 25 ML EN GRANOS NO. 80, 100 Y 120</t>
  </si>
  <si>
    <t xml:space="preserve">ROLLO PAPEL KRAFT DE ANCHO DE 1 ML X LONGITUD DE 30 ML
</t>
  </si>
  <si>
    <t>https://www.homecenter.com.co/homecenter-co/product/160695/papel-kraft-1x30m-linea-ecologica/160695/</t>
  </si>
  <si>
    <t>SANITARIO 4.8 LPF. - 1.28 GPF. DOS PIEZAS EN PORCELANA - DESCARGA SENCILLA CON BOTON SUPERIOR</t>
  </si>
  <si>
    <t>SANITARIO ALONGADO DE UNA PIEZA EN PORCELANA SANITARIA</t>
  </si>
  <si>
    <t>SANITARIO ALONGADO EN PORCELANA PARA FLUXOMETRO, DE TIPO ANTIVANDALICO, BLANCO Y ABIERTO ADELANTE ALIMENTACION SUPERIOR</t>
  </si>
  <si>
    <t>SELLADOR CATALIZADO 60% SÓLIDOS  PARA MADERA</t>
  </si>
  <si>
    <t>SELLADOR NITRO PARA MADERA ( SELLADOR NITROCELULOSICO PARA MADERA 40% SOLIDOS)</t>
  </si>
  <si>
    <t>MASILLA PARA JUNTAS DE PLANCHAS DE YESO PARA TEXTURIZAR SUPERFICIES</t>
  </si>
  <si>
    <t>Masilla Para Juntas De Planchas De Yeso Para Texturizar Superficies</t>
  </si>
  <si>
    <t xml:space="preserve">SELLADOR POLIURETANO EXPANDIDO X 500 CM³         </t>
  </si>
  <si>
    <t>TUBO</t>
  </si>
  <si>
    <t>https://www.homecenter.com.co/homecenter-co/product/201297/espuma-poliuretano-topex-500-ml/201297/</t>
  </si>
  <si>
    <t>SELLO LENGÜETA PARA TANQUE SANITARIO</t>
  </si>
  <si>
    <t>https://www.homecenter.com.co/homecenter-co/product/145015/sello-lengueta-valvula-salida/145015/</t>
  </si>
  <si>
    <t>CODO 45° TUBERIA PVC ALTA PRESION 1/2"</t>
  </si>
  <si>
    <t>Codo 45° Tuberia Pvc Alta Presion 1/2"</t>
  </si>
  <si>
    <t>CODO 45° TUBERIA PVC ALTA PRESION 3/4"</t>
  </si>
  <si>
    <t>Codo 45° Tuberia Pvc Alta Presion 3/4"</t>
  </si>
  <si>
    <t>CODO 45° TUBERIA PVC ALTA PRESION 1 1/2"</t>
  </si>
  <si>
    <t>Codo 45° Tuberia Pvc Alta Presion 1 1/2"</t>
  </si>
  <si>
    <t>CODO 45° TUBERIA PVC ALTA PRESION 2"</t>
  </si>
  <si>
    <t>Codo 45° Tuberia Pvc Alta Presion 2"</t>
  </si>
  <si>
    <t xml:space="preserve">SEMICODO PVC CAMPANA X CAMPANA SANITARIO DE 1 1/2" </t>
  </si>
  <si>
    <t>https://www.easy.com.co/p/codo-pvc-sanitario--45%C2%B0-c-x-c--1.1~2%22-gerfor/</t>
  </si>
  <si>
    <t xml:space="preserve">SEMICODO PVC CAMPANA X CAMPANA SANITARIO DE 2" </t>
  </si>
  <si>
    <t>https://www.homecenter.com.co/homecenter-co/product/117517/codo-45-x-2-cxc-sanitaria/117517/</t>
  </si>
  <si>
    <t>https://www.easy.com.co/p/codo-pvc-sanitario--45%C2%B0-c-x-c--2%22-gerfor/</t>
  </si>
  <si>
    <t>SEMICODO PVC CAMPANA X CAMPANA SANITARIO DE 3"</t>
  </si>
  <si>
    <t>https://www.homecenter.com.co/homecenter-co/product/117518/codo-45-x-3-cxc-sanitaria/117518/</t>
  </si>
  <si>
    <t>https://www.easy.com.co/p/codo-pvc-sanitario--45%C2%B0-c-x-c--3%22-gerfor/</t>
  </si>
  <si>
    <t>SEMICODO PVC CAMPANA X CAMPANA SANITARIO DE 4"</t>
  </si>
  <si>
    <t>https://www.homecenter.com.co/homecenter-co/product/117519/codo-45-x-4-cxc-sanitaria/117519/</t>
  </si>
  <si>
    <t>SEMICODO PVC CAMPANA X ESPIGO DE 1 1/2" SANITARIA</t>
  </si>
  <si>
    <t>https://www.homecenter.com.co/homecenter-co/product/45445/codo-45-x-11-2-cxc-sanitaria/45445/</t>
  </si>
  <si>
    <t>https://www.easy.com.co/p/codo-pvc-sanitario--45%C2%B0-c-x-e--1.1~2%22-gerfor/</t>
  </si>
  <si>
    <t>SERRUCHO PARA DRYWALL</t>
  </si>
  <si>
    <t>https://www.homecenter.com.co/homecenter-co/product/19571/serrucho-de-punta-drywall-ref-15-556/19571/</t>
  </si>
  <si>
    <t>SHAMPOO SUAVE PARA NIÑOS X 500 ML</t>
  </si>
  <si>
    <t>SIFON MB ACTIVE TRAP PARA ORINAL ECOLOGICO</t>
  </si>
  <si>
    <t>SIFON TIPO P DE PVC PARA LAVAPLATOS</t>
  </si>
  <si>
    <t>Sifon Tipo P De Pvc Para Lavaplatos</t>
  </si>
  <si>
    <t>SIFON BOTELLA PVC PARA LAVAMANOS</t>
  </si>
  <si>
    <t>Sifon Botella Pvc Para Lavamanos</t>
  </si>
  <si>
    <t>SILICONA BLANCA EN TUBO 11 ONZAS</t>
  </si>
  <si>
    <t>Silicona Transparente Para Policarbonato Neutro Para Policarbonato Y Pvc Contenido 300 Ml</t>
  </si>
  <si>
    <t>SODA CAUSTICA 500 GR</t>
  </si>
  <si>
    <t>PEGANTE PARA PVC RESISTENTE SECADO RAPIDO PRESENTACION POR 1/8 DE GALON</t>
  </si>
  <si>
    <t>Pegante Para Pvc Resistente Secado Rapido Presentacion Por 1/8 De Galon</t>
  </si>
  <si>
    <t xml:space="preserve">SOLDADURA SW6013M DE 1/8 </t>
  </si>
  <si>
    <t>TABLA BURRA 0,3 CM DE ANCHO, CEPILLADA POR UNA CARA</t>
  </si>
  <si>
    <t xml:space="preserve">TABLERO MDF DELGADO ESTÁNDAR CRUDO ARAUCO 18MM* 2,44 ML * 1,83 ML  </t>
  </si>
  <si>
    <t>https://www.homecenter.com.co/homecenter-co/product/27907/tablero-mdf-18mm-244x183mt-600kg-m3-aprox/27907/</t>
  </si>
  <si>
    <t>TALADRO PERCUTOR INALAMBRICO 1/2" POTENCIA 14,4 V, VELOCIDAD DE 0 A 1800 RPM 3 VELOCIDADES, VELOCIDAD VARIABLE REVERSIBLE, USO INTENSIVO, BATERIA DE LITIO</t>
  </si>
  <si>
    <t>TAPA CON MARCO EN LAMINA DE ALFAJOR COLOR NEGRO, LA TAPA DEBE CONTAR CON BISAGRAS Y MANIJA PARA FACIL APERTURA.</t>
  </si>
  <si>
    <t>TAPA REGISTRO 20 CM X20 CM PLASTICA</t>
  </si>
  <si>
    <t>10650</t>
  </si>
  <si>
    <t>https://www.homecenter.com.co/homecenter-co/product/17102/tapa-registro-20-x-20-cm-europea-plastica/17102/</t>
  </si>
  <si>
    <t xml:space="preserve">TAPALUZ LISO EN MADERA CEDRO CRUDO DE ANCHO 5 CM X ESPESOR DE 1 CM Y LONGITUD DE 3,2 ML </t>
  </si>
  <si>
    <t>TAPON DE INSPECCIÓN DE 2" PVC</t>
  </si>
  <si>
    <t>13482</t>
  </si>
  <si>
    <t>https://www.homecenter.com.co/homecenter-co/product/17486/tapon-de-prueba-2-sanitaria/17486/</t>
  </si>
  <si>
    <t>TAPON METALICO CROMADO CON ROSCA DE 1"</t>
  </si>
  <si>
    <t>TAPAS Y TAPONES DE MATERIAL PLÁSTICO; TAPON PARA TUBERIA PVC PULGADAS 1”</t>
  </si>
  <si>
    <t>Tapas Y Tapones De Material Plástico; Tapon Para Tuberia Pvc Pulgadas 1”</t>
  </si>
  <si>
    <t>TEE CRUDA 3 METROS, 18 X 23 MM EN ALUMINIO</t>
  </si>
  <si>
    <t>TEE ACERO GALVANIZADO 1"</t>
  </si>
  <si>
    <t>Tee Acero Galvanizado 1"</t>
  </si>
  <si>
    <t>TEE ACERO GALVANIZADO 1 1/4''</t>
  </si>
  <si>
    <t>Tee Acero Galvanizado 1 1/4''</t>
  </si>
  <si>
    <t>TEE DE 1/2" PVC PRESION</t>
  </si>
  <si>
    <t>https://www.homecenter.com.co/homecenter-co/product/04727/tee-1-2-presion/04727/</t>
  </si>
  <si>
    <t>https://www.easy.com.co/p/tee-presion-1~2%22-pvc/</t>
  </si>
  <si>
    <t xml:space="preserve">TEE PRESION 2" PVC </t>
  </si>
  <si>
    <t>https://www.homecenter.com.co/homecenter-co/product/30053/tee-2-presion/30053/</t>
  </si>
  <si>
    <t>https://www.easy.com.co/p/tee-2%22-presion/</t>
  </si>
  <si>
    <t xml:space="preserve">TEE PRESION 3" PVC </t>
  </si>
  <si>
    <t xml:space="preserve">TEE PRESION 4" PVC </t>
  </si>
  <si>
    <t>TEE PRESION DE 1 1/2" PVC</t>
  </si>
  <si>
    <t>https://www.homecenter.com.co/homecenter-co/product/04598/tee-1-1-2-presion/04598/</t>
  </si>
  <si>
    <t>ACCESORIOS DE MATERIAL PLÁSTICO PARA TUBERÍAS; TEE DE 3/4 PVC PRESION</t>
  </si>
  <si>
    <t>Accesorios De Material Plástico Para Tuberías; Tee De 3/4 Pvc Presion</t>
  </si>
  <si>
    <t>TEE PRESION DE 1 1/4 " PVC</t>
  </si>
  <si>
    <t>https://www.homecenter.com.co/homecenter-co/product/22751/tee-11-4-presion/22751/</t>
  </si>
  <si>
    <t>TENAZA CARPINTERO DE 8"</t>
  </si>
  <si>
    <t>https://www.homecenter.com.co/homecenter-co/product/62308/tenaza-carpintero-8-pulgadas-203-cm-largo-pc989-1/62308/</t>
  </si>
  <si>
    <t>DISOLVENTE DE PINTURA-THINNER X GALÓN</t>
  </si>
  <si>
    <t>Disolvente De Pintura-Thinner X Galón</t>
  </si>
  <si>
    <t>https://www.homecenter.com.co/homecenter-co/product/54821/corta-tubos-pvc/54821/</t>
  </si>
  <si>
    <t>TIJERA DE AVIACION RECTA PARA DRY WALL, HERRAMIENTA DE CORTE.</t>
  </si>
  <si>
    <t>https://www.homecenter.com.co/homecenter-co/product/296763/tijera-de-aviacion-recta-redline/296763/?queryId=048c728d-7628-47bf-9a3c-dc66958663b4</t>
  </si>
  <si>
    <t xml:space="preserve">TINTILLA PARA MADERA    </t>
  </si>
  <si>
    <t>1/4 DE GALON</t>
  </si>
  <si>
    <t>TOPE MEDIA LUNA NIQUELADO PARA BROCA DE 1/4"</t>
  </si>
  <si>
    <t>TOPES RESORTE 3" PARA PUERTAS DE MADERA DORADO</t>
  </si>
  <si>
    <t>https://www.homecenter.com.co/homecenter-co/product/67421/tope-resorte-dorado-2-3-4pg-fixser/67421/?queryId=aff4100c-5173-4b7b-bbd6-0fd5fcda0dbb</t>
  </si>
  <si>
    <t>TORNILLO AUTOPERFORANTE PARA ACERO DE 1 1/2 CABEZA HEXAGONAL DE 5/16 Y ARANDELA EPDM TIPO SOMBRILLA DE 25 MM</t>
  </si>
  <si>
    <t>TORNILLO AUTOPERFORANTE 1/2" CON CABEZA DE LENTEJA</t>
  </si>
  <si>
    <t>Tornillo Autoperforante 1/2" Con Cabeza De Lenteja</t>
  </si>
  <si>
    <t>TORNILLO AUTOPERFORANTE 1" CON CABEZA DE LENTEJA X 100</t>
  </si>
  <si>
    <t>Tornillo Autoperforante 1" Con Cabeza De Lenteja X 100</t>
  </si>
  <si>
    <t xml:space="preserve">TORNILLO CON TUERCA DE 1/8" DE DIAMETRO POR 1/2 " DE LONGITUD.      </t>
  </si>
  <si>
    <t>TORNILLO CUBIERTA FIJADOR ALA DE 1/4" * 7/8"</t>
  </si>
  <si>
    <t>TORNILLO HEXAGONAL 3/8" X 1.1/2"</t>
  </si>
  <si>
    <t>Tornillo Hexagonal 3/8" X 1.1/2"</t>
  </si>
  <si>
    <t xml:space="preserve">TORNILLO GOLOSO  5/16"X 1 1/2" CABEZA HEXAGONAL </t>
  </si>
  <si>
    <t xml:space="preserve">TORNILLO PARA ESTRUCTURA DE DRYWALL PUNTA AGUDA </t>
  </si>
  <si>
    <t>TORNILLO PARA PLACA DE FIBROCEMENTO PUNTA DE BROCA DE 8 * 1 1/4</t>
  </si>
  <si>
    <t>TORNILLO PARA SUPERBOARD PUNTA AGUDA CON AVELLANADOR DE 1"</t>
  </si>
  <si>
    <t>TORNILLO AUTOPERFORANTE YESO 6 X1</t>
  </si>
  <si>
    <t>Tornillo Autoperforante Yeso 6 X1</t>
  </si>
  <si>
    <t>TUBERIA EN PVC SANITARIO, DE DIAMETRO 1 1/2" X 6 METROS DE LARGO</t>
  </si>
  <si>
    <t>Tuberia En Pvc Sanitario, De Diametro 1 1/2" X 6 Metros De Largo</t>
  </si>
  <si>
    <t>TUBERIA EN PVC SANITARIO, DE DIAMETRO 2" X 6 METROS DE LARGO</t>
  </si>
  <si>
    <t>Tuberia En Pvc Sanitario, De Diametro 2" X 6 Metros De Largo</t>
  </si>
  <si>
    <t>TUBERIA EN PVC SANITARIO, DE DIAMETRO 3" X 6 METROS DE LARGO</t>
  </si>
  <si>
    <t>Tuberia En Pvc Sanitario, De Diametro 3" X 6 Metros De Largo</t>
  </si>
  <si>
    <t>TUBERIA EN PVC SANITARIO, DE DIAMETRO 4" X 6 METROS DE LARGO</t>
  </si>
  <si>
    <t>Tuberia En Pvc Sanitario, De Diametro 4" X 6 Metros De Largo</t>
  </si>
  <si>
    <t>TUBO PRESION RDE 21 PVC 200 PSI - 2"</t>
  </si>
  <si>
    <t>Tubo Presion Rde 21 Pvc 200 Psi - 2"</t>
  </si>
  <si>
    <t>m</t>
  </si>
  <si>
    <t>TUBO PRESION RDE 11 PVC 400 PSI - 3/4"</t>
  </si>
  <si>
    <t>Tubo Presion Rde 11 Pvc 400 Psi - 3/4"</t>
  </si>
  <si>
    <t>TUBO PRESION RDE 9 PVC 500 PSI - 1/2"</t>
  </si>
  <si>
    <t>Tubo Presion Rde 9 Pvc 500 Psi - 1/2"</t>
  </si>
  <si>
    <t>TUBO PRESION RDE 21 PVC 200 PSI - 1 1/4"</t>
  </si>
  <si>
    <t>Tubo Presion Rde 21 Pvc 200 Psi - 1 1/4"</t>
  </si>
  <si>
    <t>TUBO PRESION RDE 21 PVC 200 PSI - 1"</t>
  </si>
  <si>
    <t>Tubo Presion Rde 21 Pvc 200 Psi - 1"</t>
  </si>
  <si>
    <t>TUBO PRESION RDE 21 PVC 200 PSI - 3"</t>
  </si>
  <si>
    <t>Tubo Presion Rde 21 Pvc 200 Psi - 3"</t>
  </si>
  <si>
    <t>TUBO PRESION RDE 21 PVC 200 PSI - 4"</t>
  </si>
  <si>
    <t>Tubo Presion Rde 21 Pvc 200 Psi - 4"</t>
  </si>
  <si>
    <t>TUBO PRESION RDE 21 PVC 200 PSI - 2 1/2"</t>
  </si>
  <si>
    <t>Tubo Presion Rde 21 Pvc 200 Psi - 2 1/2"</t>
  </si>
  <si>
    <t>TUBO METALICO EN ACERO 10 CM X 10 CM CALIBRE 14 X 6 ML</t>
  </si>
  <si>
    <t>TUBO METALICO EN ACERO RECTANGULAR DE 5 CM X 2,5 CM CALIBRE 18 POR 6 ML</t>
  </si>
  <si>
    <t>TUBERIA EN PVC VENTILACION, DE DIAMETRO 4" X 6 METROS DE LARGO</t>
  </si>
  <si>
    <t>Tuberia En Pvc Ventilacion, De Diametro 4" X 6 Metros De Largo</t>
  </si>
  <si>
    <t>TUBERIA EN PVC VENTILACION, DE DIAMETRO 2" X 6 METROS DE LARGO</t>
  </si>
  <si>
    <t>Tuberia En Pvc Ventilacion, De Diametro 2" X 6 Metros De Largo</t>
  </si>
  <si>
    <t>TUBO RECTANGULAR METALICO EN ACERO DE 5 CM X 2,5 CM CALIBRE 14 POR 6 ML</t>
  </si>
  <si>
    <t>TUERCA DE 5/16" ROSCA ORDINARIA</t>
  </si>
  <si>
    <t>UNION PRESION PVC 1/2" NORMA NTC 1339 ELABORADO EN POLI (CLORURO DE VINILO CAL SCHEDULE 40)</t>
  </si>
  <si>
    <t>Union Presion Pvc 1/2" Norma Ntc 1339 Elaborado En Poli (Cloruro De Vinilo Cal Schedule 40)</t>
  </si>
  <si>
    <t>UNION PRESION PVC 1" NORMA NTC 1339 ELABORADO EN POLI (CLORURO DE VINILO CAL SCHEDULE 40)</t>
  </si>
  <si>
    <t>Union Presion Pvc 1" Norma Ntc 1339 Elaborado En Poli (Cloruro De Vinilo Cal Schedule 40)</t>
  </si>
  <si>
    <t>UNION PRESION PVC 3/4" NORMA NTC 1339 ELABORADO EN POLI (CLORURO DE VINILO CAL SCHEDULE 40)</t>
  </si>
  <si>
    <t>Union Presion Pvc 3/4" Norma Ntc 1339 Elaborado En Poli (Cloruro De Vinilo Cal Schedule 40)</t>
  </si>
  <si>
    <t>UNION PRESION PVC 2" NORMA NTC 1339 ELABORADO EN POLI (CLORURO DE VINILO CAL SCHEDULE 40)</t>
  </si>
  <si>
    <t>Union Presion Pvc 2" Norma Ntc 1339 Elaborado En Poli (Cloruro De Vinilo Cal Schedule 40)</t>
  </si>
  <si>
    <t>UNION PRESION PVC 3" NORMA NTC 1339 ELABORADO EN POLI (CLORURO DE VINILO CAL SCHEDULE 40)</t>
  </si>
  <si>
    <t>Union Presion Pvc 3" Norma Ntc 1339 Elaborado En Poli (Cloruro De Vinilo Cal Schedule 40)</t>
  </si>
  <si>
    <t>UNIÓN  PVC 4” PRESIÓN</t>
  </si>
  <si>
    <t>UNION PRESION PVC 1 1/4" NORMA NTC 1339 ELABORADO EN POLI (CLORURO DE VINILO CAL SCHEDULE 40)</t>
  </si>
  <si>
    <t>Union Presion Pvc 1 1/4" Norma Ntc 1339 Elaborado En Poli (Cloruro De Vinilo Cal Schedule 40)</t>
  </si>
  <si>
    <t>UNION DE BAJANTE CANAL EN PVC</t>
  </si>
  <si>
    <t>UNION ACERO GALVANIZADO 1/2"</t>
  </si>
  <si>
    <t>Union Acero Galvanizado 1/2"</t>
  </si>
  <si>
    <t>UNION ACERO GALVANIZADO 1"</t>
  </si>
  <si>
    <t>Union Acero Galvanizado 1"</t>
  </si>
  <si>
    <t>UNION UNIVERSAL PVC DE 1/2"</t>
  </si>
  <si>
    <t>Union Universal Pvc De 1/2"</t>
  </si>
  <si>
    <t>Union Universal L Pvc 3/4" Agua Potable</t>
  </si>
  <si>
    <t>UNIÓN UNIVERSAL PVC PRESIÓN 1"</t>
  </si>
  <si>
    <t>Unión Universal Pvc Presión 1"</t>
  </si>
  <si>
    <t>UNION UNIVERSAL PVC 2 " AGUA POTABLE</t>
  </si>
  <si>
    <t>Union Universal Pvc 2 " Agua Potable</t>
  </si>
  <si>
    <t>UNION UNIVERSAL PVC 3" AGUA POTABLE</t>
  </si>
  <si>
    <t>Union Universal Pvc 3" Agua Potable</t>
  </si>
  <si>
    <t>UNIÓN PARA TUBERÍA SANITARIA EN PVC, DIÁMETRO DE 4"</t>
  </si>
  <si>
    <t>Unión Para Tubería Sanitaria En Pvc, Diámetro De 4"</t>
  </si>
  <si>
    <t>UNIÓN EN PVC DE 2" UNIVERSAL DESSER</t>
  </si>
  <si>
    <t>Unión En Pvc De 2" Universal Desser</t>
  </si>
  <si>
    <t>VÁLVULA DE DESAGÜE COMPLETO 1 1/4" PARA ORINAL</t>
  </si>
  <si>
    <t>VÁLVULA DE ENTRADA HIDROSTÁTICA PARA SANITARIO AJUSTABLE</t>
  </si>
  <si>
    <t>VALVULA FLOTADOR DE 3/4"</t>
  </si>
  <si>
    <t>VARILLA COARRUGADA EN ACERO AL CARBONO DE 1/2 DE 6 METROS DE LARGA</t>
  </si>
  <si>
    <t>Varilla Coarrugada En Acero Al Carbono De 1/2 De 6 Metros De Larga</t>
  </si>
  <si>
    <t>VARILLA ROSCADA ZINC 5/16PG X 1M</t>
  </si>
  <si>
    <t>DISOLVENTE PARA ACABADOS: PARA DISOLVER ESMALTES BARNICES Y ANTICORROSIVOS, X 1 GALÓN ( VARSOL)</t>
  </si>
  <si>
    <t>Disolvente Para Acabados: Para Disolver Esmaltes Barnices Y Anticorrosivos, X 1 Galón ( Varsol)</t>
  </si>
  <si>
    <t>VIGUETA PARA DRYWALL DE 4”X 2” CALIBRE 20, POR 2,44 ML</t>
  </si>
  <si>
    <t xml:space="preserve">WIN PLASTICO PLANO 2,40 ML O WIN ESPAÑOL       </t>
  </si>
  <si>
    <t>YEE SANITARIA PVC 2''</t>
  </si>
  <si>
    <t>Yee Sanitaria Pvc 2''</t>
  </si>
  <si>
    <t>YEE SANITARIA PVC DE 2 1/2"</t>
  </si>
  <si>
    <t>YEE SANITARIA PVC 3''</t>
  </si>
  <si>
    <t>Yee Sanitaria Pvc 3''</t>
  </si>
  <si>
    <t>YEE SANITARIA PVC 4''</t>
  </si>
  <si>
    <t>Yee Sanitaria Pvc 4''</t>
  </si>
  <si>
    <t>YESO CALCINADO; YESO SÚPER ESCAYOLA 12,5KG - (PARA RECUBRIMIENTO DE PAREDES Y CIELOS INTERIORES)</t>
  </si>
  <si>
    <t>Yeso Calcinado; Yeso Súper Escayola 12,5Kg - (Para Recubrimiento De Paredes Y Cielos Interiores)</t>
  </si>
  <si>
    <t>APLIQUE TIPO TORTUGA EN VIDRIO CON ROSCA E 27 PARA BOMBILLO AHORRADOR, LUZ EXTERIOR</t>
  </si>
  <si>
    <t xml:space="preserve">UND </t>
  </si>
  <si>
    <t>BALA DE INCRUSTAR TIPO LED 5 W  DE 3000 K MULTIVOLTAJE DIAMETRO INTERIOR 8 CM</t>
  </si>
  <si>
    <t>BALA DE PISO PARA INTEMPERIE DE 3W LED 2"</t>
  </si>
  <si>
    <t>BALA DE PISO PARA INTEMPERIE DE 7W LED MODELO 6400K /3000K 85-265V</t>
  </si>
  <si>
    <t>BANDEJA METALICA PORTACABLE TIPO MALLA DE ANCHO 200 MM *ALTO 60 MM DE 3 ML DE LARGO</t>
  </si>
  <si>
    <t>BOMBILLO DE 11 W A 110 - 120 VOLTIOS AHORRADOR</t>
  </si>
  <si>
    <t>Bombillo De 11 W A 110 - 120 Voltios Ahorrador</t>
  </si>
  <si>
    <t>BOMBILLO 20W AHORRADOR LED</t>
  </si>
  <si>
    <t>Bombillo 20W Ahorrador Led</t>
  </si>
  <si>
    <t>ILUMINARIAS LED BOMBILLO AHORRADOR ESPIRAL 25W - (COLOR BLANCA, 110 - 120V)</t>
  </si>
  <si>
    <t>Iluminarias Led Bombillo Ahorrador Espiral 25W - (Color Blanca, 110 - 120V)</t>
  </si>
  <si>
    <t>BREAKER AUTOMATICO DE 1 POLO X 40 AMPERIOS 120 –240V ENCHUFABLE</t>
  </si>
  <si>
    <t>Breaker Eléctrico De 1 Polo X 60 Amperios Atornillable. Presentación: Unidad.</t>
  </si>
  <si>
    <t>Breaker Eléctrico De 20 Amperios Unipolar. Presentación: Unidad.</t>
  </si>
  <si>
    <t>Breaker Eléctrico De 30 Amperios Unipolar. Presentación: Unidad.</t>
  </si>
  <si>
    <t>INTERRUPTOR ELECTRICO BREAKER ELÉCTRICO INDUSTRIAL DE 100 A 125 AMPERIOS, 3 POLOS,</t>
  </si>
  <si>
    <t>Interruptor Electrico Breaker Eléctrico Industrial De 100 A 125 Amperios, 3 Polos,</t>
  </si>
  <si>
    <t>BREAKER TOTALIZADOR TRIFASICO DE 3 X 125 AMP, DE TORNILLO SEMI-INDUSTRIAL</t>
  </si>
  <si>
    <t>BREAKER TOTALIZADOR TRIFASICO DE 3 X 60 AMP, DE TORNILLO SEMI-INDUSTRIAL</t>
  </si>
  <si>
    <t>BREAKER TOTALIZADOR TRIFASICO DE 3 X 80 AMP, DE TORNILLO SEMI-INDUSTRIAL</t>
  </si>
  <si>
    <t>BREAKER TRIPOLAR 60 A ENCHUFABLE</t>
  </si>
  <si>
    <t>BREAKER TRIPOLAR TIPO RIEL DE 32 AMP</t>
  </si>
  <si>
    <t>CABLE # 6 SIETE HILOS THHN/THWN-2 AWG - LIBRE DE HALOGENO</t>
  </si>
  <si>
    <t>ROLLO X 100 METROS</t>
  </si>
  <si>
    <t>CABLE 3X12 THHN/THWN-2 AWG TRENZADO SIETE HILOS - LIBRE DE HALOGENO</t>
  </si>
  <si>
    <t>https://www.googleadservices.com/pagead/aclk?sa=L&amp;ai=DChcSEwjjy7iExZj2AhX3FNQBHdFVBSEYABAQGgJvYQ&amp;ae=2&amp;ohost=www.google.com&amp;cid=CAASE-RoilnKjmE7XDdubekbtc2JemQ&amp;sig=AOD64_3xl-FkIsxpFhGw4Tr7e-7te-q_oA&amp;ctype=5&amp;q=&amp;ved=2ahUKEwiNzq-ExZj2AhXZlGoFHRvoCsgQ9aACegQIARBE&amp;adurl=</t>
  </si>
  <si>
    <t>https://interelectricas.com.co/alambres-y-cables/2517-cable-de-cobre-aislado-no-12-awg-metro-thhn-color-verde.html</t>
  </si>
  <si>
    <t>CABLE 8 AWG DESNUDO SIETE HILOS -  LIBRE DE HALOGENO</t>
  </si>
  <si>
    <t>https://www.homecenter.com.co/homecenter-co/product/274253/cable-thhn-thwn-8awg-rollo-100mt-nexans-negro/274253/</t>
  </si>
  <si>
    <t>https://www.easy.com.co/p/alambre-no.8-cobre-verde-x100m/</t>
  </si>
  <si>
    <t>https://interelectricas.com.co/alambres-y-cables/2255-cable-de-cobre-desnudo-no-8-awg-metro.html</t>
  </si>
  <si>
    <t>CABLE THHN/THWN-2 AWG ENCAUCHETADO 3X12  -  LIBRE DE HALOGENO</t>
  </si>
  <si>
    <t>https://www.easy.com.co/p/cable-encauchetado-3x12-negro-1-mt-nexans/</t>
  </si>
  <si>
    <t>https://interelectricos.com.co/cables-y-alambres/101/cable-encauchetado-3x12-certificado</t>
  </si>
  <si>
    <t>CABLE THHN/THWN-2 AWG ENCAUCHETADO 3X14  -  LIBRE DE HALOGENO</t>
  </si>
  <si>
    <t>https://www.easy.com.co/p/cable-encauchetado-3x14-negro-1-mt-nexans/</t>
  </si>
  <si>
    <t>https://interelectricos.com.co/cables-y-alambres/103/cable-encauchetado-3x14-certificado</t>
  </si>
  <si>
    <t>CABLE THHN/THWN-2 AWG ENCAUCHETADO 3X18 -  LIBRE DE HALOGENO</t>
  </si>
  <si>
    <t>https://interelectricos.com.co/cables-y-alambres/105/cable-encauchetado-3x18-certificado</t>
  </si>
  <si>
    <t>CABLE THHN/THWN-2 AWG MULTIFILAR EN COBRE ENCAUCHETADO  4 X 10</t>
  </si>
  <si>
    <t>https://interelectricos.com.co/cables-y-alambres/107/cable-encauchetado-4x10-certificado</t>
  </si>
  <si>
    <t>CABLE THHN/THWN-2 AWG MULTIFILAR EN COBRE ENCAUCHETADO 4 X 8</t>
  </si>
  <si>
    <t>https://interelectricos.com.co/cables-y-alambres/106/cable-encauchetado-4x8-certificado</t>
  </si>
  <si>
    <t>CABLE SILICONADO NO 16</t>
  </si>
  <si>
    <t>CAJA 4” X 4” DOBLE FONDO METALICA</t>
  </si>
  <si>
    <t>https://www.homecenter.com.co/homecenter-co/product/56178/caja-10x10-cal20-galvanizada/56178/?cid=prdhom1007378dy#PDP</t>
  </si>
  <si>
    <t>https://interelectricas.com.co/articulos-electricos/1405-caja-metalica-galvanizada-10x10ref-doble-fondo-para-tomas-trifasicas-.html</t>
  </si>
  <si>
    <t>CAJA 5800 GALVANIZADA</t>
  </si>
  <si>
    <t>CAJA PVC 5800 SISTEMA ELECTRICO</t>
  </si>
  <si>
    <t>Caja Pvc 5800 Sistema Electrico</t>
  </si>
  <si>
    <t>https://interelectricas.com.co/articulos-electricos/1407-caja-metalica-galvanizada-ref-5800-para-interruptores-y-tomas-.html</t>
  </si>
  <si>
    <t>CAJA DE 30 CM X 30 CM METALICA PROFUNDIDAD 15 CM CON TAPA Y CHAPA</t>
  </si>
  <si>
    <t>https://www.homecenter.com.co/homecenter-co/product/290308/caja-de-paso-30x30x15-cm-c20/290308/</t>
  </si>
  <si>
    <t>https://interelectricas.com.co/cajas-y-tableros/2267-caja-metalica-de-paso-30cm-x-30cm-x-15cm-capa-de-plastico.html</t>
  </si>
  <si>
    <t>CAJA DOBLE PARA TOMA BLANCA 100X45 PLASTICA</t>
  </si>
  <si>
    <t>CAJA METÁLICA GALVANIZADA OCTAGONAL CAL 20</t>
  </si>
  <si>
    <t>https://www.homecenter.com.co/homecenter-co/product/56176/caja-octagonal-cal20-galvanizada/56176/</t>
  </si>
  <si>
    <t>https://www.easy.com.co/p/caja-electrica-t7102-_-003-octagonal-zincada/</t>
  </si>
  <si>
    <t>https://interelectricas.com.co/articulos-electricos/1414-caja-metalica-galvanizada-octagonal-para-roseta.html</t>
  </si>
  <si>
    <t>CAJA PVC 2400 SISTEMA ELECTRICO</t>
  </si>
  <si>
    <t>Caja Pvc 2400 Sistema Electrico</t>
  </si>
  <si>
    <t>CAJAS DE SOBREPONER</t>
  </si>
  <si>
    <t>https://www.homecenter.com.co/homecenter-co/product/378686/caja-de-paso-sencilla-cu40-sobreponer/378686/</t>
  </si>
  <si>
    <t>CANALETA BLANCA DE 20X12MM - (EN PLÁSTICO, PARA CONDUCIR CABLES ELÉCTRICOS)</t>
  </si>
  <si>
    <t>Canaleta Blanca De 20X12Mm - (En Plástico, Para Conducir Cables Eléctricos)</t>
  </si>
  <si>
    <t>CANALETA METALICA CON TAPA DE 4 CM X 10 CM COLOR BLANCO, CON PINTURA ELECTROSTATICA LONGITUD 2,4 ML</t>
  </si>
  <si>
    <t>CANALETA METALICA CON TAPA DE 4 CM X 8 CM COLOR BLANCO, CON PINTURA ELECTROSTATICA LONGITUD 2,4 ML</t>
  </si>
  <si>
    <t>CANALETA METALICA DE 12X4 CMS COLOR BLANCO, CON PINTURA ELECTROSTATICA LONGITUD 2,4 ML</t>
  </si>
  <si>
    <t>CANALETA PLASTICA BLANCA 100X45</t>
  </si>
  <si>
    <t>Canaleta Plastica Blanca 100X45</t>
  </si>
  <si>
    <t>CANALETA PLASTICA 40MM X25MM PARA CABLE X2 METROS DE LARGA ADHESIVA</t>
  </si>
  <si>
    <t>Canaleta Plastica 40Mm X25Mm Para Cable X2 Metros De Larga Adhesiva</t>
  </si>
  <si>
    <t>CANALETA PLASTICA BLANCA 60X40 CON DIVISIÓN</t>
  </si>
  <si>
    <t>Canaleta Plastica Blanca 60X40 Con División</t>
  </si>
  <si>
    <t>CANALETA PLASTICA MEDIA CAÑA DE 70 MM X 17 MM X 2 ML</t>
  </si>
  <si>
    <t>https://www.easy.com.co/p/canaleta-70-mm-x-17-mm-bt-piso-plastica-gris-x2m/</t>
  </si>
  <si>
    <t>CINTA AUTOFUN. BAJO VOL. 19MMX0.76X6.71M</t>
  </si>
  <si>
    <t>Cinta Autofun. Bajo Vol. 19Mmx0.76X6.71M</t>
  </si>
  <si>
    <t>CINTA AISLANTE NEGRA 19 MM X 18 MTS CUMPLE NORMA TÉCNICA RETIE TEMPERATURA MAXIMA105°C- HASTA 600V</t>
  </si>
  <si>
    <t>Cinta Aislante Negra 19 Mm X 18 Mts Cumple Norma Técnica Retie Temperatura Maxima105°C- Hasta 600V</t>
  </si>
  <si>
    <t>CINTA DE VINILO 48MM * 33M COLOR NARANJA</t>
  </si>
  <si>
    <t>https://www.homecenter.com.co/homecenter-co/product/251142/cinta-delimitadora-adhesiva-48mmx33m/251142/</t>
  </si>
  <si>
    <t>https://www.easy.com.co/p/cinta-marcacion-bicolor-50mmx33mt-tesa/</t>
  </si>
  <si>
    <t>CINTA PARA DUCTOS PLATEADA DE 2 "</t>
  </si>
  <si>
    <t>https://www.homecenter.com.co/homecenter-co/product/205814/cinta-ductos-48mmx25m/205814/?queryId=d5d8bb4c-95bd-434e-aae8-ca437c120d54</t>
  </si>
  <si>
    <t>https://www.easy.com.co/p/cinta-48-mm-ductos-x25m/</t>
  </si>
  <si>
    <t>Clavija Con Polo A Tierra Pvc - Presentación Por Unidades.</t>
  </si>
  <si>
    <t>CONECTOR DE AUTODESFORRE AMARILLO PLASTICO SENCILLO</t>
  </si>
  <si>
    <t>https://www.homecenter.com.co/homecenter-co/product/316052/conector-de-autodesforre-100und-482mm-5/316052/</t>
  </si>
  <si>
    <t>https://interelectricas.com.co/articulos-electricos/754-conector-3m-autodesforre-calibre-10-12-pulg-amarillo.html</t>
  </si>
  <si>
    <t>CONECTOR PARA PUESTA A TIERRA (PARA BANDEJA PORTACABLE)</t>
  </si>
  <si>
    <t>CONECTOR PLASTICO CONICO ROJO / AMARILLO DEL 22 HASTA EL 8 AWG</t>
  </si>
  <si>
    <t>https://www.homecenter.com.co/homecenter-co/product/451174/conector-para-cable-rojo-x20-und/451174/</t>
  </si>
  <si>
    <t>CONECTORES DE ½” PARA TUBO METAL CORAZA</t>
  </si>
  <si>
    <t>https://www.homecenter.com.co/homecenter-co/product/447452/conector-liquid-tight-para-coraza-1-2-pulg/447452/</t>
  </si>
  <si>
    <t>https://interelectricas.com.co/herrajes-electricos/1737-conector-coraza-liquid-tight-recto-1-2-pulg-.html</t>
  </si>
  <si>
    <t>CONECTORES DE ¾  PARA TUBO METALICO CORAZA</t>
  </si>
  <si>
    <t>https://www.homecenter.com.co/homecenter-co/product/447453/conector-liquid-tight-para-coraza-3-4-pulg/447453/</t>
  </si>
  <si>
    <t>https://www.easy.com.co/p/conector-recto-3~4%22-lt-coraza/</t>
  </si>
  <si>
    <t>https://interelectricas.com.co/herrajes-electricos/68-conector-coraza-liquid-tight-recto-3-4-pulg-hierro-a-prueba.html</t>
  </si>
  <si>
    <t>https://interelectricas.com.co/maniobra-e-industria/695-contactor-abb-ac3-26a-ac1-45a-6-5kw-110-225v-tipo-af.html</t>
  </si>
  <si>
    <t>CUBIERTA PARA CAJA DE PISO,DÚPLEX,4</t>
  </si>
  <si>
    <t>CURVA EMT CONDUIT DE 3/4”</t>
  </si>
  <si>
    <t>https://www.homecenter.com.co/homecenter-co/product/293052/curva-emt-3-4/293052/</t>
  </si>
  <si>
    <t>https://www.easy.com.co/p/curva-conduit-3~4%22-galvanizada/</t>
  </si>
  <si>
    <t>https://interelectricos.com.co/accesorios-de-red/55/curva-emt-34</t>
  </si>
  <si>
    <t>CURVA EMT CONDUIT DE 1"</t>
  </si>
  <si>
    <t>https://www.homecenter.com.co/homecenter-co/product/293053/curva-emt-1/293053/</t>
  </si>
  <si>
    <t>https://www.easy.com.co/p/curva-conduit-1%22-emt/</t>
  </si>
  <si>
    <t>https://interelectricos.com.co/accesorios-de-red/56/curva-emt-1?content_only=1</t>
  </si>
  <si>
    <t>CURVA EMT CONDUIT DE ½”</t>
  </si>
  <si>
    <t>https://www.homecenter.com.co/homecenter-co/product/293051/curva-emt-1-2/293051/</t>
  </si>
  <si>
    <t>https://www.easy.com.co/p/curva-conduit-1~2%22-emt/</t>
  </si>
  <si>
    <t>https://interelectricos.com.co/accesorios-de-red/54/curva-emt-12</t>
  </si>
  <si>
    <t>Curvas Pvc 3/4 . En Presentación Por Unidades.</t>
  </si>
  <si>
    <t>CURVA CONDUIT PVC 1/2"</t>
  </si>
  <si>
    <t>Curva Conduit Pvc 1/2"</t>
  </si>
  <si>
    <t>TE P/CANALETA 100X45</t>
  </si>
  <si>
    <t>Te P/Canaleta 100X45</t>
  </si>
  <si>
    <t>https://www.homecenter.com.co/homecenter-co/product/233759/interruptor-sencillo-4-vias-boreale-blanco/233759/?kid=bnnext1031760&amp;shop=googleShopping&amp;gclid=Cj0KCQiAmeKQBhDvARIsAHJ7mF6MPtEJ96o0V-j8xfsgDKDhmoBNj_mCdDjZSrghIgNEhOD6mJ4jEcIaApwUEALw_wcB</t>
  </si>
  <si>
    <t>https://www.easy.com.co/p/interruptor-conmutable-premium--simple-4-vias/</t>
  </si>
  <si>
    <t>https://interelectricos.com.co/interruptores-y-toma-corriente/616/interruptor-sencillo-4-vias-simon-23</t>
  </si>
  <si>
    <t>INTERRUPTOR DOBLE CONMUTABLE DE MURO PARA INCRUSTAR.</t>
  </si>
  <si>
    <t>https://www.homecenter.com.co/homecenter-co/product/144967/interruptor-conmutable-doble-blanco/144967/</t>
  </si>
  <si>
    <t>https://www.easy.com.co/p/interruptor-doble-conmutable/</t>
  </si>
  <si>
    <t>INTERRUPTOR DOBLE BLANCO - (EN PVC Y PLÁSTICO, DE DOS PLACAS, BLANCO)</t>
  </si>
  <si>
    <t>Interruptor Doble Blanco - (En Pvc Y Plástico, De Dos Placas, Blanco)</t>
  </si>
  <si>
    <t>INTERRUPTOR SENCILLO</t>
  </si>
  <si>
    <t>https://www.homecenter.com.co/homecenter-co/product/144964/interruptor-sencillo-blanco/144964/</t>
  </si>
  <si>
    <t>https://www.easy.com.co/p/interruptor-sencillo-boreale-blanco/</t>
  </si>
  <si>
    <t>INTERRUPTOR TRIPLE SIN PILOTO COLOR BLANCO</t>
  </si>
  <si>
    <t>https://www.homecenter.com.co/homecenter-co/product/105855/interruptor-triple-blanco-arquea/105855/</t>
  </si>
  <si>
    <t>https://www.easy.com.co/p/interruptor-triple-boreale-blanco/</t>
  </si>
  <si>
    <t>https://interelectricas.com.co/articulos-electricos/126-astral-interruptor-triple-blanco.html</t>
  </si>
  <si>
    <t xml:space="preserve">LAMPARA CAMPANA LED 100W 6500 K, </t>
  </si>
  <si>
    <t>LÁMPARA MULTIPUNTO LED ALUMBRADO PÚBLICO LED 150W 6500K</t>
  </si>
  <si>
    <t>LAMPARA DE EMERGENCIA 2X1 MULTIVOLTAJE DE 5W</t>
  </si>
  <si>
    <t>LÁMPARA HERMÉTICA LED DE SOBREPONER 15CM X120CM DE  2X18W</t>
  </si>
  <si>
    <t>LAMPARA LED DE 2 X 18 W - 110 V HERMETICA – T8</t>
  </si>
  <si>
    <t>LAMPARA MUEBLE WALL PACK, REFERENCIA SP 33 DE 70 A 150 W, IP 65 BASE E27 COMPLETA</t>
  </si>
  <si>
    <t>LAMPARA MULTIVOLTAJE CAMPANA LED DE 13W DE INCRUSTAR DE DIAMETRO EXTERIOR= 17 CM Y DIAMETRO INTERIOR =14.5 CM DE LUZ CALIDA</t>
  </si>
  <si>
    <t>LAMPARA MULTIVOLTAJE CAMPANA LED DE 5W DE INCRUSTAR DE DIAMETRO EXTERIOR =10 CM Y DIAMETRO INTERIOR = 6.5 CM, LUZ CALIDA</t>
  </si>
  <si>
    <t>LAMPARA PANEL LED DE 30 X 30 DE SOBREPONER DE 30 V O DE 24 V MULTIVOLTAJE 6500 K</t>
  </si>
  <si>
    <t>LAMPARA PANEL LED DE 60 CM X 60 CM DE INCRUSTAR DE 40 W MULTIVOLTAJE 6500 K</t>
  </si>
  <si>
    <t>LAMPARAS PANEL LED REDONDAS DE INCRUSTAR DE 12 W, DIAMETRO INTERNO DE 15.5 CM Y EXTERNO DE 17 CM, 6500 K, MULTIVOLTAJE</t>
  </si>
  <si>
    <t>LAMPARAS REDONDAS DE INCRUSTAR DE 18 W, DIAMETRO INTERNO DE 14.5CM DE 6500 K TIPO LED, MULTIVOLTAJE</t>
  </si>
  <si>
    <t>LAMPARAS REDONDAS DE INCRUSTAR DE 18 W, DIAMETRO INTERNO DE 19 CM Y EXTERNO DE 23 CM DE 6500 K TIPO LED, MULTIVOLTAJE</t>
  </si>
  <si>
    <t>MULTITOMAS DE 6 SERVICIOS CON INTERRUPTOR Y SUPRESOR DE PICOS</t>
  </si>
  <si>
    <t>https://www.homecenter.com.co/homecenter-co/product/224676/multitoma-6-salidas-3m/224676/</t>
  </si>
  <si>
    <t>https://interelectricas.com.co/articulos-electricos/1650-multitoma-6-sal-con-portafusible-y-supresor-de-picos.html</t>
  </si>
  <si>
    <t>PANEL LED REDONDO 18 W 8”.  LUZ BLANCA SOBRE PONER 6500 K</t>
  </si>
  <si>
    <t>PINZA AMPERIMÉTRICA INDUSTRIAL</t>
  </si>
  <si>
    <t>POWER PACK SENSOR DE MOVIMIENTO</t>
  </si>
  <si>
    <t>PROTECTOR ORGANIZADOR PARA CABLES (ESPIRALES) 3/8", 5/8", 1/4" / 1/2" COLOR NEGRO Y BLANCO</t>
  </si>
  <si>
    <t>REFLECTOR LED DE 200 W MULTIVOLTAJE DE 6500 K</t>
  </si>
  <si>
    <t>REFLECTOR LED DE 30W DE TIPO LED, MULTIPUNTO</t>
  </si>
  <si>
    <t>REFLECTOR LED RECTANGULAR MULTIPUNTO DE 100 W</t>
  </si>
  <si>
    <t>REFLECTOR LED RECTANGULAR MULTIPUNTO DE 200 W</t>
  </si>
  <si>
    <t>REFLECTOR LED RECTANGULAR MULTIPUNTO DE 400 W</t>
  </si>
  <si>
    <t>REFLECTOR LED RECTANGULAR MULTIPUNTO DE 70 W</t>
  </si>
  <si>
    <t>REGLETA ELECTRICA 12 BORMES PARA CABLE NO 10</t>
  </si>
  <si>
    <t>REGLETA ELECTRICA 12 BORNES PARA CABLE 12</t>
  </si>
  <si>
    <t>RELOJ TEMPORIZADOR DIGITAL 24 HORAS, PARA RIEL MULTINIVEL</t>
  </si>
  <si>
    <t>RIEL CHANEL PERFORADO DE 4 CM X 2 CM CALIBRE 16, PARA BANDEJA PORTACABLES</t>
  </si>
  <si>
    <t>RIEL OMEGA PARA BREAKER    MULTINIVEL</t>
  </si>
  <si>
    <t>https://www.easy.com.co/p/cable-duplex-2x10-blanco-100mt-centelsa/</t>
  </si>
  <si>
    <t>https://interelectricas.com.co/alambres-y-cables/2549-cable-de-cobre-duplex-no-2-x-10-metro.html</t>
  </si>
  <si>
    <t>ROLLO CABLE DUPLEX 2 X 14 POR 100 ML</t>
  </si>
  <si>
    <t>https://www.homecenter.com.co/homecenter-co/product/154501/cable-2x14-100m-blanco-spt/154501/?kid=bnnext1031760&amp;shop=googleShopping&amp;gclid=Cj0KCQiAmeKQBhDvARIsAHJ7mF7G44aTh0rfSwdND--HnKcWB-Vqvwch0kbeW3wTHfQPHZKBXN81P5kaAhpzEALw_wcB</t>
  </si>
  <si>
    <t>ROSETA DE PORCELANA DE DOS PIEZAS PARA BOMBILLO DE ROSCA E27</t>
  </si>
  <si>
    <t>https://www.homecenter.com.co/homecenter-co/product/309402/roseta-porcelana/309402/?kid=bnnext1031760&amp;shop=googleShopping&amp;gclid=CjwKCAiAvOeQBhBkEiwAxutUVKQtHVVeTLq_eRzhOpIAUwvPqEHh9KiZrenGZLlIplUcV9n6CaKtCRoCwX0QAvD_BwE</t>
  </si>
  <si>
    <t>https://www.easy.com.co/p/plafon-1500w-e27-blanco/</t>
  </si>
  <si>
    <t>SENSOR DE MOVIMIENTO DE 800W - 120V PARA TECHO COMPATIBLE PARA LUZ LED</t>
  </si>
  <si>
    <t>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t>
  </si>
  <si>
    <t>https://www.homecenter.com.co/homecenter-co/product/302928/sensor-de-movimiento-para-techo-360-alcance-6-metros-hl-95512/302928/</t>
  </si>
  <si>
    <t>SENSOR DE MOVIMIENTO PARA INTERIORES 800 W-120 V</t>
  </si>
  <si>
    <t>SENSOR DE MOVIMIENTO PARA INTERIORES 800 W-120 V TIPO TECHO DE SOBREPONER 360 GRADOS</t>
  </si>
  <si>
    <t>SENSOR DE MOVIMIENTO PARA INTERIORES 800 W-120 V. TIPO MURO DE INCRUSTRAR DE 180 GRADOS.</t>
  </si>
  <si>
    <t>SENSOR DE MOVIMIENTO TIPO INTERRUPTOR PARA MURO DE 600 W – 120 V COMPATIBLE PARA LUZ</t>
  </si>
  <si>
    <t>https://www.homecenter.com.co/homecenter-co/product/484254/sensor-movimiento-180g-con-interruptor-110-220v/484254/?kid=bnnext1031760&amp;shop=googleShopping&amp;gclid=CjwKCAiAvOeQBhBkEiwAxutUVAucacEkVjp1Q-z1gabKIzkgIOCuup3NvgQ7PmvPfq-G0seNfG22kRoCiHUQAvD_BwE</t>
  </si>
  <si>
    <t>SOCKET PARA BOMBILLO LED DICROICO MULTIVOLTAJE</t>
  </si>
  <si>
    <t>https://www.homecenter.com.co/homecenter-co/product/202822/conector-gu10-x-1-unidad/202822/?kid=bnnext1031769&amp;shop=googleShopping&amp;gclid=CjwKCAiAvOeQBhBkEiwAxutUVOSIwBG7fKLSgB-fuR6ReDPlRLx8u1wHRVAibO1H0I6mIbkFaEA5JBoCAk8QAvD_BwE</t>
  </si>
  <si>
    <t>https://www.easy.com.co/p/conector-gu10-led/</t>
  </si>
  <si>
    <t>SOCKET PARA TUBO DE 32 W</t>
  </si>
  <si>
    <t>SOCKET PARA TUBO T5 FLUORECENTE</t>
  </si>
  <si>
    <t>https://www.homecenter.com.co/homecenter-co/product/257988/socket-t5-htr/257988/?kid=bnnext1031769&amp;shop=googleShopping&amp;gclid=CjwKCAiAvOeQBhBkEiwAxutUVLlSuI3L1rqRi-U7qsZjqRapnoY1-G-pfbbN3b7PuCXy19cmKwYuxhoCGmAQAvD_BwE</t>
  </si>
  <si>
    <t>SOCKET T8 HTR</t>
  </si>
  <si>
    <t>https://www.homecenter.com.co/homecenter-co/product/257987/socket-t8-htr/257987/?queryId=837a3805-e316-4b8b-aa44-55f8a7c06f54</t>
  </si>
  <si>
    <t>SOCKET PARA TUBO T8 DE 17 W</t>
  </si>
  <si>
    <t>SUPLEMENTO GALVANIZADO 4”X4” A 4”X2”</t>
  </si>
  <si>
    <t>https://www.easy.com.co/p/tapa-caja-electrica-4%22-x-2%22-t7202-_-001-suplemento-calibre-24/</t>
  </si>
  <si>
    <t>TABLERO TRIFASICO HOMOLOGADO DE 24 CIRCUITOS CON TOTALIZADOR</t>
  </si>
  <si>
    <t>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t>
  </si>
  <si>
    <t>https://interelectricas.com.co/cajas-y-tableros/1464-tablero-trifasico-con-puerta-y-espacio-para-totalizador-de-24-circuitos.html</t>
  </si>
  <si>
    <t>CAJA CIRCUITO DE ALIMENTACIÓN DE ENERGÍA CON BREAKER TRIFÁSICO A 100 AMPERIOS 18 CIRCUITOS</t>
  </si>
  <si>
    <t>Caja Circuito De Alimentación De Energía Con Breaker Trifásico A 100 Amperios 18 Circuitos</t>
  </si>
  <si>
    <t>TAPA 4X4 CIEGA 2400 PVC  COLOR    BLANCO</t>
  </si>
  <si>
    <t>https://www.easy.com.co/p/tapa-ciega-4-cm-x-4-cm-lisa/</t>
  </si>
  <si>
    <t>TAPA CIEGA 10X10 O 2400 METALICA</t>
  </si>
  <si>
    <t>https://www.homecenter.com.co/homecenter-co/product/293014/tapa-mixta-c24-10x10-2400-x-3-und/293014/</t>
  </si>
  <si>
    <t>https://interelectricas.com.co/articulos-electricos/1409-tapa-galvanizada-proelectricos-ciega-2400.html</t>
  </si>
  <si>
    <t>TAPA CIEGA 5800 METALICA</t>
  </si>
  <si>
    <t>https://www.homecenter.com.co/homecenter-co/product/293017/tapa-5800-2x4-aluminio/293017/</t>
  </si>
  <si>
    <t>https://interelectricas.com.co/articulos-electricos/1410-tapa-galvanizada-proelectricos-ciega-5800.html</t>
  </si>
  <si>
    <t>TAPA CIEGA BLANCA 5800 PLASTICA</t>
  </si>
  <si>
    <t>https://interelectricas.com.co/articulos-electricos/2167-tapa-pvc-ciega-5800.html</t>
  </si>
  <si>
    <t>TAPA FINAL PARA CANALETA 100X45 PLASTICA BLANCA</t>
  </si>
  <si>
    <t>https://www.homecenter.com.co/homecenter-co/product/324865/accesorio-canaleta-tapa-final-100x50/324865/?queryId=42f4165d-7f00-4177-8187-b618fe6ef4d0</t>
  </si>
  <si>
    <t>https://www.easy.com.co/p/tapa-final-100-mm-x-45-mm/</t>
  </si>
  <si>
    <t>TAPA FINAL PARA CANALETA 40X40MM PLASTICA BLANCA</t>
  </si>
  <si>
    <t>TAPAS DOBLE BLANCA, CON POLO AISLADO PARA UTILIZAR EN TROQUEL METALICO DE 4 CM X 8 CM</t>
  </si>
  <si>
    <t>https://www.homecenter.com.co/homecenter-co/product/511687/tapa-para-tomacorriente-doble-blanca-halux/511687/?queryId=669686d0-f9c4-4521-b95d-acc9cebe6639</t>
  </si>
  <si>
    <t>https://www.easy.com.co/p/tapa-toma-doble-blanco/</t>
  </si>
  <si>
    <t>TAPAS DOBLE NARANJA, CON POLO AISLADO PARA UTILIZAR EN TROQUEL METALICO DE 4 CM X 8 CM</t>
  </si>
  <si>
    <t>https://www.homecenter.com.co/homecenter-co/product/511684/tapa-tomacorriente-doble-con-polo-tierra-aislado-naranja-halux/511684/</t>
  </si>
  <si>
    <t>TERMINAL DE OJO PARA CABLE 6 AWG ESTAÑADO</t>
  </si>
  <si>
    <t>TERMINAL DE OJO PARA CABLE 8 AWG ESTAÑADO</t>
  </si>
  <si>
    <t>TERMINAL EMT DE ½”</t>
  </si>
  <si>
    <t>https://www.easy.com.co/p/union-conduit-emt-1~2%22/</t>
  </si>
  <si>
    <t>https://interelectricas.com.co/tuberia-metalica-y-pvc/895-terminal-emt-acero-c-h-1-2-pulg-.html</t>
  </si>
  <si>
    <t>TERMINAL EMT DE ¾”</t>
  </si>
  <si>
    <t>https://interelectricas.com.co/tuberia-metalica-y-pvc/2306-terminal-conector-emt-de-3-4.html</t>
  </si>
  <si>
    <t>TERMINAL ROSCADA PVC CONDUIT DE 1/2"</t>
  </si>
  <si>
    <t>https://www.homecenter.com.co/homecenter-co/product/74891/adaptador-1-2-pulgada-terminal-conduit-10-und/74891/</t>
  </si>
  <si>
    <t>https://www.easy.com.co/p/adaptador-terminal-1~2%22-pvc/</t>
  </si>
  <si>
    <t>https://interelectricas.com.co/tuberia-metalica-y-pvc/2305-terminal-pvc-1-2-pulgadas-tipo-campana.html</t>
  </si>
  <si>
    <t>TERMINAL ROSCADA PVC CONDUIT DE 3/4"</t>
  </si>
  <si>
    <t>https://www.homecenter.com.co/homecenter-co/product/305731/adaptador-terminal-3-4-conduit-propack-10-und/305731/</t>
  </si>
  <si>
    <t>https://www.easy.com.co/p/adaptador-terminal-3~4%22-conduit-x10und/</t>
  </si>
  <si>
    <t>TERMINALES EMT 1"</t>
  </si>
  <si>
    <t>https://www.easy.com.co/p/conector-1%22-emt-zinc-fundido/</t>
  </si>
  <si>
    <t>https://interelectricas.com.co/tuberia-metalica-y-pvc/876-terminal-conector-emt-de-1.html</t>
  </si>
  <si>
    <t>TOMA ÁEREA CON POLO A TIERRA</t>
  </si>
  <si>
    <t>https://www.homecenter.com.co/homecenter-co/product/16683/toma-aerea-caucho-polo-a-tierra-15-amperios/16683/</t>
  </si>
  <si>
    <t>https://www.easy.com.co/p/toma-aerea-con-terminal-polo-tierra-15a-1875w-caucho-x125_250v/</t>
  </si>
  <si>
    <t>TOMAS ELÉCTRICAS NORMALES</t>
  </si>
  <si>
    <t>https://www.homecenter.com.co/homecenter-co/product/144974/toma-doble-polo-a-tierra-blanco-boreale/144974/?queryId=222cd835-9f09-4dc2-b3ad-dd5d8594229f</t>
  </si>
  <si>
    <t>https://www.easy.com.co/p/tomacorriente-doble-astral-polo-tierra-integral-blanco-x127v/</t>
  </si>
  <si>
    <t>https://interelectricos.com.co/inicio/306/toma-aerea-polo-tierra-15-amp-codelca?content_only=1</t>
  </si>
  <si>
    <t>TOMAS ELÉCTRICAS REGULADAS</t>
  </si>
  <si>
    <t>https://www.homecenter.com.co/homecenter-co/product/189396/toma-doble-polo-a-tierra-marfil/189396/?queryId=5f2b8302-1ee5-4a5f-ac06-1ae78836e588</t>
  </si>
  <si>
    <t>https://www.easy.com.co/p/tomacorriente-doble-red-regulada-20-amperios/</t>
  </si>
  <si>
    <t>TOMA CORRIENTE GFCI. BLANCO (TOMA DOBLE FALLA TIERRA CERTIFICADA).</t>
  </si>
  <si>
    <t>https://www.homecenter.com.co/homecenter-co/product/324922/tomacorriente-doble-2p-t-gfci-blanco-clickme/324922/</t>
  </si>
  <si>
    <t>https://www.easy.com.co/p/tomacorriente-doble-gfci-premium/</t>
  </si>
  <si>
    <t>TOMAS BIFASICAS DE INCRUSTAR DE 20 A/ 250V /60HZ / 5000W</t>
  </si>
  <si>
    <t>https://www.easy.com.co/p/toma-incrustar-bifasica-20a-250v-codelca/</t>
  </si>
  <si>
    <t>TOMAS TRIFASICA DE INCRUSTAR DE 20 A/ 250V /60HZ / 5000W</t>
  </si>
  <si>
    <t>https://www.homecenter.com.co/homecenter-co/product/01775/toma-incrustar-20-amperios-250-v-trifilar/01775/</t>
  </si>
  <si>
    <t>https://www.easy.com.co/p/toma-incrustar-trifilar-20a-250v-codelca/</t>
  </si>
  <si>
    <t>TOMAS TRIFASICA DE INCRUSTAR DE 50 A/ 250V /60HZ / 5000W</t>
  </si>
  <si>
    <t>https://www.homecenter.com.co/homecenter-co/product/01770/toma-incrustar-50-amperios-250-v-trifilar/01770/</t>
  </si>
  <si>
    <t>https://www.easy.com.co/p/toma-receptaculo-incrustar-trifilar-x250v/</t>
  </si>
  <si>
    <t>TOTALIZADOR INDUSTRIAL 3 POLOS DE 100AMP</t>
  </si>
  <si>
    <t>https://interelectricas.com.co/breakers/1239-breaker-industrial-abb-formula-100a-capacidad-de-ruptura-25-ka-a1b.html</t>
  </si>
  <si>
    <t>TOTALIZADOR INDUSTRIAL 3 POLOS DE 50AMP</t>
  </si>
  <si>
    <t>https://www.homecenter.com.co/homecenter-co/product/34142/taco-3-polos-100-amperios-lx-enchufe-dse/34142/</t>
  </si>
  <si>
    <t>TROQUEL DE ANCHO 10 CM PARA DATOS</t>
  </si>
  <si>
    <t>TROQUEL DE ANCHO 10 CM TOMA CORRIENTE</t>
  </si>
  <si>
    <t>TROQUEL DE ANCHO 10 CM TRIPLE METALICO (COMPATIBLE DOS PARA TIPO LEVITON Y UNO PARA DATOS)</t>
  </si>
  <si>
    <t>TROQUEL DE ANCHO 8 CM TRIPLE METALICO (COMPATIBLE DOS PARA TIPO LEVITON Y UNO PARA DATOS)</t>
  </si>
  <si>
    <t>TROQUEL METALICO DE 8 CM PARA DATOS</t>
  </si>
  <si>
    <t>TROQUEL METALICO DE 8 CM PARA TOMA CORRIENTE</t>
  </si>
  <si>
    <t>TROQUEL METALICO PARA CANALETA 12X4 CMS</t>
  </si>
  <si>
    <t xml:space="preserve">TUBERIA PVC CONDUIT 1/2" X 3 M </t>
  </si>
  <si>
    <t>https://www.homecenter.com.co/homecenter-co/product/04651/tubo-conduit-1-2-pulgada-x-3-metros/04651/</t>
  </si>
  <si>
    <t>https://www.easy.com.co/p/tubo-1~2%22-conductor-electrico-aislado-pvc-x3m/</t>
  </si>
  <si>
    <t>TUBERÍA CONDUIT PVC RÍGIDA 3/4" X 3 MTS</t>
  </si>
  <si>
    <t>https://www.homecenter.com.co/homecenter-co/product/04650/tubo-conduit-3-4-pulgadas-x-3-metros/04650/</t>
  </si>
  <si>
    <t>https://www.easy.com.co/p/tubo-conduit-3~4%22-pvc-x3m-gerfor/</t>
  </si>
  <si>
    <t>https://interelectricas.com.co/tuberia-metalica-y-pvc/2368-tubo-pvc-conduit-de-3-4-x-3-mts.html</t>
  </si>
  <si>
    <t>TUBO EMT 1"</t>
  </si>
  <si>
    <t>https://www.homecenter.com.co/homecenter-co/product/374301/tubo-emt-ul-1-pulg/374301/?queryId=a5631c72-3d9b-4cc1-9ad7-a936f134b4e4</t>
  </si>
  <si>
    <t>https://www.easy.com.co/p/tubo-conduit-1%22-emt-x3m/</t>
  </si>
  <si>
    <t>https://interelectricas.com.co/tuberia-metalica-y-pvc/2184-tubo-metalico-emt-de-1-pulgadas-x-3-mts.html</t>
  </si>
  <si>
    <t>TUBO FLEXIBLE METAL CORAZA   DE 1/2 "</t>
  </si>
  <si>
    <t>TUBO FLEXIBLE METAL CORAZA DE 3/4"</t>
  </si>
  <si>
    <t>TUBO LED 18W 1,20M</t>
  </si>
  <si>
    <t>https://www.homecenter.com.co/homecenter-co/product/297919/tubo-led-1540-lumenes-18w-luz-fria-vidrio-ilumax/297919/?queryId=a67cbd41-20b9-4833-9557-91b24134bcbf</t>
  </si>
  <si>
    <t>https://www.easy.com.co/p/tubo-led-vidrio-18w-1600lm-luz-fria-t8120cm/</t>
  </si>
  <si>
    <t>https://interelectricas.com.co/iluminacion/1093-tubo-led-18w-t8-100-240-en-policarbonato.html</t>
  </si>
  <si>
    <t>TUBO LED 18W 1,20M CON BASE</t>
  </si>
  <si>
    <t>TUBO LED 9W T8 6500 K</t>
  </si>
  <si>
    <t>https://www.homecenter.com.co/homecenter-co/product/290615/tubo-led-9w-t8-60-cm-luz-fria/290615/?queryId=974234a3-193c-4760-9f3d-47ec8ce27643</t>
  </si>
  <si>
    <t>https://interelectricas.com.co/index.php?fc=module&amp;module=leoproductsearch&amp;controller=productsearch&amp;leoproductsearch_static_token=a672183c991b3555614f1566d53f5926&amp;cate=&amp;search_query=TUBO+LED+9W+T8+6500+K</t>
  </si>
  <si>
    <t>TUBO METALICO EMT DE ½”</t>
  </si>
  <si>
    <t>https://www.homecenter.com.co/homecenter-co/product/374299/tubo-emt-ul-1-2-pulg/374299/</t>
  </si>
  <si>
    <t>https://www.easy.com.co/p/tubo-1~2%22-conductor-metalico-galvanizado-x3m-1-unidad/</t>
  </si>
  <si>
    <t>TUBO METALICO EMT DE 3/4”</t>
  </si>
  <si>
    <t>https://www.homecenter.com.co/homecenter-co/product/374300/tubo-emt-ul-3-4-pulg/374300/</t>
  </si>
  <si>
    <t>https://www.easy.com.co/p/tubo-conduit-3~4%22-emt-x3m/</t>
  </si>
  <si>
    <t>https://interelectricas.com.co/tuberia-metalica-y-pvc/2183-tubo-metalico-emt-de-3-4-pulgadas-x-3-mts.html</t>
  </si>
  <si>
    <t>UNION CURVA PARA BANDEJA PORTACABLE</t>
  </si>
  <si>
    <t>UNION DE MORDAZA PARA BANDEJA PORTACABLE</t>
  </si>
  <si>
    <t>UNION EMT 1"</t>
  </si>
  <si>
    <t>https://www.homecenter.com.co/homecenter-co/product/293059/union-emt-1-acero/293059/</t>
  </si>
  <si>
    <t>https://www.easy.com.co/p/union-1%22-emt-zinc-fundido/</t>
  </si>
  <si>
    <t>https://interelectricas.com.co/tuberia-metalica-y-pvc/885-union-emt-de-1.html</t>
  </si>
  <si>
    <t>UNION METALICA DE ATORNILLAR PARA BANDEJA PORTACABLE</t>
  </si>
  <si>
    <t>UNION O COPLA EMT DE ½”</t>
  </si>
  <si>
    <t>https://interelectricas.com.co/tuberia-metalica-y-pvc/897-union-emt-acero-c-h-1-2-pulg-.html</t>
  </si>
  <si>
    <t>UNION O COPLA EMT DE 3/4"</t>
  </si>
  <si>
    <t>https://www.homecenter.com.co/homecenter-co/product/293058/union-emt-3-4-acero/293058/</t>
  </si>
  <si>
    <t>https://www.easy.com.co/p/union-3~4%22-emt-zinc-fundido/</t>
  </si>
  <si>
    <t>https://interelectricas.com.co/tuberia-metalica-y-pvc/911-union-emt-acero-c-h-3-4-pulg-.html</t>
  </si>
  <si>
    <t>UNION PARA CANALETA 100X45 PLASTICA BLANCA</t>
  </si>
  <si>
    <t>https://www.easy.com.co/p/union-100-mm-x-45-mm-iac3ur1de2-recta-x10und/</t>
  </si>
  <si>
    <t>UNION PARA CANALETA 40X40MM PLASTICA BLANCA</t>
  </si>
  <si>
    <t>UNION RAPIDA SIN TORNILLO PARA BANDEJA PORTACABLE</t>
  </si>
  <si>
    <t>UNION TUBULAR PARA CABLE 6 AWG</t>
  </si>
  <si>
    <t>UNION TUBULAR PARA CABLE 8 AWG</t>
  </si>
  <si>
    <t>VARILLA COOPERWELD PARA POLO A TIERRA EN COBRE</t>
  </si>
  <si>
    <t>https://www.homecenter.com.co/homecenter-co/product/234576/kit-varilla-maciza-cobre-polo-a-tierra/234576/</t>
  </si>
  <si>
    <t>https://www.easy.com.co/c/electricidad/puesta-a-tierra/kits-grapa-y-varilla/</t>
  </si>
  <si>
    <t>https://interelectricas.com.co/puesta-a-tierra/2198-varilla-cooper-weld-de-14-28mm-x-2-40-de-cobre-macizo.html</t>
  </si>
  <si>
    <t>TUBO METALICO EN ACERO 1 1/2" X 1 1/2" CALIBRE 18 X 6 ML</t>
  </si>
  <si>
    <t>https://www.homecenter.com.co/homecenter-co/product/183862/tubo-cuadrado-1-1-2-x-1-1-2pg-x-11mm-c18-x-6m/183862/</t>
  </si>
  <si>
    <t>ACCESORIOS DE MATERIAL PLÁSTICO PARA TUBERÍAS; ADAPTADOR HEMBRA ALTA PRESION EN PVC DIAMETRO 1/2"</t>
  </si>
  <si>
    <t>Material Plástico Para Tuberías, Adaptador Hembra Presión ½"</t>
  </si>
  <si>
    <t>LAVAPLATOS SOBREPONER 150X 52 ACERO INOX (POCETA IZQUIERDA O CENTRADA)</t>
  </si>
  <si>
    <t>https://www.homecenter.com.co/homecenter-co/product/493516/lavaplatos-sobreponer-150x52-acero-inox-satin-dere/493516/?queryId=c627b257-35d4-46ae-8ff0-51f8082be8cc</t>
  </si>
  <si>
    <t>https://www.easy.com.co/p/meson-lavaplatos-de-150x52-cm-poceta-derecha/</t>
  </si>
  <si>
    <t>CRUCETA PLASTICA PARA DILATACION DE ENCHAPE DE 3MM POR 200 UNIDADES</t>
  </si>
  <si>
    <t>https://www.homecenter.com.co/homecenter-co/product/34493/cruceta-plastica-juntas-3mm-x-200und-plinet/34493/</t>
  </si>
  <si>
    <t>https://www.easy.com.co/p/crucetas-3-mm-dilatacion-x200und/</t>
  </si>
  <si>
    <t xml:space="preserve">SOPORTE BAJANTE </t>
  </si>
  <si>
    <t>https://www.homecenter.com.co/homecenter-co/product/04685/soporte-bajante/04685/</t>
  </si>
  <si>
    <t>https://www.easy.com.co/p/soporte-bajante/</t>
  </si>
  <si>
    <t>TEE 4" SANITARIA EN PVC DE 50 PSI</t>
  </si>
  <si>
    <t>Tee 4" Sanitaria En Pvc De 50 Psi</t>
  </si>
  <si>
    <t>CODO BAJANTE 90º CANAL EN PVC</t>
  </si>
  <si>
    <t>https://www.homecenter.com.co/homecenter-co/product/04676/codo-90-bajante/04676/?queryId=cca5627c-97ba-4ce6-b219-831248a7cdba</t>
  </si>
  <si>
    <t>https://www.easy.com.co/p/codo-90-bajante/</t>
  </si>
  <si>
    <t>ACIDO MURIATIO</t>
  </si>
  <si>
    <t>https://www.homecenter.com.co/homecenter-co/product/271586/limpiador-desincrustante-acido-3700-ml/271586/</t>
  </si>
  <si>
    <t>ANGULO EN ALUMINIO CALIBLE DE 1/8" ALETAS DE 1 1/2 " CADA UNA Y LONGITUD DE 2 ML</t>
  </si>
  <si>
    <t>TABLERO MDF 5.5 MM 2.44X1.83 MTS. 720 KG/M3 APROX.</t>
  </si>
  <si>
    <t>PAR</t>
  </si>
  <si>
    <t>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t>
  </si>
  <si>
    <t>REJILLA CÚPULA 4 PULG X 3 PULG ALUMINIO TUBERÍA 3 PULG</t>
  </si>
  <si>
    <t>https://www.homecenter.com.co/homecenter-co/product/485665/rejilla-cupula-4-pulg-x-3-pulg-aluminio-tuberia-3-pulg/485665/</t>
  </si>
  <si>
    <t>VALVULA DUAL SANITARIO CON DESCARGA LATERAL</t>
  </si>
  <si>
    <t>https://www.homecenter.com.co/homecenter-co/product/192687/valvula-ahorradora-salida-doble-descarga/192687/</t>
  </si>
  <si>
    <t>https://www.easy.com.co/p/valvula-de-descarga-dual-para-sanitarios-de-una-pieza-ref.-820vt/</t>
  </si>
  <si>
    <t>ESCUADRA DE REFUERZO 4" * 4 UNIDADES GALVANIZADA</t>
  </si>
  <si>
    <t>https://www.homecenter.com.co/homecenter-co/product/67360/escuadra-refuerzo-4-pulg-4und-galvanizada/67360/</t>
  </si>
  <si>
    <t>https://www.easy.com.co/p/escuadra-fijacion-4%22-zinc-x4-und/</t>
  </si>
  <si>
    <t>AMARRES PLASTICOS TEJA TAPA PLASTICA 26 CM</t>
  </si>
  <si>
    <t>https://www.homecenter.com.co/homecenter-co/product/135923/amarre-teja-tapa-plastica-26cm-cal-18-100un/135923/</t>
  </si>
  <si>
    <t>https://www.easy.com.co/p/amarre-tapa-metalica-26cm-cal-18-x-20-un/</t>
  </si>
  <si>
    <t>https://www.homecenter.com.co/homecenter-co/product/157620/llave-jardin-adaptador-manguera-cromo/157620/</t>
  </si>
  <si>
    <t xml:space="preserve">LAMPARA MULTIVOLTAJE CAMPANA LED DE 13W DE INCRUSTAR DE DIAMETRO EXTERIOR= 15,5 CM Y DIAMETRO INTERIOR =12,5 CM DE LUZ CALIDA. </t>
  </si>
  <si>
    <t>ESTIBA PLASTICA 101X122X13,5 CM VENTILADO TOTAL</t>
  </si>
  <si>
    <t>Varilla Corrugada En Acero Al Carbono De 3/8 De 6 Metros De Larga</t>
  </si>
  <si>
    <t>https://interelectricas.com.co/tuberia-metalica-y-pvc/2187-tubo-metalico-emt-de-2-pulgadas-x-3-mts.html</t>
  </si>
  <si>
    <t>https://interelectricos.com.co/accesorios-de-red/53/terminal-emt-2-acero</t>
  </si>
  <si>
    <t>https://interelectricas.com.co/tuberia-metalica-y-pvc/2369-union-emt-acero-c-h-2-pulgadas.html</t>
  </si>
  <si>
    <t>https://interelectricas.com.co/tuberia-metalica-y-pvc/882-curva-90deg-emt-de-2.html</t>
  </si>
  <si>
    <t>https://interelectricas.com.co/tuberia-metalica-y-pvc/2210-abrazadera-colgante-pera-1-2-pulgadas.html</t>
  </si>
  <si>
    <t>https://interelectricas.com.co/redes-estructuradas/436-salida-tubo-rejiband-c8.html</t>
  </si>
  <si>
    <t>ADITIVO  EPOXICO ADHERENTE   PARA CONCRETO FRESCO Y  ENDURECIDO</t>
  </si>
  <si>
    <t>idu</t>
  </si>
  <si>
    <t>https://www.homecenter.com.co/homecenter-co/product/91809/sikadur-32-primer-puente-adherencia-epoxi-concreto-3kg/91809/</t>
  </si>
  <si>
    <t>https://www.easy.com.co/p/sikadur-32-primer-x3kg/</t>
  </si>
  <si>
    <t>KIT BOMBILLO GU10 LUZ CALIDA 3000K ( INCLUYE SOCKET GU10)</t>
  </si>
  <si>
    <t>https://www.homecenter.com.co/homecenter-co/product/321223/kit-bombilla-led-gu10-350-lumenes-5w-equalizable-50w-luz-blanca/321223/</t>
  </si>
  <si>
    <t>https://www.homecenter.com.co/homecenter-co/product/425391/rollo-tela-blanca-100m-x-210m-ancho-55gr-m2/425391/?queryId=6bcdb68e-e751-46e7-82e2-897eb73705b5</t>
  </si>
  <si>
    <t>https://www.easy.com.co/p/tela-blanca-2.10-mt-x-1mt/</t>
  </si>
  <si>
    <t>SOLDADURA ELECTRICA 6013 DE 3/32</t>
  </si>
  <si>
    <t>https://www.homecenter.com.co/homecenter-co/product/414859/soldadura-electrica-6013-de-3-32pulg/414859/?queryId=b1543e15-e82d-448c-a579-4df0eb84c988</t>
  </si>
  <si>
    <t>AEROSOL ANTICORROSIVO PLATA METALIZADO 335 ml</t>
  </si>
  <si>
    <t>https://www.homecenter.com.co/homecenter-co/product/200304/aerosol-anticorrosivo-plata-metalizado-355ml/200304/?queryId=48e3996a-e8f2-4a79-a453-910ebfeb649a</t>
  </si>
  <si>
    <t>https://www.easy.com.co/p/pintura-aerosol-plata-metalico-x312gr/</t>
  </si>
  <si>
    <t>SIFA 3" SANITARIO EN PVC</t>
  </si>
  <si>
    <t>https://www.homecenter.com.co/homecenter-co/product/04616/sifon-3-sanitaria/04616/?queryId=ed2f8f59-e062-40b5-a33d-c4205ff42b51</t>
  </si>
  <si>
    <t>https://www.easy.com.co/p/sifon-sanitaria-3%22-135%C2%B0-pavco/</t>
  </si>
  <si>
    <t>LADRILLO REJILLA 24X12X6CM - (PARA USO EN LA CONSTRUCCIÓN, COLOR NARANJA)</t>
  </si>
  <si>
    <t>Ladrillo Rejilla 24X12X6Cm - (Para Uso En La Construcción, Color Naranja)</t>
  </si>
  <si>
    <t>https://www.homecenter.com.co/homecenter-co/product/63165/ladrillo-rejilla-24-x-12-x-6-cm-68u-m2/63165/</t>
  </si>
  <si>
    <t xml:space="preserve">UNIÓN CANAL PVC TIPO RESIDENCIAL INDUSTRIAL Y COMERCIAL  </t>
  </si>
  <si>
    <t>https://www.homecenter.com.co/homecenter-co/product/40817/union-canal-amazonas/40817/</t>
  </si>
  <si>
    <t>https://www.easy.com.co/p/union-canal-amazona/</t>
  </si>
  <si>
    <t xml:space="preserve">SOPORTE DE CANAL PVC    TIPO RESIDENCIAL INDUSTRIAL Y COMERCIAL  </t>
  </si>
  <si>
    <t>https://www.homecenter.com.co/homecenter-co/product/40819/soporte-canal-pvc-amazonas/40819/?kid=bnnext1031757&amp;shop=googleShopping&amp;gclid=EAIaIQobChMIiJCejZWZ9gIVC2yGCh3juAVVEAQYASABEgLKb_D_BwE</t>
  </si>
  <si>
    <t>https://www.easy.com.co/search/?k=SOPORTE+AMAZONAS</t>
  </si>
  <si>
    <t xml:space="preserve">TAPA INTERNA IZQUIERDA CANAL PVC  TIPO RESIDENCIAL INDUSTRIAL Y COMERCIAL  </t>
  </si>
  <si>
    <t>https://www.homecenter.com.co/homecenter-co/product/40827/tapa-interna-izquierda-amazonas/40827/</t>
  </si>
  <si>
    <t>https://www.easy.com.co/p/tapa-canal-amazona-interna-izquierda/</t>
  </si>
  <si>
    <t xml:space="preserve">TAPA EXTERNA DERECHA CANAL PVC   TIPO RESIDENCIAL INDUSTRIAL Y COMERCIAL  </t>
  </si>
  <si>
    <t>https://www.homecenter.com.co/homecenter-co/product/40824/tapa-externa-derecha-amazonas/40824/?queryId=7f435a27-65a5-4a04-9c25-e35419cb0953</t>
  </si>
  <si>
    <t>https://www.easy.com.co/p/tapa-canal-amazona-externa-derecha/</t>
  </si>
  <si>
    <t xml:space="preserve">UNION  BAJANTE EN PCV  TIPO RESIDENCIAL INDUSTRIAL Y COMERCIAL  </t>
  </si>
  <si>
    <t>https://www.homecenter.com.co/homecenter-co/product/04689/union-bajante/04689/?queryId=0eb9f352-98ed-4404-ac39-cd0e3174eca4</t>
  </si>
  <si>
    <t>https://www.easy.com.co/p/union-bajante/</t>
  </si>
  <si>
    <t>https://www.homecenter.com.co/homecenter-co/product/22758/buje-soldado-11-4x1-presion/22758/?queryId=d7a00a14-2f5f-4595-a091-2d704ecf7730</t>
  </si>
  <si>
    <t>https://www.easy.com.co/p/buje-soldado-pvc-presion-1.1~4%22x1%22-gerfor/</t>
  </si>
  <si>
    <t>https://www.homecenter.com.co/homecenter-co/product/22756/buje-soldado-11-4x1-2-presion/22756/?queryId=e0b7da0b-2ed7-4891-ac04-cab029ec04a5</t>
  </si>
  <si>
    <t>https://www.easy.com.co/p/buje-soldado-pvc-presion-1.1~4%22x1~2%22-gerfor/</t>
  </si>
  <si>
    <t xml:space="preserve">TORNILLO AGLOMERADO 12 X 2 1/2" IRIZADO </t>
  </si>
  <si>
    <t>https://www.homecenter.com.co/homecenter-co/product/99970/tornillo-madera-avellanado-irizado-12x2-1-2-10un/99970/</t>
  </si>
  <si>
    <t>https://www.easy.com.co/p/tornillo-aglomerado-12%22-x-2%C2%BD%22-avellanado-irizado-x12und/</t>
  </si>
  <si>
    <t>CHAZO COLPASIBLE NYLON BLOQUE HUECO 5/16 X 2" X 100 UND</t>
  </si>
  <si>
    <t>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t>
  </si>
  <si>
    <t>https://www.easy.com.co/p/chazo-supra-colapsible-5~16%22-x6und/</t>
  </si>
  <si>
    <t>https://www.homecenter.com.co/homecenter-co/product/73908/tuerca-hexagonal-zincada-3-8pg-6und/73908/?queryId=d6e11a10-1277-4c12-a716-54a1f189a10a</t>
  </si>
  <si>
    <t>https://www.easy.com.co/p/tuerca-3~8%22-hexagonal-zincado-x12und/</t>
  </si>
  <si>
    <t>https://www.homecenter.com.co/homecenter-co/product/71379/arandela-plana-3-8-6un/71379/?queryId=7fdbace4-b25e-4416-be6c-301de58d7b8a</t>
  </si>
  <si>
    <t>https://www.easy.com.co/p/arandela-plana-3~8%22-zincado-x12und/</t>
  </si>
  <si>
    <t>CANAL PVC  BLANCA  TIPO RESIDENCIAL, INDUSTRIAL Y COMERCIAL</t>
  </si>
  <si>
    <t>https://www.homecenter.com.co/homecenter-co/product/40816/canal-amazonas-blanca-3-metros/40816/?queryId=b53d1775-1a24-4c70-8440-2958b5f1c69a</t>
  </si>
  <si>
    <t>https://www.easy.com.co/p/canaleta-amazonas-x-1m-pavco/</t>
  </si>
  <si>
    <t>TUBO BAJANTE CUADRADO PVC X3M</t>
  </si>
  <si>
    <t>https://www.homecenter.com.co/homecenter-co/product/04657/bajante-blanca-3-metros/04657/?queryId=0ac14c45-5ed8-4667-a6d9-6546f5d1f6bf</t>
  </si>
  <si>
    <t>https://www.easy.com.co/p/tubo-bajante-x3m/</t>
  </si>
  <si>
    <t xml:space="preserve">UNION CANAL A BAJANTE PVC TIPO RESIDENCIAL </t>
  </si>
  <si>
    <t>https://www.homecenter.com.co/homecenter-co/product/04717/union-canal-raingo/04717/?queryId=c093a71b-f5a2-4b01-94f9-cb245adf17f3</t>
  </si>
  <si>
    <t>https://www.easy.com.co/p/union-canal-bajante-raingo/</t>
  </si>
  <si>
    <t xml:space="preserve">TAPA EXTERIOR PARA CANAL TIPO RESIDENCIAL </t>
  </si>
  <si>
    <t>https://www.homecenter.com.co/homecenter-co/product/04661/tapa-externa-canal-raingo/04661/?queryId=16338918-dc95-4938-973f-e2c95585c146</t>
  </si>
  <si>
    <t>https://www.easy.com.co/p/tapa-canal-raingo-externa/</t>
  </si>
  <si>
    <t>TAPA INTERNA   PARA CANAL TIPO RESIDENCIAL</t>
  </si>
  <si>
    <t>https://www.homecenter.com.co/homecenter-co/product/04665/tapa-interna-canal-raingo/04665/?cid=prdhom1007378dy#PDP</t>
  </si>
  <si>
    <t>https://www.easy.com.co/p/tapa-canal-raingo-interna/</t>
  </si>
  <si>
    <t xml:space="preserve">SOPORTE CANAL PVC - TIPO RESIDENCIAL </t>
  </si>
  <si>
    <t>https://www.homecenter.com.co/homecenter-co/product/04671/soporte-canal-pvc-raingo/04671/?queryId=fcfa8a32-941d-498d-be55-d1dd06894d13</t>
  </si>
  <si>
    <t>https://www.easy.com.co/p/soporte-canal-raingo/</t>
  </si>
  <si>
    <t xml:space="preserve">UNION ESQUINA EXTERIOR PVC- CANAL RESIDENCIAL </t>
  </si>
  <si>
    <t>https://www.homecenter.com.co/homecenter-co/product/04668/union-esquina-interna-y-externa-raingo/04668/?cid=prdhom1007378dy#PDP</t>
  </si>
  <si>
    <t>https://www.easy.com.co/p/union-canal-raingo-esquina/</t>
  </si>
  <si>
    <t xml:space="preserve">UNION CANAL PVC  TIPO RESIDENCIAL </t>
  </si>
  <si>
    <t>https://www.homecenter.com.co/homecenter-co/product/04717/union-canal-raingo/04717/?cid=prdhom1007378dy#PDP</t>
  </si>
  <si>
    <t>https://www.easy.com.co/p/tubo-canal-raingo-x3m/</t>
  </si>
  <si>
    <t xml:space="preserve">CANAL PVC TIPO RESIDENCIAL </t>
  </si>
  <si>
    <t>https://www.homecenter.com.co/homecenter-co/product/04653/canal-raingo-blanca-3-metros/04653/?queryId=77c8e88f-1956-4263-b3a8-06e8a8ae67ed</t>
  </si>
  <si>
    <t>LUBRICANTE DE SILICONA FRASCO DE 28 GR  PARA CANALES Y BAJANTES</t>
  </si>
  <si>
    <t>https://www.homecenter.com.co/homecenter-co/product/04692/lubricante-silicona-canales-y-bajantes/04692/?queryId=70bb0c83-96d6-4943-8290-6cbb10c58472</t>
  </si>
  <si>
    <t>https://www.easy.com.co/p/lubricante-silicona-2902740-canales-bajantes-x28g/</t>
  </si>
  <si>
    <t xml:space="preserve">KIT VALVULA ANTIVANDALICA  SANITARIO + TUBERIA PARA CONEXIÓN SUPERIOR. </t>
  </si>
  <si>
    <t>https://www.homecenter.com.co/homecenter-co/product/518644/kit-valvula-antivandalica-sanit-tubos-conex-sup/518644/</t>
  </si>
  <si>
    <t>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t>
  </si>
  <si>
    <t>https://www.easy.com.co/p/triplex-fenolico-18mm-122x244/</t>
  </si>
  <si>
    <t>SUPERLON ROLLO 2MM REFORZADO POLIETILENO ANCHO 1X20M</t>
  </si>
  <si>
    <t>https://www.homecenter.com.co/homecenter-co/product/311992/superlon-reforzado-2mm-blanco-1x5m/311992/?queryId=23c1eda9-db6e-4cc6-87cd-e65045f64c0b</t>
  </si>
  <si>
    <t>https://www.easy.com.co/p/superlon-2mm-blanco-reforzado-1x15m/</t>
  </si>
  <si>
    <t xml:space="preserve">SEMICODO 45° BAJANTE COMPATIBLE   CANAL PVC RESIDENCIAL </t>
  </si>
  <si>
    <t>https://www.homecenter.com.co/homecenter-co/product/04680/codo-45-bajante/04680/</t>
  </si>
  <si>
    <t>https://www.easy.com.co/p/codo-45-bajante/</t>
  </si>
  <si>
    <t>BROCA HSS DE 3/16"</t>
  </si>
  <si>
    <t>https://www.homecenter.com.co/homecenter-co/product/82036/broca-hss-3-16-pulgadas-ref-dw130316c/82036/</t>
  </si>
  <si>
    <t>BROCA HSS DE 1/4"</t>
  </si>
  <si>
    <t>https://www.homecenter.com.co/homecenter-co/product/325641/broca-hss-1-4-pulgada/325641/?queryId=7fce0b97-643f-4c19-8b44-3a3f0c004e1b</t>
  </si>
  <si>
    <t>https://www.homecenter.com.co/homecenter-co/product/414827/broca-acero-rapido-3-16pulg/414827/?queryId=ea3625b0-085e-4a02-92d2-3149a35b4d69</t>
  </si>
  <si>
    <t>https://www.homecenter.com.co/homecenter-co/product/86492/pintura-bituminosa-de-aluminio-texsalum-16kg-impermeabilizacion-y-reparacion-de-humedad/86492/</t>
  </si>
  <si>
    <t>BARNIZ EXTERIOR SEMIBRILLANTE CARAMELO 1/4 GALON</t>
  </si>
  <si>
    <t>https://www.homecenter.com.co/homecenter-co/product/02940/barnex-barniz-caramelo-1-4-galon/02940/?queryId=9e3457b3-0c9c-46d8-b455-f8bc1c19e1ee</t>
  </si>
  <si>
    <t>INTERRUPTOR SENCILLO CONMUTABLE</t>
  </si>
  <si>
    <t>https://www.homecenter.com.co/homecenter-co/product/334072/interruptor-conmutable-miluz/334072/?queryId=241f9ffc-1ab7-4c95-9f72-f25e0deb7db2</t>
  </si>
  <si>
    <t>https://www.easy.com.co/p/interruptor-sencillo-conmutable-boreale-blanco/</t>
  </si>
  <si>
    <t>BROCA TUNGSTENO PARA ROTOMARTILLO SDS 5/16"</t>
  </si>
  <si>
    <t>https://www.homecenter.com.co/homecenter-co/product/167815/broca-sds-plus-5-16-x-6-x-8-pulgadas-ref-dw00774/167815/</t>
  </si>
  <si>
    <t>https://www.easy.com.co/p/broca-sds-plus-5~16%22-x-6%22-forte/</t>
  </si>
  <si>
    <t>https://www.homecenter.com.co/homecenter-co/product/82030/broca-hss-3-32-pulgadas-ref-dw130332c/82030/?queryId=cde77cd2-c228-4cf4-9288-06e299793701</t>
  </si>
  <si>
    <t>https://www.easy.com.co/search/?k=broca+hss</t>
  </si>
  <si>
    <t xml:space="preserve">CODO BAJANTE 90° COMPATIBLE   CANAL PVC RESIDENCIAL </t>
  </si>
  <si>
    <t>https://www.homecenter.com.co/homecenter-co/product/04676/codo-90-bajante/04676/</t>
  </si>
  <si>
    <t xml:space="preserve">SPRAY LAVAPLATOS INDUSTRIAL, PARA
LLAVE MEZCLADOR DE PARED DE 8 " </t>
  </si>
  <si>
    <t>CAJA 2400 CAL 20 GALVANIZADA</t>
  </si>
  <si>
    <t>https://www.homecenter.com.co/homecenter-co/product/56177/caja-2400-cal20-galvanizada/56177/?queryId=6881b825-4f75-462e-bb9a-539ba23fd359</t>
  </si>
  <si>
    <t>https://www.easy.com.co/p/caja-electrica-2x4-cm-t7102-_-001-zincada-induma/</t>
  </si>
  <si>
    <t>CABLE ACERO GALVANIZADO 1/8-PULG</t>
  </si>
  <si>
    <t>https://www.homecenter.com.co/homecenter-co/product/354893/carrete-cable-acero-galvanizado-1-8-pulg-200m/354893/</t>
  </si>
  <si>
    <t>MADERA TRIPLEX 3,2 MM 122*244</t>
  </si>
  <si>
    <t>https://www.homecenter.com.co/homecenter-co/product/241021/madera-triplex-32mm-122x244mts/241021/?queryId=dc9ee2e1-7dbf-4dfc-a125-d131b5ece9d0</t>
  </si>
  <si>
    <t>DISCO CORTE ACERO  DE 9" x 1/8"</t>
  </si>
  <si>
    <t>https://www.homecenter.com.co/homecenter-co/product/11688/disco-abrasivo-corte-metal-9-x-1-8-ref-dw44860/11688/?queryId=33619854-87c3-4b46-867f-a54a44e906af</t>
  </si>
  <si>
    <t>https://www.easy.com.co/p/disco-corte-9%22-x-1~8%22/</t>
  </si>
  <si>
    <t>SERRUCHO UNIVERSAL 16"</t>
  </si>
  <si>
    <t>https://www.homecenter.com.co/homecenter-co/product/61962/serrucho-universal-de-16-pulgadas-luctador/61962/</t>
  </si>
  <si>
    <t>PUNTILLA REDONDA SIN CABEZA 2 PULGADAS CALIBRE 14 X 500 GR</t>
  </si>
  <si>
    <t>Clavos Y Puntillas De Hierro O Acero; Puntilla Redonda Sin Cabeza 2 Pulgadas Calibre 14 X 500 G</t>
  </si>
  <si>
    <t>https://www.homecenter.com.co/homecenter-co/product/90462/puntilla-sin-cabeza-2-500g/90462/</t>
  </si>
  <si>
    <t>PUNTILLA REDONDA SIN CABEZA, 2 1/2 ", X 500 G</t>
  </si>
  <si>
    <t>Puntilla Redonda Sin Cabeza, 2 1/2 ", 500 G</t>
  </si>
  <si>
    <t>PISO PIZARRA NEGRO 50X50 CM</t>
  </si>
  <si>
    <t>CAJA</t>
  </si>
  <si>
    <t>ADHESIVO  PARA PORCELANATO X 25 KG</t>
  </si>
  <si>
    <t>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t>
  </si>
  <si>
    <t>https://www.easy.com.co/p/pego-porcelanico-interior-latex-40kg/</t>
  </si>
  <si>
    <t>BARRA DE SEGURIDAD ABATIBLE EN ACERO INOXIDABLE</t>
  </si>
  <si>
    <t>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t>
  </si>
  <si>
    <t>BARRA ACERO INOXIDABLE RECTA DISCAPACITADOS</t>
  </si>
  <si>
    <t>https://www.socoda.com.co/barra-acero-inoxidable-recta-500-discapacitados/p</t>
  </si>
  <si>
    <t>ORINAL MEDIANO PARA FLUXÓMETRO, INCLUYE RACOR DE ENTRADA PLASTICO Y GRAPAS DE FIJACIÓN (2 UND)</t>
  </si>
  <si>
    <t>https://www.homecenter.com.co/homecenter-co/product/186374/orinal-mediano-para-fluxometro-blanco/186374/</t>
  </si>
  <si>
    <t>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t>
  </si>
  <si>
    <t>BROCA  ACERO RAPIDO HSS 5/8 PULGADA</t>
  </si>
  <si>
    <t>https://www.homecenter.com.co/homecenter-co/product/96671/broca-hss-5-8-pulgada-d60a631/96671/?queryId=a816018a-f4bd-4f6c-bba1-2abaa4300d14</t>
  </si>
  <si>
    <t>CHAZO CONCRETO EXPANSIVO 1/2X6</t>
  </si>
  <si>
    <t>https://www.homecenter.com.co/homecenter-co/product/37102/chazo-concreto-expansivo-1-2x6-10un/37102/?queryId=b9b64c5a-1ac9-4936-83a9-bde0454df006</t>
  </si>
  <si>
    <t>https://corona.co/productos/griferias/griferias-institucionales/valvula-para-sanitario-push-empotrada-48-litros/p/751250001</t>
  </si>
  <si>
    <t>LASUR BASE AGUA, PROTECCION PREVENTIVA CONTRA HONGOS, --COLOR TECA</t>
  </si>
  <si>
    <t>ENVASE /5LTS</t>
  </si>
  <si>
    <t>https://www.homecenter.com.co/homecenter-co/product/319091/profilan-fina-plus-teca-5-litros/319091/</t>
  </si>
  <si>
    <t>Clavos Y Puntillas De Hierro O Acero; Puntilla De 1" ½ X 500 Gms</t>
  </si>
  <si>
    <t>BARRA SEGURIDAD BAÑO PISO PARED</t>
  </si>
  <si>
    <t>https://www.homecenter.com.co/homecenter-co/product/477147/barra-seguridad-bano-piso-pared-ss304/477147/</t>
  </si>
  <si>
    <t>REPUESTO CARTUCHO ANTIVANDALICO PARA VALVULA DE SANITARIO PUSH</t>
  </si>
  <si>
    <t>VIDRIOS LAMINADOS DE 223*47 DE COMPOSICION VIDRIO CRUDO INCOLORO 4MM + PVB INCOLORO 0.38 + VIDRIO CRUDO VERDE REFLECTIVO 4MM</t>
  </si>
  <si>
    <t>VIDRIOS LAMINADOS DE 223*47 DE COMPOSICION LAMINADO INCOLORO 3+3</t>
  </si>
  <si>
    <t>https://www.homecenter.com.co/homecenter-co/product/89674/chazo-concreto-expansivo-5-16x2-1-2-10un/89674/?queryId=55186a30-07db-45c2-b336-a90788a7a216</t>
  </si>
  <si>
    <t>BISAGRA PISTON DE 1/2 PULGADA</t>
  </si>
  <si>
    <t>https://www.homecenter.com.co/homecenter-co/product/16093/bisagra-piston-1-2pg-set-x-2und/16093/</t>
  </si>
  <si>
    <t>HERRAJE O TORNILLO PARA TAPA DE ASIENTO X 2 UNIDADES</t>
  </si>
  <si>
    <t>https://www.easy.com.co/p/herraje-asiento-sanitario-x-2-gerfor/</t>
  </si>
  <si>
    <t>REVESTIMIENTO CON BASE EN CEMENTO, MODIFICADO CON POLÍMEROS, DE UN SOLO COMPONENTE, PARA APLICACIONES DE BAJO ESPESOR.</t>
  </si>
  <si>
    <t>BULTO X 25 KG</t>
  </si>
  <si>
    <t>https://www.homecenter.com.co/homecenter-co/product/263661/sikatop-121-monocomponente-mortero-de-reparacion-estructural-25kg/263661/</t>
  </si>
  <si>
    <t>ADITIVO LIQUIDO- ACELERANTE DE FRAGUADO PARA MORTEROS DE PEGA, PAÑETES, PISOS ETC.</t>
  </si>
  <si>
    <t>ENVASE X 5 KG</t>
  </si>
  <si>
    <t>https://www.homecenter.com.co/homecenter-co/product/66821/sika-3-acelerante-para-morteros-5kg/66821/</t>
  </si>
  <si>
    <t>KIT VALVULA DUAL DESCARGA</t>
  </si>
  <si>
    <t>https://www.homecenter.com.co/homecenter-co/product/340277/valvula-descarga-onepiece-boton-dual-alo/340277/?queryId=4e386f8d-589d-40ac-ad8b-8ec9e9515f65</t>
  </si>
  <si>
    <t>TOMA 16AMP 3P+T IP44 SOBREPONER</t>
  </si>
  <si>
    <t>https://www.homecenter.com.co/homecenter-co/product/399661/toma-de-sobreponer-ip44-415v-16a-3pt/399661/</t>
  </si>
  <si>
    <t>CRUCETAS 1 MM DILATACIÓN X 300UND</t>
  </si>
  <si>
    <t>https://www.homecenter.com.co/homecenter-co/product/62483/cruceta-plastica-juntas-1mm-x-300und-plinet/62483/</t>
  </si>
  <si>
    <t>https://www.easy.com.co/p/crucetas-1-mm-dilatacion-x300und/</t>
  </si>
  <si>
    <t>CHAZO ESTRIADO 5/16 PG CON TORNILLO 10 X 1 1/2PG X 5 UND</t>
  </si>
  <si>
    <t>https://www.easy.com.co/p/chazo-5~16%22-%2B-tornillo-drywall-10%22-x-1%C2%BD%22-x6und/</t>
  </si>
  <si>
    <t>BRAZOS SOPORTE LAVAMANOS FREE MAMP C</t>
  </si>
  <si>
    <t>https://www.homecenter.com.co/homecenter-co/product/187973/brazos-soporte-lavamanos-free-mamp-c/187973/</t>
  </si>
  <si>
    <t xml:space="preserve">REJILLA ACRILICA OPAL O TRANSPARENTE MEDIDAS 1,20 X0,60M </t>
  </si>
  <si>
    <t>https://www.homecenter.com.co/homecenter-co/product/46154/rejilla-opal-120-cm-x-60-cm/46154/</t>
  </si>
  <si>
    <t>ANEXO INFORMATIVO
PRECIOS TECHO</t>
  </si>
  <si>
    <t>PROCESO: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</si>
  <si>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JUEGO X 12 PIEZAS</t>
  </si>
  <si>
    <t>JUEGO DE 10 PCS BROCAS SD S PLUS Y 2 CINSELES D-45820  PARA ROTAMARTILLO</t>
  </si>
  <si>
    <t>Desv. Estandar</t>
  </si>
  <si>
    <t>No de cotizaciones</t>
  </si>
  <si>
    <t>Total items</t>
  </si>
  <si>
    <t>% desviación</t>
  </si>
  <si>
    <t>BROCHA 3"</t>
  </si>
  <si>
    <t>BUJE DE 3/4" A 1/2” PVC PRESION</t>
  </si>
  <si>
    <t>CHAZOS PLASTICOS DE 3/8” CON TORNILLOS DE 1/4”</t>
  </si>
  <si>
    <t>CODO BAJANTE 45°</t>
  </si>
  <si>
    <t>CODO CAMPANA X ESPIGO DE 1 1/2"PVC  SANITARIA</t>
  </si>
  <si>
    <t>DIVISIONES DE OFICINA  EN VIDRIO TEMPLADO DE 10 MM INCLUYE ACCESORIOS DE INSTALACION Y DEMAS ACCESORIOS COMPLEMENTARIOS</t>
  </si>
  <si>
    <t>DIVISIONES DE OFICINA EN VIDRIO TEMPLADO DE 10 MM, CON PUERTA CORREDERA, INCLUYE ACCESORIOS DE FIJACION Y DEMAS ACCESORIOS COMPLEMENTARIOS</t>
  </si>
  <si>
    <t>JUEGO SIERRA COPAS 12 PZS. BIMETAL</t>
  </si>
  <si>
    <t>LAMINA DE DRYWALL RH ESPESOR 1/2"  X 2,44 ML X 1,22ML</t>
  </si>
  <si>
    <t>LIJA PARA LIJADORA DE BANDA DE 3”X 21” GRANO No 80</t>
  </si>
  <si>
    <t xml:space="preserve">LINTERNA LED RECARGABLE 50 LUMENES 19 LEDS 
</t>
  </si>
  <si>
    <t>LLANA METALICA LISA O PLANA CON MANGO EN MADERA</t>
  </si>
  <si>
    <t>GALON X 3 KG</t>
  </si>
  <si>
    <t>PALA CUADRADA N°2 CON CABO</t>
  </si>
  <si>
    <t>PALA REDONDA N°2 CON CABO</t>
  </si>
  <si>
    <t xml:space="preserve">PUERTA EN VIDRIO TEMPLADO DE 10 MM, EN CUERPO FIJO O PUNTO DE ROTACIÓN FIJO, INCLUYE CHAPA Y LLAVES ACCESORIOS DE FIJACIÓN Y DEMAS ACCESORIOS COMPLEMENTARIOS </t>
  </si>
  <si>
    <t xml:space="preserve">Remache Pop 1/8" X1/2" </t>
  </si>
  <si>
    <t xml:space="preserve">  Remache Pop 5/32" X 3/4"</t>
  </si>
  <si>
    <t>SILICONA TRANSPARENTE PARA POLICARBONATO NEUTRO Y PVC CONTENIDO 300 ML</t>
  </si>
  <si>
    <t>SUPERLON DE 2 MM COLOR NEGRO REFORZADO POR 20 ML</t>
  </si>
  <si>
    <t>TEE DE ALUMINIO BLANCO 1 PULGADA L= 3 MTS</t>
  </si>
  <si>
    <t>TERRAJA 
CAJA ( JUEGO CON SEIS CABEZALES)</t>
  </si>
  <si>
    <t xml:space="preserve">TIJERA CORTADORA DE  TUBO PVC </t>
  </si>
  <si>
    <t>TORNILLO 7 * 7/16” PUNTA BROCA PARA DRYWALL (100 UND)</t>
  </si>
  <si>
    <t>TORNILLO CON TUERCA, GUASA Y ARANDELA DE DIAMETRO  5/8" POR 2" DE LONGITUD</t>
  </si>
  <si>
    <t>TUBO DE FLEX- SELLADOR ELASTOMÉRICO DE JUNTAS Y ADHESIVO MULTIUSO DE UN COMPONENTE A BASE DE POLIURETANO. 300 ml</t>
  </si>
  <si>
    <t>UNION UNIVERSAL PVC 3/4" AGUA POTABLE</t>
  </si>
  <si>
    <t>VIDRIO TRANSPARENTE PULIDO DE ESPESOR 4 MM</t>
  </si>
  <si>
    <t>VIDRIO TRANSPARENTE PULIDO DE ESPESOR 4 MM, BISELADO POR SUS CUATRO CARAS.</t>
  </si>
  <si>
    <t>BOMBILLA LED G4 110V 2W 200 LUMENS</t>
  </si>
  <si>
    <t>BREAKER ELÉCTRICO DE 1 POLO X 60 AMPERIOS ATORNILLABLE.</t>
  </si>
  <si>
    <t xml:space="preserve">BREAKER ELÉCTRICO DE 20 AMPERIOS UNIPOLAR. </t>
  </si>
  <si>
    <t xml:space="preserve">BREAKER ELÉCTRICO DE 30 AMPERIOS UNIPOLAR. </t>
  </si>
  <si>
    <t>BREAKER TOTALIZADOR TRIFASICO DE 3 X 225 AMP, DE  TORNILLO SEMI-INDUSTRIAL</t>
  </si>
  <si>
    <t>CABLE # 8 SIETE HILOS THHN/THWN-2 AWG - LIBRE DE HALOGENO ROLLO X 100 ML</t>
  </si>
  <si>
    <t>CABLE 7 HILOS THHN/THWN-2 AWG NO 10*100 ML -  LIBRE DE HALOGENO ROLLO</t>
  </si>
  <si>
    <t>CABLE 7 HILOS THHN/THWN-2 AWG NO. 12   - LIBRE DE HALOGENO</t>
  </si>
  <si>
    <t>CLAVIJA CON POLO A TIERRA PVC -</t>
  </si>
  <si>
    <t>CONTACTOR ELECTRICO TRIFASICO DE 220V 25AMP DE 3X25A</t>
  </si>
  <si>
    <t>CONTACTOR ELECTRICO TRIFASICO DE 30 AMP (DE 3 X 30)</t>
  </si>
  <si>
    <t>Curvas Pvc 3/4" .</t>
  </si>
  <si>
    <t>INTERRUPTOR  SENCILLO 4 VIAS</t>
  </si>
  <si>
    <t>LAMPARA CAMPANA LED DE 22W DE INCRUSTAR DE DIAMETRO EXTERIOR= 23 CM Y DIAMETRO INTERIOR= 19 CM DE 6500 K, COMPATIBLE CON SISTEMA DE DIMERIZACION LUTRON GRAFIK EYE, CON DRIVER</t>
  </si>
  <si>
    <t xml:space="preserve">ROLLO CABLE DUPLEX 2 X 10 POR 100 M </t>
  </si>
  <si>
    <t>SENSOR DE MOVIMIENTO DE OCUPACION INFRARROJO DE 360° PARA TECHO</t>
  </si>
  <si>
    <t>BISAGRA CIERRE LENTO PARCHE SEMIACODADA 35MM2UND 95GR</t>
  </si>
  <si>
    <t xml:space="preserve">LLAVE JARDIN EXTENSION MANGUERA </t>
  </si>
  <si>
    <t>TEE 1" PRESIÓN</t>
  </si>
  <si>
    <t>VARILLA CORRUGADA EN ACERO AL CARBONO DE 3/8" DE 6 METROS DE LARGA</t>
  </si>
  <si>
    <t xml:space="preserve">TUBO EMT 2" </t>
  </si>
  <si>
    <t>TERMINAL EMT 2" ACERO</t>
  </si>
  <si>
    <t>UNION EMT ACERO C-H 2"</t>
  </si>
  <si>
    <t>CURVA CODO EMT DE 2 " PESADA</t>
  </si>
  <si>
    <t>GRAPA ABRAZADERA COLGANTE TIPO GOTA PERA 2" GALVANIZADA</t>
  </si>
  <si>
    <t xml:space="preserve">SALIDA DE TUBO METALICA DE 1" A 2 " </t>
  </si>
  <si>
    <t>POLISOMBRA BLANCA DE CERRAMIENTO DE 2,1  METROS DE  ANCHO  * 100 MTS -  ROLLO</t>
  </si>
  <si>
    <t>BUJE SOLDADO 1.1/4" X1" PVC  PRESION</t>
  </si>
  <si>
    <t>BUJE SOLDADO 1.1/4" X1/2" PVC PRESION</t>
  </si>
  <si>
    <t>TUERCA HEXAGONAL 3/8" ZINCADO</t>
  </si>
  <si>
    <t xml:space="preserve">ARANDELA DE 3/8" ZINCADA </t>
  </si>
  <si>
    <t xml:space="preserve">TABLERO TRIPLEX PINO 18MM 1.22X2.44MT </t>
  </si>
  <si>
    <t>BROCA PARA METAL DE 3/16" (ACERO RAPIDO)</t>
  </si>
  <si>
    <t>BROCA PARA METAL HSS- 3/32"</t>
  </si>
  <si>
    <t>CHAZO EXPANSIVO  3/8" X1-7/8"</t>
  </si>
  <si>
    <t xml:space="preserve">VALVULA PARA SANITARIO PUSH EMPOTRADA 4.8 LT </t>
  </si>
  <si>
    <t>VALVULA CORTINA DE 1 1/2" X 200 PSI</t>
  </si>
  <si>
    <t>CHAZO CONCRETO EXPANSIVO 5/16"X2-1/2"</t>
  </si>
  <si>
    <t>PROMEDIO ELIMINANDO LA MAS ALTA</t>
  </si>
  <si>
    <t>Adaptador macho liso pvc presión de 1 1/4”</t>
  </si>
  <si>
    <t xml:space="preserve">Adhesivo latex para mejorar la adherencia de morteros. </t>
  </si>
  <si>
    <t>Alambre negro recocido calibre 17</t>
  </si>
  <si>
    <t>Alicate dieléctrico 8”</t>
  </si>
  <si>
    <t xml:space="preserve">Almohadilla para lijadora rotoorbital dewalt </t>
  </si>
  <si>
    <t>Amarre plástico de 10 cm por 100 unidades</t>
  </si>
  <si>
    <t>Amarre plástico de 15 cm por 100 unidades</t>
  </si>
  <si>
    <t>Amarre plástico de 20 cm por 100 unidades</t>
  </si>
  <si>
    <t>Amarre plástico de 30 cm por 100 unidades</t>
  </si>
  <si>
    <t>Anclaje masilla adhesiva de montaje universal, de alta duración y agarre, reemplaza los clavos x 353 gm</t>
  </si>
  <si>
    <t xml:space="preserve">Angulo de 1" por 1/8"de espesor y longitud 6 ml  </t>
  </si>
  <si>
    <t xml:space="preserve">Angulo para drywall de 2.5 x 2.5 calibre 20 por 2,44 m         </t>
  </si>
  <si>
    <t>Arandela plana 1/4”</t>
  </si>
  <si>
    <t>Asiento sanitario institucional blanco sencillo</t>
  </si>
  <si>
    <t>Asiento sanitario institucional con tapa blanco</t>
  </si>
  <si>
    <t>Banda autoadhesiva bituminosa e impermeable.  Ancho 15 cm x 10 mt.</t>
  </si>
  <si>
    <t>Bandeja metalica microperforada 60.5 cm x 60.5 cm color blanco para cielo raso</t>
  </si>
  <si>
    <t>Bandeja metalica microperforada de 595 mm x 595 mm color blanco para cielo raso</t>
  </si>
  <si>
    <t>Bisturi profesional industrial</t>
  </si>
  <si>
    <t>Boquilla  para enchape</t>
  </si>
  <si>
    <t xml:space="preserve">Boquillera de 3” x 1” largo de 3 ml     </t>
  </si>
  <si>
    <t>Broca para rotomartillo d-45820 3/8 x 12 ¼ pulgada</t>
  </si>
  <si>
    <t>Broca de tunsgteno multiproposito de 1/2"</t>
  </si>
  <si>
    <t>Broca de tunsgteno multiproposito de 1/4"</t>
  </si>
  <si>
    <t>Broca de tunsgteno multiproposito de 3/16"</t>
  </si>
  <si>
    <t>Broca de tunsgteno multiproposito de 3/8"</t>
  </si>
  <si>
    <t>Broca de tunsgteno multiproposito de 5/16 "</t>
  </si>
  <si>
    <t xml:space="preserve">Buje de  2" x 1 1/2" sanitario pvc         </t>
  </si>
  <si>
    <t xml:space="preserve">Buje de  4" x 2" sanitario pvc     </t>
  </si>
  <si>
    <t xml:space="preserve">Buje de  4" x 3" sanitario pvc          </t>
  </si>
  <si>
    <t>Buje de 3" a 2" pvc sanitario</t>
  </si>
  <si>
    <t>Buje de 1 1/2" a 1" pvc presion</t>
  </si>
  <si>
    <t>Buje de 2" a 1/2" pvc presion</t>
  </si>
  <si>
    <t>Buje de 2" a 3/4" pvc presion</t>
  </si>
  <si>
    <t>Buje de 3" a 1 ½  " pvc presion</t>
  </si>
  <si>
    <t>Buje de 3" a 1" pvc presion</t>
  </si>
  <si>
    <t>Buje de 3" a 3/4 " pvc presion</t>
  </si>
  <si>
    <t>Buje de 2" a 1 1/2 " pvc presion</t>
  </si>
  <si>
    <t>Buje de 3/4" a 1/2” pvc presion</t>
  </si>
  <si>
    <t>Buje en pvc soldado de 2” x 1”</t>
  </si>
  <si>
    <t xml:space="preserve">Canal para aguas lluvias blanca en pvc  longitud 3 ml </t>
  </si>
  <si>
    <t>Canastilla para lavaplatos 4” inoxidable  – ( incluye sosco)</t>
  </si>
  <si>
    <t>Cartón corrugado por ancho de 1,5 ml</t>
  </si>
  <si>
    <t>Cemento marino plastico</t>
  </si>
  <si>
    <t xml:space="preserve">Cepillo para drywall de 5 1/2"          </t>
  </si>
  <si>
    <t>Cerámica   para piso 33.8x33.8mm  para tráfico comercial general</t>
  </si>
  <si>
    <t>Ceramica blanca 20 cm x 20 cm</t>
  </si>
  <si>
    <t xml:space="preserve">Chazo expansivo hembra 5/16”         </t>
  </si>
  <si>
    <t>Chazo supra colapsible 1/4" con tornillo</t>
  </si>
  <si>
    <t>Anclaje nylon 5/16 x 1 5/8pulg tornillo</t>
  </si>
  <si>
    <t>Chazo expansivo 1/4x2-1/4pg</t>
  </si>
  <si>
    <t>Chazos plasticos de 3/8” con tornillos de 1/4”</t>
  </si>
  <si>
    <t>Chazos puntilla de 1/4”x2"</t>
  </si>
  <si>
    <t>Cheque metalico de 1"</t>
  </si>
  <si>
    <t>Cheque metalico de 1/2"</t>
  </si>
  <si>
    <t>Cheque metalico de 3/4"</t>
  </si>
  <si>
    <t xml:space="preserve">Cilindro de gas propano de 15 libras </t>
  </si>
  <si>
    <t xml:space="preserve">Cincel pala 40 cm con protección ¾”              </t>
  </si>
  <si>
    <t>Cincel para rotomartillo d-45820</t>
  </si>
  <si>
    <t xml:space="preserve">Cinta antideslizante negra ancho 51 mm por longitud de 18,3 ml </t>
  </si>
  <si>
    <t>Cinta doble faz de espuma de polietileno para interiores 18mm x 20ml</t>
  </si>
  <si>
    <t>Cinta para filos de 5 cm x 30 ml</t>
  </si>
  <si>
    <t>Cinta pegante transparente de 2"</t>
  </si>
  <si>
    <t>Codo calle galvanizado de 1/2"</t>
  </si>
  <si>
    <t>Codo campana x espigo de 1 1/2"pvc  sanitaria</t>
  </si>
  <si>
    <t xml:space="preserve">Codo de 1 1/2" pvc sanitario campana x campana </t>
  </si>
  <si>
    <t>Codo galvanizado de 1"</t>
  </si>
  <si>
    <t xml:space="preserve">Copa sierra de carburo de tungsteno con borde diamantado de 1 1/2’’ </t>
  </si>
  <si>
    <t xml:space="preserve">Copa sierra de carburo de tungsteno con borde diamantado de 1 3/16’’ </t>
  </si>
  <si>
    <t>Copa sierra de carburo de tungsteno con borde diamantado de 1 3/8’’</t>
  </si>
  <si>
    <t xml:space="preserve">Copa sierra de carburo de tungsteno con borde diamantado de 1’’ </t>
  </si>
  <si>
    <t>Cuchilla para bisturi convencional de tipo industrial</t>
  </si>
  <si>
    <t xml:space="preserve">Cuchilla profesional para bisturí de drywall, retráctil 19mm   tipo piramide         </t>
  </si>
  <si>
    <t xml:space="preserve">Dado magnetico 5/16'' hexagonal (punta copa hexagonal magnética 5/16”)          </t>
  </si>
  <si>
    <t>Disco corte metal 4 1/2" x 0.045'' x 7/8'' pulgada (115 x 1.2 x 22.2 mm) tipo cd</t>
  </si>
  <si>
    <t>Disco diamantado continuo de 4 1/2"</t>
  </si>
  <si>
    <t>Disco diamantado segmentado de 4   1/2" alto rendimiento</t>
  </si>
  <si>
    <t>Disco flap de 4 1/2"</t>
  </si>
  <si>
    <t xml:space="preserve">Disco para pulir  metal 4-1/2”x7/8” grano 80 </t>
  </si>
  <si>
    <t>Division de orinal para baño de adultos fija a muro, en acero inoxidable cal. 20, incluye accesorios de fijacion y anclajes</t>
  </si>
  <si>
    <t>Divisiones de oficina  en vidrio templado de 10 mm incluye accesorios de instalacion y demas accesorios complementarios</t>
  </si>
  <si>
    <t>Divisiones de oficina en vidrio templado de 10 mm, con puerta corredera, incluye accesorios de fijacion y demas accesorios complementarios</t>
  </si>
  <si>
    <t>Divisiones sanitarias a piso para baño de adultos altura de 1.60 ml, en acero inoxidable cal. 20, incluye puerta, parales, canal externo, tabiques, accesorios de fijacion bisagras, anclajes y</t>
  </si>
  <si>
    <t xml:space="preserve">pasador en las puertas para el cierre. </t>
  </si>
  <si>
    <t xml:space="preserve">Docol-  conjunto completo de griferia y accesorios para orinal de push antivandalico </t>
  </si>
  <si>
    <t>Docol – llave push de mesa (kit botao de acionamiento mesa) do– 00135104/ griferia tipo push para lavamanos</t>
  </si>
  <si>
    <t xml:space="preserve">Emulsion asfaltica rompimiento rapido </t>
  </si>
  <si>
    <t>Esmalte semi mate</t>
  </si>
  <si>
    <t>Espatula  de 6" con mango plastico</t>
  </si>
  <si>
    <t>Espejo 4mm</t>
  </si>
  <si>
    <t>Esquineros plasticos</t>
  </si>
  <si>
    <t>Estopa</t>
  </si>
  <si>
    <t>Flanche de 30 cm de desarrollo, con pestañas de</t>
  </si>
  <si>
    <t xml:space="preserve"> 3 cm y longitud de 2 ml, calibre 24 </t>
  </si>
  <si>
    <t>Fluxometro para orinal institucional - valvula flujo ajustable de entrada superior, trafico medio, consumo de agua desde 0,5 lpf a 3,8 lpf, ajustable segun presion, tipo de accionamiento de palanca manual, descarga de agua variable según presion (presion ajustable). Diametro acometida de entrada de agua 3/4" y salida de 3/4" instalacion izquierda o derecha, anti sifon, garantia de 3 años por fabricación y cromados (incluye repuestos)</t>
  </si>
  <si>
    <t>Fluxometro para sanitario institucional - valvula flujo ajustable trafico medio, tipo piston con ciclo de descarga ajustable, cuerpo expuesto tipo palanca, consumo de agua 4,85 lpf, descarga de agua variable según presion (presion ajustable). Diametro acometida de entrada de agua 1" y salida de 1 1/2" instalacion izquierda o derecha, anti sifon, garantia de 3 años</t>
  </si>
  <si>
    <t xml:space="preserve">por fabricación y cromados (incluye repuestos) </t>
  </si>
  <si>
    <t>Fulminantes para pistola de fijación color amarillo calibre 22 x 100 und</t>
  </si>
  <si>
    <t>Grapa metálica de una aleta para tubería de ½ pulgada</t>
  </si>
  <si>
    <t>Grapa metálica de una aleta para tubería de ¾” de pulgada</t>
  </si>
  <si>
    <t xml:space="preserve">Grapa plástica de una aleta para tubería de ½’’ </t>
  </si>
  <si>
    <t xml:space="preserve">Grapa plástica de una aleta para tubería de ¾ ’’  </t>
  </si>
  <si>
    <t>Grata de mano cobriza</t>
  </si>
  <si>
    <t>Griferia push orinal diametro de salida y entrada de 1/2", de sobreponer</t>
  </si>
  <si>
    <t>Guantes de caucho negro calibre 35</t>
  </si>
  <si>
    <t>Guardaescoba zapan ancho 10 cm, e= 16 mm por 2,4 ml</t>
  </si>
  <si>
    <t>Guardaescobas laminado de 6.8 cmx 1,3 cm x 2,4 ml tipo cedro</t>
  </si>
  <si>
    <t>Hoja de repuesto metalica para cepillo drywall de 5 ½ pulgada</t>
  </si>
  <si>
    <t xml:space="preserve">Hoja universal para sierra caladora de referencia  orbital 500 w - 3200 rpm  dw300 </t>
  </si>
  <si>
    <t>Hojas de segueta bimetálica de 24 dientes</t>
  </si>
  <si>
    <t>Hombresolo hojalatero de 8 pulgadas</t>
  </si>
  <si>
    <t>Impermeabilizante asfáltica para cubiertas y terrazas de concreto.</t>
  </si>
  <si>
    <t>Juego sierra copas 12 pzs. Bimetal</t>
  </si>
  <si>
    <t>Juego de 10 pcs brocas sd s plus y 2 cinseles d-45820  para rotamartillo</t>
  </si>
  <si>
    <t xml:space="preserve">Juego de llantas por 4 unidades en poliuretano macizo de diametro de 8”, con tornillo nivelador y frenos de avance y giro aptas según norma para andamio certificado </t>
  </si>
  <si>
    <t>Juego de llaves torx por 8 piezas.</t>
  </si>
  <si>
    <t>Juego por 20 piezas de llaves hexagonales bristol milimétricas y fracciones de pulgada</t>
  </si>
  <si>
    <t xml:space="preserve">Kit conector hcp tapa y base 11.80 m </t>
  </si>
  <si>
    <t xml:space="preserve">Kit sifón abs acordeon y desague push      hongo lavamanos de 1 ¼ pulgada  </t>
  </si>
  <si>
    <t xml:space="preserve">Kit soplete c/tres boquillas 25, 35 y 50 mm para cilindro de gas propano </t>
  </si>
  <si>
    <t>Laca catalizada para madera semimate transparente con antifogueo</t>
  </si>
  <si>
    <t>Lámina alveolar 11.80 m x 2.10 m</t>
  </si>
  <si>
    <t>Lámina alveolar 5.90 m x 2.10 m</t>
  </si>
  <si>
    <t>Lámina alveolar 2,95 x 1,05 metros opal</t>
  </si>
  <si>
    <t>Lamina de drywall de 1/2" dimensiones de 1.22 ml x 2.44 ml para interiores</t>
  </si>
  <si>
    <t>Lamina de drywall rh espesor 1/2"  x 2,44 ml x 1,22ml</t>
  </si>
  <si>
    <t xml:space="preserve">Lamina de superboard de 6 mm x 2.44 ml x 1.22 ml </t>
  </si>
  <si>
    <t>Lamina de superboard de 8 mmx2.44 mlx1.22 ml</t>
  </si>
  <si>
    <t xml:space="preserve">Lavamanos de sobreponer en porcelana </t>
  </si>
  <si>
    <t xml:space="preserve">Lavamanos en porcelana para personas con  discapacidad, apto para destinos de alto tráfico e institucionales del sector público. </t>
  </si>
  <si>
    <t>Lija para lijadora de banda de 3”x 21” grano no 80</t>
  </si>
  <si>
    <t>Lija para lijadora de banda de 3”x 21” grano no 100</t>
  </si>
  <si>
    <t>Lija para lijadora de banda de 3”x 21” grano no 150</t>
  </si>
  <si>
    <t>Lija para lijadora de banda de 3”x 21” grano no 220</t>
  </si>
  <si>
    <t>Lija para lijadora de banda de 4” x 24” grano no 80</t>
  </si>
  <si>
    <t>Lija para lijadora de banda de 4” x 24” grano no 100</t>
  </si>
  <si>
    <t>Lija para lijadora de banda de 4” x 24” grano no 220</t>
  </si>
  <si>
    <t>Lija roja para madera no. 80</t>
  </si>
  <si>
    <t>Lijadora orbital potencia 260 w, velocidad 14000</t>
  </si>
  <si>
    <t>opm, medida 1/4 pliego uso intensivo</t>
  </si>
  <si>
    <t>Lijadora rotoorbital 5 pulgadas 275w 12000 opm</t>
  </si>
  <si>
    <t xml:space="preserve">Linterna led recargable 50 lumenes 19 leds </t>
  </si>
  <si>
    <t>Llana metalica lisa o plana con mango en madera</t>
  </si>
  <si>
    <t>Llave expansiva de 10"</t>
  </si>
  <si>
    <t>Llave para lavaplatos cuello de ganso sencilla</t>
  </si>
  <si>
    <t xml:space="preserve">Lona de fibra </t>
  </si>
  <si>
    <t>Madera rolliza en bara de altura 2,3 ml</t>
  </si>
  <si>
    <t>Manija para tanque sanitario (descarga)</t>
  </si>
  <si>
    <t xml:space="preserve">Manto metal con foil autoadhesivo espesor 3.6mm rollo de 9,1 ml x 1,1 ml </t>
  </si>
  <si>
    <t>Martillo de goma blanca de 24 onzas con mango en acero y de goma</t>
  </si>
  <si>
    <t>Masilla automotriz</t>
  </si>
  <si>
    <t>Masilla huesoduro catalizada</t>
  </si>
  <si>
    <t xml:space="preserve">Masilla impermeabilizante acrílica base agua </t>
  </si>
  <si>
    <t>Mezcladores para lavaplatos de 8"</t>
  </si>
  <si>
    <t>Mineral en polvo para pisos</t>
  </si>
  <si>
    <t>Mortero impermeabilizante 50 kilos</t>
  </si>
  <si>
    <t>Niple galvanizado de 1/2" longitud 10 cm</t>
  </si>
  <si>
    <t>Niple galvanizado de 1/2" longitud 15 cm</t>
  </si>
  <si>
    <t>Niple galvanizado de 1/2" longitud 5 cm</t>
  </si>
  <si>
    <t>Nivel de 30 cm por 3 gotas</t>
  </si>
  <si>
    <t>Omega para drywall calibre 22 x 3 ml</t>
  </si>
  <si>
    <t>Orinal mediano en porcelana incluye válvula antivandálica</t>
  </si>
  <si>
    <t>Tubo rectangular 76 x 38 x 2.0mm x 6m estructural hr50</t>
  </si>
  <si>
    <t>Pelicula  esmeril, samblasting o opalizada por ancho 1,5 ml</t>
  </si>
  <si>
    <t xml:space="preserve">Perfil de compensación dimensiones 40 mm x12mm x 2.4ml para piso laminado color roble doussie </t>
  </si>
  <si>
    <t>Perfil de compensacion en aluminio, ancho de 3 cm, con autoadhesivo (para piso spc tipo click); cara superior acanalada en dos lineas</t>
  </si>
  <si>
    <t>Perfil de transición en aluminio con forma de t (para piso spc tipo click), ancho total de la aleta  superior de 3 cm y altura de la aleta anclada de 1 cm, longitud del perfil 3 ml (incluye adhesivo para este tipo de perfil)</t>
  </si>
  <si>
    <t>Perfil tipo cuarto de bocel en madera, de ancho ½ pulgada, longitud de 2.44 ml, (para piso spc tipo click - trafico comercial pesado), según color a escoger.</t>
  </si>
  <si>
    <t>Perfil u 4mm por longitud de 2.10m policarbonato</t>
  </si>
  <si>
    <t>Perfil u 8mm por longitud de 2.10m policarbonato</t>
  </si>
  <si>
    <t>Perno para pistola de fijación de ¼’’ x 3/4” calibre 22 en presentacion de 100 unidades</t>
  </si>
  <si>
    <t>Piedra pizarra verde levantina de 40 cm x 40 cm e=0.06 ml</t>
  </si>
  <si>
    <t>Pieza de madera cedro amargo de 10 cm * 10 cm, cepillada y canteada longitud de 3 ml</t>
  </si>
  <si>
    <t>Pieza de madera cedro amargo tipo liston de  3 cm * 15 cm, cepillada y canteada longitud de 3 ml</t>
  </si>
  <si>
    <t xml:space="preserve">Pieza de madera durmiente de pino, seccion de 4  cm x 4 cm longitud 3 ml </t>
  </si>
  <si>
    <t>Pieza de madera repisa 8.5x4cm (3m de longitud)</t>
  </si>
  <si>
    <t>Pieza de madera teca de 2 cm x 8 cm, cepillada y canteada longitud de 3 ml</t>
  </si>
  <si>
    <t>Pintura  vinilica  o acrilica para exteriores</t>
  </si>
  <si>
    <t>Pintura acrilica elastomerica impermeabilizante para terrazas diluible en agua</t>
  </si>
  <si>
    <t>Pinza de punta de 8’’</t>
  </si>
  <si>
    <t>Piso spc gris (escala de color a escoger)- tipo click - trafico comercial pesado //dimensiones por pieza longitud 1210 mm, ancho 180 mm, espesor 4 mm - garantia 25 años</t>
  </si>
  <si>
    <t>Pistola de calafateo profesional metalica tipo industrial cuerpo cerrado</t>
  </si>
  <si>
    <t>Pistola para soplar y aspirar uso industrial</t>
  </si>
  <si>
    <t xml:space="preserve">Polietileno ancho=  3 mts x longitud= 100 mts calibre 4   </t>
  </si>
  <si>
    <t>Polimalla para cerramiento negra de 2.1 ml x 100 ml</t>
  </si>
  <si>
    <t>Polisombra o tela para cerramiento verde o negra de 2.1 ml  x 100 ml</t>
  </si>
  <si>
    <t xml:space="preserve">Puerta en vidrio templado de 10 mm, en cuerpo fijo o punto de rotación fijo, incluye chapa y llaves accesorios de fijación y demas accesorios complementarios </t>
  </si>
  <si>
    <t>Puerta madera en triplex 4 mlm entamborada, con marco macizo en madera de ancho = 0.1m. Con sellador y laca de color según eleccion, chapa tipo pomo de madera. (incluye bisagras y juego de llaves)</t>
  </si>
  <si>
    <t>Puerta metalica lisa una sola lamina (sin entamborar) en lamina de cold rolled calibre 18, con marco metalico de ancho de 0,1 ml, la hoja con chapa, manija y bisagras, con anticorrosivo; pintura electrostatica, y apertura según solicitud.</t>
  </si>
  <si>
    <t>Pulidora   9 pulgadas  2200w   11.000 rpm</t>
  </si>
  <si>
    <t>Punta corta con copa ph2*25mm</t>
  </si>
  <si>
    <t xml:space="preserve">Punta larga ph2*50mm </t>
  </si>
  <si>
    <t>Registro de bola  1"  metalico (bronce) roscado</t>
  </si>
  <si>
    <t>Registro de bola  1" pvc roscado</t>
  </si>
  <si>
    <t>Registro de bola  1/2"  metalico (bronce) roscado</t>
  </si>
  <si>
    <t>Registro de bola  1/2" pvc roscado</t>
  </si>
  <si>
    <t>Registro de bola de 3/4" metalico (bronce) roscado</t>
  </si>
  <si>
    <t>Registro de bola de 3/4" pvc roscado</t>
  </si>
  <si>
    <t>Registro de bola de ¾” pcp</t>
  </si>
  <si>
    <t>Registro de bola de 1” pcp</t>
  </si>
  <si>
    <t>Registro de bola de 1½” pcp</t>
  </si>
  <si>
    <t>Registro de bola de 2” pcp</t>
  </si>
  <si>
    <t>Registro o válvula de cortina ¾”</t>
  </si>
  <si>
    <t>Registro o válvula de cortina 1”</t>
  </si>
  <si>
    <t xml:space="preserve">Registro o válvula de cortina 1½” </t>
  </si>
  <si>
    <t xml:space="preserve">Registro o válvula de cortina 2” </t>
  </si>
  <si>
    <t xml:space="preserve">Registro metalico tipo cortina de 1- 1/4 " </t>
  </si>
  <si>
    <t>Registro pvc mini de una salida 1/2 - 1/2</t>
  </si>
  <si>
    <t xml:space="preserve">Rejilla de ventilación 20 cm x20 cm </t>
  </si>
  <si>
    <t>Rejilla de ventilación plásticas de 30cm x 30cm</t>
  </si>
  <si>
    <t xml:space="preserve">Rejilla metalica cupula de 4” con sosco de 2” </t>
  </si>
  <si>
    <t>Rejilla metalica cupula de 5” con sosco de 3”</t>
  </si>
  <si>
    <t>Rejilla metalica cupula de 6” con sosco de 4”</t>
  </si>
  <si>
    <t>Rejilla metalica de 4” con sosco de 3”</t>
  </si>
  <si>
    <t xml:space="preserve">Remache pop 1/8" x1/2" </t>
  </si>
  <si>
    <t xml:space="preserve">  remache pop 5/32" x 3/4"</t>
  </si>
  <si>
    <t>Removedor de pintura, barnices y lacas</t>
  </si>
  <si>
    <t>Resina para mejorar adherencia de morteros por 4.5 kg</t>
  </si>
  <si>
    <t>Rodaja para cortadora de baldosa 10 mm</t>
  </si>
  <si>
    <t>Rodillo de felpa acrilica de 2"</t>
  </si>
  <si>
    <t>Rodillo de felpa acrilica de 7"</t>
  </si>
  <si>
    <t>Rodillo de felpa acrilica de 9"</t>
  </si>
  <si>
    <t>Rodillo epoxico de 9"</t>
  </si>
  <si>
    <t>Rollo de lija de tela para lijadora de pisos de ancho 8” x longitud de 25 ml en granos no. 36, 40 y 60</t>
  </si>
  <si>
    <t>Rollo de lija de tela para lijadora de pisos de ancho 8” x longitud de 25 ml en granos no. 80, 100 y 120</t>
  </si>
  <si>
    <t>Rollo papel kraft de ancho de 1 ml x longitud de 30 ml</t>
  </si>
  <si>
    <t>Sanitario 4.8 lpf. - 1.28 gpf. Dos piezas en porcelana - descarga sencilla con boton superior</t>
  </si>
  <si>
    <t>Sanitario alongado de una pieza en porcelana sanitaria</t>
  </si>
  <si>
    <t>Sanitario alongado en porcelana para fluxometro, de tipo antivandalico, blanco y abierto adelante alimentacion superior</t>
  </si>
  <si>
    <t>Sellador catalizado 60% sólidos  para madera</t>
  </si>
  <si>
    <t>Sellador nitro para madera ( sellador nitrocelulosico para madera 40% solidos)</t>
  </si>
  <si>
    <t xml:space="preserve">Sellador poliuretano expandido x 500 cm³         </t>
  </si>
  <si>
    <t>Sello lengüeta para tanque sanitario</t>
  </si>
  <si>
    <t xml:space="preserve">Semicodo pvc campana x campana sanitario de 1 1/2" </t>
  </si>
  <si>
    <t xml:space="preserve">Semicodo pvc campana x campana sanitario de 2" </t>
  </si>
  <si>
    <t>Semicodo pvc campana x campana sanitario de 3"</t>
  </si>
  <si>
    <t>Semicodo pvc campana x campana sanitario de 4"</t>
  </si>
  <si>
    <t>Semicodo pvc campana x espigo de 1 1/2" sanitaria</t>
  </si>
  <si>
    <t>Serrucho para drywall</t>
  </si>
  <si>
    <t>Shampoo suave para niños x 500 ml</t>
  </si>
  <si>
    <t>Sifon mb active trap para orinal ecologico</t>
  </si>
  <si>
    <t>Silicona blanca en tubo 11 onzas</t>
  </si>
  <si>
    <t>Soda caustica 500 gr</t>
  </si>
  <si>
    <t xml:space="preserve">Soldadura sw6013m de 1/8 </t>
  </si>
  <si>
    <t>Superlon de 2 mm color negro reforzado por 20 ml</t>
  </si>
  <si>
    <t>Tabla burra 0,3 cm de ancho, cepillada por una cara</t>
  </si>
  <si>
    <t xml:space="preserve">Tablero mdf delgado estándar crudo arauco 18mm* 2,44 ml * 1,83 ml  </t>
  </si>
  <si>
    <t>Taladro percutor inalambrico 1/2" potencia 14,4 v, velocidad de 0 a 1800 rpm 3 velocidades, velocidad variable reversible, uso intensivo, bateria de litio</t>
  </si>
  <si>
    <t>Tapa con marco en lamina de alfajor color negro, la tapa debe contar con bisagras y manija para facil apertura.</t>
  </si>
  <si>
    <t>Tapa registro 20 cm x20 cm plastica</t>
  </si>
  <si>
    <t xml:space="preserve">Tapaluz liso en madera cedro crudo de ancho 5 cm x espesor de 1 cm y longitud de 3,2 ml </t>
  </si>
  <si>
    <t>Tapon de inspección de 2" pvc</t>
  </si>
  <si>
    <t>Tapon metalico cromado con rosca de 1"</t>
  </si>
  <si>
    <t>Tee de aluminio blanco 1 pulgada l= 3 mts</t>
  </si>
  <si>
    <t>Tee cruda 3 metros, 18 x 23 mm en aluminio</t>
  </si>
  <si>
    <t>Tee de 1/2" pvc presion</t>
  </si>
  <si>
    <t xml:space="preserve">Tee presion 2" pvc </t>
  </si>
  <si>
    <t xml:space="preserve">Tee presion 3" pvc </t>
  </si>
  <si>
    <t xml:space="preserve">Tee presion 4" pvc </t>
  </si>
  <si>
    <t>Tee presion de 1 1/2" pvc</t>
  </si>
  <si>
    <t>Tee presion de 1 1/4 " pvc</t>
  </si>
  <si>
    <t>Tenaza carpintero de 8"</t>
  </si>
  <si>
    <t>Terraja</t>
  </si>
  <si>
    <t>caja ( juego con seis cabezales)</t>
  </si>
  <si>
    <t xml:space="preserve">Tijera cortadora de  tubo pvc </t>
  </si>
  <si>
    <t>Tijera de aviacion recta para dry wall, herramienta de corte.</t>
  </si>
  <si>
    <t xml:space="preserve">Tintilla para madera    </t>
  </si>
  <si>
    <t>Tope media luna niquelado para broca de 1/4"</t>
  </si>
  <si>
    <t>Topes resorte 3" para puertas de madera dorado</t>
  </si>
  <si>
    <t>Tornillo 7 * 7/16” punta broca para drywall (100 und)</t>
  </si>
  <si>
    <t>Tornillo autoperforante para acero de 1 1/2 cabeza hexagonal de 5/16 y arandela epdm tipo sombrilla de 25 mm</t>
  </si>
  <si>
    <t xml:space="preserve">Tornillo con tuerca de 1/8" de diametro por 1/2 " de longitud.      </t>
  </si>
  <si>
    <t>Tornillo con tuerca, guasa y arandela de diametro  5/8" por 2" de longitud</t>
  </si>
  <si>
    <t>Tornillo cubierta fijador ala de 1/4" * 7/8"</t>
  </si>
  <si>
    <t xml:space="preserve">Tornillo goloso  5/16"x 1 1/2" cabeza hexagonal </t>
  </si>
  <si>
    <t xml:space="preserve">Tornillo para estructura de drywall punta aguda </t>
  </si>
  <si>
    <t>Tornillo para placa de fibrocemento punta de broca de 8 * 1 1/4</t>
  </si>
  <si>
    <t>Tornillo para superboard punta aguda con avellanador de 1"</t>
  </si>
  <si>
    <t>Tubo de flex- sellador elastomérico de juntas y adhesivo multiuso de un componente a base de poliuretano. 300 ml</t>
  </si>
  <si>
    <t>Tubo metalico en acero 10 cm x 10 cm calibre 14 x 6 ml</t>
  </si>
  <si>
    <t>Tubo metalico en acero rectangular de 5 cm x 2,5 cm calibre 18 por 6 ml</t>
  </si>
  <si>
    <t>Tubo rectangular metalico en acero de 5 cm x 2,5 cm calibre 14 por 6 ml</t>
  </si>
  <si>
    <t>Tuerca de 5/16" rosca ordinaria</t>
  </si>
  <si>
    <t>Unión  pvc 4” presión</t>
  </si>
  <si>
    <t>Union de bajante canal en pvc</t>
  </si>
  <si>
    <t>Válvula de desagüe completo 1 1/4" para orinal</t>
  </si>
  <si>
    <t>Válvula de entrada hidrostática para sanitario ajustable</t>
  </si>
  <si>
    <t>Valvula flotador de 3/4"</t>
  </si>
  <si>
    <t>Varilla roscada zinc 5/16pg x 1m</t>
  </si>
  <si>
    <t>Vidrio transparente pulido de espesor 4 mm</t>
  </si>
  <si>
    <t>Vidrio transparente pulido de espesor 4 mm, biselado por sus cuatro caras.</t>
  </si>
  <si>
    <t>Vigueta para drywall de 4”x 2” calibre 20, por 2,44 ml</t>
  </si>
  <si>
    <t xml:space="preserve">Win plastico plano 2,40 ml o win español       </t>
  </si>
  <si>
    <t>Yee sanitaria pvc de 2 1/2"</t>
  </si>
  <si>
    <t>Aplique tipo tortuga en vidrio con rosca e 27 para bombillo ahorrador, luz exterior</t>
  </si>
  <si>
    <t>Bala de incrustar tipo led 5 w  de 3000 k multivoltaje diametro interior 8 cm</t>
  </si>
  <si>
    <t>Bala de piso para intemperie de 3w led 2"</t>
  </si>
  <si>
    <t>Bala de piso para intemperie de 7w led modelo 6400k /3000k 85-265v</t>
  </si>
  <si>
    <t>Bandeja metalica portacable tipo malla de ancho 200 mm *alto 60 mm de 3 ml de largo</t>
  </si>
  <si>
    <t>Bombilla led g4 110v 2w 200 lumens</t>
  </si>
  <si>
    <t>Breaker automatico de 1 polo x 40 amperios 120 –240v enchufable</t>
  </si>
  <si>
    <t>Breaker totalizador trifasico de 3 x 125 amp, de tornillo semi-industrial</t>
  </si>
  <si>
    <t>Breaker totalizador trifasico de 3 x 225 amp, de  tornillo semi-industrial</t>
  </si>
  <si>
    <t>Breaker totalizador trifasico de 3 x 60 amp, de tornillo semi-industrial</t>
  </si>
  <si>
    <t>Breaker totalizador trifasico de 3 x 80 amp, de tornillo semi-industrial</t>
  </si>
  <si>
    <t>Breaker tripolar 60 a enchufable</t>
  </si>
  <si>
    <t>Breaker tripolar tipo riel de 32 amp</t>
  </si>
  <si>
    <t>Cable # 6 siete hilos thhn/thwn-2 awg - libre de halogeno</t>
  </si>
  <si>
    <t>Cable # 8 siete hilos thhn/thwn-2 awg - libre de halogeno rollo x 100 ml</t>
  </si>
  <si>
    <t>Cable 3x12 thhn/thwn-2 awg trenzado siete hilos - libre de halogeno</t>
  </si>
  <si>
    <t>Cable 7 hilos thhn/thwn-2 awg no 10*100 ml -  libre de halogeno rollo</t>
  </si>
  <si>
    <t>Cable 7 hilos thhn/thwn-2 awg no. 12   - libre de halogeno</t>
  </si>
  <si>
    <t>Cable 8 awg desnudo siete hilos -  libre de halogeno</t>
  </si>
  <si>
    <t>Cable thhn/thwn-2 awg encauchetado 3x12  -  libre de halogeno</t>
  </si>
  <si>
    <t>Cable thhn/thwn-2 awg encauchetado 3x14  -  libre de halogeno</t>
  </si>
  <si>
    <t>Cable thhn/thwn-2 awg encauchetado 3x18 -  libre de halogeno</t>
  </si>
  <si>
    <t>Cable thhn/thwn-2 awg multifilar en cobre encauchetado  4 x 10</t>
  </si>
  <si>
    <t>Cable thhn/thwn-2 awg multifilar en cobre encauchetado 4 x 8</t>
  </si>
  <si>
    <t>Cable siliconado no 16</t>
  </si>
  <si>
    <t>Caja 4” x 4” doble fondo metalica</t>
  </si>
  <si>
    <t>Caja 5800 galvanizada</t>
  </si>
  <si>
    <t>Caja de 30 cm x 30 cm metalica profundidad 15 cm con tapa y chapa</t>
  </si>
  <si>
    <t>Caja doble para toma blanca 100x45 plastica</t>
  </si>
  <si>
    <t>Caja metálica galvanizada octagonal cal 20</t>
  </si>
  <si>
    <t>Cajas de sobreponer</t>
  </si>
  <si>
    <t>Canaleta metalica con tapa de 4 cm x 8 cm color blanco, con pintura electrostatica longitud 2,4 ml</t>
  </si>
  <si>
    <t>Canaleta metalica de 12x4 cms color blanco, con pintura electrostatica longitud 2,4 ml</t>
  </si>
  <si>
    <t>Canaleta plastica media caña de 70 mm x 17 mm x 2 ml</t>
  </si>
  <si>
    <t>Cinta de vinilo 48mm * 33m color naranja</t>
  </si>
  <si>
    <t>Cinta para ductos plateada de 2 "</t>
  </si>
  <si>
    <t>Conector de autodesforre amarillo plastico sencillo</t>
  </si>
  <si>
    <t>Conector para puesta a tierra (para bandeja portacable)</t>
  </si>
  <si>
    <t>Conector plastico conico rojo / amarillo del 22 hasta el 8 awg</t>
  </si>
  <si>
    <t>Conectores de ½” para tubo metal coraza</t>
  </si>
  <si>
    <t>Conectores de ¾  para tubo metalico coraza</t>
  </si>
  <si>
    <t>Contactor electrico trifasico de 220v 25amp de 3x25a</t>
  </si>
  <si>
    <t>Contactor electrico trifasico de 30 amp (de 3 x 30)</t>
  </si>
  <si>
    <t>Cubierta para caja de piso,dúplex,4</t>
  </si>
  <si>
    <t>Curva emt conduit de 3/4”</t>
  </si>
  <si>
    <t>Curva emt conduit de 1"</t>
  </si>
  <si>
    <t>Curva emt conduit de ½”</t>
  </si>
  <si>
    <t>Interruptor  sencillo 4 vias</t>
  </si>
  <si>
    <t>Interruptor doble conmutable de muro para incrustar.</t>
  </si>
  <si>
    <t>Interruptor sencillo</t>
  </si>
  <si>
    <t>Interruptor triple sin piloto color blanco</t>
  </si>
  <si>
    <t xml:space="preserve">Lampara campana led 100w 6500 k, </t>
  </si>
  <si>
    <t>Lámpara multipunto led alumbrado público led 150w 6500k</t>
  </si>
  <si>
    <t>Lampara campana led de 22w de incrustar de diametro exterior= 23 cm y diametro interior= 19 cm de 6500 k, compatible con sistema de dimerizacion lutron grafik eye, con driver</t>
  </si>
  <si>
    <t>Lampara de emergencia 2x1 multivoltaje de 5w</t>
  </si>
  <si>
    <t>Lámpara hermética led de sobreponer 15cm x120cm de  2x18w</t>
  </si>
  <si>
    <t>Lampara led de 2 x 18 w - 110 v hermetica – t8</t>
  </si>
  <si>
    <t>Lampara mueble wall pack, referencia sp 33 de 70 a 150 w, ip 65 base e27 completa</t>
  </si>
  <si>
    <t>Lampara multivoltaje campana led de 13w de incrustar de diametro exterior= 17 cm y diametro interior =14.5 cm de luz calida</t>
  </si>
  <si>
    <t>Lampara multivoltaje campana led de 5w de incrustar de diametro exterior =10 cm y diametro interior = 6.5 cm, luz calida</t>
  </si>
  <si>
    <t>Lampara panel led de 30 x 30 de sobreponer de 30 v o de 24 v multivoltaje 6500 k</t>
  </si>
  <si>
    <t>Lampara panel led de 60 cm x 60 cm de incrustar de 40 w multivoltaje 6500 k</t>
  </si>
  <si>
    <t>Lamparas panel led redondas de incrustar de 12 w, diametro interno de 15.5 cm y externo de 17 cm, 6500 k, multivoltaje</t>
  </si>
  <si>
    <t>Lamparas redondas de incrustar de 18 w, diametro interno de 14.5cm de 6500 k tipo led, multivoltaje</t>
  </si>
  <si>
    <t>Lamparas redondas de incrustar de 18 w, diametro interno de 19 cm y externo de 23 cm de 6500 k tipo led, multivoltaje</t>
  </si>
  <si>
    <t>Multitomas de 6 servicios con interruptor y supresor de picos</t>
  </si>
  <si>
    <t>Panel led redondo 18 w 8”.  Luz blanca sobre poner 6500 k</t>
  </si>
  <si>
    <t>Pinza amperimétrica industrial</t>
  </si>
  <si>
    <t>Power pack sensor de movimiento</t>
  </si>
  <si>
    <t>Protector organizador para cables (espirales) 3/8", 5/8", 1/4" / 1/2" color negro y blanco</t>
  </si>
  <si>
    <t>Reflector led de 200 w multivoltaje de 6500 k</t>
  </si>
  <si>
    <t>Reflector led de 30w de tipo led, multipunto</t>
  </si>
  <si>
    <t>Reflector led rectangular multipunto de 100 w</t>
  </si>
  <si>
    <t>Reflector led rectangular multipunto de 200 w</t>
  </si>
  <si>
    <t>Reflector led rectangular multipunto de 400 w</t>
  </si>
  <si>
    <t>Reflector led rectangular multipunto de 70 w</t>
  </si>
  <si>
    <t>Regleta electrica 12 bormes para cable no 10</t>
  </si>
  <si>
    <t>Regleta electrica 12 bornes para cable 12</t>
  </si>
  <si>
    <t>Reloj temporizador digital 24 horas, para riel multinivel</t>
  </si>
  <si>
    <t>Riel chanel perforado de 4 cm x 2 cm calibre 16, para bandeja portacables</t>
  </si>
  <si>
    <t>Riel omega para breaker    multinivel</t>
  </si>
  <si>
    <t xml:space="preserve">Rollo cable duplex 2 x 10 por 100 m </t>
  </si>
  <si>
    <t>Rollo cable duplex 2 x 14 por 100 ml</t>
  </si>
  <si>
    <t>Roseta de porcelana de dos piezas para bombillo de rosca e27</t>
  </si>
  <si>
    <t>Sensor de movimiento de 800w - 120v para techo compatible para luz led</t>
  </si>
  <si>
    <t>Sensor de movimiento de ocupacion infrarrojo de 360° para techo</t>
  </si>
  <si>
    <t>Sensor de movimiento para interiores 800 w-120 v</t>
  </si>
  <si>
    <t>Sensor de movimiento para interiores 800 w-120 v tipo techo de sobreponer 360 grados</t>
  </si>
  <si>
    <t>Sensor de movimiento para interiores 800 w-120 v. Tipo muro de incrustrar de 180 grados.</t>
  </si>
  <si>
    <t>Sensor de movimiento tipo interruptor para muro de 600 w – 120 v compatible para luz</t>
  </si>
  <si>
    <t>Socket para bombillo led dicroico multivoltaje</t>
  </si>
  <si>
    <t>Socket para tubo de 32 w</t>
  </si>
  <si>
    <t>Socket para tubo t5 fluorecente</t>
  </si>
  <si>
    <t>Socket t8 htr</t>
  </si>
  <si>
    <t>Socket para tubo t8 de 17 w</t>
  </si>
  <si>
    <t>Suplemento galvanizado 4”x4” a 4”x2”</t>
  </si>
  <si>
    <t>Tablero trifasico homologado de 24 circuitos con totalizador</t>
  </si>
  <si>
    <t>Tapa 4x4 ciega 2400 pvc  color    blanco</t>
  </si>
  <si>
    <t>Tapa ciega 10x10 o 2400 metalica</t>
  </si>
  <si>
    <t>Tapa ciega 5800 metalica</t>
  </si>
  <si>
    <t>Tapa ciega blanca 5800 plastica</t>
  </si>
  <si>
    <t>Tapa final para canaleta 100x45 plastica blanca</t>
  </si>
  <si>
    <t>Tapa final para canaleta 40x40mm plastica blanca</t>
  </si>
  <si>
    <t>Tapas doble blanca, con polo aislado para utilizar en troquel metalico de 4 cm x 8 cm</t>
  </si>
  <si>
    <t>Tapas doble naranja, con polo aislado para utilizar en troquel metalico de 4 cm x 8 cm</t>
  </si>
  <si>
    <t>Terminal de ojo para cable 6 awg estañado</t>
  </si>
  <si>
    <t>Terminal de ojo para cable 8 awg estañado</t>
  </si>
  <si>
    <t>Terminal emt de ½”</t>
  </si>
  <si>
    <t>Terminal emt de ¾”</t>
  </si>
  <si>
    <t>Terminal roscada pvc conduit de 1/2"</t>
  </si>
  <si>
    <t>Terminal roscada pvc conduit de 3/4"</t>
  </si>
  <si>
    <t>Terminales emt 1"</t>
  </si>
  <si>
    <t>Toma áerea con polo a tierra</t>
  </si>
  <si>
    <t>Tomas eléctricas normales</t>
  </si>
  <si>
    <t>Tomas eléctricas reguladas</t>
  </si>
  <si>
    <t>Toma corriente gfci. Blanco (toma doble falla tierra certificada).</t>
  </si>
  <si>
    <t>Tomas bifasicas de incrustar de 20 a/ 250v /60hz / 5000w</t>
  </si>
  <si>
    <t>Tomas trifasica de incrustar de 20 a/ 250v /60hz / 5000w</t>
  </si>
  <si>
    <t>Tomas trifasica de incrustar de 50 a/ 250v /60hz / 5000w</t>
  </si>
  <si>
    <t>Totalizador industrial 3 polos de 100amp</t>
  </si>
  <si>
    <t>Totalizador industrial 3 polos de 50amp</t>
  </si>
  <si>
    <t>Troquel de ancho 10 cm para datos</t>
  </si>
  <si>
    <t>Troquel de ancho 10 cm toma corriente</t>
  </si>
  <si>
    <t>Troquel de ancho 10 cm triple metalico (compatible dos para tipo leviton y uno para datos)</t>
  </si>
  <si>
    <t>Troquel de ancho 8 cm triple metalico (compatible dos para tipo leviton y uno para datos)</t>
  </si>
  <si>
    <t>Troquel metalico de 8 cm para datos</t>
  </si>
  <si>
    <t>Troquel metalico de 8 cm para toma corriente</t>
  </si>
  <si>
    <t>Troquel metalico para canaleta 12x4 cms</t>
  </si>
  <si>
    <t xml:space="preserve">Tuberia pvc conduit 1/2" x 3 m </t>
  </si>
  <si>
    <t>Tubería conduit pvc rígida 3/4" x 3 mts</t>
  </si>
  <si>
    <t>Tubo emt 1"</t>
  </si>
  <si>
    <t>Tubo flexible metal coraza   de 1/2 "</t>
  </si>
  <si>
    <t>Tubo flexible metal coraza de 3/4"</t>
  </si>
  <si>
    <t>Tubo led 18w 1,20m</t>
  </si>
  <si>
    <t>Tubo led 18w 1,20m con base</t>
  </si>
  <si>
    <t>Tubo led 9w t8 6500 k</t>
  </si>
  <si>
    <t>Tubo metalico emt de ½”</t>
  </si>
  <si>
    <t>Tubo metalico emt de 3/4”</t>
  </si>
  <si>
    <t>Union curva para bandeja portacable</t>
  </si>
  <si>
    <t>Union de mordaza para bandeja portacable</t>
  </si>
  <si>
    <t>Union emt 1"</t>
  </si>
  <si>
    <t>Union metalica de atornillar para bandeja portacable</t>
  </si>
  <si>
    <t>Union o copla emt de ½”</t>
  </si>
  <si>
    <t>Union o copla emt de 3/4"</t>
  </si>
  <si>
    <t>Union para canaleta 100x45 plastica blanca</t>
  </si>
  <si>
    <t>Union para canaleta 40x40mm plastica blanca</t>
  </si>
  <si>
    <t>Union rapida sin tornillo para bandeja portacable</t>
  </si>
  <si>
    <t>Union tubular para cable 6 awg</t>
  </si>
  <si>
    <t>Union tubular para cable 8 awg</t>
  </si>
  <si>
    <t>Varilla cooperweld para polo a tierra en cobre</t>
  </si>
  <si>
    <t>Tubo metalico en acero 1 1/2" x 1 1/2" calibre 18 x 6 ml</t>
  </si>
  <si>
    <t>Lavaplatos sobreponer 150x 52 acero inox (poceta izquierda o centrada)</t>
  </si>
  <si>
    <t>Cruceta plastica para dilatacion de enchape de 3mm por 200 unidades</t>
  </si>
  <si>
    <t xml:space="preserve">Soporte bajante </t>
  </si>
  <si>
    <t>Codo bajante 90º canal en pvc</t>
  </si>
  <si>
    <t>Acido muriatio</t>
  </si>
  <si>
    <t>Angulo en aluminio calible de 1/8" aletas de 1 1/2 " cada una y longitud de 2 ml</t>
  </si>
  <si>
    <t>Tablero mdf 5.5 mm 2.44x1.83 mts. 720 kg/m3 aprox.</t>
  </si>
  <si>
    <t>Bisagra cierre lento parche semiacodada 35mm2und 95gr</t>
  </si>
  <si>
    <t>Rejilla cúpula 4 pulg x 3 pulg aluminio tubería 3 pulg</t>
  </si>
  <si>
    <t>Valvula dual sanitario con descarga lateral</t>
  </si>
  <si>
    <t>Escuadra de refuerzo 4" * 4 unidades galvanizada</t>
  </si>
  <si>
    <t>Amarres plasticos teja tapa plastica 26 cm</t>
  </si>
  <si>
    <t xml:space="preserve">Llave jardin extension manguera </t>
  </si>
  <si>
    <t xml:space="preserve">Lampara multivoltaje campana led de 13w de incrustar de diametro exterior= 15,5 cm y diametro interior =12,5 cm de luz calida. </t>
  </si>
  <si>
    <t>Estiba plastica 101x122x13,5 cm ventilado total</t>
  </si>
  <si>
    <t>Tee 1" presión</t>
  </si>
  <si>
    <t xml:space="preserve">Tubo emt 2" </t>
  </si>
  <si>
    <t>Terminal emt 2" acero</t>
  </si>
  <si>
    <t>Union emt acero c-h 2"</t>
  </si>
  <si>
    <t>Curva codo emt de 2 " pesada</t>
  </si>
  <si>
    <t>Grapa abrazadera colgante tipo gota pera 2" galvanizada</t>
  </si>
  <si>
    <t xml:space="preserve">Salida de tubo metalica de 1" a 2 " </t>
  </si>
  <si>
    <t>Aditivo  epoxico adherente   para concreto fresco y  endurecido</t>
  </si>
  <si>
    <t>Kit bombillo gu10 luz calida 3000k ( incluye socket gu10)</t>
  </si>
  <si>
    <t>Polisombra blanca de cerramiento de 2,1  metros de  ancho  * 100 mts -  rollo</t>
  </si>
  <si>
    <t>Soldadura electrica 6013 de 3/32</t>
  </si>
  <si>
    <t>Aerosol anticorrosivo plata metalizado 335 ml</t>
  </si>
  <si>
    <t>Sifa 3" sanitario en pvc</t>
  </si>
  <si>
    <t xml:space="preserve">Unión canal pvc tipo residencial industrial y comercial  </t>
  </si>
  <si>
    <t xml:space="preserve">Soporte de canal pvc    tipo residencial industrial y comercial  </t>
  </si>
  <si>
    <t xml:space="preserve">Tapa interna izquierda canal pvc  tipo residencial industrial y comercial  </t>
  </si>
  <si>
    <t xml:space="preserve">Tapa externa derecha canal pvc   tipo residencial industrial y comercial  </t>
  </si>
  <si>
    <t xml:space="preserve">Union  bajante en pcv  tipo residencial industrial y comercial  </t>
  </si>
  <si>
    <t>Buje soldado 1.1/4" x1" pvc  presion</t>
  </si>
  <si>
    <t>Buje soldado 1.1/4" x1/2" pvc presion</t>
  </si>
  <si>
    <t xml:space="preserve">Tornillo aglomerado 12 x 2 1/2" irizado </t>
  </si>
  <si>
    <t>Chazo colpasible nylon bloque hueco 5/16 x 2" x 100 und</t>
  </si>
  <si>
    <t>Tuerca hexagonal 3/8" zincado</t>
  </si>
  <si>
    <t xml:space="preserve">Arandela de 3/8" zincada </t>
  </si>
  <si>
    <t>Canal pvc  blanca  tipo residencial, industrial y comercial</t>
  </si>
  <si>
    <t>Tubo bajante cuadrado pvc x3m</t>
  </si>
  <si>
    <t xml:space="preserve">Union canal a bajante pvc tipo residencial </t>
  </si>
  <si>
    <t xml:space="preserve">Tapa exterior para canal tipo residencial </t>
  </si>
  <si>
    <t>Tapa interna   para canal tipo residencial</t>
  </si>
  <si>
    <t xml:space="preserve">Soporte canal pvc - tipo residencial </t>
  </si>
  <si>
    <t xml:space="preserve">Union esquina exterior pvc- canal residencial </t>
  </si>
  <si>
    <t xml:space="preserve">Union canal pvc  tipo residencial </t>
  </si>
  <si>
    <t xml:space="preserve">Canal pvc tipo residencial </t>
  </si>
  <si>
    <t>Lubricante de silicona frasco de 28 gr  para canales y bajantes</t>
  </si>
  <si>
    <t xml:space="preserve">Kit valvula antivandalica  sanitario + tuberia para conexión superior. </t>
  </si>
  <si>
    <t xml:space="preserve">Tablero triplex pino 18mm 1.22x2.44mt </t>
  </si>
  <si>
    <t>Superlon rollo 2mm reforzado polietileno ancho 1x20m</t>
  </si>
  <si>
    <t xml:space="preserve">Semicodo 45° bajante compatible   canal pvc residencial </t>
  </si>
  <si>
    <t>Broca hss de 3/16"</t>
  </si>
  <si>
    <t>Broca hss de 1/4"</t>
  </si>
  <si>
    <t>Broca para metal de 3/16" (acero rapido)</t>
  </si>
  <si>
    <t>Barniz exterior semibrillante caramelo 1/4 galon</t>
  </si>
  <si>
    <t>Interruptor sencillo conmutable</t>
  </si>
  <si>
    <t>Broca tungsteno para rotomartillo sds 5/16"</t>
  </si>
  <si>
    <t>Broca para metal hss- 3/32"</t>
  </si>
  <si>
    <t xml:space="preserve">Codo bajante 90° compatible   canal pvc residencial </t>
  </si>
  <si>
    <t>Spray lavaplatos industrial, para</t>
  </si>
  <si>
    <t xml:space="preserve">llave mezclador de pared de 8 " </t>
  </si>
  <si>
    <t>Caja 2400 cal 20 galvanizada</t>
  </si>
  <si>
    <t>Cable acero galvanizado 1/8-pulg</t>
  </si>
  <si>
    <t>Madera triplex 3,2 mm 122*244</t>
  </si>
  <si>
    <t>Disco corte acero  de 9" x 1/8"</t>
  </si>
  <si>
    <t>Serrucho universal 16"</t>
  </si>
  <si>
    <t>Piso pizarra negro 50x50 cm</t>
  </si>
  <si>
    <t>Adhesivo  para porcelanato x 25 kg</t>
  </si>
  <si>
    <t>Barra de seguridad abatible en acero inoxidable</t>
  </si>
  <si>
    <t>Barra acero inoxidable recta discapacitados</t>
  </si>
  <si>
    <t>Orinal mediano para fluxómetro, incluye racor de entrada plastico y grapas de fijación (2 und)</t>
  </si>
  <si>
    <t>Chazo expansivo  3/8" x1-7/8"</t>
  </si>
  <si>
    <t>Broca  acero rapido hss 5/8 pulgada</t>
  </si>
  <si>
    <t>Chazo concreto expansivo 1/2x6</t>
  </si>
  <si>
    <t xml:space="preserve">Valvula para sanitario push empotrada 4.8 lt </t>
  </si>
  <si>
    <t>Lasur base agua, proteccion preventiva contra hongos, --color teca</t>
  </si>
  <si>
    <t>Valvula cortina de 1 1/2" x 200 psi</t>
  </si>
  <si>
    <t>Barra seguridad baño piso pared</t>
  </si>
  <si>
    <t>Repuesto cartucho antivandalico para valvula de sanitario push</t>
  </si>
  <si>
    <t>Vidrios laminados de 223*47 de composicion vidrio crudo incoloro 4mm + pvb incoloro 0.38 + vidrio crudo verde reflectivo 4mm</t>
  </si>
  <si>
    <t>Vidrios laminados de 223*47 de composicion laminado incoloro 3+3</t>
  </si>
  <si>
    <t>Chazo concreto expansivo 5/16"x2-1/2"</t>
  </si>
  <si>
    <t>Bisagra piston de 1/2 pulgada</t>
  </si>
  <si>
    <t>Herraje o tornillo para tapa de asiento x 2 unidades</t>
  </si>
  <si>
    <t>Revestimiento con base en cemento, modificado con polímeros, de un solo componente, para aplicaciones de bajo espesor.</t>
  </si>
  <si>
    <t>Aditivo liquido- acelerante de fraguado para morteros de pega, pañetes, pisos etc.</t>
  </si>
  <si>
    <r>
      <t xml:space="preserve">ANEXO . ESTUDIO DE MERCADO
</t>
    </r>
    <r>
      <rPr>
        <b/>
        <sz val="15"/>
        <color rgb="FFFF0000"/>
        <rFont val="Calibri"/>
        <family val="2"/>
        <scheme val="minor"/>
      </rPr>
      <t xml:space="preserv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r>
  </si>
  <si>
    <t>ABRIL 7 DE 2022</t>
  </si>
  <si>
    <t>ABRIL 7/2022</t>
  </si>
  <si>
    <t>VARO PRECIO TECHO DE REFERENCIA PARA ITEMS NO CONTENIDOS EN EL AMP</t>
  </si>
  <si>
    <t>Muestra de items pertenecientes al Acuedo Marco de precios (172 item)</t>
  </si>
  <si>
    <t>ITEM EM</t>
  </si>
  <si>
    <t>DESCRIPCIÓN EM</t>
  </si>
  <si>
    <t>Banda autoadhesiva bituminosa e impermeable.  ancho 15 cm x 10 mt.</t>
  </si>
  <si>
    <t xml:space="preserve">Copa sierra de carburo de tungsteno con borde diamantado de 1 1/2’’ 
</t>
  </si>
  <si>
    <t xml:space="preserve">Copa sierra de carburo de tungsteno con borde diamantado de 1 3/16’’ 
</t>
  </si>
  <si>
    <t xml:space="preserve">Copa sierra de carburo de tungsteno con borde diamantado de 1’’ 
</t>
  </si>
  <si>
    <t xml:space="preserve">Divisiones sanitarias a piso para baño de adultos altura de 1.60 ml, en acero inoxidable cal. 20, incluye puerta, parales, canal externo, tabiques, accesorios de fijacion bisagras, anclajes y
pasador en las puertas para el cierre. 
</t>
  </si>
  <si>
    <t xml:space="preserve">Flanche de 30 cm de desarrollo, con pestañas de 
 3 cm y longitud de 2 ml, calibre 24 
</t>
  </si>
  <si>
    <t>Fluxometro para orinal institucional - valvula flujo ajustable de entrada superior, trafico medio, consumo de agua desde 0,5 lpf a 3,8 lpf, ajustable segun presion, tipo de accionamiento de palanca manual, descarga de agua variable según presion (presion ajustable). diametro acometida de entrada de agua 3/4" y salida de 3/4" instalacion izquierda o derecha, anti sifon, garantia de 3 años por fabricación y cromados (incluye repuestos)</t>
  </si>
  <si>
    <t xml:space="preserve">Fluxometro para sanitario institucional - valvula flujo ajustable trafico medio, tipo piston con ciclo de descarga ajustable, cuerpo expuesto tipo palanca, consumo de agua 4,85 lpf, descarga de agua variable según presion (presion ajustable). diametro acometida de entrada de agua 1" y salida de 1 1/2" instalacion izquierda o derecha, anti sifon, garantia de 3 años
por fabricación y cromados (incluye repuestos) </t>
  </si>
  <si>
    <t>Juego sierra copas 12 pzs. bimetal</t>
  </si>
  <si>
    <t xml:space="preserve">Juego de llantas por 4 unidades en poliuretano macizo de diametro de 8”, con tornillo nivelador y frenos de avance y giro aptas según norma para andamio certificado 
</t>
  </si>
  <si>
    <t xml:space="preserve">Lamina de drywall de 1/2" dimensiones de 1.22 ml x 2.44 ml para interiores
</t>
  </si>
  <si>
    <t xml:space="preserve">Lavamanos en porcelana para personas con  discapacidad, apto para destinos de alto tráfico e institucionales del sector público. 
</t>
  </si>
  <si>
    <t xml:space="preserve">Lija para lijadora de banda de 4” x 24” grano no 80
</t>
  </si>
  <si>
    <t xml:space="preserve">Lija para lijadora de banda de 4” x 24” grano no 100
</t>
  </si>
  <si>
    <t xml:space="preserve">Lijadora orbital potencia 260 w, velocidad 14000 
opm, medida 1/4 pliego uso intensivo
</t>
  </si>
  <si>
    <t xml:space="preserve">Linterna led recargable 50 lumenes 19 leds 
</t>
  </si>
  <si>
    <t xml:space="preserve">Orinal mediano en porcelana incluye válvula antivandálica
</t>
  </si>
  <si>
    <t xml:space="preserve">Perfil de compensacion en aluminio, ancho de 3 cm, con autoadhesivo (para piso spc tipo click); cara superior acanalada en dos lineas
</t>
  </si>
  <si>
    <t xml:space="preserve">Puerta madera en triplex 4 mlm entamborada, con marco macizo en madera de ancho = 0.1m. con sellador y laca de color según eleccion, chapa tipo pomo de madera. (incluye bisagras y juego de llaves)
</t>
  </si>
  <si>
    <t xml:space="preserve">Puerta metalica lisa una sola lamina (sin entamborar) en lamina de cold rolled calibre 18, con marco metalico de ancho de 0,1 ml, la hoja con chapa, manija y bisagras, con anticorrosivo; pintura electrostatica, y apertura según solicitud.
</t>
  </si>
  <si>
    <t xml:space="preserve">Registro de bola de 1½” pcp
</t>
  </si>
  <si>
    <t xml:space="preserve">Rollo papel kraft de ancho de 1 ml x longitud de 30 ml
</t>
  </si>
  <si>
    <t>Sanitario 4.8 lpf. - 1.28 gpf. dos piezas en porcelana - descarga sencilla con boton superior</t>
  </si>
  <si>
    <t>Terraja 
caja ( juego con seis cabezales)</t>
  </si>
  <si>
    <t>Panel led redondo 18 w 8”.  luz blanca sobre poner 6500 k</t>
  </si>
  <si>
    <t>Sensor de movimiento para interiores 800 w-120 v. tipo muro de incrustrar de 180 grados.</t>
  </si>
  <si>
    <t>Toma corriente gfci. blanco (toma doble falla tierra certificada).</t>
  </si>
  <si>
    <t xml:space="preserve">Spray lavaplatos industrial, para
llave mezclador de pared de 8 " </t>
  </si>
  <si>
    <t>Kit valvula dual descarga</t>
  </si>
  <si>
    <t>Toma 16amp 3p+t ip44 sobreponer</t>
  </si>
  <si>
    <t>Crucetas 1 mm dilatación x 300und</t>
  </si>
  <si>
    <t>Chazo estriado 5/16 pg con tornillo 10 x 1 1/2pg x 5 und</t>
  </si>
  <si>
    <t>Brazos soporte lavamanos free mamp c</t>
  </si>
  <si>
    <t xml:space="preserve">Rejilla acrilica opal o transparente medidas 1,20 x0,60m </t>
  </si>
  <si>
    <t>DESCRIPCION</t>
  </si>
  <si>
    <t>ANEXO . ESTUDIO DE MERCADO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</si>
  <si>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r>
      <rPr>
        <b/>
        <u/>
        <sz val="12"/>
        <rFont val="Calibri"/>
        <family val="2"/>
        <scheme val="minor"/>
      </rPr>
      <t>NOTAS:</t>
    </r>
    <r>
      <rPr>
        <sz val="12"/>
        <rFont val="Calibri"/>
        <family val="2"/>
        <scheme val="minor"/>
      </rPr>
      <t xml:space="preserve">
Con la finalidad de conocer a fondo el comportamiento de los elementos de ferretería, para la realización del estudio del mercado de los</t>
    </r>
    <r>
      <rPr>
        <b/>
        <sz val="12"/>
        <rFont val="Calibri"/>
        <family val="2"/>
        <scheme val="minor"/>
      </rPr>
      <t xml:space="preserve"> 533 </t>
    </r>
    <r>
      <rPr>
        <sz val="12"/>
        <rFont val="Calibri"/>
        <family val="2"/>
        <scheme val="minor"/>
      </rPr>
      <t>items que no estan incluidos en el catalogo de precios del Acuerdo Marco de precios, la Secretaria General de la Alcaldía Mayor de Bogotá D.C.  realizó las siguientes actividades:
1. Se invitó a cotizar a través de publicación en la plataforma SECOP II – COTIZACIÓN-SGAMB-SASI-001-2022. (20/01/2022 9:26 AM) donde se encontraron 3684 oferentes registrados, de los cuales uno (1) estuvo interesado; sin embargo, no se recibió cotización alguna.
2. Se solicitó cotización vía correo electrónico a las siguientes empresas: Ferretería Rodríguez Aponte - Ferre surtidores, Ferretería Contravalor, Ferretería Eléctricos Unidos, Ferretería Mafer, Ferretería FF Soluciones e Industrial 180; no obstante, al día de hoy no se ha recibido cotización alguna.
3. Se tomaron precios de referencia para la contratación 2022 de obras públicas en entidades del Distrito como: Instituto de Desarrollo Urbano IDU, Empresa de Acueducto y Alcantarillado de Bogotá EAAB, Instituto Distrital de Recreación y Deporte IDRD.
4. Se tomaron los valores reportados en las páginas web de las empresas de ferretería y grandes superficies como: Home Center NIT: 800242106-2, Easy, Intereléctricos NIT 901263570-3, Nacional De Eléctricos NIT 900199379-5, Formas Eléctricas NIT 900792742-9, Construeléctricos NIT: 830010132 - 8, Cinelco NIT 900969982 – 1, Beltec NIT 900035813 – 7 y Philaac NIT 860027092 – 5; es importante mencionar que las anteriores empresas tienen dentro de sus actividades económicas:
• 4752 Comercio al por menor de artículos de ferretería, pinturas y productos de vidrio en establecimientos especializados
• 8299 Otras actividades de servicio de apoyo a las empresas n.c.p.
• 4663 Comercio al por mayor de materiales de construcción, artículos de ferretería, pinturas, productos de vidrio, equipo y materiales de fontanería y calefacción
• 2610 Fabricación de componentes y tableros electrónicos
5. Se tomaron las cotizaciones de la vigencia 2022 obtenidas para realizar la fijación de precios de ítems no previstos en la contratación actual, de las siguientes ferreterías: HC DE COLOMBIA SAS NIT: 804007537-1, FERRIMASTER NIT: 1022333288-4 e Industrial 180 SAS NIT: 900924609-5
6. Se estableció la variación de los precios ofertados por los ferreteros que hacen parte del Acuerdo Marco de precios CCE-255-AMP-2021, respecto a los valores de precios techo que se manejaron en el proceso SGA-SASI-009- 2021 (incluido el IPC), el promedio de esta variación se aplicó a los valores precio techo del proceso SGA-SASI-009- 2021 de forma tal que quedaran con un valor indexado y real.
Para lograr lo anteriormente mencionado se tomaron los precios de una muestra de  172 ítems de las empresas ferreteras: ferretería Jem Supplies, Union, Temporal Solución Ferretera Para Colombia y Soluciones Integrales Unión SAS, todas estas pertenecientes al grupo No 5 de la contratación del “Acuerdo Marco de precios Compraventa y/o suministro de materiales de construcción y ferretería - CCE-255-AMP-2021”, es pertinente mencionar que el Acuerdo Marco CCE-255-AMP-2021 en concordancia con las dinámicas del sector, divide la cobertura del país en 8 regiones, cada una atendiendo un sector del país, de  modo que para Bogotá Distrito Capital corresponde la zona 5, comprendida por los siguientes Departamentos: Bogotá, Boyacá , Cundinamarca, Norte de Santander y Santander.
7. En el ejercicio de análisis de cada una de las cotizaciones, se estableció una matriz de relevancia de cotizaciones, arrojando como resultado diferentes porcentajes  sobre las cotizaciones, de lo anterior se deduce que las cotizaciones más relevantes son los precios indexados, home center, easy y las de los proveedores del Acuerdo Marco,  que superan el 1%, en ese orden de ideas se descartan aquellas que reflejan menos del 1% de relevancia, las cotizaciones que se descartaron fueron: Nacional De Eléctricos, Formas Eléctricas, Electro Suarez, Construeléctricos, Cinelco, Beltec,  Ferremaster, Philaac, Hc De Colombia Sas, Ferrimaster", Industrial 180 Sas Y EAAB.
En concordancia con lo anterior, y aplicación de los ejercicios mencionados anteriormente, se aclara:
Se tomó una muestra de  172 ítems del Acuerdo Marco de Precios para realizar el ejercicio de variación
Se obtuvo un estudio de mercado de</t>
    </r>
    <r>
      <rPr>
        <b/>
        <sz val="12"/>
        <rFont val="Calibri"/>
        <family val="2"/>
        <scheme val="minor"/>
      </rPr>
      <t xml:space="preserve"> 533 </t>
    </r>
    <r>
      <rPr>
        <sz val="12"/>
        <rFont val="Calibri"/>
        <family val="2"/>
        <scheme val="minor"/>
      </rPr>
      <t xml:space="preserve">ítems que no están incluidos en el Acuerdo Marco de Precios CCE-255-AMP-2021
Al realizar el cálculo para el valor unitario de los ítems se estableció en las formulas estadísticas los valores correspondientes a: a) El valor promedio; b) Máximo valor, c) Promedio eliminando la más alta y d) Media geométrica, el valor más favorable para la entidad fue el arrojado por el indicador de “promedio eliminando la cotización más alta”, según el sondeo realizado.
Para finalizar es importante tener en cuenta las dinámicas del sector, que señalan:
“De acuerdo con el último índice de construcción de vivienda de DANE (agosto), los materiales de construcción que han tenido un mayor incremento de precio, el cual se ha sentido en el sector ferretero, son: hierros y acero con alza del 29%, mallas con 28% y alambres 26%; productos de alta demanda para las ferreterías depósito enfocadas en surtir al segmento de construcción y remodelación.
En este sentido, y teniendo en cuenta el buen ritmo de recuperación que ha adquirido el sector ferretero (que según el DANE creció 46,8% en los primeros seis meses de  la vigencia 2021), indicó que se vuelve fundamental pensar en nuevas alternativas que le permitan mantener su dinámica de crecimiento independiente de las volatilidades del mercado. Principalmente en la compra de materiales de construcción, es fundamental no depender exclusivamente de los mecanismos tradicionales, sino encontrar soluciones digitales que les permitan tener continuidad en las dinámicas de abastecimiento y en suplir las demandas de sus negocios y clientes. (Universal, 2021).
Así mismo “La escasez de contenedores y su interrupción en las cadenas de suministro, la crisis energética en China y la de suministro de gas que llega cada invierno, y, sobre todo, el repunte de la demanda del comercio de materiales de construcción por parte de Estados Unidos, gracias al histórico plan de infraestructura de Biden, son algunos de los factores que protagonizan la agenda. Todo esto sumado a un incremento en los costos de los materiales de construcción, insumo principal dentro de los inventarios ferreteros.” (Universal, 2021).
Nota: Es importante tener presente que los ítems:
 Ladrillo Estructural 25x12x6cm - (Para Construcción, Color Naranja)
 ladrillo tolete común, fachada en arcilla, tipo extruido, macizo, dimensiones 12.25x12x6 cm.+
 ladrillo rejilla 24x12x6cm - (para uso en la construcción, color naranja).
Están excluidos del impuesto sobre las ventas
</t>
    </r>
  </si>
  <si>
    <t>LISTADO DE ITEMS QUE NO ESTAN INLCUIDOS EN EL ACUERDO MARCO DE PRECIOS Acuerdo Marco de Precios 
 compraventa y/o suministro de Materiales
de Construcción y Ferretería I
CCE-255-AMP-2021</t>
  </si>
  <si>
    <t>DISERRA</t>
  </si>
  <si>
    <t>no viene esta medida</t>
  </si>
  <si>
    <t>FF SOLUCIONES</t>
  </si>
  <si>
    <t>Orinal Mediano en porcelana incluye Válvula Antivandálica</t>
  </si>
  <si>
    <t>REGISTRO DE BOLA DE 1½” PCP</t>
  </si>
  <si>
    <r>
      <t xml:space="preserve">CARTÓN CORRUGADO POR ANCHO DE 1,5 ML </t>
    </r>
    <r>
      <rPr>
        <sz val="10"/>
        <color rgb="FFFF0000"/>
        <rFont val="Calibri"/>
        <family val="2"/>
        <scheme val="minor"/>
      </rPr>
      <t>(1.05M)</t>
    </r>
  </si>
  <si>
    <r>
      <t xml:space="preserve">CEMENTO MARINO PLASTICO </t>
    </r>
    <r>
      <rPr>
        <sz val="10"/>
        <color rgb="FFFF0000"/>
        <rFont val="Calibri"/>
        <family val="2"/>
        <scheme val="minor"/>
      </rPr>
      <t>(3.3 KG)</t>
    </r>
  </si>
  <si>
    <r>
      <t xml:space="preserve">CHEQUE METALICO DE 1" </t>
    </r>
    <r>
      <rPr>
        <b/>
        <sz val="10"/>
        <color rgb="FFFF0000"/>
        <rFont val="Calibri"/>
        <family val="2"/>
        <scheme val="minor"/>
      </rPr>
      <t>(HORIZONTAL)</t>
    </r>
  </si>
  <si>
    <r>
      <t xml:space="preserve">CHEQUE METALICO DE 1/2" </t>
    </r>
    <r>
      <rPr>
        <b/>
        <sz val="10"/>
        <color rgb="FFFF0000"/>
        <rFont val="Calibri"/>
        <family val="2"/>
        <scheme val="minor"/>
      </rPr>
      <t>(HORIZONTAL)</t>
    </r>
  </si>
  <si>
    <r>
      <t xml:space="preserve">CHEQUE METALICO DE 3/4" </t>
    </r>
    <r>
      <rPr>
        <b/>
        <sz val="10"/>
        <color rgb="FFFF0000"/>
        <rFont val="Calibri"/>
        <family val="2"/>
        <scheme val="minor"/>
      </rPr>
      <t>(HORIZONTAL)</t>
    </r>
  </si>
  <si>
    <r>
      <t xml:space="preserve">CINCEL PALA 40 CM CON PROTECCIÓN ¾”  </t>
    </r>
    <r>
      <rPr>
        <b/>
        <sz val="10"/>
        <color rgb="FFFF0000"/>
        <rFont val="Calibri"/>
        <family val="2"/>
        <scheme val="minor"/>
      </rPr>
      <t>X 12"</t>
    </r>
    <r>
      <rPr>
        <sz val="10"/>
        <color theme="1"/>
        <rFont val="Calibri"/>
        <family val="2"/>
        <scheme val="minor"/>
      </rPr>
      <t xml:space="preserve">             </t>
    </r>
  </si>
  <si>
    <r>
      <t xml:space="preserve">CINTA PEGANTE TRANSPARENTE DE 2" </t>
    </r>
    <r>
      <rPr>
        <b/>
        <sz val="10"/>
        <color rgb="FFFF0000"/>
        <rFont val="Calibri"/>
        <family val="2"/>
        <scheme val="minor"/>
      </rPr>
      <t>(48X100)</t>
    </r>
  </si>
  <si>
    <r>
      <t xml:space="preserve">COPA SIERRA DE CARBURO DE TUNGSTENO CON BORDE DIAMANTADO DE 1 1/2’’  </t>
    </r>
    <r>
      <rPr>
        <b/>
        <sz val="10"/>
        <color rgb="FFFF0000"/>
        <rFont val="Calibri"/>
        <family val="2"/>
        <scheme val="minor"/>
      </rPr>
      <t>(2-1/2")</t>
    </r>
    <r>
      <rPr>
        <sz val="10"/>
        <color theme="1"/>
        <rFont val="Calibri"/>
        <family val="2"/>
        <scheme val="minor"/>
      </rPr>
      <t xml:space="preserve">
</t>
    </r>
  </si>
  <si>
    <r>
      <t xml:space="preserve">COPA SIERRA DE CARBURO DE TUNGSTENO CON BORDE DIAMANTADO DE 1 3/16’’  </t>
    </r>
    <r>
      <rPr>
        <b/>
        <sz val="10"/>
        <color rgb="FFFF0000"/>
        <rFont val="Calibri"/>
        <family val="2"/>
        <scheme val="minor"/>
      </rPr>
      <t>(1-5/16")</t>
    </r>
    <r>
      <rPr>
        <sz val="10"/>
        <color theme="1"/>
        <rFont val="Calibri"/>
        <family val="2"/>
        <scheme val="minor"/>
      </rPr>
      <t xml:space="preserve">
</t>
    </r>
  </si>
  <si>
    <r>
      <t xml:space="preserve">COPA SIERRA DE CARBURO DE TUNGSTENO CON BORDE DIAMANTADO DE 1 3/8’’ </t>
    </r>
    <r>
      <rPr>
        <b/>
        <sz val="10"/>
        <color rgb="FFFF0000"/>
        <rFont val="Calibri"/>
        <family val="2"/>
        <scheme val="minor"/>
      </rPr>
      <t>(2-5/8")</t>
    </r>
  </si>
  <si>
    <r>
      <t xml:space="preserve">COPA SIERRA DE CARBURO DE TUNGSTENO CON BORDE DIAMANTADO DE 1’’  </t>
    </r>
    <r>
      <rPr>
        <b/>
        <sz val="10"/>
        <color rgb="FFFF0000"/>
        <rFont val="Calibri"/>
        <family val="2"/>
        <scheme val="minor"/>
      </rPr>
      <t>(1-11/16")</t>
    </r>
    <r>
      <rPr>
        <sz val="10"/>
        <color theme="1"/>
        <rFont val="Calibri"/>
        <family val="2"/>
        <scheme val="minor"/>
      </rPr>
      <t xml:space="preserve">
</t>
    </r>
  </si>
  <si>
    <r>
      <t xml:space="preserve">EMULSION ASFALTICA ROMPIMIENTO RAPIDO </t>
    </r>
    <r>
      <rPr>
        <b/>
        <sz val="10"/>
        <color rgb="FFFF0000"/>
        <rFont val="Calibri"/>
        <family val="2"/>
        <scheme val="minor"/>
      </rPr>
      <t>(APLICACIÓN EN FRIO)</t>
    </r>
  </si>
  <si>
    <r>
      <t xml:space="preserve">ESQUINEROS PLASTICOS </t>
    </r>
    <r>
      <rPr>
        <b/>
        <sz val="10"/>
        <color rgb="FFFF0000"/>
        <rFont val="Calibri"/>
        <family val="2"/>
        <scheme val="minor"/>
      </rPr>
      <t>(2.40 M)</t>
    </r>
  </si>
  <si>
    <r>
      <t xml:space="preserve">LIJA PARA LIJADORA DE BANDA DE 3”X 21” GRANO NO 100 </t>
    </r>
    <r>
      <rPr>
        <b/>
        <sz val="10"/>
        <color rgb="FFFF0000"/>
        <rFont val="Calibri"/>
        <family val="2"/>
        <scheme val="minor"/>
      </rPr>
      <t>(3" X 24")</t>
    </r>
  </si>
  <si>
    <t xml:space="preserve">LIJADORA ORBITAL POTENCIA 260 W, VELOCIDAD 14000 
OPM, MEDIDA 1/4 PLIEGO USO INTENSIVO </t>
  </si>
  <si>
    <r>
      <t xml:space="preserve">PERFIL DE COMPENSACIÓN DIMENSIONES 40 MM X12MM X 2.4ML PARA PISO LAMINADO COLOR ROBLE DOUSSIE </t>
    </r>
    <r>
      <rPr>
        <b/>
        <sz val="10"/>
        <color rgb="FFFF0000"/>
        <rFont val="Calibri"/>
        <family val="2"/>
        <scheme val="minor"/>
      </rPr>
      <t>(roble bourbon)</t>
    </r>
  </si>
  <si>
    <t>INVESAKK SAS</t>
  </si>
  <si>
    <t>NELSON ORLANDO ESPITIA</t>
  </si>
  <si>
    <t>SOLUCIONES INTEGRALES UNION</t>
  </si>
  <si>
    <t>UT ESTUDIO 049</t>
  </si>
  <si>
    <t>UT SOLUCIÓN FERRETERA</t>
  </si>
  <si>
    <t>MINIMO VALOR</t>
  </si>
  <si>
    <r>
      <rPr>
        <b/>
        <sz val="12"/>
        <rFont val="Calibri"/>
        <family val="2"/>
        <scheme val="minor"/>
      </rPr>
      <t>NOTA 1</t>
    </r>
    <r>
      <rPr>
        <sz val="12"/>
        <rFont val="Calibri"/>
        <family val="2"/>
        <scheme val="minor"/>
      </rPr>
      <t xml:space="preserve">: La entidad realizó su estudio de mercado.
Para la realización del estudio del mercado de los 533 items que no estan incluidos en el catalogo de precios del Acuerdo Marco de precios, la Secretaria General de la Alcaldía Mayor de Bogotá D.C.  realizó las siguientes actividades:
1. Se invitó a cotizar a través de publicación en la plataforma SECOP II – COTIZACIÓN-SGAMB-SASI-001-2022. (20/01/2022 9:26 AM) donde se encontraron 3684 oferentes registrados, de los cuales uno (1) estuvo interesado; sin embargo, no se recibió cotización alguna.
2. Se solicitó cotización vía correo electrónico a las siguientes empresas: Ferretería Rodríguez Aponte - Ferre surtidores, Ferretería Contravalor, Ferretería Eléctricos Unidos, Ferretería Mafer, Ferretería FF Soluciones e Industrial 180; no obstante, al día de hoy no se ha recibido cotización alguna.
3. Se tomaron precios de referencia para la contratación 2022 de obras públicas en entidades del Distrito como: Instituto de Desarrollo Urbano IDU, Empresa de Acueducto y Alcantarillado de Bogotá EAAB, Instituto Distrital de Recreación y Deporte IDRD.
4. Se tomaron los valores reportados en las páginas web de las empresas de ferretería y grandes superficies como: Home Center NIT: 800242106-2, Easy, Intereléctricos NIT 901263570-3, Nacional De Eléctricos NIT 900199379-5, Formas Eléctricas NIT 900792742-9, Construeléctricos NIT: 830010132 - 8, Cinelco NIT 900969982 – 1, Beltec NIT 900035813 – 7 y Philaac NIT 860027092 – 5; es importante mencionar que las anteriores empresas tienen dentro de sus actividades económicas:
• 4752 Comercio al por menor de artículos de ferretería, pinturas y productos de vidrio en establecimientos especializados
• 8299 Otras actividades de servicio de apoyo a las empresas n.c.p.
• 4663 Comercio al por mayor de materiales de construcción, artículos de ferretería, pinturas, productos de vidrio, equipo y materiales de fontanería y calefacción
• 2610 Fabricación de componentes y tableros electrónicos
5. Se tomaron las cotizaciones de la vigencia 2022 obtenidas para realizar la fijación de precios de ítems no previstos en la contratación actual, de las siguientes ferreterías: HC DE COLOMBIA SAS NIT: 804007537-1, FERRIMASTER NIT: 1022333288-4 e Industrial 180 SAS NIT: 900924609-5
6. Se estableció la variación de los precios ofertados por los ferreteros que hacen parte del Acuerdo Marco de precios CCE-255-AMP-2021, respecto a los valores de precios techo que se manejaron en el proceso SGA-SASI-009- 2021 (incluido el IPC), el promedio de esta variación se aplicó a los valores precio techo del proceso SGA-SASI-009- 2021 de forma tal que quedaran con un valor indexado y real.
Para lograr lo anteriormente mencionado se tomaron los precios de una muestra de  172 ítems de las empresas ferreteras: ferretería Jem Supplies, Union, Temporal Solución Ferretera Para Colombia y Soluciones Integrales Unión SAS, todas estas pertenecientes al grupo No 5 de la contratación del “Acuerdo Marco de precios Compraventa y/o suministro de materiales de construcción y ferretería - CCE-255-AMP-2021”, es pertinente mencionar que el Acuerdo Marco CCE-255-AMP-2021 en concordancia con las dinámicas del sector, divide la cobertura del país en 8 regiones, cada una atendiendo un sector del país, de  modo que para Bogotá Distrito Capital corresponde la zona 5, comprendida por los siguientes Departamentos: Bogotá, Boyacá , Cundinamarca, Norte de Santander y Santander.
7. En el ejercicio de análisis de cada una de las cotizaciones, se estableció una matriz de relevancia de cotizaciones, arrojando como resultado diferentes porcentajes  sobre las cotizaciones, de lo anterior se deduce que las cotizaciones más relevantes son los precios indexados, home center, easy y las de los proveedores del Acuerdo Marco,  que superan el 1%, en ese orden de ideas se descartan aquellas que reflejan menos del 1% de relevancia, las cotizaciones que se descartaron fueron: Nacional De Eléctricos, Formas Eléctricas, Electro Suarez, Construeléctricos, Cinelco, Beltec,  Ferremaster, Philaac, Hc De Colombia Sas, Ferrimaster", Industrial 180 Sas Y EAAB.
En concordancia con lo anterior, y aplicación de los ejercicios mencionados anteriormente, se aclara:
Se tomó una muestra de  172 ítems del Acuerdo Marco de Precios para realizar el ejercicio de variación
Se obtuvo un estudio de mercado de 533 ítems que no están incluidos en el Acuerdo Marco de Precios CCE-255-AMP-2021
Al realizar el cálculo para el valor unitario de los ítems se estableció en las formulas estadísticas los valores correspondientes a: a) El valor promedio; b) Máximo valor, c) Promedio eliminando la más alta y d) Media geométrica, el valor más favorable para la entidad fue el arrojado por el indicador de “promedio eliminando la cotización más alta”, según el sondeo realizado.
</t>
    </r>
  </si>
  <si>
    <t>VMIN ACEPTABLE</t>
  </si>
  <si>
    <t>VMAX ACEPTABLE</t>
  </si>
  <si>
    <t>MINIMO ACOTADO POR DESVIACIÓN ESTANDAR</t>
  </si>
  <si>
    <t xml:space="preserve">LIJA PARA LIJADORA DE BANDA DE 4” X 24” GRANO NO 80x3
</t>
  </si>
  <si>
    <t>ABRIL 26/2022</t>
  </si>
  <si>
    <t>ABRIL 26 DE 2022</t>
  </si>
  <si>
    <r>
      <rPr>
        <b/>
        <sz val="12"/>
        <rFont val="Calibri"/>
        <family val="2"/>
        <scheme val="minor"/>
      </rPr>
      <t>NOTA 2</t>
    </r>
    <r>
      <rPr>
        <sz val="12"/>
        <rFont val="Calibri"/>
        <family val="2"/>
        <scheme val="minor"/>
      </rPr>
      <t xml:space="preserve">:
 Ahora bien;  en atención a lo mencionado en el "ACUERDO MARCO DE PRECIOS PARA LA COMPRAVENTA Y/O SUMINISTRO DE MATERIALES DE CONSTRUCCIÓN Y FERRETERÍA, CELEBRADO ENTRE COLOMBIA COMPRA EFICIENTE Y ARINTIA GROUP S.A.S; UNION TEMPORAL SOLUCION FERRETERA PARA COLOMBIA; INVESAKK S.A.S; F.F. SOLUCIONES S.A.; JEM SUPPLIES S.A.S; UNIÓN TEMPORAL ESTUDIOS 049; SOLUCIONES INTEGRALES UNION S.A.S; DEICY BRAVO JOJOA; NELSON ORLANDO ESPITIA CAMARGO; ELIZABETH CRISTINA MUÑOZ ESCOBAR/FERROESTACIÓN; JAIRO OSORIO CABALLERO Y DISERRA S.A.S   CCE-255-AMP-2021" , para aquellos elementos que no están incluidos en el Catalogo de referencia, y que se requerirán durante la ejecución del contrato, se procedió tal como se indica en el inciso 2 del numeral 6.2. de la Cláusula 6 “Actividades de la Entidad Compradora en la Operación Secundaria”, la cual establece que:  
</t>
    </r>
    <r>
      <rPr>
        <i/>
        <sz val="12"/>
        <rFont val="Calibri"/>
        <family val="2"/>
        <scheme val="minor"/>
      </rPr>
      <t xml:space="preserve">…" ( ) Para establecer el valor de referencia para los ítems que no se encuentran en el Catálogo, la Entidad Compradora deberá realizar una solicitud de información (RFI por sus siglas en inglés) a los Proveedores del acuerdo marco de precios dependiendo de la región en la cual sean requeridos los bienes, con el fin de contar con el referente de precios de los Proveedores vinculados, sin perjuicio de que la entidad cuente con un análisis de precios producto de un estudio de mercado; dejando constancia de esto en los documentos que hacen parte de la etapa previa de planeación de la Entidad. La entidad deberá contemplar un tiempo máximo de TRES (3) DÍAS HÁBILES para que los Proveedores den respuesta.   ( )" </t>
    </r>
    <r>
      <rPr>
        <sz val="12"/>
        <rFont val="Calibri"/>
        <family val="2"/>
        <scheme val="minor"/>
      </rPr>
      <t xml:space="preserve">
Es asi que el 20 de abril de 2022 a las 8:00 am se realizó el cierre del evento de Solicitud de información No.128461 de elementos de ferretería, se procedió a realizar el análisis para el estudio de mercado de los elementos cotizados por los proveedores del Acuerdo Marco de Precios, se recibió cotización de las empresas: DISERRA, NELSON ORLANDO ESPITIA, SOLUCIONES INTEGRALES UNION, FF SOLUCIONES, INVESAKK SAS, UT ESTUDIO 049 Y UT SOLUCION FERRETERA.
Es importante mencionar que la entidad realizó un primer sondeo del mercado, los valores arrojados se tuvieron como referencia mas no se incluyeron en los analisis de formulas estadisticas:
Con los valores cotizados por cada uno de los proveedores se realizó:
a). Análisis basados en las formulas estadísticas a) El valor promedio; b) Máximo mínimo, c)  Media geométrica
b). Valores mínimos aceptables y valores máximos aceptables de acuerdo con la desviación estandar
c) Valor Minimo acotado por desviación estandar
; 
Al realizar el cálculo para el valor unitario de los ítems se estableció en valor arrojado por por el mínimo acotado por desviación estandar; ahora bien, teniendo en cuenta los  items que presentan mayor dispersion en los valores cotizados especificamente en los items 13, 88, 115, 132, 208, 215, 288 y 486 se estableció el valor arrojado por el análisis del valor mínimo aceptable siendo estos el valor más favorable para la entidad.</t>
    </r>
  </si>
  <si>
    <t>Unidad</t>
  </si>
  <si>
    <t>UN</t>
  </si>
  <si>
    <t>CyF_CCE1715</t>
  </si>
  <si>
    <t>CyF_CCE1705</t>
  </si>
  <si>
    <t>CyF_CCE1704</t>
  </si>
  <si>
    <t>CyF_CCE1703</t>
  </si>
  <si>
    <t>Varilla Coarrugada En Acero Al Carbono De 3/8 De 6 Metros De Larga</t>
  </si>
  <si>
    <t>CyF_CCE1681</t>
  </si>
  <si>
    <t>Varilla Coarrugada En Acero Al Carbono De 1/4 De 6 Metros De Larga</t>
  </si>
  <si>
    <t>CyF_CCE1680</t>
  </si>
  <si>
    <t>CyF_CCE1679</t>
  </si>
  <si>
    <t>Uniones Para Lamina Pvc De 6 M</t>
  </si>
  <si>
    <t>CyF_CCE1647</t>
  </si>
  <si>
    <t>Unión Universal Pvc Presión 3/4"</t>
  </si>
  <si>
    <t>CyF_CCE1646</t>
  </si>
  <si>
    <t>CyF_CCE1645</t>
  </si>
  <si>
    <t>CyF_CCE1644</t>
  </si>
  <si>
    <t>CyF_CCE1643</t>
  </si>
  <si>
    <t>Union Universal Pvc 2 Y 1/2" Agua Potable</t>
  </si>
  <si>
    <t>CyF_CCE1642</t>
  </si>
  <si>
    <t>CyF_CCE1641</t>
  </si>
  <si>
    <t>CyF_CCE1639</t>
  </si>
  <si>
    <t>Union Universal L Pvc 1 1/2" Agua Potable</t>
  </si>
  <si>
    <t>CyF_CCE1638</t>
  </si>
  <si>
    <t>CyF_CCE1630</t>
  </si>
  <si>
    <t>CyF_CCE1629</t>
  </si>
  <si>
    <t>CyF_CCE1628</t>
  </si>
  <si>
    <t>CyF_CCE1626</t>
  </si>
  <si>
    <t>CyF_CCE1625</t>
  </si>
  <si>
    <t>CyF_CCE1624</t>
  </si>
  <si>
    <t>Union Presion Pvc 1 1/2" Norma Ntc 1339 Elaborado En Poli (Cloruro De Vinilo Cal Schedule 40)</t>
  </si>
  <si>
    <t>CyF_CCE1623</t>
  </si>
  <si>
    <t>CyF_CCE1622</t>
  </si>
  <si>
    <t>Unión Para Tubería Sanitaria En Pvc, Diámetro De 3"</t>
  </si>
  <si>
    <t>CyF_CCE1621</t>
  </si>
  <si>
    <t>Unión Para Tubería Sanitaria En Pvc, Diámetro De 2"</t>
  </si>
  <si>
    <t>CyF_CCE1620</t>
  </si>
  <si>
    <t>Unión Para Tubería Sanitaria En Pvc, Diámetro De 1 1/2"</t>
  </si>
  <si>
    <t>CyF_CCE1619</t>
  </si>
  <si>
    <t>CyF_CCE1610</t>
  </si>
  <si>
    <t>Unión En Pvc De 2" Para Tubería Sanitaria</t>
  </si>
  <si>
    <t>CyF_CCE1609</t>
  </si>
  <si>
    <t>Unión En Pvc De 1/2" Universal Desser</t>
  </si>
  <si>
    <t>CyF_CCE1608</t>
  </si>
  <si>
    <t>Unión En Pvc De 1" Universal Desser</t>
  </si>
  <si>
    <t>CyF_CCE1607</t>
  </si>
  <si>
    <t>Unión En Pvc De 1 1/2" Universal Desser</t>
  </si>
  <si>
    <t>CyF_CCE1606</t>
  </si>
  <si>
    <t>Unión Deslizable Pvc Presión 3/4 "</t>
  </si>
  <si>
    <t>CyF_CCE1605</t>
  </si>
  <si>
    <t>Unión Deslizable Pvc Presión 1/2"</t>
  </si>
  <si>
    <t>CyF_CCE1604</t>
  </si>
  <si>
    <t>Unión Deslizable Pvc Presión 1"</t>
  </si>
  <si>
    <t>CyF_CCE1603</t>
  </si>
  <si>
    <t>CyF_CCE1597</t>
  </si>
  <si>
    <t>CyF_CCE1594</t>
  </si>
  <si>
    <t>CyF_CCE1593</t>
  </si>
  <si>
    <t>Union De Reparación En Pvc De 1 1/2"</t>
  </si>
  <si>
    <t>CyF_CCE1592</t>
  </si>
  <si>
    <t>CyF_CCE1570</t>
  </si>
  <si>
    <t>CyF_CCE1569</t>
  </si>
  <si>
    <t>Union Acero Galvanizad0 3/4"</t>
  </si>
  <si>
    <t>CyF_CCE1566</t>
  </si>
  <si>
    <t>M</t>
  </si>
  <si>
    <t>CyF_CCE1531</t>
  </si>
  <si>
    <t>CyF_CCE1529</t>
  </si>
  <si>
    <t>Tubo Presion Rde 21 Pvc 200 Psi - 3/4"</t>
  </si>
  <si>
    <t>CyF_CCE1528</t>
  </si>
  <si>
    <t>CyF_CCE1527</t>
  </si>
  <si>
    <t>CyF_CCE1526</t>
  </si>
  <si>
    <t>CyF_CCE1525</t>
  </si>
  <si>
    <t>CyF_CCE1524</t>
  </si>
  <si>
    <t>CyF_CCE1523</t>
  </si>
  <si>
    <t>Tubo Presion Rde 21 Pvc 200 Psi - 1 1/2"</t>
  </si>
  <si>
    <t>CyF_CCE1522</t>
  </si>
  <si>
    <t>CyF_CCE1521</t>
  </si>
  <si>
    <t>CyF_CCE1416</t>
  </si>
  <si>
    <t>Tuberia En Pvc Ventilacion, De Diametro 3" X 6 Metros De Largo</t>
  </si>
  <si>
    <t>CyF_CCE1415</t>
  </si>
  <si>
    <t>CyF_CCE1414</t>
  </si>
  <si>
    <t>CyF_CCE1411</t>
  </si>
  <si>
    <t>CyF_CCE1410</t>
  </si>
  <si>
    <t>CyF_CCE1409</t>
  </si>
  <si>
    <t>CyF_CCE1408</t>
  </si>
  <si>
    <t>Tuberia Cuadrada Metalica 1 1/2" Cal 18</t>
  </si>
  <si>
    <t>CyF_CCE1356</t>
  </si>
  <si>
    <t>Tubería Conduit Pvc Rígida 3/4" X 3 Mts</t>
  </si>
  <si>
    <t>CyF_CCE1351</t>
  </si>
  <si>
    <t>Tuberia Cableado Electrico De 1/2 X 3 Metros Fabricado En Pvc De 1/2 X 3 Metros</t>
  </si>
  <si>
    <t>CyF_CCE1349</t>
  </si>
  <si>
    <t>Tornillo Sanitario "X Par"</t>
  </si>
  <si>
    <t>CyF_CCE1319</t>
  </si>
  <si>
    <t>Tornillo Punta De Broca De ¾</t>
  </si>
  <si>
    <t>CyF_CCE1318</t>
  </si>
  <si>
    <t>Tornillo Pta Broca Extrapl. Est 8 X 1/2" ( 13Mm )</t>
  </si>
  <si>
    <t>CyF_CCE1317</t>
  </si>
  <si>
    <t>Tornillo Para Madera Avellanado 5 X 3/4”</t>
  </si>
  <si>
    <t>CyF_CCE1316</t>
  </si>
  <si>
    <t>Tornillo Para Madera Avellanado 3 X 1/2”</t>
  </si>
  <si>
    <t>CyF_CCE1315</t>
  </si>
  <si>
    <t>CyF_CCE1302</t>
  </si>
  <si>
    <t>Tornillo Drywall 7" 7 X 16 Para Estructura</t>
  </si>
  <si>
    <t>CyF_CCE1287</t>
  </si>
  <si>
    <t>Tornillo De ½</t>
  </si>
  <si>
    <t>CyF_CCE1267</t>
  </si>
  <si>
    <t>CyF_CCE1262</t>
  </si>
  <si>
    <t>Tornillo Autoperforante Para Cubierta Con Arandela De 1" X 1/2" Para Instalacion De Teja</t>
  </si>
  <si>
    <t>CyF_CCE1261</t>
  </si>
  <si>
    <t>CyF_CCE1259</t>
  </si>
  <si>
    <t>CyF_CCE1258</t>
  </si>
  <si>
    <t>Tornillo Auto Prfonarante 3 No8</t>
  </si>
  <si>
    <t>CyF_CCE1254</t>
  </si>
  <si>
    <t>Tornillo Auto Prfonarante 2 No8</t>
  </si>
  <si>
    <t>CyF_CCE1253</t>
  </si>
  <si>
    <t>Tornillo Auto Prfonarante 1 No 8</t>
  </si>
  <si>
    <t>CyF_CCE1252</t>
  </si>
  <si>
    <t>Tornillo Auto Prfonarante 1 1/2 No8</t>
  </si>
  <si>
    <t>CyF_CCE1251</t>
  </si>
  <si>
    <t>Tornillo Auto Perforante De 1 1/2 ''</t>
  </si>
  <si>
    <t>CyF_CCE1250</t>
  </si>
  <si>
    <t>Tornillo Auto Perforante De 1''</t>
  </si>
  <si>
    <t>CyF_CCE1249</t>
  </si>
  <si>
    <t>Tornillo Aglomerado Unión De Estructuras De ¼*2 Caja Por 500 Gr</t>
  </si>
  <si>
    <t>CyF_CCE1246</t>
  </si>
  <si>
    <t>Tornillo Aglomerado Negro De 3/4"</t>
  </si>
  <si>
    <t>CyF_CCE1245</t>
  </si>
  <si>
    <t>Tejas De Zinc; Teja Ondulada No.6 De Zinc</t>
  </si>
  <si>
    <t>CyF_CCE1225</t>
  </si>
  <si>
    <t>Teja Termoacustica Galvanizada Trapezoidal 0,82 X 6 Mts Color Verde</t>
  </si>
  <si>
    <t>CyF_CCE1217</t>
  </si>
  <si>
    <t>Teja Termoacústica De 1.13 Mts X 6 Mts</t>
  </si>
  <si>
    <t>CyF_CCE1216</t>
  </si>
  <si>
    <t>Teja Termoacust Verde 1.22X2.0</t>
  </si>
  <si>
    <t>CyF_CCE1215</t>
  </si>
  <si>
    <t>Teja Plastica; Teja Plastica En Pvc, Espesor De +/- 1,0 Mm, De 92 X 183 Cm</t>
  </si>
  <si>
    <t>CyF_CCE1212</t>
  </si>
  <si>
    <t>Teja Plastica; Teja Plastica En Pvc, Espesor De +/- 1,0 Mm, De 92 X 122 Cm</t>
  </si>
  <si>
    <t>CyF_CCE1211</t>
  </si>
  <si>
    <t>Teja Plastica; Teja Plastica En Pvc, Espero De +/- 1,0 Mm, De 92 X305Cm</t>
  </si>
  <si>
    <t>CyF_CCE1210</t>
  </si>
  <si>
    <t>Teja De Cemento; Teja #8 Gris Perfil 7 - (Para Uso Doméstico Y Comercial)</t>
  </si>
  <si>
    <t>CyF_CCE1180</t>
  </si>
  <si>
    <t>Teja De Cemento; Teja #6 Gris Perfil 7 - (Para Uso Doméstico Y Comercial)</t>
  </si>
  <si>
    <t>CyF_CCE1179</t>
  </si>
  <si>
    <t>Teja De Cemento; Teja #10 Gris Perfil 7 - (Para Uso Doméstico Y Comercial)</t>
  </si>
  <si>
    <t>CyF_CCE1178</t>
  </si>
  <si>
    <t>Teja Caballete En Fibrocemento. Articulado De Ventilación Inferior. Para Tejas Perfil 7.</t>
  </si>
  <si>
    <t>CyF_CCE1174</t>
  </si>
  <si>
    <t>Tee Acero Galvavnzado 3/4''</t>
  </si>
  <si>
    <t>CyF_CCE1139</t>
  </si>
  <si>
    <t>Tee Acero Galvanizado 1/2''</t>
  </si>
  <si>
    <t>CyF_CCE1137</t>
  </si>
  <si>
    <t>CyF_CCE1136</t>
  </si>
  <si>
    <t>CyF_CCE1135</t>
  </si>
  <si>
    <t>CyF_CCE1130</t>
  </si>
  <si>
    <t>CyF_CCE1129</t>
  </si>
  <si>
    <t>Tapón Plastico Ø 1" Interno Para Tuberia</t>
  </si>
  <si>
    <t>CyF_CCE1121</t>
  </si>
  <si>
    <t>Tapon Liso Pvc 1 1/2 -N Presentación Por Unidades.</t>
  </si>
  <si>
    <t>CyF_CCE1118</t>
  </si>
  <si>
    <t>Tapon 4" - Union Platino Pvc Clase 200 Presion</t>
  </si>
  <si>
    <t>CyF_CCE1116</t>
  </si>
  <si>
    <t>Tapon 3" - Union Platino Pvc Clase 200 Presion</t>
  </si>
  <si>
    <t>CyF_CCE1115</t>
  </si>
  <si>
    <t>Tapas Y Tapones De Material Plástico; Tapon Para Tuberia Pvc Pulgadas 3/4”</t>
  </si>
  <si>
    <t>CyF_CCE1114</t>
  </si>
  <si>
    <t>CyF_CCE1113</t>
  </si>
  <si>
    <t>Tapas Ciegas Para Cajas Octagonal Pvc - Presentación Por Unidades.</t>
  </si>
  <si>
    <t>CyF_CCE1111</t>
  </si>
  <si>
    <t>Tanque Agua Cilíndrico Capacidad 1000 Litros Fabricado En Plástico En Pvc Con Tapa</t>
  </si>
  <si>
    <t>CyF_CCE1108</t>
  </si>
  <si>
    <t>T En Pvc De 1" 1/4</t>
  </si>
  <si>
    <t>CyF_CCE1107</t>
  </si>
  <si>
    <t>T De Presión En Pvc De 3/4"</t>
  </si>
  <si>
    <t>CyF_CCE1105</t>
  </si>
  <si>
    <t>T De Presión En Pvc De 2"</t>
  </si>
  <si>
    <t>CyF_CCE1103</t>
  </si>
  <si>
    <t>T De Presión En Pvc De 1/2</t>
  </si>
  <si>
    <t>CyF_CCE1102</t>
  </si>
  <si>
    <t>T De Presión En Pvc De 1"</t>
  </si>
  <si>
    <t>CyF_CCE1101</t>
  </si>
  <si>
    <t>T De Presión En Pvc De 1 1/2"</t>
  </si>
  <si>
    <t>CyF_CCE1100</t>
  </si>
  <si>
    <t>CyF_CCE1098</t>
  </si>
  <si>
    <t>Silicona Pegadit 70 Ml</t>
  </si>
  <si>
    <t>CyF_CCE1096</t>
  </si>
  <si>
    <t>CyF_CCE1095</t>
  </si>
  <si>
    <t>Sifon Soldado En Pvc De 3"</t>
  </si>
  <si>
    <t>CyF_CCE1093</t>
  </si>
  <si>
    <t>Sifon Soldado En Pvc De 2"</t>
  </si>
  <si>
    <t>CyF_CCE1092</t>
  </si>
  <si>
    <t>Sifon Sanitario En Pvc 3" 135°</t>
  </si>
  <si>
    <t>CyF_CCE1091</t>
  </si>
  <si>
    <t>Sifon Pvc 135 De 4" 11621</t>
  </si>
  <si>
    <t>CyF_CCE1090</t>
  </si>
  <si>
    <t>Sifon De Desague De 3" Para Piso Pvc</t>
  </si>
  <si>
    <t>CyF_CCE1089</t>
  </si>
  <si>
    <t>CyF_CCE1088</t>
  </si>
  <si>
    <t>Separadores En Acero Inoxidable Vidrio Templado Instalacion Fija</t>
  </si>
  <si>
    <t>CyF_CCE1087</t>
  </si>
  <si>
    <t>Semicodos Pvc Presión 1"</t>
  </si>
  <si>
    <t>CyF_CCE1086</t>
  </si>
  <si>
    <t>GAL</t>
  </si>
  <si>
    <t>Sellador Lijable</t>
  </si>
  <si>
    <t>CyF_CCE1072</t>
  </si>
  <si>
    <t>Rodillo Profesional Felpa Acrílica De 3”, Para Pintura En Cualquier Superficie, A Base De Agua</t>
  </si>
  <si>
    <t>CyF_CCE1067</t>
  </si>
  <si>
    <t>Rodillo De Esponja Poliéster, De 9", X 37 Mm De Alto, Todo Tipo De Pintura Resistente A Solventes</t>
  </si>
  <si>
    <t>CyF_CCE1066</t>
  </si>
  <si>
    <t>Rodillo De Esponja Poliester De 90Mm X 37 Mm De Alto, Todo Tipo De Pintura Resistente A Solventes.</t>
  </si>
  <si>
    <t>CyF_CCE1065</t>
  </si>
  <si>
    <t>Rodillo De Esponja Poliester De 230 Mm X 60 Mm De Alto, Todo Tipo De Pintura Resistente A Solventes</t>
  </si>
  <si>
    <t>CyF_CCE1064</t>
  </si>
  <si>
    <t>Remate Lateral Para Cubierta (Teja) Detalle</t>
  </si>
  <si>
    <t>CyF_CCE1059</t>
  </si>
  <si>
    <t>CyF_CCE1054</t>
  </si>
  <si>
    <t>Rejilla Piso Anticucaracha 3X2 2905694</t>
  </si>
  <si>
    <t>CyF_CCE1048</t>
  </si>
  <si>
    <t>Rejilla Metálica Para Sifon De 4”</t>
  </si>
  <si>
    <t>CyF_CCE1046</t>
  </si>
  <si>
    <t>Rejilla Metálica Para Sifon De 3”</t>
  </si>
  <si>
    <t>CyF_CCE1045</t>
  </si>
  <si>
    <t>Rejilla Metálica Para Sifon De 2”</t>
  </si>
  <si>
    <t>CyF_CCE1044</t>
  </si>
  <si>
    <t>Reductor En Pvc De 4" A 3"</t>
  </si>
  <si>
    <t>CyF_CCE1040</t>
  </si>
  <si>
    <t>Reductor En Pvc De 3/4" A 1/2"</t>
  </si>
  <si>
    <t>CyF_CCE1039</t>
  </si>
  <si>
    <t>Reductor En Pvc De 3" A 2"</t>
  </si>
  <si>
    <t>CyF_CCE1038</t>
  </si>
  <si>
    <t>Reductor En Pvc De 2" A 1 1/2"</t>
  </si>
  <si>
    <t>CyF_CCE1037</t>
  </si>
  <si>
    <t>Reductor En Pvc De 1" A 3/4"</t>
  </si>
  <si>
    <t>CyF_CCE1036</t>
  </si>
  <si>
    <t>Reductor En Pvc De 1 1/4" A 1"</t>
  </si>
  <si>
    <t>CyF_CCE1035</t>
  </si>
  <si>
    <t>Reductor En Pvc De 1 1/2" A 1 1/4"</t>
  </si>
  <si>
    <t>CyF_CCE1034</t>
  </si>
  <si>
    <t>CyF_CCE1023</t>
  </si>
  <si>
    <t>CyF_CCE1018</t>
  </si>
  <si>
    <t>CyF_CCE1013</t>
  </si>
  <si>
    <t>CyF_CCE996</t>
  </si>
  <si>
    <t>Puntilla 2 1/2 Pul: Redonda Con Cabeza Plana Grafilada 2 1/2 Pulgada</t>
  </si>
  <si>
    <t>CyF_CCE976</t>
  </si>
  <si>
    <t>Puntilla ½”. Caja X 1 Libra</t>
  </si>
  <si>
    <t>CyF_CCE975</t>
  </si>
  <si>
    <t>Platina Aluminio 38Mm*3/8”</t>
  </si>
  <si>
    <t>CyF_CCE962</t>
  </si>
  <si>
    <t>Platina 1 1/4'' X 1/8'' x 6mts largo</t>
  </si>
  <si>
    <t>CyF_CCE951</t>
  </si>
  <si>
    <t>CyF_CCE916</t>
  </si>
  <si>
    <t>CyF_CCE906</t>
  </si>
  <si>
    <t>CyF_CCE904</t>
  </si>
  <si>
    <t>Pintura Esmalte Galon</t>
  </si>
  <si>
    <t>CyF_CCE903</t>
  </si>
  <si>
    <t>CyF_CCE897</t>
  </si>
  <si>
    <t>Pintura En Vinilo Tipo Koraza Doble Vida, - Galon</t>
  </si>
  <si>
    <t>CyF_CCE896</t>
  </si>
  <si>
    <t>Pintura Ecológica Tipo I, Para Interior, Color Blanco X Galon</t>
  </si>
  <si>
    <t>CyF_CCE889</t>
  </si>
  <si>
    <t>CyF_CCE885</t>
  </si>
  <si>
    <t>Pintura De Aceite Brillante Para Exteriores Cualquier Color Por Galón</t>
  </si>
  <si>
    <t>CyF_CCE879</t>
  </si>
  <si>
    <t>CyF_CCE878</t>
  </si>
  <si>
    <t>Pintura Blanca Para Trafico</t>
  </si>
  <si>
    <t>CyF_CCE876</t>
  </si>
  <si>
    <t>Pintura Bituminosa</t>
  </si>
  <si>
    <t>CyF_CCE874</t>
  </si>
  <si>
    <t>Pintura Arquitectonica Y Decorativa, Acrilica Diluible Con Agua - Cuñete</t>
  </si>
  <si>
    <t>CyF_CCE855</t>
  </si>
  <si>
    <t>CyF_CCE852</t>
  </si>
  <si>
    <t>CyF_CCE845</t>
  </si>
  <si>
    <t>Pintura 100 %Acrilica- Galon</t>
  </si>
  <si>
    <t>CyF_CCE843</t>
  </si>
  <si>
    <t>Pica Para Construccion</t>
  </si>
  <si>
    <t>CyF_CCE842</t>
  </si>
  <si>
    <t>CyF_CCE815</t>
  </si>
  <si>
    <t>Pegante Para Madera Alta Exiggencia Color Rosado , Humedad 18 % X Galon</t>
  </si>
  <si>
    <t>CyF_CCE811</t>
  </si>
  <si>
    <t>CyF_CCE810</t>
  </si>
  <si>
    <t>CyF_CCE809</t>
  </si>
  <si>
    <t>CyF_CCE808</t>
  </si>
  <si>
    <t>Pegante 500Gr Tarro Mr-60</t>
  </si>
  <si>
    <t>CyF_CCE804</t>
  </si>
  <si>
    <t>CyF_CCE800</t>
  </si>
  <si>
    <t>CyF_CCE797</t>
  </si>
  <si>
    <t>CyF_CCE796</t>
  </si>
  <si>
    <t>P. Francesa--X (Puerta Lisa En Pvc . Marco En Pvc)</t>
  </si>
  <si>
    <t>CyF_CCE794</t>
  </si>
  <si>
    <t>Ojo De Wey (Bombillo) Led 10 W</t>
  </si>
  <si>
    <t>CyF_CCE793</t>
  </si>
  <si>
    <t>Multitoma 6 Entradas Con Breaker 1136V</t>
  </si>
  <si>
    <t>CyF_CCE788</t>
  </si>
  <si>
    <t>Media Caña En Pvc Anclajes Sistema Click</t>
  </si>
  <si>
    <t>CyF_CCE787</t>
  </si>
  <si>
    <t>Material Plástico Para Tuberías, Unión Deslizable Presión 1"</t>
  </si>
  <si>
    <t>CyF_CCE785</t>
  </si>
  <si>
    <t>Material Plástico Para Tuberías, Adaptador Macho 1 1/2"</t>
  </si>
  <si>
    <t>CyF_CCE784</t>
  </si>
  <si>
    <t>CyF_CCE783</t>
  </si>
  <si>
    <t>Material Plástico Para Tuberías, Adaptador En Pvc, Con Ajuste Macho, Diámetro 1 1/4 "</t>
  </si>
  <si>
    <t>CyF_CCE782</t>
  </si>
  <si>
    <t>Material Plástico Para Tuberías, Adaptador En Pvc, Con Ajuste Macho, Diámetro 1 "</t>
  </si>
  <si>
    <t>CyF_CCE781</t>
  </si>
  <si>
    <t>CyF_CCE780</t>
  </si>
  <si>
    <t>Material Plástico Para Tuberías Pvc De Presión Diámetro 3/4" " Rde 11 X 6M</t>
  </si>
  <si>
    <t>CyF_CCE779</t>
  </si>
  <si>
    <t>CyF_CCE776</t>
  </si>
  <si>
    <t>CyF_CCE775</t>
  </si>
  <si>
    <t>CyF_CCE772</t>
  </si>
  <si>
    <t>Marco De Segueta Fijo</t>
  </si>
  <si>
    <t>CyF_CCE770</t>
  </si>
  <si>
    <t>Manija En Acero Inoxidable Rimini</t>
  </si>
  <si>
    <t>CyF_CCE766</t>
  </si>
  <si>
    <t>CyF_CCE760</t>
  </si>
  <si>
    <t>CyF_CCE759</t>
  </si>
  <si>
    <t>Llave Mezcladora Para Lavamanos + Manguera Palastica</t>
  </si>
  <si>
    <t>CyF_CCE758</t>
  </si>
  <si>
    <t>Llave De Paso Pvc De 3/4 Pulgada</t>
  </si>
  <si>
    <t>CyF_CCE757</t>
  </si>
  <si>
    <t>Llave De Paso Pvc De 1/2 Pulgada</t>
  </si>
  <si>
    <t>CyF_CCE755</t>
  </si>
  <si>
    <t>Llave De Paso Pvc De 1 Pulgada</t>
  </si>
  <si>
    <t>CyF_CCE754</t>
  </si>
  <si>
    <t>CyF_CCE751</t>
  </si>
  <si>
    <t>Lijadora Electrica Orbital Neumatica De 6"</t>
  </si>
  <si>
    <t>CyF_CCE749</t>
  </si>
  <si>
    <t>Lija De Agua - Grano #220</t>
  </si>
  <si>
    <t>CyF_CCE727</t>
  </si>
  <si>
    <t>CyF_CCE726</t>
  </si>
  <si>
    <t>Lija De Agua - Grano #120</t>
  </si>
  <si>
    <t>CyF_CCE725</t>
  </si>
  <si>
    <t>CyF_CCE724</t>
  </si>
  <si>
    <t>Laminas Dmf De 15 Mm Enchapado Blanco X Mts2</t>
  </si>
  <si>
    <t>CyF_CCE722</t>
  </si>
  <si>
    <t>Lamina Pvc 0,25 X 6M Colores Varios</t>
  </si>
  <si>
    <t>CyF_CCE719</t>
  </si>
  <si>
    <t>Lamina Acero Galvanizada 120X240 Calibre 20</t>
  </si>
  <si>
    <t>CyF_CCE714</t>
  </si>
  <si>
    <t>CyF_CCE713</t>
  </si>
  <si>
    <t>CyF_CCE709</t>
  </si>
  <si>
    <t>Ladrillo No. 5 Colonial, Dimensiones 30X12X20Cm.</t>
  </si>
  <si>
    <t>CyF_CCE704</t>
  </si>
  <si>
    <t>Ladrillo H10 Dimensiones 12X19X39 Cm (Exento) Prensado</t>
  </si>
  <si>
    <t>CyF_CCE701</t>
  </si>
  <si>
    <t>CyF_CCE688</t>
  </si>
  <si>
    <t>Ladrillo Común Recocido 20X10X6Cm - (Para Construcción, Color Naranja)</t>
  </si>
  <si>
    <t>CyF_CCE686</t>
  </si>
  <si>
    <t>Ladrillo Bocadillo Macizo 5X10X22Cm - (Para Construcción, Color Naranja)</t>
  </si>
  <si>
    <t>CyF_CCE684</t>
  </si>
  <si>
    <t>Ladrillo Adoquín 05X 0,10 Mts</t>
  </si>
  <si>
    <t>CyF_CCE682</t>
  </si>
  <si>
    <t>Laca Semimate Catalizada Para Madera Galón</t>
  </si>
  <si>
    <t>CyF_CCE680</t>
  </si>
  <si>
    <t>Laca Catalizada Brillante Para Madera Resinas Alquidicas Y Nitrogenadas</t>
  </si>
  <si>
    <t>CyF_CCE677</t>
  </si>
  <si>
    <t>Juego De Bisagras De Semiparche - Presentación Por Dos Unidades.</t>
  </si>
  <si>
    <t>CyF_CCE674</t>
  </si>
  <si>
    <t>CyF_CCE673</t>
  </si>
  <si>
    <t>CyF_CCE669</t>
  </si>
  <si>
    <t>CyF_CCE665</t>
  </si>
  <si>
    <t>CyF_CCE663</t>
  </si>
  <si>
    <t>Impermeabilizante Integral Mezclas De Concreto X 4,5 Kg</t>
  </si>
  <si>
    <t>CyF_CCE662</t>
  </si>
  <si>
    <t>Impermeabilizante Ed-9 X 1/1</t>
  </si>
  <si>
    <t>CyF_CCE661</t>
  </si>
  <si>
    <t>CyF_CCE659</t>
  </si>
  <si>
    <t>CyF_CCE657</t>
  </si>
  <si>
    <t>Impermeabilizante Acrílico Cualquier Color X Galón</t>
  </si>
  <si>
    <t>CyF_CCE656</t>
  </si>
  <si>
    <t>Impermeabilizante A Base De Agua Siliconado Color Trasparente Presentacion Para Techos Por Galon</t>
  </si>
  <si>
    <t>CyF_CCE654</t>
  </si>
  <si>
    <t>CyF_CCE646</t>
  </si>
  <si>
    <t>CyF_CCE640</t>
  </si>
  <si>
    <t>Gravilla Mona ( 25 Kilos )</t>
  </si>
  <si>
    <t>CyF_CCE635</t>
  </si>
  <si>
    <t>CyF_CCE631</t>
  </si>
  <si>
    <t>Gravilla * Bulto 40 Kg *</t>
  </si>
  <si>
    <t>CyF_CCE630</t>
  </si>
  <si>
    <t>Gancho De Amarre Para Teja - Paquete Por 20 Unidades</t>
  </si>
  <si>
    <t>CyF_CCE627</t>
  </si>
  <si>
    <t>Gancho Canaleta 90 Fibrocemento.</t>
  </si>
  <si>
    <t>CyF_CCE626</t>
  </si>
  <si>
    <t>Estuco Plástico. 1/4 galón</t>
  </si>
  <si>
    <t>CyF_CCE613</t>
  </si>
  <si>
    <t>CyF_CCE602</t>
  </si>
  <si>
    <t>Espátula Acanalada Sencilla, Con Mango En Acero Inoxidable, De 6"</t>
  </si>
  <si>
    <t>CyF_CCE593</t>
  </si>
  <si>
    <t>CyF_CCE591</t>
  </si>
  <si>
    <t>CyF_CCE590</t>
  </si>
  <si>
    <t>CyF_CCE589</t>
  </si>
  <si>
    <t>CyF_CCE588</t>
  </si>
  <si>
    <t>CyF_CCE586</t>
  </si>
  <si>
    <t>CyF_CCE585</t>
  </si>
  <si>
    <t>Discos Para Corte De Madera 4 1/2 Pulg:</t>
  </si>
  <si>
    <t>CyF_CCE584</t>
  </si>
  <si>
    <t>CyF_CCE581</t>
  </si>
  <si>
    <t>Disco Corte Pulidora De 7".Material: Acero. 100% Granos Firmes Para Mayor Rendimiento De 7"</t>
  </si>
  <si>
    <t>CyF_CCE578</t>
  </si>
  <si>
    <t>CyF_CCE577</t>
  </si>
  <si>
    <t>Dilatador En Acero Inoxidable Para Fijación De Vidrio</t>
  </si>
  <si>
    <t>CyF_CCE576</t>
  </si>
  <si>
    <t>Diferencial Manual 1/2 Ton X 8 Mt Cadena Izada</t>
  </si>
  <si>
    <t>CyF_CCE574</t>
  </si>
  <si>
    <t>CyF_CCE572</t>
  </si>
  <si>
    <t>CyF_CCE571</t>
  </si>
  <si>
    <t>Cuñete Pintura Reflectiva Tipo Trafico Blanco 5 Galones</t>
  </si>
  <si>
    <t>CyF_CCE568</t>
  </si>
  <si>
    <t>Cuñete Pintura Diluible Con Agua Tipo 2 Buen Cubrimiento Cuñete Color Blanco X 5 Galones</t>
  </si>
  <si>
    <t>CyF_CCE564</t>
  </si>
  <si>
    <t>Cuñete Impermeabilizante De Aluminio Para Techos</t>
  </si>
  <si>
    <t>CyF_CCE563</t>
  </si>
  <si>
    <t>Cortacircuito Eléctrico (Breaker) De 2 Polos 40 Amperios</t>
  </si>
  <si>
    <t>CyF_CCE560</t>
  </si>
  <si>
    <t>Conectores De Resorte 18Awg-8Awg</t>
  </si>
  <si>
    <t>CyF_CCE557</t>
  </si>
  <si>
    <t>CyF_CCE543</t>
  </si>
  <si>
    <t>CyF_CCE542</t>
  </si>
  <si>
    <t>CyF_CCE541</t>
  </si>
  <si>
    <t>CyF_CCE509</t>
  </si>
  <si>
    <t>CyF_CCE495</t>
  </si>
  <si>
    <t>CyF_CCE494</t>
  </si>
  <si>
    <t>CyF_CCE493</t>
  </si>
  <si>
    <t>CyF_CCE492</t>
  </si>
  <si>
    <t>CyF_CCE491</t>
  </si>
  <si>
    <t>CyF_CCE490</t>
  </si>
  <si>
    <t>CyF_CCE489</t>
  </si>
  <si>
    <t>CyF_CCE488</t>
  </si>
  <si>
    <t>CyF_CCE478</t>
  </si>
  <si>
    <t>CyF_CCE477</t>
  </si>
  <si>
    <t>Codo 90° Tuberia Sanitaria De 3"</t>
  </si>
  <si>
    <t>CyF_CCE473</t>
  </si>
  <si>
    <t>CyF_CCE471</t>
  </si>
  <si>
    <t>CyF_CCE469</t>
  </si>
  <si>
    <t>CyF_CCE468</t>
  </si>
  <si>
    <t>Codo 45° Tuberia Pvc Alta Presion 1"</t>
  </si>
  <si>
    <t>CyF_CCE467</t>
  </si>
  <si>
    <t>CyF_CCE466</t>
  </si>
  <si>
    <t>Codo 45° Para Bajante Tradicional (Bajante Tradicional Seccion 6,5X6,2 Cm)</t>
  </si>
  <si>
    <t>CyF_CCE465</t>
  </si>
  <si>
    <t>CyF_CCE458</t>
  </si>
  <si>
    <t>Clavo De Acero Liso De 2" Caja X 500 Gr</t>
  </si>
  <si>
    <t>CyF_CCE450</t>
  </si>
  <si>
    <t>Clavo De Acero Liso De 1" Caja X 500 Gr</t>
  </si>
  <si>
    <t>CyF_CCE448</t>
  </si>
  <si>
    <t>CyF_CCE443</t>
  </si>
  <si>
    <t>CyF_CCE440</t>
  </si>
  <si>
    <t>CyF_CCE437</t>
  </si>
  <si>
    <t>CyF_CCE422</t>
  </si>
  <si>
    <t>CyF_CCE419</t>
  </si>
  <si>
    <t>Cinta De Papel Para Yeso Carton 50 Mm X 150 Mtrs</t>
  </si>
  <si>
    <t>CyF_CCE418</t>
  </si>
  <si>
    <t>CyF_CCE411</t>
  </si>
  <si>
    <t>CyF_CCE410</t>
  </si>
  <si>
    <t>CyF_CCE407</t>
  </si>
  <si>
    <t>CyF_CCE405</t>
  </si>
  <si>
    <t>CyF_CCE401</t>
  </si>
  <si>
    <t>Cinta Aislante De 1,8Cm Ancho X 15M Largo - (En Pvc, De Uso Eléctrico, Para Uso En Tubos)</t>
  </si>
  <si>
    <t>CyF_CCE395</t>
  </si>
  <si>
    <t>Cinta Aislante 3M Super X 20M</t>
  </si>
  <si>
    <t>CyF_CCE394</t>
  </si>
  <si>
    <t>Cinta Aislante 19 Mm X 20 Metros</t>
  </si>
  <si>
    <t>CyF_CCE393</t>
  </si>
  <si>
    <t>Cemento Plastico Tapagoteras 1/1</t>
  </si>
  <si>
    <t>CyF_CCE341</t>
  </si>
  <si>
    <t>Cemento Gris 50Kl - (De Uso General Para Construcción)</t>
  </si>
  <si>
    <t>CyF_CCE339</t>
  </si>
  <si>
    <t>Cemento Gris</t>
  </si>
  <si>
    <t>CyF_CCE338</t>
  </si>
  <si>
    <t>Cemento De Contacto - Galón.</t>
  </si>
  <si>
    <t>CyF_CCE337</t>
  </si>
  <si>
    <t>CyF_CCE334</t>
  </si>
  <si>
    <t>Cemento Blanco</t>
  </si>
  <si>
    <t>CyF_CCE333</t>
  </si>
  <si>
    <t>CyF_CCE330</t>
  </si>
  <si>
    <t>Candado Globe # 50</t>
  </si>
  <si>
    <t>CyF_CCE311</t>
  </si>
  <si>
    <t>Candado 60 Mm Tipo Industrial Protección Intemperie</t>
  </si>
  <si>
    <t>CyF_CCE302</t>
  </si>
  <si>
    <t>Canaletas 60X13 Blanca – Piso</t>
  </si>
  <si>
    <t>CyF_CCE297</t>
  </si>
  <si>
    <t>CyF_CCE293</t>
  </si>
  <si>
    <t>CyF_CCE291</t>
  </si>
  <si>
    <t>CyF_CCE290</t>
  </si>
  <si>
    <t>CyF_CCE288</t>
  </si>
  <si>
    <t>Canaleta Metalica Con Division 10X4 Cm Lamina Cold Rolled Cal 22 Incluye Al Menos Dos Troquelesx M</t>
  </si>
  <si>
    <t>CyF_CCE287</t>
  </si>
  <si>
    <t>Canaleta Instalacion De Redes Plastico Blanco Con Adhesivo De 1/2 Cm. Unidad</t>
  </si>
  <si>
    <t>CyF_CCE286</t>
  </si>
  <si>
    <t>CyF_CCE283</t>
  </si>
  <si>
    <t>CyF_CCE271</t>
  </si>
  <si>
    <t>CyF_CCE270</t>
  </si>
  <si>
    <t>Caja De Breaker Caja Monofasica 4 Circuitos S/ Metálica Color Gris Pintura Electrostática Puerta</t>
  </si>
  <si>
    <t>CyF_CCE267</t>
  </si>
  <si>
    <t>Caja Circuito De Alimentación De Energía Con Breaker Trifásico A 100 Amperios 8 Circuitos</t>
  </si>
  <si>
    <t>CyF_CCE266</t>
  </si>
  <si>
    <t>CyF_CCE265</t>
  </si>
  <si>
    <t>Caja 2 X 4 Pvc Standard</t>
  </si>
  <si>
    <t>CyF_CCE264</t>
  </si>
  <si>
    <t>Bulto Yeso Blanco Bulto X 25Kg</t>
  </si>
  <si>
    <t>CyF_CCE257</t>
  </si>
  <si>
    <t>CyF_CCE256</t>
  </si>
  <si>
    <t>Bulto Cemento Gris Prsentacion 25 Kg</t>
  </si>
  <si>
    <t>CyF_CCE255</t>
  </si>
  <si>
    <t>CyF_CCE224</t>
  </si>
  <si>
    <t>CyF_CCE223</t>
  </si>
  <si>
    <t>CyF_CCE218</t>
  </si>
  <si>
    <t>CyF_CCE216</t>
  </si>
  <si>
    <t>Breaker Industriales De 50 Amperios</t>
  </si>
  <si>
    <t>CyF_CCE193</t>
  </si>
  <si>
    <t>Breaker Industriales De 30 Amperios</t>
  </si>
  <si>
    <t>CyF_CCE192</t>
  </si>
  <si>
    <t>Breaker Eléctrico Industrial De 100 A 125 Amperios, 3 Polos. Presentación: Unidad.</t>
  </si>
  <si>
    <t>CyF_CCE190</t>
  </si>
  <si>
    <t>Breaker Eléctrico De 50 Amp. Presentación: Unidad.</t>
  </si>
  <si>
    <t>CyF_CCE189</t>
  </si>
  <si>
    <t>CyF_CCE188</t>
  </si>
  <si>
    <t>CyF_CCE187</t>
  </si>
  <si>
    <t>CyF_CCE186</t>
  </si>
  <si>
    <t>Bombillo Luz Led 10 W Gu 10 Con Socket</t>
  </si>
  <si>
    <t>CyF_CCE166</t>
  </si>
  <si>
    <t>Bombillo Led Par 30 Luz 3500K Dimerizable</t>
  </si>
  <si>
    <t>CyF_CCE164</t>
  </si>
  <si>
    <t>Bombillo Led Gu10 Con Socket Luz Blanca</t>
  </si>
  <si>
    <t>CyF_CCE163</t>
  </si>
  <si>
    <t>CyF_CCE138</t>
  </si>
  <si>
    <t>CyF_CCE127</t>
  </si>
  <si>
    <t>Bloque De Ladrillo De Alta Calidad Y Resistencia N° 5 De 12 X 20X30 Cm Unidad</t>
  </si>
  <si>
    <t>CyF_CCE123</t>
  </si>
  <si>
    <t>Bisagra Pistón 3/8"</t>
  </si>
  <si>
    <t>CyF_CCE115</t>
  </si>
  <si>
    <t>CyF_CCE114</t>
  </si>
  <si>
    <t>CyF_CCE112</t>
  </si>
  <si>
    <t>Bisagra Escondida Parche</t>
  </si>
  <si>
    <t>CyF_CCE109</t>
  </si>
  <si>
    <t>CyF_CCE99</t>
  </si>
  <si>
    <t>Bisagra 3" Por 1/2". Par</t>
  </si>
  <si>
    <t>CyF_CCE97</t>
  </si>
  <si>
    <t>Bisagra 105*35 Mm</t>
  </si>
  <si>
    <t>CyF_CCE96</t>
  </si>
  <si>
    <t>Barra Corrugada De Acero, Con Diámetro De 1/4" Y Con Una Longitud De 6 M</t>
  </si>
  <si>
    <t>CyF_CCE91</t>
  </si>
  <si>
    <t>Barra Corrugada De Acero, Con Diámetro De 1/2" Y Con Una Longitud De 6 M</t>
  </si>
  <si>
    <t>CyF_CCE90</t>
  </si>
  <si>
    <t>CyF_CCE89</t>
  </si>
  <si>
    <t>CyF_CCE88</t>
  </si>
  <si>
    <t>Arena Lavada X Bulto De 40 Kilos.</t>
  </si>
  <si>
    <t>CyF_CCE80</t>
  </si>
  <si>
    <t>CyF_CCE77</t>
  </si>
  <si>
    <t>CyF_CCE74</t>
  </si>
  <si>
    <t>Anticorrosivo</t>
  </si>
  <si>
    <t>CyF_CCE57</t>
  </si>
  <si>
    <t>CyF_CCE54</t>
  </si>
  <si>
    <t>Adaptadores Presión Pvc Hembra 1.1/4"</t>
  </si>
  <si>
    <t>CyF_CCE51</t>
  </si>
  <si>
    <t>CyF_CCE43</t>
  </si>
  <si>
    <t>CyF_CCE42</t>
  </si>
  <si>
    <t>CyF_CCE41</t>
  </si>
  <si>
    <t>CyF_CCE40</t>
  </si>
  <si>
    <t>CyF_CCE38</t>
  </si>
  <si>
    <t>CyF_CCE37</t>
  </si>
  <si>
    <t>Adaptador Hembra Pvc 1/2 Este Adaptador A Presión De 1/2" - En Presentación Por Unidades.</t>
  </si>
  <si>
    <t>CyF_CCE36</t>
  </si>
  <si>
    <t>Adaptador Hembra En Pvc De 3/4"</t>
  </si>
  <si>
    <t>CyF_CCE35</t>
  </si>
  <si>
    <t>Adaptador Hembra En Pvc De 1.1/2"</t>
  </si>
  <si>
    <t>CyF_CCE33</t>
  </si>
  <si>
    <t>Adaptador Hembra De 1" Pvc Instalaciones Para El Transporte De Agua De Consumo A Presion.</t>
  </si>
  <si>
    <t>CyF_CCE31</t>
  </si>
  <si>
    <t>Accesorios De Polivinilo Para Tubería Y Demás Materiales Plásticos; Union Sanitaria 2"</t>
  </si>
  <si>
    <t>CyF_CCE26</t>
  </si>
  <si>
    <t>Accesorios De Polivinilo Para Tubería Y Demás Materiales Plásticos; Semicodo 3/4" Pvc Presion</t>
  </si>
  <si>
    <t>CyF_CCE21</t>
  </si>
  <si>
    <t>Accesorios De Material Plástico Para Tuberías;Tee Pvc Pulgadas ½”</t>
  </si>
  <si>
    <t>CyF_CCE20</t>
  </si>
  <si>
    <t>Accesorios De Material Plástico Para Tuberías;Codo De 3/4" Pvc Presion</t>
  </si>
  <si>
    <t>CyF_CCE17</t>
  </si>
  <si>
    <t>Accesorios De Material Plástico Para Tuberías;Codo 90°Tuberia Pvc Alta Presion 1/2"</t>
  </si>
  <si>
    <t>CyF_CCE16</t>
  </si>
  <si>
    <t>Accesorios De Material Plástico Para Tuberías;Adaptador Macho Alta Presion En Pvc Diametro 1/2"</t>
  </si>
  <si>
    <t>CyF_CCE12</t>
  </si>
  <si>
    <t>CyF_CCE11</t>
  </si>
  <si>
    <t>Accesorios De Material Plástico Para Tuberías; Adaptador Hembra Alta Presion En Pvc Diametro 1/2"</t>
  </si>
  <si>
    <t>CyF_CCE9</t>
  </si>
  <si>
    <t>Accesorios De Material Plástico Para Tuberías, Unión De Pvc 3/4"</t>
  </si>
  <si>
    <t>CyF_CCE8</t>
  </si>
  <si>
    <t>Accesorios De Material Plástico Para Tuberías, Unión De Pvc 1/2"</t>
  </si>
  <si>
    <t>CyF_CCE7</t>
  </si>
  <si>
    <t>Accesorios De Material Plástico Para Tuberías, Unión De Pvc 1"</t>
  </si>
  <si>
    <t>CyF_CCE6</t>
  </si>
  <si>
    <t>Accesorios De Material Plástico Para Tuberías, Unión De Pvc (Y Doble ) 4"</t>
  </si>
  <si>
    <t>CyF_CCE5</t>
  </si>
  <si>
    <t>DISERRA S.A.S.</t>
  </si>
  <si>
    <t>JAIRO OSORIO CABALLERO</t>
  </si>
  <si>
    <t>NELSON ORLANDO ESPITIA CAMARGO / SOLOASEO CAFETERÍA DISTRIBUCIONES</t>
  </si>
  <si>
    <t>SOLUCIONES INTEGRALES UNIÓN S.A.S.</t>
  </si>
  <si>
    <t>UT ESTUDIOS 049</t>
  </si>
  <si>
    <t>JEM SUPPLIES S.A.S</t>
  </si>
  <si>
    <t>FF SOLUCIONES S.A.</t>
  </si>
  <si>
    <t>INVESAKK S.A.S.</t>
  </si>
  <si>
    <t>U.T. SOLUCIÓN FERRETERA PARA COLOMBIA</t>
  </si>
  <si>
    <t>ARINTIA GROUP S.A.S</t>
  </si>
  <si>
    <t>Descripción</t>
  </si>
  <si>
    <t>Código CCE</t>
  </si>
  <si>
    <t>Ítem representativo</t>
  </si>
  <si>
    <t>Proveedores</t>
  </si>
  <si>
    <t>Los valores contemplan los gastos de transporte y asociados a estos. NO incluye el IVA.</t>
  </si>
  <si>
    <t>REGIÓN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</si>
</sst>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 #,##0;\-&quot;$&quot;\ #,##0"/>
    <numFmt numFmtId="42" formatCode="_-&quot;$&quot;\ * #,##0_-;\-&quot;$&quot;\ * #,##0_-;_-&quot;$&quot;\ * &quot;-&quot;_-;_-@_-"/>
    <numFmt numFmtId="44" formatCode="_-&quot;$&quot;\ * #,##0.00_-;\-&quot;$&quot;\ * #,##0.00_-;_-&quot;$&quot;\ * &quot;-&quot;??_-;_-@_-"/>
    <numFmt numFmtId="43" formatCode="_-* #,##0.00_-;\-* #,##0.00_-;_-* &quot;-&quot;??_-;_-@_-"/>
    <numFmt numFmtId="164" formatCode="_(&quot;$&quot;\ * #,##0.00_);_(&quot;$&quot;\ * \(#,##0.00\);_(&quot;$&quot;\ * &quot;-&quot;??_);_(@_)"/>
    <numFmt numFmtId="165" formatCode="[$$-240A]\ #,##0.00"/>
    <numFmt numFmtId="166" formatCode="_(* #,##0.00_);_(* \(#,##0.00\);_(* \-??_);_(@_)"/>
    <numFmt numFmtId="167" formatCode="&quot;$&quot;\ #,##0"/>
    <numFmt numFmtId="168" formatCode="[$$-240A]\ #,##0"/>
    <numFmt numFmtId="169" formatCode="_-[$$-409]* #,##0_ ;_-[$$-409]* \-#,##0\ ;_-[$$-409]* &quot;-&quot;??_ ;_-@_ "/>
    <numFmt numFmtId="170" formatCode="[$$-240A]\ #,##0.0"/>
    <numFmt numFmtId="171" formatCode="&quot;$&quot;\ #,##0.00"/>
    <numFmt numFmtId="172" formatCode="_(&quot;$&quot;\ * #,##0_);_(&quot;$&quot;\ * \(#,##0\);_(&quot;$&quot;\ * &quot;-&quot;??_);_(@_)"/>
  </numFmts>
  <fonts count="5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2"/>
      <name val="Calibri"/>
      <family val="2"/>
      <scheme val="minor"/>
    </font>
    <font>
      <b/>
      <sz val="12"/>
      <color indexed="8"/>
      <name val="Calibri"/>
      <family val="2"/>
      <scheme val="minor"/>
    </font>
    <font>
      <sz val="12"/>
      <color indexed="8"/>
      <name val="Calibri"/>
      <family val="2"/>
      <scheme val="minor"/>
    </font>
    <font>
      <sz val="10"/>
      <name val="Arial"/>
      <family val="2"/>
      <charset val="1"/>
    </font>
    <font>
      <b/>
      <sz val="11"/>
      <color theme="0"/>
      <name val="Calibri"/>
      <family val="2"/>
      <scheme val="minor"/>
    </font>
    <font>
      <b/>
      <u/>
      <sz val="12"/>
      <name val="Calibri"/>
      <family val="2"/>
      <scheme val="minor"/>
    </font>
    <font>
      <sz val="11"/>
      <name val="Arial"/>
      <family val="2"/>
    </font>
    <font>
      <b/>
      <sz val="10"/>
      <color theme="1"/>
      <name val="Calibri"/>
      <family val="2"/>
      <scheme val="minor"/>
    </font>
    <font>
      <sz val="10"/>
      <color theme="1"/>
      <name val="Calibri"/>
      <family val="2"/>
      <scheme val="minor"/>
    </font>
    <font>
      <sz val="10"/>
      <name val="Calibri"/>
      <family val="2"/>
      <scheme val="minor"/>
    </font>
    <font>
      <b/>
      <sz val="20"/>
      <color theme="1"/>
      <name val="Calibri"/>
      <family val="2"/>
      <scheme val="minor"/>
    </font>
    <font>
      <b/>
      <sz val="10"/>
      <name val="Calibri"/>
      <family val="2"/>
      <scheme val="minor"/>
    </font>
    <font>
      <b/>
      <sz val="10"/>
      <name val="Calibri Light"/>
      <family val="2"/>
      <scheme val="major"/>
    </font>
    <font>
      <b/>
      <sz val="10"/>
      <color theme="1"/>
      <name val="Calibri Light"/>
      <family val="2"/>
      <scheme val="major"/>
    </font>
    <font>
      <b/>
      <sz val="12"/>
      <color rgb="FFFF0000"/>
      <name val="Calibri"/>
      <family val="2"/>
      <scheme val="minor"/>
    </font>
    <font>
      <b/>
      <sz val="12"/>
      <name val="Calibri"/>
      <family val="2"/>
      <scheme val="minor"/>
    </font>
    <font>
      <sz val="10"/>
      <color theme="1"/>
      <name val="Calibri Light"/>
      <family val="2"/>
      <scheme val="major"/>
    </font>
    <font>
      <sz val="10"/>
      <color rgb="FF000000"/>
      <name val="Calibri Light"/>
      <family val="2"/>
      <scheme val="major"/>
    </font>
    <font>
      <sz val="11"/>
      <name val="Calibri"/>
      <family val="2"/>
      <scheme val="minor"/>
    </font>
    <font>
      <sz val="12"/>
      <color rgb="FF000000"/>
      <name val="Calibri Light"/>
      <family val="2"/>
      <scheme val="major"/>
    </font>
    <font>
      <u/>
      <sz val="11"/>
      <color theme="10"/>
      <name val="Calibri"/>
      <family val="2"/>
      <scheme val="minor"/>
    </font>
    <font>
      <u/>
      <sz val="12"/>
      <color theme="10"/>
      <name val="Calibri Light"/>
      <family val="2"/>
      <scheme val="major"/>
    </font>
    <font>
      <sz val="12"/>
      <color theme="1"/>
      <name val="Calibri Light"/>
      <family val="2"/>
      <scheme val="major"/>
    </font>
    <font>
      <sz val="15"/>
      <color theme="1"/>
      <name val="Calibri"/>
      <family val="2"/>
      <scheme val="minor"/>
    </font>
    <font>
      <sz val="12"/>
      <name val="Calibri Light"/>
      <family val="2"/>
      <scheme val="major"/>
    </font>
    <font>
      <sz val="10"/>
      <name val="Arial Nova"/>
      <family val="2"/>
    </font>
    <font>
      <u/>
      <sz val="10"/>
      <color theme="1"/>
      <name val="Calibri"/>
      <family val="2"/>
      <scheme val="minor"/>
    </font>
    <font>
      <sz val="11"/>
      <color rgb="FF000000"/>
      <name val="Calibri"/>
      <family val="2"/>
      <scheme val="minor"/>
    </font>
    <font>
      <b/>
      <sz val="18"/>
      <color theme="1"/>
      <name val="Calibri"/>
      <family val="2"/>
      <scheme val="minor"/>
    </font>
    <font>
      <sz val="18"/>
      <color theme="1"/>
      <name val="Calibri"/>
      <family val="2"/>
      <scheme val="minor"/>
    </font>
    <font>
      <b/>
      <sz val="10"/>
      <color theme="0"/>
      <name val="Calibri Light"/>
      <family val="2"/>
      <scheme val="major"/>
    </font>
    <font>
      <b/>
      <sz val="15"/>
      <name val="Calibri"/>
      <family val="2"/>
      <scheme val="minor"/>
    </font>
    <font>
      <b/>
      <sz val="10"/>
      <color rgb="FF000000"/>
      <name val="Calibri Light"/>
      <family val="2"/>
      <scheme val="major"/>
    </font>
    <font>
      <sz val="10"/>
      <color rgb="FFFF0000"/>
      <name val="Calibri Light"/>
      <family val="2"/>
      <scheme val="major"/>
    </font>
    <font>
      <sz val="12"/>
      <color rgb="FFFF0000"/>
      <name val="Calibri Light"/>
      <family val="2"/>
      <scheme val="major"/>
    </font>
    <font>
      <u/>
      <sz val="12"/>
      <color rgb="FFFF0000"/>
      <name val="Calibri Light"/>
      <family val="2"/>
      <scheme val="major"/>
    </font>
    <font>
      <b/>
      <sz val="20"/>
      <color rgb="FFFF0000"/>
      <name val="Calibri"/>
      <family val="2"/>
      <scheme val="minor"/>
    </font>
    <font>
      <sz val="8"/>
      <color theme="1"/>
      <name val="Arial Nova"/>
      <family val="2"/>
    </font>
    <font>
      <sz val="8"/>
      <color theme="1"/>
      <name val="Calibri"/>
      <family val="2"/>
      <scheme val="minor"/>
    </font>
    <font>
      <b/>
      <sz val="15"/>
      <color rgb="FFFF0000"/>
      <name val="Calibri"/>
      <family val="2"/>
      <scheme val="minor"/>
    </font>
    <font>
      <sz val="10"/>
      <color rgb="FF000000"/>
      <name val="Calibri"/>
      <family val="2"/>
      <scheme val="minor"/>
    </font>
    <font>
      <sz val="10"/>
      <name val="Calibri Light"/>
      <family val="2"/>
      <scheme val="major"/>
    </font>
    <font>
      <sz val="10"/>
      <color rgb="FFFF0000"/>
      <name val="Calibri"/>
      <family val="2"/>
      <scheme val="minor"/>
    </font>
    <font>
      <b/>
      <sz val="10"/>
      <color rgb="FFFF0000"/>
      <name val="Calibri"/>
      <family val="2"/>
      <scheme val="minor"/>
    </font>
    <font>
      <sz val="11"/>
      <color theme="1"/>
      <name val="Calibri Light"/>
      <family val="2"/>
      <scheme val="major"/>
    </font>
    <font>
      <sz val="11"/>
      <name val="Calibri Light"/>
      <family val="2"/>
      <scheme val="major"/>
    </font>
    <font>
      <i/>
      <sz val="12"/>
      <name val="Calibri"/>
      <family val="2"/>
      <scheme val="minor"/>
    </font>
    <font>
      <sz val="9"/>
      <color theme="1"/>
      <name val="Arial Nova"/>
      <family val="2"/>
    </font>
    <font>
      <b/>
      <sz val="9"/>
      <color theme="1"/>
      <name val="Arial Nova"/>
      <family val="2"/>
    </font>
    <font>
      <b/>
      <sz val="7"/>
      <color theme="1"/>
      <name val="Arial Nova"/>
      <family val="2"/>
    </font>
    <font>
      <b/>
      <sz val="9"/>
      <color rgb="FFFF0000"/>
      <name val="Arial Nova"/>
      <family val="2"/>
    </font>
  </fonts>
  <fills count="29">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bgColor rgb="FF000000"/>
      </patternFill>
    </fill>
    <fill>
      <patternFill patternType="solid">
        <fgColor theme="9" tint="0.59999389629810485"/>
        <bgColor rgb="FF000000"/>
      </patternFill>
    </fill>
    <fill>
      <patternFill patternType="solid">
        <fgColor theme="6" tint="0.79998168889431442"/>
        <bgColor rgb="FF000000"/>
      </patternFill>
    </fill>
    <fill>
      <patternFill patternType="solid">
        <fgColor theme="7" tint="0.79998168889431442"/>
        <bgColor rgb="FF000000"/>
      </patternFill>
    </fill>
    <fill>
      <patternFill patternType="solid">
        <fgColor rgb="FF7030A0"/>
        <bgColor indexed="64"/>
      </patternFill>
    </fill>
    <fill>
      <patternFill patternType="solid">
        <fgColor rgb="FFFFFF00"/>
        <bgColor indexed="64"/>
      </patternFill>
    </fill>
    <fill>
      <patternFill patternType="solid">
        <fgColor theme="0"/>
        <bgColor theme="4" tint="0.79998168889431442"/>
      </patternFill>
    </fill>
    <fill>
      <patternFill patternType="solid">
        <fgColor rgb="FF92D050"/>
        <bgColor indexed="64"/>
      </patternFill>
    </fill>
    <fill>
      <patternFill patternType="solid">
        <fgColor rgb="FFC00000"/>
        <bgColor indexed="64"/>
      </patternFill>
    </fill>
    <fill>
      <patternFill patternType="solid">
        <fgColor theme="9" tint="0.39997558519241921"/>
        <bgColor rgb="FF000000"/>
      </patternFill>
    </fill>
    <fill>
      <patternFill patternType="solid">
        <fgColor theme="9" tint="0.79998168889431442"/>
        <bgColor indexed="64"/>
      </patternFill>
    </fill>
    <fill>
      <patternFill patternType="solid">
        <fgColor theme="9"/>
        <bgColor indexed="64"/>
      </patternFill>
    </fill>
    <fill>
      <patternFill patternType="solid">
        <fgColor rgb="FFFFFF99"/>
        <bgColor indexed="64"/>
      </patternFill>
    </fill>
    <fill>
      <patternFill patternType="solid">
        <fgColor rgb="FFFFFF66"/>
        <bgColor indexed="64"/>
      </patternFill>
    </fill>
    <fill>
      <patternFill patternType="solid">
        <fgColor rgb="FFFF0000"/>
        <bgColor indexed="64"/>
      </patternFill>
    </fill>
    <fill>
      <patternFill patternType="solid">
        <fgColor theme="8"/>
        <bgColor indexed="64"/>
      </patternFill>
    </fill>
    <fill>
      <patternFill patternType="solid">
        <fgColor theme="9" tint="0.39997558519241921"/>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diagonal/>
    </border>
  </borders>
  <cellStyleXfs count="12">
    <xf numFmtId="0" fontId="0" fillId="0" borderId="0"/>
    <xf numFmtId="0" fontId="3" fillId="0" borderId="0"/>
    <xf numFmtId="166" fontId="3" fillId="0" borderId="0" applyFill="0" applyBorder="0" applyAlignment="0" applyProtection="0"/>
    <xf numFmtId="164" fontId="1" fillId="0" borderId="0" applyFont="0" applyFill="0" applyBorder="0" applyAlignment="0" applyProtection="0"/>
    <xf numFmtId="0" fontId="9" fillId="0" borderId="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463">
    <xf numFmtId="0" fontId="0" fillId="0" borderId="0" xfId="0"/>
    <xf numFmtId="0" fontId="5" fillId="0" borderId="0" xfId="0" applyFont="1"/>
    <xf numFmtId="0" fontId="5" fillId="0" borderId="0" xfId="0" applyFont="1" applyFill="1"/>
    <xf numFmtId="0" fontId="5" fillId="0" borderId="0" xfId="0" applyFont="1" applyFill="1" applyAlignment="1">
      <alignment horizontal="center"/>
    </xf>
    <xf numFmtId="0" fontId="6" fillId="0" borderId="0" xfId="0" applyNumberFormat="1" applyFont="1" applyFill="1" applyBorder="1" applyAlignment="1">
      <alignment horizontal="center" wrapText="1"/>
    </xf>
    <xf numFmtId="0" fontId="6" fillId="0" borderId="0" xfId="0" applyNumberFormat="1" applyFont="1" applyFill="1" applyBorder="1" applyAlignment="1">
      <alignment wrapText="1"/>
    </xf>
    <xf numFmtId="0" fontId="6" fillId="0" borderId="0" xfId="0" applyNumberFormat="1" applyFont="1" applyFill="1" applyAlignment="1">
      <alignment vertical="center" wrapText="1"/>
    </xf>
    <xf numFmtId="0" fontId="6" fillId="0" borderId="0" xfId="0" applyNumberFormat="1" applyFont="1" applyAlignment="1">
      <alignment horizontal="left" vertical="center" wrapText="1"/>
    </xf>
    <xf numFmtId="165" fontId="5" fillId="0" borderId="0" xfId="0" applyNumberFormat="1" applyFont="1"/>
    <xf numFmtId="3" fontId="5" fillId="0" borderId="0" xfId="0" applyNumberFormat="1" applyFont="1"/>
    <xf numFmtId="165" fontId="5" fillId="0" borderId="0" xfId="0" applyNumberFormat="1" applyFont="1" applyFill="1"/>
    <xf numFmtId="1" fontId="5" fillId="0" borderId="0" xfId="0" applyNumberFormat="1" applyFont="1"/>
    <xf numFmtId="0" fontId="6" fillId="0" borderId="0" xfId="0" applyFont="1" applyAlignment="1">
      <alignment vertical="center"/>
    </xf>
    <xf numFmtId="0" fontId="8" fillId="0" borderId="0" xfId="0" applyFont="1" applyFill="1" applyAlignment="1">
      <alignment vertical="center"/>
    </xf>
    <xf numFmtId="0" fontId="8" fillId="0" borderId="6" xfId="0" applyFont="1" applyFill="1" applyBorder="1" applyAlignment="1">
      <alignment horizontal="center" wrapText="1"/>
    </xf>
    <xf numFmtId="0" fontId="8" fillId="0" borderId="0" xfId="0" applyFont="1" applyFill="1"/>
    <xf numFmtId="0" fontId="7" fillId="0" borderId="0" xfId="0" applyFont="1" applyFill="1" applyBorder="1" applyAlignment="1">
      <alignment vertical="center"/>
    </xf>
    <xf numFmtId="0" fontId="8" fillId="0" borderId="0" xfId="0" applyFont="1" applyFill="1" applyBorder="1" applyAlignment="1">
      <alignment vertical="center"/>
    </xf>
    <xf numFmtId="165" fontId="5" fillId="0" borderId="0" xfId="0" applyNumberFormat="1" applyFont="1" applyBorder="1"/>
    <xf numFmtId="0" fontId="5" fillId="0" borderId="0" xfId="0" applyFont="1" applyBorder="1"/>
    <xf numFmtId="3" fontId="5" fillId="0" borderId="0" xfId="0" applyNumberFormat="1" applyFont="1" applyBorder="1"/>
    <xf numFmtId="165" fontId="5" fillId="0" borderId="0" xfId="0" applyNumberFormat="1" applyFont="1" applyFill="1" applyBorder="1"/>
    <xf numFmtId="0" fontId="8" fillId="0" borderId="0" xfId="0" applyFont="1" applyFill="1" applyBorder="1" applyAlignment="1">
      <alignment horizontal="center" wrapText="1"/>
    </xf>
    <xf numFmtId="0" fontId="2" fillId="0" borderId="0" xfId="0" applyFont="1" applyAlignment="1">
      <alignment horizontal="center" vertical="center"/>
    </xf>
    <xf numFmtId="0" fontId="0" fillId="0" borderId="0" xfId="0" applyFont="1"/>
    <xf numFmtId="0" fontId="0" fillId="0" borderId="0" xfId="0" applyFont="1" applyBorder="1"/>
    <xf numFmtId="0" fontId="10" fillId="3" borderId="0" xfId="0" applyFont="1" applyFill="1" applyBorder="1" applyAlignment="1">
      <alignment horizontal="center" vertical="center" wrapText="1"/>
    </xf>
    <xf numFmtId="0" fontId="2" fillId="0" borderId="0" xfId="0" applyFont="1" applyBorder="1" applyAlignment="1">
      <alignment horizontal="center" vertical="center"/>
    </xf>
    <xf numFmtId="164" fontId="12" fillId="4" borderId="0" xfId="3" applyFont="1" applyFill="1" applyBorder="1" applyAlignment="1">
      <alignment horizontal="center" vertical="center"/>
    </xf>
    <xf numFmtId="0" fontId="14"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44" fontId="14" fillId="2" borderId="0" xfId="7" applyFont="1" applyFill="1" applyBorder="1" applyAlignment="1">
      <alignment horizontal="center" vertical="center" wrapText="1"/>
    </xf>
    <xf numFmtId="168" fontId="15" fillId="2" borderId="0" xfId="0" applyNumberFormat="1" applyFont="1" applyFill="1" applyBorder="1" applyAlignment="1">
      <alignment horizontal="center" vertical="center"/>
    </xf>
    <xf numFmtId="168" fontId="14" fillId="2" borderId="0" xfId="0" applyNumberFormat="1" applyFont="1" applyFill="1" applyBorder="1" applyAlignment="1">
      <alignment horizontal="center" vertical="center"/>
    </xf>
    <xf numFmtId="169" fontId="14" fillId="2" borderId="0" xfId="0" applyNumberFormat="1" applyFont="1" applyFill="1" applyBorder="1" applyAlignment="1">
      <alignment horizontal="center" vertical="center"/>
    </xf>
    <xf numFmtId="0" fontId="14" fillId="2" borderId="0" xfId="0" applyFont="1" applyFill="1" applyBorder="1"/>
    <xf numFmtId="168" fontId="14" fillId="2" borderId="0" xfId="0" applyNumberFormat="1" applyFont="1" applyFill="1" applyBorder="1"/>
    <xf numFmtId="0" fontId="14" fillId="2" borderId="0" xfId="0" applyFont="1" applyFill="1" applyBorder="1" applyAlignment="1">
      <alignment wrapText="1"/>
    </xf>
    <xf numFmtId="0" fontId="13" fillId="2" borderId="0" xfId="0" applyFont="1" applyFill="1" applyBorder="1" applyAlignment="1">
      <alignment horizontal="center" vertical="center"/>
    </xf>
    <xf numFmtId="43" fontId="16" fillId="2" borderId="0" xfId="5" applyFont="1" applyFill="1" applyBorder="1" applyAlignment="1">
      <alignment horizontal="center" vertical="center"/>
    </xf>
    <xf numFmtId="0" fontId="5" fillId="2" borderId="0" xfId="0" applyFont="1" applyFill="1" applyBorder="1"/>
    <xf numFmtId="0" fontId="13" fillId="5" borderId="13" xfId="0" applyFont="1" applyFill="1" applyBorder="1" applyAlignment="1">
      <alignment horizontal="center" vertical="center"/>
    </xf>
    <xf numFmtId="0" fontId="13" fillId="5" borderId="0" xfId="0" applyFont="1" applyFill="1" applyBorder="1" applyAlignment="1">
      <alignment horizontal="center" vertical="center"/>
    </xf>
    <xf numFmtId="0" fontId="4" fillId="8" borderId="15" xfId="0" applyFont="1" applyFill="1" applyBorder="1" applyAlignment="1">
      <alignment horizontal="center" vertical="center"/>
    </xf>
    <xf numFmtId="0" fontId="14" fillId="2" borderId="0" xfId="0" applyFont="1" applyFill="1"/>
    <xf numFmtId="170" fontId="18" fillId="6" borderId="26" xfId="7" applyNumberFormat="1" applyFont="1" applyFill="1" applyBorder="1" applyAlignment="1">
      <alignment horizontal="center" vertical="center" wrapText="1"/>
    </xf>
    <xf numFmtId="170" fontId="18" fillId="6" borderId="27" xfId="7" applyNumberFormat="1" applyFont="1" applyFill="1" applyBorder="1" applyAlignment="1">
      <alignment horizontal="center" vertical="center" wrapText="1"/>
    </xf>
    <xf numFmtId="0" fontId="19" fillId="5" borderId="28" xfId="0" applyFont="1" applyFill="1" applyBorder="1" applyAlignment="1">
      <alignment horizontal="center" vertical="center" wrapText="1"/>
    </xf>
    <xf numFmtId="0" fontId="19" fillId="5" borderId="23" xfId="0" applyFont="1" applyFill="1" applyBorder="1" applyAlignment="1">
      <alignment horizontal="center" vertical="center" wrapText="1"/>
    </xf>
    <xf numFmtId="0" fontId="19" fillId="5" borderId="24" xfId="0" applyFont="1" applyFill="1" applyBorder="1" applyAlignment="1">
      <alignment horizontal="center" vertical="center" wrapText="1"/>
    </xf>
    <xf numFmtId="170" fontId="18" fillId="5" borderId="29" xfId="0" applyNumberFormat="1" applyFont="1" applyFill="1" applyBorder="1" applyAlignment="1">
      <alignment horizontal="center" vertical="center" wrapText="1"/>
    </xf>
    <xf numFmtId="170" fontId="18" fillId="5" borderId="28" xfId="0" applyNumberFormat="1" applyFont="1" applyFill="1" applyBorder="1" applyAlignment="1">
      <alignment horizontal="center" vertical="center" wrapText="1"/>
    </xf>
    <xf numFmtId="170" fontId="19" fillId="5" borderId="23" xfId="0" applyNumberFormat="1" applyFont="1" applyFill="1" applyBorder="1" applyAlignment="1">
      <alignment horizontal="center" vertical="center" wrapText="1"/>
    </xf>
    <xf numFmtId="170" fontId="19" fillId="5" borderId="30" xfId="0" applyNumberFormat="1" applyFont="1" applyFill="1" applyBorder="1" applyAlignment="1">
      <alignment horizontal="center" vertical="center" wrapText="1"/>
    </xf>
    <xf numFmtId="170" fontId="19" fillId="5" borderId="13" xfId="0" applyNumberFormat="1" applyFont="1" applyFill="1" applyBorder="1" applyAlignment="1">
      <alignment horizontal="center" vertical="center" wrapText="1"/>
    </xf>
    <xf numFmtId="170" fontId="18" fillId="6" borderId="29" xfId="0" applyNumberFormat="1" applyFont="1" applyFill="1" applyBorder="1" applyAlignment="1">
      <alignment horizontal="center" vertical="center" wrapText="1"/>
    </xf>
    <xf numFmtId="170" fontId="18" fillId="7" borderId="29" xfId="0" applyNumberFormat="1" applyFont="1" applyFill="1" applyBorder="1" applyAlignment="1">
      <alignment horizontal="center" vertical="center" wrapText="1"/>
    </xf>
    <xf numFmtId="170" fontId="18" fillId="7" borderId="23" xfId="0" applyNumberFormat="1" applyFont="1" applyFill="1" applyBorder="1" applyAlignment="1">
      <alignment horizontal="center" vertical="center" wrapText="1"/>
    </xf>
    <xf numFmtId="170" fontId="18" fillId="7" borderId="24" xfId="0" applyNumberFormat="1" applyFont="1" applyFill="1" applyBorder="1" applyAlignment="1">
      <alignment horizontal="center" vertical="center" wrapText="1"/>
    </xf>
    <xf numFmtId="170" fontId="18" fillId="6" borderId="23" xfId="0" applyNumberFormat="1" applyFont="1" applyFill="1" applyBorder="1" applyAlignment="1">
      <alignment horizontal="center" vertical="center" wrapText="1"/>
    </xf>
    <xf numFmtId="170" fontId="18" fillId="6" borderId="24" xfId="0" applyNumberFormat="1" applyFont="1" applyFill="1" applyBorder="1" applyAlignment="1">
      <alignment horizontal="center" vertical="center" wrapText="1"/>
    </xf>
    <xf numFmtId="170" fontId="17" fillId="2" borderId="0" xfId="0" applyNumberFormat="1" applyFont="1" applyFill="1" applyBorder="1" applyAlignment="1">
      <alignment horizontal="center" vertical="center" wrapText="1"/>
    </xf>
    <xf numFmtId="43" fontId="20" fillId="6" borderId="31" xfId="5" applyFont="1" applyFill="1" applyBorder="1" applyAlignment="1">
      <alignment horizontal="center" vertical="center" wrapText="1"/>
    </xf>
    <xf numFmtId="170" fontId="15" fillId="2" borderId="0" xfId="0" applyNumberFormat="1" applyFont="1" applyFill="1" applyBorder="1" applyAlignment="1">
      <alignment horizontal="center" vertical="center"/>
    </xf>
    <xf numFmtId="170" fontId="21" fillId="8" borderId="25" xfId="0" applyNumberFormat="1" applyFont="1" applyFill="1" applyBorder="1" applyAlignment="1">
      <alignment horizontal="center" vertical="center" wrapText="1"/>
    </xf>
    <xf numFmtId="170" fontId="17" fillId="8" borderId="26" xfId="0" applyNumberFormat="1" applyFont="1" applyFill="1" applyBorder="1" applyAlignment="1">
      <alignment horizontal="center" vertical="center" wrapText="1"/>
    </xf>
    <xf numFmtId="170" fontId="17" fillId="9" borderId="7" xfId="0" applyNumberFormat="1" applyFont="1" applyFill="1" applyBorder="1" applyAlignment="1">
      <alignment horizontal="center" vertical="center"/>
    </xf>
    <xf numFmtId="170" fontId="15" fillId="2" borderId="0" xfId="0" applyNumberFormat="1" applyFont="1" applyFill="1" applyBorder="1" applyAlignment="1">
      <alignment vertical="center"/>
    </xf>
    <xf numFmtId="44" fontId="17" fillId="10" borderId="15" xfId="7" applyFont="1" applyFill="1" applyBorder="1" applyAlignment="1">
      <alignment horizontal="center" vertical="center"/>
    </xf>
    <xf numFmtId="44" fontId="17" fillId="10" borderId="16" xfId="7" applyFont="1" applyFill="1" applyBorder="1" applyAlignment="1">
      <alignment horizontal="center" vertical="center"/>
    </xf>
    <xf numFmtId="44" fontId="17" fillId="2" borderId="0" xfId="7" applyFont="1" applyFill="1" applyBorder="1" applyAlignment="1">
      <alignment horizontal="center" vertical="center"/>
    </xf>
    <xf numFmtId="170" fontId="17" fillId="2" borderId="0" xfId="0" applyNumberFormat="1" applyFont="1" applyFill="1" applyBorder="1" applyAlignment="1">
      <alignment horizontal="center" vertical="center"/>
    </xf>
    <xf numFmtId="170" fontId="15" fillId="2" borderId="13" xfId="0" applyNumberFormat="1" applyFont="1" applyFill="1" applyBorder="1" applyAlignment="1">
      <alignment vertical="center"/>
    </xf>
    <xf numFmtId="0" fontId="23" fillId="12" borderId="6" xfId="0" applyFont="1" applyFill="1" applyBorder="1" applyAlignment="1">
      <alignment horizontal="center" vertical="center" wrapText="1"/>
    </xf>
    <xf numFmtId="167" fontId="24" fillId="0" borderId="6" xfId="0" applyNumberFormat="1" applyFont="1" applyBorder="1" applyAlignment="1">
      <alignment horizontal="center" vertical="center" wrapText="1"/>
    </xf>
    <xf numFmtId="167" fontId="24" fillId="6" borderId="6" xfId="0" applyNumberFormat="1" applyFont="1" applyFill="1" applyBorder="1" applyAlignment="1">
      <alignment horizontal="center" vertical="center" wrapText="1"/>
    </xf>
    <xf numFmtId="167" fontId="23" fillId="12" borderId="33" xfId="0" applyNumberFormat="1" applyFont="1" applyFill="1" applyBorder="1" applyAlignment="1">
      <alignment horizontal="center" vertical="center" wrapText="1"/>
    </xf>
    <xf numFmtId="0" fontId="25" fillId="12" borderId="7" xfId="0" applyFont="1" applyFill="1" applyBorder="1" applyAlignment="1">
      <alignment horizontal="center" vertical="center" wrapText="1"/>
    </xf>
    <xf numFmtId="0" fontId="25" fillId="12" borderId="6" xfId="0" applyFont="1" applyFill="1" applyBorder="1" applyAlignment="1">
      <alignment horizontal="center" vertical="center" wrapText="1"/>
    </xf>
    <xf numFmtId="0" fontId="25" fillId="12" borderId="8" xfId="0" applyFont="1" applyFill="1" applyBorder="1" applyAlignment="1">
      <alignment horizontal="center" vertical="center" wrapText="1"/>
    </xf>
    <xf numFmtId="168" fontId="25" fillId="12" borderId="32" xfId="0" applyNumberFormat="1" applyFont="1" applyFill="1" applyBorder="1" applyAlignment="1">
      <alignment horizontal="center" vertical="center" wrapText="1"/>
    </xf>
    <xf numFmtId="168" fontId="25" fillId="12" borderId="34" xfId="0" applyNumberFormat="1" applyFont="1" applyFill="1" applyBorder="1" applyAlignment="1">
      <alignment horizontal="center" vertical="center" wrapText="1"/>
    </xf>
    <xf numFmtId="168" fontId="25" fillId="13" borderId="34" xfId="0" applyNumberFormat="1" applyFont="1" applyFill="1" applyBorder="1" applyAlignment="1">
      <alignment horizontal="center" vertical="center" wrapText="1"/>
    </xf>
    <xf numFmtId="168" fontId="25" fillId="12" borderId="35" xfId="0" applyNumberFormat="1" applyFont="1" applyFill="1" applyBorder="1" applyAlignment="1">
      <alignment horizontal="center" vertical="center" wrapText="1"/>
    </xf>
    <xf numFmtId="0" fontId="25" fillId="2" borderId="33" xfId="0" applyFont="1" applyFill="1" applyBorder="1" applyAlignment="1">
      <alignment horizontal="center" vertical="center" wrapText="1"/>
    </xf>
    <xf numFmtId="168" fontId="25" fillId="12" borderId="10" xfId="0" applyNumberFormat="1" applyFont="1" applyFill="1" applyBorder="1" applyAlignment="1">
      <alignment horizontal="center" vertical="center" wrapText="1"/>
    </xf>
    <xf numFmtId="168" fontId="25" fillId="12" borderId="32" xfId="0" applyNumberFormat="1" applyFont="1" applyFill="1" applyBorder="1" applyAlignment="1">
      <alignment wrapText="1"/>
    </xf>
    <xf numFmtId="168" fontId="25" fillId="12" borderId="6" xfId="0" applyNumberFormat="1" applyFont="1" applyFill="1" applyBorder="1" applyAlignment="1">
      <alignment wrapText="1"/>
    </xf>
    <xf numFmtId="168" fontId="25" fillId="14" borderId="6" xfId="0" applyNumberFormat="1" applyFont="1" applyFill="1" applyBorder="1" applyAlignment="1">
      <alignment wrapText="1"/>
    </xf>
    <xf numFmtId="0" fontId="25" fillId="12" borderId="8" xfId="0" applyFont="1" applyFill="1" applyBorder="1" applyAlignment="1">
      <alignment wrapText="1"/>
    </xf>
    <xf numFmtId="168" fontId="25" fillId="15" borderId="6" xfId="0" applyNumberFormat="1" applyFont="1" applyFill="1" applyBorder="1" applyAlignment="1">
      <alignment wrapText="1"/>
    </xf>
    <xf numFmtId="0" fontId="27" fillId="12" borderId="8" xfId="8" applyFont="1" applyFill="1" applyBorder="1" applyAlignment="1">
      <alignment wrapText="1"/>
    </xf>
    <xf numFmtId="43" fontId="16" fillId="2" borderId="36" xfId="5" applyFont="1" applyFill="1" applyBorder="1" applyAlignment="1">
      <alignment horizontal="center" vertical="center"/>
    </xf>
    <xf numFmtId="168" fontId="29" fillId="2" borderId="35" xfId="0" applyNumberFormat="1" applyFont="1" applyFill="1" applyBorder="1"/>
    <xf numFmtId="0" fontId="14" fillId="2" borderId="7" xfId="0" applyFont="1" applyFill="1" applyBorder="1" applyAlignment="1">
      <alignment horizontal="center" vertical="center"/>
    </xf>
    <xf numFmtId="44" fontId="29" fillId="2" borderId="32" xfId="7" applyFont="1" applyFill="1" applyBorder="1" applyAlignment="1">
      <alignment horizontal="center" vertical="center"/>
    </xf>
    <xf numFmtId="44" fontId="29" fillId="2" borderId="6" xfId="7" applyFont="1" applyFill="1" applyBorder="1" applyAlignment="1">
      <alignment horizontal="center" vertical="center"/>
    </xf>
    <xf numFmtId="171" fontId="29" fillId="2" borderId="0" xfId="0" applyNumberFormat="1" applyFont="1" applyFill="1" applyBorder="1" applyAlignment="1">
      <alignment horizontal="right" vertical="center"/>
    </xf>
    <xf numFmtId="0" fontId="29" fillId="2" borderId="32" xfId="0" applyFont="1" applyFill="1" applyBorder="1"/>
    <xf numFmtId="5" fontId="29" fillId="2" borderId="32" xfId="7" applyNumberFormat="1" applyFont="1" applyFill="1" applyBorder="1"/>
    <xf numFmtId="0" fontId="25" fillId="12" borderId="33" xfId="0" applyFont="1" applyFill="1" applyBorder="1" applyAlignment="1">
      <alignment horizontal="center" vertical="center" wrapText="1"/>
    </xf>
    <xf numFmtId="168" fontId="25" fillId="12" borderId="6" xfId="0" applyNumberFormat="1" applyFont="1" applyFill="1" applyBorder="1" applyAlignment="1">
      <alignment horizontal="center" vertical="center" wrapText="1"/>
    </xf>
    <xf numFmtId="168" fontId="25" fillId="14" borderId="6" xfId="0" applyNumberFormat="1" applyFont="1" applyFill="1" applyBorder="1" applyAlignment="1">
      <alignment horizontal="center" vertical="center" wrapText="1"/>
    </xf>
    <xf numFmtId="0" fontId="26" fillId="12" borderId="8" xfId="9" applyFill="1" applyBorder="1" applyAlignment="1">
      <alignment wrapText="1"/>
    </xf>
    <xf numFmtId="0" fontId="22"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8" xfId="0" applyFont="1" applyFill="1" applyBorder="1" applyAlignment="1">
      <alignment horizontal="center" vertical="center"/>
    </xf>
    <xf numFmtId="169" fontId="28" fillId="2" borderId="33" xfId="0" applyNumberFormat="1" applyFont="1" applyFill="1" applyBorder="1" applyAlignment="1">
      <alignment horizontal="center" vertical="center"/>
    </xf>
    <xf numFmtId="0" fontId="28" fillId="2" borderId="33" xfId="0" applyFont="1" applyFill="1" applyBorder="1" applyAlignment="1">
      <alignment horizontal="center" vertical="center"/>
    </xf>
    <xf numFmtId="168" fontId="28" fillId="2" borderId="32" xfId="0" applyNumberFormat="1" applyFont="1" applyFill="1" applyBorder="1" applyAlignment="1">
      <alignment horizontal="center" vertical="center"/>
    </xf>
    <xf numFmtId="168" fontId="28" fillId="2" borderId="6" xfId="0" applyNumberFormat="1" applyFont="1" applyFill="1" applyBorder="1"/>
    <xf numFmtId="168" fontId="28" fillId="6" borderId="6" xfId="0" applyNumberFormat="1" applyFont="1" applyFill="1" applyBorder="1"/>
    <xf numFmtId="168" fontId="28" fillId="2" borderId="32" xfId="0" applyNumberFormat="1" applyFont="1" applyFill="1" applyBorder="1"/>
    <xf numFmtId="0" fontId="28" fillId="2" borderId="8" xfId="0" applyFont="1" applyFill="1" applyBorder="1" applyAlignment="1">
      <alignment wrapText="1"/>
    </xf>
    <xf numFmtId="168" fontId="28" fillId="7" borderId="6" xfId="0" applyNumberFormat="1" applyFont="1" applyFill="1" applyBorder="1"/>
    <xf numFmtId="0" fontId="14" fillId="16" borderId="0" xfId="0" applyFont="1" applyFill="1" applyBorder="1"/>
    <xf numFmtId="0" fontId="14" fillId="16" borderId="0" xfId="0" applyFont="1" applyFill="1"/>
    <xf numFmtId="0" fontId="28" fillId="2" borderId="6" xfId="0" applyFont="1" applyFill="1" applyBorder="1" applyAlignment="1">
      <alignment horizontal="center" vertical="center" wrapText="1"/>
    </xf>
    <xf numFmtId="0" fontId="14" fillId="17" borderId="0" xfId="0" applyFont="1" applyFill="1" applyBorder="1"/>
    <xf numFmtId="0" fontId="14" fillId="17" borderId="0" xfId="0" applyFont="1" applyFill="1"/>
    <xf numFmtId="0" fontId="30" fillId="2" borderId="8" xfId="0" applyFont="1" applyFill="1" applyBorder="1" applyAlignment="1">
      <alignment horizontal="left" vertical="center" wrapText="1"/>
    </xf>
    <xf numFmtId="167" fontId="31" fillId="2" borderId="32" xfId="10" applyNumberFormat="1" applyFont="1" applyFill="1" applyBorder="1" applyAlignment="1">
      <alignment horizontal="center" vertical="center"/>
    </xf>
    <xf numFmtId="167" fontId="31" fillId="18" borderId="32" xfId="6" applyNumberFormat="1" applyFont="1" applyFill="1" applyBorder="1" applyAlignment="1">
      <alignment horizontal="center" vertical="center"/>
    </xf>
    <xf numFmtId="167" fontId="31" fillId="2" borderId="32" xfId="6" applyNumberFormat="1" applyFont="1" applyFill="1" applyBorder="1" applyAlignment="1">
      <alignment horizontal="center" vertical="center"/>
    </xf>
    <xf numFmtId="168" fontId="30" fillId="2" borderId="32" xfId="0" applyNumberFormat="1" applyFont="1" applyFill="1" applyBorder="1" applyAlignment="1">
      <alignment horizontal="center" vertical="center"/>
    </xf>
    <xf numFmtId="168" fontId="30" fillId="12" borderId="32" xfId="0" applyNumberFormat="1" applyFont="1" applyFill="1" applyBorder="1" applyAlignment="1">
      <alignment horizontal="center" vertical="center" wrapText="1"/>
    </xf>
    <xf numFmtId="0" fontId="14" fillId="2" borderId="0" xfId="0" applyFont="1" applyFill="1" applyAlignment="1">
      <alignment horizontal="center" vertical="center"/>
    </xf>
    <xf numFmtId="168" fontId="28" fillId="2" borderId="6" xfId="0" applyNumberFormat="1" applyFont="1" applyFill="1" applyBorder="1" applyAlignment="1">
      <alignment horizontal="center" vertical="center"/>
    </xf>
    <xf numFmtId="168" fontId="28" fillId="7" borderId="6" xfId="0" applyNumberFormat="1" applyFont="1" applyFill="1" applyBorder="1" applyAlignment="1">
      <alignment horizontal="center" vertical="center"/>
    </xf>
    <xf numFmtId="0" fontId="28" fillId="2" borderId="8" xfId="0" applyFont="1" applyFill="1" applyBorder="1" applyAlignment="1">
      <alignment horizontal="center" vertical="center" wrapText="1"/>
    </xf>
    <xf numFmtId="168" fontId="25" fillId="15" borderId="6" xfId="0" applyNumberFormat="1" applyFont="1" applyFill="1" applyBorder="1" applyAlignment="1">
      <alignment horizontal="center" vertical="center" wrapText="1"/>
    </xf>
    <xf numFmtId="0" fontId="27" fillId="12" borderId="8" xfId="8" applyFont="1" applyFill="1" applyBorder="1" applyAlignment="1">
      <alignment horizontal="center" vertical="center" wrapText="1"/>
    </xf>
    <xf numFmtId="0" fontId="28" fillId="17" borderId="6" xfId="0" applyFont="1" applyFill="1" applyBorder="1" applyAlignment="1">
      <alignment horizontal="center" vertical="center"/>
    </xf>
    <xf numFmtId="0" fontId="32" fillId="2" borderId="0" xfId="0" applyFont="1" applyFill="1" applyBorder="1"/>
    <xf numFmtId="0" fontId="32" fillId="17" borderId="0" xfId="0" applyFont="1" applyFill="1" applyBorder="1"/>
    <xf numFmtId="168" fontId="28" fillId="2" borderId="32" xfId="7" applyNumberFormat="1" applyFont="1" applyFill="1" applyBorder="1"/>
    <xf numFmtId="168" fontId="28" fillId="2" borderId="6" xfId="7" applyNumberFormat="1" applyFont="1" applyFill="1" applyBorder="1"/>
    <xf numFmtId="168" fontId="28" fillId="6" borderId="6" xfId="7" applyNumberFormat="1" applyFont="1" applyFill="1" applyBorder="1"/>
    <xf numFmtId="0" fontId="14" fillId="19" borderId="0" xfId="0" applyFont="1" applyFill="1" applyBorder="1"/>
    <xf numFmtId="0" fontId="14" fillId="19" borderId="0" xfId="0" applyFont="1" applyFill="1"/>
    <xf numFmtId="0" fontId="33" fillId="2" borderId="6" xfId="0" applyFont="1" applyFill="1" applyBorder="1" applyAlignment="1">
      <alignment horizontal="center" vertical="center" wrapText="1"/>
    </xf>
    <xf numFmtId="0" fontId="30" fillId="2" borderId="8" xfId="0" applyFont="1" applyFill="1" applyBorder="1" applyAlignment="1">
      <alignment wrapText="1"/>
    </xf>
    <xf numFmtId="0" fontId="13" fillId="2" borderId="11" xfId="0" applyFont="1" applyFill="1" applyBorder="1" applyAlignment="1">
      <alignment horizontal="center" vertical="center"/>
    </xf>
    <xf numFmtId="0" fontId="14" fillId="2" borderId="11" xfId="0" applyFont="1" applyFill="1" applyBorder="1"/>
    <xf numFmtId="171" fontId="29" fillId="2" borderId="11" xfId="0" applyNumberFormat="1" applyFont="1" applyFill="1" applyBorder="1" applyAlignment="1">
      <alignment horizontal="right" vertical="center"/>
    </xf>
    <xf numFmtId="0" fontId="14" fillId="2" borderId="6" xfId="0" applyFont="1" applyFill="1" applyBorder="1"/>
    <xf numFmtId="168" fontId="25" fillId="12" borderId="25" xfId="0" applyNumberFormat="1" applyFont="1" applyFill="1" applyBorder="1" applyAlignment="1">
      <alignment wrapText="1"/>
    </xf>
    <xf numFmtId="168" fontId="25" fillId="12" borderId="26" xfId="0" applyNumberFormat="1" applyFont="1" applyFill="1" applyBorder="1" applyAlignment="1">
      <alignment wrapText="1"/>
    </xf>
    <xf numFmtId="168" fontId="25" fillId="15" borderId="26" xfId="0" applyNumberFormat="1" applyFont="1" applyFill="1" applyBorder="1" applyAlignment="1">
      <alignment wrapText="1"/>
    </xf>
    <xf numFmtId="0" fontId="14" fillId="2" borderId="0" xfId="0" applyFont="1" applyFill="1" applyAlignment="1">
      <alignment horizontal="center" vertical="center" wrapText="1"/>
    </xf>
    <xf numFmtId="44" fontId="14" fillId="2" borderId="0" xfId="7" applyFont="1" applyFill="1" applyAlignment="1">
      <alignment horizontal="center" vertical="center" wrapText="1"/>
    </xf>
    <xf numFmtId="44" fontId="14" fillId="6" borderId="0" xfId="7" applyFont="1" applyFill="1" applyAlignment="1">
      <alignment horizontal="center" vertical="center" wrapText="1"/>
    </xf>
    <xf numFmtId="0" fontId="14" fillId="17" borderId="0" xfId="0" applyFont="1" applyFill="1" applyAlignment="1">
      <alignment horizontal="center" vertical="center"/>
    </xf>
    <xf numFmtId="168" fontId="15" fillId="2" borderId="0" xfId="0" applyNumberFormat="1" applyFont="1" applyFill="1" applyAlignment="1">
      <alignment horizontal="center" vertical="center"/>
    </xf>
    <xf numFmtId="168" fontId="15" fillId="5" borderId="0" xfId="0" applyNumberFormat="1" applyFont="1" applyFill="1" applyAlignment="1">
      <alignment horizontal="center" vertical="center"/>
    </xf>
    <xf numFmtId="168" fontId="14" fillId="2" borderId="0" xfId="0" applyNumberFormat="1" applyFont="1" applyFill="1" applyAlignment="1">
      <alignment horizontal="center" vertical="center"/>
    </xf>
    <xf numFmtId="169" fontId="14" fillId="2" borderId="0" xfId="0" applyNumberFormat="1" applyFont="1" applyFill="1" applyAlignment="1">
      <alignment horizontal="center" vertical="center"/>
    </xf>
    <xf numFmtId="168" fontId="14" fillId="2" borderId="35" xfId="0" applyNumberFormat="1" applyFont="1" applyFill="1" applyBorder="1"/>
    <xf numFmtId="168" fontId="14" fillId="2" borderId="0" xfId="0" applyNumberFormat="1" applyFont="1" applyFill="1"/>
    <xf numFmtId="0" fontId="14" fillId="2" borderId="0" xfId="0" applyFont="1" applyFill="1" applyAlignment="1">
      <alignment wrapText="1"/>
    </xf>
    <xf numFmtId="0" fontId="35" fillId="2" borderId="0" xfId="0" applyFont="1" applyFill="1" applyBorder="1"/>
    <xf numFmtId="168" fontId="14" fillId="2" borderId="6" xfId="0" applyNumberFormat="1" applyFont="1" applyFill="1" applyBorder="1"/>
    <xf numFmtId="0" fontId="22" fillId="0" borderId="0" xfId="0" applyFont="1"/>
    <xf numFmtId="0" fontId="22" fillId="0" borderId="0" xfId="0" applyFont="1" applyAlignment="1">
      <alignment horizontal="left" wrapText="1"/>
    </xf>
    <xf numFmtId="164" fontId="22" fillId="0" borderId="0" xfId="3" applyFont="1"/>
    <xf numFmtId="0" fontId="36" fillId="3" borderId="6" xfId="0" applyFont="1" applyFill="1" applyBorder="1" applyAlignment="1">
      <alignment horizontal="center" vertical="center"/>
    </xf>
    <xf numFmtId="0" fontId="36" fillId="3" borderId="6" xfId="0" applyFont="1" applyFill="1" applyBorder="1" applyAlignment="1">
      <alignment horizontal="center" vertical="center" wrapText="1"/>
    </xf>
    <xf numFmtId="164" fontId="36" fillId="3" borderId="6" xfId="3" applyFont="1" applyFill="1" applyBorder="1" applyAlignment="1">
      <alignment horizontal="center" vertical="center" wrapText="1"/>
    </xf>
    <xf numFmtId="167" fontId="36" fillId="3" borderId="6" xfId="0" applyNumberFormat="1" applyFont="1" applyFill="1" applyBorder="1" applyAlignment="1">
      <alignment horizontal="center" vertical="center" wrapText="1"/>
    </xf>
    <xf numFmtId="168" fontId="17" fillId="11" borderId="15" xfId="0" applyNumberFormat="1" applyFont="1" applyFill="1" applyBorder="1" applyAlignment="1">
      <alignment horizontal="center" vertical="center" wrapText="1"/>
    </xf>
    <xf numFmtId="168" fontId="29" fillId="2" borderId="32" xfId="0" applyNumberFormat="1" applyFont="1" applyFill="1" applyBorder="1" applyAlignment="1">
      <alignment vertical="center"/>
    </xf>
    <xf numFmtId="168" fontId="34" fillId="2" borderId="39" xfId="0" applyNumberFormat="1" applyFont="1" applyFill="1" applyBorder="1"/>
    <xf numFmtId="168" fontId="17" fillId="11" borderId="16" xfId="0" applyNumberFormat="1" applyFont="1" applyFill="1" applyBorder="1" applyAlignment="1">
      <alignment horizontal="center" vertical="center" wrapText="1"/>
    </xf>
    <xf numFmtId="168" fontId="17" fillId="11" borderId="17" xfId="0" applyNumberFormat="1" applyFont="1" applyFill="1" applyBorder="1" applyAlignment="1">
      <alignment horizontal="center" vertical="center" wrapText="1"/>
    </xf>
    <xf numFmtId="168" fontId="29" fillId="2" borderId="6" xfId="0" applyNumberFormat="1" applyFont="1" applyFill="1" applyBorder="1" applyAlignment="1">
      <alignment vertical="center"/>
    </xf>
    <xf numFmtId="168" fontId="29" fillId="2" borderId="33" xfId="0" applyNumberFormat="1" applyFont="1" applyFill="1" applyBorder="1" applyAlignment="1">
      <alignment vertical="center"/>
    </xf>
    <xf numFmtId="0" fontId="2" fillId="0" borderId="0" xfId="0" applyFont="1"/>
    <xf numFmtId="0" fontId="19" fillId="3" borderId="40" xfId="0" applyFont="1" applyFill="1" applyBorder="1" applyAlignment="1">
      <alignment horizontal="center" wrapText="1"/>
    </xf>
    <xf numFmtId="0" fontId="19" fillId="3" borderId="0" xfId="0" applyFont="1" applyFill="1" applyBorder="1" applyAlignment="1">
      <alignment horizontal="center"/>
    </xf>
    <xf numFmtId="0" fontId="19" fillId="3" borderId="41" xfId="0" applyFont="1" applyFill="1" applyBorder="1" applyAlignment="1">
      <alignment horizontal="center"/>
    </xf>
    <xf numFmtId="0" fontId="2" fillId="3" borderId="0" xfId="0" applyFont="1" applyFill="1"/>
    <xf numFmtId="43" fontId="14" fillId="2" borderId="0" xfId="5" applyFont="1" applyFill="1" applyBorder="1"/>
    <xf numFmtId="171" fontId="29" fillId="2" borderId="8" xfId="0" applyNumberFormat="1" applyFont="1" applyFill="1" applyBorder="1" applyAlignment="1">
      <alignment horizontal="right" vertical="center"/>
    </xf>
    <xf numFmtId="171" fontId="29" fillId="2" borderId="6" xfId="0" applyNumberFormat="1" applyFont="1" applyFill="1" applyBorder="1" applyAlignment="1">
      <alignment horizontal="right" vertical="center"/>
    </xf>
    <xf numFmtId="0" fontId="0" fillId="0" borderId="6" xfId="0" applyBorder="1"/>
    <xf numFmtId="9" fontId="0" fillId="0" borderId="0" xfId="11" applyFont="1"/>
    <xf numFmtId="170" fontId="21" fillId="8" borderId="6" xfId="0" applyNumberFormat="1" applyFont="1" applyFill="1" applyBorder="1" applyAlignment="1">
      <alignment horizontal="center" vertical="center" wrapText="1"/>
    </xf>
    <xf numFmtId="170" fontId="17" fillId="8" borderId="6" xfId="0" applyNumberFormat="1" applyFont="1" applyFill="1" applyBorder="1" applyAlignment="1">
      <alignment horizontal="center" vertical="center" wrapText="1"/>
    </xf>
    <xf numFmtId="170" fontId="17" fillId="8" borderId="6" xfId="0" quotePrefix="1" applyNumberFormat="1" applyFont="1" applyFill="1" applyBorder="1" applyAlignment="1">
      <alignment horizontal="center" vertical="center" wrapText="1"/>
    </xf>
    <xf numFmtId="9" fontId="0" fillId="0" borderId="0" xfId="0" applyNumberFormat="1"/>
    <xf numFmtId="9" fontId="2" fillId="0" borderId="0" xfId="0" applyNumberFormat="1" applyFont="1"/>
    <xf numFmtId="9" fontId="0" fillId="0" borderId="6" xfId="11" applyFont="1" applyBorder="1"/>
    <xf numFmtId="9" fontId="0" fillId="0" borderId="6" xfId="0" applyNumberFormat="1" applyBorder="1"/>
    <xf numFmtId="10" fontId="2" fillId="0" borderId="0" xfId="0" applyNumberFormat="1" applyFont="1"/>
    <xf numFmtId="170" fontId="17" fillId="20" borderId="6" xfId="0" applyNumberFormat="1" applyFont="1" applyFill="1" applyBorder="1" applyAlignment="1">
      <alignment horizontal="center" vertical="center" wrapText="1"/>
    </xf>
    <xf numFmtId="170" fontId="18" fillId="6" borderId="30" xfId="0" applyNumberFormat="1" applyFont="1" applyFill="1" applyBorder="1" applyAlignment="1">
      <alignment horizontal="center" vertical="center" wrapText="1"/>
    </xf>
    <xf numFmtId="0" fontId="27" fillId="12" borderId="33" xfId="8" applyFont="1" applyFill="1" applyBorder="1" applyAlignment="1">
      <alignment wrapText="1"/>
    </xf>
    <xf numFmtId="0" fontId="27" fillId="12" borderId="33" xfId="8" applyFont="1" applyFill="1" applyBorder="1" applyAlignment="1">
      <alignment horizontal="center" vertical="center" wrapText="1"/>
    </xf>
    <xf numFmtId="0" fontId="27" fillId="12" borderId="43" xfId="8" applyFont="1" applyFill="1" applyBorder="1" applyAlignment="1">
      <alignment wrapText="1"/>
    </xf>
    <xf numFmtId="0" fontId="27" fillId="12" borderId="27" xfId="8" applyFont="1" applyFill="1" applyBorder="1" applyAlignment="1">
      <alignment wrapText="1"/>
    </xf>
    <xf numFmtId="0" fontId="38" fillId="12" borderId="6" xfId="0" applyFont="1" applyFill="1" applyBorder="1" applyAlignment="1">
      <alignment horizontal="center" vertical="center" wrapText="1"/>
    </xf>
    <xf numFmtId="0" fontId="39" fillId="2" borderId="6" xfId="0" applyFont="1" applyFill="1" applyBorder="1" applyAlignment="1">
      <alignment horizontal="center" vertical="center" wrapText="1"/>
    </xf>
    <xf numFmtId="170" fontId="18" fillId="6" borderId="47" xfId="7" applyNumberFormat="1" applyFont="1" applyFill="1" applyBorder="1" applyAlignment="1">
      <alignment horizontal="center" vertical="center" wrapText="1"/>
    </xf>
    <xf numFmtId="0" fontId="23" fillId="12" borderId="35" xfId="0" applyFont="1" applyFill="1" applyBorder="1" applyAlignment="1">
      <alignment horizontal="center" vertical="center" wrapText="1"/>
    </xf>
    <xf numFmtId="167" fontId="23" fillId="12" borderId="7" xfId="0" applyNumberFormat="1" applyFont="1" applyFill="1" applyBorder="1" applyAlignment="1">
      <alignment horizontal="center" vertical="center" wrapText="1"/>
    </xf>
    <xf numFmtId="167" fontId="24" fillId="0" borderId="7" xfId="0" applyNumberFormat="1" applyFont="1" applyBorder="1" applyAlignment="1">
      <alignment horizontal="center" vertical="center" wrapText="1"/>
    </xf>
    <xf numFmtId="44" fontId="24" fillId="0" borderId="7" xfId="7" applyFont="1" applyBorder="1" applyAlignment="1">
      <alignment horizontal="center" vertical="center" wrapText="1" shrinkToFit="1"/>
    </xf>
    <xf numFmtId="167" fontId="24" fillId="2" borderId="7" xfId="0" applyNumberFormat="1" applyFont="1" applyFill="1" applyBorder="1" applyAlignment="1">
      <alignment horizontal="center" vertical="center" wrapText="1"/>
    </xf>
    <xf numFmtId="164" fontId="0" fillId="0" borderId="7" xfId="3" applyFont="1" applyBorder="1" applyAlignment="1">
      <alignment vertical="center"/>
    </xf>
    <xf numFmtId="170" fontId="18" fillId="6" borderId="15" xfId="7" applyNumberFormat="1" applyFont="1" applyFill="1" applyBorder="1" applyAlignment="1">
      <alignment horizontal="center" vertical="center" wrapText="1"/>
    </xf>
    <xf numFmtId="170" fontId="18" fillId="6" borderId="16" xfId="7" applyNumberFormat="1" applyFont="1" applyFill="1" applyBorder="1" applyAlignment="1">
      <alignment horizontal="center" vertical="center" wrapText="1"/>
    </xf>
    <xf numFmtId="170" fontId="18" fillId="6" borderId="17" xfId="7" applyNumberFormat="1" applyFont="1" applyFill="1" applyBorder="1" applyAlignment="1">
      <alignment horizontal="center" vertical="center" wrapText="1"/>
    </xf>
    <xf numFmtId="0" fontId="23" fillId="12" borderId="38"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38" fillId="12" borderId="33"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39" fillId="12" borderId="32"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168" fontId="40" fillId="12" borderId="32" xfId="0" applyNumberFormat="1" applyFont="1" applyFill="1" applyBorder="1" applyAlignment="1">
      <alignment wrapText="1"/>
    </xf>
    <xf numFmtId="168" fontId="40" fillId="12" borderId="6" xfId="0" applyNumberFormat="1" applyFont="1" applyFill="1" applyBorder="1" applyAlignment="1">
      <alignment wrapText="1"/>
    </xf>
    <xf numFmtId="0" fontId="41" fillId="12" borderId="8" xfId="8" applyFont="1" applyFill="1" applyBorder="1" applyAlignment="1">
      <alignment wrapText="1"/>
    </xf>
    <xf numFmtId="168" fontId="40" fillId="2" borderId="32" xfId="0" applyNumberFormat="1" applyFont="1" applyFill="1" applyBorder="1"/>
    <xf numFmtId="168" fontId="40" fillId="2" borderId="6" xfId="0" applyNumberFormat="1" applyFont="1" applyFill="1" applyBorder="1"/>
    <xf numFmtId="44" fontId="17" fillId="10" borderId="16" xfId="7" applyFont="1" applyFill="1" applyBorder="1" applyAlignment="1">
      <alignment horizontal="center" vertical="center" wrapText="1"/>
    </xf>
    <xf numFmtId="171" fontId="29" fillId="2" borderId="35" xfId="0" applyNumberFormat="1" applyFont="1" applyFill="1" applyBorder="1" applyAlignment="1">
      <alignment horizontal="right" vertical="center"/>
    </xf>
    <xf numFmtId="44" fontId="17" fillId="10" borderId="44" xfId="7" applyFont="1" applyFill="1" applyBorder="1" applyAlignment="1">
      <alignment horizontal="center" vertical="center"/>
    </xf>
    <xf numFmtId="44" fontId="17" fillId="10" borderId="6" xfId="7" applyFont="1" applyFill="1" applyBorder="1" applyAlignment="1">
      <alignment horizontal="center" vertical="center"/>
    </xf>
    <xf numFmtId="44" fontId="17" fillId="10" borderId="6" xfId="7" quotePrefix="1" applyFont="1" applyFill="1" applyBorder="1" applyAlignment="1">
      <alignment horizontal="center" vertical="center"/>
    </xf>
    <xf numFmtId="9" fontId="29" fillId="2" borderId="6" xfId="11" applyFont="1" applyFill="1" applyBorder="1" applyAlignment="1">
      <alignment horizontal="right" vertical="center"/>
    </xf>
    <xf numFmtId="0" fontId="13" fillId="2" borderId="0" xfId="0" applyFont="1" applyFill="1" applyBorder="1" applyAlignment="1">
      <alignment horizontal="center" vertical="center"/>
    </xf>
    <xf numFmtId="44" fontId="29" fillId="2" borderId="48" xfId="7" applyFont="1" applyFill="1" applyBorder="1" applyAlignment="1">
      <alignment horizontal="center" vertical="center"/>
    </xf>
    <xf numFmtId="44" fontId="29" fillId="2" borderId="49" xfId="7" applyFont="1" applyFill="1" applyBorder="1" applyAlignment="1">
      <alignment horizontal="center" vertical="center"/>
    </xf>
    <xf numFmtId="171" fontId="29" fillId="2" borderId="50" xfId="0" applyNumberFormat="1" applyFont="1" applyFill="1" applyBorder="1" applyAlignment="1">
      <alignment horizontal="right" vertical="center"/>
    </xf>
    <xf numFmtId="164" fontId="16" fillId="2" borderId="6" xfId="3" applyFont="1" applyFill="1" applyBorder="1"/>
    <xf numFmtId="168" fontId="44" fillId="2" borderId="6" xfId="0" applyNumberFormat="1" applyFont="1" applyFill="1" applyBorder="1" applyAlignment="1">
      <alignment horizontal="center" vertical="center"/>
    </xf>
    <xf numFmtId="0" fontId="43" fillId="2" borderId="6" xfId="0" applyFont="1" applyFill="1" applyBorder="1" applyAlignment="1">
      <alignment horizontal="center" vertical="center" wrapText="1"/>
    </xf>
    <xf numFmtId="0" fontId="22" fillId="0" borderId="6" xfId="0" applyFont="1" applyBorder="1" applyAlignment="1">
      <alignment horizontal="center" vertical="center"/>
    </xf>
    <xf numFmtId="164" fontId="22" fillId="0" borderId="6" xfId="3" applyFont="1" applyBorder="1" applyAlignment="1">
      <alignment horizontal="center" vertical="center"/>
    </xf>
    <xf numFmtId="0" fontId="13" fillId="5" borderId="13" xfId="0" applyFont="1" applyFill="1" applyBorder="1" applyAlignment="1">
      <alignment horizontal="center" vertical="center"/>
    </xf>
    <xf numFmtId="0" fontId="13" fillId="2" borderId="0" xfId="0" applyFont="1" applyFill="1" applyBorder="1" applyAlignment="1">
      <alignment horizontal="center" vertical="center"/>
    </xf>
    <xf numFmtId="0" fontId="23" fillId="21" borderId="32" xfId="0" applyFont="1" applyFill="1" applyBorder="1" applyAlignment="1">
      <alignment horizontal="center" vertical="center" wrapText="1"/>
    </xf>
    <xf numFmtId="0" fontId="38" fillId="21" borderId="32" xfId="0" applyFont="1" applyFill="1" applyBorder="1" applyAlignment="1">
      <alignment horizontal="center" vertical="center" wrapText="1"/>
    </xf>
    <xf numFmtId="43" fontId="16" fillId="2" borderId="35" xfId="5" applyFont="1" applyFill="1" applyBorder="1" applyAlignment="1">
      <alignment horizontal="center" vertical="center"/>
    </xf>
    <xf numFmtId="0" fontId="14" fillId="2" borderId="6" xfId="0" applyFont="1" applyFill="1" applyBorder="1" applyAlignment="1">
      <alignment horizontal="center" vertical="center" wrapText="1"/>
    </xf>
    <xf numFmtId="44" fontId="29" fillId="22" borderId="6" xfId="7" applyFont="1" applyFill="1" applyBorder="1" applyAlignment="1">
      <alignment horizontal="center" vertical="center"/>
    </xf>
    <xf numFmtId="44" fontId="29" fillId="22" borderId="49" xfId="7" applyFont="1" applyFill="1" applyBorder="1" applyAlignment="1">
      <alignment horizontal="center" vertical="center"/>
    </xf>
    <xf numFmtId="164" fontId="42" fillId="22" borderId="6" xfId="3" applyFont="1" applyFill="1" applyBorder="1"/>
    <xf numFmtId="0" fontId="13" fillId="2" borderId="0" xfId="0" applyFont="1" applyFill="1" applyBorder="1" applyAlignment="1">
      <alignment horizontal="center" vertical="center"/>
    </xf>
    <xf numFmtId="0" fontId="23" fillId="12" borderId="37"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41" fillId="12" borderId="33" xfId="8" applyFont="1" applyFill="1" applyBorder="1" applyAlignment="1">
      <alignment wrapText="1"/>
    </xf>
    <xf numFmtId="5" fontId="29" fillId="2" borderId="37" xfId="7" applyNumberFormat="1" applyFont="1" applyFill="1" applyBorder="1"/>
    <xf numFmtId="0" fontId="36" fillId="3" borderId="6" xfId="0" quotePrefix="1" applyFont="1" applyFill="1" applyBorder="1" applyAlignment="1">
      <alignment horizontal="center" vertical="center"/>
    </xf>
    <xf numFmtId="0" fontId="36" fillId="3" borderId="6" xfId="0" quotePrefix="1" applyFont="1" applyFill="1" applyBorder="1" applyAlignment="1">
      <alignment horizontal="center" vertical="center" wrapText="1"/>
    </xf>
    <xf numFmtId="172" fontId="0" fillId="0" borderId="0" xfId="3" applyNumberFormat="1" applyFont="1" applyFill="1"/>
    <xf numFmtId="0" fontId="2" fillId="0" borderId="0" xfId="0" applyFont="1" applyFill="1" applyAlignment="1">
      <alignment horizontal="center" vertical="center"/>
    </xf>
    <xf numFmtId="0" fontId="2" fillId="0" borderId="0" xfId="0" applyFont="1" applyFill="1"/>
    <xf numFmtId="0" fontId="0" fillId="0" borderId="0" xfId="0" applyFont="1" applyFill="1"/>
    <xf numFmtId="0" fontId="22" fillId="0" borderId="0" xfId="0" applyFont="1" applyFill="1"/>
    <xf numFmtId="0" fontId="22" fillId="0" borderId="0" xfId="0" applyFont="1" applyFill="1" applyAlignment="1">
      <alignment horizontal="left" wrapText="1"/>
    </xf>
    <xf numFmtId="172" fontId="22" fillId="0" borderId="0" xfId="3" applyNumberFormat="1" applyFont="1" applyFill="1"/>
    <xf numFmtId="0" fontId="0" fillId="0" borderId="0" xfId="0" applyFont="1" applyFill="1" applyBorder="1"/>
    <xf numFmtId="0" fontId="23"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0" fontId="19" fillId="23" borderId="40" xfId="0" applyFont="1" applyFill="1" applyBorder="1" applyAlignment="1">
      <alignment horizontal="center" wrapText="1"/>
    </xf>
    <xf numFmtId="0" fontId="19" fillId="23" borderId="0" xfId="0" applyFont="1" applyFill="1" applyBorder="1" applyAlignment="1">
      <alignment horizontal="center"/>
    </xf>
    <xf numFmtId="167" fontId="19" fillId="23" borderId="0" xfId="0" applyNumberFormat="1" applyFont="1" applyFill="1" applyBorder="1" applyAlignment="1">
      <alignment horizontal="center"/>
    </xf>
    <xf numFmtId="0" fontId="19" fillId="23" borderId="41" xfId="0" applyFont="1" applyFill="1" applyBorder="1" applyAlignment="1">
      <alignment horizontal="center"/>
    </xf>
    <xf numFmtId="0" fontId="2" fillId="23" borderId="0" xfId="0" applyFont="1" applyFill="1"/>
    <xf numFmtId="0" fontId="22" fillId="2" borderId="0" xfId="0" applyFont="1" applyFill="1" applyAlignment="1">
      <alignment horizontal="left" wrapText="1"/>
    </xf>
    <xf numFmtId="167" fontId="22" fillId="0" borderId="0" xfId="0" applyNumberFormat="1" applyFont="1"/>
    <xf numFmtId="0" fontId="46" fillId="12" borderId="6" xfId="0" applyFont="1" applyFill="1" applyBorder="1" applyAlignment="1">
      <alignment horizontal="center" vertical="center" wrapText="1"/>
    </xf>
    <xf numFmtId="167" fontId="22" fillId="0" borderId="6" xfId="0" applyNumberFormat="1" applyFont="1" applyBorder="1" applyAlignment="1">
      <alignment horizontal="center" vertical="center"/>
    </xf>
    <xf numFmtId="164" fontId="22" fillId="10" borderId="6" xfId="3" applyFont="1" applyFill="1" applyBorder="1" applyAlignment="1">
      <alignment horizontal="center" vertical="center"/>
    </xf>
    <xf numFmtId="164" fontId="22" fillId="0" borderId="6" xfId="3" applyFont="1" applyFill="1" applyBorder="1" applyAlignment="1">
      <alignment horizontal="center" vertical="center"/>
    </xf>
    <xf numFmtId="0" fontId="47" fillId="12" borderId="6"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47" fillId="2" borderId="6" xfId="0" applyFont="1" applyFill="1" applyBorder="1" applyAlignment="1">
      <alignment horizontal="center" vertical="center" wrapText="1"/>
    </xf>
    <xf numFmtId="0" fontId="46" fillId="2" borderId="6" xfId="0" applyFont="1" applyFill="1" applyBorder="1" applyAlignment="1">
      <alignment horizontal="center" vertical="center" wrapText="1"/>
    </xf>
    <xf numFmtId="167" fontId="19" fillId="0" borderId="6" xfId="0" applyNumberFormat="1" applyFont="1" applyBorder="1"/>
    <xf numFmtId="0" fontId="19" fillId="23" borderId="0" xfId="0" applyFont="1" applyFill="1" applyBorder="1" applyAlignment="1">
      <alignment horizontal="left"/>
    </xf>
    <xf numFmtId="0" fontId="36" fillId="3" borderId="6" xfId="0" applyFont="1" applyFill="1" applyBorder="1" applyAlignment="1">
      <alignment horizontal="left" vertical="center"/>
    </xf>
    <xf numFmtId="0" fontId="46" fillId="12" borderId="6" xfId="0" applyFont="1" applyFill="1" applyBorder="1" applyAlignment="1">
      <alignment horizontal="left" vertical="center" wrapText="1"/>
    </xf>
    <xf numFmtId="44" fontId="0" fillId="0" borderId="6" xfId="7" applyFont="1" applyBorder="1"/>
    <xf numFmtId="0" fontId="14" fillId="2" borderId="6" xfId="0" applyFont="1" applyFill="1" applyBorder="1" applyAlignment="1">
      <alignment horizontal="left" vertical="center" wrapText="1"/>
    </xf>
    <xf numFmtId="44" fontId="50" fillId="0" borderId="6" xfId="7" applyFont="1" applyBorder="1"/>
    <xf numFmtId="167" fontId="22" fillId="0" borderId="6" xfId="0" applyNumberFormat="1" applyFont="1" applyFill="1" applyBorder="1" applyAlignment="1">
      <alignment horizontal="center" vertical="center"/>
    </xf>
    <xf numFmtId="0" fontId="15" fillId="2" borderId="6" xfId="0" applyFont="1" applyFill="1" applyBorder="1" applyAlignment="1">
      <alignment horizontal="left" vertical="center" wrapText="1"/>
    </xf>
    <xf numFmtId="44" fontId="51" fillId="4" borderId="0" xfId="7" applyFont="1" applyFill="1" applyBorder="1" applyAlignment="1">
      <alignment horizontal="center" vertical="center"/>
    </xf>
    <xf numFmtId="0" fontId="46" fillId="2" borderId="6" xfId="0" applyFont="1" applyFill="1" applyBorder="1" applyAlignment="1">
      <alignment horizontal="left" vertical="center" wrapText="1"/>
    </xf>
    <xf numFmtId="164" fontId="19" fillId="0" borderId="0" xfId="0" applyNumberFormat="1" applyFont="1"/>
    <xf numFmtId="0" fontId="14" fillId="0" borderId="6" xfId="0" applyFont="1" applyFill="1" applyBorder="1" applyAlignment="1">
      <alignment horizontal="center" vertical="center" wrapText="1"/>
    </xf>
    <xf numFmtId="164" fontId="22" fillId="0" borderId="6" xfId="0" applyNumberFormat="1" applyFont="1" applyBorder="1" applyAlignment="1">
      <alignment horizontal="center" vertical="center"/>
    </xf>
    <xf numFmtId="172" fontId="2" fillId="24" borderId="6" xfId="3" applyNumberFormat="1" applyFont="1" applyFill="1" applyBorder="1"/>
    <xf numFmtId="172" fontId="19" fillId="24" borderId="6" xfId="3" applyNumberFormat="1" applyFont="1" applyFill="1" applyBorder="1" applyAlignment="1">
      <alignment horizontal="center" vertical="center" wrapText="1"/>
    </xf>
    <xf numFmtId="167" fontId="2" fillId="24" borderId="6" xfId="3" applyNumberFormat="1" applyFont="1" applyFill="1" applyBorder="1"/>
    <xf numFmtId="167" fontId="2" fillId="24" borderId="6" xfId="0" applyNumberFormat="1" applyFont="1" applyFill="1" applyBorder="1"/>
    <xf numFmtId="167" fontId="0" fillId="0" borderId="0" xfId="0" applyNumberFormat="1" applyFont="1" applyFill="1"/>
    <xf numFmtId="167" fontId="1" fillId="24" borderId="6" xfId="0" applyNumberFormat="1" applyFont="1" applyFill="1" applyBorder="1"/>
    <xf numFmtId="167" fontId="2" fillId="24" borderId="6" xfId="3" applyNumberFormat="1" applyFont="1" applyFill="1" applyBorder="1" applyAlignment="1">
      <alignment horizontal="center" vertical="center"/>
    </xf>
    <xf numFmtId="167" fontId="22" fillId="2" borderId="6" xfId="0" applyNumberFormat="1" applyFont="1" applyFill="1" applyBorder="1" applyAlignment="1">
      <alignment horizontal="center" vertical="center"/>
    </xf>
    <xf numFmtId="164" fontId="22" fillId="2" borderId="6" xfId="3" applyFont="1" applyFill="1" applyBorder="1" applyAlignment="1">
      <alignment horizontal="center" vertical="center"/>
    </xf>
    <xf numFmtId="167" fontId="22" fillId="8" borderId="6" xfId="0" applyNumberFormat="1" applyFont="1" applyFill="1" applyBorder="1" applyAlignment="1">
      <alignment horizontal="center" vertical="center"/>
    </xf>
    <xf numFmtId="164" fontId="22" fillId="8" borderId="6" xfId="3" applyFont="1" applyFill="1" applyBorder="1" applyAlignment="1">
      <alignment horizontal="center" vertical="center"/>
    </xf>
    <xf numFmtId="0" fontId="14" fillId="2" borderId="6" xfId="0" applyFont="1" applyFill="1" applyBorder="1" applyAlignment="1">
      <alignment horizontal="center" vertical="top" wrapText="1"/>
    </xf>
    <xf numFmtId="164" fontId="50" fillId="0" borderId="6" xfId="3" applyFont="1" applyBorder="1" applyAlignment="1">
      <alignment vertical="center"/>
    </xf>
    <xf numFmtId="0" fontId="19" fillId="24" borderId="6" xfId="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left" vertical="center" wrapText="1"/>
    </xf>
    <xf numFmtId="0" fontId="0" fillId="0" borderId="0" xfId="0" applyFont="1" applyFill="1" applyAlignment="1">
      <alignment vertical="center"/>
    </xf>
    <xf numFmtId="167" fontId="2" fillId="0" borderId="0" xfId="0" applyNumberFormat="1" applyFont="1" applyFill="1"/>
    <xf numFmtId="9" fontId="0" fillId="0" borderId="0" xfId="11" applyFont="1" applyFill="1"/>
    <xf numFmtId="0" fontId="0" fillId="26" borderId="0" xfId="0" applyFont="1" applyFill="1"/>
    <xf numFmtId="0" fontId="23" fillId="2" borderId="6" xfId="0" applyFont="1" applyFill="1" applyBorder="1" applyAlignment="1">
      <alignment horizontal="center" vertical="center" wrapText="1"/>
    </xf>
    <xf numFmtId="0" fontId="22" fillId="2" borderId="6" xfId="0" applyFont="1" applyFill="1" applyBorder="1" applyAlignment="1">
      <alignment horizontal="center" vertical="center"/>
    </xf>
    <xf numFmtId="167" fontId="1" fillId="2" borderId="6" xfId="3" applyNumberFormat="1" applyFont="1" applyFill="1" applyBorder="1" applyAlignment="1">
      <alignment horizontal="center" vertical="center"/>
    </xf>
    <xf numFmtId="167" fontId="1" fillId="2" borderId="6" xfId="3" applyNumberFormat="1" applyFont="1" applyFill="1" applyBorder="1"/>
    <xf numFmtId="167" fontId="1" fillId="2" borderId="6" xfId="0" applyNumberFormat="1" applyFont="1" applyFill="1" applyBorder="1"/>
    <xf numFmtId="167" fontId="0" fillId="2" borderId="6" xfId="0" applyNumberFormat="1" applyFont="1" applyFill="1" applyBorder="1"/>
    <xf numFmtId="167" fontId="0" fillId="2" borderId="6" xfId="3" applyNumberFormat="1" applyFont="1" applyFill="1" applyBorder="1"/>
    <xf numFmtId="0" fontId="0" fillId="2" borderId="0" xfId="0" applyFont="1" applyFill="1"/>
    <xf numFmtId="0" fontId="0" fillId="23" borderId="0" xfId="0" applyFont="1" applyFill="1"/>
    <xf numFmtId="172" fontId="22" fillId="26" borderId="0" xfId="3" applyNumberFormat="1" applyFont="1" applyFill="1"/>
    <xf numFmtId="167" fontId="0" fillId="2" borderId="0" xfId="0" applyNumberFormat="1" applyFont="1" applyFill="1" applyBorder="1"/>
    <xf numFmtId="0" fontId="19" fillId="2" borderId="40" xfId="0" applyFont="1" applyFill="1" applyBorder="1" applyAlignment="1">
      <alignment horizontal="center" wrapText="1"/>
    </xf>
    <xf numFmtId="0" fontId="19" fillId="2" borderId="0" xfId="0" applyFont="1" applyFill="1" applyBorder="1" applyAlignment="1">
      <alignment horizontal="left"/>
    </xf>
    <xf numFmtId="0" fontId="19" fillId="2" borderId="0" xfId="0" applyFont="1" applyFill="1" applyBorder="1" applyAlignment="1">
      <alignment horizontal="center"/>
    </xf>
    <xf numFmtId="172" fontId="19" fillId="2" borderId="0" xfId="3" applyNumberFormat="1" applyFont="1" applyFill="1" applyBorder="1" applyAlignment="1">
      <alignment horizontal="center"/>
    </xf>
    <xf numFmtId="172" fontId="2" fillId="2" borderId="0" xfId="3" applyNumberFormat="1" applyFont="1" applyFill="1"/>
    <xf numFmtId="0" fontId="2" fillId="2" borderId="0" xfId="0" applyFont="1" applyFill="1"/>
    <xf numFmtId="0" fontId="19" fillId="2" borderId="0" xfId="0" applyFont="1" applyFill="1" applyBorder="1" applyAlignment="1">
      <alignment horizontal="left" wrapText="1"/>
    </xf>
    <xf numFmtId="172" fontId="0" fillId="2" borderId="0" xfId="3" applyNumberFormat="1" applyFont="1" applyFill="1"/>
    <xf numFmtId="167" fontId="2" fillId="24" borderId="35" xfId="0" applyNumberFormat="1" applyFont="1" applyFill="1" applyBorder="1"/>
    <xf numFmtId="172" fontId="19" fillId="2" borderId="0" xfId="3" applyNumberFormat="1" applyFont="1" applyFill="1" applyBorder="1" applyAlignment="1">
      <alignment horizontal="center" vertical="center"/>
    </xf>
    <xf numFmtId="0" fontId="22" fillId="2" borderId="0" xfId="0" applyFont="1" applyFill="1"/>
    <xf numFmtId="9" fontId="22" fillId="2" borderId="0" xfId="11" applyFont="1" applyFill="1"/>
    <xf numFmtId="172" fontId="22" fillId="2" borderId="0" xfId="3" applyNumberFormat="1" applyFont="1" applyFill="1"/>
    <xf numFmtId="9" fontId="19" fillId="2" borderId="6" xfId="11" applyNumberFormat="1" applyFont="1" applyFill="1" applyBorder="1" applyAlignment="1">
      <alignment horizontal="center"/>
    </xf>
    <xf numFmtId="172" fontId="19" fillId="24" borderId="8" xfId="3" applyNumberFormat="1" applyFont="1" applyFill="1" applyBorder="1" applyAlignment="1">
      <alignment horizontal="center" vertical="center" wrapText="1"/>
    </xf>
    <xf numFmtId="167" fontId="1" fillId="2" borderId="8" xfId="0" applyNumberFormat="1" applyFont="1" applyFill="1" applyBorder="1"/>
    <xf numFmtId="172" fontId="19" fillId="24" borderId="15" xfId="3" applyNumberFormat="1" applyFont="1" applyFill="1" applyBorder="1" applyAlignment="1">
      <alignment horizontal="center" vertical="center" wrapText="1"/>
    </xf>
    <xf numFmtId="172" fontId="19" fillId="24" borderId="17" xfId="3" applyNumberFormat="1" applyFont="1" applyFill="1" applyBorder="1" applyAlignment="1">
      <alignment horizontal="center" vertical="center" wrapText="1"/>
    </xf>
    <xf numFmtId="167" fontId="1" fillId="2" borderId="32" xfId="0" applyNumberFormat="1" applyFont="1" applyFill="1" applyBorder="1"/>
    <xf numFmtId="167" fontId="0" fillId="2" borderId="33" xfId="0" applyNumberFormat="1" applyFont="1" applyFill="1" applyBorder="1"/>
    <xf numFmtId="167" fontId="1" fillId="2" borderId="25" xfId="0" applyNumberFormat="1" applyFont="1" applyFill="1" applyBorder="1"/>
    <xf numFmtId="167" fontId="0" fillId="2" borderId="27" xfId="0" applyNumberFormat="1" applyFont="1" applyFill="1" applyBorder="1"/>
    <xf numFmtId="167" fontId="0" fillId="2" borderId="32" xfId="0" applyNumberFormat="1" applyFont="1" applyFill="1" applyBorder="1"/>
    <xf numFmtId="167" fontId="0" fillId="2" borderId="25" xfId="0" applyNumberFormat="1" applyFont="1" applyFill="1" applyBorder="1"/>
    <xf numFmtId="167" fontId="0" fillId="2" borderId="26" xfId="0" applyNumberFormat="1" applyFont="1" applyFill="1" applyBorder="1"/>
    <xf numFmtId="172" fontId="19" fillId="24" borderId="16" xfId="3" applyNumberFormat="1" applyFont="1" applyFill="1" applyBorder="1" applyAlignment="1">
      <alignment horizontal="center" vertical="center" wrapText="1"/>
    </xf>
    <xf numFmtId="0" fontId="19" fillId="24" borderId="51" xfId="0" applyFont="1" applyFill="1" applyBorder="1" applyAlignment="1">
      <alignment vertical="center" wrapText="1"/>
    </xf>
    <xf numFmtId="0" fontId="19" fillId="24" borderId="52" xfId="0" applyFont="1" applyFill="1" applyBorder="1" applyAlignment="1">
      <alignment vertical="center" wrapText="1"/>
    </xf>
    <xf numFmtId="0" fontId="19" fillId="24" borderId="53" xfId="0" applyFont="1" applyFill="1" applyBorder="1" applyAlignment="1">
      <alignment vertical="center" wrapText="1"/>
    </xf>
    <xf numFmtId="0" fontId="19" fillId="2" borderId="0" xfId="0" applyFont="1" applyFill="1" applyBorder="1" applyAlignment="1">
      <alignment horizontal="center" vertical="center" wrapText="1"/>
    </xf>
    <xf numFmtId="0" fontId="0" fillId="2" borderId="0" xfId="0" applyFont="1" applyFill="1" applyAlignment="1">
      <alignment vertical="center"/>
    </xf>
    <xf numFmtId="168" fontId="17" fillId="2" borderId="0" xfId="0" applyNumberFormat="1" applyFont="1" applyFill="1" applyBorder="1" applyAlignment="1">
      <alignment horizontal="center" vertical="center" wrapText="1"/>
    </xf>
    <xf numFmtId="167" fontId="2" fillId="2" borderId="0" xfId="0" applyNumberFormat="1" applyFont="1" applyFill="1"/>
    <xf numFmtId="172" fontId="19" fillId="5" borderId="44" xfId="3" applyNumberFormat="1" applyFont="1" applyFill="1" applyBorder="1" applyAlignment="1">
      <alignment horizontal="center" vertical="center" wrapText="1"/>
    </xf>
    <xf numFmtId="167" fontId="0" fillId="2" borderId="8" xfId="0" applyNumberFormat="1" applyFont="1" applyFill="1" applyBorder="1"/>
    <xf numFmtId="167" fontId="0" fillId="2" borderId="43" xfId="0" applyNumberFormat="1" applyFont="1" applyFill="1" applyBorder="1"/>
    <xf numFmtId="9" fontId="0" fillId="2" borderId="33" xfId="11" applyFont="1" applyFill="1" applyBorder="1"/>
    <xf numFmtId="9" fontId="0" fillId="2" borderId="27" xfId="11" applyFont="1" applyFill="1" applyBorder="1"/>
    <xf numFmtId="167" fontId="2" fillId="25" borderId="35" xfId="0" applyNumberFormat="1" applyFont="1" applyFill="1" applyBorder="1"/>
    <xf numFmtId="167" fontId="0" fillId="2" borderId="26" xfId="3" applyNumberFormat="1" applyFont="1" applyFill="1" applyBorder="1"/>
    <xf numFmtId="0" fontId="2" fillId="2" borderId="0" xfId="0" applyFont="1" applyFill="1" applyAlignment="1">
      <alignment horizontal="center" vertical="center"/>
    </xf>
    <xf numFmtId="172" fontId="19" fillId="5" borderId="15" xfId="3" applyNumberFormat="1" applyFont="1" applyFill="1" applyBorder="1" applyAlignment="1">
      <alignment horizontal="center" vertical="center" wrapText="1"/>
    </xf>
    <xf numFmtId="172" fontId="19" fillId="5" borderId="16" xfId="3" applyNumberFormat="1" applyFont="1" applyFill="1" applyBorder="1" applyAlignment="1">
      <alignment horizontal="center" vertical="center" wrapText="1"/>
    </xf>
    <xf numFmtId="172" fontId="19" fillId="27" borderId="15" xfId="3" applyNumberFormat="1" applyFont="1" applyFill="1" applyBorder="1" applyAlignment="1">
      <alignment horizontal="center" vertical="center" wrapText="1"/>
    </xf>
    <xf numFmtId="172" fontId="19" fillId="27" borderId="17" xfId="3" applyNumberFormat="1" applyFont="1" applyFill="1" applyBorder="1" applyAlignment="1">
      <alignment horizontal="center" vertical="center" wrapText="1"/>
    </xf>
    <xf numFmtId="167" fontId="12" fillId="4" borderId="0" xfId="3" applyNumberFormat="1" applyFont="1" applyFill="1" applyBorder="1" applyAlignment="1">
      <alignment horizontal="center" vertical="center"/>
    </xf>
    <xf numFmtId="0" fontId="53" fillId="0" borderId="0" xfId="0" applyFont="1" applyAlignment="1">
      <alignment vertical="center" wrapText="1"/>
    </xf>
    <xf numFmtId="167" fontId="43" fillId="0" borderId="42" xfId="0" applyNumberFormat="1" applyFont="1" applyBorder="1" applyAlignment="1">
      <alignment vertical="center" wrapText="1"/>
    </xf>
    <xf numFmtId="0" fontId="43" fillId="0" borderId="42" xfId="0" applyFont="1" applyBorder="1" applyAlignment="1">
      <alignment horizontal="center" vertical="center" wrapText="1"/>
    </xf>
    <xf numFmtId="0" fontId="43" fillId="0" borderId="42" xfId="0" applyFont="1" applyBorder="1" applyAlignment="1">
      <alignment vertical="center" wrapText="1"/>
    </xf>
    <xf numFmtId="167" fontId="43" fillId="2" borderId="6" xfId="0" applyNumberFormat="1" applyFont="1" applyFill="1" applyBorder="1" applyAlignment="1">
      <alignment vertical="center" wrapText="1"/>
    </xf>
    <xf numFmtId="0" fontId="43" fillId="2" borderId="6" xfId="0" applyFont="1" applyFill="1" applyBorder="1" applyAlignment="1">
      <alignment vertical="center" wrapText="1"/>
    </xf>
    <xf numFmtId="0" fontId="54" fillId="0" borderId="0" xfId="0" applyFont="1" applyAlignment="1">
      <alignment horizontal="center" vertical="center" wrapText="1"/>
    </xf>
    <xf numFmtId="0" fontId="55" fillId="0" borderId="6"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54" xfId="0" applyFont="1" applyBorder="1" applyAlignment="1">
      <alignment horizontal="center" vertical="center" wrapText="1"/>
    </xf>
    <xf numFmtId="0" fontId="43" fillId="17" borderId="6" xfId="0" applyFont="1" applyFill="1" applyBorder="1" applyAlignment="1">
      <alignment horizontal="center" vertical="center" wrapText="1"/>
    </xf>
    <xf numFmtId="0" fontId="43" fillId="17" borderId="6" xfId="0" applyFont="1" applyFill="1" applyBorder="1" applyAlignment="1">
      <alignment vertical="center" wrapText="1"/>
    </xf>
    <xf numFmtId="167" fontId="43" fillId="17" borderId="6" xfId="0" applyNumberFormat="1" applyFont="1" applyFill="1" applyBorder="1" applyAlignment="1">
      <alignment vertical="center" wrapText="1"/>
    </xf>
    <xf numFmtId="0" fontId="53" fillId="17" borderId="0" xfId="0" applyFont="1" applyFill="1" applyAlignment="1">
      <alignment vertical="center" wrapText="1"/>
    </xf>
    <xf numFmtId="0" fontId="21" fillId="0" borderId="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2" borderId="9" xfId="0" applyFont="1" applyFill="1" applyBorder="1" applyAlignment="1">
      <alignment horizontal="center" vertical="center"/>
    </xf>
    <xf numFmtId="0" fontId="6" fillId="0" borderId="42" xfId="0" quotePrefix="1" applyNumberFormat="1" applyFont="1" applyFill="1" applyBorder="1" applyAlignment="1">
      <alignment horizontal="left" vertical="center" wrapText="1"/>
    </xf>
    <xf numFmtId="0" fontId="6" fillId="0" borderId="42" xfId="0" applyNumberFormat="1" applyFont="1" applyFill="1" applyBorder="1" applyAlignment="1">
      <alignment horizontal="left" vertical="center" wrapText="1"/>
    </xf>
    <xf numFmtId="0" fontId="6" fillId="0" borderId="0" xfId="0" applyNumberFormat="1" applyFont="1" applyFill="1" applyBorder="1" applyAlignment="1">
      <alignment horizontal="left" vertical="center" wrapText="1"/>
    </xf>
    <xf numFmtId="0" fontId="8" fillId="0" borderId="0" xfId="0" applyFont="1" applyFill="1" applyBorder="1" applyAlignment="1">
      <alignment horizontal="center" vertical="center" wrapText="1"/>
    </xf>
    <xf numFmtId="17" fontId="8" fillId="0" borderId="6" xfId="0" applyNumberFormat="1" applyFont="1" applyFill="1" applyBorder="1" applyAlignment="1">
      <alignment horizontal="center"/>
    </xf>
    <xf numFmtId="0" fontId="8" fillId="0" borderId="6" xfId="0" applyFont="1" applyFill="1" applyBorder="1" applyAlignment="1">
      <alignment horizontal="center"/>
    </xf>
    <xf numFmtId="0" fontId="8" fillId="0" borderId="0" xfId="0" applyFont="1" applyFill="1" applyBorder="1" applyAlignment="1">
      <alignment horizontal="center"/>
    </xf>
    <xf numFmtId="0" fontId="7" fillId="0" borderId="9" xfId="0" applyFont="1" applyFill="1" applyBorder="1" applyAlignment="1">
      <alignment horizontal="center" vertical="center"/>
    </xf>
    <xf numFmtId="0" fontId="8" fillId="0" borderId="10" xfId="0" applyFont="1" applyFill="1" applyBorder="1" applyAlignment="1">
      <alignment horizontal="center" vertical="center"/>
    </xf>
    <xf numFmtId="3" fontId="8" fillId="0" borderId="10" xfId="0" applyNumberFormat="1" applyFont="1" applyFill="1" applyBorder="1" applyAlignment="1">
      <alignment horizontal="center" vertical="center"/>
    </xf>
    <xf numFmtId="0" fontId="13" fillId="7" borderId="21" xfId="0" applyFont="1" applyFill="1" applyBorder="1" applyAlignment="1">
      <alignment horizontal="center" wrapText="1"/>
    </xf>
    <xf numFmtId="0" fontId="13" fillId="7" borderId="19" xfId="0" applyFont="1" applyFill="1" applyBorder="1" applyAlignment="1">
      <alignment horizontal="center"/>
    </xf>
    <xf numFmtId="0" fontId="13" fillId="7" borderId="22" xfId="0" applyFont="1" applyFill="1" applyBorder="1" applyAlignment="1">
      <alignment horizontal="center"/>
    </xf>
    <xf numFmtId="0" fontId="13" fillId="7" borderId="20" xfId="0" applyFont="1" applyFill="1" applyBorder="1" applyAlignment="1">
      <alignment horizontal="center"/>
    </xf>
    <xf numFmtId="0" fontId="13" fillId="2" borderId="0" xfId="0" applyFont="1" applyFill="1" applyBorder="1" applyAlignment="1">
      <alignment horizontal="center" wrapText="1"/>
    </xf>
    <xf numFmtId="0" fontId="13" fillId="2" borderId="0" xfId="0" applyFont="1" applyFill="1" applyBorder="1" applyAlignment="1">
      <alignment horizontal="center"/>
    </xf>
    <xf numFmtId="168" fontId="13" fillId="2" borderId="0" xfId="0" applyNumberFormat="1" applyFont="1" applyFill="1" applyBorder="1" applyAlignment="1">
      <alignment horizontal="center"/>
    </xf>
    <xf numFmtId="0" fontId="13" fillId="8" borderId="16" xfId="0" applyFont="1" applyFill="1" applyBorder="1" applyAlignment="1">
      <alignment horizontal="center" vertical="center"/>
    </xf>
    <xf numFmtId="0" fontId="13" fillId="6" borderId="21" xfId="0" applyFont="1" applyFill="1" applyBorder="1" applyAlignment="1">
      <alignment horizontal="center" wrapText="1"/>
    </xf>
    <xf numFmtId="0" fontId="13" fillId="6" borderId="19" xfId="0" applyFont="1" applyFill="1" applyBorder="1" applyAlignment="1">
      <alignment horizontal="center"/>
    </xf>
    <xf numFmtId="168" fontId="13" fillId="6" borderId="19" xfId="0" applyNumberFormat="1" applyFont="1" applyFill="1" applyBorder="1" applyAlignment="1">
      <alignment horizontal="center"/>
    </xf>
    <xf numFmtId="0" fontId="13" fillId="6" borderId="20" xfId="0" applyFont="1" applyFill="1" applyBorder="1" applyAlignment="1">
      <alignment horizontal="center"/>
    </xf>
    <xf numFmtId="0" fontId="13" fillId="6" borderId="22" xfId="0" applyFont="1" applyFill="1" applyBorder="1" applyAlignment="1">
      <alignment horizontal="center"/>
    </xf>
    <xf numFmtId="0" fontId="13" fillId="6" borderId="18" xfId="0" applyFont="1" applyFill="1" applyBorder="1" applyAlignment="1">
      <alignment horizontal="center" wrapText="1"/>
    </xf>
    <xf numFmtId="0" fontId="13" fillId="8" borderId="44" xfId="0" applyFont="1" applyFill="1" applyBorder="1" applyAlignment="1">
      <alignment horizontal="center" vertical="center"/>
    </xf>
    <xf numFmtId="0" fontId="13" fillId="8" borderId="45" xfId="0" applyFont="1" applyFill="1" applyBorder="1" applyAlignment="1">
      <alignment horizontal="center" vertical="center"/>
    </xf>
    <xf numFmtId="0" fontId="13" fillId="8" borderId="46" xfId="0" applyFont="1" applyFill="1" applyBorder="1" applyAlignment="1">
      <alignment horizontal="center" vertical="center"/>
    </xf>
    <xf numFmtId="44" fontId="13" fillId="6" borderId="15" xfId="7" applyFont="1" applyFill="1" applyBorder="1" applyAlignment="1">
      <alignment horizontal="center" vertical="center" wrapText="1"/>
    </xf>
    <xf numFmtId="44" fontId="13" fillId="6" borderId="16" xfId="7" applyFont="1" applyFill="1" applyBorder="1" applyAlignment="1">
      <alignment horizontal="center" vertical="center" wrapText="1"/>
    </xf>
    <xf numFmtId="44" fontId="13" fillId="6" borderId="17" xfId="7" applyFont="1" applyFill="1" applyBorder="1" applyAlignment="1">
      <alignment horizontal="center" vertical="center" wrapText="1"/>
    </xf>
    <xf numFmtId="0" fontId="13" fillId="5" borderId="18" xfId="0" applyFont="1" applyFill="1" applyBorder="1" applyAlignment="1">
      <alignment horizontal="center" vertical="center"/>
    </xf>
    <xf numFmtId="0" fontId="13" fillId="5" borderId="19" xfId="0" applyFont="1" applyFill="1" applyBorder="1" applyAlignment="1">
      <alignment horizontal="center" vertical="center"/>
    </xf>
    <xf numFmtId="0" fontId="13" fillId="5" borderId="20" xfId="0" applyFont="1" applyFill="1" applyBorder="1" applyAlignment="1">
      <alignment horizontal="center" vertical="center"/>
    </xf>
    <xf numFmtId="0" fontId="17" fillId="5" borderId="21"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3" fillId="5" borderId="22"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13" xfId="0" applyFont="1" applyFill="1" applyBorder="1" applyAlignment="1">
      <alignment horizontal="center" vertical="center"/>
    </xf>
    <xf numFmtId="0" fontId="17" fillId="5" borderId="13" xfId="0" applyFont="1" applyFill="1" applyBorder="1" applyAlignment="1">
      <alignment horizontal="center" vertical="center"/>
    </xf>
    <xf numFmtId="0" fontId="13" fillId="5" borderId="14" xfId="0" applyFont="1" applyFill="1" applyBorder="1" applyAlignment="1">
      <alignment horizontal="center" vertical="center"/>
    </xf>
    <xf numFmtId="0" fontId="13" fillId="7" borderId="13" xfId="0" applyFont="1" applyFill="1" applyBorder="1" applyAlignment="1">
      <alignment horizontal="center" vertical="center"/>
    </xf>
    <xf numFmtId="0" fontId="13" fillId="7" borderId="14" xfId="0" applyFont="1" applyFill="1" applyBorder="1" applyAlignment="1">
      <alignment horizontal="center" vertical="center"/>
    </xf>
    <xf numFmtId="168" fontId="13" fillId="6" borderId="1" xfId="0" applyNumberFormat="1" applyFont="1" applyFill="1" applyBorder="1" applyAlignment="1">
      <alignment horizontal="center" wrapText="1"/>
    </xf>
    <xf numFmtId="168" fontId="13" fillId="6" borderId="2" xfId="0" applyNumberFormat="1" applyFont="1" applyFill="1" applyBorder="1" applyAlignment="1">
      <alignment horizontal="center"/>
    </xf>
    <xf numFmtId="168" fontId="13" fillId="6" borderId="13" xfId="0" applyNumberFormat="1" applyFont="1" applyFill="1" applyBorder="1" applyAlignment="1">
      <alignment horizontal="center"/>
    </xf>
    <xf numFmtId="168" fontId="13" fillId="6" borderId="14" xfId="0" applyNumberFormat="1" applyFont="1" applyFill="1" applyBorder="1" applyAlignment="1">
      <alignment horizontal="center"/>
    </xf>
    <xf numFmtId="0" fontId="37" fillId="0"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3" fontId="17" fillId="2" borderId="0" xfId="0" applyNumberFormat="1" applyFont="1" applyFill="1" applyBorder="1" applyAlignment="1">
      <alignment horizontal="center" vertical="center" wrapText="1"/>
    </xf>
    <xf numFmtId="3" fontId="13"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19" fillId="24" borderId="51" xfId="0" applyFont="1" applyFill="1" applyBorder="1" applyAlignment="1">
      <alignment horizontal="center" vertical="center" wrapText="1"/>
    </xf>
    <xf numFmtId="0" fontId="19" fillId="24" borderId="52" xfId="0" applyFont="1" applyFill="1" applyBorder="1" applyAlignment="1">
      <alignment horizontal="center" vertical="center" wrapText="1"/>
    </xf>
    <xf numFmtId="0" fontId="19" fillId="24" borderId="53" xfId="0" applyFont="1" applyFill="1" applyBorder="1" applyAlignment="1">
      <alignment horizontal="center" vertical="center" wrapText="1"/>
    </xf>
    <xf numFmtId="172" fontId="19" fillId="24" borderId="6" xfId="3" applyNumberFormat="1" applyFont="1" applyFill="1" applyBorder="1" applyAlignment="1">
      <alignment horizontal="center" vertical="center"/>
    </xf>
    <xf numFmtId="172" fontId="19" fillId="26" borderId="6" xfId="3" applyNumberFormat="1" applyFont="1" applyFill="1" applyBorder="1" applyAlignment="1">
      <alignment horizontal="center" vertical="center"/>
    </xf>
    <xf numFmtId="0" fontId="19" fillId="0" borderId="15" xfId="0" applyFont="1" applyBorder="1" applyAlignment="1">
      <alignment horizontal="center" vertical="center" wrapText="1"/>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6" xfId="0" applyFont="1" applyBorder="1" applyAlignment="1">
      <alignment horizontal="left" wrapText="1"/>
    </xf>
    <xf numFmtId="0" fontId="54" fillId="28" borderId="6" xfId="0" applyFont="1" applyFill="1" applyBorder="1" applyAlignment="1">
      <alignment horizontal="center" vertical="center" wrapText="1"/>
    </xf>
    <xf numFmtId="0" fontId="54" fillId="0" borderId="6" xfId="0" applyFont="1" applyBorder="1" applyAlignment="1">
      <alignment horizontal="center" vertical="center" wrapText="1"/>
    </xf>
    <xf numFmtId="0" fontId="56" fillId="0" borderId="6" xfId="0" applyFont="1" applyBorder="1" applyAlignment="1">
      <alignment horizontal="center" vertical="center" wrapText="1"/>
    </xf>
    <xf numFmtId="0" fontId="19" fillId="0" borderId="0" xfId="0" applyFont="1" applyBorder="1" applyAlignment="1">
      <alignment horizontal="left" wrapText="1"/>
    </xf>
    <xf numFmtId="1" fontId="22" fillId="0" borderId="6" xfId="0" applyNumberFormat="1" applyFont="1" applyBorder="1" applyAlignment="1">
      <alignment horizontal="center" vertical="center"/>
    </xf>
    <xf numFmtId="1" fontId="19" fillId="0" borderId="6" xfId="0" applyNumberFormat="1" applyFont="1" applyBorder="1"/>
  </cellXfs>
  <cellStyles count="12">
    <cellStyle name="Hipervínculo" xfId="9" builtinId="8"/>
    <cellStyle name="Hyperlink" xfId="8" xr:uid="{00000000-0005-0000-0000-000001000000}"/>
    <cellStyle name="Millares" xfId="5" builtinId="3"/>
    <cellStyle name="Millares 2" xfId="2" xr:uid="{00000000-0005-0000-0000-000003000000}"/>
    <cellStyle name="Moneda" xfId="3" builtinId="4"/>
    <cellStyle name="Moneda [0]" xfId="6" builtinId="7"/>
    <cellStyle name="Moneda [0] 2" xfId="10" xr:uid="{00000000-0005-0000-0000-000006000000}"/>
    <cellStyle name="Moneda 2" xfId="7" xr:uid="{00000000-0005-0000-0000-000007000000}"/>
    <cellStyle name="Normal" xfId="0" builtinId="0"/>
    <cellStyle name="Normal 3" xfId="1" xr:uid="{00000000-0005-0000-0000-000009000000}"/>
    <cellStyle name="Porcentaje" xfId="11" builtinId="5"/>
    <cellStyle name="TableStyleLight1" xfId="4" xr:uid="{00000000-0005-0000-0000-00000B000000}"/>
  </cellStyles>
  <dxfs count="1">
    <dxf>
      <fill>
        <patternFill>
          <bgColor theme="6"/>
        </patternFill>
      </fill>
    </dxf>
  </dxfs>
  <tableStyles count="0" defaultTableStyle="TableStyleMedium2" defaultPivotStyle="PivotStyleLight16"/>
  <colors>
    <mruColors>
      <color rgb="FFFFFF99"/>
      <color rgb="FFEAEAEA"/>
      <color rgb="FFFFCC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homecenter.com.co/homecenter-co/product/04598/tee-1-1-2-presion/04598/" TargetMode="External"/><Relationship Id="rId299" Type="http://schemas.openxmlformats.org/officeDocument/2006/relationships/hyperlink" Target="https://www.homecenter.com.co/homecenter-co/product/167815/broca-sds-plus-5-16-x-6-x-8-pulgadas-ref-dw00774/167815/" TargetMode="External"/><Relationship Id="rId21" Type="http://schemas.openxmlformats.org/officeDocument/2006/relationships/hyperlink" Target="https://www.homecenter.com.co/homecenter-co/product/290868/pelicula-adhes-sandblas-white-ancho-122/290868/?queryId=b0161bf7-c7da-4518-a898-0ebbe62407de" TargetMode="External"/><Relationship Id="rId63" Type="http://schemas.openxmlformats.org/officeDocument/2006/relationships/hyperlink" Target="https://www.easy.com.co/p/1~4-bocel-1.5x1.5x240cm-cedro/" TargetMode="External"/><Relationship Id="rId159" Type="http://schemas.openxmlformats.org/officeDocument/2006/relationships/hyperlink" Target="https://www.homecenter.com.co/homecenter-co/product/224676/multitoma-6-salidas-3m/224676/" TargetMode="External"/><Relationship Id="rId324" Type="http://schemas.openxmlformats.org/officeDocument/2006/relationships/hyperlink" Target="https://www.homecenter.com.co/homecenter-co/product/04689/union-bajante/04689/?queryId=0eb9f352-98ed-4404-ac39-cd0e3174eca4" TargetMode="External"/><Relationship Id="rId366" Type="http://schemas.openxmlformats.org/officeDocument/2006/relationships/hyperlink" Target="https://www.easy.com.co/p/crucetas-1-mm-dilatacion-x300und/" TargetMode="External"/><Relationship Id="rId170" Type="http://schemas.openxmlformats.org/officeDocument/2006/relationships/hyperlink" Target="https://www.easy.com.co/p/interruptor-doble-conmutable/" TargetMode="External"/><Relationship Id="rId226" Type="http://schemas.openxmlformats.org/officeDocument/2006/relationships/hyperlink" Target="https://www.homecenter.com.co/homecenter-co/product/67360/escuadra-refuerzo-4-pulg-4und-galvanizada/67360/" TargetMode="External"/><Relationship Id="rId268" Type="http://schemas.openxmlformats.org/officeDocument/2006/relationships/hyperlink" Target="https://interelectricas.com.co/tuberia-metalica-y-pvc/2183-tubo-metalico-emt-de-3-4-pulgadas-x-3-mts.html" TargetMode="External"/><Relationship Id="rId32" Type="http://schemas.openxmlformats.org/officeDocument/2006/relationships/hyperlink" Target="https://www.homecenter.com.co/homecenter-co/product/93235/estacon-220-metros-x-10-cm-aproximadamente/93235/?queryId=fcae9f51-7f38-4862-ac44-7274b5b8098f" TargetMode="External"/><Relationship Id="rId74" Type="http://schemas.openxmlformats.org/officeDocument/2006/relationships/hyperlink" Target="https://www.easy.com.co/p/manija-de-tanque-sanitario-cromada-posicion-lateral/" TargetMode="External"/><Relationship Id="rId128" Type="http://schemas.openxmlformats.org/officeDocument/2006/relationships/hyperlink" Target="https://www.easy.com.co/p/rodillo-2%22--269-felpa/" TargetMode="External"/><Relationship Id="rId335" Type="http://schemas.openxmlformats.org/officeDocument/2006/relationships/hyperlink" Target="https://www.easy.com.co/p/tela-blanca-2.10-mt-x-1mt/" TargetMode="External"/><Relationship Id="rId377" Type="http://schemas.openxmlformats.org/officeDocument/2006/relationships/printerSettings" Target="../printerSettings/printerSettings15.bin"/><Relationship Id="rId5" Type="http://schemas.openxmlformats.org/officeDocument/2006/relationships/hyperlink" Target="https://www.homecenter.com.co/homecenter-co/product/271595/alambre-negro-recocido-25k-calibre-17/271595/" TargetMode="External"/><Relationship Id="rId181" Type="http://schemas.openxmlformats.org/officeDocument/2006/relationships/hyperlink" Target="https://interelectricas.com.co/articulos-electricos/1414-caja-metalica-galvanizada-octagonal-para-roseta.html" TargetMode="External"/><Relationship Id="rId237" Type="http://schemas.openxmlformats.org/officeDocument/2006/relationships/hyperlink" Target="https://www.easy.com.co/p/tomacorriente-doble-gfci-premium/" TargetMode="External"/><Relationship Id="rId279" Type="http://schemas.openxmlformats.org/officeDocument/2006/relationships/hyperlink" Target="https://www.homecenter.com.co/homecenter-co/product/263661/sikatop-121-monocomponente-mortero-de-reparacion-estructural-25kg/263661/" TargetMode="External"/><Relationship Id="rId43" Type="http://schemas.openxmlformats.org/officeDocument/2006/relationships/hyperlink" Target="https://www.homecenter.com.co/homecenter-co/product/473806/lamina-alveolar-8mm-blanco-183x118m-policarbo/473806/?queryId=3034169a-c961-4018-8f87-6763ad6dd2c4" TargetMode="External"/><Relationship Id="rId139" Type="http://schemas.openxmlformats.org/officeDocument/2006/relationships/hyperlink" Target="https://www.easy.com.co/p/codo-pvc-sanitario--45%C2%B0-c-x-c--2%22-gerfor/" TargetMode="External"/><Relationship Id="rId290" Type="http://schemas.openxmlformats.org/officeDocument/2006/relationships/hyperlink" Target="https://www.socoda.com.co/barra-acero-inoxidable-recta-500-discapacitados/p" TargetMode="External"/><Relationship Id="rId304" Type="http://schemas.openxmlformats.org/officeDocument/2006/relationships/hyperlink" Target="https://www.homecenter.com.co/homecenter-co/product/82036/broca-hss-3-16-pulgadas-ref-dw130316c/82036/" TargetMode="External"/><Relationship Id="rId346" Type="http://schemas.openxmlformats.org/officeDocument/2006/relationships/hyperlink" Target="https://www.easy.com.co/p/arandela-plana-3~8%22-zincado-x12und/" TargetMode="External"/><Relationship Id="rId85" Type="http://schemas.openxmlformats.org/officeDocument/2006/relationships/hyperlink" Target="https://www.easy.com.co/p/lavamanos-shelby-blanco/" TargetMode="External"/><Relationship Id="rId150" Type="http://schemas.openxmlformats.org/officeDocument/2006/relationships/hyperlink" Target="https://www.homecenter.com.co/homecenter-co/product/205814/cinta-ductos-48mmx25m/205814/?queryId=d5d8bb4c-95bd-434e-aae8-ca437c120d54" TargetMode="External"/><Relationship Id="rId192" Type="http://schemas.openxmlformats.org/officeDocument/2006/relationships/hyperlink" Target="https://www.homecenter.com.co/homecenter-co/product/257987/socket-t8-htr/257987/?queryId=837a3805-e316-4b8b-aa44-55f8a7c06f54" TargetMode="External"/><Relationship Id="rId206" Type="http://schemas.openxmlformats.org/officeDocument/2006/relationships/hyperlink" Target="https://www.homecenter.com.co/homecenter-co/product/34142/taco-3-polos-100-amperios-lx-enchufe-dse/34142/" TargetMode="External"/><Relationship Id="rId248" Type="http://schemas.openxmlformats.org/officeDocument/2006/relationships/hyperlink" Target="https://www.easy.com.co/p/union-conduit-emt-1~2%22/" TargetMode="External"/><Relationship Id="rId12" Type="http://schemas.openxmlformats.org/officeDocument/2006/relationships/hyperlink" Target="https://www.homecenter.com.co/homecenter-co/product/295374/broncoelastico-azul-25kg-5gl/295374/?cid=prdhom1007378dy" TargetMode="External"/><Relationship Id="rId108" Type="http://schemas.openxmlformats.org/officeDocument/2006/relationships/hyperlink" Target="https://www.homecenter.com.co/homecenter-co/product/27907/tablero-mdf-18mm-244x183mt-600kg-m3-aprox/27907/" TargetMode="External"/><Relationship Id="rId315" Type="http://schemas.openxmlformats.org/officeDocument/2006/relationships/hyperlink" Target="https://www.homecenter.com.co/homecenter-co/product/04717/union-canal-raingo/04717/?queryId=c093a71b-f5a2-4b01-94f9-cb245adf17f3" TargetMode="External"/><Relationship Id="rId357" Type="http://schemas.openxmlformats.org/officeDocument/2006/relationships/hyperlink" Target="https://www.easy.com.co/p/superlon-2mm-blanco-reforzado-1x15m/" TargetMode="External"/><Relationship Id="rId54" Type="http://schemas.openxmlformats.org/officeDocument/2006/relationships/hyperlink" Target="https://www.homecenter.com.co/homecenter-co/product/158282/lijadora-orbital-5-pulg-250w-7000-12000opm/158282/?queryId=8099ec47-4ac2-4e1d-b8d4-3f640aed5cf9" TargetMode="External"/><Relationship Id="rId96" Type="http://schemas.openxmlformats.org/officeDocument/2006/relationships/hyperlink" Target="https://www.homecenter.com.co/homecenter-co/product/485663/rejilla-cupula-5-pulg-x-3-pulg-aluminio-tuberia-3-pulg/485663/?kid=bnnext1031759&amp;shop=googleShopping&amp;gclid=EAIaIQobChMI9o2q0OKW9gIVjZyGCh3yywdxEAQYASABEgIPxPD_BwE" TargetMode="External"/><Relationship Id="rId161" Type="http://schemas.openxmlformats.org/officeDocument/2006/relationships/hyperlink" Target="https://www.easy.com.co/p/cable-encauchetado-3x14-negro-1-mt-nexans/" TargetMode="External"/><Relationship Id="rId217" Type="http://schemas.openxmlformats.org/officeDocument/2006/relationships/hyperlink" Target="https://www.homecenter.com.co/homecenter-co/product/183862/tubo-cuadrado-1-1-2-x-1-1-2pg-x-11mm-c18-x-6m/183862/" TargetMode="External"/><Relationship Id="rId259" Type="http://schemas.openxmlformats.org/officeDocument/2006/relationships/hyperlink" Target="https://interelectricas.com.co/cajas-y-tableros/1464-tablero-trifasico-con-puerta-y-espacio-para-totalizador-de-24-circuitos.html" TargetMode="External"/><Relationship Id="rId23" Type="http://schemas.openxmlformats.org/officeDocument/2006/relationships/hyperlink" Target="https://www.homecenter.com.co/homecenter-co/product/312654/omega-lisa-2-5-16-x-3-4-pulg-x-038mm-x-244m/312654/?" TargetMode="External"/><Relationship Id="rId119" Type="http://schemas.openxmlformats.org/officeDocument/2006/relationships/hyperlink" Target="https://www.homecenter.com.co/homecenter-co/product/04727/tee-1-2-presion/04727/" TargetMode="External"/><Relationship Id="rId270" Type="http://schemas.openxmlformats.org/officeDocument/2006/relationships/hyperlink" Target="https://interelectricas.com.co/tuberia-metalica-y-pvc/897-union-emt-acero-c-h-1-2-pulg-.html" TargetMode="External"/><Relationship Id="rId326" Type="http://schemas.openxmlformats.org/officeDocument/2006/relationships/hyperlink" Target="https://www.homecenter.com.co/homecenter-co/product/40827/tapa-interna-izquierda-amazonas/40827/" TargetMode="External"/><Relationship Id="rId65" Type="http://schemas.openxmlformats.org/officeDocument/2006/relationships/hyperlink" Target="https://www.easy.com.co/p/pelicula-decorativa-frost-mate-w101/" TargetMode="External"/><Relationship Id="rId130" Type="http://schemas.openxmlformats.org/officeDocument/2006/relationships/hyperlink" Target="https://www.easy.com.co/p/valvula-bola-1~2%22-roscar-eco-pvc/" TargetMode="External"/><Relationship Id="rId368" Type="http://schemas.openxmlformats.org/officeDocument/2006/relationships/hyperlink" Target="https://interelectricas.com.co/tuberia-metalica-y-pvc/2210-abrazadera-colgante-pera-1-2-pulgadas.html" TargetMode="External"/><Relationship Id="rId172" Type="http://schemas.openxmlformats.org/officeDocument/2006/relationships/hyperlink" Target="https://www.easy.com.co/p/interruptor-triple-boreale-blanco/" TargetMode="External"/><Relationship Id="rId228" Type="http://schemas.openxmlformats.org/officeDocument/2006/relationships/hyperlink" Target="https://www.homecenter.com.co/homecenter-co/product/135923/amarre-teja-tapa-plastica-26cm-cal-18-100un/135923/" TargetMode="External"/><Relationship Id="rId281" Type="http://schemas.openxmlformats.org/officeDocument/2006/relationships/hyperlink" Target="https://www.homecenter.com.co/homecenter-co/product/89674/chazo-concreto-expansivo-5-16x2-1-2-10un/89674/?queryId=55186a30-07db-45c2-b336-a90788a7a216" TargetMode="External"/><Relationship Id="rId337" Type="http://schemas.openxmlformats.org/officeDocument/2006/relationships/hyperlink" Target="https://www.easy.com.co/p/union-canal-amazona/" TargetMode="External"/><Relationship Id="rId34" Type="http://schemas.openxmlformats.org/officeDocument/2006/relationships/hyperlink" Target="https://www.homecenter.com.co/homecenter-co/product/283919/manto-asfaltico-impermeabilizante-texsaplas-al-36-36mm-x-10m2-foil-aluminio-impermeabilizacion-y-reparacion-de-humedad/283919/?queryId=9c404c97-b9d4-451b-8d63-10db7741fce2" TargetMode="External"/><Relationship Id="rId76" Type="http://schemas.openxmlformats.org/officeDocument/2006/relationships/hyperlink" Target="https://www.easy.com.co/p/superboard-8mm-placa-fibrocemento/" TargetMode="External"/><Relationship Id="rId141" Type="http://schemas.openxmlformats.org/officeDocument/2006/relationships/hyperlink" Target="https://www.easy.com.co/p/codo-pvc-sanitario--45%C2%B0-c-x-e--1.1~2%22-gerfor/" TargetMode="External"/><Relationship Id="rId7" Type="http://schemas.openxmlformats.org/officeDocument/2006/relationships/hyperlink" Target="https://www.homecenter.com.co/homecenter-co/product/296031/alicate-universal-200mm-ubermann/296031/?queryId=98044220-2854-48d3-bbbc-e0124fd57553" TargetMode="External"/><Relationship Id="rId183" Type="http://schemas.openxmlformats.org/officeDocument/2006/relationships/hyperlink" Target="https://interelectricas.com.co/herrajes-electricos/68-conector-coraza-liquid-tight-recto-3-4-pulg-hierro-a-prueba.html" TargetMode="External"/><Relationship Id="rId239" Type="http://schemas.openxmlformats.org/officeDocument/2006/relationships/hyperlink" Target="https://www.easy.com.co/p/toma-receptaculo-incrustar-trifilar-x250v/" TargetMode="External"/><Relationship Id="rId250" Type="http://schemas.openxmlformats.org/officeDocument/2006/relationships/hyperlink" Target="https://www.easy.com.co/p/union-100-mm-x-45-mm-iac3ur1de2-recta-x10und/" TargetMode="External"/><Relationship Id="rId292" Type="http://schemas.openxmlformats.org/officeDocument/2006/relationships/hyperlink" Target="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TargetMode="External"/><Relationship Id="rId306" Type="http://schemas.openxmlformats.org/officeDocument/2006/relationships/hyperlink" Target="https://www.homecenter.com.co/homecenter-co/product/311992/superlon-reforzado-2mm-blanco-1x5m/311992/?queryId=23c1eda9-db6e-4cc6-87cd-e65045f64c0b" TargetMode="External"/><Relationship Id="rId45" Type="http://schemas.openxmlformats.org/officeDocument/2006/relationships/hyperlink" Target="https://www.homecenter.com.co/homecenter-co/product/185496/lamina-alveolar-6mm-295x210mt-cristal/185496/?queryId=3034169a-c961-4018-8f87-6763ad6dd2c4" TargetMode="External"/><Relationship Id="rId87" Type="http://schemas.openxmlformats.org/officeDocument/2006/relationships/hyperlink" Target="https://www.homecenter.com.co/homecenter-co/product/448258/pinza-de-punta-cromo-vanadio-industrial-8-pulg/448258/?kid=bnnext1031762&amp;shop=googleShopping&amp;gclid=EAIaIQobChMIsJymxNKW9gIVEHiGCh3tTA3EEAQYBSABEgInlvD_BwE" TargetMode="External"/><Relationship Id="rId110" Type="http://schemas.openxmlformats.org/officeDocument/2006/relationships/hyperlink" Target="https://www.homecenter.com.co/homecenter-co/product/45445/codo-45-x-11-2-cxc-sanitaria/45445/" TargetMode="External"/><Relationship Id="rId348" Type="http://schemas.openxmlformats.org/officeDocument/2006/relationships/hyperlink" Target="https://www.easy.com.co/p/union-canal-bajante-raingo/" TargetMode="External"/><Relationship Id="rId152" Type="http://schemas.openxmlformats.org/officeDocument/2006/relationships/hyperlink" Target="https://www.homecenter.com.co/homecenter-co/product/451174/conector-para-cable-rojo-x20-und/451174/" TargetMode="External"/><Relationship Id="rId194" Type="http://schemas.openxmlformats.org/officeDocument/2006/relationships/hyperlink" Target="https://www.homecenter.com.co/homecenter-co/product/257987/socket-t8-htr/257987/?queryId=837a3805-e316-4b8b-aa44-55f8a7c06f54" TargetMode="External"/><Relationship Id="rId208" Type="http://schemas.openxmlformats.org/officeDocument/2006/relationships/hyperlink" Target="https://www.homecenter.com.co/homecenter-co/product/04650/tubo-conduit-3-4-pulgadas-x-3-metros/04650/" TargetMode="External"/><Relationship Id="rId261" Type="http://schemas.openxmlformats.org/officeDocument/2006/relationships/hyperlink" Target="https://interelectricas.com.co/articulos-electricos/1410-tapa-galvanizada-proelectricos-ciega-5800.html" TargetMode="External"/><Relationship Id="rId14" Type="http://schemas.openxmlformats.org/officeDocument/2006/relationships/hyperlink" Target="https://www.homecenter.com.co/homecenter-co/product/93240/madera-aserrada-4-x-85-cm-x-30-m-aprox/93240/?queryId=d5221195-385c-4a37-bfbc-d7581bfdefea" TargetMode="External"/><Relationship Id="rId56" Type="http://schemas.openxmlformats.org/officeDocument/2006/relationships/hyperlink" Target="https://www.homecenter.com.co/homecenter-co/product/445331/llana-inoxidable-125-mm-mango-madera/445331/?queryId=fcf3ffce-100a-4c75-9198-c2e13a4da195" TargetMode="External"/><Relationship Id="rId317" Type="http://schemas.openxmlformats.org/officeDocument/2006/relationships/hyperlink" Target="https://www.homecenter.com.co/homecenter-co/product/04657/bajante-blanca-3-metros/04657/?queryId=0ac14c45-5ed8-4667-a6d9-6546f5d1f6bf" TargetMode="External"/><Relationship Id="rId359" Type="http://schemas.openxmlformats.org/officeDocument/2006/relationships/hyperlink" Target="https://www.easy.com.co/p/interruptor-sencillo-conmutable-boreale-blanco/" TargetMode="External"/><Relationship Id="rId98" Type="http://schemas.openxmlformats.org/officeDocument/2006/relationships/hyperlink" Target="https://www.homecenter.com.co/homecenter-co/product/485765/rejilla-tradicional-4-pulg-x-3-pulg-aluminio-tuberia-3-pulg/485765/?kid=bnnext1031759&amp;shop=googleShopping&amp;gclid=EAIaIQobChMI5bOh_uKW9gIVaxZMCh0RGwkJEAQYASABEgLpIPD_BwE" TargetMode="External"/><Relationship Id="rId121" Type="http://schemas.openxmlformats.org/officeDocument/2006/relationships/hyperlink" Target="https://www.homecenter.com.co/homecenter-co/product/363690/valvula-de-bola-de-1-2-pulg-pvc-para-roscar/363690/" TargetMode="External"/><Relationship Id="rId163" Type="http://schemas.openxmlformats.org/officeDocument/2006/relationships/hyperlink" Target="https://www.easy.com.co/p/canaleta-70-mm-x-17-mm-bt-piso-plastica-gris-x2m/" TargetMode="External"/><Relationship Id="rId219" Type="http://schemas.openxmlformats.org/officeDocument/2006/relationships/hyperlink" Target="https://www.homecenter.com.co/homecenter-co/product/34493/cruceta-plastica-juntas-3mm-x-200und-plinet/34493/" TargetMode="External"/><Relationship Id="rId370" Type="http://schemas.openxmlformats.org/officeDocument/2006/relationships/hyperlink" Target="https://interelectricas.com.co/tuberia-metalica-y-pvc/2369-union-emt-acero-c-h-2-pulgadas.html" TargetMode="External"/><Relationship Id="rId230" Type="http://schemas.openxmlformats.org/officeDocument/2006/relationships/hyperlink" Target="https://www.easy.com.co/p/conector-gu10-led/" TargetMode="External"/><Relationship Id="rId25" Type="http://schemas.openxmlformats.org/officeDocument/2006/relationships/hyperlink" Target="https://www.homecenter.com.co/homecenter-co/product/138041/niple-galvanizado-agua-1-2-pulgadas-x-10-cm/138041/?cid=prdhom1007378dy" TargetMode="External"/><Relationship Id="rId67" Type="http://schemas.openxmlformats.org/officeDocument/2006/relationships/hyperlink" Target="https://www.easy.com.co/p/nivel-aluminio-profesional-12%22/" TargetMode="External"/><Relationship Id="rId272" Type="http://schemas.openxmlformats.org/officeDocument/2006/relationships/hyperlink" Target="https://interelectricas.com.co/puesta-a-tierra/2198-varilla-cooper-weld-de-14-28mm-x-2-40-de-cobre-macizo.html" TargetMode="External"/><Relationship Id="rId328" Type="http://schemas.openxmlformats.org/officeDocument/2006/relationships/hyperlink" Target="https://www.homecenter.com.co/homecenter-co/product/40817/union-canal-amazonas/40817/" TargetMode="External"/><Relationship Id="rId132" Type="http://schemas.openxmlformats.org/officeDocument/2006/relationships/hyperlink" Target="https://www.easy.com.co/p/valvula-bola-1%C2%BD%22-soldar-eco-pvc/" TargetMode="External"/><Relationship Id="rId174" Type="http://schemas.openxmlformats.org/officeDocument/2006/relationships/hyperlink" Target="https://interelectricos.com.co/cables-y-alambres/101/cable-encauchetado-3x12-certificado" TargetMode="External"/><Relationship Id="rId241" Type="http://schemas.openxmlformats.org/officeDocument/2006/relationships/hyperlink" Target="https://www.easy.com.co/p/tubo-1~2%22-conductor-electrico-aislado-pvc-x3m/" TargetMode="External"/><Relationship Id="rId36" Type="http://schemas.openxmlformats.org/officeDocument/2006/relationships/hyperlink" Target="https://www.homecenter.com.co/homecenter-co/product/444867/estuco-zocalo-1-galon-gratis-1-4-de-pintura-impermeabilizante/444867/?queryId=21597f21-5f4a-435a-880a-537da4ff8fb0" TargetMode="External"/><Relationship Id="rId283" Type="http://schemas.openxmlformats.org/officeDocument/2006/relationships/hyperlink" Target="https://www.homecenter.com.co/homecenter-co/product/37086/valvula-cortina-11-2-x-200psi/37086/" TargetMode="External"/><Relationship Id="rId339" Type="http://schemas.openxmlformats.org/officeDocument/2006/relationships/hyperlink" Target="https://www.easy.com.co/p/tapa-canal-amazona-interna-izquierda/" TargetMode="External"/><Relationship Id="rId78" Type="http://schemas.openxmlformats.org/officeDocument/2006/relationships/hyperlink" Target="https://www.easy.com.co/p/juego-llaves-2073-torx-acero-cromo-vanadio-7pzas/" TargetMode="External"/><Relationship Id="rId101" Type="http://schemas.openxmlformats.org/officeDocument/2006/relationships/hyperlink" Target="https://www.homecenter.com.co/homecenter-co/product/60131/removedor-algreco-1-galon/60131/?queryId=c746a2c7-eeac-4691-b8cd-1ed9064f5ebc" TargetMode="External"/><Relationship Id="rId143" Type="http://schemas.openxmlformats.org/officeDocument/2006/relationships/hyperlink" Target="https://www.easy.com.co/p/tee-2%22-presion/" TargetMode="External"/><Relationship Id="rId185" Type="http://schemas.openxmlformats.org/officeDocument/2006/relationships/hyperlink" Target="https://interelectricos.com.co/interruptores-y-toma-corriente/616/interruptor-sencillo-4-vias-simon-23" TargetMode="External"/><Relationship Id="rId350" Type="http://schemas.openxmlformats.org/officeDocument/2006/relationships/hyperlink" Target="https://www.easy.com.co/p/tapa-canal-raingo-interna/" TargetMode="External"/><Relationship Id="rId9" Type="http://schemas.openxmlformats.org/officeDocument/2006/relationships/hyperlink" Target="https://www.easy.com.co/p/cincel-3~4%22-dwa0802-punta-plana-angosta-sds-plus/" TargetMode="External"/><Relationship Id="rId210" Type="http://schemas.openxmlformats.org/officeDocument/2006/relationships/hyperlink" Target="https://www.homecenter.com.co/homecenter-co/product/297919/tubo-led-1540-lumenes-18w-luz-fria-vidrio-ilumax/297919/?queryId=a67cbd41-20b9-4833-9557-91b24134bcbf" TargetMode="External"/><Relationship Id="rId26" Type="http://schemas.openxmlformats.org/officeDocument/2006/relationships/hyperlink" Target="https://www.homecenter.com.co/homecenter-co/product/138034/niple-galvanizado-agua-1-2-pulgada-x-5-cm/138034/?cid=prdhom1007378dy" TargetMode="External"/><Relationship Id="rId231" Type="http://schemas.openxmlformats.org/officeDocument/2006/relationships/hyperlink" Target="https://www.easy.com.co/p/tapa-caja-electrica-4%22-x-2%22-t7202-_-001-suplemento-calibre-24/" TargetMode="External"/><Relationship Id="rId252" Type="http://schemas.openxmlformats.org/officeDocument/2006/relationships/hyperlink" Target="https://www.easy.com.co/p/meson-lavaplatos-de-150x52-cm-poceta-derecha/" TargetMode="External"/><Relationship Id="rId273" Type="http://schemas.openxmlformats.org/officeDocument/2006/relationships/hyperlink" Target="https://www.homecenter.com.co/homecenter-co/product/46154/rejilla-opal-120-cm-x-60-cm/46154/" TargetMode="External"/><Relationship Id="rId294" Type="http://schemas.openxmlformats.org/officeDocument/2006/relationships/hyperlink" Target="https://www.homecenter.com.co/homecenter-co/product/241021/madera-triplex-32mm-122x244mts/241021/?queryId=dc9ee2e1-7dbf-4dfc-a125-d131b5ece9d0" TargetMode="External"/><Relationship Id="rId308" Type="http://schemas.openxmlformats.org/officeDocument/2006/relationships/hyperlink" Target="https://www.homecenter.com.co/homecenter-co/product/518644/kit-valvula-antivandalica-sanit-tubos-conex-sup/518644/" TargetMode="External"/><Relationship Id="rId329" Type="http://schemas.openxmlformats.org/officeDocument/2006/relationships/hyperlink" Target="https://www.homecenter.com.co/homecenter-co/product/04616/sifon-3-sanitaria/04616/?queryId=ed2f8f59-e062-40b5-a33d-c4205ff42b51" TargetMode="External"/><Relationship Id="rId47" Type="http://schemas.openxmlformats.org/officeDocument/2006/relationships/hyperlink" Target="https://www.homecenter.com.co/homecenter-co/product/166133/gyplac-rh-1-2-de-pulgada-122x244mx127mm-256k-aprox/166133/?queryId=673b80c3-a1cc-4dbc-951e-962e20cba3db" TargetMode="External"/><Relationship Id="rId68" Type="http://schemas.openxmlformats.org/officeDocument/2006/relationships/hyperlink" Target="https://www.easy.com.co/p/niple-1~2%22-x-15-cm/" TargetMode="External"/><Relationship Id="rId89" Type="http://schemas.openxmlformats.org/officeDocument/2006/relationships/hyperlink" Target="https://www.homecenter.com.co/homecenter-co/product/49478/valvula-cortina-3-4-x-200psi/49478/" TargetMode="External"/><Relationship Id="rId112" Type="http://schemas.openxmlformats.org/officeDocument/2006/relationships/hyperlink" Target="https://www.homecenter.com.co/homecenter-co/product/117518/codo-45-x-3-cxc-sanitaria/117518/" TargetMode="External"/><Relationship Id="rId133" Type="http://schemas.openxmlformats.org/officeDocument/2006/relationships/hyperlink" Target="https://www.easy.com.co/p/valvula-bola-1%22-roscar-eco-pvc/" TargetMode="External"/><Relationship Id="rId154" Type="http://schemas.openxmlformats.org/officeDocument/2006/relationships/hyperlink" Target="https://www.homecenter.com.co/homecenter-co/product/293052/curva-emt-3-4/293052/" TargetMode="External"/><Relationship Id="rId175" Type="http://schemas.openxmlformats.org/officeDocument/2006/relationships/hyperlink" Target="https://interelectricos.com.co/cables-y-alambres/105/cable-encauchetado-3x18-certificado" TargetMode="External"/><Relationship Id="rId340" Type="http://schemas.openxmlformats.org/officeDocument/2006/relationships/hyperlink" Target="https://www.easy.com.co/p/tapa-canal-amazona-externa-derecha/" TargetMode="External"/><Relationship Id="rId361" Type="http://schemas.openxmlformats.org/officeDocument/2006/relationships/hyperlink" Target="https://www.easy.com.co/search/?k=broca+hss" TargetMode="External"/><Relationship Id="rId196" Type="http://schemas.openxmlformats.org/officeDocument/2006/relationships/hyperlink" Target="https://www.homecenter.com.co/homecenter-co/product/293014/tapa-mixta-c24-10x10-2400-x-3-und/293014/" TargetMode="External"/><Relationship Id="rId200" Type="http://schemas.openxmlformats.org/officeDocument/2006/relationships/hyperlink" Target="https://www.homecenter.com.co/homecenter-co/product/511687/tapa-para-tomacorriente-doble-blanca-halux/511687/?queryId=669686d0-f9c4-4521-b95d-acc9cebe6639" TargetMode="External"/><Relationship Id="rId16" Type="http://schemas.openxmlformats.org/officeDocument/2006/relationships/hyperlink" Target="https://www.homecenter.com.co/homecenter-co/product/30353/perno-1-4-pulgada-x-100-unidades/30353/?queryId=37106877-cca7-4006-a3aa-757bad2acd65" TargetMode="External"/><Relationship Id="rId221" Type="http://schemas.openxmlformats.org/officeDocument/2006/relationships/hyperlink" Target="https://www.homecenter.com.co/homecenter-co/product/04676/codo-90-bajante/04676/?queryId=cca5627c-97ba-4ce6-b219-831248a7cdba" TargetMode="External"/><Relationship Id="rId242" Type="http://schemas.openxmlformats.org/officeDocument/2006/relationships/hyperlink" Target="https://www.easy.com.co/p/tubo-conduit-3~4%22-pvc-x3m-gerfor/" TargetMode="External"/><Relationship Id="rId263" Type="http://schemas.openxmlformats.org/officeDocument/2006/relationships/hyperlink" Target="https://interelectricas.com.co/breakers/1239-breaker-industrial-abb-formula-100a-capacidad-de-ruptura-25-ka-a1b.html" TargetMode="External"/><Relationship Id="rId284" Type="http://schemas.openxmlformats.org/officeDocument/2006/relationships/hyperlink" Target="https://www.homecenter.com.co/homecenter-co/product/319091/profilan-fina-plus-teca-5-litros/319091/" TargetMode="External"/><Relationship Id="rId319" Type="http://schemas.openxmlformats.org/officeDocument/2006/relationships/hyperlink" Target="https://www.homecenter.com.co/homecenter-co/product/73908/tuerca-hexagonal-zincada-3-8pg-6und/73908/?queryId=d6e11a10-1277-4c12-a716-54a1f189a10a" TargetMode="External"/><Relationship Id="rId37" Type="http://schemas.openxmlformats.org/officeDocument/2006/relationships/hyperlink" Target="https://www.homecenter.com.co/homecenter-co/product/50786/hombresolo-8-pulgadas-hojalatero-ref-84-398/50786/" TargetMode="External"/><Relationship Id="rId58" Type="http://schemas.openxmlformats.org/officeDocument/2006/relationships/hyperlink" Target="https://www.homecenter.com.co/homecenter-co/product/243714/banda-4x24-pulgada-gr100-car-79/243714/?queryId=b7ff0a5d-850e-4504-b743-5b8072679c00" TargetMode="External"/><Relationship Id="rId79" Type="http://schemas.openxmlformats.org/officeDocument/2006/relationships/hyperlink" Target="https://www.easy.com.co/p/conector-hcp-2.95m-tapa%2Bbase-pc%2Ccristal/" TargetMode="External"/><Relationship Id="rId102" Type="http://schemas.openxmlformats.org/officeDocument/2006/relationships/hyperlink" Target="https://www.homecenter.com.co/homecenter-co/product/23766/sikalatex-mejorador-de-adherencia-para-morteros-o-concretos-45kg/23766/" TargetMode="External"/><Relationship Id="rId123" Type="http://schemas.openxmlformats.org/officeDocument/2006/relationships/hyperlink" Target="https://www.homecenter.com.co/homecenter-co/product/363753/valvula-de-bola-de-3-4-pulg-cpvc-para-soldar/363753/" TargetMode="External"/><Relationship Id="rId144" Type="http://schemas.openxmlformats.org/officeDocument/2006/relationships/hyperlink" Target="https://www.googleadservices.com/pagead/aclk?sa=L&amp;ai=DChcSEwjjy7iExZj2AhX3FNQBHdFVBSEYABAQGgJvYQ&amp;ae=2&amp;ohost=www.google.com&amp;cid=CAASE-RoilnKjmE7XDdubekbtc2JemQ&amp;sig=AOD64_3xl-FkIsxpFhGw4Tr7e-7te-q_oA&amp;ctype=5&amp;q=&amp;ved=2ahUKEwiNzq-ExZj2AhXZlGoFHRvoCsgQ9aACegQIARBE&amp;adurl=" TargetMode="External"/><Relationship Id="rId330" Type="http://schemas.openxmlformats.org/officeDocument/2006/relationships/hyperlink" Target="https://www.homecenter.com.co/homecenter-co/product/414859/soldadura-electrica-6013-de-3-32pulg/414859/?queryId=b1543e15-e82d-448c-a579-4df0eb84c988" TargetMode="External"/><Relationship Id="rId90" Type="http://schemas.openxmlformats.org/officeDocument/2006/relationships/hyperlink" Target="https://www.homecenter.com.co/homecenter-co/product/49464/valvula-cortina-1-x-200psi/49464/" TargetMode="External"/><Relationship Id="rId165" Type="http://schemas.openxmlformats.org/officeDocument/2006/relationships/hyperlink" Target="https://www.easy.com.co/p/cinta-48-mm-ductos-x25m/" TargetMode="External"/><Relationship Id="rId186" Type="http://schemas.openxmlformats.org/officeDocument/2006/relationships/hyperlink" Target="https://www.homecenter.com.co/homecenter-co/product/154501/cable-2x14-100m-blanco-spt/154501/?kid=bnnext1031760&amp;shop=googleShopping&amp;gclid=Cj0KCQiAmeKQBhDvARIsAHJ7mF7G44aTh0rfSwdND--HnKcWB-Vqvwch0kbeW3wTHfQPHZKBXN81P5kaAhpzEALw_wcB" TargetMode="External"/><Relationship Id="rId351" Type="http://schemas.openxmlformats.org/officeDocument/2006/relationships/hyperlink" Target="https://www.easy.com.co/p/soporte-canal-raingo/" TargetMode="External"/><Relationship Id="rId372" Type="http://schemas.openxmlformats.org/officeDocument/2006/relationships/hyperlink" Target="https://interelectricas.com.co/tuberia-metalica-y-pvc/2187-tubo-metalico-emt-de-2-pulgadas-x-3-mts.html" TargetMode="External"/><Relationship Id="rId211" Type="http://schemas.openxmlformats.org/officeDocument/2006/relationships/hyperlink" Target="https://www.homecenter.com.co/homecenter-co/product/290615/tubo-led-9w-t8-60-cm-luz-fria/290615/?queryId=974234a3-193c-4760-9f3d-47ec8ce27643" TargetMode="External"/><Relationship Id="rId232" Type="http://schemas.openxmlformats.org/officeDocument/2006/relationships/hyperlink" Target="https://www.easy.com.co/p/tapa-ciega-4-cm-x-4-cm-lisa/" TargetMode="External"/><Relationship Id="rId253" Type="http://schemas.openxmlformats.org/officeDocument/2006/relationships/hyperlink" Target="https://www.easy.com.co/p/crucetas-3-mm-dilatacion-x200und/" TargetMode="External"/><Relationship Id="rId274" Type="http://schemas.openxmlformats.org/officeDocument/2006/relationships/hyperlink" Target="https://www.homecenter.com.co/homecenter-co/product/187973/brazos-soporte-lavamanos-free-mamp-c/187973/" TargetMode="External"/><Relationship Id="rId295" Type="http://schemas.openxmlformats.org/officeDocument/2006/relationships/hyperlink" Target="https://www.homecenter.com.co/homecenter-co/product/354893/carrete-cable-acero-galvanizado-1-8-pulg-200m/354893/" TargetMode="External"/><Relationship Id="rId309" Type="http://schemas.openxmlformats.org/officeDocument/2006/relationships/hyperlink" Target="https://www.homecenter.com.co/homecenter-co/product/04653/canal-raingo-blanca-3-metros/04653/?queryId=77c8e88f-1956-4263-b3a8-06e8a8ae67ed" TargetMode="External"/><Relationship Id="rId27" Type="http://schemas.openxmlformats.org/officeDocument/2006/relationships/hyperlink" Target="https://www.homecenter.com.co/homecenter-co/product/66921/sikalisto-piso-mortero-baja-permeabilidad-para-nivelacion-de-pisos-50kg/66921/?queryId=a3fd517b-aa41-43dd-8c35-683ac05e087a" TargetMode="External"/><Relationship Id="rId48" Type="http://schemas.openxmlformats.org/officeDocument/2006/relationships/hyperlink" Target="https://www.homecenter.com.co/homecenter-co/product/21442/placa-fibrocemento-6mm-244x122cm-2661kg-aprox/21442/?queryId=9fb8f8bb-93b5-4a20-bf43-6140d9d88aa1" TargetMode="External"/><Relationship Id="rId69" Type="http://schemas.openxmlformats.org/officeDocument/2006/relationships/hyperlink" Target="https://www.easy.com.co/p/niple-1~2%22-galvanizado-x-5-cm/" TargetMode="External"/><Relationship Id="rId113" Type="http://schemas.openxmlformats.org/officeDocument/2006/relationships/hyperlink" Target="https://www.homecenter.com.co/homecenter-co/product/117517/codo-45-x-2-cxc-sanitaria/117517/" TargetMode="External"/><Relationship Id="rId134" Type="http://schemas.openxmlformats.org/officeDocument/2006/relationships/hyperlink" Target="https://www.easy.com.co/p/valvula-bola-3~4%22-roscar-eco-pvc/" TargetMode="External"/><Relationship Id="rId320" Type="http://schemas.openxmlformats.org/officeDocument/2006/relationships/hyperlink" Target="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TargetMode="External"/><Relationship Id="rId80" Type="http://schemas.openxmlformats.org/officeDocument/2006/relationships/hyperlink" Target="https://www.easy.com.co/p/lamina-pc-alveolar-6mm-2%2C10%2A5%2C90%2Cbronce/" TargetMode="External"/><Relationship Id="rId155" Type="http://schemas.openxmlformats.org/officeDocument/2006/relationships/hyperlink" Target="https://www.homecenter.com.co/homecenter-co/product/293051/curva-emt-1-2/293051/" TargetMode="External"/><Relationship Id="rId176" Type="http://schemas.openxmlformats.org/officeDocument/2006/relationships/hyperlink" Target="https://interelectricos.com.co/cables-y-alambres/103/cable-encauchetado-3x14-certificado" TargetMode="External"/><Relationship Id="rId197" Type="http://schemas.openxmlformats.org/officeDocument/2006/relationships/hyperlink" Target="https://www.homecenter.com.co/homecenter-co/product/293017/tapa-5800-2x4-aluminio/293017/" TargetMode="External"/><Relationship Id="rId341" Type="http://schemas.openxmlformats.org/officeDocument/2006/relationships/hyperlink" Target="https://www.easy.com.co/p/buje-soldado-pvc-presion-1.1~4%22x1%22-gerfor/" TargetMode="External"/><Relationship Id="rId362" Type="http://schemas.openxmlformats.org/officeDocument/2006/relationships/hyperlink" Target="https://www.easy.com.co/p/codo-90-bajante/" TargetMode="External"/><Relationship Id="rId201" Type="http://schemas.openxmlformats.org/officeDocument/2006/relationships/hyperlink" Target="https://www.homecenter.com.co/homecenter-co/product/144974/toma-doble-polo-a-tierra-blanco-boreale/144974/?queryId=222cd835-9f09-4dc2-b3ad-dd5d8594229f" TargetMode="External"/><Relationship Id="rId222" Type="http://schemas.openxmlformats.org/officeDocument/2006/relationships/hyperlink" Target="https://www.homecenter.com.co/homecenter-co/product/271586/limpiador-desincrustante-acido-3700-ml/271586/" TargetMode="External"/><Relationship Id="rId243" Type="http://schemas.openxmlformats.org/officeDocument/2006/relationships/hyperlink" Target="https://www.easy.com.co/p/tubo-conduit-1%22-emt-x3m/" TargetMode="External"/><Relationship Id="rId264" Type="http://schemas.openxmlformats.org/officeDocument/2006/relationships/hyperlink" Target="https://interelectricas.com.co/tuberia-metalica-y-pvc/2368-tubo-pvc-conduit-de-3-4-x-3-mts.html" TargetMode="External"/><Relationship Id="rId285" Type="http://schemas.openxmlformats.org/officeDocument/2006/relationships/hyperlink" Target="https://corona.co/productos/griferias/griferias-institucionales/valvula-para-sanitario-push-empotrada-48-litros/p/751250001" TargetMode="External"/><Relationship Id="rId17" Type="http://schemas.openxmlformats.org/officeDocument/2006/relationships/hyperlink" Target="https://www.homecenter.com.co/homecenter-co/product/268834/perfil-u-4mm-210m-cristal-policarbonato/268834/?queryId=b02ecf43-749a-40a0-86c2-7f1a65930c26" TargetMode="External"/><Relationship Id="rId38" Type="http://schemas.openxmlformats.org/officeDocument/2006/relationships/hyperlink" Target="https://www.homecenter.com.co/homecenter-co/product/77194/kit-conector-hcp-1180mt-transparente-tapa-y-base/77194/" TargetMode="External"/><Relationship Id="rId59" Type="http://schemas.openxmlformats.org/officeDocument/2006/relationships/hyperlink" Target="https://www.homecenter.com.co/homecenter-co/product/144688/laca-catalizada-semimate-1-galon/144688/?queryId=19814302-9c8a-4029-ab77-842d8af32679" TargetMode="External"/><Relationship Id="rId103" Type="http://schemas.openxmlformats.org/officeDocument/2006/relationships/hyperlink" Target="https://www.homecenter.com.co/homecenter-co/product/51100/rodillo-junior-felpa-2-pulgadas/51100/" TargetMode="External"/><Relationship Id="rId124" Type="http://schemas.openxmlformats.org/officeDocument/2006/relationships/hyperlink" Target="https://www.homecenter.com.co/homecenter-co/product/227527/pistola-soplar-y-aspirar-600w-16000rpm/227527/" TargetMode="External"/><Relationship Id="rId310" Type="http://schemas.openxmlformats.org/officeDocument/2006/relationships/hyperlink" Target="https://www.homecenter.com.co/homecenter-co/product/04717/union-canal-raingo/04717/?cid=prdhom1007378dy" TargetMode="External"/><Relationship Id="rId70" Type="http://schemas.openxmlformats.org/officeDocument/2006/relationships/hyperlink" Target="https://www.easy.com.co/p/niple-1~2%22-x-10-cm/" TargetMode="External"/><Relationship Id="rId91" Type="http://schemas.openxmlformats.org/officeDocument/2006/relationships/hyperlink" Target="https://www.homecenter.com.co/homecenter-co/product/37086/valvula-cortina-11-2-x-200psi/37086/" TargetMode="External"/><Relationship Id="rId145" Type="http://schemas.openxmlformats.org/officeDocument/2006/relationships/hyperlink" Target="https://www.homecenter.com.co/homecenter-co/product/56178/caja-10x10-cal20-galvanizada/56178/?cid=prdhom1007378dy" TargetMode="External"/><Relationship Id="rId166" Type="http://schemas.openxmlformats.org/officeDocument/2006/relationships/hyperlink" Target="https://www.easy.com.co/p/conector-recto-3~4%22-lt-coraza/" TargetMode="External"/><Relationship Id="rId187" Type="http://schemas.openxmlformats.org/officeDocument/2006/relationships/hyperlink" Target="https://www.homecenter.com.co/homecenter-co/product/309402/roseta-porcelana/309402/?kid=bnnext1031760&amp;shop=googleShopping&amp;gclid=CjwKCAiAvOeQBhBkEiwAxutUVKQtHVVeTLq_eRzhOpIAUwvPqEHh9KiZrenGZLlIplUcV9n6CaKtCRoCwX0QAvD_BwE" TargetMode="External"/><Relationship Id="rId331" Type="http://schemas.openxmlformats.org/officeDocument/2006/relationships/hyperlink" Target="https://www.homecenter.com.co/homecenter-co/product/425391/rollo-tela-blanca-100m-x-210m-ancho-55gr-m2/425391/?queryId=6bcdb68e-e751-46e7-82e2-897eb73705b5" TargetMode="External"/><Relationship Id="rId352" Type="http://schemas.openxmlformats.org/officeDocument/2006/relationships/hyperlink" Target="https://www.easy.com.co/p/union-canal-raingo-esquina/" TargetMode="External"/><Relationship Id="rId373" Type="http://schemas.openxmlformats.org/officeDocument/2006/relationships/hyperlink" Target="https://www.homecenter.com.co/homecenter-co/product/105678/amarre-transparente-36-x-150-mm-100-unidades/105678/?queryId=55588825-a9fc-4426-b163-5e00a3bde197" TargetMode="External"/><Relationship Id="rId1" Type="http://schemas.openxmlformats.org/officeDocument/2006/relationships/hyperlink" Target="https://www.homecenter.com.co/homecenter-co/product/22754/adaptador-macho-11-4-presion/22754/" TargetMode="External"/><Relationship Id="rId212" Type="http://schemas.openxmlformats.org/officeDocument/2006/relationships/hyperlink" Target="https://www.homecenter.com.co/homecenter-co/product/374299/tubo-emt-ul-1-2-pulg/374299/" TargetMode="External"/><Relationship Id="rId233" Type="http://schemas.openxmlformats.org/officeDocument/2006/relationships/hyperlink" Target="https://www.easy.com.co/p/tapa-final-100-mm-x-45-mm/" TargetMode="External"/><Relationship Id="rId254" Type="http://schemas.openxmlformats.org/officeDocument/2006/relationships/hyperlink" Target="https://www.easy.com.co/p/soporte-bajante/" TargetMode="External"/><Relationship Id="rId28" Type="http://schemas.openxmlformats.org/officeDocument/2006/relationships/hyperlink" Target="https://www.homecenter.com.co/homecenter-co/product/07915/mineral-rojo-aleman-1-libra/07915/?queryId=1b637055-6ef8-4f4e-b9ec-0cbaa9535ef3" TargetMode="External"/><Relationship Id="rId49" Type="http://schemas.openxmlformats.org/officeDocument/2006/relationships/hyperlink" Target="https://www.homecenter.com.co/homecenter-co/product/117368/lavamanos-aquajet/117368/" TargetMode="External"/><Relationship Id="rId114" Type="http://schemas.openxmlformats.org/officeDocument/2006/relationships/hyperlink" Target="https://www.homecenter.com.co/homecenter-co/product/145015/sello-lengueta-valvula-salida/145015/" TargetMode="External"/><Relationship Id="rId275" Type="http://schemas.openxmlformats.org/officeDocument/2006/relationships/hyperlink" Target="https://www.homecenter.com.co/homecenter-co/product/62483/cruceta-plastica-juntas-1mm-x-300und-plinet/62483/" TargetMode="External"/><Relationship Id="rId296" Type="http://schemas.openxmlformats.org/officeDocument/2006/relationships/hyperlink" Target="https://www.homecenter.com.co/homecenter-co/product/56177/caja-2400-cal20-galvanizada/56177/?queryId=6881b825-4f75-462e-bb9a-539ba23fd359" TargetMode="External"/><Relationship Id="rId300" Type="http://schemas.openxmlformats.org/officeDocument/2006/relationships/hyperlink" Target="https://www.homecenter.com.co/homecenter-co/product/334072/interruptor-conmutable-miluz/334072/?queryId=241f9ffc-1ab7-4c95-9f72-f25e0deb7db2" TargetMode="External"/><Relationship Id="rId60" Type="http://schemas.openxmlformats.org/officeDocument/2006/relationships/hyperlink" Target="https://www.homecenter.com.co/homecenter-co/product/21443/placa-fibrocemento-8mm-244x122cm-3548kg-aprox/21443/?queryId=0ccdcf98-3269-4b2f-bdae-9b1270599a7b" TargetMode="External"/><Relationship Id="rId81" Type="http://schemas.openxmlformats.org/officeDocument/2006/relationships/hyperlink" Target="https://www.easy.com.co/p/lamina-pc-alveolar-6mm-2%2C10%2A5%2C90%2Cbronce/" TargetMode="External"/><Relationship Id="rId135" Type="http://schemas.openxmlformats.org/officeDocument/2006/relationships/hyperlink" Target="https://www.easy.com.co/p/rejilla-ventilacion-20-cm-x-20-cm-medida-instalacion-gas-blanca/" TargetMode="External"/><Relationship Id="rId156" Type="http://schemas.openxmlformats.org/officeDocument/2006/relationships/hyperlink" Target="https://www.homecenter.com.co/homecenter-co/product/293053/curva-emt-1/293053/" TargetMode="External"/><Relationship Id="rId177" Type="http://schemas.openxmlformats.org/officeDocument/2006/relationships/hyperlink" Target="https://interelectricos.com.co/cables-y-alambres/107/cable-encauchetado-4x10-certificado" TargetMode="External"/><Relationship Id="rId198" Type="http://schemas.openxmlformats.org/officeDocument/2006/relationships/hyperlink" Target="https://www.homecenter.com.co/homecenter-co/product/324865/accesorio-canaleta-tapa-final-100x50/324865/?queryId=42f4165d-7f00-4177-8187-b618fe6ef4d0" TargetMode="External"/><Relationship Id="rId321" Type="http://schemas.openxmlformats.org/officeDocument/2006/relationships/hyperlink" Target="https://www.homecenter.com.co/homecenter-co/product/99970/tornillo-madera-avellanado-irizado-12x2-1-2-10un/99970/" TargetMode="External"/><Relationship Id="rId342" Type="http://schemas.openxmlformats.org/officeDocument/2006/relationships/hyperlink" Target="https://www.easy.com.co/p/buje-soldado-pvc-presion-1.1~4%22x1~2%22-gerfor/" TargetMode="External"/><Relationship Id="rId363" Type="http://schemas.openxmlformats.org/officeDocument/2006/relationships/hyperlink" Target="https://www.easy.com.co/p/caja-electrica-2x4-cm-t7102-_-001-zincada-induma/" TargetMode="External"/><Relationship Id="rId202" Type="http://schemas.openxmlformats.org/officeDocument/2006/relationships/hyperlink" Target="https://www.homecenter.com.co/homecenter-co/product/189396/toma-doble-polo-a-tierra-marfil/189396/?queryId=5f2b8302-1ee5-4a5f-ac06-1ae78836e588" TargetMode="External"/><Relationship Id="rId223" Type="http://schemas.openxmlformats.org/officeDocument/2006/relationships/hyperlink" Target="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TargetMode="External"/><Relationship Id="rId244" Type="http://schemas.openxmlformats.org/officeDocument/2006/relationships/hyperlink" Target="https://www.easy.com.co/p/tubo-led-vidrio-18w-1600lm-luz-fria-t8120cm/" TargetMode="External"/><Relationship Id="rId18" Type="http://schemas.openxmlformats.org/officeDocument/2006/relationships/hyperlink" Target="https://www.homecenter.com.co/homecenter-co/product/329283/cuarto-de-bocel-en-madera-mdf-fantasy-wood/329283/?queryId=1df5dc75-5f00-42b2-8155-8ebec48a5843" TargetMode="External"/><Relationship Id="rId39" Type="http://schemas.openxmlformats.org/officeDocument/2006/relationships/hyperlink" Target="https://www.homecenter.com.co/homecenter-co/product/238582/juego-10pz-brocas-sds-plus-y-2-cinceles-d-45820/238582/?queryId=7a7c57c6-5454-4b8b-8b12-ce988cb5ff8a" TargetMode="External"/><Relationship Id="rId265" Type="http://schemas.openxmlformats.org/officeDocument/2006/relationships/hyperlink" Target="https://interelectricas.com.co/tuberia-metalica-y-pvc/2184-tubo-metalico-emt-de-1-pulgadas-x-3-mts.html" TargetMode="External"/><Relationship Id="rId286" Type="http://schemas.openxmlformats.org/officeDocument/2006/relationships/hyperlink" Target="https://www.homecenter.com.co/homecenter-co/product/37102/chazo-concreto-expansivo-1-2x6-10un/37102/?queryId=b9b64c5a-1ac9-4936-83a9-bde0454df006" TargetMode="External"/><Relationship Id="rId50" Type="http://schemas.openxmlformats.org/officeDocument/2006/relationships/hyperlink" Target="https://www.homecenter.com.co/homecenter-co/product/243709/banda-3x21-pulgada-gr100-car-79/243709/?queryId=b7ff0a5d-850e-4504-b743-5b8072679c00" TargetMode="External"/><Relationship Id="rId104" Type="http://schemas.openxmlformats.org/officeDocument/2006/relationships/hyperlink" Target="https://www.homecenter.com.co/homecenter-co/product/57196/rodillo-9-pulgadas-profesional-felpa-acrilica/57196/" TargetMode="External"/><Relationship Id="rId125" Type="http://schemas.openxmlformats.org/officeDocument/2006/relationships/hyperlink" Target="https://www.easy.com.co/p/valvula-bola-1%22-roscar-eco-pvc/" TargetMode="External"/><Relationship Id="rId146" Type="http://schemas.openxmlformats.org/officeDocument/2006/relationships/hyperlink" Target="https://www.homecenter.com.co/homecenter-co/product/290308/caja-de-paso-30x30x15-cm-c20/290308/" TargetMode="External"/><Relationship Id="rId167" Type="http://schemas.openxmlformats.org/officeDocument/2006/relationships/hyperlink" Target="https://www.easy.com.co/p/curva-conduit-3~4%22-galvanizada/" TargetMode="External"/><Relationship Id="rId188" Type="http://schemas.openxmlformats.org/officeDocument/2006/relationships/hyperlink" Target="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TargetMode="External"/><Relationship Id="rId311" Type="http://schemas.openxmlformats.org/officeDocument/2006/relationships/hyperlink" Target="https://www.homecenter.com.co/homecenter-co/product/04668/union-esquina-interna-y-externa-raingo/04668/?cid=prdhom1007378dy" TargetMode="External"/><Relationship Id="rId332" Type="http://schemas.openxmlformats.org/officeDocument/2006/relationships/hyperlink" Target="https://www.homecenter.com.co/homecenter-co/product/321223/kit-bombilla-led-gu10-350-lumenes-5w-equalizable-50w-luz-blanca/321223/" TargetMode="External"/><Relationship Id="rId353" Type="http://schemas.openxmlformats.org/officeDocument/2006/relationships/hyperlink" Target="https://www.easy.com.co/p/tubo-canal-raingo-x3m/" TargetMode="External"/><Relationship Id="rId374" Type="http://schemas.openxmlformats.org/officeDocument/2006/relationships/hyperlink" Target="https://www.homecenter.com.co/homecenter-co/product/274253/cable-thhn-thwn-8awg-rollo-100mt-nexans-negro/274253/" TargetMode="External"/><Relationship Id="rId71" Type="http://schemas.openxmlformats.org/officeDocument/2006/relationships/hyperlink" Target="https://www.easy.com.co/p/mineral-corriente-ferroxido-rojo-x-500gr/" TargetMode="External"/><Relationship Id="rId92" Type="http://schemas.openxmlformats.org/officeDocument/2006/relationships/hyperlink" Target="https://www.homecenter.com.co/homecenter-co/product/49463/valvula-cortina-11-4-x-200psi/49463/" TargetMode="External"/><Relationship Id="rId213" Type="http://schemas.openxmlformats.org/officeDocument/2006/relationships/hyperlink" Target="https://www.homecenter.com.co/homecenter-co/product/374300/tubo-emt-ul-3-4-pulg/374300/" TargetMode="External"/><Relationship Id="rId234" Type="http://schemas.openxmlformats.org/officeDocument/2006/relationships/hyperlink" Target="https://www.easy.com.co/p/tapa-toma-doble-blanco/" TargetMode="External"/><Relationship Id="rId2" Type="http://schemas.openxmlformats.org/officeDocument/2006/relationships/hyperlink" Target="https://www.easy.com.co/p/adaptador-macho-pvc-presion-1.1~4%22-gerfor/" TargetMode="External"/><Relationship Id="rId29" Type="http://schemas.openxmlformats.org/officeDocument/2006/relationships/hyperlink" Target="https://www.homecenter.com.co/homecenter-co/product/186964/mezclador-lavaplatos-8-pulgadas-tedesca/186964/?queryId=13d48718-313a-4d09-954e-11bcf3dea9d8" TargetMode="External"/><Relationship Id="rId255" Type="http://schemas.openxmlformats.org/officeDocument/2006/relationships/hyperlink" Target="https://www.easy.com.co/p/codo-90-bajante/" TargetMode="External"/><Relationship Id="rId276" Type="http://schemas.openxmlformats.org/officeDocument/2006/relationships/hyperlink" Target="https://www.homecenter.com.co/homecenter-co/product/399661/toma-de-sobreponer-ip44-415v-16a-3pt/399661/" TargetMode="External"/><Relationship Id="rId297" Type="http://schemas.openxmlformats.org/officeDocument/2006/relationships/hyperlink" Target="https://www.homecenter.com.co/homecenter-co/product/04676/codo-90-bajante/04676/" TargetMode="External"/><Relationship Id="rId40" Type="http://schemas.openxmlformats.org/officeDocument/2006/relationships/hyperlink" Target="https://www.homecenter.com.co/homecenter-co/product/16512/juego-llaves-torx-8-piezas-stanley/16512/" TargetMode="External"/><Relationship Id="rId115" Type="http://schemas.openxmlformats.org/officeDocument/2006/relationships/hyperlink" Target="https://www.homecenter.com.co/homecenter-co/product/201297/espuma-poliuretano-topex-500-ml/201297/" TargetMode="External"/><Relationship Id="rId136" Type="http://schemas.openxmlformats.org/officeDocument/2006/relationships/hyperlink" Target="https://www.easy.com.co/search/?k=REJILLA+DE+VENTILACI%C3%93N+PL%C3%81STICAS+DE+30CM+X+30CM" TargetMode="External"/><Relationship Id="rId157" Type="http://schemas.openxmlformats.org/officeDocument/2006/relationships/hyperlink" Target="https://www.homecenter.com.co/homecenter-co/product/233759/interruptor-sencillo-4-vias-boreale-blanco/233759/?kid=bnnext1031760&amp;shop=googleShopping&amp;gclid=Cj0KCQiAmeKQBhDvARIsAHJ7mF6MPtEJ96o0V-j8xfsgDKDhmoBNj_mCdDjZSrghIgNEhOD6mJ4jEcIaApwUEALw_wcB" TargetMode="External"/><Relationship Id="rId178" Type="http://schemas.openxmlformats.org/officeDocument/2006/relationships/hyperlink" Target="https://interelectricos.com.co/cables-y-alambres/106/cable-encauchetado-4x8-certificado" TargetMode="External"/><Relationship Id="rId301" Type="http://schemas.openxmlformats.org/officeDocument/2006/relationships/hyperlink" Target="https://www.homecenter.com.co/homecenter-co/product/02940/barnex-barniz-caramelo-1-4-galon/02940/?queryId=9e3457b3-0c9c-46d8-b455-f8bc1c19e1ee" TargetMode="External"/><Relationship Id="rId322" Type="http://schemas.openxmlformats.org/officeDocument/2006/relationships/hyperlink" Target="https://www.homecenter.com.co/homecenter-co/product/22756/buje-soldado-11-4x1-2-presion/22756/?queryId=e0b7da0b-2ed7-4891-ac04-cab029ec04a5" TargetMode="External"/><Relationship Id="rId343" Type="http://schemas.openxmlformats.org/officeDocument/2006/relationships/hyperlink" Target="https://www.easy.com.co/p/tornillo-aglomerado-12%22-x-2%C2%BD%22-avellanado-irizado-x12und/" TargetMode="External"/><Relationship Id="rId364" Type="http://schemas.openxmlformats.org/officeDocument/2006/relationships/hyperlink" Target="https://www.easy.com.co/p/pego-porcelanico-interior-latex-40kg/" TargetMode="External"/><Relationship Id="rId61" Type="http://schemas.openxmlformats.org/officeDocument/2006/relationships/hyperlink" Target="https://www.easy.com.co/p/broncoelastico-impermeabilizante-acrilico-gris-x5-gal/" TargetMode="External"/><Relationship Id="rId82" Type="http://schemas.openxmlformats.org/officeDocument/2006/relationships/hyperlink" Target="https://www.easy.com.co/p/lamina-pc-alveolar-6mm-2%2C10%2A2%2C95%2Copal/" TargetMode="External"/><Relationship Id="rId199" Type="http://schemas.openxmlformats.org/officeDocument/2006/relationships/hyperlink" Target="https://www.homecenter.com.co/homecenter-co/product/511684/tapa-tomacorriente-doble-con-polo-tierra-aislado-naranja-halux/511684/" TargetMode="External"/><Relationship Id="rId203" Type="http://schemas.openxmlformats.org/officeDocument/2006/relationships/hyperlink" Target="https://www.homecenter.com.co/homecenter-co/product/324922/tomacorriente-doble-2p-t-gfci-blanco-clickme/324922/" TargetMode="External"/><Relationship Id="rId19" Type="http://schemas.openxmlformats.org/officeDocument/2006/relationships/hyperlink" Target="https://www.homecenter.com.co/homecenter-co/product/47357/perfil-aluminio-listelo-20-mm-plata-25-m/47357/?queryId=211c48fd-74bd-403e-8c6c-6ee6a2f76a5d" TargetMode="External"/><Relationship Id="rId224" Type="http://schemas.openxmlformats.org/officeDocument/2006/relationships/hyperlink" Target="https://www.homecenter.com.co/homecenter-co/product/485665/rejilla-cupula-4-pulg-x-3-pulg-aluminio-tuberia-3-pulg/485665/" TargetMode="External"/><Relationship Id="rId245" Type="http://schemas.openxmlformats.org/officeDocument/2006/relationships/hyperlink" Target="https://www.easy.com.co/p/tubo-1~2%22-conductor-metalico-galvanizado-x3m-1-unidad/" TargetMode="External"/><Relationship Id="rId266" Type="http://schemas.openxmlformats.org/officeDocument/2006/relationships/hyperlink" Target="https://interelectricas.com.co/iluminacion/1093-tubo-led-18w-t8-100-240-en-policarbonato.html" TargetMode="External"/><Relationship Id="rId287" Type="http://schemas.openxmlformats.org/officeDocument/2006/relationships/hyperlink" Target="https://www.homecenter.com.co/homecenter-co/product/96671/broca-hss-5-8-pulgada-d60a631/96671/?queryId=a816018a-f4bd-4f6c-bba1-2abaa4300d14" TargetMode="External"/><Relationship Id="rId30" Type="http://schemas.openxmlformats.org/officeDocument/2006/relationships/hyperlink" Target="https://www.homecenter.com.co/homecenter-co/product/250982/griferia-lavaplatos-sencilla-dalia/250982/?cid=prdhom1007378dy" TargetMode="External"/><Relationship Id="rId105" Type="http://schemas.openxmlformats.org/officeDocument/2006/relationships/hyperlink" Target="https://www.homecenter.com.co/homecenter-co/product/204486/rodillo-epoxico-9-pulgadas/204486/" TargetMode="External"/><Relationship Id="rId126" Type="http://schemas.openxmlformats.org/officeDocument/2006/relationships/hyperlink" Target="https://www.easy.com.co/p/rodillo-7%22-769-felpa/" TargetMode="External"/><Relationship Id="rId147" Type="http://schemas.openxmlformats.org/officeDocument/2006/relationships/hyperlink" Target="https://www.homecenter.com.co/homecenter-co/product/56176/caja-octagonal-cal20-galvanizada/56176/" TargetMode="External"/><Relationship Id="rId168" Type="http://schemas.openxmlformats.org/officeDocument/2006/relationships/hyperlink" Target="https://www.easy.com.co/p/curva-conduit-1~2%22-emt/" TargetMode="External"/><Relationship Id="rId312" Type="http://schemas.openxmlformats.org/officeDocument/2006/relationships/hyperlink" Target="https://www.homecenter.com.co/homecenter-co/product/04671/soporte-canal-pvc-raingo/04671/?queryId=fcfa8a32-941d-498d-be55-d1dd06894d13" TargetMode="External"/><Relationship Id="rId333" Type="http://schemas.openxmlformats.org/officeDocument/2006/relationships/hyperlink" Target="https://www.homecenter.com.co/homecenter-co/product/91809/sikadur-32-primer-puente-adherencia-epoxi-concreto-3kg/91809/" TargetMode="External"/><Relationship Id="rId354" Type="http://schemas.openxmlformats.org/officeDocument/2006/relationships/hyperlink" Target="https://www.easy.com.co/p/tubo-canal-raingo-x3m/" TargetMode="External"/><Relationship Id="rId51" Type="http://schemas.openxmlformats.org/officeDocument/2006/relationships/hyperlink" Target="https://www.homecenter.com.co/homecenter-co/product/232035/lija-roja-80/232035/?queryId=436c9e5f-f705-4cad-bb23-49b6f9cd5fc7" TargetMode="External"/><Relationship Id="rId72" Type="http://schemas.openxmlformats.org/officeDocument/2006/relationships/hyperlink" Target="https://www.easy.com.co/p/griferia-mezclador-8%22-para-lavaplatos-delgado-cuello-cisne-modelo-581867/" TargetMode="External"/><Relationship Id="rId93" Type="http://schemas.openxmlformats.org/officeDocument/2006/relationships/hyperlink" Target="https://www.homecenter.com.co/homecenter-co/product/363766/registro-mini-de-1-salida-1-2-pulg-x-1-2-pulg-bolsa/363766/" TargetMode="External"/><Relationship Id="rId189" Type="http://schemas.openxmlformats.org/officeDocument/2006/relationships/hyperlink" Target="https://www.homecenter.com.co/homecenter-co/product/302928/sensor-de-movimiento-para-techo-360-alcance-6-metros-hl-95512/302928/" TargetMode="External"/><Relationship Id="rId375" Type="http://schemas.openxmlformats.org/officeDocument/2006/relationships/hyperlink" Target="https://www.easy.com.co/p/alambre-no.8-cobre-verde-x100m/" TargetMode="External"/><Relationship Id="rId3" Type="http://schemas.openxmlformats.org/officeDocument/2006/relationships/hyperlink" Target="https://www.homecenter.com.co/homecenter-co/product/23766/sikalatex-mejorador-de-adherencia-para-morteros-o-concretos-45kg/23766/?queryId=d14b8ac1-d272-413f-8bf2-f63c084dee45" TargetMode="External"/><Relationship Id="rId214" Type="http://schemas.openxmlformats.org/officeDocument/2006/relationships/hyperlink" Target="https://www.homecenter.com.co/homecenter-co/product/293059/union-emt-1-acero/293059/" TargetMode="External"/><Relationship Id="rId235" Type="http://schemas.openxmlformats.org/officeDocument/2006/relationships/hyperlink" Target="https://www.easy.com.co/p/tomacorriente-doble-astral-polo-tierra-integral-blanco-x127v/" TargetMode="External"/><Relationship Id="rId256" Type="http://schemas.openxmlformats.org/officeDocument/2006/relationships/hyperlink" Target="https://www.easy.com.co/p/valvula-de-descarga-dual-para-sanitarios-de-una-pieza-ref.-820vt/" TargetMode="External"/><Relationship Id="rId277" Type="http://schemas.openxmlformats.org/officeDocument/2006/relationships/hyperlink" Target="https://www.homecenter.com.co/homecenter-co/product/340277/valvula-descarga-onepiece-boton-dual-alo/340277/?queryId=4e386f8d-589d-40ac-ad8b-8ec9e9515f65" TargetMode="External"/><Relationship Id="rId298" Type="http://schemas.openxmlformats.org/officeDocument/2006/relationships/hyperlink" Target="https://www.homecenter.com.co/homecenter-co/product/82030/broca-hss-3-32-pulgadas-ref-dw130332c/82030/?queryId=cde77cd2-c228-4cf4-9288-06e299793701" TargetMode="External"/><Relationship Id="rId116" Type="http://schemas.openxmlformats.org/officeDocument/2006/relationships/hyperlink" Target="https://www.homecenter.com.co/homecenter-co/product/160695/papel-kraft-1x30m-linea-ecologica/160695/" TargetMode="External"/><Relationship Id="rId137" Type="http://schemas.openxmlformats.org/officeDocument/2006/relationships/hyperlink" Target="https://www.easy.com.co/p/resina-morteros-cementosos-x4.5kg/" TargetMode="External"/><Relationship Id="rId158" Type="http://schemas.openxmlformats.org/officeDocument/2006/relationships/hyperlink" Target="https://www.homecenter.com.co/homecenter-co/product/144964/interruptor-sencillo-blanco/144964/" TargetMode="External"/><Relationship Id="rId302" Type="http://schemas.openxmlformats.org/officeDocument/2006/relationships/hyperlink" Target="https://www.homecenter.com.co/homecenter-co/product/414827/broca-acero-rapido-3-16pulg/414827/?queryId=ea3625b0-085e-4a02-92d2-3149a35b4d69" TargetMode="External"/><Relationship Id="rId323" Type="http://schemas.openxmlformats.org/officeDocument/2006/relationships/hyperlink" Target="https://www.homecenter.com.co/homecenter-co/product/22758/buje-soldado-11-4x1-presion/22758/?queryId=d7a00a14-2f5f-4595-a091-2d704ecf7730" TargetMode="External"/><Relationship Id="rId344" Type="http://schemas.openxmlformats.org/officeDocument/2006/relationships/hyperlink" Target="https://www.easy.com.co/p/chazo-supra-colapsible-5~16%22-x6und/" TargetMode="External"/><Relationship Id="rId20" Type="http://schemas.openxmlformats.org/officeDocument/2006/relationships/hyperlink" Target="https://www.homecenter.com.co/homecenter-co/product/271799/perfil-compensacion-40x12mm-24m-roble-doussie/271799/" TargetMode="External"/><Relationship Id="rId41" Type="http://schemas.openxmlformats.org/officeDocument/2006/relationships/hyperlink" Target="https://www.homecenter.com.co/homecenter-co/product/389001/juego-de-llaves-hexagonales-saemetricas-20-piezas/389001/?queryId=a2d7922b-8671-4bb8-a272-414573970772" TargetMode="External"/><Relationship Id="rId62" Type="http://schemas.openxmlformats.org/officeDocument/2006/relationships/hyperlink" Target="https://www.easy.com.co/p/koraza-base-pastel-blanco-1-galon/" TargetMode="External"/><Relationship Id="rId83" Type="http://schemas.openxmlformats.org/officeDocument/2006/relationships/hyperlink" Target="https://www.easy.com.co/p/placa-superboard-6-mm-fibrocemento/" TargetMode="External"/><Relationship Id="rId179" Type="http://schemas.openxmlformats.org/officeDocument/2006/relationships/hyperlink" Target="https://interelectricas.com.co/articulos-electricos/1405-caja-metalica-galvanizada-10x10ref-doble-fondo-para-tomas-trifasicas-.html" TargetMode="External"/><Relationship Id="rId365" Type="http://schemas.openxmlformats.org/officeDocument/2006/relationships/hyperlink" Target="https://www.easy.com.co/p/herraje-asiento-sanitario-x-2-gerfor/" TargetMode="External"/><Relationship Id="rId190" Type="http://schemas.openxmlformats.org/officeDocument/2006/relationships/hyperlink" Target="https://www.homecenter.com.co/homecenter-co/product/484254/sensor-movimiento-180g-con-interruptor-110-220v/484254/?kid=bnnext1031760&amp;shop=googleShopping&amp;gclid=CjwKCAiAvOeQBhBkEiwAxutUVAucacEkVjp1Q-z1gabKIzkgIOCuup3NvgQ7PmvPfq-G0seNfG22kRoCiHUQAvD_BwE" TargetMode="External"/><Relationship Id="rId204" Type="http://schemas.openxmlformats.org/officeDocument/2006/relationships/hyperlink" Target="https://www.homecenter.com.co/homecenter-co/product/01770/toma-incrustar-50-amperios-250-v-trifilar/01770/" TargetMode="External"/><Relationship Id="rId225" Type="http://schemas.openxmlformats.org/officeDocument/2006/relationships/hyperlink" Target="https://www.homecenter.com.co/homecenter-co/product/192687/valvula-ahorradora-salida-doble-descarga/192687/" TargetMode="External"/><Relationship Id="rId246" Type="http://schemas.openxmlformats.org/officeDocument/2006/relationships/hyperlink" Target="https://www.easy.com.co/p/tubo-conduit-3~4%22-emt-x3m/" TargetMode="External"/><Relationship Id="rId267" Type="http://schemas.openxmlformats.org/officeDocument/2006/relationships/hyperlink" Target="https://interelectricas.com.co/index.php?fc=module&amp;module=leoproductsearch&amp;controller=productsearch&amp;leoproductsearch_static_token=a672183c991b3555614f1566d53f5926&amp;cate=&amp;search_query=TUBO+LED+9W+T8+6500+K" TargetMode="External"/><Relationship Id="rId288" Type="http://schemas.openxmlformats.org/officeDocument/2006/relationships/hyperlink" Target="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TargetMode="External"/><Relationship Id="rId106" Type="http://schemas.openxmlformats.org/officeDocument/2006/relationships/hyperlink" Target="https://www.homecenter.com.co/homecenter-co/product/17486/tapon-de-prueba-2-sanitaria/17486/" TargetMode="External"/><Relationship Id="rId127" Type="http://schemas.openxmlformats.org/officeDocument/2006/relationships/hyperlink" Target="https://www.easy.com.co/p/rodillo-9%22-profesional-felpa-acrilico-poliester/" TargetMode="External"/><Relationship Id="rId313" Type="http://schemas.openxmlformats.org/officeDocument/2006/relationships/hyperlink" Target="https://www.homecenter.com.co/homecenter-co/product/04665/tapa-interna-canal-raingo/04665/?cid=prdhom1007378dy" TargetMode="External"/><Relationship Id="rId10" Type="http://schemas.openxmlformats.org/officeDocument/2006/relationships/hyperlink" Target="https://www.easy.com.co/p/codo-pvc-sanitario--90%C2%B0-c-x-e--1.1~2%22-gerfor/" TargetMode="External"/><Relationship Id="rId31" Type="http://schemas.openxmlformats.org/officeDocument/2006/relationships/hyperlink" Target="https://www.homecenter.com.co/homecenter-co/product/02341/empaque-de-lona-92x60cm-blanco-polipropileno/02341/?queryId=921e4f3f-a7d7-4eda-a693-bd8da652e250" TargetMode="External"/><Relationship Id="rId52" Type="http://schemas.openxmlformats.org/officeDocument/2006/relationships/hyperlink" Target="https://www.homecenter.com.co/homecenter-co/product/101641/lijadora-orbital-1-4-230w-24a-14000-opm/101641/?queryId=c64cec47-a31b-4793-8c64-ae270ea52faf" TargetMode="External"/><Relationship Id="rId73" Type="http://schemas.openxmlformats.org/officeDocument/2006/relationships/hyperlink" Target="https://www.easy.com.co/p/griferia-cocina-gricol/" TargetMode="External"/><Relationship Id="rId94" Type="http://schemas.openxmlformats.org/officeDocument/2006/relationships/hyperlink" Target="https://www.homecenter.com.co/homecenter-co/product/485667/rejilla-cupula-6-pulg-x-4-pulg-aluminio-tuberia-4-pulg/485667/?kid=bnnext1031759&amp;shop=googleShopping&amp;gclid=EAIaIQobChMIpvut2OGW9gIVn4paBR2vCAiYEAQYBiABEgKS7vD_BwE" TargetMode="External"/><Relationship Id="rId148" Type="http://schemas.openxmlformats.org/officeDocument/2006/relationships/hyperlink" Target="https://www.homecenter.com.co/homecenter-co/product/378686/caja-de-paso-sencilla-cu40-sobreponer/378686/" TargetMode="External"/><Relationship Id="rId169" Type="http://schemas.openxmlformats.org/officeDocument/2006/relationships/hyperlink" Target="https://www.easy.com.co/p/curva-conduit-1%22-emt/" TargetMode="External"/><Relationship Id="rId334" Type="http://schemas.openxmlformats.org/officeDocument/2006/relationships/hyperlink" Target="https://www.easy.com.co/p/sikadur-32-primer-x3kg/" TargetMode="External"/><Relationship Id="rId355" Type="http://schemas.openxmlformats.org/officeDocument/2006/relationships/hyperlink" Target="https://www.easy.com.co/p/lubricante-silicona-2902740-canales-bajantes-x28g/" TargetMode="External"/><Relationship Id="rId376" Type="http://schemas.openxmlformats.org/officeDocument/2006/relationships/hyperlink" Target="https://interelectricas.com.co/alambres-y-cables/2255-cable-de-cobre-desnudo-no-8-awg-metro.html" TargetMode="External"/><Relationship Id="rId4" Type="http://schemas.openxmlformats.org/officeDocument/2006/relationships/hyperlink" Target="https://www.homecenter.com.co/homecenter-co/product/168292/topex-latex-4-kilos/168292/" TargetMode="External"/><Relationship Id="rId180" Type="http://schemas.openxmlformats.org/officeDocument/2006/relationships/hyperlink" Target="https://interelectricas.com.co/cajas-y-tableros/2267-caja-metalica-de-paso-30cm-x-30cm-x-15cm-capa-de-plastico.html" TargetMode="External"/><Relationship Id="rId215" Type="http://schemas.openxmlformats.org/officeDocument/2006/relationships/hyperlink" Target="https://www.homecenter.com.co/homecenter-co/product/293058/union-emt-3-4-acero/293058/" TargetMode="External"/><Relationship Id="rId236" Type="http://schemas.openxmlformats.org/officeDocument/2006/relationships/hyperlink" Target="https://www.easy.com.co/p/tomacorriente-doble-red-regulada-20-amperios/" TargetMode="External"/><Relationship Id="rId257" Type="http://schemas.openxmlformats.org/officeDocument/2006/relationships/hyperlink" Target="https://www.easy.com.co/p/escuadra-fijacion-4%22-zinc-x4-und/" TargetMode="External"/><Relationship Id="rId278" Type="http://schemas.openxmlformats.org/officeDocument/2006/relationships/hyperlink" Target="https://www.homecenter.com.co/homecenter-co/product/66821/sika-3-acelerante-para-morteros-5kg/66821/" TargetMode="External"/><Relationship Id="rId303" Type="http://schemas.openxmlformats.org/officeDocument/2006/relationships/hyperlink" Target="https://www.homecenter.com.co/homecenter-co/product/325641/broca-hss-1-4-pulgada/325641/?queryId=7fce0b97-643f-4c19-8b44-3a3f0c004e1b" TargetMode="External"/><Relationship Id="rId42" Type="http://schemas.openxmlformats.org/officeDocument/2006/relationships/hyperlink" Target="https://www.homecenter.com.co/homecenter-co/product/278774/kit-de-instalacion-desague-sifon-flexible/278774/?queryId=753a442d-02d5-4c0e-a44a-66c2464f498a" TargetMode="External"/><Relationship Id="rId84" Type="http://schemas.openxmlformats.org/officeDocument/2006/relationships/hyperlink" Target="https://www.easy.com.co/p/lijadora-orbital-220w-14.000rpm/" TargetMode="External"/><Relationship Id="rId138" Type="http://schemas.openxmlformats.org/officeDocument/2006/relationships/hyperlink" Target="https://www.easy.com.co/p/codo-pvc-sanitario--45%C2%B0-c-x-c--1.1~2%22-gerfor/" TargetMode="External"/><Relationship Id="rId345" Type="http://schemas.openxmlformats.org/officeDocument/2006/relationships/hyperlink" Target="https://www.easy.com.co/p/tuerca-3~8%22-hexagonal-zincado-x12und/" TargetMode="External"/><Relationship Id="rId191" Type="http://schemas.openxmlformats.org/officeDocument/2006/relationships/hyperlink" Target="https://www.homecenter.com.co/homecenter-co/product/202822/conector-gu10-x-1-unidad/202822/?kid=bnnext1031769&amp;shop=googleShopping&amp;gclid=CjwKCAiAvOeQBhBkEiwAxutUVOSIwBG7fKLSgB-fuR6ReDPlRLx8u1wHRVAibO1H0I6mIbkFaEA5JBoCAk8QAvD_BwE" TargetMode="External"/><Relationship Id="rId205" Type="http://schemas.openxmlformats.org/officeDocument/2006/relationships/hyperlink" Target="https://www.homecenter.com.co/homecenter-co/product/01775/toma-incrustar-20-amperios-250-v-trifilar/01775/" TargetMode="External"/><Relationship Id="rId247" Type="http://schemas.openxmlformats.org/officeDocument/2006/relationships/hyperlink" Target="https://www.easy.com.co/p/union-1%22-emt-zinc-fundido/" TargetMode="External"/><Relationship Id="rId107" Type="http://schemas.openxmlformats.org/officeDocument/2006/relationships/hyperlink" Target="https://www.homecenter.com.co/homecenter-co/product/17102/tapa-registro-20-x-20-cm-europea-plastica/17102/" TargetMode="External"/><Relationship Id="rId289" Type="http://schemas.openxmlformats.org/officeDocument/2006/relationships/hyperlink" Target="https://www.homecenter.com.co/homecenter-co/product/186374/orinal-mediano-para-fluxometro-blanco/186374/" TargetMode="External"/><Relationship Id="rId11" Type="http://schemas.openxmlformats.org/officeDocument/2006/relationships/hyperlink" Target="https://www.easy.com.co/p/codo-pvc-sanitario--90%C2%B0-c-x-c-1.1~2%22-gerfor/" TargetMode="External"/><Relationship Id="rId53" Type="http://schemas.openxmlformats.org/officeDocument/2006/relationships/hyperlink" Target="https://www.homecenter.com.co/homecenter-co/product/215060/lavamanos-colgar-happy-blanco/215060/?queryId=3b3ae34f-695e-46c9-ba7e-b081864a8fa8" TargetMode="External"/><Relationship Id="rId149" Type="http://schemas.openxmlformats.org/officeDocument/2006/relationships/hyperlink" Target="https://www.homecenter.com.co/homecenter-co/product/251142/cinta-delimitadora-adhesiva-48mmx33m/251142/" TargetMode="External"/><Relationship Id="rId314" Type="http://schemas.openxmlformats.org/officeDocument/2006/relationships/hyperlink" Target="https://www.homecenter.com.co/homecenter-co/product/04661/tapa-externa-canal-raingo/04661/?queryId=16338918-dc95-4938-973f-e2c95585c146" TargetMode="External"/><Relationship Id="rId356" Type="http://schemas.openxmlformats.org/officeDocument/2006/relationships/hyperlink" Target="https://www.easy.com.co/p/triplex-fenolico-18mm-122x244/" TargetMode="External"/><Relationship Id="rId95" Type="http://schemas.openxmlformats.org/officeDocument/2006/relationships/hyperlink" Target="https://www.homecenter.com.co/homecenter-co/product/485675/rejilla-cupula-4-pulg-x-2-pulg-aluminio-tuberia-2-pulg/485675/?kid=bnnext1031759&amp;shop=googleShopping&amp;gclid=EAIaIQobChMIpvut2OGW9gIVn4paBR2vCAiYEAQYAiABEgIz2fD_BwE" TargetMode="External"/><Relationship Id="rId160" Type="http://schemas.openxmlformats.org/officeDocument/2006/relationships/hyperlink" Target="https://www.easy.com.co/p/cable-encauchetado-3x12-negro-1-mt-nexans/" TargetMode="External"/><Relationship Id="rId216" Type="http://schemas.openxmlformats.org/officeDocument/2006/relationships/hyperlink" Target="https://www.homecenter.com.co/homecenter-co/product/234576/kit-varilla-maciza-cobre-polo-a-tierra/234576/" TargetMode="External"/><Relationship Id="rId258" Type="http://schemas.openxmlformats.org/officeDocument/2006/relationships/hyperlink" Target="https://www.easy.com.co/p/amarre-tapa-metalica-26cm-cal-18-x-20-un/" TargetMode="External"/><Relationship Id="rId22" Type="http://schemas.openxmlformats.org/officeDocument/2006/relationships/hyperlink" Target="https://www.homecenter.com.co/homecenter-co/product/156254/tubo-rectangular-76-x-38-x-20mm-x-6m-estructural-hr50/156254/?cid=prdhom1007378dy" TargetMode="External"/><Relationship Id="rId64" Type="http://schemas.openxmlformats.org/officeDocument/2006/relationships/hyperlink" Target="https://www.easy.com.co/p/perfil-listelo-10-aluminio-plata/" TargetMode="External"/><Relationship Id="rId118" Type="http://schemas.openxmlformats.org/officeDocument/2006/relationships/hyperlink" Target="https://www.homecenter.com.co/homecenter-co/product/30053/tee-2-presion/30053/" TargetMode="External"/><Relationship Id="rId325" Type="http://schemas.openxmlformats.org/officeDocument/2006/relationships/hyperlink" Target="https://www.homecenter.com.co/homecenter-co/product/40824/tapa-externa-derecha-amazonas/40824/?queryId=7f435a27-65a5-4a04-9c25-e35419cb0953" TargetMode="External"/><Relationship Id="rId367" Type="http://schemas.openxmlformats.org/officeDocument/2006/relationships/hyperlink" Target="https://interelectricas.com.co/redes-estructuradas/436-salida-tubo-rejiband-c8.html" TargetMode="External"/><Relationship Id="rId171" Type="http://schemas.openxmlformats.org/officeDocument/2006/relationships/hyperlink" Target="https://www.easy.com.co/p/interruptor-sencillo-boreale-blanco/" TargetMode="External"/><Relationship Id="rId227" Type="http://schemas.openxmlformats.org/officeDocument/2006/relationships/hyperlink" Target="https://www.homecenter.com.co/homecenter-co/product/157620/llave-jardin-adaptador-manguera-cromo/157620/" TargetMode="External"/><Relationship Id="rId269" Type="http://schemas.openxmlformats.org/officeDocument/2006/relationships/hyperlink" Target="https://interelectricas.com.co/tuberia-metalica-y-pvc/885-union-emt-de-1.html" TargetMode="External"/><Relationship Id="rId33" Type="http://schemas.openxmlformats.org/officeDocument/2006/relationships/hyperlink" Target="https://www.homecenter.com.co/homecenter-co/product/314244/manija-sanitario/314244/?queryId=af3b874c-be8c-496b-bd0a-0a4caddbf6e9" TargetMode="External"/><Relationship Id="rId129" Type="http://schemas.openxmlformats.org/officeDocument/2006/relationships/hyperlink" Target="https://www.easy.com.co/p/rodillo--epoxico-9-pulg/" TargetMode="External"/><Relationship Id="rId280" Type="http://schemas.openxmlformats.org/officeDocument/2006/relationships/hyperlink" Target="https://www.homecenter.com.co/homecenter-co/product/16093/bisagra-piston-1-2pg-set-x-2und/16093/" TargetMode="External"/><Relationship Id="rId336" Type="http://schemas.openxmlformats.org/officeDocument/2006/relationships/hyperlink" Target="https://www.easy.com.co/p/sifon-sanitaria-3%22-135%C2%B0-pavco/" TargetMode="External"/><Relationship Id="rId75" Type="http://schemas.openxmlformats.org/officeDocument/2006/relationships/hyperlink" Target="https://www.easy.com.co/p/mazo-de-goma-blanco-250grs-plinet/" TargetMode="External"/><Relationship Id="rId140" Type="http://schemas.openxmlformats.org/officeDocument/2006/relationships/hyperlink" Target="https://www.easy.com.co/p/codo-pvc-sanitario--45%C2%B0-c-x-c--3%22-gerfor/" TargetMode="External"/><Relationship Id="rId182" Type="http://schemas.openxmlformats.org/officeDocument/2006/relationships/hyperlink" Target="https://interelectricas.com.co/articulos-electricos/754-conector-3m-autodesforre-calibre-10-12-pulg-amarillo.html" TargetMode="External"/><Relationship Id="rId6" Type="http://schemas.openxmlformats.org/officeDocument/2006/relationships/hyperlink" Target="https://www.easy.com.co/p/alambre-recocido-negro-c17x1kg/" TargetMode="External"/><Relationship Id="rId238" Type="http://schemas.openxmlformats.org/officeDocument/2006/relationships/hyperlink" Target="https://www.easy.com.co/p/toma-incrustar-bifasica-20a-250v-codelca/" TargetMode="External"/><Relationship Id="rId291" Type="http://schemas.openxmlformats.org/officeDocument/2006/relationships/hyperlink" Target="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TargetMode="External"/><Relationship Id="rId305" Type="http://schemas.openxmlformats.org/officeDocument/2006/relationships/hyperlink" Target="https://www.homecenter.com.co/homecenter-co/product/04680/codo-45-bajante/04680/" TargetMode="External"/><Relationship Id="rId347" Type="http://schemas.openxmlformats.org/officeDocument/2006/relationships/hyperlink" Target="https://www.easy.com.co/p/canaleta-amazonas-x-1m-pavco/" TargetMode="External"/><Relationship Id="rId44" Type="http://schemas.openxmlformats.org/officeDocument/2006/relationships/hyperlink" Target="https://www.homecenter.com.co/homecenter-co/product/77077/lamina-alveolar-6mm-590x210mt-cristal/77077/?queryId=3034169a-c961-4018-8f87-6763ad6dd2c4" TargetMode="External"/><Relationship Id="rId86" Type="http://schemas.openxmlformats.org/officeDocument/2006/relationships/hyperlink" Target="https://www.easy.com.co/p/lijadora-dwe6421-palma-orbital-280w-12000opm/" TargetMode="External"/><Relationship Id="rId151" Type="http://schemas.openxmlformats.org/officeDocument/2006/relationships/hyperlink" Target="https://www.homecenter.com.co/homecenter-co/product/316052/conector-de-autodesforre-100und-482mm-5/316052/" TargetMode="External"/><Relationship Id="rId193" Type="http://schemas.openxmlformats.org/officeDocument/2006/relationships/hyperlink" Target="https://www.homecenter.com.co/homecenter-co/product/257988/socket-t5-htr/257988/?kid=bnnext1031769&amp;shop=googleShopping&amp;gclid=CjwKCAiAvOeQBhBkEiwAxutUVLlSuI3L1rqRi-U7qsZjqRapnoY1-G-pfbbN3b7PuCXy19cmKwYuxhoCGmAQAvD_BwE" TargetMode="External"/><Relationship Id="rId207" Type="http://schemas.openxmlformats.org/officeDocument/2006/relationships/hyperlink" Target="https://www.homecenter.com.co/homecenter-co/product/04651/tubo-conduit-1-2-pulgada-x-3-metros/04651/" TargetMode="External"/><Relationship Id="rId249" Type="http://schemas.openxmlformats.org/officeDocument/2006/relationships/hyperlink" Target="https://www.easy.com.co/p/union-3~4%22-emt-zinc-fundido/" TargetMode="External"/><Relationship Id="rId13" Type="http://schemas.openxmlformats.org/officeDocument/2006/relationships/hyperlink" Target="https://www.homecenter.com.co/homecenter-co/product/25440/pintura-para-exterior-1-galon-blanco/25440/?queryId=ed19818f-81c0-420e-8600-4ea4f9b6bf14" TargetMode="External"/><Relationship Id="rId109" Type="http://schemas.openxmlformats.org/officeDocument/2006/relationships/hyperlink" Target="https://www.homecenter.com.co/homecenter-co/product/19571/serrucho-de-punta-drywall-ref-15-556/19571/" TargetMode="External"/><Relationship Id="rId260" Type="http://schemas.openxmlformats.org/officeDocument/2006/relationships/hyperlink" Target="https://interelectricas.com.co/articulos-electricos/1409-tapa-galvanizada-proelectricos-ciega-2400.html" TargetMode="External"/><Relationship Id="rId316" Type="http://schemas.openxmlformats.org/officeDocument/2006/relationships/hyperlink" Target="https://www.homecenter.com.co/homecenter-co/product/40816/canal-amazonas-blanca-3-metros/40816/?queryId=b53d1775-1a24-4c70-8440-2958b5f1c69a" TargetMode="External"/><Relationship Id="rId55" Type="http://schemas.openxmlformats.org/officeDocument/2006/relationships/hyperlink" Target="https://www.homecenter.com.co/homecenter-co/product/258085/linterna-led-dual-recargable/258085/?queryId=66c234c5-912a-4344-a87a-4ae4faf6101c" TargetMode="External"/><Relationship Id="rId97" Type="http://schemas.openxmlformats.org/officeDocument/2006/relationships/hyperlink" Target="https://www.homecenter.com.co/homecenter-co/product/238064/rejilla-ventilacion-30x30-cm/238064/?kid=bnnext1031759&amp;shop=googleShopping&amp;gclid=EAIaIQobChMIuuy-7-KW9gIVSSVMCh0g-goQEAQYAiABEgICHPD_BwE" TargetMode="External"/><Relationship Id="rId120" Type="http://schemas.openxmlformats.org/officeDocument/2006/relationships/hyperlink" Target="https://www.homecenter.com.co/homecenter-co/product/363689/valvula-de-bola-de-2-pulg-pvc-para-soldar/363689/" TargetMode="External"/><Relationship Id="rId358" Type="http://schemas.openxmlformats.org/officeDocument/2006/relationships/hyperlink" Target="https://www.easy.com.co/p/codo-45-bajante/" TargetMode="External"/><Relationship Id="rId162" Type="http://schemas.openxmlformats.org/officeDocument/2006/relationships/hyperlink" Target="https://www.easy.com.co/p/caja-electrica-t7102-_-003-octagonal-zincada/" TargetMode="External"/><Relationship Id="rId218" Type="http://schemas.openxmlformats.org/officeDocument/2006/relationships/hyperlink" Target="https://www.homecenter.com.co/homecenter-co/product/493516/lavaplatos-sobreponer-150x52-acero-inox-satin-dere/493516/?queryId=c627b257-35d4-46ae-8ff0-51f8082be8cc" TargetMode="External"/><Relationship Id="rId271" Type="http://schemas.openxmlformats.org/officeDocument/2006/relationships/hyperlink" Target="https://interelectricas.com.co/tuberia-metalica-y-pvc/911-union-emt-acero-c-h-3-4-pulg-.html" TargetMode="External"/><Relationship Id="rId24" Type="http://schemas.openxmlformats.org/officeDocument/2006/relationships/hyperlink" Target="https://www.homecenter.com.co/homecenter-co/product/414876/nivel-profesional-12pulg/414876/?queryId=e65d0175-ed4b-4068-956d-92103185d403" TargetMode="External"/><Relationship Id="rId66" Type="http://schemas.openxmlformats.org/officeDocument/2006/relationships/hyperlink" Target="https://www.easy.com.co/p/omega-con-reborde-0.40-x-2.44m/" TargetMode="External"/><Relationship Id="rId131" Type="http://schemas.openxmlformats.org/officeDocument/2006/relationships/hyperlink" Target="https://www.easy.com.co/p/valvula-bola-3~4%22-roscar-eco-pvc/" TargetMode="External"/><Relationship Id="rId327" Type="http://schemas.openxmlformats.org/officeDocument/2006/relationships/hyperlink" Target="https://www.homecenter.com.co/homecenter-co/product/40819/soporte-canal-pvc-amazonas/40819/?kid=bnnext1031757&amp;shop=googleShopping&amp;gclid=EAIaIQobChMIiJCejZWZ9gIVC2yGCh3juAVVEAQYASABEgLKb_D_BwE" TargetMode="External"/><Relationship Id="rId369" Type="http://schemas.openxmlformats.org/officeDocument/2006/relationships/hyperlink" Target="https://interelectricas.com.co/tuberia-metalica-y-pvc/882-curva-90deg-emt-de-2.html" TargetMode="External"/><Relationship Id="rId173" Type="http://schemas.openxmlformats.org/officeDocument/2006/relationships/hyperlink" Target="https://interelectricas.com.co/alambres-y-cables/2517-cable-de-cobre-aislado-no-12-awg-metro-thhn-color-verde.html" TargetMode="External"/><Relationship Id="rId229" Type="http://schemas.openxmlformats.org/officeDocument/2006/relationships/hyperlink" Target="https://www.easy.com.co/p/plafon-1500w-e27-blanco/" TargetMode="External"/><Relationship Id="rId240" Type="http://schemas.openxmlformats.org/officeDocument/2006/relationships/hyperlink" Target="https://www.easy.com.co/p/toma-incrustar-trifilar-20a-250v-codelca/" TargetMode="External"/><Relationship Id="rId35" Type="http://schemas.openxmlformats.org/officeDocument/2006/relationships/hyperlink" Target="https://www.homecenter.com.co/homecenter-co/product/414875/mazo-de-goma-24-oz/414875/?queryId=b59963b9-68bd-4eac-9919-5610435b06a1" TargetMode="External"/><Relationship Id="rId77" Type="http://schemas.openxmlformats.org/officeDocument/2006/relationships/hyperlink" Target="https://www.easy.com.co/p/juego-brocas-sds-plus-%2B-estucha-x13-und/" TargetMode="External"/><Relationship Id="rId100" Type="http://schemas.openxmlformats.org/officeDocument/2006/relationships/hyperlink" Target="https://www.homecenter.com.co/homecenter-co/product/87779/remache-pop-5-32x3-4-10un/87779/" TargetMode="External"/><Relationship Id="rId282" Type="http://schemas.openxmlformats.org/officeDocument/2006/relationships/hyperlink" Target="https://www.homecenter.com.co/homecenter-co/product/477147/barra-seguridad-bano-piso-pared-ss304/477147/" TargetMode="External"/><Relationship Id="rId338" Type="http://schemas.openxmlformats.org/officeDocument/2006/relationships/hyperlink" Target="https://www.easy.com.co/search/?k=SOPORTE+AMAZONAS" TargetMode="External"/><Relationship Id="rId8" Type="http://schemas.openxmlformats.org/officeDocument/2006/relationships/hyperlink" Target="https://www.easy.com.co/p/chazo-3~8%22-%2B-tornillo-12%22-x-2%22-x6und/" TargetMode="External"/><Relationship Id="rId142" Type="http://schemas.openxmlformats.org/officeDocument/2006/relationships/hyperlink" Target="https://www.easy.com.co/p/tee-presion-1~2%22-pvc/" TargetMode="External"/><Relationship Id="rId184" Type="http://schemas.openxmlformats.org/officeDocument/2006/relationships/hyperlink" Target="https://interelectricas.com.co/maniobra-e-industria/695-contactor-abb-ac3-26a-ac1-45a-6-5kw-110-225v-tipo-af.html" TargetMode="External"/><Relationship Id="rId251" Type="http://schemas.openxmlformats.org/officeDocument/2006/relationships/hyperlink" Target="https://www.easy.com.co/c/electricidad/puesta-a-tierra/kits-grapa-y-varilla/" TargetMode="External"/><Relationship Id="rId46" Type="http://schemas.openxmlformats.org/officeDocument/2006/relationships/hyperlink" Target="https://www.homecenter.com.co/homecenter-co/product/71096/placa-de-yeso-st-1-2pg-122x244m-127mm-knauf/71096/?queryId=e0e55bf1-1684-4aa4-bf09-42112ff530dc" TargetMode="External"/><Relationship Id="rId293" Type="http://schemas.openxmlformats.org/officeDocument/2006/relationships/hyperlink" Target="https://www.homecenter.com.co/homecenter-co/product/61962/serrucho-universal-de-16-pulgadas-luctador/61962/" TargetMode="External"/><Relationship Id="rId307" Type="http://schemas.openxmlformats.org/officeDocument/2006/relationships/hyperlink" Target="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TargetMode="External"/><Relationship Id="rId349" Type="http://schemas.openxmlformats.org/officeDocument/2006/relationships/hyperlink" Target="https://www.easy.com.co/p/tapa-canal-raingo-externa/" TargetMode="External"/><Relationship Id="rId88" Type="http://schemas.openxmlformats.org/officeDocument/2006/relationships/hyperlink" Target="https://www.homecenter.com.co/homecenter-co/product/363748/valvula-de-bola-de-1-pulg-pvc-para-roscar-eco/363748/?queryId=a9cf5fa3-6985-4a73-9c5b-961644c61079" TargetMode="External"/><Relationship Id="rId111" Type="http://schemas.openxmlformats.org/officeDocument/2006/relationships/hyperlink" Target="https://www.homecenter.com.co/homecenter-co/product/117519/codo-45-x-4-cxc-sanitaria/117519/" TargetMode="External"/><Relationship Id="rId153" Type="http://schemas.openxmlformats.org/officeDocument/2006/relationships/hyperlink" Target="https://www.homecenter.com.co/homecenter-co/product/447453/conector-liquid-tight-para-coraza-3-4-pulg/447453/" TargetMode="External"/><Relationship Id="rId195" Type="http://schemas.openxmlformats.org/officeDocument/2006/relationships/hyperlink" Target="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TargetMode="External"/><Relationship Id="rId209" Type="http://schemas.openxmlformats.org/officeDocument/2006/relationships/hyperlink" Target="https://www.homecenter.com.co/homecenter-co/product/374301/tubo-emt-ul-1-pulg/374301/?queryId=a5631c72-3d9b-4cc1-9ad7-a936f134b4e4" TargetMode="External"/><Relationship Id="rId360" Type="http://schemas.openxmlformats.org/officeDocument/2006/relationships/hyperlink" Target="https://www.easy.com.co/p/broca-sds-plus-5~16%22-x-6%22-forte/" TargetMode="External"/><Relationship Id="rId220" Type="http://schemas.openxmlformats.org/officeDocument/2006/relationships/hyperlink" Target="https://www.homecenter.com.co/homecenter-co/product/04685/soporte-bajante/04685/" TargetMode="External"/><Relationship Id="rId15" Type="http://schemas.openxmlformats.org/officeDocument/2006/relationships/hyperlink" Target="https://www.homecenter.com.co/homecenter-co/product/48757/liston-pino-2x2-pulg-32mt-cepillado-41x41cm-timbermac/48757/?queryId=5fa9d017-3dc3-48be-99e3-06895c2bcca7" TargetMode="External"/><Relationship Id="rId57" Type="http://schemas.openxmlformats.org/officeDocument/2006/relationships/hyperlink" Target="https://www.homecenter.com.co/homecenter-co/product/35840/llave-expansion-10-pulgadas-ref-87-433la/35840/?queryId=0e601a02-ede2-4c70-952f-40398430e036" TargetMode="External"/><Relationship Id="rId262" Type="http://schemas.openxmlformats.org/officeDocument/2006/relationships/hyperlink" Target="https://interelectricas.com.co/articulos-electricos/2167-tapa-pvc-ciega-5800.html" TargetMode="External"/><Relationship Id="rId318" Type="http://schemas.openxmlformats.org/officeDocument/2006/relationships/hyperlink" Target="https://www.homecenter.com.co/homecenter-co/product/71379/arandela-plana-3-8-6un/71379/?queryId=7fdbace4-b25e-4416-be6c-301de58d7b8a" TargetMode="External"/><Relationship Id="rId99" Type="http://schemas.openxmlformats.org/officeDocument/2006/relationships/hyperlink" Target="https://www.homecenter.com.co/homecenter-co/product/87776/remache-pop-1-8x1-2-10un/87776/" TargetMode="External"/><Relationship Id="rId122" Type="http://schemas.openxmlformats.org/officeDocument/2006/relationships/hyperlink" Target="https://www.homecenter.com.co/homecenter-co/product/363691/valvula-de-bola-de-3-4-pulg-pvc-para-roscar/363691/" TargetMode="External"/><Relationship Id="rId164" Type="http://schemas.openxmlformats.org/officeDocument/2006/relationships/hyperlink" Target="https://www.easy.com.co/p/cinta-marcacion-bicolor-50mmx33mt-tesa/" TargetMode="External"/><Relationship Id="rId371" Type="http://schemas.openxmlformats.org/officeDocument/2006/relationships/hyperlink" Target="https://interelectricos.com.co/accesorios-de-red/53/terminal-emt-2-acer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homecenter.com.co/homecenter-co/product/51100/rodillo-junior-felpa-2-pulgadas/51100/" TargetMode="External"/><Relationship Id="rId299" Type="http://schemas.openxmlformats.org/officeDocument/2006/relationships/hyperlink" Target="https://www.homecenter.com.co/homecenter-co/product/319091/profilan-fina-plus-teca-5-litros/319091/" TargetMode="External"/><Relationship Id="rId21" Type="http://schemas.openxmlformats.org/officeDocument/2006/relationships/hyperlink" Target="https://www.homecenter.com.co/homecenter-co/product/290868/pelicula-adhes-sandblas-white-ancho-122/290868/?queryId=b0161bf7-c7da-4518-a898-0ebbe62407de" TargetMode="External"/><Relationship Id="rId63" Type="http://schemas.openxmlformats.org/officeDocument/2006/relationships/hyperlink" Target="https://www.homecenter.com.co/homecenter-co/product/445331/llana-inoxidable-125-mm-mango-madera/445331/?queryId=fcf3ffce-100a-4c75-9198-c2e13a4da195" TargetMode="External"/><Relationship Id="rId159" Type="http://schemas.openxmlformats.org/officeDocument/2006/relationships/hyperlink" Target="https://www.homecenter.com.co/homecenter-co/product/56178/caja-10x10-cal20-galvanizada/56178/?cid=prdhom1007378dy" TargetMode="External"/><Relationship Id="rId324" Type="http://schemas.openxmlformats.org/officeDocument/2006/relationships/hyperlink" Target="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TargetMode="External"/><Relationship Id="rId366" Type="http://schemas.openxmlformats.org/officeDocument/2006/relationships/hyperlink" Target="https://www.easy.com.co/p/union-canal-bajante-raingo/" TargetMode="External"/><Relationship Id="rId170" Type="http://schemas.openxmlformats.org/officeDocument/2006/relationships/hyperlink" Target="https://www.homecenter.com.co/homecenter-co/product/293053/curva-emt-1/293053/" TargetMode="External"/><Relationship Id="rId226" Type="http://schemas.openxmlformats.org/officeDocument/2006/relationships/hyperlink" Target="https://www.homecenter.com.co/homecenter-co/product/290615/tubo-led-9w-t8-60-cm-luz-fria/290615/?queryId=974234a3-193c-4760-9f3d-47ec8ce27643" TargetMode="External"/><Relationship Id="rId268" Type="http://schemas.openxmlformats.org/officeDocument/2006/relationships/hyperlink" Target="https://www.easy.com.co/p/crucetas-3-mm-dilatacion-x200und/" TargetMode="External"/><Relationship Id="rId32" Type="http://schemas.openxmlformats.org/officeDocument/2006/relationships/hyperlink" Target="https://www.homecenter.com.co/homecenter-co/product/93235/estacon-220-metros-x-10-cm-aproximadamente/93235/?queryId=fcae9f51-7f38-4862-ac44-7274b5b8098f" TargetMode="External"/><Relationship Id="rId74" Type="http://schemas.openxmlformats.org/officeDocument/2006/relationships/hyperlink" Target="https://www.easy.com.co/p/omega-con-reborde-0.40-x-2.44m/" TargetMode="External"/><Relationship Id="rId128" Type="http://schemas.openxmlformats.org/officeDocument/2006/relationships/hyperlink" Target="https://www.homecenter.com.co/homecenter-co/product/145015/sello-lengueta-valvula-salida/145015/" TargetMode="External"/><Relationship Id="rId335" Type="http://schemas.openxmlformats.org/officeDocument/2006/relationships/hyperlink" Target="https://www.homecenter.com.co/homecenter-co/product/71379/arandela-plana-3-8-6un/71379/?queryId=7fdbace4-b25e-4416-be6c-301de58d7b8a" TargetMode="External"/><Relationship Id="rId377" Type="http://schemas.openxmlformats.org/officeDocument/2006/relationships/hyperlink" Target="https://www.easy.com.co/p/interruptor-sencillo-conmutable-boreale-blanco/" TargetMode="External"/><Relationship Id="rId5" Type="http://schemas.openxmlformats.org/officeDocument/2006/relationships/hyperlink" Target="https://www.homecenter.com.co/homecenter-co/product/271595/alambre-negro-recocido-25k-calibre-17/271595/" TargetMode="External"/><Relationship Id="rId181" Type="http://schemas.openxmlformats.org/officeDocument/2006/relationships/hyperlink" Target="https://www.easy.com.co/p/curva-conduit-3~4%22-galvanizada/" TargetMode="External"/><Relationship Id="rId237" Type="http://schemas.openxmlformats.org/officeDocument/2006/relationships/hyperlink" Target="https://www.homecenter.com.co/homecenter-co/product/271586/limpiador-desincrustante-acido-3700-ml/271586/" TargetMode="External"/><Relationship Id="rId279" Type="http://schemas.openxmlformats.org/officeDocument/2006/relationships/hyperlink" Target="https://interelectricas.com.co/tuberia-metalica-y-pvc/2368-tubo-pvc-conduit-de-3-4-x-3-mts.html" TargetMode="External"/><Relationship Id="rId43" Type="http://schemas.openxmlformats.org/officeDocument/2006/relationships/hyperlink" Target="https://www.homecenter.com.co/homecenter-co/product/16512/juego-llaves-torx-8-piezas-stanley/16512/" TargetMode="External"/><Relationship Id="rId139" Type="http://schemas.openxmlformats.org/officeDocument/2006/relationships/hyperlink" Target="https://www.easy.com.co/p/valvula-bola-1%22-roscar-eco-pvc/" TargetMode="External"/><Relationship Id="rId290" Type="http://schemas.openxmlformats.org/officeDocument/2006/relationships/hyperlink" Target="https://www.homecenter.com.co/homecenter-co/product/62483/cruceta-plastica-juntas-1mm-x-300und-plinet/62483/" TargetMode="External"/><Relationship Id="rId304" Type="http://schemas.openxmlformats.org/officeDocument/2006/relationships/hyperlink" Target="https://www.homecenter.com.co/homecenter-co/product/186374/orinal-mediano-para-fluxometro-blanco/186374/" TargetMode="External"/><Relationship Id="rId346" Type="http://schemas.openxmlformats.org/officeDocument/2006/relationships/hyperlink" Target="https://www.homecenter.com.co/homecenter-co/product/63165/ladrillo-rejilla-24-x-12-x-6-cm-68u-m2/63165/" TargetMode="External"/><Relationship Id="rId388" Type="http://schemas.openxmlformats.org/officeDocument/2006/relationships/hyperlink" Target="https://interelectricas.com.co/tuberia-metalica-y-pvc/2369-union-emt-acero-c-h-2-pulgadas.html" TargetMode="External"/><Relationship Id="rId85" Type="http://schemas.openxmlformats.org/officeDocument/2006/relationships/hyperlink" Target="https://www.easy.com.co/p/anticorrosivo-1gl-tito-pabon-blanco/" TargetMode="External"/><Relationship Id="rId150" Type="http://schemas.openxmlformats.org/officeDocument/2006/relationships/hyperlink" Target="https://www.easy.com.co/search/?k=REJILLA+DE+VENTILACI%C3%93N+PL%C3%81STICAS+DE+30CM+X+30CM" TargetMode="External"/><Relationship Id="rId192" Type="http://schemas.openxmlformats.org/officeDocument/2006/relationships/hyperlink" Target="https://interelectricos.com.co/cables-y-alambres/106/cable-encauchetado-4x8-certificado" TargetMode="External"/><Relationship Id="rId206" Type="http://schemas.openxmlformats.org/officeDocument/2006/relationships/hyperlink" Target="https://www.homecenter.com.co/homecenter-co/product/202822/conector-gu10-x-1-unidad/202822/?kid=bnnext1031769&amp;shop=googleShopping&amp;gclid=CjwKCAiAvOeQBhBkEiwAxutUVOSIwBG7fKLSgB-fuR6ReDPlRLx8u1wHRVAibO1H0I6mIbkFaEA5JBoCAk8QAvD_BwE" TargetMode="External"/><Relationship Id="rId248" Type="http://schemas.openxmlformats.org/officeDocument/2006/relationships/hyperlink" Target="https://www.easy.com.co/p/tapa-final-100-mm-x-45-mm/" TargetMode="External"/><Relationship Id="rId12" Type="http://schemas.openxmlformats.org/officeDocument/2006/relationships/hyperlink" Target="https://www.homecenter.com.co/homecenter-co/product/295374/broncoelastico-azul-25kg-5gl/295374/?cid=prdhom1007378dy" TargetMode="External"/><Relationship Id="rId108" Type="http://schemas.openxmlformats.org/officeDocument/2006/relationships/hyperlink" Target="https://www.homecenter.com.co/homecenter-co/product/485667/rejilla-cupula-6-pulg-x-4-pulg-aluminio-tuberia-4-pulg/485667/?kid=bnnext1031759&amp;shop=googleShopping&amp;gclid=EAIaIQobChMIpvut2OGW9gIVn4paBR2vCAiYEAQYBiABEgKS7vD_BwE" TargetMode="External"/><Relationship Id="rId315" Type="http://schemas.openxmlformats.org/officeDocument/2006/relationships/hyperlink" Target="https://www.homecenter.com.co/homecenter-co/product/167815/broca-sds-plus-5-16-x-6-x-8-pulgadas-ref-dw00774/167815/" TargetMode="External"/><Relationship Id="rId357" Type="http://schemas.openxmlformats.org/officeDocument/2006/relationships/hyperlink" Target="https://www.easy.com.co/p/tapa-canal-amazona-interna-izquierda/" TargetMode="External"/><Relationship Id="rId54" Type="http://schemas.openxmlformats.org/officeDocument/2006/relationships/hyperlink" Target="https://www.homecenter.com.co/homecenter-co/product/348401/lija-agua-no-100-de-9pulg-x11pulg-omega/348401/" TargetMode="External"/><Relationship Id="rId96" Type="http://schemas.openxmlformats.org/officeDocument/2006/relationships/hyperlink" Target="https://www.easy.com.co/p/lija-agua-pliego-abracol/" TargetMode="External"/><Relationship Id="rId161" Type="http://schemas.openxmlformats.org/officeDocument/2006/relationships/hyperlink" Target="https://www.homecenter.com.co/homecenter-co/product/56176/caja-octagonal-cal20-galvanizada/56176/" TargetMode="External"/><Relationship Id="rId217" Type="http://schemas.openxmlformats.org/officeDocument/2006/relationships/hyperlink" Target="https://www.homecenter.com.co/homecenter-co/product/189396/toma-doble-polo-a-tierra-marfil/189396/?queryId=5f2b8302-1ee5-4a5f-ac06-1ae78836e588" TargetMode="External"/><Relationship Id="rId259" Type="http://schemas.openxmlformats.org/officeDocument/2006/relationships/hyperlink" Target="https://www.easy.com.co/p/tubo-led-vidrio-18w-1600lm-luz-fria-t8120cm/" TargetMode="External"/><Relationship Id="rId23" Type="http://schemas.openxmlformats.org/officeDocument/2006/relationships/hyperlink" Target="https://www.homecenter.com.co/homecenter-co/product/312654/omega-lisa-2-5-16-x-3-4-pulg-x-038mm-x-244m/312654/?" TargetMode="External"/><Relationship Id="rId119" Type="http://schemas.openxmlformats.org/officeDocument/2006/relationships/hyperlink" Target="https://www.homecenter.com.co/homecenter-co/product/204486/rodillo-epoxico-9-pulgadas/204486/" TargetMode="External"/><Relationship Id="rId270" Type="http://schemas.openxmlformats.org/officeDocument/2006/relationships/hyperlink" Target="https://www.easy.com.co/p/codo-90-bajante/" TargetMode="External"/><Relationship Id="rId326" Type="http://schemas.openxmlformats.org/officeDocument/2006/relationships/hyperlink" Target="https://www.homecenter.com.co/homecenter-co/product/04653/canal-raingo-blanca-3-metros/04653/?queryId=77c8e88f-1956-4263-b3a8-06e8a8ae67ed" TargetMode="External"/><Relationship Id="rId65" Type="http://schemas.openxmlformats.org/officeDocument/2006/relationships/hyperlink" Target="https://www.homecenter.com.co/homecenter-co/product/243714/banda-4x24-pulgada-gr100-car-79/243714/?queryId=b7ff0a5d-850e-4504-b743-5b8072679c00" TargetMode="External"/><Relationship Id="rId130" Type="http://schemas.openxmlformats.org/officeDocument/2006/relationships/hyperlink" Target="https://www.homecenter.com.co/homecenter-co/product/160695/papel-kraft-1x30m-linea-ecologica/160695/" TargetMode="External"/><Relationship Id="rId368" Type="http://schemas.openxmlformats.org/officeDocument/2006/relationships/hyperlink" Target="https://www.easy.com.co/p/tapa-canal-raingo-interna/" TargetMode="External"/><Relationship Id="rId172" Type="http://schemas.openxmlformats.org/officeDocument/2006/relationships/hyperlink" Target="https://www.homecenter.com.co/homecenter-co/product/144964/interruptor-sencillo-blanco/144964/" TargetMode="External"/><Relationship Id="rId228" Type="http://schemas.openxmlformats.org/officeDocument/2006/relationships/hyperlink" Target="https://www.homecenter.com.co/homecenter-co/product/374300/tubo-emt-ul-3-4-pulg/374300/" TargetMode="External"/><Relationship Id="rId281" Type="http://schemas.openxmlformats.org/officeDocument/2006/relationships/hyperlink" Target="https://interelectricas.com.co/iluminacion/1093-tubo-led-18w-t8-100-240-en-policarbonato.html" TargetMode="External"/><Relationship Id="rId337" Type="http://schemas.openxmlformats.org/officeDocument/2006/relationships/hyperlink" Target="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TargetMode="External"/><Relationship Id="rId34" Type="http://schemas.openxmlformats.org/officeDocument/2006/relationships/hyperlink" Target="https://www.homecenter.com.co/homecenter-co/product/283919/manto-asfaltico-impermeabilizante-texsaplas-al-36-36mm-x-10m2-foil-aluminio-impermeabilizacion-y-reparacion-de-humedad/283919/?queryId=9c404c97-b9d4-451b-8d63-10db7741fce2" TargetMode="External"/><Relationship Id="rId76" Type="http://schemas.openxmlformats.org/officeDocument/2006/relationships/hyperlink" Target="https://www.easy.com.co/p/niple-1~2%22-x-15-cm/" TargetMode="External"/><Relationship Id="rId141" Type="http://schemas.openxmlformats.org/officeDocument/2006/relationships/hyperlink" Target="https://www.easy.com.co/p/rodillo-9%22-profesional-felpa-acrilico-poliester/" TargetMode="External"/><Relationship Id="rId379" Type="http://schemas.openxmlformats.org/officeDocument/2006/relationships/hyperlink" Target="https://www.easy.com.co/search/?k=broca+hss" TargetMode="External"/><Relationship Id="rId7" Type="http://schemas.openxmlformats.org/officeDocument/2006/relationships/hyperlink" Target="https://www.homecenter.com.co/homecenter-co/product/296031/alicate-universal-200mm-ubermann/296031/?queryId=98044220-2854-48d3-bbbc-e0124fd57553" TargetMode="External"/><Relationship Id="rId183" Type="http://schemas.openxmlformats.org/officeDocument/2006/relationships/hyperlink" Target="https://www.easy.com.co/p/curva-conduit-1%22-emt/" TargetMode="External"/><Relationship Id="rId239" Type="http://schemas.openxmlformats.org/officeDocument/2006/relationships/hyperlink" Target="https://www.homecenter.com.co/homecenter-co/product/485665/rejilla-cupula-4-pulg-x-3-pulg-aluminio-tuberia-3-pulg/485665/" TargetMode="External"/><Relationship Id="rId390" Type="http://schemas.openxmlformats.org/officeDocument/2006/relationships/hyperlink" Target="https://interelectricas.com.co/tuberia-metalica-y-pvc/2187-tubo-metalico-emt-de-2-pulgadas-x-3-mts.html" TargetMode="External"/><Relationship Id="rId250" Type="http://schemas.openxmlformats.org/officeDocument/2006/relationships/hyperlink" Target="https://www.easy.com.co/p/tomacorriente-doble-astral-polo-tierra-integral-blanco-x127v/" TargetMode="External"/><Relationship Id="rId292" Type="http://schemas.openxmlformats.org/officeDocument/2006/relationships/hyperlink" Target="https://www.homecenter.com.co/homecenter-co/product/340277/valvula-descarga-onepiece-boton-dual-alo/340277/?queryId=4e386f8d-589d-40ac-ad8b-8ec9e9515f65" TargetMode="External"/><Relationship Id="rId306" Type="http://schemas.openxmlformats.org/officeDocument/2006/relationships/hyperlink" Target="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TargetMode="External"/><Relationship Id="rId45" Type="http://schemas.openxmlformats.org/officeDocument/2006/relationships/hyperlink" Target="https://www.homecenter.com.co/homecenter-co/product/278774/kit-de-instalacion-desague-sifon-flexible/278774/?queryId=753a442d-02d5-4c0e-a44a-66c2464f498a" TargetMode="External"/><Relationship Id="rId87" Type="http://schemas.openxmlformats.org/officeDocument/2006/relationships/hyperlink" Target="https://www.easy.com.co/p/superboard-8mm-placa-fibrocemento/" TargetMode="External"/><Relationship Id="rId110" Type="http://schemas.openxmlformats.org/officeDocument/2006/relationships/hyperlink" Target="https://www.homecenter.com.co/homecenter-co/product/485663/rejilla-cupula-5-pulg-x-3-pulg-aluminio-tuberia-3-pulg/485663/?kid=bnnext1031759&amp;shop=googleShopping&amp;gclid=EAIaIQobChMI9o2q0OKW9gIVjZyGCh3yywdxEAQYASABEgIPxPD_BwE" TargetMode="External"/><Relationship Id="rId348" Type="http://schemas.openxmlformats.org/officeDocument/2006/relationships/hyperlink" Target="https://www.homecenter.com.co/homecenter-co/product/414859/soldadura-electrica-6013-de-3-32pulg/414859/?queryId=b1543e15-e82d-448c-a579-4df0eb84c988" TargetMode="External"/><Relationship Id="rId152" Type="http://schemas.openxmlformats.org/officeDocument/2006/relationships/hyperlink" Target="https://www.easy.com.co/p/codo-pvc-sanitario--45%C2%B0-c-x-c--1.1~2%22-gerfor/" TargetMode="External"/><Relationship Id="rId194" Type="http://schemas.openxmlformats.org/officeDocument/2006/relationships/hyperlink" Target="https://interelectricas.com.co/articulos-electricos/1407-caja-metalica-galvanizada-ref-5800-para-interruptores-y-tomas-.html" TargetMode="External"/><Relationship Id="rId208" Type="http://schemas.openxmlformats.org/officeDocument/2006/relationships/hyperlink" Target="https://www.homecenter.com.co/homecenter-co/product/257988/socket-t5-htr/257988/?kid=bnnext1031769&amp;shop=googleShopping&amp;gclid=CjwKCAiAvOeQBhBkEiwAxutUVLlSuI3L1rqRi-U7qsZjqRapnoY1-G-pfbbN3b7PuCXy19cmKwYuxhoCGmAQAvD_BwE" TargetMode="External"/><Relationship Id="rId261" Type="http://schemas.openxmlformats.org/officeDocument/2006/relationships/hyperlink" Target="https://www.easy.com.co/p/tubo-conduit-3~4%22-emt-x3m/" TargetMode="External"/><Relationship Id="rId14" Type="http://schemas.openxmlformats.org/officeDocument/2006/relationships/hyperlink" Target="https://www.homecenter.com.co/homecenter-co/product/93240/madera-aserrada-4-x-85-cm-x-30-m-aprox/93240/?queryId=d5221195-385c-4a37-bfbc-d7581bfdefea" TargetMode="External"/><Relationship Id="rId56" Type="http://schemas.openxmlformats.org/officeDocument/2006/relationships/hyperlink" Target="https://www.homecenter.com.co/homecenter-co/product/268149/set-5-discos-velcro-gr120-5-pulgadas-2608605004/268149/?queryId=0da63e00-a1ce-4b49-a948-65bcc6c1e042" TargetMode="External"/><Relationship Id="rId317" Type="http://schemas.openxmlformats.org/officeDocument/2006/relationships/hyperlink" Target="https://www.homecenter.com.co/homecenter-co/product/02940/barnex-barniz-caramelo-1-4-galon/02940/?queryId=9e3457b3-0c9c-46d8-b455-f8bc1c19e1ee" TargetMode="External"/><Relationship Id="rId359" Type="http://schemas.openxmlformats.org/officeDocument/2006/relationships/hyperlink" Target="https://www.easy.com.co/p/buje-soldado-pvc-presion-1.1~4%22x1%22-gerfor/" TargetMode="External"/><Relationship Id="rId98" Type="http://schemas.openxmlformats.org/officeDocument/2006/relationships/hyperlink" Target="https://www.easy.com.co/p/lijadora-orbital-220w-14.000rpm/" TargetMode="External"/><Relationship Id="rId121" Type="http://schemas.openxmlformats.org/officeDocument/2006/relationships/hyperlink" Target="https://www.homecenter.com.co/homecenter-co/product/17102/tapa-registro-20-x-20-cm-europea-plastica/17102/" TargetMode="External"/><Relationship Id="rId163" Type="http://schemas.openxmlformats.org/officeDocument/2006/relationships/hyperlink" Target="https://www.homecenter.com.co/homecenter-co/product/251142/cinta-delimitadora-adhesiva-48mmx33m/251142/" TargetMode="External"/><Relationship Id="rId219" Type="http://schemas.openxmlformats.org/officeDocument/2006/relationships/hyperlink" Target="https://www.homecenter.com.co/homecenter-co/product/01770/toma-incrustar-50-amperios-250-v-trifilar/01770/" TargetMode="External"/><Relationship Id="rId370" Type="http://schemas.openxmlformats.org/officeDocument/2006/relationships/hyperlink" Target="https://www.easy.com.co/p/union-canal-raingo-esquina/" TargetMode="External"/><Relationship Id="rId230" Type="http://schemas.openxmlformats.org/officeDocument/2006/relationships/hyperlink" Target="https://www.homecenter.com.co/homecenter-co/product/293058/union-emt-3-4-acero/293058/" TargetMode="External"/><Relationship Id="rId25" Type="http://schemas.openxmlformats.org/officeDocument/2006/relationships/hyperlink" Target="https://www.homecenter.com.co/homecenter-co/product/138041/niple-galvanizado-agua-1-2-pulgadas-x-10-cm/138041/?cid=prdhom1007378dy" TargetMode="External"/><Relationship Id="rId67" Type="http://schemas.openxmlformats.org/officeDocument/2006/relationships/hyperlink" Target="https://www.homecenter.com.co/homecenter-co/product/21443/placa-fibrocemento-8mm-244x122cm-3548kg-aprox/21443/?queryId=0ccdcf98-3269-4b2f-bdae-9b1270599a7b" TargetMode="External"/><Relationship Id="rId272" Type="http://schemas.openxmlformats.org/officeDocument/2006/relationships/hyperlink" Target="https://www.easy.com.co/p/escuadra-fijacion-4%22-zinc-x4-und/" TargetMode="External"/><Relationship Id="rId328" Type="http://schemas.openxmlformats.org/officeDocument/2006/relationships/hyperlink" Target="https://www.homecenter.com.co/homecenter-co/product/04668/union-esquina-interna-y-externa-raingo/04668/?cid=prdhom1007378dy" TargetMode="External"/><Relationship Id="rId132" Type="http://schemas.openxmlformats.org/officeDocument/2006/relationships/hyperlink" Target="https://www.homecenter.com.co/homecenter-co/product/30053/tee-2-presion/30053/" TargetMode="External"/><Relationship Id="rId174" Type="http://schemas.openxmlformats.org/officeDocument/2006/relationships/hyperlink" Target="https://www.easy.com.co/p/cable-encauchetado-3x12-negro-1-mt-nexans/" TargetMode="External"/><Relationship Id="rId381" Type="http://schemas.openxmlformats.org/officeDocument/2006/relationships/hyperlink" Target="https://www.easy.com.co/p/caja-electrica-2x4-cm-t7102-_-001-zincada-induma/" TargetMode="External"/><Relationship Id="rId241" Type="http://schemas.openxmlformats.org/officeDocument/2006/relationships/hyperlink" Target="https://www.homecenter.com.co/homecenter-co/product/67360/escuadra-refuerzo-4-pulg-4und-galvanizada/67360/" TargetMode="External"/><Relationship Id="rId36" Type="http://schemas.openxmlformats.org/officeDocument/2006/relationships/hyperlink" Target="https://www.homecenter.com.co/homecenter-co/product/444867/estuco-zocalo-1-galon-gratis-1-4-de-pintura-impermeabilizante/444867/?queryId=21597f21-5f4a-435a-880a-537da4ff8fb0" TargetMode="External"/><Relationship Id="rId283" Type="http://schemas.openxmlformats.org/officeDocument/2006/relationships/hyperlink" Target="https://interelectricas.com.co/tuberia-metalica-y-pvc/2183-tubo-metalico-emt-de-3-4-pulgadas-x-3-mts.html" TargetMode="External"/><Relationship Id="rId339" Type="http://schemas.openxmlformats.org/officeDocument/2006/relationships/hyperlink" Target="https://www.homecenter.com.co/homecenter-co/product/22756/buje-soldado-11-4x1-2-presion/22756/?queryId=e0b7da0b-2ed7-4891-ac04-cab029ec04a5" TargetMode="External"/><Relationship Id="rId78" Type="http://schemas.openxmlformats.org/officeDocument/2006/relationships/hyperlink" Target="https://www.easy.com.co/p/niple-1~2%22-x-10-cm/" TargetMode="External"/><Relationship Id="rId101" Type="http://schemas.openxmlformats.org/officeDocument/2006/relationships/hyperlink" Target="https://www.homecenter.com.co/homecenter-co/product/448258/pinza-de-punta-cromo-vanadio-industrial-8-pulg/448258/?kid=bnnext1031762&amp;shop=googleShopping&amp;gclid=EAIaIQobChMIsJymxNKW9gIVEHiGCh3tTA3EEAQYBSABEgInlvD_BwE" TargetMode="External"/><Relationship Id="rId143" Type="http://schemas.openxmlformats.org/officeDocument/2006/relationships/hyperlink" Target="https://www.easy.com.co/p/rodillo--epoxico-9-pulg/" TargetMode="External"/><Relationship Id="rId185" Type="http://schemas.openxmlformats.org/officeDocument/2006/relationships/hyperlink" Target="https://www.easy.com.co/p/interruptor-sencillo-boreale-blanco/" TargetMode="External"/><Relationship Id="rId350" Type="http://schemas.openxmlformats.org/officeDocument/2006/relationships/hyperlink" Target="https://www.homecenter.com.co/homecenter-co/product/321223/kit-bombilla-led-gu10-350-lumenes-5w-equalizable-50w-luz-blanca/321223/" TargetMode="External"/><Relationship Id="rId9" Type="http://schemas.openxmlformats.org/officeDocument/2006/relationships/hyperlink" Target="https://www.easy.com.co/p/cincel-3~4%22-dwa0802-punta-plana-angosta-sds-plus/" TargetMode="External"/><Relationship Id="rId210" Type="http://schemas.openxmlformats.org/officeDocument/2006/relationships/hyperlink" Target="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TargetMode="External"/><Relationship Id="rId392" Type="http://schemas.openxmlformats.org/officeDocument/2006/relationships/hyperlink" Target="https://www.homecenter.com.co/homecenter-co/product/274253/cable-thhn-thwn-8awg-rollo-100mt-nexans-negro/274253/" TargetMode="External"/><Relationship Id="rId252" Type="http://schemas.openxmlformats.org/officeDocument/2006/relationships/hyperlink" Target="https://www.easy.com.co/p/tomacorriente-doble-gfci-premium/" TargetMode="External"/><Relationship Id="rId294" Type="http://schemas.openxmlformats.org/officeDocument/2006/relationships/hyperlink" Target="https://www.homecenter.com.co/homecenter-co/product/263661/sikatop-121-monocomponente-mortero-de-reparacion-estructural-25kg/263661/" TargetMode="External"/><Relationship Id="rId308" Type="http://schemas.openxmlformats.org/officeDocument/2006/relationships/hyperlink" Target="https://www.homecenter.com.co/homecenter-co/product/90462/puntilla-sin-cabeza-2-500g/90462/" TargetMode="External"/><Relationship Id="rId47" Type="http://schemas.openxmlformats.org/officeDocument/2006/relationships/hyperlink" Target="https://www.homecenter.com.co/homecenter-co/product/473806/lamina-alveolar-8mm-blanco-183x118m-policarbo/473806/?queryId=3034169a-c961-4018-8f87-6763ad6dd2c4" TargetMode="External"/><Relationship Id="rId89" Type="http://schemas.openxmlformats.org/officeDocument/2006/relationships/hyperlink" Target="https://www.easy.com.co/p/juego-brocas-sds-plus-%2B-estucha-x13-und/" TargetMode="External"/><Relationship Id="rId112" Type="http://schemas.openxmlformats.org/officeDocument/2006/relationships/hyperlink" Target="https://www.homecenter.com.co/homecenter-co/product/485765/rejilla-tradicional-4-pulg-x-3-pulg-aluminio-tuberia-3-pulg/485765/?kid=bnnext1031759&amp;shop=googleShopping&amp;gclid=EAIaIQobChMI5bOh_uKW9gIVaxZMCh0RGwkJEAQYASABEgLpIPD_BwE" TargetMode="External"/><Relationship Id="rId154" Type="http://schemas.openxmlformats.org/officeDocument/2006/relationships/hyperlink" Target="https://www.easy.com.co/p/codo-pvc-sanitario--45%C2%B0-c-x-c--3%22-gerfor/" TargetMode="External"/><Relationship Id="rId361" Type="http://schemas.openxmlformats.org/officeDocument/2006/relationships/hyperlink" Target="https://www.easy.com.co/p/tornillo-aglomerado-12%22-x-2%C2%BD%22-avellanado-irizado-x12und/" TargetMode="External"/><Relationship Id="rId196" Type="http://schemas.openxmlformats.org/officeDocument/2006/relationships/hyperlink" Target="https://interelectricas.com.co/articulos-electricos/1414-caja-metalica-galvanizada-octagonal-para-roseta.html" TargetMode="External"/><Relationship Id="rId16" Type="http://schemas.openxmlformats.org/officeDocument/2006/relationships/hyperlink" Target="https://www.homecenter.com.co/homecenter-co/product/30353/perno-1-4-pulgada-x-100-unidades/30353/?queryId=37106877-cca7-4006-a3aa-757bad2acd65" TargetMode="External"/><Relationship Id="rId221" Type="http://schemas.openxmlformats.org/officeDocument/2006/relationships/hyperlink" Target="https://www.homecenter.com.co/homecenter-co/product/34142/taco-3-polos-100-amperios-lx-enchufe-dse/34142/" TargetMode="External"/><Relationship Id="rId242" Type="http://schemas.openxmlformats.org/officeDocument/2006/relationships/hyperlink" Target="https://www.homecenter.com.co/homecenter-co/product/157620/llave-jardin-adaptador-manguera-cromo/157620/" TargetMode="External"/><Relationship Id="rId263" Type="http://schemas.openxmlformats.org/officeDocument/2006/relationships/hyperlink" Target="https://www.easy.com.co/p/union-conduit-emt-1~2%22/" TargetMode="External"/><Relationship Id="rId284" Type="http://schemas.openxmlformats.org/officeDocument/2006/relationships/hyperlink" Target="https://interelectricas.com.co/tuberia-metalica-y-pvc/885-union-emt-de-1.html" TargetMode="External"/><Relationship Id="rId319" Type="http://schemas.openxmlformats.org/officeDocument/2006/relationships/hyperlink" Target="https://www.homecenter.com.co/homecenter-co/product/414827/broca-acero-rapido-3-16pulg/414827/?queryId=ea3625b0-085e-4a02-92d2-3149a35b4d69" TargetMode="External"/><Relationship Id="rId37" Type="http://schemas.openxmlformats.org/officeDocument/2006/relationships/hyperlink" Target="https://www.homecenter.com.co/homecenter-co/product/241309/pintura-demarcacion-amarillo-1-galon/241309/?queryId=65e9ddd8-ba61-49bd-9c4c-79d48330899f" TargetMode="External"/><Relationship Id="rId58" Type="http://schemas.openxmlformats.org/officeDocument/2006/relationships/hyperlink" Target="https://www.homecenter.com.co/homecenter-co/product/232035/lija-roja-80/232035/?queryId=436c9e5f-f705-4cad-bb23-49b6f9cd5fc7" TargetMode="External"/><Relationship Id="rId79" Type="http://schemas.openxmlformats.org/officeDocument/2006/relationships/hyperlink" Target="https://www.easy.com.co/p/mineral-corriente-ferroxido-rojo-x-500gr/" TargetMode="External"/><Relationship Id="rId102" Type="http://schemas.openxmlformats.org/officeDocument/2006/relationships/hyperlink" Target="https://www.homecenter.com.co/homecenter-co/product/363748/valvula-de-bola-de-1-pulg-pvc-para-roscar-eco/363748/?queryId=a9cf5fa3-6985-4a73-9c5b-961644c61079" TargetMode="External"/><Relationship Id="rId123" Type="http://schemas.openxmlformats.org/officeDocument/2006/relationships/hyperlink" Target="https://www.homecenter.com.co/homecenter-co/product/19571/serrucho-de-punta-drywall-ref-15-556/19571/" TargetMode="External"/><Relationship Id="rId144" Type="http://schemas.openxmlformats.org/officeDocument/2006/relationships/hyperlink" Target="https://www.easy.com.co/p/valvula-bola-1~2%22-roscar-eco-pvc/" TargetMode="External"/><Relationship Id="rId330" Type="http://schemas.openxmlformats.org/officeDocument/2006/relationships/hyperlink" Target="https://www.homecenter.com.co/homecenter-co/product/04665/tapa-interna-canal-raingo/04665/?cid=prdhom1007378dy" TargetMode="External"/><Relationship Id="rId90" Type="http://schemas.openxmlformats.org/officeDocument/2006/relationships/hyperlink" Target="https://www.easy.com.co/p/juego-llaves-2073-torx-acero-cromo-vanadio-7pzas/" TargetMode="External"/><Relationship Id="rId165" Type="http://schemas.openxmlformats.org/officeDocument/2006/relationships/hyperlink" Target="https://www.homecenter.com.co/homecenter-co/product/316052/conector-de-autodesforre-100und-482mm-5/316052/" TargetMode="External"/><Relationship Id="rId186" Type="http://schemas.openxmlformats.org/officeDocument/2006/relationships/hyperlink" Target="https://www.easy.com.co/p/interruptor-triple-boreale-blanco/" TargetMode="External"/><Relationship Id="rId351" Type="http://schemas.openxmlformats.org/officeDocument/2006/relationships/hyperlink" Target="https://www.homecenter.com.co/homecenter-co/product/91809/sikadur-32-primer-puente-adherencia-epoxi-concreto-3kg/91809/" TargetMode="External"/><Relationship Id="rId372" Type="http://schemas.openxmlformats.org/officeDocument/2006/relationships/hyperlink" Target="https://www.easy.com.co/p/tubo-canal-raingo-x3m/" TargetMode="External"/><Relationship Id="rId393" Type="http://schemas.openxmlformats.org/officeDocument/2006/relationships/hyperlink" Target="https://www.easy.com.co/p/alambre-no.8-cobre-verde-x100m/" TargetMode="External"/><Relationship Id="rId211" Type="http://schemas.openxmlformats.org/officeDocument/2006/relationships/hyperlink" Target="https://www.homecenter.com.co/homecenter-co/product/293014/tapa-mixta-c24-10x10-2400-x-3-und/293014/" TargetMode="External"/><Relationship Id="rId232" Type="http://schemas.openxmlformats.org/officeDocument/2006/relationships/hyperlink" Target="https://www.homecenter.com.co/homecenter-co/product/183862/tubo-cuadrado-1-1-2-x-1-1-2pg-x-11mm-c18-x-6m/183862/" TargetMode="External"/><Relationship Id="rId253" Type="http://schemas.openxmlformats.org/officeDocument/2006/relationships/hyperlink" Target="https://www.easy.com.co/p/toma-incrustar-bifasica-20a-250v-codelca/" TargetMode="External"/><Relationship Id="rId274" Type="http://schemas.openxmlformats.org/officeDocument/2006/relationships/hyperlink" Target="https://interelectricas.com.co/cajas-y-tableros/1464-tablero-trifasico-con-puerta-y-espacio-para-totalizador-de-24-circuitos.html" TargetMode="External"/><Relationship Id="rId295" Type="http://schemas.openxmlformats.org/officeDocument/2006/relationships/hyperlink" Target="https://www.homecenter.com.co/homecenter-co/product/16093/bisagra-piston-1-2pg-set-x-2und/16093/" TargetMode="External"/><Relationship Id="rId309" Type="http://schemas.openxmlformats.org/officeDocument/2006/relationships/hyperlink" Target="https://www.homecenter.com.co/homecenter-co/product/61962/serrucho-universal-de-16-pulgadas-luctador/61962/" TargetMode="External"/><Relationship Id="rId27" Type="http://schemas.openxmlformats.org/officeDocument/2006/relationships/hyperlink" Target="https://www.homecenter.com.co/homecenter-co/product/66921/sikalisto-piso-mortero-baja-permeabilidad-para-nivelacion-de-pisos-50kg/66921/?queryId=a3fd517b-aa41-43dd-8c35-683ac05e087a" TargetMode="External"/><Relationship Id="rId48" Type="http://schemas.openxmlformats.org/officeDocument/2006/relationships/hyperlink" Target="https://www.homecenter.com.co/homecenter-co/product/77077/lamina-alveolar-6mm-590x210mt-cristal/77077/?queryId=3034169a-c961-4018-8f87-6763ad6dd2c4" TargetMode="External"/><Relationship Id="rId69" Type="http://schemas.openxmlformats.org/officeDocument/2006/relationships/hyperlink" Target="https://www.easy.com.co/p/broncoelastico-impermeabilizante-acrilico-gris-x5-gal/" TargetMode="External"/><Relationship Id="rId113" Type="http://schemas.openxmlformats.org/officeDocument/2006/relationships/hyperlink" Target="https://www.homecenter.com.co/homecenter-co/product/87776/remache-pop-1-8x1-2-10un/87776/" TargetMode="External"/><Relationship Id="rId134" Type="http://schemas.openxmlformats.org/officeDocument/2006/relationships/hyperlink" Target="https://www.homecenter.com.co/homecenter-co/product/363689/valvula-de-bola-de-2-pulg-pvc-para-soldar/363689/" TargetMode="External"/><Relationship Id="rId320" Type="http://schemas.openxmlformats.org/officeDocument/2006/relationships/hyperlink" Target="https://www.homecenter.com.co/homecenter-co/product/325641/broca-hss-1-4-pulgada/325641/?queryId=7fce0b97-643f-4c19-8b44-3a3f0c004e1b" TargetMode="External"/><Relationship Id="rId80" Type="http://schemas.openxmlformats.org/officeDocument/2006/relationships/hyperlink" Target="https://www.easy.com.co/p/griferia-mezclador-8%22-para-lavaplatos-delgado-cuello-cisne-modelo-581867/" TargetMode="External"/><Relationship Id="rId155" Type="http://schemas.openxmlformats.org/officeDocument/2006/relationships/hyperlink" Target="https://www.easy.com.co/p/codo-pvc-sanitario--45%C2%B0-c-x-e--1.1~2%22-gerfor/" TargetMode="External"/><Relationship Id="rId176" Type="http://schemas.openxmlformats.org/officeDocument/2006/relationships/hyperlink" Target="https://www.easy.com.co/p/caja-electrica-t7102-_-003-octagonal-zincada/" TargetMode="External"/><Relationship Id="rId197" Type="http://schemas.openxmlformats.org/officeDocument/2006/relationships/hyperlink" Target="https://interelectricas.com.co/articulos-electricos/754-conector-3m-autodesforre-calibre-10-12-pulg-amarillo.html" TargetMode="External"/><Relationship Id="rId341" Type="http://schemas.openxmlformats.org/officeDocument/2006/relationships/hyperlink" Target="https://www.homecenter.com.co/homecenter-co/product/04689/union-bajante/04689/?queryId=0eb9f352-98ed-4404-ac39-cd0e3174eca4" TargetMode="External"/><Relationship Id="rId362" Type="http://schemas.openxmlformats.org/officeDocument/2006/relationships/hyperlink" Target="https://www.easy.com.co/p/chazo-supra-colapsible-5~16%22-x6und/" TargetMode="External"/><Relationship Id="rId383" Type="http://schemas.openxmlformats.org/officeDocument/2006/relationships/hyperlink" Target="https://www.easy.com.co/p/herraje-asiento-sanitario-x-2-gerfor/" TargetMode="External"/><Relationship Id="rId201" Type="http://schemas.openxmlformats.org/officeDocument/2006/relationships/hyperlink" Target="https://www.homecenter.com.co/homecenter-co/product/154501/cable-2x14-100m-blanco-spt/154501/?kid=bnnext1031760&amp;shop=googleShopping&amp;gclid=Cj0KCQiAmeKQBhDvARIsAHJ7mF7G44aTh0rfSwdND--HnKcWB-Vqvwch0kbeW3wTHfQPHZKBXN81P5kaAhpzEALw_wcB" TargetMode="External"/><Relationship Id="rId222" Type="http://schemas.openxmlformats.org/officeDocument/2006/relationships/hyperlink" Target="https://www.homecenter.com.co/homecenter-co/product/04651/tubo-conduit-1-2-pulgada-x-3-metros/04651/" TargetMode="External"/><Relationship Id="rId243" Type="http://schemas.openxmlformats.org/officeDocument/2006/relationships/hyperlink" Target="https://www.homecenter.com.co/homecenter-co/product/135923/amarre-teja-tapa-plastica-26cm-cal-18-100un/135923/" TargetMode="External"/><Relationship Id="rId264" Type="http://schemas.openxmlformats.org/officeDocument/2006/relationships/hyperlink" Target="https://www.easy.com.co/p/union-3~4%22-emt-zinc-fundido/" TargetMode="External"/><Relationship Id="rId285" Type="http://schemas.openxmlformats.org/officeDocument/2006/relationships/hyperlink" Target="https://interelectricas.com.co/tuberia-metalica-y-pvc/897-union-emt-acero-c-h-1-2-pulg-.html" TargetMode="External"/><Relationship Id="rId17" Type="http://schemas.openxmlformats.org/officeDocument/2006/relationships/hyperlink" Target="https://www.homecenter.com.co/homecenter-co/product/268834/perfil-u-4mm-210m-cristal-policarbonato/268834/?queryId=b02ecf43-749a-40a0-86c2-7f1a65930c26" TargetMode="External"/><Relationship Id="rId38" Type="http://schemas.openxmlformats.org/officeDocument/2006/relationships/hyperlink" Target="https://www.homecenter.com.co/homecenter-co/product/209763/anticorrosivo-blanco-1-galon/209763/?queryId=3a4019b2-1e6c-489c-b35e-e5cded895ac0" TargetMode="External"/><Relationship Id="rId59" Type="http://schemas.openxmlformats.org/officeDocument/2006/relationships/hyperlink" Target="https://www.homecenter.com.co/homecenter-co/product/101641/lijadora-orbital-1-4-230w-24a-14000-opm/101641/?queryId=c64cec47-a31b-4793-8c64-ae270ea52faf" TargetMode="External"/><Relationship Id="rId103" Type="http://schemas.openxmlformats.org/officeDocument/2006/relationships/hyperlink" Target="https://www.homecenter.com.co/homecenter-co/product/49478/valvula-cortina-3-4-x-200psi/49478/" TargetMode="External"/><Relationship Id="rId124" Type="http://schemas.openxmlformats.org/officeDocument/2006/relationships/hyperlink" Target="https://www.homecenter.com.co/homecenter-co/product/45445/codo-45-x-11-2-cxc-sanitaria/45445/" TargetMode="External"/><Relationship Id="rId310" Type="http://schemas.openxmlformats.org/officeDocument/2006/relationships/hyperlink" Target="https://www.homecenter.com.co/homecenter-co/product/241021/madera-triplex-32mm-122x244mts/241021/?queryId=dc9ee2e1-7dbf-4dfc-a125-d131b5ece9d0" TargetMode="External"/><Relationship Id="rId70" Type="http://schemas.openxmlformats.org/officeDocument/2006/relationships/hyperlink" Target="https://www.easy.com.co/p/koraza-base-pastel-blanco-1-galon/" TargetMode="External"/><Relationship Id="rId91" Type="http://schemas.openxmlformats.org/officeDocument/2006/relationships/hyperlink" Target="https://www.easy.com.co/p/conector-hcp-2.95m-tapa%2Bbase-pc%2Ccristal/" TargetMode="External"/><Relationship Id="rId145" Type="http://schemas.openxmlformats.org/officeDocument/2006/relationships/hyperlink" Target="https://www.easy.com.co/p/valvula-bola-3~4%22-roscar-eco-pvc/" TargetMode="External"/><Relationship Id="rId166" Type="http://schemas.openxmlformats.org/officeDocument/2006/relationships/hyperlink" Target="https://www.homecenter.com.co/homecenter-co/product/451174/conector-para-cable-rojo-x20-und/451174/" TargetMode="External"/><Relationship Id="rId187" Type="http://schemas.openxmlformats.org/officeDocument/2006/relationships/hyperlink" Target="https://interelectricas.com.co/alambres-y-cables/2517-cable-de-cobre-aislado-no-12-awg-metro-thhn-color-verde.html" TargetMode="External"/><Relationship Id="rId331" Type="http://schemas.openxmlformats.org/officeDocument/2006/relationships/hyperlink" Target="https://www.homecenter.com.co/homecenter-co/product/04661/tapa-externa-canal-raingo/04661/?queryId=16338918-dc95-4938-973f-e2c95585c146" TargetMode="External"/><Relationship Id="rId352" Type="http://schemas.openxmlformats.org/officeDocument/2006/relationships/hyperlink" Target="https://www.easy.com.co/p/sikadur-32-primer-x3kg/" TargetMode="External"/><Relationship Id="rId373" Type="http://schemas.openxmlformats.org/officeDocument/2006/relationships/hyperlink" Target="https://www.easy.com.co/p/lubricante-silicona-2902740-canales-bajantes-x28g/" TargetMode="External"/><Relationship Id="rId394" Type="http://schemas.openxmlformats.org/officeDocument/2006/relationships/hyperlink" Target="https://interelectricas.com.co/alambres-y-cables/2255-cable-de-cobre-desnudo-no-8-awg-metro.html" TargetMode="External"/><Relationship Id="rId1" Type="http://schemas.openxmlformats.org/officeDocument/2006/relationships/hyperlink" Target="https://www.homecenter.com.co/homecenter-co/product/22754/adaptador-macho-11-4-presion/22754/" TargetMode="External"/><Relationship Id="rId212" Type="http://schemas.openxmlformats.org/officeDocument/2006/relationships/hyperlink" Target="https://www.homecenter.com.co/homecenter-co/product/293017/tapa-5800-2x4-aluminio/293017/" TargetMode="External"/><Relationship Id="rId233" Type="http://schemas.openxmlformats.org/officeDocument/2006/relationships/hyperlink" Target="https://www.homecenter.com.co/homecenter-co/product/493516/lavaplatos-sobreponer-150x52-acero-inox-satin-dere/493516/?queryId=c627b257-35d4-46ae-8ff0-51f8082be8cc" TargetMode="External"/><Relationship Id="rId254" Type="http://schemas.openxmlformats.org/officeDocument/2006/relationships/hyperlink" Target="https://www.easy.com.co/p/toma-receptaculo-incrustar-trifilar-x250v/" TargetMode="External"/><Relationship Id="rId28" Type="http://schemas.openxmlformats.org/officeDocument/2006/relationships/hyperlink" Target="https://www.homecenter.com.co/homecenter-co/product/07915/mineral-rojo-aleman-1-libra/07915/?queryId=1b637055-6ef8-4f4e-b9ec-0cbaa9535ef3" TargetMode="External"/><Relationship Id="rId49" Type="http://schemas.openxmlformats.org/officeDocument/2006/relationships/hyperlink" Target="https://www.homecenter.com.co/homecenter-co/product/185496/lamina-alveolar-6mm-295x210mt-cristal/185496/?queryId=3034169a-c961-4018-8f87-6763ad6dd2c4" TargetMode="External"/><Relationship Id="rId114" Type="http://schemas.openxmlformats.org/officeDocument/2006/relationships/hyperlink" Target="https://www.homecenter.com.co/homecenter-co/product/87779/remache-pop-5-32x3-4-10un/87779/" TargetMode="External"/><Relationship Id="rId275" Type="http://schemas.openxmlformats.org/officeDocument/2006/relationships/hyperlink" Target="https://interelectricas.com.co/articulos-electricos/1409-tapa-galvanizada-proelectricos-ciega-2400.html" TargetMode="External"/><Relationship Id="rId296" Type="http://schemas.openxmlformats.org/officeDocument/2006/relationships/hyperlink" Target="https://www.homecenter.com.co/homecenter-co/product/89674/chazo-concreto-expansivo-5-16x2-1-2-10un/89674/?queryId=55186a30-07db-45c2-b336-a90788a7a216" TargetMode="External"/><Relationship Id="rId300" Type="http://schemas.openxmlformats.org/officeDocument/2006/relationships/hyperlink" Target="https://corona.co/productos/griferias/griferias-institucionales/valvula-para-sanitario-push-empotrada-48-litros/p/751250001" TargetMode="External"/><Relationship Id="rId60" Type="http://schemas.openxmlformats.org/officeDocument/2006/relationships/hyperlink" Target="https://www.homecenter.com.co/homecenter-co/product/215060/lavamanos-colgar-happy-blanco/215060/?queryId=3b3ae34f-695e-46c9-ba7e-b081864a8fa8" TargetMode="External"/><Relationship Id="rId81" Type="http://schemas.openxmlformats.org/officeDocument/2006/relationships/hyperlink" Target="https://www.easy.com.co/p/griferia-cocina-gricol/" TargetMode="External"/><Relationship Id="rId135" Type="http://schemas.openxmlformats.org/officeDocument/2006/relationships/hyperlink" Target="https://www.homecenter.com.co/homecenter-co/product/363690/valvula-de-bola-de-1-2-pulg-pvc-para-roscar/363690/" TargetMode="External"/><Relationship Id="rId156" Type="http://schemas.openxmlformats.org/officeDocument/2006/relationships/hyperlink" Target="https://www.easy.com.co/p/tee-presion-1~2%22-pvc/" TargetMode="External"/><Relationship Id="rId177" Type="http://schemas.openxmlformats.org/officeDocument/2006/relationships/hyperlink" Target="https://www.easy.com.co/p/canaleta-70-mm-x-17-mm-bt-piso-plastica-gris-x2m/" TargetMode="External"/><Relationship Id="rId198" Type="http://schemas.openxmlformats.org/officeDocument/2006/relationships/hyperlink" Target="https://interelectricas.com.co/herrajes-electricos/68-conector-coraza-liquid-tight-recto-3-4-pulg-hierro-a-prueba.html" TargetMode="External"/><Relationship Id="rId321" Type="http://schemas.openxmlformats.org/officeDocument/2006/relationships/hyperlink" Target="https://www.homecenter.com.co/homecenter-co/product/82036/broca-hss-3-16-pulgadas-ref-dw130316c/82036/" TargetMode="External"/><Relationship Id="rId342" Type="http://schemas.openxmlformats.org/officeDocument/2006/relationships/hyperlink" Target="https://www.homecenter.com.co/homecenter-co/product/40824/tapa-externa-derecha-amazonas/40824/?queryId=7f435a27-65a5-4a04-9c25-e35419cb0953" TargetMode="External"/><Relationship Id="rId363" Type="http://schemas.openxmlformats.org/officeDocument/2006/relationships/hyperlink" Target="https://www.easy.com.co/p/tuerca-3~8%22-hexagonal-zincado-x12und/" TargetMode="External"/><Relationship Id="rId384" Type="http://schemas.openxmlformats.org/officeDocument/2006/relationships/hyperlink" Target="https://www.easy.com.co/p/crucetas-1-mm-dilatacion-x300und/" TargetMode="External"/><Relationship Id="rId202" Type="http://schemas.openxmlformats.org/officeDocument/2006/relationships/hyperlink" Target="https://www.homecenter.com.co/homecenter-co/product/309402/roseta-porcelana/309402/?kid=bnnext1031760&amp;shop=googleShopping&amp;gclid=CjwKCAiAvOeQBhBkEiwAxutUVKQtHVVeTLq_eRzhOpIAUwvPqEHh9KiZrenGZLlIplUcV9n6CaKtCRoCwX0QAvD_BwE" TargetMode="External"/><Relationship Id="rId223" Type="http://schemas.openxmlformats.org/officeDocument/2006/relationships/hyperlink" Target="https://www.homecenter.com.co/homecenter-co/product/04650/tubo-conduit-3-4-pulgadas-x-3-metros/04650/" TargetMode="External"/><Relationship Id="rId244" Type="http://schemas.openxmlformats.org/officeDocument/2006/relationships/hyperlink" Target="https://www.easy.com.co/p/plafon-1500w-e27-blanco/" TargetMode="External"/><Relationship Id="rId18" Type="http://schemas.openxmlformats.org/officeDocument/2006/relationships/hyperlink" Target="https://www.homecenter.com.co/homecenter-co/product/329283/cuarto-de-bocel-en-madera-mdf-fantasy-wood/329283/?queryId=1df5dc75-5f00-42b2-8155-8ebec48a5843" TargetMode="External"/><Relationship Id="rId39" Type="http://schemas.openxmlformats.org/officeDocument/2006/relationships/hyperlink" Target="https://www.homecenter.com.co/homecenter-co/product/135130/pintura-para-interior-techos-y-cielos-blanco-1-galon/135130/?queryId=d4cdd7a3-8ee9-44a2-aaeb-1ecbf88e76a6" TargetMode="External"/><Relationship Id="rId265" Type="http://schemas.openxmlformats.org/officeDocument/2006/relationships/hyperlink" Target="https://www.easy.com.co/p/union-100-mm-x-45-mm-iac3ur1de2-recta-x10und/" TargetMode="External"/><Relationship Id="rId286" Type="http://schemas.openxmlformats.org/officeDocument/2006/relationships/hyperlink" Target="https://interelectricas.com.co/tuberia-metalica-y-pvc/911-union-emt-acero-c-h-3-4-pulg-.html" TargetMode="External"/><Relationship Id="rId50" Type="http://schemas.openxmlformats.org/officeDocument/2006/relationships/hyperlink" Target="https://www.homecenter.com.co/homecenter-co/product/71096/placa-de-yeso-st-1-2pg-122x244m-127mm-knauf/71096/?queryId=e0e55bf1-1684-4aa4-bf09-42112ff530dc" TargetMode="External"/><Relationship Id="rId104" Type="http://schemas.openxmlformats.org/officeDocument/2006/relationships/hyperlink" Target="https://www.homecenter.com.co/homecenter-co/product/49464/valvula-cortina-1-x-200psi/49464/" TargetMode="External"/><Relationship Id="rId125" Type="http://schemas.openxmlformats.org/officeDocument/2006/relationships/hyperlink" Target="https://www.homecenter.com.co/homecenter-co/product/117519/codo-45-x-4-cxc-sanitaria/117519/" TargetMode="External"/><Relationship Id="rId146" Type="http://schemas.openxmlformats.org/officeDocument/2006/relationships/hyperlink" Target="https://www.easy.com.co/p/valvula-bola-1%C2%BD%22-soldar-eco-pvc/" TargetMode="External"/><Relationship Id="rId167" Type="http://schemas.openxmlformats.org/officeDocument/2006/relationships/hyperlink" Target="https://www.homecenter.com.co/homecenter-co/product/447453/conector-liquid-tight-para-coraza-3-4-pulg/447453/" TargetMode="External"/><Relationship Id="rId188" Type="http://schemas.openxmlformats.org/officeDocument/2006/relationships/hyperlink" Target="https://interelectricos.com.co/cables-y-alambres/101/cable-encauchetado-3x12-certificado" TargetMode="External"/><Relationship Id="rId311" Type="http://schemas.openxmlformats.org/officeDocument/2006/relationships/hyperlink" Target="https://www.homecenter.com.co/homecenter-co/product/354893/carrete-cable-acero-galvanizado-1-8-pulg-200m/354893/" TargetMode="External"/><Relationship Id="rId332" Type="http://schemas.openxmlformats.org/officeDocument/2006/relationships/hyperlink" Target="https://www.homecenter.com.co/homecenter-co/product/04717/union-canal-raingo/04717/?queryId=c093a71b-f5a2-4b01-94f9-cb245adf17f3" TargetMode="External"/><Relationship Id="rId353" Type="http://schemas.openxmlformats.org/officeDocument/2006/relationships/hyperlink" Target="https://www.easy.com.co/p/tela-blanca-2.10-mt-x-1mt/" TargetMode="External"/><Relationship Id="rId374" Type="http://schemas.openxmlformats.org/officeDocument/2006/relationships/hyperlink" Target="https://www.easy.com.co/p/triplex-fenolico-18mm-122x244/" TargetMode="External"/><Relationship Id="rId395" Type="http://schemas.openxmlformats.org/officeDocument/2006/relationships/printerSettings" Target="../printerSettings/printerSettings3.bin"/><Relationship Id="rId71" Type="http://schemas.openxmlformats.org/officeDocument/2006/relationships/hyperlink" Target="https://www.easy.com.co/p/1~4-bocel-1.5x1.5x240cm-cedro/" TargetMode="External"/><Relationship Id="rId92" Type="http://schemas.openxmlformats.org/officeDocument/2006/relationships/hyperlink" Target="https://www.easy.com.co/p/lamina-pc-alveolar-6mm-2%2C10%2A5%2C90%2Cbronce/" TargetMode="External"/><Relationship Id="rId213" Type="http://schemas.openxmlformats.org/officeDocument/2006/relationships/hyperlink" Target="https://www.homecenter.com.co/homecenter-co/product/324865/accesorio-canaleta-tapa-final-100x50/324865/?queryId=42f4165d-7f00-4177-8187-b618fe6ef4d0" TargetMode="External"/><Relationship Id="rId234" Type="http://schemas.openxmlformats.org/officeDocument/2006/relationships/hyperlink" Target="https://www.homecenter.com.co/homecenter-co/product/34493/cruceta-plastica-juntas-3mm-x-200und-plinet/34493/" TargetMode="External"/><Relationship Id="rId2" Type="http://schemas.openxmlformats.org/officeDocument/2006/relationships/hyperlink" Target="https://www.easy.com.co/p/adaptador-macho-pvc-presion-1.1~4%22-gerfor/" TargetMode="External"/><Relationship Id="rId29" Type="http://schemas.openxmlformats.org/officeDocument/2006/relationships/hyperlink" Target="https://www.homecenter.com.co/homecenter-co/product/186964/mezclador-lavaplatos-8-pulgadas-tedesca/186964/?queryId=13d48718-313a-4d09-954e-11bcf3dea9d8" TargetMode="External"/><Relationship Id="rId255" Type="http://schemas.openxmlformats.org/officeDocument/2006/relationships/hyperlink" Target="https://www.easy.com.co/p/toma-incrustar-trifilar-20a-250v-codelca/" TargetMode="External"/><Relationship Id="rId276" Type="http://schemas.openxmlformats.org/officeDocument/2006/relationships/hyperlink" Target="https://interelectricas.com.co/articulos-electricos/1410-tapa-galvanizada-proelectricos-ciega-5800.html" TargetMode="External"/><Relationship Id="rId297" Type="http://schemas.openxmlformats.org/officeDocument/2006/relationships/hyperlink" Target="https://www.homecenter.com.co/homecenter-co/product/477147/barra-seguridad-bano-piso-pared-ss304/477147/" TargetMode="External"/><Relationship Id="rId40" Type="http://schemas.openxmlformats.org/officeDocument/2006/relationships/hyperlink" Target="https://www.homecenter.com.co/homecenter-co/product/50786/hombresolo-8-pulgadas-hojalatero-ref-84-398/50786/" TargetMode="External"/><Relationship Id="rId115" Type="http://schemas.openxmlformats.org/officeDocument/2006/relationships/hyperlink" Target="https://www.homecenter.com.co/homecenter-co/product/60131/removedor-algreco-1-galon/60131/?queryId=c746a2c7-eeac-4691-b8cd-1ed9064f5ebc" TargetMode="External"/><Relationship Id="rId136" Type="http://schemas.openxmlformats.org/officeDocument/2006/relationships/hyperlink" Target="https://www.homecenter.com.co/homecenter-co/product/363691/valvula-de-bola-de-3-4-pulg-pvc-para-roscar/363691/" TargetMode="External"/><Relationship Id="rId157" Type="http://schemas.openxmlformats.org/officeDocument/2006/relationships/hyperlink" Target="https://www.easy.com.co/p/tee-2%22-presion/" TargetMode="External"/><Relationship Id="rId178" Type="http://schemas.openxmlformats.org/officeDocument/2006/relationships/hyperlink" Target="https://www.easy.com.co/p/cinta-marcacion-bicolor-50mmx33mt-tesa/" TargetMode="External"/><Relationship Id="rId301" Type="http://schemas.openxmlformats.org/officeDocument/2006/relationships/hyperlink" Target="https://www.homecenter.com.co/homecenter-co/product/37102/chazo-concreto-expansivo-1-2x6-10un/37102/?queryId=b9b64c5a-1ac9-4936-83a9-bde0454df006" TargetMode="External"/><Relationship Id="rId322" Type="http://schemas.openxmlformats.org/officeDocument/2006/relationships/hyperlink" Target="https://www.homecenter.com.co/homecenter-co/product/04680/codo-45-bajante/04680/" TargetMode="External"/><Relationship Id="rId343" Type="http://schemas.openxmlformats.org/officeDocument/2006/relationships/hyperlink" Target="https://www.homecenter.com.co/homecenter-co/product/40827/tapa-interna-izquierda-amazonas/40827/" TargetMode="External"/><Relationship Id="rId364" Type="http://schemas.openxmlformats.org/officeDocument/2006/relationships/hyperlink" Target="https://www.easy.com.co/p/arandela-plana-3~8%22-zincado-x12und/" TargetMode="External"/><Relationship Id="rId61" Type="http://schemas.openxmlformats.org/officeDocument/2006/relationships/hyperlink" Target="https://www.homecenter.com.co/homecenter-co/product/158282/lijadora-orbital-5-pulg-250w-7000-12000opm/158282/?queryId=8099ec47-4ac2-4e1d-b8d4-3f640aed5cf9" TargetMode="External"/><Relationship Id="rId82" Type="http://schemas.openxmlformats.org/officeDocument/2006/relationships/hyperlink" Target="https://www.easy.com.co/p/manija-de-tanque-sanitario-cromada-posicion-lateral/" TargetMode="External"/><Relationship Id="rId199" Type="http://schemas.openxmlformats.org/officeDocument/2006/relationships/hyperlink" Target="https://interelectricas.com.co/maniobra-e-industria/695-contactor-abb-ac3-26a-ac1-45a-6-5kw-110-225v-tipo-af.html" TargetMode="External"/><Relationship Id="rId203" Type="http://schemas.openxmlformats.org/officeDocument/2006/relationships/hyperlink" Target="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TargetMode="External"/><Relationship Id="rId385" Type="http://schemas.openxmlformats.org/officeDocument/2006/relationships/hyperlink" Target="https://interelectricas.com.co/redes-estructuradas/436-salida-tubo-rejiband-c8.html" TargetMode="External"/><Relationship Id="rId19" Type="http://schemas.openxmlformats.org/officeDocument/2006/relationships/hyperlink" Target="https://www.homecenter.com.co/homecenter-co/product/47357/perfil-aluminio-listelo-20-mm-plata-25-m/47357/?queryId=211c48fd-74bd-403e-8c6c-6ee6a2f76a5d" TargetMode="External"/><Relationship Id="rId224" Type="http://schemas.openxmlformats.org/officeDocument/2006/relationships/hyperlink" Target="https://www.homecenter.com.co/homecenter-co/product/374301/tubo-emt-ul-1-pulg/374301/?queryId=a5631c72-3d9b-4cc1-9ad7-a936f134b4e4" TargetMode="External"/><Relationship Id="rId245" Type="http://schemas.openxmlformats.org/officeDocument/2006/relationships/hyperlink" Target="https://www.easy.com.co/p/conector-gu10-led/" TargetMode="External"/><Relationship Id="rId266" Type="http://schemas.openxmlformats.org/officeDocument/2006/relationships/hyperlink" Target="https://www.easy.com.co/c/electricidad/puesta-a-tierra/kits-grapa-y-varilla/" TargetMode="External"/><Relationship Id="rId287" Type="http://schemas.openxmlformats.org/officeDocument/2006/relationships/hyperlink" Target="https://interelectricas.com.co/puesta-a-tierra/2198-varilla-cooper-weld-de-14-28mm-x-2-40-de-cobre-macizo.html" TargetMode="External"/><Relationship Id="rId30" Type="http://schemas.openxmlformats.org/officeDocument/2006/relationships/hyperlink" Target="https://www.homecenter.com.co/homecenter-co/product/250982/griferia-lavaplatos-sencilla-dalia/250982/?cid=prdhom1007378dy" TargetMode="External"/><Relationship Id="rId105" Type="http://schemas.openxmlformats.org/officeDocument/2006/relationships/hyperlink" Target="https://www.homecenter.com.co/homecenter-co/product/37086/valvula-cortina-11-2-x-200psi/37086/" TargetMode="External"/><Relationship Id="rId126" Type="http://schemas.openxmlformats.org/officeDocument/2006/relationships/hyperlink" Target="https://www.homecenter.com.co/homecenter-co/product/117518/codo-45-x-3-cxc-sanitaria/117518/" TargetMode="External"/><Relationship Id="rId147" Type="http://schemas.openxmlformats.org/officeDocument/2006/relationships/hyperlink" Target="https://www.easy.com.co/p/valvula-bola-1%22-roscar-eco-pvc/" TargetMode="External"/><Relationship Id="rId168" Type="http://schemas.openxmlformats.org/officeDocument/2006/relationships/hyperlink" Target="https://www.homecenter.com.co/homecenter-co/product/293052/curva-emt-3-4/293052/" TargetMode="External"/><Relationship Id="rId312" Type="http://schemas.openxmlformats.org/officeDocument/2006/relationships/hyperlink" Target="https://www.homecenter.com.co/homecenter-co/product/56177/caja-2400-cal20-galvanizada/56177/?queryId=6881b825-4f75-462e-bb9a-539ba23fd359" TargetMode="External"/><Relationship Id="rId333" Type="http://schemas.openxmlformats.org/officeDocument/2006/relationships/hyperlink" Target="https://www.homecenter.com.co/homecenter-co/product/40816/canal-amazonas-blanca-3-metros/40816/?queryId=b53d1775-1a24-4c70-8440-2958b5f1c69a" TargetMode="External"/><Relationship Id="rId354" Type="http://schemas.openxmlformats.org/officeDocument/2006/relationships/hyperlink" Target="https://www.easy.com.co/p/sifon-sanitaria-3%22-135%C2%B0-pavco/" TargetMode="External"/><Relationship Id="rId51" Type="http://schemas.openxmlformats.org/officeDocument/2006/relationships/hyperlink" Target="https://www.homecenter.com.co/homecenter-co/product/166133/gyplac-rh-1-2-de-pulgada-122x244mx127mm-256k-aprox/166133/?queryId=673b80c3-a1cc-4dbc-951e-962e20cba3db" TargetMode="External"/><Relationship Id="rId72" Type="http://schemas.openxmlformats.org/officeDocument/2006/relationships/hyperlink" Target="https://www.easy.com.co/p/perfil-listelo-10-aluminio-plata/" TargetMode="External"/><Relationship Id="rId93" Type="http://schemas.openxmlformats.org/officeDocument/2006/relationships/hyperlink" Target="https://www.easy.com.co/p/lamina-pc-alveolar-6mm-2%2C10%2A5%2C90%2Cbronce/" TargetMode="External"/><Relationship Id="rId189" Type="http://schemas.openxmlformats.org/officeDocument/2006/relationships/hyperlink" Target="https://interelectricos.com.co/cables-y-alambres/105/cable-encauchetado-3x18-certificado" TargetMode="External"/><Relationship Id="rId375" Type="http://schemas.openxmlformats.org/officeDocument/2006/relationships/hyperlink" Target="https://www.easy.com.co/p/superlon-2mm-blanco-reforzado-1x15m/" TargetMode="External"/><Relationship Id="rId3" Type="http://schemas.openxmlformats.org/officeDocument/2006/relationships/hyperlink" Target="https://www.homecenter.com.co/homecenter-co/product/23766/sikalatex-mejorador-de-adherencia-para-morteros-o-concretos-45kg/23766/?queryId=d14b8ac1-d272-413f-8bf2-f63c084dee45" TargetMode="External"/><Relationship Id="rId214" Type="http://schemas.openxmlformats.org/officeDocument/2006/relationships/hyperlink" Target="https://www.homecenter.com.co/homecenter-co/product/511684/tapa-tomacorriente-doble-con-polo-tierra-aislado-naranja-halux/511684/" TargetMode="External"/><Relationship Id="rId235" Type="http://schemas.openxmlformats.org/officeDocument/2006/relationships/hyperlink" Target="https://www.homecenter.com.co/homecenter-co/product/04685/soporte-bajante/04685/" TargetMode="External"/><Relationship Id="rId256" Type="http://schemas.openxmlformats.org/officeDocument/2006/relationships/hyperlink" Target="https://www.easy.com.co/p/tubo-1~2%22-conductor-electrico-aislado-pvc-x3m/" TargetMode="External"/><Relationship Id="rId277" Type="http://schemas.openxmlformats.org/officeDocument/2006/relationships/hyperlink" Target="https://interelectricas.com.co/articulos-electricos/2167-tapa-pvc-ciega-5800.html" TargetMode="External"/><Relationship Id="rId298" Type="http://schemas.openxmlformats.org/officeDocument/2006/relationships/hyperlink" Target="https://www.homecenter.com.co/homecenter-co/product/37086/valvula-cortina-11-2-x-200psi/37086/" TargetMode="External"/><Relationship Id="rId116" Type="http://schemas.openxmlformats.org/officeDocument/2006/relationships/hyperlink" Target="https://www.homecenter.com.co/homecenter-co/product/23766/sikalatex-mejorador-de-adherencia-para-morteros-o-concretos-45kg/23766/" TargetMode="External"/><Relationship Id="rId137" Type="http://schemas.openxmlformats.org/officeDocument/2006/relationships/hyperlink" Target="https://www.homecenter.com.co/homecenter-co/product/363753/valvula-de-bola-de-3-4-pulg-cpvc-para-soldar/363753/" TargetMode="External"/><Relationship Id="rId158" Type="http://schemas.openxmlformats.org/officeDocument/2006/relationships/hyperlink" Target="https://www.googleadservices.com/pagead/aclk?sa=L&amp;ai=DChcSEwjjy7iExZj2AhX3FNQBHdFVBSEYABAQGgJvYQ&amp;ae=2&amp;ohost=www.google.com&amp;cid=CAASE-RoilnKjmE7XDdubekbtc2JemQ&amp;sig=AOD64_3xl-FkIsxpFhGw4Tr7e-7te-q_oA&amp;ctype=5&amp;q=&amp;ved=2ahUKEwiNzq-ExZj2AhXZlGoFHRvoCsgQ9aACegQIARBE&amp;adurl=" TargetMode="External"/><Relationship Id="rId302" Type="http://schemas.openxmlformats.org/officeDocument/2006/relationships/hyperlink" Target="https://www.homecenter.com.co/homecenter-co/product/96671/broca-hss-5-8-pulgada-d60a631/96671/?queryId=a816018a-f4bd-4f6c-bba1-2abaa4300d14" TargetMode="External"/><Relationship Id="rId323" Type="http://schemas.openxmlformats.org/officeDocument/2006/relationships/hyperlink" Target="https://www.homecenter.com.co/homecenter-co/product/311992/superlon-reforzado-2mm-blanco-1x5m/311992/?queryId=23c1eda9-db6e-4cc6-87cd-e65045f64c0b" TargetMode="External"/><Relationship Id="rId344" Type="http://schemas.openxmlformats.org/officeDocument/2006/relationships/hyperlink" Target="https://www.homecenter.com.co/homecenter-co/product/40819/soporte-canal-pvc-amazonas/40819/?kid=bnnext1031757&amp;shop=googleShopping&amp;gclid=EAIaIQobChMIiJCejZWZ9gIVC2yGCh3juAVVEAQYASABEgLKb_D_BwE" TargetMode="External"/><Relationship Id="rId20" Type="http://schemas.openxmlformats.org/officeDocument/2006/relationships/hyperlink" Target="https://www.homecenter.com.co/homecenter-co/product/271799/perfil-compensacion-40x12mm-24m-roble-doussie/271799/" TargetMode="External"/><Relationship Id="rId41" Type="http://schemas.openxmlformats.org/officeDocument/2006/relationships/hyperlink" Target="https://www.homecenter.com.co/homecenter-co/product/77194/kit-conector-hcp-1180mt-transparente-tapa-y-base/77194/" TargetMode="External"/><Relationship Id="rId62" Type="http://schemas.openxmlformats.org/officeDocument/2006/relationships/hyperlink" Target="https://www.homecenter.com.co/homecenter-co/product/258085/linterna-led-dual-recargable/258085/?queryId=66c234c5-912a-4344-a87a-4ae4faf6101c" TargetMode="External"/><Relationship Id="rId83" Type="http://schemas.openxmlformats.org/officeDocument/2006/relationships/hyperlink" Target="https://www.easy.com.co/p/mazo-de-goma-blanco-250grs-plinet/" TargetMode="External"/><Relationship Id="rId179" Type="http://schemas.openxmlformats.org/officeDocument/2006/relationships/hyperlink" Target="https://www.easy.com.co/p/cinta-48-mm-ductos-x25m/" TargetMode="External"/><Relationship Id="rId365" Type="http://schemas.openxmlformats.org/officeDocument/2006/relationships/hyperlink" Target="https://www.easy.com.co/p/canaleta-amazonas-x-1m-pavco/" TargetMode="External"/><Relationship Id="rId386" Type="http://schemas.openxmlformats.org/officeDocument/2006/relationships/hyperlink" Target="https://interelectricas.com.co/tuberia-metalica-y-pvc/2210-abrazadera-colgante-pera-1-2-pulgadas.html" TargetMode="External"/><Relationship Id="rId190" Type="http://schemas.openxmlformats.org/officeDocument/2006/relationships/hyperlink" Target="https://interelectricos.com.co/cables-y-alambres/103/cable-encauchetado-3x14-certificado" TargetMode="External"/><Relationship Id="rId204" Type="http://schemas.openxmlformats.org/officeDocument/2006/relationships/hyperlink" Target="https://www.homecenter.com.co/homecenter-co/product/302928/sensor-de-movimiento-para-techo-360-alcance-6-metros-hl-95512/302928/" TargetMode="External"/><Relationship Id="rId225" Type="http://schemas.openxmlformats.org/officeDocument/2006/relationships/hyperlink" Target="https://www.homecenter.com.co/homecenter-co/product/297919/tubo-led-1540-lumenes-18w-luz-fria-vidrio-ilumax/297919/?queryId=a67cbd41-20b9-4833-9557-91b24134bcbf" TargetMode="External"/><Relationship Id="rId246" Type="http://schemas.openxmlformats.org/officeDocument/2006/relationships/hyperlink" Target="https://www.easy.com.co/p/tapa-caja-electrica-4%22-x-2%22-t7202-_-001-suplemento-calibre-24/" TargetMode="External"/><Relationship Id="rId267" Type="http://schemas.openxmlformats.org/officeDocument/2006/relationships/hyperlink" Target="https://www.easy.com.co/p/meson-lavaplatos-de-150x52-cm-poceta-derecha/" TargetMode="External"/><Relationship Id="rId288" Type="http://schemas.openxmlformats.org/officeDocument/2006/relationships/hyperlink" Target="https://www.homecenter.com.co/homecenter-co/product/46154/rejilla-opal-120-cm-x-60-cm/46154/" TargetMode="External"/><Relationship Id="rId106" Type="http://schemas.openxmlformats.org/officeDocument/2006/relationships/hyperlink" Target="https://www.homecenter.com.co/homecenter-co/product/49463/valvula-cortina-11-4-x-200psi/49463/" TargetMode="External"/><Relationship Id="rId127" Type="http://schemas.openxmlformats.org/officeDocument/2006/relationships/hyperlink" Target="https://www.homecenter.com.co/homecenter-co/product/117517/codo-45-x-2-cxc-sanitaria/117517/" TargetMode="External"/><Relationship Id="rId313" Type="http://schemas.openxmlformats.org/officeDocument/2006/relationships/hyperlink" Target="https://www.homecenter.com.co/homecenter-co/product/04676/codo-90-bajante/04676/" TargetMode="External"/><Relationship Id="rId10" Type="http://schemas.openxmlformats.org/officeDocument/2006/relationships/hyperlink" Target="https://www.easy.com.co/p/codo-pvc-sanitario--90%C2%B0-c-x-e--1.1~2%22-gerfor/" TargetMode="External"/><Relationship Id="rId31" Type="http://schemas.openxmlformats.org/officeDocument/2006/relationships/hyperlink" Target="https://www.homecenter.com.co/homecenter-co/product/02341/empaque-de-lona-92x60cm-blanco-polipropileno/02341/?queryId=921e4f3f-a7d7-4eda-a693-bd8da652e250" TargetMode="External"/><Relationship Id="rId52" Type="http://schemas.openxmlformats.org/officeDocument/2006/relationships/hyperlink" Target="https://www.homecenter.com.co/homecenter-co/product/21442/placa-fibrocemento-6mm-244x122cm-2661kg-aprox/21442/?queryId=9fb8f8bb-93b5-4a20-bf43-6140d9d88aa1" TargetMode="External"/><Relationship Id="rId73" Type="http://schemas.openxmlformats.org/officeDocument/2006/relationships/hyperlink" Target="https://www.easy.com.co/p/pelicula-decorativa-frost-mate-w101/" TargetMode="External"/><Relationship Id="rId94" Type="http://schemas.openxmlformats.org/officeDocument/2006/relationships/hyperlink" Target="https://www.easy.com.co/p/lamina-pc-alveolar-6mm-2%2C10%2A2%2C95%2Copal/" TargetMode="External"/><Relationship Id="rId148" Type="http://schemas.openxmlformats.org/officeDocument/2006/relationships/hyperlink" Target="https://www.easy.com.co/p/valvula-bola-3~4%22-roscar-eco-pvc/" TargetMode="External"/><Relationship Id="rId169" Type="http://schemas.openxmlformats.org/officeDocument/2006/relationships/hyperlink" Target="https://www.homecenter.com.co/homecenter-co/product/293051/curva-emt-1-2/293051/" TargetMode="External"/><Relationship Id="rId334" Type="http://schemas.openxmlformats.org/officeDocument/2006/relationships/hyperlink" Target="https://www.homecenter.com.co/homecenter-co/product/04657/bajante-blanca-3-metros/04657/?queryId=0ac14c45-5ed8-4667-a6d9-6546f5d1f6bf" TargetMode="External"/><Relationship Id="rId355" Type="http://schemas.openxmlformats.org/officeDocument/2006/relationships/hyperlink" Target="https://www.easy.com.co/p/union-canal-amazona/" TargetMode="External"/><Relationship Id="rId376" Type="http://schemas.openxmlformats.org/officeDocument/2006/relationships/hyperlink" Target="https://www.easy.com.co/p/codo-45-bajante/" TargetMode="External"/><Relationship Id="rId4" Type="http://schemas.openxmlformats.org/officeDocument/2006/relationships/hyperlink" Target="https://www.homecenter.com.co/homecenter-co/product/168292/topex-latex-4-kilos/168292/" TargetMode="External"/><Relationship Id="rId180" Type="http://schemas.openxmlformats.org/officeDocument/2006/relationships/hyperlink" Target="https://www.easy.com.co/p/conector-recto-3~4%22-lt-coraza/" TargetMode="External"/><Relationship Id="rId215" Type="http://schemas.openxmlformats.org/officeDocument/2006/relationships/hyperlink" Target="https://www.homecenter.com.co/homecenter-co/product/511687/tapa-para-tomacorriente-doble-blanca-halux/511687/?queryId=669686d0-f9c4-4521-b95d-acc9cebe6639" TargetMode="External"/><Relationship Id="rId236" Type="http://schemas.openxmlformats.org/officeDocument/2006/relationships/hyperlink" Target="https://www.homecenter.com.co/homecenter-co/product/04676/codo-90-bajante/04676/?queryId=cca5627c-97ba-4ce6-b219-831248a7cdba" TargetMode="External"/><Relationship Id="rId257" Type="http://schemas.openxmlformats.org/officeDocument/2006/relationships/hyperlink" Target="https://www.easy.com.co/p/tubo-conduit-3~4%22-pvc-x3m-gerfor/" TargetMode="External"/><Relationship Id="rId278" Type="http://schemas.openxmlformats.org/officeDocument/2006/relationships/hyperlink" Target="https://interelectricas.com.co/breakers/1239-breaker-industrial-abb-formula-100a-capacidad-de-ruptura-25-ka-a1b.html" TargetMode="External"/><Relationship Id="rId303" Type="http://schemas.openxmlformats.org/officeDocument/2006/relationships/hyperlink" Target="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TargetMode="External"/><Relationship Id="rId42" Type="http://schemas.openxmlformats.org/officeDocument/2006/relationships/hyperlink" Target="https://www.homecenter.com.co/homecenter-co/product/238582/juego-10pz-brocas-sds-plus-y-2-cinceles-d-45820/238582/?queryId=7a7c57c6-5454-4b8b-8b12-ce988cb5ff8a" TargetMode="External"/><Relationship Id="rId84" Type="http://schemas.openxmlformats.org/officeDocument/2006/relationships/hyperlink" Target="https://www.easy.com.co/p/pintura-trafico-1gl-blanco-tito-pabon/" TargetMode="External"/><Relationship Id="rId138" Type="http://schemas.openxmlformats.org/officeDocument/2006/relationships/hyperlink" Target="https://www.homecenter.com.co/homecenter-co/product/227527/pistola-soplar-y-aspirar-600w-16000rpm/227527/" TargetMode="External"/><Relationship Id="rId345" Type="http://schemas.openxmlformats.org/officeDocument/2006/relationships/hyperlink" Target="https://www.homecenter.com.co/homecenter-co/product/40817/union-canal-amazonas/40817/" TargetMode="External"/><Relationship Id="rId387" Type="http://schemas.openxmlformats.org/officeDocument/2006/relationships/hyperlink" Target="https://interelectricas.com.co/tuberia-metalica-y-pvc/882-curva-90deg-emt-de-2.html" TargetMode="External"/><Relationship Id="rId191" Type="http://schemas.openxmlformats.org/officeDocument/2006/relationships/hyperlink" Target="https://interelectricos.com.co/cables-y-alambres/107/cable-encauchetado-4x10-certificado" TargetMode="External"/><Relationship Id="rId205" Type="http://schemas.openxmlformats.org/officeDocument/2006/relationships/hyperlink" Target="https://www.homecenter.com.co/homecenter-co/product/484254/sensor-movimiento-180g-con-interruptor-110-220v/484254/?kid=bnnext1031760&amp;shop=googleShopping&amp;gclid=CjwKCAiAvOeQBhBkEiwAxutUVAucacEkVjp1Q-z1gabKIzkgIOCuup3NvgQ7PmvPfq-G0seNfG22kRoCiHUQAvD_BwE" TargetMode="External"/><Relationship Id="rId247" Type="http://schemas.openxmlformats.org/officeDocument/2006/relationships/hyperlink" Target="https://www.easy.com.co/p/tapa-ciega-4-cm-x-4-cm-lisa/" TargetMode="External"/><Relationship Id="rId107" Type="http://schemas.openxmlformats.org/officeDocument/2006/relationships/hyperlink" Target="https://www.homecenter.com.co/homecenter-co/product/363766/registro-mini-de-1-salida-1-2-pulg-x-1-2-pulg-bolsa/363766/" TargetMode="External"/><Relationship Id="rId289" Type="http://schemas.openxmlformats.org/officeDocument/2006/relationships/hyperlink" Target="https://www.homecenter.com.co/homecenter-co/product/187973/brazos-soporte-lavamanos-free-mamp-c/187973/" TargetMode="External"/><Relationship Id="rId11" Type="http://schemas.openxmlformats.org/officeDocument/2006/relationships/hyperlink" Target="https://www.easy.com.co/p/codo-pvc-sanitario--90%C2%B0-c-x-c-1.1~2%22-gerfor/" TargetMode="External"/><Relationship Id="rId53" Type="http://schemas.openxmlformats.org/officeDocument/2006/relationships/hyperlink" Target="https://www.homecenter.com.co/homecenter-co/product/117368/lavamanos-aquajet/117368/" TargetMode="External"/><Relationship Id="rId149" Type="http://schemas.openxmlformats.org/officeDocument/2006/relationships/hyperlink" Target="https://www.easy.com.co/p/rejilla-ventilacion-20-cm-x-20-cm-medida-instalacion-gas-blanca/" TargetMode="External"/><Relationship Id="rId314" Type="http://schemas.openxmlformats.org/officeDocument/2006/relationships/hyperlink" Target="https://www.homecenter.com.co/homecenter-co/product/82030/broca-hss-3-32-pulgadas-ref-dw130332c/82030/?queryId=cde77cd2-c228-4cf4-9288-06e299793701" TargetMode="External"/><Relationship Id="rId356" Type="http://schemas.openxmlformats.org/officeDocument/2006/relationships/hyperlink" Target="https://www.easy.com.co/search/?k=SOPORTE+AMAZONAS" TargetMode="External"/><Relationship Id="rId95" Type="http://schemas.openxmlformats.org/officeDocument/2006/relationships/hyperlink" Target="https://www.easy.com.co/p/placa-superboard-6-mm-fibrocemento/" TargetMode="External"/><Relationship Id="rId160" Type="http://schemas.openxmlformats.org/officeDocument/2006/relationships/hyperlink" Target="https://www.homecenter.com.co/homecenter-co/product/290308/caja-de-paso-30x30x15-cm-c20/290308/" TargetMode="External"/><Relationship Id="rId216" Type="http://schemas.openxmlformats.org/officeDocument/2006/relationships/hyperlink" Target="https://www.homecenter.com.co/homecenter-co/product/144974/toma-doble-polo-a-tierra-blanco-boreale/144974/?queryId=222cd835-9f09-4dc2-b3ad-dd5d8594229f" TargetMode="External"/><Relationship Id="rId258" Type="http://schemas.openxmlformats.org/officeDocument/2006/relationships/hyperlink" Target="https://www.easy.com.co/p/tubo-conduit-1%22-emt-x3m/" TargetMode="External"/><Relationship Id="rId22" Type="http://schemas.openxmlformats.org/officeDocument/2006/relationships/hyperlink" Target="https://www.homecenter.com.co/homecenter-co/product/156254/tubo-rectangular-76-x-38-x-20mm-x-6m-estructural-hr50/156254/?cid=prdhom1007378dy" TargetMode="External"/><Relationship Id="rId64" Type="http://schemas.openxmlformats.org/officeDocument/2006/relationships/hyperlink" Target="https://www.homecenter.com.co/homecenter-co/product/35840/llave-expansion-10-pulgadas-ref-87-433la/35840/?queryId=0e601a02-ede2-4c70-952f-40398430e036" TargetMode="External"/><Relationship Id="rId118" Type="http://schemas.openxmlformats.org/officeDocument/2006/relationships/hyperlink" Target="https://www.homecenter.com.co/homecenter-co/product/57196/rodillo-9-pulgadas-profesional-felpa-acrilica/57196/" TargetMode="External"/><Relationship Id="rId325" Type="http://schemas.openxmlformats.org/officeDocument/2006/relationships/hyperlink" Target="https://www.homecenter.com.co/homecenter-co/product/518644/kit-valvula-antivandalica-sanit-tubos-conex-sup/518644/" TargetMode="External"/><Relationship Id="rId367" Type="http://schemas.openxmlformats.org/officeDocument/2006/relationships/hyperlink" Target="https://www.easy.com.co/p/tapa-canal-raingo-externa/" TargetMode="External"/><Relationship Id="rId171" Type="http://schemas.openxmlformats.org/officeDocument/2006/relationships/hyperlink" Target="https://www.homecenter.com.co/homecenter-co/product/233759/interruptor-sencillo-4-vias-boreale-blanco/233759/?kid=bnnext1031760&amp;shop=googleShopping&amp;gclid=Cj0KCQiAmeKQBhDvARIsAHJ7mF6MPtEJ96o0V-j8xfsgDKDhmoBNj_mCdDjZSrghIgNEhOD6mJ4jEcIaApwUEALw_wcB" TargetMode="External"/><Relationship Id="rId227" Type="http://schemas.openxmlformats.org/officeDocument/2006/relationships/hyperlink" Target="https://www.homecenter.com.co/homecenter-co/product/374299/tubo-emt-ul-1-2-pulg/374299/" TargetMode="External"/><Relationship Id="rId269" Type="http://schemas.openxmlformats.org/officeDocument/2006/relationships/hyperlink" Target="https://www.easy.com.co/p/soporte-bajante/" TargetMode="External"/><Relationship Id="rId33" Type="http://schemas.openxmlformats.org/officeDocument/2006/relationships/hyperlink" Target="https://www.homecenter.com.co/homecenter-co/product/314244/manija-sanitario/314244/?queryId=af3b874c-be8c-496b-bd0a-0a4caddbf6e9" TargetMode="External"/><Relationship Id="rId129" Type="http://schemas.openxmlformats.org/officeDocument/2006/relationships/hyperlink" Target="https://www.homecenter.com.co/homecenter-co/product/201297/espuma-poliuretano-topex-500-ml/201297/" TargetMode="External"/><Relationship Id="rId280" Type="http://schemas.openxmlformats.org/officeDocument/2006/relationships/hyperlink" Target="https://interelectricas.com.co/tuberia-metalica-y-pvc/2184-tubo-metalico-emt-de-1-pulgadas-x-3-mts.html" TargetMode="External"/><Relationship Id="rId336" Type="http://schemas.openxmlformats.org/officeDocument/2006/relationships/hyperlink" Target="https://www.homecenter.com.co/homecenter-co/product/73908/tuerca-hexagonal-zincada-3-8pg-6und/73908/?queryId=d6e11a10-1277-4c12-a716-54a1f189a10a" TargetMode="External"/><Relationship Id="rId75" Type="http://schemas.openxmlformats.org/officeDocument/2006/relationships/hyperlink" Target="https://www.easy.com.co/p/nivel-aluminio-profesional-12%22/" TargetMode="External"/><Relationship Id="rId140" Type="http://schemas.openxmlformats.org/officeDocument/2006/relationships/hyperlink" Target="https://www.easy.com.co/p/rodillo-7%22-769-felpa/" TargetMode="External"/><Relationship Id="rId182" Type="http://schemas.openxmlformats.org/officeDocument/2006/relationships/hyperlink" Target="https://www.easy.com.co/p/curva-conduit-1~2%22-emt/" TargetMode="External"/><Relationship Id="rId378" Type="http://schemas.openxmlformats.org/officeDocument/2006/relationships/hyperlink" Target="https://www.easy.com.co/p/broca-sds-plus-5~16%22-x-6%22-forte/" TargetMode="External"/><Relationship Id="rId6" Type="http://schemas.openxmlformats.org/officeDocument/2006/relationships/hyperlink" Target="https://www.easy.com.co/p/alambre-recocido-negro-c17x1kg/" TargetMode="External"/><Relationship Id="rId238" Type="http://schemas.openxmlformats.org/officeDocument/2006/relationships/hyperlink" Target="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TargetMode="External"/><Relationship Id="rId291" Type="http://schemas.openxmlformats.org/officeDocument/2006/relationships/hyperlink" Target="https://www.homecenter.com.co/homecenter-co/product/399661/toma-de-sobreponer-ip44-415v-16a-3pt/399661/" TargetMode="External"/><Relationship Id="rId305" Type="http://schemas.openxmlformats.org/officeDocument/2006/relationships/hyperlink" Target="https://www.socoda.com.co/barra-acero-inoxidable-recta-500-discapacitados/p" TargetMode="External"/><Relationship Id="rId347" Type="http://schemas.openxmlformats.org/officeDocument/2006/relationships/hyperlink" Target="https://www.homecenter.com.co/homecenter-co/product/04616/sifon-3-sanitaria/04616/?queryId=ed2f8f59-e062-40b5-a33d-c4205ff42b51" TargetMode="External"/><Relationship Id="rId44" Type="http://schemas.openxmlformats.org/officeDocument/2006/relationships/hyperlink" Target="https://www.homecenter.com.co/homecenter-co/product/389001/juego-de-llaves-hexagonales-saemetricas-20-piezas/389001/?queryId=a2d7922b-8671-4bb8-a272-414573970772" TargetMode="External"/><Relationship Id="rId86" Type="http://schemas.openxmlformats.org/officeDocument/2006/relationships/hyperlink" Target="https://www.easy.com.co/p/pintura-base-agua-tipo-2-blanco-x5gal/" TargetMode="External"/><Relationship Id="rId151" Type="http://schemas.openxmlformats.org/officeDocument/2006/relationships/hyperlink" Target="https://www.easy.com.co/p/resina-morteros-cementosos-x4.5kg/" TargetMode="External"/><Relationship Id="rId389" Type="http://schemas.openxmlformats.org/officeDocument/2006/relationships/hyperlink" Target="https://interelectricos.com.co/accesorios-de-red/53/terminal-emt-2-acero" TargetMode="External"/><Relationship Id="rId193" Type="http://schemas.openxmlformats.org/officeDocument/2006/relationships/hyperlink" Target="https://interelectricas.com.co/articulos-electricos/1405-caja-metalica-galvanizada-10x10ref-doble-fondo-para-tomas-trifasicas-.html" TargetMode="External"/><Relationship Id="rId207" Type="http://schemas.openxmlformats.org/officeDocument/2006/relationships/hyperlink" Target="https://www.homecenter.com.co/homecenter-co/product/257987/socket-t8-htr/257987/?queryId=837a3805-e316-4b8b-aa44-55f8a7c06f54" TargetMode="External"/><Relationship Id="rId249" Type="http://schemas.openxmlformats.org/officeDocument/2006/relationships/hyperlink" Target="https://www.easy.com.co/p/tapa-toma-doble-blanco/" TargetMode="External"/><Relationship Id="rId13" Type="http://schemas.openxmlformats.org/officeDocument/2006/relationships/hyperlink" Target="https://www.homecenter.com.co/homecenter-co/product/25440/pintura-para-exterior-1-galon-blanco/25440/?queryId=ed19818f-81c0-420e-8600-4ea4f9b6bf14" TargetMode="External"/><Relationship Id="rId109" Type="http://schemas.openxmlformats.org/officeDocument/2006/relationships/hyperlink" Target="https://www.homecenter.com.co/homecenter-co/product/485675/rejilla-cupula-4-pulg-x-2-pulg-aluminio-tuberia-2-pulg/485675/?kid=bnnext1031759&amp;shop=googleShopping&amp;gclid=EAIaIQobChMIpvut2OGW9gIVn4paBR2vCAiYEAQYAiABEgIz2fD_BwE" TargetMode="External"/><Relationship Id="rId260" Type="http://schemas.openxmlformats.org/officeDocument/2006/relationships/hyperlink" Target="https://www.easy.com.co/p/tubo-1~2%22-conductor-metalico-galvanizado-x3m-1-unidad/" TargetMode="External"/><Relationship Id="rId316" Type="http://schemas.openxmlformats.org/officeDocument/2006/relationships/hyperlink" Target="https://www.homecenter.com.co/homecenter-co/product/334072/interruptor-conmutable-miluz/334072/?queryId=241f9ffc-1ab7-4c95-9f72-f25e0deb7db2" TargetMode="External"/><Relationship Id="rId55" Type="http://schemas.openxmlformats.org/officeDocument/2006/relationships/hyperlink" Target="https://www.homecenter.com.co/homecenter-co/product/15744/lija-de-agua-150/15744/?queryId=7adfea5e-02b7-423f-a12f-7e5a72046ee7" TargetMode="External"/><Relationship Id="rId97" Type="http://schemas.openxmlformats.org/officeDocument/2006/relationships/hyperlink" Target="https://www.easy.com.co/p/lija-agua-pliego-abracol/" TargetMode="External"/><Relationship Id="rId120" Type="http://schemas.openxmlformats.org/officeDocument/2006/relationships/hyperlink" Target="https://www.homecenter.com.co/homecenter-co/product/17486/tapon-de-prueba-2-sanitaria/17486/" TargetMode="External"/><Relationship Id="rId358" Type="http://schemas.openxmlformats.org/officeDocument/2006/relationships/hyperlink" Target="https://www.easy.com.co/p/tapa-canal-amazona-externa-derecha/" TargetMode="External"/><Relationship Id="rId162" Type="http://schemas.openxmlformats.org/officeDocument/2006/relationships/hyperlink" Target="https://www.homecenter.com.co/homecenter-co/product/378686/caja-de-paso-sencilla-cu40-sobreponer/378686/" TargetMode="External"/><Relationship Id="rId218" Type="http://schemas.openxmlformats.org/officeDocument/2006/relationships/hyperlink" Target="https://www.homecenter.com.co/homecenter-co/product/324922/tomacorriente-doble-2p-t-gfci-blanco-clickme/324922/" TargetMode="External"/><Relationship Id="rId271" Type="http://schemas.openxmlformats.org/officeDocument/2006/relationships/hyperlink" Target="https://www.easy.com.co/p/valvula-de-descarga-dual-para-sanitarios-de-una-pieza-ref.-820vt/" TargetMode="External"/><Relationship Id="rId24" Type="http://schemas.openxmlformats.org/officeDocument/2006/relationships/hyperlink" Target="https://www.homecenter.com.co/homecenter-co/product/414876/nivel-profesional-12pulg/414876/?queryId=e65d0175-ed4b-4068-956d-92103185d403" TargetMode="External"/><Relationship Id="rId66" Type="http://schemas.openxmlformats.org/officeDocument/2006/relationships/hyperlink" Target="https://www.homecenter.com.co/homecenter-co/product/144688/laca-catalizada-semimate-1-galon/144688/?queryId=19814302-9c8a-4029-ab77-842d8af32679" TargetMode="External"/><Relationship Id="rId131" Type="http://schemas.openxmlformats.org/officeDocument/2006/relationships/hyperlink" Target="https://www.homecenter.com.co/homecenter-co/product/04598/tee-1-1-2-presion/04598/" TargetMode="External"/><Relationship Id="rId327" Type="http://schemas.openxmlformats.org/officeDocument/2006/relationships/hyperlink" Target="https://www.homecenter.com.co/homecenter-co/product/04717/union-canal-raingo/04717/?cid=prdhom1007378dy" TargetMode="External"/><Relationship Id="rId369" Type="http://schemas.openxmlformats.org/officeDocument/2006/relationships/hyperlink" Target="https://www.easy.com.co/p/soporte-canal-raingo/" TargetMode="External"/><Relationship Id="rId173" Type="http://schemas.openxmlformats.org/officeDocument/2006/relationships/hyperlink" Target="https://www.homecenter.com.co/homecenter-co/product/224676/multitoma-6-salidas-3m/224676/" TargetMode="External"/><Relationship Id="rId229" Type="http://schemas.openxmlformats.org/officeDocument/2006/relationships/hyperlink" Target="https://www.homecenter.com.co/homecenter-co/product/293059/union-emt-1-acero/293059/" TargetMode="External"/><Relationship Id="rId380" Type="http://schemas.openxmlformats.org/officeDocument/2006/relationships/hyperlink" Target="https://www.easy.com.co/p/codo-90-bajante/" TargetMode="External"/><Relationship Id="rId240" Type="http://schemas.openxmlformats.org/officeDocument/2006/relationships/hyperlink" Target="https://www.homecenter.com.co/homecenter-co/product/192687/valvula-ahorradora-salida-doble-descarga/192687/" TargetMode="External"/><Relationship Id="rId35" Type="http://schemas.openxmlformats.org/officeDocument/2006/relationships/hyperlink" Target="https://www.homecenter.com.co/homecenter-co/product/414875/mazo-de-goma-24-oz/414875/?queryId=b59963b9-68bd-4eac-9919-5610435b06a1" TargetMode="External"/><Relationship Id="rId77" Type="http://schemas.openxmlformats.org/officeDocument/2006/relationships/hyperlink" Target="https://www.easy.com.co/p/niple-1~2%22-galvanizado-x-5-cm/" TargetMode="External"/><Relationship Id="rId100" Type="http://schemas.openxmlformats.org/officeDocument/2006/relationships/hyperlink" Target="https://www.easy.com.co/p/lijadora-dwe6421-palma-orbital-280w-12000opm/" TargetMode="External"/><Relationship Id="rId282" Type="http://schemas.openxmlformats.org/officeDocument/2006/relationships/hyperlink" Target="https://interelectricas.com.co/index.php?fc=module&amp;module=leoproductsearch&amp;controller=productsearch&amp;leoproductsearch_static_token=a672183c991b3555614f1566d53f5926&amp;cate=&amp;search_query=TUBO+LED+9W+T8+6500+K" TargetMode="External"/><Relationship Id="rId338" Type="http://schemas.openxmlformats.org/officeDocument/2006/relationships/hyperlink" Target="https://www.homecenter.com.co/homecenter-co/product/99970/tornillo-madera-avellanado-irizado-12x2-1-2-10un/99970/" TargetMode="External"/><Relationship Id="rId8" Type="http://schemas.openxmlformats.org/officeDocument/2006/relationships/hyperlink" Target="https://www.easy.com.co/p/chazo-3~8%22-%2B-tornillo-12%22-x-2%22-x6und/" TargetMode="External"/><Relationship Id="rId142" Type="http://schemas.openxmlformats.org/officeDocument/2006/relationships/hyperlink" Target="https://www.easy.com.co/p/rodillo-2%22--269-felpa/" TargetMode="External"/><Relationship Id="rId184" Type="http://schemas.openxmlformats.org/officeDocument/2006/relationships/hyperlink" Target="https://www.easy.com.co/p/interruptor-doble-conmutable/" TargetMode="External"/><Relationship Id="rId391" Type="http://schemas.openxmlformats.org/officeDocument/2006/relationships/hyperlink" Target="https://www.homecenter.com.co/homecenter-co/product/105678/amarre-transparente-36-x-150-mm-100-unidades/105678/?queryId=55588825-a9fc-4426-b163-5e00a3bde197" TargetMode="External"/><Relationship Id="rId251" Type="http://schemas.openxmlformats.org/officeDocument/2006/relationships/hyperlink" Target="https://www.easy.com.co/p/tomacorriente-doble-red-regulada-20-amperios/" TargetMode="External"/><Relationship Id="rId46" Type="http://schemas.openxmlformats.org/officeDocument/2006/relationships/hyperlink" Target="https://www.homecenter.com.co/homecenter-co/product/293241/laca-catalizada-blanca-semi-mate-1-galon/293241/?queryId=121c6f6e-69e8-46d9-8b78-18ffa22e303f" TargetMode="External"/><Relationship Id="rId293" Type="http://schemas.openxmlformats.org/officeDocument/2006/relationships/hyperlink" Target="https://www.homecenter.com.co/homecenter-co/product/66821/sika-3-acelerante-para-morteros-5kg/66821/" TargetMode="External"/><Relationship Id="rId307" Type="http://schemas.openxmlformats.org/officeDocument/2006/relationships/hyperlink" Target="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TargetMode="External"/><Relationship Id="rId349" Type="http://schemas.openxmlformats.org/officeDocument/2006/relationships/hyperlink" Target="https://www.homecenter.com.co/homecenter-co/product/425391/rollo-tela-blanca-100m-x-210m-ancho-55gr-m2/425391/?queryId=6bcdb68e-e751-46e7-82e2-897eb73705b5" TargetMode="External"/><Relationship Id="rId88" Type="http://schemas.openxmlformats.org/officeDocument/2006/relationships/hyperlink" Target="https://www.easy.com.co/p/limpiamax-2902737-superficies-soldar-x1~4gal/" TargetMode="External"/><Relationship Id="rId111" Type="http://schemas.openxmlformats.org/officeDocument/2006/relationships/hyperlink" Target="https://www.homecenter.com.co/homecenter-co/product/238064/rejilla-ventilacion-30x30-cm/238064/?kid=bnnext1031759&amp;shop=googleShopping&amp;gclid=EAIaIQobChMIuuy-7-KW9gIVSSVMCh0g-goQEAQYAiABEgICHPD_BwE" TargetMode="External"/><Relationship Id="rId153" Type="http://schemas.openxmlformats.org/officeDocument/2006/relationships/hyperlink" Target="https://www.easy.com.co/p/codo-pvc-sanitario--45%C2%B0-c-x-c--2%22-gerfor/" TargetMode="External"/><Relationship Id="rId195" Type="http://schemas.openxmlformats.org/officeDocument/2006/relationships/hyperlink" Target="https://interelectricas.com.co/cajas-y-tableros/2267-caja-metalica-de-paso-30cm-x-30cm-x-15cm-capa-de-plastico.html" TargetMode="External"/><Relationship Id="rId209" Type="http://schemas.openxmlformats.org/officeDocument/2006/relationships/hyperlink" Target="https://www.homecenter.com.co/homecenter-co/product/257987/socket-t8-htr/257987/?queryId=837a3805-e316-4b8b-aa44-55f8a7c06f54" TargetMode="External"/><Relationship Id="rId360" Type="http://schemas.openxmlformats.org/officeDocument/2006/relationships/hyperlink" Target="https://www.easy.com.co/p/buje-soldado-pvc-presion-1.1~4%22x1~2%22-gerfor/" TargetMode="External"/><Relationship Id="rId220" Type="http://schemas.openxmlformats.org/officeDocument/2006/relationships/hyperlink" Target="https://www.homecenter.com.co/homecenter-co/product/01775/toma-incrustar-20-amperios-250-v-trifilar/01775/" TargetMode="External"/><Relationship Id="rId15" Type="http://schemas.openxmlformats.org/officeDocument/2006/relationships/hyperlink" Target="https://www.homecenter.com.co/homecenter-co/product/48757/liston-pino-2x2-pulg-32mt-cepillado-41x41cm-timbermac/48757/?queryId=5fa9d017-3dc3-48be-99e3-06895c2bcca7" TargetMode="External"/><Relationship Id="rId57" Type="http://schemas.openxmlformats.org/officeDocument/2006/relationships/hyperlink" Target="https://www.homecenter.com.co/homecenter-co/product/243709/banda-3x21-pulgada-gr100-car-79/243709/?queryId=b7ff0a5d-850e-4504-b743-5b8072679c00" TargetMode="External"/><Relationship Id="rId262" Type="http://schemas.openxmlformats.org/officeDocument/2006/relationships/hyperlink" Target="https://www.easy.com.co/p/union-1%22-emt-zinc-fundido/" TargetMode="External"/><Relationship Id="rId318" Type="http://schemas.openxmlformats.org/officeDocument/2006/relationships/hyperlink" Target="https://www.homecenter.com.co/homecenter-co/product/86492/pintura-bituminosa-de-aluminio-texsalum-16kg-impermeabilizacion-y-reparacion-de-humedad/86492/" TargetMode="External"/><Relationship Id="rId99" Type="http://schemas.openxmlformats.org/officeDocument/2006/relationships/hyperlink" Target="https://www.easy.com.co/p/lavamanos-shelby-blanco/" TargetMode="External"/><Relationship Id="rId122" Type="http://schemas.openxmlformats.org/officeDocument/2006/relationships/hyperlink" Target="https://www.homecenter.com.co/homecenter-co/product/27907/tablero-mdf-18mm-244x183mt-600kg-m3-aprox/27907/" TargetMode="External"/><Relationship Id="rId164" Type="http://schemas.openxmlformats.org/officeDocument/2006/relationships/hyperlink" Target="https://www.homecenter.com.co/homecenter-co/product/205814/cinta-ductos-48mmx25m/205814/?queryId=d5d8bb4c-95bd-434e-aae8-ca437c120d54" TargetMode="External"/><Relationship Id="rId371" Type="http://schemas.openxmlformats.org/officeDocument/2006/relationships/hyperlink" Target="https://www.easy.com.co/p/tubo-canal-raingo-x3m/" TargetMode="External"/><Relationship Id="rId26" Type="http://schemas.openxmlformats.org/officeDocument/2006/relationships/hyperlink" Target="https://www.homecenter.com.co/homecenter-co/product/138034/niple-galvanizado-agua-1-2-pulgada-x-5-cm/138034/?cid=prdhom1007378dy" TargetMode="External"/><Relationship Id="rId231" Type="http://schemas.openxmlformats.org/officeDocument/2006/relationships/hyperlink" Target="https://www.homecenter.com.co/homecenter-co/product/234576/kit-varilla-maciza-cobre-polo-a-tierra/234576/" TargetMode="External"/><Relationship Id="rId273" Type="http://schemas.openxmlformats.org/officeDocument/2006/relationships/hyperlink" Target="https://www.easy.com.co/p/amarre-tapa-metalica-26cm-cal-18-x-20-un/" TargetMode="External"/><Relationship Id="rId329" Type="http://schemas.openxmlformats.org/officeDocument/2006/relationships/hyperlink" Target="https://www.homecenter.com.co/homecenter-co/product/04671/soporte-canal-pvc-raingo/04671/?queryId=fcfa8a32-941d-498d-be55-d1dd06894d13" TargetMode="External"/><Relationship Id="rId68" Type="http://schemas.openxmlformats.org/officeDocument/2006/relationships/hyperlink" Target="https://www.homecenter.com.co/homecenter-co/product/22762/removedor-pvc-1-4-galon-760gr/22762/?queryId=1cad3ef5-335d-490b-8994-41777f870720" TargetMode="External"/><Relationship Id="rId133" Type="http://schemas.openxmlformats.org/officeDocument/2006/relationships/hyperlink" Target="https://www.homecenter.com.co/homecenter-co/product/04727/tee-1-2-presion/04727/" TargetMode="External"/><Relationship Id="rId175" Type="http://schemas.openxmlformats.org/officeDocument/2006/relationships/hyperlink" Target="https://www.easy.com.co/p/cable-encauchetado-3x14-negro-1-mt-nexans/" TargetMode="External"/><Relationship Id="rId340" Type="http://schemas.openxmlformats.org/officeDocument/2006/relationships/hyperlink" Target="https://www.homecenter.com.co/homecenter-co/product/22758/buje-soldado-11-4x1-presion/22758/?queryId=d7a00a14-2f5f-4595-a091-2d704ecf7730" TargetMode="External"/><Relationship Id="rId200" Type="http://schemas.openxmlformats.org/officeDocument/2006/relationships/hyperlink" Target="https://interelectricos.com.co/interruptores-y-toma-corriente/616/interruptor-sencillo-4-vias-simon-23" TargetMode="External"/><Relationship Id="rId382" Type="http://schemas.openxmlformats.org/officeDocument/2006/relationships/hyperlink" Target="https://www.easy.com.co/p/pego-porcelanico-interior-latex-40k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4"/>
  <sheetViews>
    <sheetView topLeftCell="B1" workbookViewId="0">
      <selection activeCell="A2" sqref="A2"/>
    </sheetView>
  </sheetViews>
  <sheetFormatPr baseColWidth="10" defaultRowHeight="15" x14ac:dyDescent="0.25"/>
  <cols>
    <col min="1" max="1" width="14" customWidth="1"/>
    <col min="2" max="2" width="13" bestFit="1" customWidth="1"/>
    <col min="6" max="8" width="11.42578125" customWidth="1"/>
    <col min="17" max="22" width="11.42578125" customWidth="1"/>
  </cols>
  <sheetData>
    <row r="1" spans="1:24" ht="76.5" x14ac:dyDescent="0.25">
      <c r="A1" s="187" t="s">
        <v>1445</v>
      </c>
      <c r="B1" s="187" t="s">
        <v>48</v>
      </c>
      <c r="C1" s="188" t="s">
        <v>49</v>
      </c>
      <c r="D1" s="188" t="s">
        <v>50</v>
      </c>
      <c r="E1" s="188" t="s">
        <v>51</v>
      </c>
      <c r="F1" s="195" t="s">
        <v>52</v>
      </c>
      <c r="G1" s="195" t="s">
        <v>53</v>
      </c>
      <c r="H1" s="195" t="s">
        <v>54</v>
      </c>
      <c r="I1" s="188" t="s">
        <v>55</v>
      </c>
      <c r="J1" s="188" t="s">
        <v>56</v>
      </c>
      <c r="K1" s="188" t="s">
        <v>57</v>
      </c>
      <c r="L1" s="188" t="s">
        <v>58</v>
      </c>
      <c r="M1" s="188" t="s">
        <v>59</v>
      </c>
      <c r="N1" s="188" t="s">
        <v>60</v>
      </c>
      <c r="O1" s="188" t="s">
        <v>61</v>
      </c>
      <c r="P1" s="188" t="s">
        <v>62</v>
      </c>
      <c r="Q1" s="188" t="s">
        <v>63</v>
      </c>
      <c r="R1" s="188" t="s">
        <v>64</v>
      </c>
      <c r="S1" s="188" t="s">
        <v>65</v>
      </c>
      <c r="T1" s="188" t="s">
        <v>66</v>
      </c>
      <c r="U1" s="188" t="s">
        <v>67</v>
      </c>
      <c r="V1" s="188" t="s">
        <v>68</v>
      </c>
      <c r="W1" s="189" t="s">
        <v>1446</v>
      </c>
    </row>
    <row r="2" spans="1:24" x14ac:dyDescent="0.25">
      <c r="A2" s="185">
        <v>1</v>
      </c>
      <c r="B2" s="185">
        <v>195</v>
      </c>
      <c r="C2" s="185"/>
      <c r="D2" s="185"/>
      <c r="E2" s="185"/>
      <c r="F2" s="185"/>
      <c r="G2" s="185"/>
      <c r="H2" s="185"/>
      <c r="I2" s="185">
        <v>3</v>
      </c>
      <c r="J2" s="185"/>
      <c r="K2" s="185">
        <v>2</v>
      </c>
      <c r="L2" s="185">
        <v>71</v>
      </c>
      <c r="M2" s="185">
        <v>8</v>
      </c>
      <c r="N2" s="185">
        <v>7</v>
      </c>
      <c r="O2" s="185">
        <v>1</v>
      </c>
      <c r="P2" s="185">
        <v>3</v>
      </c>
      <c r="Q2" s="185"/>
      <c r="R2" s="185"/>
      <c r="S2" s="185"/>
      <c r="T2" s="185"/>
      <c r="U2" s="185"/>
      <c r="V2" s="185"/>
      <c r="W2" s="185">
        <f t="shared" ref="W2:W7" si="0">SUM(B2:V2)/A2</f>
        <v>290</v>
      </c>
      <c r="X2" s="186">
        <f t="shared" ref="X2:X7" si="1">+W2/$X$8</f>
        <v>0.41134751773049644</v>
      </c>
    </row>
    <row r="3" spans="1:24" x14ac:dyDescent="0.25">
      <c r="A3" s="185">
        <v>2</v>
      </c>
      <c r="B3" s="185">
        <v>48</v>
      </c>
      <c r="C3" s="185"/>
      <c r="D3" s="185"/>
      <c r="E3" s="185"/>
      <c r="F3" s="185"/>
      <c r="G3" s="185"/>
      <c r="H3" s="185"/>
      <c r="I3" s="185">
        <v>3</v>
      </c>
      <c r="J3" s="185">
        <v>7</v>
      </c>
      <c r="K3" s="185">
        <v>3</v>
      </c>
      <c r="L3" s="185">
        <v>128</v>
      </c>
      <c r="M3" s="185">
        <v>82</v>
      </c>
      <c r="N3" s="185">
        <v>14</v>
      </c>
      <c r="O3" s="185"/>
      <c r="P3" s="185">
        <v>2</v>
      </c>
      <c r="Q3" s="185">
        <v>2</v>
      </c>
      <c r="R3" s="185">
        <v>1</v>
      </c>
      <c r="S3" s="185">
        <v>2</v>
      </c>
      <c r="T3" s="185">
        <v>3</v>
      </c>
      <c r="U3" s="185">
        <v>1</v>
      </c>
      <c r="V3" s="185"/>
      <c r="W3" s="185">
        <f t="shared" si="0"/>
        <v>148</v>
      </c>
      <c r="X3" s="186">
        <f t="shared" si="1"/>
        <v>0.20992907801418439</v>
      </c>
    </row>
    <row r="4" spans="1:24" x14ac:dyDescent="0.25">
      <c r="A4" s="185">
        <v>3</v>
      </c>
      <c r="B4" s="185">
        <v>38</v>
      </c>
      <c r="C4" s="185">
        <v>75</v>
      </c>
      <c r="D4" s="185">
        <v>75</v>
      </c>
      <c r="E4" s="185">
        <v>75</v>
      </c>
      <c r="F4" s="185"/>
      <c r="G4" s="185"/>
      <c r="H4" s="185"/>
      <c r="I4" s="185">
        <v>3</v>
      </c>
      <c r="J4" s="185">
        <v>12</v>
      </c>
      <c r="K4" s="185">
        <v>16</v>
      </c>
      <c r="L4" s="185">
        <v>66</v>
      </c>
      <c r="M4" s="185">
        <v>51</v>
      </c>
      <c r="N4" s="185">
        <v>25</v>
      </c>
      <c r="O4" s="185">
        <v>4</v>
      </c>
      <c r="P4" s="185">
        <v>4</v>
      </c>
      <c r="Q4" s="185"/>
      <c r="R4" s="185"/>
      <c r="S4" s="185">
        <v>3</v>
      </c>
      <c r="T4" s="185"/>
      <c r="U4" s="185">
        <v>2</v>
      </c>
      <c r="V4" s="185">
        <v>1</v>
      </c>
      <c r="W4" s="185">
        <f t="shared" si="0"/>
        <v>150</v>
      </c>
      <c r="X4" s="186">
        <f t="shared" si="1"/>
        <v>0.21276595744680851</v>
      </c>
    </row>
    <row r="5" spans="1:24" x14ac:dyDescent="0.25">
      <c r="A5" s="185">
        <v>4</v>
      </c>
      <c r="B5" s="185">
        <v>59</v>
      </c>
      <c r="C5" s="185">
        <v>64</v>
      </c>
      <c r="D5" s="185">
        <v>64</v>
      </c>
      <c r="E5" s="185">
        <v>64</v>
      </c>
      <c r="F5" s="185">
        <v>10</v>
      </c>
      <c r="G5" s="185">
        <v>10</v>
      </c>
      <c r="H5" s="185">
        <v>10</v>
      </c>
      <c r="I5" s="185">
        <v>3</v>
      </c>
      <c r="J5" s="185">
        <v>5</v>
      </c>
      <c r="K5" s="185">
        <v>4</v>
      </c>
      <c r="L5" s="185">
        <v>26</v>
      </c>
      <c r="M5" s="185">
        <v>8</v>
      </c>
      <c r="N5" s="185">
        <v>1</v>
      </c>
      <c r="O5" s="185"/>
      <c r="P5" s="185"/>
      <c r="Q5" s="185"/>
      <c r="R5" s="185"/>
      <c r="S5" s="185"/>
      <c r="T5" s="185"/>
      <c r="U5" s="185"/>
      <c r="V5" s="185"/>
      <c r="W5" s="185">
        <f t="shared" si="0"/>
        <v>82</v>
      </c>
      <c r="X5" s="186">
        <f t="shared" si="1"/>
        <v>0.11631205673758865</v>
      </c>
    </row>
    <row r="6" spans="1:24" x14ac:dyDescent="0.25">
      <c r="A6" s="185">
        <v>5</v>
      </c>
      <c r="B6" s="185">
        <v>24</v>
      </c>
      <c r="C6" s="185">
        <v>28</v>
      </c>
      <c r="D6" s="185">
        <v>28</v>
      </c>
      <c r="E6" s="185">
        <v>28</v>
      </c>
      <c r="F6" s="185">
        <v>2</v>
      </c>
      <c r="G6" s="185">
        <v>2</v>
      </c>
      <c r="H6" s="185">
        <v>2</v>
      </c>
      <c r="I6" s="185"/>
      <c r="J6" s="185">
        <v>1</v>
      </c>
      <c r="K6" s="185">
        <v>1</v>
      </c>
      <c r="L6" s="185">
        <v>28</v>
      </c>
      <c r="M6" s="185">
        <v>4</v>
      </c>
      <c r="N6" s="185"/>
      <c r="O6" s="185"/>
      <c r="P6" s="185">
        <v>1</v>
      </c>
      <c r="Q6" s="185"/>
      <c r="R6" s="185"/>
      <c r="S6" s="185"/>
      <c r="T6" s="185"/>
      <c r="U6" s="185">
        <v>1</v>
      </c>
      <c r="V6" s="185"/>
      <c r="W6" s="185">
        <f t="shared" si="0"/>
        <v>30</v>
      </c>
      <c r="X6" s="186">
        <f t="shared" si="1"/>
        <v>4.2553191489361701E-2</v>
      </c>
    </row>
    <row r="7" spans="1:24" x14ac:dyDescent="0.25">
      <c r="A7" s="185">
        <v>6</v>
      </c>
      <c r="B7" s="185">
        <v>5</v>
      </c>
      <c r="C7" s="185">
        <v>5</v>
      </c>
      <c r="D7" s="185">
        <v>5</v>
      </c>
      <c r="E7" s="185">
        <v>5</v>
      </c>
      <c r="F7" s="185"/>
      <c r="G7" s="185"/>
      <c r="H7" s="185"/>
      <c r="I7" s="185"/>
      <c r="J7" s="185"/>
      <c r="K7" s="185"/>
      <c r="L7" s="185">
        <v>5</v>
      </c>
      <c r="M7" s="185">
        <v>4</v>
      </c>
      <c r="N7" s="185"/>
      <c r="O7" s="185"/>
      <c r="P7" s="185"/>
      <c r="Q7" s="185"/>
      <c r="R7" s="185"/>
      <c r="S7" s="185"/>
      <c r="T7" s="185"/>
      <c r="U7" s="185"/>
      <c r="V7" s="185">
        <v>1</v>
      </c>
      <c r="W7" s="185">
        <f t="shared" si="0"/>
        <v>5</v>
      </c>
      <c r="X7" s="186">
        <f t="shared" si="1"/>
        <v>7.0921985815602835E-3</v>
      </c>
    </row>
    <row r="8" spans="1:24" x14ac:dyDescent="0.25">
      <c r="A8" s="185">
        <v>1</v>
      </c>
      <c r="B8" s="192">
        <f t="shared" ref="B8:V8" si="2">(B2/$A2)/$X$8</f>
        <v>0.27659574468085107</v>
      </c>
      <c r="C8" s="192">
        <f t="shared" si="2"/>
        <v>0</v>
      </c>
      <c r="D8" s="192">
        <f t="shared" si="2"/>
        <v>0</v>
      </c>
      <c r="E8" s="192">
        <f t="shared" si="2"/>
        <v>0</v>
      </c>
      <c r="F8" s="192">
        <f t="shared" si="2"/>
        <v>0</v>
      </c>
      <c r="G8" s="192">
        <f t="shared" si="2"/>
        <v>0</v>
      </c>
      <c r="H8" s="192">
        <f t="shared" si="2"/>
        <v>0</v>
      </c>
      <c r="I8" s="192">
        <f t="shared" si="2"/>
        <v>4.2553191489361703E-3</v>
      </c>
      <c r="J8" s="192">
        <f t="shared" si="2"/>
        <v>0</v>
      </c>
      <c r="K8" s="192">
        <f t="shared" si="2"/>
        <v>2.8368794326241137E-3</v>
      </c>
      <c r="L8" s="192">
        <f t="shared" si="2"/>
        <v>0.10070921985815603</v>
      </c>
      <c r="M8" s="192">
        <f t="shared" si="2"/>
        <v>1.1347517730496455E-2</v>
      </c>
      <c r="N8" s="192">
        <f t="shared" si="2"/>
        <v>9.9290780141843976E-3</v>
      </c>
      <c r="O8" s="192">
        <f t="shared" si="2"/>
        <v>1.4184397163120568E-3</v>
      </c>
      <c r="P8" s="192">
        <f t="shared" si="2"/>
        <v>4.2553191489361703E-3</v>
      </c>
      <c r="Q8" s="192">
        <f t="shared" si="2"/>
        <v>0</v>
      </c>
      <c r="R8" s="192">
        <f t="shared" si="2"/>
        <v>0</v>
      </c>
      <c r="S8" s="192">
        <f t="shared" si="2"/>
        <v>0</v>
      </c>
      <c r="T8" s="192">
        <f t="shared" si="2"/>
        <v>0</v>
      </c>
      <c r="U8" s="192">
        <f t="shared" si="2"/>
        <v>0</v>
      </c>
      <c r="V8" s="192">
        <f t="shared" si="2"/>
        <v>0</v>
      </c>
      <c r="W8" s="193">
        <f>SUM(B8:V8)</f>
        <v>0.41134751773049649</v>
      </c>
      <c r="X8" s="177">
        <f>SUM(W2:W7)</f>
        <v>705</v>
      </c>
    </row>
    <row r="9" spans="1:24" x14ac:dyDescent="0.25">
      <c r="A9" s="185">
        <v>2</v>
      </c>
      <c r="B9" s="192">
        <f t="shared" ref="B9:V9" si="3">(B3/$A3)/$X$8</f>
        <v>3.4042553191489362E-2</v>
      </c>
      <c r="C9" s="192">
        <f t="shared" si="3"/>
        <v>0</v>
      </c>
      <c r="D9" s="192">
        <f t="shared" si="3"/>
        <v>0</v>
      </c>
      <c r="E9" s="192">
        <f t="shared" si="3"/>
        <v>0</v>
      </c>
      <c r="F9" s="192">
        <f t="shared" si="3"/>
        <v>0</v>
      </c>
      <c r="G9" s="192">
        <f t="shared" si="3"/>
        <v>0</v>
      </c>
      <c r="H9" s="192">
        <f t="shared" si="3"/>
        <v>0</v>
      </c>
      <c r="I9" s="192">
        <f t="shared" si="3"/>
        <v>2.1276595744680851E-3</v>
      </c>
      <c r="J9" s="192">
        <f t="shared" si="3"/>
        <v>4.9645390070921988E-3</v>
      </c>
      <c r="K9" s="192">
        <f t="shared" si="3"/>
        <v>2.1276595744680851E-3</v>
      </c>
      <c r="L9" s="192">
        <f t="shared" si="3"/>
        <v>9.0780141843971637E-2</v>
      </c>
      <c r="M9" s="192">
        <f t="shared" si="3"/>
        <v>5.8156028368794327E-2</v>
      </c>
      <c r="N9" s="192">
        <f t="shared" si="3"/>
        <v>9.9290780141843976E-3</v>
      </c>
      <c r="O9" s="192">
        <f t="shared" si="3"/>
        <v>0</v>
      </c>
      <c r="P9" s="192">
        <f t="shared" si="3"/>
        <v>1.4184397163120568E-3</v>
      </c>
      <c r="Q9" s="192">
        <f t="shared" si="3"/>
        <v>1.4184397163120568E-3</v>
      </c>
      <c r="R9" s="192">
        <f t="shared" si="3"/>
        <v>7.0921985815602842E-4</v>
      </c>
      <c r="S9" s="192">
        <f t="shared" si="3"/>
        <v>1.4184397163120568E-3</v>
      </c>
      <c r="T9" s="192">
        <f t="shared" si="3"/>
        <v>2.1276595744680851E-3</v>
      </c>
      <c r="U9" s="192">
        <f t="shared" si="3"/>
        <v>7.0921985815602842E-4</v>
      </c>
      <c r="V9" s="192">
        <f t="shared" si="3"/>
        <v>0</v>
      </c>
      <c r="W9" s="193">
        <f t="shared" ref="W9:W13" si="4">SUM(B9:V9)</f>
        <v>0.20992907801418442</v>
      </c>
    </row>
    <row r="10" spans="1:24" x14ac:dyDescent="0.25">
      <c r="A10" s="185">
        <v>3</v>
      </c>
      <c r="B10" s="192">
        <f t="shared" ref="B10:V10" si="5">(B4/$A4)/$X$8</f>
        <v>1.796690307328605E-2</v>
      </c>
      <c r="C10" s="192">
        <f t="shared" si="5"/>
        <v>3.5460992907801421E-2</v>
      </c>
      <c r="D10" s="192">
        <f t="shared" si="5"/>
        <v>3.5460992907801421E-2</v>
      </c>
      <c r="E10" s="192">
        <f t="shared" si="5"/>
        <v>3.5460992907801421E-2</v>
      </c>
      <c r="F10" s="192">
        <f t="shared" si="5"/>
        <v>0</v>
      </c>
      <c r="G10" s="192">
        <f t="shared" si="5"/>
        <v>0</v>
      </c>
      <c r="H10" s="192">
        <f t="shared" si="5"/>
        <v>0</v>
      </c>
      <c r="I10" s="192">
        <f t="shared" si="5"/>
        <v>1.4184397163120568E-3</v>
      </c>
      <c r="J10" s="192">
        <f t="shared" si="5"/>
        <v>5.6737588652482273E-3</v>
      </c>
      <c r="K10" s="192">
        <f t="shared" si="5"/>
        <v>7.5650118203309689E-3</v>
      </c>
      <c r="L10" s="192">
        <f t="shared" si="5"/>
        <v>3.1205673758865248E-2</v>
      </c>
      <c r="M10" s="192">
        <f t="shared" si="5"/>
        <v>2.4113475177304965E-2</v>
      </c>
      <c r="N10" s="192">
        <f t="shared" si="5"/>
        <v>1.1820330969267141E-2</v>
      </c>
      <c r="O10" s="192">
        <f t="shared" si="5"/>
        <v>1.8912529550827422E-3</v>
      </c>
      <c r="P10" s="192">
        <f t="shared" si="5"/>
        <v>1.8912529550827422E-3</v>
      </c>
      <c r="Q10" s="192">
        <f t="shared" si="5"/>
        <v>0</v>
      </c>
      <c r="R10" s="192">
        <f t="shared" si="5"/>
        <v>0</v>
      </c>
      <c r="S10" s="192">
        <f t="shared" si="5"/>
        <v>1.4184397163120568E-3</v>
      </c>
      <c r="T10" s="192">
        <f t="shared" si="5"/>
        <v>0</v>
      </c>
      <c r="U10" s="192">
        <f t="shared" si="5"/>
        <v>9.4562647754137111E-4</v>
      </c>
      <c r="V10" s="192">
        <f t="shared" si="5"/>
        <v>4.7281323877068556E-4</v>
      </c>
      <c r="W10" s="193">
        <f t="shared" si="4"/>
        <v>0.21276595744680854</v>
      </c>
    </row>
    <row r="11" spans="1:24" x14ac:dyDescent="0.25">
      <c r="A11" s="185">
        <v>4</v>
      </c>
      <c r="B11" s="192">
        <f t="shared" ref="B11:V11" si="6">(B5/$A5)/$X$8</f>
        <v>2.0921985815602836E-2</v>
      </c>
      <c r="C11" s="192">
        <f t="shared" si="6"/>
        <v>2.2695035460992909E-2</v>
      </c>
      <c r="D11" s="192">
        <f t="shared" si="6"/>
        <v>2.2695035460992909E-2</v>
      </c>
      <c r="E11" s="192">
        <f t="shared" si="6"/>
        <v>2.2695035460992909E-2</v>
      </c>
      <c r="F11" s="192">
        <f t="shared" si="6"/>
        <v>3.5460992907801418E-3</v>
      </c>
      <c r="G11" s="192">
        <f t="shared" si="6"/>
        <v>3.5460992907801418E-3</v>
      </c>
      <c r="H11" s="192">
        <f t="shared" si="6"/>
        <v>3.5460992907801418E-3</v>
      </c>
      <c r="I11" s="192">
        <f t="shared" si="6"/>
        <v>1.0638297872340426E-3</v>
      </c>
      <c r="J11" s="192">
        <f t="shared" si="6"/>
        <v>1.7730496453900709E-3</v>
      </c>
      <c r="K11" s="192">
        <f t="shared" si="6"/>
        <v>1.4184397163120568E-3</v>
      </c>
      <c r="L11" s="192">
        <f t="shared" si="6"/>
        <v>9.2198581560283682E-3</v>
      </c>
      <c r="M11" s="192">
        <f t="shared" si="6"/>
        <v>2.8368794326241137E-3</v>
      </c>
      <c r="N11" s="192">
        <f t="shared" si="6"/>
        <v>3.5460992907801421E-4</v>
      </c>
      <c r="O11" s="192">
        <f t="shared" si="6"/>
        <v>0</v>
      </c>
      <c r="P11" s="192">
        <f t="shared" si="6"/>
        <v>0</v>
      </c>
      <c r="Q11" s="192">
        <f t="shared" si="6"/>
        <v>0</v>
      </c>
      <c r="R11" s="192">
        <f t="shared" si="6"/>
        <v>0</v>
      </c>
      <c r="S11" s="192">
        <f t="shared" si="6"/>
        <v>0</v>
      </c>
      <c r="T11" s="192">
        <f t="shared" si="6"/>
        <v>0</v>
      </c>
      <c r="U11" s="192">
        <f t="shared" si="6"/>
        <v>0</v>
      </c>
      <c r="V11" s="192">
        <f t="shared" si="6"/>
        <v>0</v>
      </c>
      <c r="W11" s="193">
        <f t="shared" si="4"/>
        <v>0.11631205673758868</v>
      </c>
    </row>
    <row r="12" spans="1:24" x14ac:dyDescent="0.25">
      <c r="A12" s="185">
        <v>5</v>
      </c>
      <c r="B12" s="192">
        <f t="shared" ref="B12:V12" si="7">(B6/$A6)/$X$8</f>
        <v>6.8085106382978723E-3</v>
      </c>
      <c r="C12" s="192">
        <f t="shared" si="7"/>
        <v>7.9432624113475181E-3</v>
      </c>
      <c r="D12" s="192">
        <f t="shared" si="7"/>
        <v>7.9432624113475181E-3</v>
      </c>
      <c r="E12" s="192">
        <f t="shared" si="7"/>
        <v>7.9432624113475181E-3</v>
      </c>
      <c r="F12" s="192">
        <f t="shared" si="7"/>
        <v>5.6737588652482269E-4</v>
      </c>
      <c r="G12" s="192">
        <f t="shared" si="7"/>
        <v>5.6737588652482269E-4</v>
      </c>
      <c r="H12" s="192">
        <f t="shared" si="7"/>
        <v>5.6737588652482269E-4</v>
      </c>
      <c r="I12" s="192">
        <f t="shared" si="7"/>
        <v>0</v>
      </c>
      <c r="J12" s="192">
        <f t="shared" si="7"/>
        <v>2.8368794326241134E-4</v>
      </c>
      <c r="K12" s="192">
        <f t="shared" si="7"/>
        <v>2.8368794326241134E-4</v>
      </c>
      <c r="L12" s="192">
        <f t="shared" si="7"/>
        <v>7.9432624113475181E-3</v>
      </c>
      <c r="M12" s="192">
        <f t="shared" si="7"/>
        <v>1.1347517730496454E-3</v>
      </c>
      <c r="N12" s="192">
        <f t="shared" si="7"/>
        <v>0</v>
      </c>
      <c r="O12" s="192">
        <f t="shared" si="7"/>
        <v>0</v>
      </c>
      <c r="P12" s="192">
        <f t="shared" si="7"/>
        <v>2.8368794326241134E-4</v>
      </c>
      <c r="Q12" s="192">
        <f t="shared" si="7"/>
        <v>0</v>
      </c>
      <c r="R12" s="192">
        <f t="shared" si="7"/>
        <v>0</v>
      </c>
      <c r="S12" s="192">
        <f t="shared" si="7"/>
        <v>0</v>
      </c>
      <c r="T12" s="192">
        <f t="shared" si="7"/>
        <v>0</v>
      </c>
      <c r="U12" s="192">
        <f t="shared" si="7"/>
        <v>2.8368794326241134E-4</v>
      </c>
      <c r="V12" s="192">
        <f t="shared" si="7"/>
        <v>0</v>
      </c>
      <c r="W12" s="193">
        <f t="shared" si="4"/>
        <v>4.2553191489361701E-2</v>
      </c>
    </row>
    <row r="13" spans="1:24" x14ac:dyDescent="0.25">
      <c r="A13" s="185">
        <v>6</v>
      </c>
      <c r="B13" s="192">
        <f t="shared" ref="B13:V13" si="8">(B7/$A7)/$X$8</f>
        <v>1.1820330969267139E-3</v>
      </c>
      <c r="C13" s="192">
        <f t="shared" si="8"/>
        <v>1.1820330969267139E-3</v>
      </c>
      <c r="D13" s="192">
        <f t="shared" si="8"/>
        <v>1.1820330969267139E-3</v>
      </c>
      <c r="E13" s="192">
        <f t="shared" si="8"/>
        <v>1.1820330969267139E-3</v>
      </c>
      <c r="F13" s="192">
        <f t="shared" si="8"/>
        <v>0</v>
      </c>
      <c r="G13" s="192">
        <f t="shared" si="8"/>
        <v>0</v>
      </c>
      <c r="H13" s="192">
        <f t="shared" si="8"/>
        <v>0</v>
      </c>
      <c r="I13" s="192">
        <f t="shared" si="8"/>
        <v>0</v>
      </c>
      <c r="J13" s="192">
        <f t="shared" si="8"/>
        <v>0</v>
      </c>
      <c r="K13" s="192">
        <f t="shared" si="8"/>
        <v>0</v>
      </c>
      <c r="L13" s="192">
        <f t="shared" si="8"/>
        <v>1.1820330969267139E-3</v>
      </c>
      <c r="M13" s="192">
        <f t="shared" si="8"/>
        <v>9.4562647754137111E-4</v>
      </c>
      <c r="N13" s="192">
        <f t="shared" si="8"/>
        <v>0</v>
      </c>
      <c r="O13" s="192">
        <f t="shared" si="8"/>
        <v>0</v>
      </c>
      <c r="P13" s="192">
        <f t="shared" si="8"/>
        <v>0</v>
      </c>
      <c r="Q13" s="192">
        <f t="shared" si="8"/>
        <v>0</v>
      </c>
      <c r="R13" s="192">
        <f t="shared" si="8"/>
        <v>0</v>
      </c>
      <c r="S13" s="192">
        <f t="shared" si="8"/>
        <v>0</v>
      </c>
      <c r="T13" s="192">
        <f t="shared" si="8"/>
        <v>0</v>
      </c>
      <c r="U13" s="192">
        <f t="shared" si="8"/>
        <v>0</v>
      </c>
      <c r="V13" s="192">
        <f t="shared" si="8"/>
        <v>2.3640661938534278E-4</v>
      </c>
      <c r="W13" s="193">
        <f t="shared" si="4"/>
        <v>7.0921985815602835E-3</v>
      </c>
    </row>
    <row r="14" spans="1:24" x14ac:dyDescent="0.25">
      <c r="B14" s="194">
        <f>SUM(B8:B13)</f>
        <v>0.35751773049645391</v>
      </c>
      <c r="C14" s="194">
        <f t="shared" ref="C14:V14" si="9">SUM(C8:C13)</f>
        <v>6.7281323877068561E-2</v>
      </c>
      <c r="D14" s="194">
        <f t="shared" si="9"/>
        <v>6.7281323877068561E-2</v>
      </c>
      <c r="E14" s="194">
        <f t="shared" si="9"/>
        <v>6.7281323877068561E-2</v>
      </c>
      <c r="F14" s="194">
        <f t="shared" si="9"/>
        <v>4.1134751773049642E-3</v>
      </c>
      <c r="G14" s="194">
        <f t="shared" si="9"/>
        <v>4.1134751773049642E-3</v>
      </c>
      <c r="H14" s="194">
        <f t="shared" si="9"/>
        <v>4.1134751773049642E-3</v>
      </c>
      <c r="I14" s="194">
        <f t="shared" si="9"/>
        <v>8.8652482269503553E-3</v>
      </c>
      <c r="J14" s="194">
        <f t="shared" si="9"/>
        <v>1.2695035460992909E-2</v>
      </c>
      <c r="K14" s="194">
        <f t="shared" si="9"/>
        <v>1.4231678486997638E-2</v>
      </c>
      <c r="L14" s="194">
        <f t="shared" si="9"/>
        <v>0.24104018912529551</v>
      </c>
      <c r="M14" s="194">
        <f t="shared" si="9"/>
        <v>9.8534278959810873E-2</v>
      </c>
      <c r="N14" s="194">
        <f t="shared" si="9"/>
        <v>3.2033096926713953E-2</v>
      </c>
      <c r="O14" s="194">
        <f t="shared" si="9"/>
        <v>3.3096926713947991E-3</v>
      </c>
      <c r="P14" s="194">
        <f t="shared" si="9"/>
        <v>7.8486997635933819E-3</v>
      </c>
      <c r="Q14" s="191">
        <f t="shared" si="9"/>
        <v>1.4184397163120568E-3</v>
      </c>
      <c r="R14" s="191">
        <f t="shared" si="9"/>
        <v>7.0921985815602842E-4</v>
      </c>
      <c r="S14" s="191">
        <f t="shared" si="9"/>
        <v>2.8368794326241137E-3</v>
      </c>
      <c r="T14" s="191">
        <f t="shared" si="9"/>
        <v>2.1276595744680851E-3</v>
      </c>
      <c r="U14" s="191">
        <f t="shared" si="9"/>
        <v>1.938534278959811E-3</v>
      </c>
      <c r="V14" s="191">
        <f t="shared" si="9"/>
        <v>7.0921985815602831E-4</v>
      </c>
      <c r="W14" s="190">
        <f>SUM(B14:V14)</f>
        <v>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39"/>
  <sheetViews>
    <sheetView view="pageBreakPreview" topLeftCell="A2" zoomScaleNormal="100" zoomScaleSheetLayoutView="100" workbookViewId="0">
      <selection activeCell="E6" sqref="E6:G538"/>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16384" width="11.42578125" style="24"/>
  </cols>
  <sheetData>
    <row r="1" spans="1:8" s="177" customFormat="1" ht="59.25" customHeight="1" x14ac:dyDescent="0.25">
      <c r="A1" s="453" t="s">
        <v>2093</v>
      </c>
      <c r="B1" s="454"/>
      <c r="C1" s="454"/>
      <c r="D1" s="454"/>
      <c r="E1" s="454"/>
      <c r="F1" s="454"/>
      <c r="G1" s="455"/>
    </row>
    <row r="2" spans="1:8" s="274" customFormat="1" ht="3" customHeight="1" x14ac:dyDescent="0.25">
      <c r="A2" s="270"/>
      <c r="B2" s="271"/>
      <c r="C2" s="271"/>
      <c r="D2" s="271"/>
      <c r="E2" s="272"/>
      <c r="F2" s="271"/>
      <c r="G2" s="273"/>
    </row>
    <row r="3" spans="1:8" ht="40.5" customHeight="1" x14ac:dyDescent="0.25">
      <c r="A3" s="456" t="s">
        <v>1441</v>
      </c>
      <c r="B3" s="456"/>
      <c r="C3" s="456"/>
      <c r="D3" s="456"/>
      <c r="E3" s="456"/>
      <c r="F3" s="456"/>
      <c r="G3" s="456"/>
    </row>
    <row r="4" spans="1:8" x14ac:dyDescent="0.25">
      <c r="H4" s="25"/>
    </row>
    <row r="5" spans="1:8" s="23" customFormat="1" ht="61.5" customHeight="1" x14ac:dyDescent="0.25">
      <c r="A5" s="166" t="s">
        <v>0</v>
      </c>
      <c r="B5" s="166" t="s">
        <v>2090</v>
      </c>
      <c r="C5" s="166" t="s">
        <v>18</v>
      </c>
      <c r="D5" s="166" t="s">
        <v>1</v>
      </c>
      <c r="E5" s="168" t="s">
        <v>12</v>
      </c>
      <c r="F5" s="168" t="s">
        <v>3</v>
      </c>
      <c r="G5" s="169" t="s">
        <v>2052</v>
      </c>
      <c r="H5" s="27"/>
    </row>
    <row r="6" spans="1:8" ht="24.95" customHeight="1" x14ac:dyDescent="0.25">
      <c r="A6" s="73">
        <v>1</v>
      </c>
      <c r="B6" s="277" t="s">
        <v>91</v>
      </c>
      <c r="C6" s="73" t="s">
        <v>18</v>
      </c>
      <c r="D6" s="240">
        <v>1</v>
      </c>
      <c r="E6" s="278">
        <v>5102</v>
      </c>
      <c r="F6" s="241">
        <f>+E6*0.19</f>
        <v>969.38</v>
      </c>
      <c r="G6" s="241">
        <f>+F6+E6</f>
        <v>6071.38</v>
      </c>
      <c r="H6" s="25"/>
    </row>
    <row r="7" spans="1:8" ht="24.95" customHeight="1" x14ac:dyDescent="0.25">
      <c r="A7" s="73">
        <v>2</v>
      </c>
      <c r="B7" s="277" t="s">
        <v>100</v>
      </c>
      <c r="C7" s="73" t="s">
        <v>101</v>
      </c>
      <c r="D7" s="240">
        <v>1</v>
      </c>
      <c r="E7" s="278">
        <v>215966</v>
      </c>
      <c r="F7" s="241">
        <f t="shared" ref="F7:F70" si="0">+E7*0.19</f>
        <v>41033.54</v>
      </c>
      <c r="G7" s="241">
        <f t="shared" ref="G7:G70" si="1">+F7+E7</f>
        <v>256999.54</v>
      </c>
      <c r="H7" s="25"/>
    </row>
    <row r="8" spans="1:8" ht="24.95" customHeight="1" x14ac:dyDescent="0.25">
      <c r="A8" s="73">
        <v>3</v>
      </c>
      <c r="B8" s="277" t="s">
        <v>108</v>
      </c>
      <c r="C8" s="73" t="s">
        <v>162</v>
      </c>
      <c r="D8" s="240">
        <v>1</v>
      </c>
      <c r="E8" s="278">
        <v>8821</v>
      </c>
      <c r="F8" s="241">
        <f t="shared" si="0"/>
        <v>1675.99</v>
      </c>
      <c r="G8" s="241">
        <f t="shared" si="1"/>
        <v>10496.99</v>
      </c>
      <c r="H8" s="25"/>
    </row>
    <row r="9" spans="1:8" ht="24.95" customHeight="1" x14ac:dyDescent="0.25">
      <c r="A9" s="73">
        <v>4</v>
      </c>
      <c r="B9" s="277" t="s">
        <v>111</v>
      </c>
      <c r="C9" s="73" t="s">
        <v>18</v>
      </c>
      <c r="D9" s="240">
        <v>1</v>
      </c>
      <c r="E9" s="278">
        <v>101921</v>
      </c>
      <c r="F9" s="241">
        <f t="shared" si="0"/>
        <v>19364.990000000002</v>
      </c>
      <c r="G9" s="241">
        <f t="shared" si="1"/>
        <v>121285.99</v>
      </c>
      <c r="H9" s="25"/>
    </row>
    <row r="10" spans="1:8" ht="24.95" customHeight="1" x14ac:dyDescent="0.25">
      <c r="A10" s="73">
        <v>5</v>
      </c>
      <c r="B10" s="277" t="s">
        <v>113</v>
      </c>
      <c r="C10" s="73" t="s">
        <v>18</v>
      </c>
      <c r="D10" s="240">
        <v>1</v>
      </c>
      <c r="E10" s="278">
        <v>130974</v>
      </c>
      <c r="F10" s="241">
        <f t="shared" si="0"/>
        <v>24885.06</v>
      </c>
      <c r="G10" s="241">
        <f t="shared" si="1"/>
        <v>155859.06</v>
      </c>
      <c r="H10" s="25"/>
    </row>
    <row r="11" spans="1:8" ht="24.95" customHeight="1" x14ac:dyDescent="0.25">
      <c r="A11" s="73">
        <v>6</v>
      </c>
      <c r="B11" s="277" t="s">
        <v>114</v>
      </c>
      <c r="C11" s="73" t="s">
        <v>115</v>
      </c>
      <c r="D11" s="240">
        <v>1</v>
      </c>
      <c r="E11" s="278">
        <v>3842</v>
      </c>
      <c r="F11" s="241">
        <f t="shared" si="0"/>
        <v>729.98</v>
      </c>
      <c r="G11" s="241">
        <f t="shared" si="1"/>
        <v>4571.9799999999996</v>
      </c>
      <c r="H11" s="25"/>
    </row>
    <row r="12" spans="1:8" ht="24.95" customHeight="1" x14ac:dyDescent="0.25">
      <c r="A12" s="73">
        <v>7</v>
      </c>
      <c r="B12" s="277" t="s">
        <v>117</v>
      </c>
      <c r="C12" s="73" t="s">
        <v>115</v>
      </c>
      <c r="D12" s="240">
        <v>1</v>
      </c>
      <c r="E12" s="278">
        <v>6002</v>
      </c>
      <c r="F12" s="241">
        <f t="shared" si="0"/>
        <v>1140.3800000000001</v>
      </c>
      <c r="G12" s="241">
        <f t="shared" si="1"/>
        <v>7142.38</v>
      </c>
      <c r="H12" s="25"/>
    </row>
    <row r="13" spans="1:8" ht="24.95" customHeight="1" x14ac:dyDescent="0.25">
      <c r="A13" s="73">
        <v>8</v>
      </c>
      <c r="B13" s="277" t="s">
        <v>120</v>
      </c>
      <c r="C13" s="73" t="s">
        <v>115</v>
      </c>
      <c r="D13" s="240">
        <v>1</v>
      </c>
      <c r="E13" s="278">
        <v>9004</v>
      </c>
      <c r="F13" s="241">
        <f t="shared" si="0"/>
        <v>1710.76</v>
      </c>
      <c r="G13" s="241">
        <f t="shared" si="1"/>
        <v>10714.76</v>
      </c>
      <c r="H13" s="25"/>
    </row>
    <row r="14" spans="1:8" ht="24.95" customHeight="1" x14ac:dyDescent="0.25">
      <c r="A14" s="73">
        <v>9</v>
      </c>
      <c r="B14" s="277" t="s">
        <v>123</v>
      </c>
      <c r="C14" s="73" t="s">
        <v>115</v>
      </c>
      <c r="D14" s="240">
        <v>1</v>
      </c>
      <c r="E14" s="278">
        <v>19808</v>
      </c>
      <c r="F14" s="241">
        <f t="shared" si="0"/>
        <v>3763.52</v>
      </c>
      <c r="G14" s="241">
        <f t="shared" si="1"/>
        <v>23571.52</v>
      </c>
      <c r="H14" s="25"/>
    </row>
    <row r="15" spans="1:8" ht="24.95" customHeight="1" x14ac:dyDescent="0.25">
      <c r="A15" s="73">
        <v>10</v>
      </c>
      <c r="B15" s="277" t="s">
        <v>125</v>
      </c>
      <c r="C15" s="73" t="s">
        <v>126</v>
      </c>
      <c r="D15" s="240">
        <v>1</v>
      </c>
      <c r="E15" s="278">
        <v>22929</v>
      </c>
      <c r="F15" s="241">
        <f t="shared" si="0"/>
        <v>4356.51</v>
      </c>
      <c r="G15" s="241">
        <f t="shared" si="1"/>
        <v>27285.510000000002</v>
      </c>
      <c r="H15" s="25"/>
    </row>
    <row r="16" spans="1:8" ht="24.95" customHeight="1" x14ac:dyDescent="0.25">
      <c r="A16" s="73">
        <v>11</v>
      </c>
      <c r="B16" s="277" t="s">
        <v>129</v>
      </c>
      <c r="C16" s="73" t="s">
        <v>18</v>
      </c>
      <c r="D16" s="240">
        <v>1</v>
      </c>
      <c r="E16" s="278">
        <v>0</v>
      </c>
      <c r="F16" s="241">
        <f t="shared" si="0"/>
        <v>0</v>
      </c>
      <c r="G16" s="241">
        <f t="shared" si="1"/>
        <v>0</v>
      </c>
      <c r="H16" s="25"/>
    </row>
    <row r="17" spans="1:8" ht="24.95" customHeight="1" x14ac:dyDescent="0.25">
      <c r="A17" s="73">
        <v>12</v>
      </c>
      <c r="B17" s="277" t="s">
        <v>131</v>
      </c>
      <c r="C17" s="73" t="s">
        <v>18</v>
      </c>
      <c r="D17" s="240">
        <v>1</v>
      </c>
      <c r="E17" s="278">
        <v>0</v>
      </c>
      <c r="F17" s="241">
        <f t="shared" si="0"/>
        <v>0</v>
      </c>
      <c r="G17" s="241">
        <f t="shared" si="1"/>
        <v>0</v>
      </c>
      <c r="H17" s="25"/>
    </row>
    <row r="18" spans="1:8" ht="24.95" customHeight="1" x14ac:dyDescent="0.25">
      <c r="A18" s="73">
        <v>13</v>
      </c>
      <c r="B18" s="277" t="s">
        <v>134</v>
      </c>
      <c r="C18" s="73" t="s">
        <v>18</v>
      </c>
      <c r="D18" s="240">
        <v>1</v>
      </c>
      <c r="E18" s="278">
        <v>229</v>
      </c>
      <c r="F18" s="241">
        <f t="shared" si="0"/>
        <v>43.51</v>
      </c>
      <c r="G18" s="241">
        <f t="shared" si="1"/>
        <v>272.51</v>
      </c>
      <c r="H18" s="25"/>
    </row>
    <row r="19" spans="1:8" ht="24.95" customHeight="1" x14ac:dyDescent="0.25">
      <c r="A19" s="73">
        <v>14</v>
      </c>
      <c r="B19" s="277" t="s">
        <v>141</v>
      </c>
      <c r="C19" s="73" t="s">
        <v>18</v>
      </c>
      <c r="D19" s="240">
        <v>1</v>
      </c>
      <c r="E19" s="278">
        <v>178752</v>
      </c>
      <c r="F19" s="241">
        <f t="shared" si="0"/>
        <v>33962.879999999997</v>
      </c>
      <c r="G19" s="241">
        <f t="shared" si="1"/>
        <v>212714.88</v>
      </c>
      <c r="H19" s="25"/>
    </row>
    <row r="20" spans="1:8" ht="24.95" customHeight="1" x14ac:dyDescent="0.25">
      <c r="A20" s="73">
        <v>15</v>
      </c>
      <c r="B20" s="277" t="s">
        <v>142</v>
      </c>
      <c r="C20" s="73" t="s">
        <v>18</v>
      </c>
      <c r="D20" s="240">
        <v>1</v>
      </c>
      <c r="E20" s="278">
        <v>0</v>
      </c>
      <c r="F20" s="241">
        <f t="shared" si="0"/>
        <v>0</v>
      </c>
      <c r="G20" s="241">
        <f t="shared" si="1"/>
        <v>0</v>
      </c>
      <c r="H20" s="25"/>
    </row>
    <row r="21" spans="1:8" ht="24.95" customHeight="1" x14ac:dyDescent="0.25">
      <c r="A21" s="73">
        <v>16</v>
      </c>
      <c r="B21" s="277" t="s">
        <v>147</v>
      </c>
      <c r="C21" s="73" t="s">
        <v>18</v>
      </c>
      <c r="D21" s="240">
        <v>1</v>
      </c>
      <c r="E21" s="278">
        <v>217167</v>
      </c>
      <c r="F21" s="241">
        <f t="shared" si="0"/>
        <v>41261.730000000003</v>
      </c>
      <c r="G21" s="241">
        <f t="shared" si="1"/>
        <v>258428.73</v>
      </c>
      <c r="H21" s="25"/>
    </row>
    <row r="22" spans="1:8" ht="24.95" customHeight="1" x14ac:dyDescent="0.25">
      <c r="A22" s="73">
        <v>17</v>
      </c>
      <c r="B22" s="277" t="s">
        <v>148</v>
      </c>
      <c r="C22" s="73" t="s">
        <v>18</v>
      </c>
      <c r="D22" s="240">
        <v>1</v>
      </c>
      <c r="E22" s="278">
        <v>74930</v>
      </c>
      <c r="F22" s="241">
        <f t="shared" si="0"/>
        <v>14236.7</v>
      </c>
      <c r="G22" s="241">
        <f t="shared" si="1"/>
        <v>89166.7</v>
      </c>
      <c r="H22" s="25"/>
    </row>
    <row r="23" spans="1:8" ht="24.95" customHeight="1" x14ac:dyDescent="0.25">
      <c r="A23" s="73">
        <v>18</v>
      </c>
      <c r="B23" s="277" t="s">
        <v>149</v>
      </c>
      <c r="C23" s="73" t="s">
        <v>18</v>
      </c>
      <c r="D23" s="240">
        <v>1</v>
      </c>
      <c r="E23" s="278">
        <v>74930</v>
      </c>
      <c r="F23" s="241">
        <f t="shared" si="0"/>
        <v>14236.7</v>
      </c>
      <c r="G23" s="241">
        <f t="shared" si="1"/>
        <v>89166.7</v>
      </c>
      <c r="H23" s="25"/>
    </row>
    <row r="24" spans="1:8" ht="24.95" customHeight="1" x14ac:dyDescent="0.25">
      <c r="A24" s="73">
        <v>19</v>
      </c>
      <c r="B24" s="277" t="s">
        <v>160</v>
      </c>
      <c r="C24" s="73" t="s">
        <v>18</v>
      </c>
      <c r="D24" s="240">
        <v>1</v>
      </c>
      <c r="E24" s="278">
        <v>46699</v>
      </c>
      <c r="F24" s="241">
        <f t="shared" si="0"/>
        <v>8872.81</v>
      </c>
      <c r="G24" s="241">
        <f t="shared" si="1"/>
        <v>55571.81</v>
      </c>
      <c r="H24" s="25"/>
    </row>
    <row r="25" spans="1:8" ht="24.95" customHeight="1" x14ac:dyDescent="0.25">
      <c r="A25" s="73">
        <v>20</v>
      </c>
      <c r="B25" s="277" t="s">
        <v>161</v>
      </c>
      <c r="C25" s="73" t="s">
        <v>162</v>
      </c>
      <c r="D25" s="240">
        <v>1</v>
      </c>
      <c r="E25" s="278">
        <v>5942</v>
      </c>
      <c r="F25" s="241">
        <f t="shared" si="0"/>
        <v>1128.98</v>
      </c>
      <c r="G25" s="241">
        <f t="shared" si="1"/>
        <v>7070.98</v>
      </c>
      <c r="H25" s="25"/>
    </row>
    <row r="26" spans="1:8" ht="24.95" customHeight="1" x14ac:dyDescent="0.25">
      <c r="A26" s="73">
        <v>21</v>
      </c>
      <c r="B26" s="277" t="s">
        <v>163</v>
      </c>
      <c r="C26" s="73" t="s">
        <v>18</v>
      </c>
      <c r="D26" s="240">
        <v>1</v>
      </c>
      <c r="E26" s="278">
        <v>148860</v>
      </c>
      <c r="F26" s="241">
        <f t="shared" si="0"/>
        <v>28283.4</v>
      </c>
      <c r="G26" s="241">
        <f t="shared" si="1"/>
        <v>177143.4</v>
      </c>
      <c r="H26" s="25"/>
    </row>
    <row r="27" spans="1:8" ht="24.95" customHeight="1" x14ac:dyDescent="0.25">
      <c r="A27" s="73">
        <v>22</v>
      </c>
      <c r="B27" s="277" t="s">
        <v>164</v>
      </c>
      <c r="C27" s="73" t="s">
        <v>18</v>
      </c>
      <c r="D27" s="240">
        <v>1</v>
      </c>
      <c r="E27" s="278">
        <v>7911</v>
      </c>
      <c r="F27" s="241">
        <f t="shared" si="0"/>
        <v>1503.09</v>
      </c>
      <c r="G27" s="241">
        <f t="shared" si="1"/>
        <v>9414.09</v>
      </c>
      <c r="H27" s="25"/>
    </row>
    <row r="28" spans="1:8" ht="24.95" customHeight="1" x14ac:dyDescent="0.25">
      <c r="A28" s="73">
        <v>23</v>
      </c>
      <c r="B28" s="277" t="s">
        <v>165</v>
      </c>
      <c r="C28" s="73" t="s">
        <v>18</v>
      </c>
      <c r="D28" s="240">
        <v>1</v>
      </c>
      <c r="E28" s="278">
        <v>16687</v>
      </c>
      <c r="F28" s="241">
        <f t="shared" si="0"/>
        <v>3170.53</v>
      </c>
      <c r="G28" s="241">
        <f t="shared" si="1"/>
        <v>19857.53</v>
      </c>
      <c r="H28" s="25"/>
    </row>
    <row r="29" spans="1:8" ht="24.95" customHeight="1" x14ac:dyDescent="0.25">
      <c r="A29" s="73">
        <v>24</v>
      </c>
      <c r="B29" s="277" t="s">
        <v>166</v>
      </c>
      <c r="C29" s="73" t="s">
        <v>18</v>
      </c>
      <c r="D29" s="240">
        <v>1</v>
      </c>
      <c r="E29" s="278">
        <v>14766</v>
      </c>
      <c r="F29" s="241">
        <f t="shared" si="0"/>
        <v>2805.54</v>
      </c>
      <c r="G29" s="241">
        <f t="shared" si="1"/>
        <v>17571.54</v>
      </c>
      <c r="H29" s="25"/>
    </row>
    <row r="30" spans="1:8" ht="24.95" customHeight="1" x14ac:dyDescent="0.25">
      <c r="A30" s="73">
        <v>25</v>
      </c>
      <c r="B30" s="277" t="s">
        <v>167</v>
      </c>
      <c r="C30" s="73" t="s">
        <v>18</v>
      </c>
      <c r="D30" s="240">
        <v>1</v>
      </c>
      <c r="E30" s="278">
        <v>17167</v>
      </c>
      <c r="F30" s="241">
        <f t="shared" si="0"/>
        <v>3261.73</v>
      </c>
      <c r="G30" s="241">
        <f t="shared" si="1"/>
        <v>20428.73</v>
      </c>
      <c r="H30" s="25"/>
    </row>
    <row r="31" spans="1:8" ht="24.95" customHeight="1" x14ac:dyDescent="0.25">
      <c r="A31" s="73">
        <v>26</v>
      </c>
      <c r="B31" s="277" t="s">
        <v>168</v>
      </c>
      <c r="C31" s="73" t="s">
        <v>18</v>
      </c>
      <c r="D31" s="240">
        <v>1</v>
      </c>
      <c r="E31" s="278">
        <v>9844</v>
      </c>
      <c r="F31" s="241">
        <f t="shared" si="0"/>
        <v>1870.3600000000001</v>
      </c>
      <c r="G31" s="241">
        <f t="shared" si="1"/>
        <v>11714.36</v>
      </c>
      <c r="H31" s="25"/>
    </row>
    <row r="32" spans="1:8" ht="24.95" customHeight="1" x14ac:dyDescent="0.25">
      <c r="A32" s="73">
        <v>27</v>
      </c>
      <c r="B32" s="277" t="s">
        <v>169</v>
      </c>
      <c r="C32" s="73" t="s">
        <v>18</v>
      </c>
      <c r="D32" s="240">
        <v>1</v>
      </c>
      <c r="E32" s="278">
        <v>6843</v>
      </c>
      <c r="F32" s="241">
        <f t="shared" si="0"/>
        <v>1300.17</v>
      </c>
      <c r="G32" s="241">
        <f t="shared" si="1"/>
        <v>8143.17</v>
      </c>
      <c r="H32" s="25"/>
    </row>
    <row r="33" spans="1:8" ht="24.95" customHeight="1" x14ac:dyDescent="0.25">
      <c r="A33" s="73">
        <v>28</v>
      </c>
      <c r="B33" s="277" t="s">
        <v>177</v>
      </c>
      <c r="C33" s="73" t="s">
        <v>18</v>
      </c>
      <c r="D33" s="240">
        <v>1</v>
      </c>
      <c r="E33" s="278">
        <v>3301</v>
      </c>
      <c r="F33" s="241">
        <f t="shared" si="0"/>
        <v>627.19000000000005</v>
      </c>
      <c r="G33" s="241">
        <f t="shared" si="1"/>
        <v>3928.19</v>
      </c>
      <c r="H33" s="25"/>
    </row>
    <row r="34" spans="1:8" ht="24.95" customHeight="1" x14ac:dyDescent="0.25">
      <c r="A34" s="73">
        <v>29</v>
      </c>
      <c r="B34" s="277" t="s">
        <v>178</v>
      </c>
      <c r="C34" s="73" t="s">
        <v>18</v>
      </c>
      <c r="D34" s="240">
        <v>1</v>
      </c>
      <c r="E34" s="278">
        <v>9484</v>
      </c>
      <c r="F34" s="241">
        <f t="shared" si="0"/>
        <v>1801.96</v>
      </c>
      <c r="G34" s="241">
        <f t="shared" si="1"/>
        <v>11285.96</v>
      </c>
      <c r="H34" s="25"/>
    </row>
    <row r="35" spans="1:8" ht="24.95" customHeight="1" x14ac:dyDescent="0.25">
      <c r="A35" s="73">
        <v>30</v>
      </c>
      <c r="B35" s="277" t="s">
        <v>179</v>
      </c>
      <c r="C35" s="73" t="s">
        <v>18</v>
      </c>
      <c r="D35" s="240">
        <v>1</v>
      </c>
      <c r="E35" s="278">
        <v>11885</v>
      </c>
      <c r="F35" s="241">
        <f t="shared" si="0"/>
        <v>2258.15</v>
      </c>
      <c r="G35" s="241">
        <f t="shared" si="1"/>
        <v>14143.15</v>
      </c>
      <c r="H35" s="25"/>
    </row>
    <row r="36" spans="1:8" ht="24.95" customHeight="1" x14ac:dyDescent="0.25">
      <c r="A36" s="73">
        <v>31</v>
      </c>
      <c r="B36" s="277" t="s">
        <v>180</v>
      </c>
      <c r="C36" s="73" t="s">
        <v>18</v>
      </c>
      <c r="D36" s="240">
        <v>1</v>
      </c>
      <c r="E36" s="278">
        <v>7443</v>
      </c>
      <c r="F36" s="241">
        <f t="shared" si="0"/>
        <v>1414.17</v>
      </c>
      <c r="G36" s="241">
        <f t="shared" si="1"/>
        <v>8857.17</v>
      </c>
      <c r="H36" s="25"/>
    </row>
    <row r="37" spans="1:8" ht="24.95" customHeight="1" x14ac:dyDescent="0.25">
      <c r="A37" s="73">
        <v>32</v>
      </c>
      <c r="B37" s="277" t="s">
        <v>181</v>
      </c>
      <c r="C37" s="73" t="s">
        <v>18</v>
      </c>
      <c r="D37" s="240">
        <v>1</v>
      </c>
      <c r="E37" s="278">
        <v>3699</v>
      </c>
      <c r="F37" s="241">
        <f t="shared" si="0"/>
        <v>702.81000000000006</v>
      </c>
      <c r="G37" s="241">
        <f t="shared" si="1"/>
        <v>4401.8100000000004</v>
      </c>
      <c r="H37" s="25"/>
    </row>
    <row r="38" spans="1:8" ht="24.95" customHeight="1" x14ac:dyDescent="0.25">
      <c r="A38" s="73">
        <v>33</v>
      </c>
      <c r="B38" s="277" t="s">
        <v>182</v>
      </c>
      <c r="C38" s="73" t="s">
        <v>18</v>
      </c>
      <c r="D38" s="240">
        <v>1</v>
      </c>
      <c r="E38" s="278">
        <v>6242</v>
      </c>
      <c r="F38" s="241">
        <f t="shared" si="0"/>
        <v>1185.98</v>
      </c>
      <c r="G38" s="241">
        <f t="shared" si="1"/>
        <v>7427.98</v>
      </c>
      <c r="H38" s="25"/>
    </row>
    <row r="39" spans="1:8" ht="24.95" customHeight="1" x14ac:dyDescent="0.25">
      <c r="A39" s="73">
        <v>34</v>
      </c>
      <c r="B39" s="277" t="s">
        <v>183</v>
      </c>
      <c r="C39" s="73" t="s">
        <v>18</v>
      </c>
      <c r="D39" s="240">
        <v>1</v>
      </c>
      <c r="E39" s="278">
        <v>6242</v>
      </c>
      <c r="F39" s="241">
        <f t="shared" si="0"/>
        <v>1185.98</v>
      </c>
      <c r="G39" s="241">
        <f t="shared" si="1"/>
        <v>7427.98</v>
      </c>
      <c r="H39" s="25"/>
    </row>
    <row r="40" spans="1:8" ht="24.95" customHeight="1" x14ac:dyDescent="0.25">
      <c r="A40" s="73">
        <v>35</v>
      </c>
      <c r="B40" s="277" t="s">
        <v>184</v>
      </c>
      <c r="C40" s="73" t="s">
        <v>18</v>
      </c>
      <c r="D40" s="240">
        <v>1</v>
      </c>
      <c r="E40" s="278">
        <v>16648</v>
      </c>
      <c r="F40" s="241">
        <f t="shared" si="0"/>
        <v>3163.12</v>
      </c>
      <c r="G40" s="241">
        <f t="shared" si="1"/>
        <v>19811.12</v>
      </c>
      <c r="H40" s="25"/>
    </row>
    <row r="41" spans="1:8" ht="24.95" customHeight="1" x14ac:dyDescent="0.25">
      <c r="A41" s="73">
        <v>36</v>
      </c>
      <c r="B41" s="277" t="s">
        <v>185</v>
      </c>
      <c r="C41" s="73" t="s">
        <v>18</v>
      </c>
      <c r="D41" s="240">
        <v>1</v>
      </c>
      <c r="E41" s="278">
        <v>0</v>
      </c>
      <c r="F41" s="241">
        <f t="shared" si="0"/>
        <v>0</v>
      </c>
      <c r="G41" s="241">
        <f t="shared" si="1"/>
        <v>0</v>
      </c>
      <c r="H41" s="25"/>
    </row>
    <row r="42" spans="1:8" ht="24.95" customHeight="1" x14ac:dyDescent="0.25">
      <c r="A42" s="73">
        <v>37</v>
      </c>
      <c r="B42" s="277" t="s">
        <v>186</v>
      </c>
      <c r="C42" s="73" t="s">
        <v>18</v>
      </c>
      <c r="D42" s="240">
        <v>1</v>
      </c>
      <c r="E42" s="278">
        <v>0</v>
      </c>
      <c r="F42" s="241">
        <f t="shared" si="0"/>
        <v>0</v>
      </c>
      <c r="G42" s="241">
        <f t="shared" si="1"/>
        <v>0</v>
      </c>
      <c r="H42" s="25"/>
    </row>
    <row r="43" spans="1:8" ht="24.95" customHeight="1" x14ac:dyDescent="0.25">
      <c r="A43" s="73">
        <v>38</v>
      </c>
      <c r="B43" s="277" t="s">
        <v>187</v>
      </c>
      <c r="C43" s="73" t="s">
        <v>18</v>
      </c>
      <c r="D43" s="240">
        <v>1</v>
      </c>
      <c r="E43" s="278">
        <v>5882</v>
      </c>
      <c r="F43" s="241">
        <f t="shared" si="0"/>
        <v>1117.58</v>
      </c>
      <c r="G43" s="241">
        <f t="shared" si="1"/>
        <v>6999.58</v>
      </c>
      <c r="H43" s="25"/>
    </row>
    <row r="44" spans="1:8" ht="24.95" customHeight="1" x14ac:dyDescent="0.25">
      <c r="A44" s="73">
        <v>39</v>
      </c>
      <c r="B44" s="277" t="s">
        <v>1449</v>
      </c>
      <c r="C44" s="73" t="s">
        <v>18</v>
      </c>
      <c r="D44" s="240">
        <v>1</v>
      </c>
      <c r="E44" s="278">
        <v>780</v>
      </c>
      <c r="F44" s="241">
        <f t="shared" si="0"/>
        <v>148.19999999999999</v>
      </c>
      <c r="G44" s="241">
        <f t="shared" si="1"/>
        <v>928.2</v>
      </c>
      <c r="H44" s="25"/>
    </row>
    <row r="45" spans="1:8" ht="24.95" customHeight="1" x14ac:dyDescent="0.25">
      <c r="A45" s="73">
        <v>40</v>
      </c>
      <c r="B45" s="277" t="s">
        <v>188</v>
      </c>
      <c r="C45" s="73" t="s">
        <v>18</v>
      </c>
      <c r="D45" s="240">
        <v>1</v>
      </c>
      <c r="E45" s="278">
        <v>7323</v>
      </c>
      <c r="F45" s="241">
        <f t="shared" si="0"/>
        <v>1391.3700000000001</v>
      </c>
      <c r="G45" s="241">
        <f t="shared" si="1"/>
        <v>8714.3700000000008</v>
      </c>
      <c r="H45" s="25"/>
    </row>
    <row r="46" spans="1:8" ht="24.95" customHeight="1" x14ac:dyDescent="0.25">
      <c r="A46" s="73">
        <v>41</v>
      </c>
      <c r="B46" s="277" t="s">
        <v>189</v>
      </c>
      <c r="C46" s="73" t="s">
        <v>18</v>
      </c>
      <c r="D46" s="240">
        <v>1</v>
      </c>
      <c r="E46" s="278">
        <v>135054</v>
      </c>
      <c r="F46" s="241">
        <f t="shared" si="0"/>
        <v>25660.260000000002</v>
      </c>
      <c r="G46" s="241">
        <f t="shared" si="1"/>
        <v>160714.26</v>
      </c>
      <c r="H46" s="25"/>
    </row>
    <row r="47" spans="1:8" ht="24.95" customHeight="1" x14ac:dyDescent="0.25">
      <c r="A47" s="73">
        <v>42</v>
      </c>
      <c r="B47" s="277" t="s">
        <v>192</v>
      </c>
      <c r="C47" s="73" t="s">
        <v>18</v>
      </c>
      <c r="D47" s="240">
        <v>1</v>
      </c>
      <c r="E47" s="278">
        <v>37095</v>
      </c>
      <c r="F47" s="241">
        <f t="shared" si="0"/>
        <v>7048.05</v>
      </c>
      <c r="G47" s="241">
        <f t="shared" si="1"/>
        <v>44143.05</v>
      </c>
      <c r="H47" s="25"/>
    </row>
    <row r="48" spans="1:8" ht="24.95" customHeight="1" x14ac:dyDescent="0.25">
      <c r="A48" s="73">
        <v>43</v>
      </c>
      <c r="B48" s="277" t="s">
        <v>2099</v>
      </c>
      <c r="C48" s="73" t="s">
        <v>196</v>
      </c>
      <c r="D48" s="240">
        <v>1</v>
      </c>
      <c r="E48" s="278">
        <v>228091</v>
      </c>
      <c r="F48" s="241">
        <f t="shared" si="0"/>
        <v>43337.29</v>
      </c>
      <c r="G48" s="241">
        <f t="shared" si="1"/>
        <v>271428.28999999998</v>
      </c>
      <c r="H48" s="25"/>
    </row>
    <row r="49" spans="1:8" ht="24.95" customHeight="1" x14ac:dyDescent="0.25">
      <c r="A49" s="73">
        <v>44</v>
      </c>
      <c r="B49" s="277" t="s">
        <v>2100</v>
      </c>
      <c r="C49" s="73" t="s">
        <v>101</v>
      </c>
      <c r="D49" s="240">
        <v>1</v>
      </c>
      <c r="E49" s="278">
        <v>47899</v>
      </c>
      <c r="F49" s="241">
        <f t="shared" si="0"/>
        <v>9100.81</v>
      </c>
      <c r="G49" s="241">
        <f t="shared" si="1"/>
        <v>56999.81</v>
      </c>
      <c r="H49" s="25"/>
    </row>
    <row r="50" spans="1:8" ht="24.95" customHeight="1" x14ac:dyDescent="0.25">
      <c r="A50" s="73">
        <v>45</v>
      </c>
      <c r="B50" s="277" t="s">
        <v>202</v>
      </c>
      <c r="C50" s="73" t="s">
        <v>18</v>
      </c>
      <c r="D50" s="240">
        <v>1</v>
      </c>
      <c r="E50" s="278">
        <v>35894</v>
      </c>
      <c r="F50" s="241">
        <f t="shared" si="0"/>
        <v>6819.86</v>
      </c>
      <c r="G50" s="241">
        <f t="shared" si="1"/>
        <v>42713.86</v>
      </c>
      <c r="H50" s="25"/>
    </row>
    <row r="51" spans="1:8" ht="24.95" customHeight="1" x14ac:dyDescent="0.25">
      <c r="A51" s="73">
        <v>46</v>
      </c>
      <c r="B51" s="277" t="s">
        <v>203</v>
      </c>
      <c r="C51" s="73" t="s">
        <v>359</v>
      </c>
      <c r="D51" s="240">
        <v>1</v>
      </c>
      <c r="E51" s="278">
        <v>35414</v>
      </c>
      <c r="F51" s="241">
        <f t="shared" si="0"/>
        <v>6728.66</v>
      </c>
      <c r="G51" s="241">
        <f t="shared" si="1"/>
        <v>42142.66</v>
      </c>
      <c r="H51" s="25"/>
    </row>
    <row r="52" spans="1:8" ht="24.95" customHeight="1" x14ac:dyDescent="0.25">
      <c r="A52" s="73">
        <v>47</v>
      </c>
      <c r="B52" s="277" t="s">
        <v>205</v>
      </c>
      <c r="C52" s="73" t="s">
        <v>359</v>
      </c>
      <c r="D52" s="240">
        <v>1</v>
      </c>
      <c r="E52" s="278">
        <v>10564</v>
      </c>
      <c r="F52" s="241">
        <f t="shared" si="0"/>
        <v>2007.16</v>
      </c>
      <c r="G52" s="241">
        <f t="shared" si="1"/>
        <v>12571.16</v>
      </c>
      <c r="H52" s="25"/>
    </row>
    <row r="53" spans="1:8" ht="24.95" customHeight="1" x14ac:dyDescent="0.25">
      <c r="A53" s="73">
        <v>48</v>
      </c>
      <c r="B53" s="277" t="s">
        <v>206</v>
      </c>
      <c r="C53" s="73" t="s">
        <v>18</v>
      </c>
      <c r="D53" s="240">
        <v>1</v>
      </c>
      <c r="E53" s="278">
        <v>888</v>
      </c>
      <c r="F53" s="241">
        <f t="shared" si="0"/>
        <v>168.72</v>
      </c>
      <c r="G53" s="241">
        <f t="shared" si="1"/>
        <v>1056.72</v>
      </c>
      <c r="H53" s="25"/>
    </row>
    <row r="54" spans="1:8" ht="24.95" customHeight="1" x14ac:dyDescent="0.25">
      <c r="A54" s="73">
        <v>49</v>
      </c>
      <c r="B54" s="277" t="s">
        <v>207</v>
      </c>
      <c r="C54" s="73" t="s">
        <v>18</v>
      </c>
      <c r="D54" s="240">
        <v>1</v>
      </c>
      <c r="E54" s="278">
        <v>607</v>
      </c>
      <c r="F54" s="241">
        <f t="shared" si="0"/>
        <v>115.33</v>
      </c>
      <c r="G54" s="241">
        <f t="shared" si="1"/>
        <v>722.33</v>
      </c>
      <c r="H54" s="25"/>
    </row>
    <row r="55" spans="1:8" ht="24.95" customHeight="1" x14ac:dyDescent="0.25">
      <c r="A55" s="73">
        <v>50</v>
      </c>
      <c r="B55" s="277" t="s">
        <v>210</v>
      </c>
      <c r="C55" s="73" t="s">
        <v>18</v>
      </c>
      <c r="D55" s="240">
        <v>1</v>
      </c>
      <c r="E55" s="278">
        <v>880</v>
      </c>
      <c r="F55" s="241">
        <f t="shared" si="0"/>
        <v>167.2</v>
      </c>
      <c r="G55" s="241">
        <f t="shared" si="1"/>
        <v>1047.2</v>
      </c>
      <c r="H55" s="25"/>
    </row>
    <row r="56" spans="1:8" ht="24.95" customHeight="1" x14ac:dyDescent="0.25">
      <c r="A56" s="73">
        <v>51</v>
      </c>
      <c r="B56" s="277" t="s">
        <v>212</v>
      </c>
      <c r="C56" s="73" t="s">
        <v>18</v>
      </c>
      <c r="D56" s="240">
        <v>1</v>
      </c>
      <c r="E56" s="278">
        <v>1501</v>
      </c>
      <c r="F56" s="241">
        <f t="shared" si="0"/>
        <v>285.19</v>
      </c>
      <c r="G56" s="241">
        <f t="shared" si="1"/>
        <v>1786.19</v>
      </c>
      <c r="H56" s="25"/>
    </row>
    <row r="57" spans="1:8" ht="24.95" customHeight="1" x14ac:dyDescent="0.25">
      <c r="A57" s="73">
        <v>52</v>
      </c>
      <c r="B57" s="247" t="s">
        <v>1450</v>
      </c>
      <c r="C57" s="104" t="s">
        <v>18</v>
      </c>
      <c r="D57" s="240">
        <v>1</v>
      </c>
      <c r="E57" s="278">
        <v>1287</v>
      </c>
      <c r="F57" s="241">
        <f t="shared" si="0"/>
        <v>244.53</v>
      </c>
      <c r="G57" s="241">
        <f t="shared" si="1"/>
        <v>1531.53</v>
      </c>
      <c r="H57" s="25"/>
    </row>
    <row r="58" spans="1:8" ht="24.95" customHeight="1" x14ac:dyDescent="0.25">
      <c r="A58" s="73">
        <v>53</v>
      </c>
      <c r="B58" s="247" t="s">
        <v>216</v>
      </c>
      <c r="C58" s="104" t="s">
        <v>18</v>
      </c>
      <c r="D58" s="240">
        <v>1</v>
      </c>
      <c r="E58" s="278">
        <v>300</v>
      </c>
      <c r="F58" s="241">
        <f t="shared" si="0"/>
        <v>57</v>
      </c>
      <c r="G58" s="241">
        <f t="shared" si="1"/>
        <v>357</v>
      </c>
      <c r="H58" s="25"/>
    </row>
    <row r="59" spans="1:8" ht="24.95" customHeight="1" x14ac:dyDescent="0.25">
      <c r="A59" s="73">
        <v>54</v>
      </c>
      <c r="B59" s="247" t="s">
        <v>2101</v>
      </c>
      <c r="C59" s="104" t="s">
        <v>18</v>
      </c>
      <c r="D59" s="240">
        <v>1</v>
      </c>
      <c r="E59" s="278">
        <v>47899</v>
      </c>
      <c r="F59" s="241">
        <f t="shared" si="0"/>
        <v>9100.81</v>
      </c>
      <c r="G59" s="241">
        <f t="shared" si="1"/>
        <v>56999.81</v>
      </c>
      <c r="H59" s="25"/>
    </row>
    <row r="60" spans="1:8" ht="24.95" customHeight="1" x14ac:dyDescent="0.25">
      <c r="A60" s="73">
        <v>55</v>
      </c>
      <c r="B60" s="247" t="s">
        <v>2102</v>
      </c>
      <c r="C60" s="104" t="s">
        <v>18</v>
      </c>
      <c r="D60" s="240">
        <v>1</v>
      </c>
      <c r="E60" s="278">
        <v>22689</v>
      </c>
      <c r="F60" s="241">
        <f t="shared" si="0"/>
        <v>4310.91</v>
      </c>
      <c r="G60" s="241">
        <f t="shared" si="1"/>
        <v>26999.91</v>
      </c>
      <c r="H60" s="25"/>
    </row>
    <row r="61" spans="1:8" ht="24.95" customHeight="1" x14ac:dyDescent="0.25">
      <c r="A61" s="73">
        <v>56</v>
      </c>
      <c r="B61" s="247" t="s">
        <v>2103</v>
      </c>
      <c r="C61" s="104" t="s">
        <v>18</v>
      </c>
      <c r="D61" s="240">
        <v>1</v>
      </c>
      <c r="E61" s="278">
        <v>29892</v>
      </c>
      <c r="F61" s="241">
        <f t="shared" si="0"/>
        <v>5679.4800000000005</v>
      </c>
      <c r="G61" s="241">
        <f t="shared" si="1"/>
        <v>35571.480000000003</v>
      </c>
      <c r="H61" s="25"/>
    </row>
    <row r="62" spans="1:8" ht="24.95" customHeight="1" x14ac:dyDescent="0.25">
      <c r="A62" s="73">
        <v>57</v>
      </c>
      <c r="B62" s="247" t="s">
        <v>229</v>
      </c>
      <c r="C62" s="104" t="s">
        <v>18</v>
      </c>
      <c r="D62" s="240">
        <v>1</v>
      </c>
      <c r="E62" s="278">
        <v>0</v>
      </c>
      <c r="F62" s="241">
        <f t="shared" si="0"/>
        <v>0</v>
      </c>
      <c r="G62" s="241">
        <f t="shared" si="1"/>
        <v>0</v>
      </c>
      <c r="H62" s="25"/>
    </row>
    <row r="63" spans="1:8" ht="24.95" customHeight="1" x14ac:dyDescent="0.25">
      <c r="A63" s="73">
        <v>58</v>
      </c>
      <c r="B63" s="247" t="s">
        <v>2104</v>
      </c>
      <c r="C63" s="104" t="s">
        <v>18</v>
      </c>
      <c r="D63" s="240">
        <v>1</v>
      </c>
      <c r="E63" s="278">
        <v>35894</v>
      </c>
      <c r="F63" s="241">
        <f t="shared" si="0"/>
        <v>6819.86</v>
      </c>
      <c r="G63" s="241">
        <f t="shared" si="1"/>
        <v>42713.86</v>
      </c>
      <c r="H63" s="25"/>
    </row>
    <row r="64" spans="1:8" ht="24.95" customHeight="1" x14ac:dyDescent="0.25">
      <c r="A64" s="73">
        <v>59</v>
      </c>
      <c r="B64" s="247" t="s">
        <v>233</v>
      </c>
      <c r="C64" s="104" t="s">
        <v>18</v>
      </c>
      <c r="D64" s="240">
        <v>1</v>
      </c>
      <c r="E64" s="278">
        <v>6593</v>
      </c>
      <c r="F64" s="241">
        <f t="shared" si="0"/>
        <v>1252.67</v>
      </c>
      <c r="G64" s="241">
        <f t="shared" si="1"/>
        <v>7845.67</v>
      </c>
      <c r="H64" s="25"/>
    </row>
    <row r="65" spans="1:8" ht="24.95" customHeight="1" x14ac:dyDescent="0.25">
      <c r="A65" s="73">
        <v>60</v>
      </c>
      <c r="B65" s="247" t="s">
        <v>236</v>
      </c>
      <c r="C65" s="104" t="s">
        <v>237</v>
      </c>
      <c r="D65" s="240">
        <v>1</v>
      </c>
      <c r="E65" s="278">
        <v>314286</v>
      </c>
      <c r="F65" s="241">
        <f t="shared" si="0"/>
        <v>59714.340000000004</v>
      </c>
      <c r="G65" s="241">
        <f t="shared" si="1"/>
        <v>374000.34</v>
      </c>
      <c r="H65" s="25"/>
    </row>
    <row r="66" spans="1:8" ht="24.95" customHeight="1" x14ac:dyDescent="0.25">
      <c r="A66" s="73">
        <v>61</v>
      </c>
      <c r="B66" s="247" t="s">
        <v>255</v>
      </c>
      <c r="C66" s="104" t="s">
        <v>237</v>
      </c>
      <c r="D66" s="240">
        <v>1</v>
      </c>
      <c r="E66" s="278">
        <v>94718</v>
      </c>
      <c r="F66" s="241">
        <f t="shared" si="0"/>
        <v>17996.420000000002</v>
      </c>
      <c r="G66" s="241">
        <f t="shared" si="1"/>
        <v>112714.42</v>
      </c>
      <c r="H66" s="25"/>
    </row>
    <row r="67" spans="1:8" ht="24.95" customHeight="1" x14ac:dyDescent="0.25">
      <c r="A67" s="73">
        <v>62</v>
      </c>
      <c r="B67" s="247" t="s">
        <v>261</v>
      </c>
      <c r="C67" s="104" t="s">
        <v>237</v>
      </c>
      <c r="D67" s="240">
        <v>1</v>
      </c>
      <c r="E67" s="278">
        <v>33013</v>
      </c>
      <c r="F67" s="241">
        <f t="shared" si="0"/>
        <v>6272.47</v>
      </c>
      <c r="G67" s="241">
        <f t="shared" si="1"/>
        <v>39285.47</v>
      </c>
      <c r="H67" s="25"/>
    </row>
    <row r="68" spans="1:8" ht="24.95" customHeight="1" x14ac:dyDescent="0.25">
      <c r="A68" s="73">
        <v>63</v>
      </c>
      <c r="B68" s="247" t="s">
        <v>2105</v>
      </c>
      <c r="C68" s="104" t="s">
        <v>18</v>
      </c>
      <c r="D68" s="240">
        <v>1</v>
      </c>
      <c r="E68" s="278">
        <v>20288</v>
      </c>
      <c r="F68" s="241">
        <f t="shared" si="0"/>
        <v>3854.7200000000003</v>
      </c>
      <c r="G68" s="241">
        <f t="shared" si="1"/>
        <v>24142.720000000001</v>
      </c>
      <c r="H68" s="25"/>
    </row>
    <row r="69" spans="1:8" ht="24.95" customHeight="1" x14ac:dyDescent="0.25">
      <c r="A69" s="73">
        <v>64</v>
      </c>
      <c r="B69" s="247" t="s">
        <v>266</v>
      </c>
      <c r="C69" s="104" t="s">
        <v>18</v>
      </c>
      <c r="D69" s="240">
        <v>1</v>
      </c>
      <c r="E69" s="278">
        <v>14286</v>
      </c>
      <c r="F69" s="241">
        <f t="shared" si="0"/>
        <v>2714.34</v>
      </c>
      <c r="G69" s="241">
        <f t="shared" si="1"/>
        <v>17000.34</v>
      </c>
      <c r="H69" s="25"/>
    </row>
    <row r="70" spans="1:8" ht="24.95" customHeight="1" x14ac:dyDescent="0.25">
      <c r="A70" s="73">
        <v>65</v>
      </c>
      <c r="B70" s="247" t="s">
        <v>1452</v>
      </c>
      <c r="C70" s="104" t="s">
        <v>18</v>
      </c>
      <c r="D70" s="240">
        <v>1</v>
      </c>
      <c r="E70" s="278">
        <v>3121</v>
      </c>
      <c r="F70" s="241">
        <f t="shared" si="0"/>
        <v>592.99</v>
      </c>
      <c r="G70" s="241">
        <f t="shared" si="1"/>
        <v>3713.99</v>
      </c>
      <c r="H70" s="25"/>
    </row>
    <row r="71" spans="1:8" ht="24.95" customHeight="1" x14ac:dyDescent="0.25">
      <c r="A71" s="73">
        <v>66</v>
      </c>
      <c r="B71" s="247" t="s">
        <v>272</v>
      </c>
      <c r="C71" s="104" t="s">
        <v>18</v>
      </c>
      <c r="D71" s="240">
        <v>1</v>
      </c>
      <c r="E71" s="278">
        <v>3181</v>
      </c>
      <c r="F71" s="241">
        <f t="shared" ref="F71:F134" si="2">+E71*0.19</f>
        <v>604.39</v>
      </c>
      <c r="G71" s="241">
        <f t="shared" ref="G71:G134" si="3">+F71+E71</f>
        <v>3785.39</v>
      </c>
      <c r="H71" s="25"/>
    </row>
    <row r="72" spans="1:8" ht="24.95" customHeight="1" x14ac:dyDescent="0.25">
      <c r="A72" s="73">
        <v>67</v>
      </c>
      <c r="B72" s="247" t="s">
        <v>283</v>
      </c>
      <c r="C72" s="104" t="s">
        <v>18</v>
      </c>
      <c r="D72" s="240">
        <v>1</v>
      </c>
      <c r="E72" s="278">
        <v>22689</v>
      </c>
      <c r="F72" s="241">
        <f t="shared" si="2"/>
        <v>4310.91</v>
      </c>
      <c r="G72" s="241">
        <f t="shared" si="3"/>
        <v>26999.91</v>
      </c>
      <c r="H72" s="25"/>
    </row>
    <row r="73" spans="1:8" ht="24.95" customHeight="1" x14ac:dyDescent="0.25">
      <c r="A73" s="73">
        <v>68</v>
      </c>
      <c r="B73" s="247" t="s">
        <v>2106</v>
      </c>
      <c r="C73" s="104" t="s">
        <v>18</v>
      </c>
      <c r="D73" s="240">
        <v>1</v>
      </c>
      <c r="E73" s="278">
        <v>63986</v>
      </c>
      <c r="F73" s="241">
        <f t="shared" si="2"/>
        <v>12157.34</v>
      </c>
      <c r="G73" s="241">
        <f t="shared" si="3"/>
        <v>76143.34</v>
      </c>
      <c r="H73" s="25"/>
    </row>
    <row r="74" spans="1:8" ht="24.95" customHeight="1" x14ac:dyDescent="0.25">
      <c r="A74" s="73">
        <v>69</v>
      </c>
      <c r="B74" s="247" t="s">
        <v>2107</v>
      </c>
      <c r="C74" s="104" t="s">
        <v>18</v>
      </c>
      <c r="D74" s="240">
        <v>1</v>
      </c>
      <c r="E74" s="278">
        <v>39616</v>
      </c>
      <c r="F74" s="241">
        <f t="shared" si="2"/>
        <v>7527.04</v>
      </c>
      <c r="G74" s="241">
        <f t="shared" si="3"/>
        <v>47143.040000000001</v>
      </c>
      <c r="H74" s="25"/>
    </row>
    <row r="75" spans="1:8" ht="24.95" customHeight="1" x14ac:dyDescent="0.25">
      <c r="A75" s="73">
        <v>70</v>
      </c>
      <c r="B75" s="247" t="s">
        <v>2108</v>
      </c>
      <c r="C75" s="104" t="s">
        <v>18</v>
      </c>
      <c r="D75" s="240">
        <v>1</v>
      </c>
      <c r="E75" s="278">
        <v>68067</v>
      </c>
      <c r="F75" s="241">
        <f t="shared" si="2"/>
        <v>12932.73</v>
      </c>
      <c r="G75" s="241">
        <f t="shared" si="3"/>
        <v>80999.73</v>
      </c>
      <c r="H75" s="25"/>
    </row>
    <row r="76" spans="1:8" ht="24.95" customHeight="1" x14ac:dyDescent="0.25">
      <c r="A76" s="73">
        <v>71</v>
      </c>
      <c r="B76" s="247" t="s">
        <v>2109</v>
      </c>
      <c r="C76" s="104" t="s">
        <v>18</v>
      </c>
      <c r="D76" s="240">
        <v>1</v>
      </c>
      <c r="E76" s="278">
        <v>49100</v>
      </c>
      <c r="F76" s="241">
        <f t="shared" si="2"/>
        <v>9329</v>
      </c>
      <c r="G76" s="241">
        <f t="shared" si="3"/>
        <v>58429</v>
      </c>
      <c r="H76" s="25"/>
    </row>
    <row r="77" spans="1:8" ht="24.95" customHeight="1" x14ac:dyDescent="0.25">
      <c r="A77" s="73">
        <v>72</v>
      </c>
      <c r="B77" s="247" t="s">
        <v>312</v>
      </c>
      <c r="C77" s="104" t="s">
        <v>18</v>
      </c>
      <c r="D77" s="240">
        <v>1</v>
      </c>
      <c r="E77" s="278">
        <v>7083</v>
      </c>
      <c r="F77" s="241">
        <f t="shared" si="2"/>
        <v>1345.77</v>
      </c>
      <c r="G77" s="241">
        <f t="shared" si="3"/>
        <v>8428.77</v>
      </c>
      <c r="H77" s="25"/>
    </row>
    <row r="78" spans="1:8" ht="24.95" customHeight="1" x14ac:dyDescent="0.25">
      <c r="A78" s="73">
        <v>73</v>
      </c>
      <c r="B78" s="247" t="s">
        <v>314</v>
      </c>
      <c r="C78" s="104" t="s">
        <v>18</v>
      </c>
      <c r="D78" s="240">
        <v>1</v>
      </c>
      <c r="E78" s="278">
        <v>2377</v>
      </c>
      <c r="F78" s="241">
        <f t="shared" si="2"/>
        <v>451.63</v>
      </c>
      <c r="G78" s="241">
        <f t="shared" si="3"/>
        <v>2828.63</v>
      </c>
      <c r="H78" s="25"/>
    </row>
    <row r="79" spans="1:8" ht="24.95" customHeight="1" x14ac:dyDescent="0.25">
      <c r="A79" s="73">
        <v>74</v>
      </c>
      <c r="B79" s="247" t="s">
        <v>316</v>
      </c>
      <c r="C79" s="104" t="s">
        <v>18</v>
      </c>
      <c r="D79" s="240">
        <v>1</v>
      </c>
      <c r="E79" s="278">
        <v>11885</v>
      </c>
      <c r="F79" s="241">
        <f t="shared" si="2"/>
        <v>2258.15</v>
      </c>
      <c r="G79" s="241">
        <f t="shared" si="3"/>
        <v>14143.15</v>
      </c>
      <c r="H79" s="25"/>
    </row>
    <row r="80" spans="1:8" ht="24.95" customHeight="1" x14ac:dyDescent="0.25">
      <c r="A80" s="73">
        <v>75</v>
      </c>
      <c r="B80" s="247" t="s">
        <v>318</v>
      </c>
      <c r="C80" s="104" t="s">
        <v>18</v>
      </c>
      <c r="D80" s="240">
        <v>1</v>
      </c>
      <c r="E80" s="278">
        <v>5162</v>
      </c>
      <c r="F80" s="241">
        <f t="shared" si="2"/>
        <v>980.78</v>
      </c>
      <c r="G80" s="241">
        <f t="shared" si="3"/>
        <v>6142.78</v>
      </c>
      <c r="H80" s="25"/>
    </row>
    <row r="81" spans="1:8" ht="24.95" customHeight="1" x14ac:dyDescent="0.25">
      <c r="A81" s="73">
        <v>76</v>
      </c>
      <c r="B81" s="247" t="s">
        <v>322</v>
      </c>
      <c r="C81" s="104" t="s">
        <v>18</v>
      </c>
      <c r="D81" s="240">
        <v>1</v>
      </c>
      <c r="E81" s="278">
        <v>26291</v>
      </c>
      <c r="F81" s="241">
        <f t="shared" si="2"/>
        <v>4995.29</v>
      </c>
      <c r="G81" s="241">
        <f t="shared" si="3"/>
        <v>31286.29</v>
      </c>
      <c r="H81" s="25"/>
    </row>
    <row r="82" spans="1:8" ht="24.95" customHeight="1" x14ac:dyDescent="0.25">
      <c r="A82" s="73">
        <v>77</v>
      </c>
      <c r="B82" s="247" t="s">
        <v>324</v>
      </c>
      <c r="C82" s="104" t="s">
        <v>18</v>
      </c>
      <c r="D82" s="240">
        <v>1</v>
      </c>
      <c r="E82" s="278">
        <v>26291</v>
      </c>
      <c r="F82" s="241">
        <f t="shared" si="2"/>
        <v>4995.29</v>
      </c>
      <c r="G82" s="241">
        <f t="shared" si="3"/>
        <v>31286.29</v>
      </c>
      <c r="H82" s="25"/>
    </row>
    <row r="83" spans="1:8" ht="24.95" customHeight="1" x14ac:dyDescent="0.25">
      <c r="A83" s="73">
        <v>78</v>
      </c>
      <c r="B83" s="247" t="s">
        <v>326</v>
      </c>
      <c r="C83" s="104" t="s">
        <v>18</v>
      </c>
      <c r="D83" s="240">
        <v>1</v>
      </c>
      <c r="E83" s="278">
        <v>8283</v>
      </c>
      <c r="F83" s="241">
        <f t="shared" si="2"/>
        <v>1573.77</v>
      </c>
      <c r="G83" s="241">
        <f t="shared" si="3"/>
        <v>9856.77</v>
      </c>
      <c r="H83" s="25"/>
    </row>
    <row r="84" spans="1:8" ht="24.95" customHeight="1" x14ac:dyDescent="0.25">
      <c r="A84" s="73">
        <v>79</v>
      </c>
      <c r="B84" s="247" t="s">
        <v>328</v>
      </c>
      <c r="C84" s="104" t="s">
        <v>18</v>
      </c>
      <c r="D84" s="240">
        <v>1</v>
      </c>
      <c r="E84" s="278">
        <v>27491</v>
      </c>
      <c r="F84" s="241">
        <f t="shared" si="2"/>
        <v>5223.29</v>
      </c>
      <c r="G84" s="241">
        <f t="shared" si="3"/>
        <v>32714.29</v>
      </c>
      <c r="H84" s="25"/>
    </row>
    <row r="85" spans="1:8" ht="24.95" customHeight="1" x14ac:dyDescent="0.25">
      <c r="A85" s="73">
        <v>80</v>
      </c>
      <c r="B85" s="247" t="s">
        <v>330</v>
      </c>
      <c r="C85" s="104" t="s">
        <v>359</v>
      </c>
      <c r="D85" s="240">
        <v>1</v>
      </c>
      <c r="E85" s="278">
        <v>0</v>
      </c>
      <c r="F85" s="241">
        <f t="shared" si="2"/>
        <v>0</v>
      </c>
      <c r="G85" s="241">
        <f t="shared" si="3"/>
        <v>0</v>
      </c>
      <c r="H85" s="25"/>
    </row>
    <row r="86" spans="1:8" ht="24.95" customHeight="1" x14ac:dyDescent="0.25">
      <c r="A86" s="73">
        <v>81</v>
      </c>
      <c r="B86" s="247" t="s">
        <v>1453</v>
      </c>
      <c r="C86" s="104" t="s">
        <v>359</v>
      </c>
      <c r="D86" s="240">
        <v>1</v>
      </c>
      <c r="E86" s="278">
        <v>408163</v>
      </c>
      <c r="F86" s="241">
        <f t="shared" si="2"/>
        <v>77550.97</v>
      </c>
      <c r="G86" s="241">
        <f t="shared" si="3"/>
        <v>485713.97</v>
      </c>
      <c r="H86" s="25"/>
    </row>
    <row r="87" spans="1:8" ht="24.95" customHeight="1" x14ac:dyDescent="0.25">
      <c r="A87" s="73">
        <v>82</v>
      </c>
      <c r="B87" s="247" t="s">
        <v>1454</v>
      </c>
      <c r="C87" s="104" t="s">
        <v>359</v>
      </c>
      <c r="D87" s="240">
        <v>1</v>
      </c>
      <c r="E87" s="278">
        <v>0</v>
      </c>
      <c r="F87" s="241">
        <f t="shared" si="2"/>
        <v>0</v>
      </c>
      <c r="G87" s="241">
        <f t="shared" si="3"/>
        <v>0</v>
      </c>
      <c r="H87" s="25"/>
    </row>
    <row r="88" spans="1:8" ht="24.95" customHeight="1" x14ac:dyDescent="0.25">
      <c r="A88" s="73">
        <v>83</v>
      </c>
      <c r="B88" s="247" t="s">
        <v>333</v>
      </c>
      <c r="C88" s="104" t="s">
        <v>359</v>
      </c>
      <c r="D88" s="240">
        <v>1</v>
      </c>
      <c r="E88" s="278">
        <v>0</v>
      </c>
      <c r="F88" s="241">
        <f t="shared" si="2"/>
        <v>0</v>
      </c>
      <c r="G88" s="241">
        <f t="shared" si="3"/>
        <v>0</v>
      </c>
      <c r="H88" s="25"/>
    </row>
    <row r="89" spans="1:8" ht="24.95" customHeight="1" x14ac:dyDescent="0.25">
      <c r="A89" s="73">
        <v>84</v>
      </c>
      <c r="B89" s="247" t="s">
        <v>336</v>
      </c>
      <c r="C89" s="104" t="s">
        <v>18</v>
      </c>
      <c r="D89" s="240">
        <v>1</v>
      </c>
      <c r="E89" s="278">
        <v>425714</v>
      </c>
      <c r="F89" s="241">
        <f t="shared" si="2"/>
        <v>80885.66</v>
      </c>
      <c r="G89" s="241">
        <f t="shared" si="3"/>
        <v>506599.66000000003</v>
      </c>
      <c r="H89" s="25"/>
    </row>
    <row r="90" spans="1:8" ht="24.95" customHeight="1" x14ac:dyDescent="0.25">
      <c r="A90" s="73">
        <v>85</v>
      </c>
      <c r="B90" s="247" t="s">
        <v>338</v>
      </c>
      <c r="C90" s="104" t="s">
        <v>18</v>
      </c>
      <c r="D90" s="240">
        <v>1</v>
      </c>
      <c r="E90" s="278">
        <v>0</v>
      </c>
      <c r="F90" s="241">
        <f t="shared" si="2"/>
        <v>0</v>
      </c>
      <c r="G90" s="241">
        <f t="shared" si="3"/>
        <v>0</v>
      </c>
      <c r="H90" s="25"/>
    </row>
    <row r="91" spans="1:8" ht="24.95" customHeight="1" x14ac:dyDescent="0.25">
      <c r="A91" s="73">
        <v>86</v>
      </c>
      <c r="B91" s="247" t="s">
        <v>2110</v>
      </c>
      <c r="C91" s="104" t="s">
        <v>101</v>
      </c>
      <c r="D91" s="240">
        <v>1</v>
      </c>
      <c r="E91" s="278">
        <v>21489</v>
      </c>
      <c r="F91" s="241">
        <f t="shared" si="2"/>
        <v>4082.91</v>
      </c>
      <c r="G91" s="241">
        <f t="shared" si="3"/>
        <v>25571.91</v>
      </c>
      <c r="H91" s="25"/>
    </row>
    <row r="92" spans="1:8" ht="24.95" customHeight="1" x14ac:dyDescent="0.25">
      <c r="A92" s="73">
        <v>87</v>
      </c>
      <c r="B92" s="247" t="s">
        <v>347</v>
      </c>
      <c r="C92" s="104" t="s">
        <v>101</v>
      </c>
      <c r="D92" s="240">
        <v>1</v>
      </c>
      <c r="E92" s="278">
        <v>108391</v>
      </c>
      <c r="F92" s="241">
        <f t="shared" si="2"/>
        <v>20594.29</v>
      </c>
      <c r="G92" s="241">
        <f t="shared" si="3"/>
        <v>128985.29000000001</v>
      </c>
      <c r="H92" s="25"/>
    </row>
    <row r="93" spans="1:8" ht="24.95" customHeight="1" x14ac:dyDescent="0.25">
      <c r="A93" s="73">
        <v>88</v>
      </c>
      <c r="B93" s="247" t="s">
        <v>356</v>
      </c>
      <c r="C93" s="104" t="s">
        <v>18</v>
      </c>
      <c r="D93" s="240">
        <v>1</v>
      </c>
      <c r="E93" s="278">
        <v>2679</v>
      </c>
      <c r="F93" s="241">
        <f t="shared" si="2"/>
        <v>509.01</v>
      </c>
      <c r="G93" s="241">
        <f t="shared" si="3"/>
        <v>3188.01</v>
      </c>
      <c r="H93" s="25"/>
    </row>
    <row r="94" spans="1:8" ht="24.95" customHeight="1" x14ac:dyDescent="0.25">
      <c r="A94" s="73">
        <v>89</v>
      </c>
      <c r="B94" s="247" t="s">
        <v>358</v>
      </c>
      <c r="C94" s="104" t="s">
        <v>359</v>
      </c>
      <c r="D94" s="240">
        <v>1</v>
      </c>
      <c r="E94" s="278">
        <v>200000</v>
      </c>
      <c r="F94" s="241">
        <f t="shared" si="2"/>
        <v>38000</v>
      </c>
      <c r="G94" s="241">
        <f t="shared" si="3"/>
        <v>238000</v>
      </c>
      <c r="H94" s="25"/>
    </row>
    <row r="95" spans="1:8" ht="24.95" customHeight="1" x14ac:dyDescent="0.25">
      <c r="A95" s="73">
        <v>90</v>
      </c>
      <c r="B95" s="247" t="s">
        <v>2111</v>
      </c>
      <c r="C95" s="104" t="s">
        <v>18</v>
      </c>
      <c r="D95" s="240">
        <v>1</v>
      </c>
      <c r="E95" s="278">
        <v>4682</v>
      </c>
      <c r="F95" s="241">
        <f t="shared" si="2"/>
        <v>889.58</v>
      </c>
      <c r="G95" s="241">
        <f t="shared" si="3"/>
        <v>5571.58</v>
      </c>
      <c r="H95" s="25"/>
    </row>
    <row r="96" spans="1:8" ht="24.95" customHeight="1" x14ac:dyDescent="0.25">
      <c r="A96" s="73">
        <v>91</v>
      </c>
      <c r="B96" s="247" t="s">
        <v>365</v>
      </c>
      <c r="C96" s="104" t="s">
        <v>162</v>
      </c>
      <c r="D96" s="240">
        <v>1</v>
      </c>
      <c r="E96" s="278">
        <v>20288</v>
      </c>
      <c r="F96" s="241">
        <f t="shared" si="2"/>
        <v>3854.7200000000003</v>
      </c>
      <c r="G96" s="241">
        <f t="shared" si="3"/>
        <v>24142.720000000001</v>
      </c>
      <c r="H96" s="25"/>
    </row>
    <row r="97" spans="1:8" ht="24.95" customHeight="1" x14ac:dyDescent="0.25">
      <c r="A97" s="73">
        <v>92</v>
      </c>
      <c r="B97" s="247" t="s">
        <v>369</v>
      </c>
      <c r="C97" s="104" t="s">
        <v>18</v>
      </c>
      <c r="D97" s="240">
        <v>1</v>
      </c>
      <c r="E97" s="278">
        <v>0</v>
      </c>
      <c r="F97" s="241">
        <f t="shared" si="2"/>
        <v>0</v>
      </c>
      <c r="G97" s="241">
        <f t="shared" si="3"/>
        <v>0</v>
      </c>
      <c r="H97" s="25"/>
    </row>
    <row r="98" spans="1:8" ht="24.95" customHeight="1" x14ac:dyDescent="0.25">
      <c r="A98" s="73">
        <v>93</v>
      </c>
      <c r="B98" s="247" t="s">
        <v>372</v>
      </c>
      <c r="C98" s="104" t="s">
        <v>18</v>
      </c>
      <c r="D98" s="240">
        <v>1</v>
      </c>
      <c r="E98" s="278">
        <v>1021489</v>
      </c>
      <c r="F98" s="241">
        <f t="shared" si="2"/>
        <v>194082.91</v>
      </c>
      <c r="G98" s="241">
        <f t="shared" si="3"/>
        <v>1215571.9099999999</v>
      </c>
      <c r="H98" s="25"/>
    </row>
    <row r="99" spans="1:8" ht="24.95" customHeight="1" x14ac:dyDescent="0.25">
      <c r="A99" s="73">
        <v>94</v>
      </c>
      <c r="B99" s="247" t="s">
        <v>374</v>
      </c>
      <c r="C99" s="104" t="s">
        <v>18</v>
      </c>
      <c r="D99" s="240">
        <v>1</v>
      </c>
      <c r="E99" s="278">
        <v>892317</v>
      </c>
      <c r="F99" s="241">
        <f t="shared" si="2"/>
        <v>169540.23</v>
      </c>
      <c r="G99" s="241">
        <f t="shared" si="3"/>
        <v>1061857.23</v>
      </c>
      <c r="H99" s="25"/>
    </row>
    <row r="100" spans="1:8" ht="24.95" customHeight="1" x14ac:dyDescent="0.25">
      <c r="A100" s="73">
        <v>95</v>
      </c>
      <c r="B100" s="247" t="s">
        <v>377</v>
      </c>
      <c r="C100" s="104" t="s">
        <v>115</v>
      </c>
      <c r="D100" s="240">
        <v>1</v>
      </c>
      <c r="E100" s="278">
        <v>41529</v>
      </c>
      <c r="F100" s="241">
        <f t="shared" si="2"/>
        <v>7890.51</v>
      </c>
      <c r="G100" s="241">
        <f t="shared" si="3"/>
        <v>49419.51</v>
      </c>
      <c r="H100" s="25"/>
    </row>
    <row r="101" spans="1:8" ht="24.95" customHeight="1" x14ac:dyDescent="0.25">
      <c r="A101" s="73">
        <v>96</v>
      </c>
      <c r="B101" s="247" t="s">
        <v>378</v>
      </c>
      <c r="C101" s="104" t="s">
        <v>18</v>
      </c>
      <c r="D101" s="240">
        <v>1</v>
      </c>
      <c r="E101" s="278">
        <v>300</v>
      </c>
      <c r="F101" s="241">
        <f t="shared" si="2"/>
        <v>57</v>
      </c>
      <c r="G101" s="241">
        <f t="shared" si="3"/>
        <v>357</v>
      </c>
      <c r="H101" s="25"/>
    </row>
    <row r="102" spans="1:8" ht="24.95" customHeight="1" x14ac:dyDescent="0.25">
      <c r="A102" s="73">
        <v>97</v>
      </c>
      <c r="B102" s="247" t="s">
        <v>381</v>
      </c>
      <c r="C102" s="104" t="s">
        <v>18</v>
      </c>
      <c r="D102" s="240">
        <v>1</v>
      </c>
      <c r="E102" s="278">
        <v>300</v>
      </c>
      <c r="F102" s="241">
        <f t="shared" si="2"/>
        <v>57</v>
      </c>
      <c r="G102" s="241">
        <f t="shared" si="3"/>
        <v>357</v>
      </c>
      <c r="H102" s="25"/>
    </row>
    <row r="103" spans="1:8" ht="24.95" customHeight="1" x14ac:dyDescent="0.25">
      <c r="A103" s="73">
        <v>98</v>
      </c>
      <c r="B103" s="247" t="s">
        <v>384</v>
      </c>
      <c r="C103" s="104" t="s">
        <v>18</v>
      </c>
      <c r="D103" s="240">
        <v>1</v>
      </c>
      <c r="E103" s="278">
        <v>476</v>
      </c>
      <c r="F103" s="241">
        <f t="shared" si="2"/>
        <v>90.44</v>
      </c>
      <c r="G103" s="241">
        <f t="shared" si="3"/>
        <v>566.44000000000005</v>
      </c>
      <c r="H103" s="25"/>
    </row>
    <row r="104" spans="1:8" ht="24.95" customHeight="1" x14ac:dyDescent="0.25">
      <c r="A104" s="73">
        <v>99</v>
      </c>
      <c r="B104" s="247" t="s">
        <v>386</v>
      </c>
      <c r="C104" s="104" t="s">
        <v>18</v>
      </c>
      <c r="D104" s="240">
        <v>1</v>
      </c>
      <c r="E104" s="278">
        <v>950</v>
      </c>
      <c r="F104" s="241">
        <f t="shared" si="2"/>
        <v>180.5</v>
      </c>
      <c r="G104" s="241">
        <f t="shared" si="3"/>
        <v>1130.5</v>
      </c>
      <c r="H104" s="25"/>
    </row>
    <row r="105" spans="1:8" ht="24.95" customHeight="1" x14ac:dyDescent="0.25">
      <c r="A105" s="73">
        <v>100</v>
      </c>
      <c r="B105" s="247" t="s">
        <v>388</v>
      </c>
      <c r="C105" s="104" t="s">
        <v>18</v>
      </c>
      <c r="D105" s="240">
        <v>1</v>
      </c>
      <c r="E105" s="278">
        <v>15000</v>
      </c>
      <c r="F105" s="241">
        <f t="shared" si="2"/>
        <v>2850</v>
      </c>
      <c r="G105" s="241">
        <f t="shared" si="3"/>
        <v>17850</v>
      </c>
      <c r="H105" s="25"/>
    </row>
    <row r="106" spans="1:8" ht="24.95" customHeight="1" x14ac:dyDescent="0.25">
      <c r="A106" s="73">
        <v>101</v>
      </c>
      <c r="B106" s="247" t="s">
        <v>394</v>
      </c>
      <c r="C106" s="104" t="s">
        <v>18</v>
      </c>
      <c r="D106" s="240">
        <v>1</v>
      </c>
      <c r="E106" s="278">
        <v>233974</v>
      </c>
      <c r="F106" s="241">
        <f t="shared" si="2"/>
        <v>44455.06</v>
      </c>
      <c r="G106" s="241">
        <f t="shared" si="3"/>
        <v>278429.06</v>
      </c>
      <c r="H106" s="25"/>
    </row>
    <row r="107" spans="1:8" ht="24.95" customHeight="1" x14ac:dyDescent="0.25">
      <c r="A107" s="73">
        <v>102</v>
      </c>
      <c r="B107" s="247" t="s">
        <v>396</v>
      </c>
      <c r="C107" s="104" t="s">
        <v>18</v>
      </c>
      <c r="D107" s="240">
        <v>1</v>
      </c>
      <c r="E107" s="278">
        <v>5000</v>
      </c>
      <c r="F107" s="241">
        <f t="shared" si="2"/>
        <v>950</v>
      </c>
      <c r="G107" s="241">
        <f t="shared" si="3"/>
        <v>5950</v>
      </c>
      <c r="H107" s="25"/>
    </row>
    <row r="108" spans="1:8" ht="24.95" customHeight="1" x14ac:dyDescent="0.25">
      <c r="A108" s="73">
        <v>103</v>
      </c>
      <c r="B108" s="247" t="s">
        <v>399</v>
      </c>
      <c r="C108" s="104" t="s">
        <v>18</v>
      </c>
      <c r="D108" s="240">
        <v>1</v>
      </c>
      <c r="E108" s="278">
        <v>0</v>
      </c>
      <c r="F108" s="241">
        <f t="shared" si="2"/>
        <v>0</v>
      </c>
      <c r="G108" s="241">
        <f t="shared" si="3"/>
        <v>0</v>
      </c>
      <c r="H108" s="25"/>
    </row>
    <row r="109" spans="1:8" ht="24.95" customHeight="1" x14ac:dyDescent="0.25">
      <c r="A109" s="73">
        <v>104</v>
      </c>
      <c r="B109" s="247" t="s">
        <v>402</v>
      </c>
      <c r="C109" s="104" t="s">
        <v>18</v>
      </c>
      <c r="D109" s="240">
        <v>1</v>
      </c>
      <c r="E109" s="278">
        <v>19088</v>
      </c>
      <c r="F109" s="241">
        <f t="shared" si="2"/>
        <v>3626.7200000000003</v>
      </c>
      <c r="G109" s="241">
        <f t="shared" si="3"/>
        <v>22714.720000000001</v>
      </c>
      <c r="H109" s="25"/>
    </row>
    <row r="110" spans="1:8" ht="24.95" customHeight="1" x14ac:dyDescent="0.25">
      <c r="A110" s="73">
        <v>105</v>
      </c>
      <c r="B110" s="247" t="s">
        <v>406</v>
      </c>
      <c r="C110" s="104" t="s">
        <v>18</v>
      </c>
      <c r="D110" s="240">
        <v>1</v>
      </c>
      <c r="E110" s="278">
        <v>47899</v>
      </c>
      <c r="F110" s="241">
        <f t="shared" si="2"/>
        <v>9100.81</v>
      </c>
      <c r="G110" s="241">
        <f t="shared" si="3"/>
        <v>56999.81</v>
      </c>
      <c r="H110" s="25"/>
    </row>
    <row r="111" spans="1:8" ht="24.95" customHeight="1" x14ac:dyDescent="0.25">
      <c r="A111" s="73">
        <v>106</v>
      </c>
      <c r="B111" s="247" t="s">
        <v>410</v>
      </c>
      <c r="C111" s="104" t="s">
        <v>411</v>
      </c>
      <c r="D111" s="240">
        <v>1</v>
      </c>
      <c r="E111" s="278">
        <v>35714</v>
      </c>
      <c r="F111" s="241">
        <f t="shared" si="2"/>
        <v>6785.66</v>
      </c>
      <c r="G111" s="241">
        <f t="shared" si="3"/>
        <v>42499.66</v>
      </c>
      <c r="H111" s="25"/>
    </row>
    <row r="112" spans="1:8" ht="24.95" customHeight="1" x14ac:dyDescent="0.25">
      <c r="A112" s="73">
        <v>107</v>
      </c>
      <c r="B112" s="247" t="s">
        <v>413</v>
      </c>
      <c r="C112" s="104" t="s">
        <v>18</v>
      </c>
      <c r="D112" s="240">
        <v>1</v>
      </c>
      <c r="E112" s="278">
        <v>7743</v>
      </c>
      <c r="F112" s="241">
        <f t="shared" si="2"/>
        <v>1471.17</v>
      </c>
      <c r="G112" s="241">
        <f t="shared" si="3"/>
        <v>9214.17</v>
      </c>
      <c r="H112" s="25"/>
    </row>
    <row r="113" spans="1:8" ht="24.95" customHeight="1" x14ac:dyDescent="0.25">
      <c r="A113" s="73">
        <v>108</v>
      </c>
      <c r="B113" s="247" t="s">
        <v>415</v>
      </c>
      <c r="C113" s="104" t="s">
        <v>18</v>
      </c>
      <c r="D113" s="240">
        <v>1</v>
      </c>
      <c r="E113" s="278">
        <v>37815</v>
      </c>
      <c r="F113" s="241">
        <f t="shared" si="2"/>
        <v>7184.85</v>
      </c>
      <c r="G113" s="241">
        <f t="shared" si="3"/>
        <v>44999.85</v>
      </c>
      <c r="H113" s="25"/>
    </row>
    <row r="114" spans="1:8" ht="24.95" customHeight="1" x14ac:dyDescent="0.25">
      <c r="A114" s="73">
        <v>109</v>
      </c>
      <c r="B114" s="247" t="s">
        <v>419</v>
      </c>
      <c r="C114" s="104" t="s">
        <v>101</v>
      </c>
      <c r="D114" s="240">
        <v>1</v>
      </c>
      <c r="E114" s="278">
        <v>166387</v>
      </c>
      <c r="F114" s="241">
        <f t="shared" si="2"/>
        <v>31613.53</v>
      </c>
      <c r="G114" s="241">
        <f t="shared" si="3"/>
        <v>198000.53</v>
      </c>
      <c r="H114" s="25"/>
    </row>
    <row r="115" spans="1:8" ht="24.95" customHeight="1" x14ac:dyDescent="0.25">
      <c r="A115" s="73">
        <v>110</v>
      </c>
      <c r="B115" s="247" t="s">
        <v>1455</v>
      </c>
      <c r="C115" s="104" t="s">
        <v>1442</v>
      </c>
      <c r="D115" s="240">
        <v>1</v>
      </c>
      <c r="E115" s="278">
        <v>378031</v>
      </c>
      <c r="F115" s="241">
        <f t="shared" si="2"/>
        <v>71825.89</v>
      </c>
      <c r="G115" s="241">
        <f t="shared" si="3"/>
        <v>449856.89</v>
      </c>
      <c r="H115" s="25"/>
    </row>
    <row r="116" spans="1:8" ht="24.95" customHeight="1" x14ac:dyDescent="0.25">
      <c r="A116" s="73">
        <v>111</v>
      </c>
      <c r="B116" s="247" t="s">
        <v>1443</v>
      </c>
      <c r="C116" s="104" t="s">
        <v>18</v>
      </c>
      <c r="D116" s="240">
        <v>1</v>
      </c>
      <c r="E116" s="278">
        <v>71549</v>
      </c>
      <c r="F116" s="241">
        <f t="shared" si="2"/>
        <v>13594.31</v>
      </c>
      <c r="G116" s="241">
        <f t="shared" si="3"/>
        <v>85143.31</v>
      </c>
      <c r="H116" s="25"/>
    </row>
    <row r="117" spans="1:8" ht="24.95" customHeight="1" x14ac:dyDescent="0.25">
      <c r="A117" s="73">
        <v>112</v>
      </c>
      <c r="B117" s="247" t="s">
        <v>424</v>
      </c>
      <c r="C117" s="104" t="s">
        <v>425</v>
      </c>
      <c r="D117" s="240">
        <v>1</v>
      </c>
      <c r="E117" s="278">
        <v>0</v>
      </c>
      <c r="F117" s="241">
        <f t="shared" si="2"/>
        <v>0</v>
      </c>
      <c r="G117" s="241">
        <f t="shared" si="3"/>
        <v>0</v>
      </c>
      <c r="H117" s="25"/>
    </row>
    <row r="118" spans="1:8" ht="24.95" customHeight="1" x14ac:dyDescent="0.25">
      <c r="A118" s="73">
        <v>113</v>
      </c>
      <c r="B118" s="247" t="s">
        <v>426</v>
      </c>
      <c r="C118" s="104" t="s">
        <v>425</v>
      </c>
      <c r="D118" s="240">
        <v>1</v>
      </c>
      <c r="E118" s="278">
        <v>62305</v>
      </c>
      <c r="F118" s="241">
        <f t="shared" si="2"/>
        <v>11837.95</v>
      </c>
      <c r="G118" s="241">
        <f t="shared" si="3"/>
        <v>74142.95</v>
      </c>
      <c r="H118" s="25"/>
    </row>
    <row r="119" spans="1:8" ht="24.95" customHeight="1" x14ac:dyDescent="0.25">
      <c r="A119" s="73">
        <v>114</v>
      </c>
      <c r="B119" s="247" t="s">
        <v>429</v>
      </c>
      <c r="C119" s="104" t="s">
        <v>425</v>
      </c>
      <c r="D119" s="240">
        <v>1</v>
      </c>
      <c r="E119" s="278">
        <v>38535</v>
      </c>
      <c r="F119" s="241">
        <f t="shared" si="2"/>
        <v>7321.65</v>
      </c>
      <c r="G119" s="241">
        <f t="shared" si="3"/>
        <v>45856.65</v>
      </c>
      <c r="H119" s="25"/>
    </row>
    <row r="120" spans="1:8" ht="24.95" customHeight="1" x14ac:dyDescent="0.25">
      <c r="A120" s="73">
        <v>115</v>
      </c>
      <c r="B120" s="247" t="s">
        <v>431</v>
      </c>
      <c r="C120" s="104" t="s">
        <v>18</v>
      </c>
      <c r="D120" s="240">
        <v>1</v>
      </c>
      <c r="E120" s="278">
        <v>308403</v>
      </c>
      <c r="F120" s="241">
        <f t="shared" si="2"/>
        <v>58596.57</v>
      </c>
      <c r="G120" s="241">
        <f t="shared" si="3"/>
        <v>366999.57</v>
      </c>
      <c r="H120" s="25"/>
    </row>
    <row r="121" spans="1:8" ht="24.95" customHeight="1" x14ac:dyDescent="0.25">
      <c r="A121" s="73">
        <v>116</v>
      </c>
      <c r="B121" s="247" t="s">
        <v>434</v>
      </c>
      <c r="C121" s="104" t="s">
        <v>18</v>
      </c>
      <c r="D121" s="240">
        <v>1</v>
      </c>
      <c r="E121" s="278">
        <v>77000</v>
      </c>
      <c r="F121" s="241">
        <f t="shared" si="2"/>
        <v>14630</v>
      </c>
      <c r="G121" s="241">
        <f t="shared" si="3"/>
        <v>91630</v>
      </c>
      <c r="H121" s="25"/>
    </row>
    <row r="122" spans="1:8" ht="24.95" customHeight="1" x14ac:dyDescent="0.25">
      <c r="A122" s="73">
        <v>117</v>
      </c>
      <c r="B122" s="247" t="s">
        <v>436</v>
      </c>
      <c r="C122" s="104" t="s">
        <v>437</v>
      </c>
      <c r="D122" s="240">
        <v>1</v>
      </c>
      <c r="E122" s="278">
        <v>232857</v>
      </c>
      <c r="F122" s="241">
        <f t="shared" si="2"/>
        <v>44242.83</v>
      </c>
      <c r="G122" s="241">
        <f t="shared" si="3"/>
        <v>277099.83</v>
      </c>
      <c r="H122" s="25"/>
    </row>
    <row r="123" spans="1:8" ht="24.95" customHeight="1" x14ac:dyDescent="0.25">
      <c r="A123" s="73">
        <v>118</v>
      </c>
      <c r="B123" s="247" t="s">
        <v>442</v>
      </c>
      <c r="C123" s="104" t="s">
        <v>101</v>
      </c>
      <c r="D123" s="240">
        <v>1</v>
      </c>
      <c r="E123" s="278">
        <v>101561</v>
      </c>
      <c r="F123" s="241">
        <f t="shared" si="2"/>
        <v>19296.59</v>
      </c>
      <c r="G123" s="241">
        <f t="shared" si="3"/>
        <v>120857.59</v>
      </c>
      <c r="H123" s="25"/>
    </row>
    <row r="124" spans="1:8" ht="24.95" customHeight="1" x14ac:dyDescent="0.25">
      <c r="A124" s="73">
        <v>119</v>
      </c>
      <c r="B124" s="247" t="s">
        <v>448</v>
      </c>
      <c r="C124" s="104" t="s">
        <v>18</v>
      </c>
      <c r="D124" s="240">
        <v>1</v>
      </c>
      <c r="E124" s="278">
        <v>1510000</v>
      </c>
      <c r="F124" s="241">
        <f t="shared" si="2"/>
        <v>286900</v>
      </c>
      <c r="G124" s="241">
        <f t="shared" si="3"/>
        <v>1796900</v>
      </c>
      <c r="H124" s="25"/>
    </row>
    <row r="125" spans="1:8" ht="24.95" customHeight="1" x14ac:dyDescent="0.25">
      <c r="A125" s="73">
        <v>120</v>
      </c>
      <c r="B125" s="247" t="s">
        <v>451</v>
      </c>
      <c r="C125" s="104" t="s">
        <v>18</v>
      </c>
      <c r="D125" s="240">
        <v>1</v>
      </c>
      <c r="E125" s="278">
        <v>749100</v>
      </c>
      <c r="F125" s="241">
        <f t="shared" si="2"/>
        <v>142329</v>
      </c>
      <c r="G125" s="241">
        <f t="shared" si="3"/>
        <v>891429</v>
      </c>
      <c r="H125" s="25"/>
    </row>
    <row r="126" spans="1:8" ht="24.95" customHeight="1" x14ac:dyDescent="0.25">
      <c r="A126" s="73">
        <v>121</v>
      </c>
      <c r="B126" s="247" t="s">
        <v>453</v>
      </c>
      <c r="C126" s="104" t="s">
        <v>18</v>
      </c>
      <c r="D126" s="240">
        <v>1</v>
      </c>
      <c r="E126" s="278">
        <v>187275</v>
      </c>
      <c r="F126" s="241">
        <f t="shared" si="2"/>
        <v>35582.25</v>
      </c>
      <c r="G126" s="241">
        <f t="shared" si="3"/>
        <v>222857.25</v>
      </c>
      <c r="H126" s="25"/>
    </row>
    <row r="127" spans="1:8" ht="24.95" customHeight="1" x14ac:dyDescent="0.25">
      <c r="A127" s="73">
        <v>122</v>
      </c>
      <c r="B127" s="247" t="s">
        <v>456</v>
      </c>
      <c r="C127" s="104" t="s">
        <v>18</v>
      </c>
      <c r="D127" s="240">
        <v>1</v>
      </c>
      <c r="E127" s="278">
        <v>0</v>
      </c>
      <c r="F127" s="241">
        <f t="shared" si="2"/>
        <v>0</v>
      </c>
      <c r="G127" s="241">
        <f t="shared" si="3"/>
        <v>0</v>
      </c>
      <c r="H127" s="25"/>
    </row>
    <row r="128" spans="1:8" ht="24.95" customHeight="1" x14ac:dyDescent="0.25">
      <c r="A128" s="73">
        <v>123</v>
      </c>
      <c r="B128" s="247" t="s">
        <v>1456</v>
      </c>
      <c r="C128" s="104" t="s">
        <v>18</v>
      </c>
      <c r="D128" s="240">
        <v>1</v>
      </c>
      <c r="E128" s="278">
        <v>75870</v>
      </c>
      <c r="F128" s="241">
        <f t="shared" si="2"/>
        <v>14415.3</v>
      </c>
      <c r="G128" s="241">
        <f t="shared" si="3"/>
        <v>90285.3</v>
      </c>
      <c r="H128" s="25"/>
    </row>
    <row r="129" spans="1:8" ht="24.95" customHeight="1" x14ac:dyDescent="0.25">
      <c r="A129" s="73">
        <v>124</v>
      </c>
      <c r="B129" s="247" t="s">
        <v>459</v>
      </c>
      <c r="C129" s="104" t="s">
        <v>18</v>
      </c>
      <c r="D129" s="240">
        <v>1</v>
      </c>
      <c r="E129" s="278">
        <v>73770</v>
      </c>
      <c r="F129" s="241">
        <f t="shared" si="2"/>
        <v>14016.3</v>
      </c>
      <c r="G129" s="241">
        <f t="shared" si="3"/>
        <v>87786.3</v>
      </c>
      <c r="H129" s="25"/>
    </row>
    <row r="130" spans="1:8" ht="24.95" customHeight="1" x14ac:dyDescent="0.25">
      <c r="A130" s="73">
        <v>125</v>
      </c>
      <c r="B130" s="247" t="s">
        <v>462</v>
      </c>
      <c r="C130" s="104" t="s">
        <v>18</v>
      </c>
      <c r="D130" s="240">
        <v>1</v>
      </c>
      <c r="E130" s="278">
        <v>79232</v>
      </c>
      <c r="F130" s="241">
        <f t="shared" si="2"/>
        <v>15054.08</v>
      </c>
      <c r="G130" s="241">
        <f t="shared" si="3"/>
        <v>94286.080000000002</v>
      </c>
      <c r="H130" s="25"/>
    </row>
    <row r="131" spans="1:8" ht="24.95" customHeight="1" x14ac:dyDescent="0.25">
      <c r="A131" s="73">
        <v>126</v>
      </c>
      <c r="B131" s="247" t="s">
        <v>465</v>
      </c>
      <c r="C131" s="104" t="s">
        <v>18</v>
      </c>
      <c r="D131" s="240">
        <v>1</v>
      </c>
      <c r="E131" s="278">
        <v>360144</v>
      </c>
      <c r="F131" s="241">
        <f t="shared" si="2"/>
        <v>68427.360000000001</v>
      </c>
      <c r="G131" s="241">
        <f t="shared" si="3"/>
        <v>428571.36</v>
      </c>
      <c r="H131" s="25"/>
    </row>
    <row r="132" spans="1:8" ht="24.95" customHeight="1" x14ac:dyDescent="0.25">
      <c r="A132" s="73">
        <v>127</v>
      </c>
      <c r="B132" s="247" t="s">
        <v>468</v>
      </c>
      <c r="C132" s="104" t="s">
        <v>18</v>
      </c>
      <c r="D132" s="240">
        <v>1</v>
      </c>
      <c r="E132" s="278">
        <v>522209</v>
      </c>
      <c r="F132" s="241">
        <f t="shared" si="2"/>
        <v>99219.71</v>
      </c>
      <c r="G132" s="241">
        <f t="shared" si="3"/>
        <v>621428.71</v>
      </c>
      <c r="H132" s="25"/>
    </row>
    <row r="133" spans="1:8" ht="24.95" customHeight="1" x14ac:dyDescent="0.25">
      <c r="A133" s="73">
        <v>128</v>
      </c>
      <c r="B133" s="247" t="s">
        <v>1457</v>
      </c>
      <c r="C133" s="104" t="s">
        <v>482</v>
      </c>
      <c r="D133" s="240">
        <v>1</v>
      </c>
      <c r="E133" s="278">
        <v>48814</v>
      </c>
      <c r="F133" s="241">
        <f t="shared" si="2"/>
        <v>9274.66</v>
      </c>
      <c r="G133" s="241">
        <f t="shared" si="3"/>
        <v>58088.66</v>
      </c>
      <c r="H133" s="25"/>
    </row>
    <row r="134" spans="1:8" ht="24.95" customHeight="1" x14ac:dyDescent="0.25">
      <c r="A134" s="73">
        <v>129</v>
      </c>
      <c r="B134" s="247" t="s">
        <v>2112</v>
      </c>
      <c r="C134" s="104" t="s">
        <v>482</v>
      </c>
      <c r="D134" s="240">
        <v>1</v>
      </c>
      <c r="E134" s="278">
        <v>43214</v>
      </c>
      <c r="F134" s="241">
        <f t="shared" si="2"/>
        <v>8210.66</v>
      </c>
      <c r="G134" s="241">
        <f t="shared" si="3"/>
        <v>51424.66</v>
      </c>
      <c r="H134" s="25"/>
    </row>
    <row r="135" spans="1:8" ht="24.95" customHeight="1" x14ac:dyDescent="0.25">
      <c r="A135" s="73">
        <v>130</v>
      </c>
      <c r="B135" s="247" t="s">
        <v>485</v>
      </c>
      <c r="C135" s="104" t="s">
        <v>482</v>
      </c>
      <c r="D135" s="240">
        <v>1</v>
      </c>
      <c r="E135" s="278">
        <v>0</v>
      </c>
      <c r="F135" s="241">
        <f t="shared" ref="F135:F198" si="4">+E135*0.19</f>
        <v>0</v>
      </c>
      <c r="G135" s="241">
        <f t="shared" ref="G135:G198" si="5">+F135+E135</f>
        <v>0</v>
      </c>
      <c r="H135" s="25"/>
    </row>
    <row r="136" spans="1:8" ht="24.95" customHeight="1" x14ac:dyDescent="0.25">
      <c r="A136" s="73">
        <v>131</v>
      </c>
      <c r="B136" s="247" t="s">
        <v>486</v>
      </c>
      <c r="C136" s="104" t="s">
        <v>482</v>
      </c>
      <c r="D136" s="240">
        <v>1</v>
      </c>
      <c r="E136" s="278">
        <v>0</v>
      </c>
      <c r="F136" s="241">
        <f t="shared" si="4"/>
        <v>0</v>
      </c>
      <c r="G136" s="241">
        <f t="shared" si="5"/>
        <v>0</v>
      </c>
      <c r="H136" s="25"/>
    </row>
    <row r="137" spans="1:8" ht="24.95" customHeight="1" x14ac:dyDescent="0.25">
      <c r="A137" s="73">
        <v>132</v>
      </c>
      <c r="B137" s="247" t="s">
        <v>487</v>
      </c>
      <c r="C137" s="104" t="s">
        <v>18</v>
      </c>
      <c r="D137" s="240">
        <v>1</v>
      </c>
      <c r="E137" s="278">
        <v>15006</v>
      </c>
      <c r="F137" s="241">
        <f t="shared" si="4"/>
        <v>2851.14</v>
      </c>
      <c r="G137" s="241">
        <f t="shared" si="5"/>
        <v>17857.14</v>
      </c>
      <c r="H137" s="25"/>
    </row>
    <row r="138" spans="1:8" ht="24.95" customHeight="1" x14ac:dyDescent="0.25">
      <c r="A138" s="73">
        <v>133</v>
      </c>
      <c r="B138" s="247" t="s">
        <v>488</v>
      </c>
      <c r="C138" s="104" t="s">
        <v>482</v>
      </c>
      <c r="D138" s="240">
        <v>1</v>
      </c>
      <c r="E138" s="278">
        <v>0</v>
      </c>
      <c r="F138" s="241">
        <f t="shared" si="4"/>
        <v>0</v>
      </c>
      <c r="G138" s="241">
        <f t="shared" si="5"/>
        <v>0</v>
      </c>
      <c r="H138" s="25"/>
    </row>
    <row r="139" spans="1:8" ht="24.95" customHeight="1" x14ac:dyDescent="0.25">
      <c r="A139" s="73">
        <v>134</v>
      </c>
      <c r="B139" s="247" t="s">
        <v>490</v>
      </c>
      <c r="C139" s="104" t="s">
        <v>482</v>
      </c>
      <c r="D139" s="240">
        <v>1</v>
      </c>
      <c r="E139" s="278">
        <v>0</v>
      </c>
      <c r="F139" s="241">
        <f t="shared" si="4"/>
        <v>0</v>
      </c>
      <c r="G139" s="241">
        <f t="shared" si="5"/>
        <v>0</v>
      </c>
      <c r="H139" s="25"/>
    </row>
    <row r="140" spans="1:8" ht="24.95" customHeight="1" x14ac:dyDescent="0.25">
      <c r="A140" s="73">
        <v>135</v>
      </c>
      <c r="B140" s="247" t="s">
        <v>491</v>
      </c>
      <c r="C140" s="104" t="s">
        <v>471</v>
      </c>
      <c r="D140" s="240">
        <v>1</v>
      </c>
      <c r="E140" s="278">
        <v>1801</v>
      </c>
      <c r="F140" s="241">
        <f t="shared" si="4"/>
        <v>342.19</v>
      </c>
      <c r="G140" s="241">
        <f t="shared" si="5"/>
        <v>2143.19</v>
      </c>
      <c r="H140" s="25"/>
    </row>
    <row r="141" spans="1:8" ht="45" customHeight="1" x14ac:dyDescent="0.25">
      <c r="A141" s="73">
        <v>136</v>
      </c>
      <c r="B141" s="247" t="s">
        <v>2113</v>
      </c>
      <c r="C141" s="104" t="s">
        <v>18</v>
      </c>
      <c r="D141" s="240">
        <v>1</v>
      </c>
      <c r="E141" s="278">
        <v>314286</v>
      </c>
      <c r="F141" s="241">
        <f t="shared" si="4"/>
        <v>59714.340000000004</v>
      </c>
      <c r="G141" s="241">
        <f t="shared" si="5"/>
        <v>374000.34</v>
      </c>
      <c r="H141" s="25"/>
    </row>
    <row r="142" spans="1:8" ht="24.95" customHeight="1" x14ac:dyDescent="0.25">
      <c r="A142" s="73">
        <v>137</v>
      </c>
      <c r="B142" s="247" t="s">
        <v>496</v>
      </c>
      <c r="C142" s="104" t="s">
        <v>18</v>
      </c>
      <c r="D142" s="240">
        <v>1</v>
      </c>
      <c r="E142" s="278">
        <v>609844</v>
      </c>
      <c r="F142" s="241">
        <f t="shared" si="4"/>
        <v>115870.36</v>
      </c>
      <c r="G142" s="241">
        <f t="shared" si="5"/>
        <v>725714.36</v>
      </c>
      <c r="H142" s="25"/>
    </row>
    <row r="143" spans="1:8" ht="24.95" customHeight="1" x14ac:dyDescent="0.25">
      <c r="A143" s="73">
        <v>138</v>
      </c>
      <c r="B143" s="247" t="s">
        <v>1458</v>
      </c>
      <c r="C143" s="104" t="s">
        <v>18</v>
      </c>
      <c r="D143" s="240">
        <v>1</v>
      </c>
      <c r="E143" s="278">
        <v>56062</v>
      </c>
      <c r="F143" s="241">
        <f t="shared" si="4"/>
        <v>10651.78</v>
      </c>
      <c r="G143" s="241">
        <f t="shared" si="5"/>
        <v>66713.78</v>
      </c>
      <c r="H143" s="25"/>
    </row>
    <row r="144" spans="1:8" ht="24.95" customHeight="1" x14ac:dyDescent="0.25">
      <c r="A144" s="73">
        <v>139</v>
      </c>
      <c r="B144" s="247" t="s">
        <v>1459</v>
      </c>
      <c r="C144" s="104" t="s">
        <v>18</v>
      </c>
      <c r="D144" s="240">
        <v>1</v>
      </c>
      <c r="E144" s="278">
        <v>42017</v>
      </c>
      <c r="F144" s="241">
        <f t="shared" si="4"/>
        <v>7983.2300000000005</v>
      </c>
      <c r="G144" s="241">
        <f t="shared" si="5"/>
        <v>50000.23</v>
      </c>
      <c r="H144" s="25"/>
    </row>
    <row r="145" spans="1:8" ht="24.95" customHeight="1" x14ac:dyDescent="0.25">
      <c r="A145" s="73">
        <v>140</v>
      </c>
      <c r="B145" s="247" t="s">
        <v>505</v>
      </c>
      <c r="C145" s="104" t="s">
        <v>18</v>
      </c>
      <c r="D145" s="240">
        <v>1</v>
      </c>
      <c r="E145" s="278">
        <v>65906</v>
      </c>
      <c r="F145" s="241">
        <f t="shared" si="4"/>
        <v>12522.14</v>
      </c>
      <c r="G145" s="241">
        <f t="shared" si="5"/>
        <v>78428.14</v>
      </c>
      <c r="H145" s="25"/>
    </row>
    <row r="146" spans="1:8" ht="24.95" customHeight="1" x14ac:dyDescent="0.25">
      <c r="A146" s="73">
        <v>141</v>
      </c>
      <c r="B146" s="247" t="s">
        <v>507</v>
      </c>
      <c r="C146" s="104" t="s">
        <v>18</v>
      </c>
      <c r="D146" s="240">
        <v>1</v>
      </c>
      <c r="E146" s="278">
        <v>64826</v>
      </c>
      <c r="F146" s="241">
        <f t="shared" si="4"/>
        <v>12316.94</v>
      </c>
      <c r="G146" s="241">
        <f t="shared" si="5"/>
        <v>77142.94</v>
      </c>
      <c r="H146" s="25"/>
    </row>
    <row r="147" spans="1:8" ht="24.95" customHeight="1" x14ac:dyDescent="0.25">
      <c r="A147" s="73">
        <v>142</v>
      </c>
      <c r="B147" s="247" t="s">
        <v>510</v>
      </c>
      <c r="C147" s="104" t="s">
        <v>18</v>
      </c>
      <c r="D147" s="240">
        <v>1</v>
      </c>
      <c r="E147" s="278">
        <v>3762</v>
      </c>
      <c r="F147" s="241">
        <f t="shared" si="4"/>
        <v>714.78</v>
      </c>
      <c r="G147" s="241">
        <f t="shared" si="5"/>
        <v>4476.78</v>
      </c>
      <c r="H147" s="25"/>
    </row>
    <row r="148" spans="1:8" ht="24.95" customHeight="1" x14ac:dyDescent="0.25">
      <c r="A148" s="73">
        <v>143</v>
      </c>
      <c r="B148" s="247" t="s">
        <v>513</v>
      </c>
      <c r="C148" s="104" t="s">
        <v>18</v>
      </c>
      <c r="D148" s="240">
        <v>1</v>
      </c>
      <c r="E148" s="278">
        <v>0</v>
      </c>
      <c r="F148" s="241">
        <f t="shared" si="4"/>
        <v>0</v>
      </c>
      <c r="G148" s="241">
        <f t="shared" si="5"/>
        <v>0</v>
      </c>
      <c r="H148" s="25"/>
    </row>
    <row r="149" spans="1:8" ht="24.95" customHeight="1" x14ac:dyDescent="0.25">
      <c r="A149" s="73">
        <v>144</v>
      </c>
      <c r="B149" s="247" t="s">
        <v>519</v>
      </c>
      <c r="C149" s="104" t="s">
        <v>18</v>
      </c>
      <c r="D149" s="240">
        <v>1</v>
      </c>
      <c r="E149" s="278">
        <v>27491</v>
      </c>
      <c r="F149" s="241">
        <f t="shared" si="4"/>
        <v>5223.29</v>
      </c>
      <c r="G149" s="241">
        <f t="shared" si="5"/>
        <v>32714.29</v>
      </c>
      <c r="H149" s="25"/>
    </row>
    <row r="150" spans="1:8" ht="24.95" customHeight="1" x14ac:dyDescent="0.25">
      <c r="A150" s="73">
        <v>145</v>
      </c>
      <c r="B150" s="247" t="s">
        <v>522</v>
      </c>
      <c r="C150" s="104" t="s">
        <v>237</v>
      </c>
      <c r="D150" s="240">
        <v>1</v>
      </c>
      <c r="E150" s="278">
        <v>309604</v>
      </c>
      <c r="F150" s="241">
        <f t="shared" si="4"/>
        <v>58824.76</v>
      </c>
      <c r="G150" s="241">
        <f t="shared" si="5"/>
        <v>368428.76</v>
      </c>
      <c r="H150" s="25"/>
    </row>
    <row r="151" spans="1:8" ht="24.95" customHeight="1" x14ac:dyDescent="0.25">
      <c r="A151" s="73">
        <v>146</v>
      </c>
      <c r="B151" s="247" t="s">
        <v>524</v>
      </c>
      <c r="C151" s="104" t="s">
        <v>18</v>
      </c>
      <c r="D151" s="240">
        <v>1</v>
      </c>
      <c r="E151" s="278">
        <v>34814</v>
      </c>
      <c r="F151" s="241">
        <f t="shared" si="4"/>
        <v>6614.66</v>
      </c>
      <c r="G151" s="241">
        <f t="shared" si="5"/>
        <v>41428.660000000003</v>
      </c>
      <c r="H151" s="25"/>
    </row>
    <row r="152" spans="1:8" ht="24.95" customHeight="1" x14ac:dyDescent="0.25">
      <c r="A152" s="73">
        <v>147</v>
      </c>
      <c r="B152" s="247" t="s">
        <v>529</v>
      </c>
      <c r="C152" s="104" t="s">
        <v>1460</v>
      </c>
      <c r="D152" s="240">
        <v>1</v>
      </c>
      <c r="E152" s="278">
        <v>121849</v>
      </c>
      <c r="F152" s="241">
        <f t="shared" si="4"/>
        <v>23151.31</v>
      </c>
      <c r="G152" s="241">
        <f t="shared" si="5"/>
        <v>145000.31</v>
      </c>
      <c r="H152" s="25"/>
    </row>
    <row r="153" spans="1:8" ht="24.95" customHeight="1" x14ac:dyDescent="0.25">
      <c r="A153" s="73">
        <v>148</v>
      </c>
      <c r="B153" s="247" t="s">
        <v>530</v>
      </c>
      <c r="C153" s="104" t="s">
        <v>531</v>
      </c>
      <c r="D153" s="240">
        <v>1</v>
      </c>
      <c r="E153" s="278">
        <v>0</v>
      </c>
      <c r="F153" s="241">
        <f t="shared" si="4"/>
        <v>0</v>
      </c>
      <c r="G153" s="241">
        <f t="shared" si="5"/>
        <v>0</v>
      </c>
      <c r="H153" s="25"/>
    </row>
    <row r="154" spans="1:8" ht="24.95" customHeight="1" x14ac:dyDescent="0.25">
      <c r="A154" s="73">
        <v>149</v>
      </c>
      <c r="B154" s="247" t="s">
        <v>532</v>
      </c>
      <c r="C154" s="104" t="s">
        <v>101</v>
      </c>
      <c r="D154" s="240">
        <v>1</v>
      </c>
      <c r="E154" s="278">
        <v>53061</v>
      </c>
      <c r="F154" s="241">
        <f t="shared" si="4"/>
        <v>10081.59</v>
      </c>
      <c r="G154" s="241">
        <f t="shared" si="5"/>
        <v>63142.59</v>
      </c>
      <c r="H154" s="25"/>
    </row>
    <row r="155" spans="1:8" ht="24.95" customHeight="1" x14ac:dyDescent="0.25">
      <c r="A155" s="73">
        <v>150</v>
      </c>
      <c r="B155" s="247" t="s">
        <v>536</v>
      </c>
      <c r="C155" s="104" t="s">
        <v>18</v>
      </c>
      <c r="D155" s="240">
        <v>1</v>
      </c>
      <c r="E155" s="278">
        <v>72029</v>
      </c>
      <c r="F155" s="241">
        <f t="shared" si="4"/>
        <v>13685.51</v>
      </c>
      <c r="G155" s="241">
        <f t="shared" si="5"/>
        <v>85714.51</v>
      </c>
      <c r="H155" s="25"/>
    </row>
    <row r="156" spans="1:8" ht="24.95" customHeight="1" x14ac:dyDescent="0.25">
      <c r="A156" s="73">
        <v>151</v>
      </c>
      <c r="B156" s="247" t="s">
        <v>539</v>
      </c>
      <c r="C156" s="104" t="s">
        <v>531</v>
      </c>
      <c r="D156" s="240">
        <v>1</v>
      </c>
      <c r="E156" s="278">
        <v>9124</v>
      </c>
      <c r="F156" s="241">
        <f t="shared" si="4"/>
        <v>1733.56</v>
      </c>
      <c r="G156" s="241">
        <f t="shared" si="5"/>
        <v>10857.56</v>
      </c>
      <c r="H156" s="25"/>
    </row>
    <row r="157" spans="1:8" ht="24.95" customHeight="1" x14ac:dyDescent="0.25">
      <c r="A157" s="73">
        <v>152</v>
      </c>
      <c r="B157" s="247" t="s">
        <v>542</v>
      </c>
      <c r="C157" s="104" t="s">
        <v>543</v>
      </c>
      <c r="D157" s="240">
        <v>1</v>
      </c>
      <c r="E157" s="278">
        <v>194478</v>
      </c>
      <c r="F157" s="241">
        <f t="shared" si="4"/>
        <v>36950.82</v>
      </c>
      <c r="G157" s="241">
        <f t="shared" si="5"/>
        <v>231428.82</v>
      </c>
      <c r="H157" s="25"/>
    </row>
    <row r="158" spans="1:8" ht="24.95" customHeight="1" x14ac:dyDescent="0.25">
      <c r="A158" s="73">
        <v>153</v>
      </c>
      <c r="B158" s="247" t="s">
        <v>545</v>
      </c>
      <c r="C158" s="104" t="s">
        <v>18</v>
      </c>
      <c r="D158" s="240">
        <v>1</v>
      </c>
      <c r="E158" s="278">
        <v>4802</v>
      </c>
      <c r="F158" s="241">
        <f t="shared" si="4"/>
        <v>912.38</v>
      </c>
      <c r="G158" s="241">
        <f t="shared" si="5"/>
        <v>5714.38</v>
      </c>
      <c r="H158" s="25"/>
    </row>
    <row r="159" spans="1:8" ht="24.95" customHeight="1" x14ac:dyDescent="0.25">
      <c r="A159" s="73">
        <v>154</v>
      </c>
      <c r="B159" s="247" t="s">
        <v>548</v>
      </c>
      <c r="C159" s="104" t="s">
        <v>18</v>
      </c>
      <c r="D159" s="240">
        <v>1</v>
      </c>
      <c r="E159" s="278">
        <v>8058</v>
      </c>
      <c r="F159" s="241">
        <f t="shared" si="4"/>
        <v>1531.02</v>
      </c>
      <c r="G159" s="241">
        <f t="shared" si="5"/>
        <v>9589.02</v>
      </c>
      <c r="H159" s="25"/>
    </row>
    <row r="160" spans="1:8" ht="24.95" customHeight="1" x14ac:dyDescent="0.25">
      <c r="A160" s="73">
        <v>155</v>
      </c>
      <c r="B160" s="247" t="s">
        <v>550</v>
      </c>
      <c r="C160" s="104" t="s">
        <v>18</v>
      </c>
      <c r="D160" s="240">
        <v>1</v>
      </c>
      <c r="E160" s="278">
        <v>2776</v>
      </c>
      <c r="F160" s="241">
        <f t="shared" si="4"/>
        <v>527.44000000000005</v>
      </c>
      <c r="G160" s="241">
        <f t="shared" si="5"/>
        <v>3303.44</v>
      </c>
      <c r="H160" s="25"/>
    </row>
    <row r="161" spans="1:8" ht="24.95" customHeight="1" x14ac:dyDescent="0.25">
      <c r="A161" s="73">
        <v>156</v>
      </c>
      <c r="B161" s="247" t="s">
        <v>553</v>
      </c>
      <c r="C161" s="104" t="s">
        <v>18</v>
      </c>
      <c r="D161" s="240">
        <v>1</v>
      </c>
      <c r="E161" s="278">
        <v>12725</v>
      </c>
      <c r="F161" s="241">
        <f t="shared" si="4"/>
        <v>2417.75</v>
      </c>
      <c r="G161" s="241">
        <f t="shared" si="5"/>
        <v>15142.75</v>
      </c>
      <c r="H161" s="25"/>
    </row>
    <row r="162" spans="1:8" ht="24.95" customHeight="1" x14ac:dyDescent="0.25">
      <c r="A162" s="73">
        <v>157</v>
      </c>
      <c r="B162" s="247" t="s">
        <v>556</v>
      </c>
      <c r="C162" s="104" t="s">
        <v>18</v>
      </c>
      <c r="D162" s="240">
        <v>1</v>
      </c>
      <c r="E162" s="278">
        <v>0</v>
      </c>
      <c r="F162" s="241">
        <f t="shared" si="4"/>
        <v>0</v>
      </c>
      <c r="G162" s="241">
        <f t="shared" si="5"/>
        <v>0</v>
      </c>
      <c r="H162" s="25"/>
    </row>
    <row r="163" spans="1:8" ht="24.95" customHeight="1" x14ac:dyDescent="0.25">
      <c r="A163" s="73">
        <v>158</v>
      </c>
      <c r="B163" s="247" t="s">
        <v>2097</v>
      </c>
      <c r="C163" s="104" t="s">
        <v>18</v>
      </c>
      <c r="D163" s="240">
        <v>1</v>
      </c>
      <c r="E163" s="278">
        <v>531573</v>
      </c>
      <c r="F163" s="241">
        <f t="shared" si="4"/>
        <v>100998.87</v>
      </c>
      <c r="G163" s="241">
        <f t="shared" si="5"/>
        <v>632571.87</v>
      </c>
      <c r="H163" s="25"/>
    </row>
    <row r="164" spans="1:8" ht="24.95" customHeight="1" x14ac:dyDescent="0.25">
      <c r="A164" s="73">
        <v>159</v>
      </c>
      <c r="B164" s="247" t="s">
        <v>569</v>
      </c>
      <c r="C164" s="104" t="s">
        <v>18</v>
      </c>
      <c r="D164" s="240">
        <v>1</v>
      </c>
      <c r="E164" s="278">
        <v>235294</v>
      </c>
      <c r="F164" s="241">
        <f t="shared" si="4"/>
        <v>44705.86</v>
      </c>
      <c r="G164" s="241">
        <f t="shared" si="5"/>
        <v>279999.86</v>
      </c>
      <c r="H164" s="25"/>
    </row>
    <row r="165" spans="1:8" ht="24.95" customHeight="1" x14ac:dyDescent="0.25">
      <c r="A165" s="73">
        <v>160</v>
      </c>
      <c r="B165" s="247" t="s">
        <v>571</v>
      </c>
      <c r="C165" s="104" t="s">
        <v>370</v>
      </c>
      <c r="D165" s="240">
        <v>1</v>
      </c>
      <c r="E165" s="278">
        <v>32857</v>
      </c>
      <c r="F165" s="241">
        <f t="shared" si="4"/>
        <v>6242.83</v>
      </c>
      <c r="G165" s="241">
        <f t="shared" si="5"/>
        <v>39099.83</v>
      </c>
      <c r="H165" s="25"/>
    </row>
    <row r="166" spans="1:8" ht="24.95" customHeight="1" x14ac:dyDescent="0.25">
      <c r="A166" s="73">
        <v>161</v>
      </c>
      <c r="B166" s="247" t="s">
        <v>2114</v>
      </c>
      <c r="C166" s="104" t="s">
        <v>18</v>
      </c>
      <c r="D166" s="240">
        <v>1</v>
      </c>
      <c r="E166" s="278">
        <v>78031</v>
      </c>
      <c r="F166" s="241">
        <f t="shared" si="4"/>
        <v>14825.89</v>
      </c>
      <c r="G166" s="241">
        <f t="shared" si="5"/>
        <v>92856.89</v>
      </c>
      <c r="H166" s="25"/>
    </row>
    <row r="167" spans="1:8" ht="24.95" customHeight="1" x14ac:dyDescent="0.25">
      <c r="A167" s="73">
        <v>162</v>
      </c>
      <c r="B167" s="247" t="s">
        <v>576</v>
      </c>
      <c r="C167" s="104" t="s">
        <v>18</v>
      </c>
      <c r="D167" s="240">
        <v>1</v>
      </c>
      <c r="E167" s="278">
        <v>0</v>
      </c>
      <c r="F167" s="241">
        <f t="shared" si="4"/>
        <v>0</v>
      </c>
      <c r="G167" s="241">
        <f t="shared" si="5"/>
        <v>0</v>
      </c>
      <c r="H167" s="25"/>
    </row>
    <row r="168" spans="1:8" ht="24.95" customHeight="1" x14ac:dyDescent="0.25">
      <c r="A168" s="73">
        <v>163</v>
      </c>
      <c r="B168" s="247" t="s">
        <v>578</v>
      </c>
      <c r="C168" s="104" t="s">
        <v>18</v>
      </c>
      <c r="D168" s="240">
        <v>1</v>
      </c>
      <c r="E168" s="278">
        <v>0</v>
      </c>
      <c r="F168" s="241">
        <f t="shared" si="4"/>
        <v>0</v>
      </c>
      <c r="G168" s="241">
        <f t="shared" si="5"/>
        <v>0</v>
      </c>
      <c r="H168" s="25"/>
    </row>
    <row r="169" spans="1:8" ht="24.95" customHeight="1" x14ac:dyDescent="0.25">
      <c r="A169" s="73">
        <v>164</v>
      </c>
      <c r="B169" s="247" t="s">
        <v>581</v>
      </c>
      <c r="C169" s="104" t="s">
        <v>18</v>
      </c>
      <c r="D169" s="240">
        <v>1</v>
      </c>
      <c r="E169" s="278">
        <v>0</v>
      </c>
      <c r="F169" s="241">
        <f t="shared" si="4"/>
        <v>0</v>
      </c>
      <c r="G169" s="241">
        <f t="shared" si="5"/>
        <v>0</v>
      </c>
      <c r="H169" s="25"/>
    </row>
    <row r="170" spans="1:8" ht="24.95" customHeight="1" x14ac:dyDescent="0.25">
      <c r="A170" s="73">
        <v>165</v>
      </c>
      <c r="B170" s="247" t="s">
        <v>584</v>
      </c>
      <c r="C170" s="104" t="s">
        <v>18</v>
      </c>
      <c r="D170" s="240">
        <v>1</v>
      </c>
      <c r="E170" s="278">
        <v>21609</v>
      </c>
      <c r="F170" s="241">
        <f t="shared" si="4"/>
        <v>4105.71</v>
      </c>
      <c r="G170" s="241">
        <f t="shared" si="5"/>
        <v>25714.71</v>
      </c>
      <c r="H170" s="25"/>
    </row>
    <row r="171" spans="1:8" ht="24.95" customHeight="1" x14ac:dyDescent="0.25">
      <c r="A171" s="73">
        <v>166</v>
      </c>
      <c r="B171" s="247" t="s">
        <v>586</v>
      </c>
      <c r="C171" s="104" t="s">
        <v>18</v>
      </c>
      <c r="D171" s="240">
        <v>1</v>
      </c>
      <c r="E171" s="278">
        <v>0</v>
      </c>
      <c r="F171" s="241">
        <f t="shared" si="4"/>
        <v>0</v>
      </c>
      <c r="G171" s="241">
        <f t="shared" si="5"/>
        <v>0</v>
      </c>
      <c r="H171" s="25"/>
    </row>
    <row r="172" spans="1:8" ht="24.95" customHeight="1" x14ac:dyDescent="0.25">
      <c r="A172" s="73">
        <v>167</v>
      </c>
      <c r="B172" s="247" t="s">
        <v>587</v>
      </c>
      <c r="C172" s="104" t="s">
        <v>115</v>
      </c>
      <c r="D172" s="240">
        <v>1</v>
      </c>
      <c r="E172" s="278">
        <v>54022</v>
      </c>
      <c r="F172" s="241">
        <f t="shared" si="4"/>
        <v>10264.18</v>
      </c>
      <c r="G172" s="241">
        <f t="shared" si="5"/>
        <v>64286.18</v>
      </c>
      <c r="H172" s="25"/>
    </row>
    <row r="173" spans="1:8" ht="24.95" customHeight="1" x14ac:dyDescent="0.25">
      <c r="A173" s="73">
        <v>168</v>
      </c>
      <c r="B173" s="247" t="s">
        <v>590</v>
      </c>
      <c r="C173" s="104" t="s">
        <v>359</v>
      </c>
      <c r="D173" s="240">
        <v>1</v>
      </c>
      <c r="E173" s="278">
        <v>0</v>
      </c>
      <c r="F173" s="241">
        <f t="shared" si="4"/>
        <v>0</v>
      </c>
      <c r="G173" s="241">
        <f t="shared" si="5"/>
        <v>0</v>
      </c>
      <c r="H173" s="25"/>
    </row>
    <row r="174" spans="1:8" ht="24.95" customHeight="1" x14ac:dyDescent="0.25">
      <c r="A174" s="73">
        <v>169</v>
      </c>
      <c r="B174" s="247" t="s">
        <v>591</v>
      </c>
      <c r="C174" s="104" t="s">
        <v>18</v>
      </c>
      <c r="D174" s="240">
        <v>1</v>
      </c>
      <c r="E174" s="278">
        <v>0</v>
      </c>
      <c r="F174" s="241">
        <f t="shared" si="4"/>
        <v>0</v>
      </c>
      <c r="G174" s="241">
        <f t="shared" si="5"/>
        <v>0</v>
      </c>
      <c r="H174" s="25"/>
    </row>
    <row r="175" spans="1:8" ht="24.95" customHeight="1" x14ac:dyDescent="0.25">
      <c r="A175" s="73">
        <v>170</v>
      </c>
      <c r="B175" s="247" t="s">
        <v>592</v>
      </c>
      <c r="C175" s="104" t="s">
        <v>18</v>
      </c>
      <c r="D175" s="240">
        <v>1</v>
      </c>
      <c r="E175" s="278">
        <v>0</v>
      </c>
      <c r="F175" s="241">
        <f t="shared" si="4"/>
        <v>0</v>
      </c>
      <c r="G175" s="241">
        <f t="shared" si="5"/>
        <v>0</v>
      </c>
      <c r="H175" s="25"/>
    </row>
    <row r="176" spans="1:8" ht="24.95" customHeight="1" x14ac:dyDescent="0.25">
      <c r="A176" s="73">
        <v>171</v>
      </c>
      <c r="B176" s="247" t="s">
        <v>593</v>
      </c>
      <c r="C176" s="104" t="s">
        <v>18</v>
      </c>
      <c r="D176" s="240">
        <v>1</v>
      </c>
      <c r="E176" s="278">
        <v>0</v>
      </c>
      <c r="F176" s="241">
        <f t="shared" si="4"/>
        <v>0</v>
      </c>
      <c r="G176" s="241">
        <f t="shared" si="5"/>
        <v>0</v>
      </c>
      <c r="H176" s="25"/>
    </row>
    <row r="177" spans="1:8" ht="24.95" customHeight="1" x14ac:dyDescent="0.25">
      <c r="A177" s="73">
        <v>172</v>
      </c>
      <c r="B177" s="247" t="s">
        <v>595</v>
      </c>
      <c r="C177" s="104" t="s">
        <v>18</v>
      </c>
      <c r="D177" s="240">
        <v>1</v>
      </c>
      <c r="E177" s="278">
        <v>0</v>
      </c>
      <c r="F177" s="241">
        <f t="shared" si="4"/>
        <v>0</v>
      </c>
      <c r="G177" s="241">
        <f t="shared" si="5"/>
        <v>0</v>
      </c>
      <c r="H177" s="25"/>
    </row>
    <row r="178" spans="1:8" ht="24.95" customHeight="1" x14ac:dyDescent="0.25">
      <c r="A178" s="73">
        <v>173</v>
      </c>
      <c r="B178" s="247" t="s">
        <v>597</v>
      </c>
      <c r="C178" s="104" t="s">
        <v>598</v>
      </c>
      <c r="D178" s="240">
        <v>1</v>
      </c>
      <c r="E178" s="278">
        <v>0</v>
      </c>
      <c r="F178" s="241">
        <f t="shared" si="4"/>
        <v>0</v>
      </c>
      <c r="G178" s="241">
        <f t="shared" si="5"/>
        <v>0</v>
      </c>
      <c r="H178" s="25"/>
    </row>
    <row r="179" spans="1:8" ht="24.95" customHeight="1" x14ac:dyDescent="0.25">
      <c r="A179" s="73">
        <v>174</v>
      </c>
      <c r="B179" s="247" t="s">
        <v>599</v>
      </c>
      <c r="C179" s="104" t="s">
        <v>101</v>
      </c>
      <c r="D179" s="240">
        <v>1</v>
      </c>
      <c r="E179" s="278">
        <v>0</v>
      </c>
      <c r="F179" s="241">
        <f t="shared" si="4"/>
        <v>0</v>
      </c>
      <c r="G179" s="241">
        <f t="shared" si="5"/>
        <v>0</v>
      </c>
      <c r="H179" s="25"/>
    </row>
    <row r="180" spans="1:8" ht="24.95" customHeight="1" x14ac:dyDescent="0.25">
      <c r="A180" s="73">
        <v>175</v>
      </c>
      <c r="B180" s="247" t="s">
        <v>609</v>
      </c>
      <c r="C180" s="104" t="s">
        <v>603</v>
      </c>
      <c r="D180" s="240">
        <v>1</v>
      </c>
      <c r="E180" s="278">
        <v>0</v>
      </c>
      <c r="F180" s="241">
        <f t="shared" si="4"/>
        <v>0</v>
      </c>
      <c r="G180" s="241">
        <f t="shared" si="5"/>
        <v>0</v>
      </c>
      <c r="H180" s="25"/>
    </row>
    <row r="181" spans="1:8" ht="24.95" customHeight="1" x14ac:dyDescent="0.25">
      <c r="A181" s="73">
        <v>176</v>
      </c>
      <c r="B181" s="247" t="s">
        <v>627</v>
      </c>
      <c r="C181" s="104" t="s">
        <v>18</v>
      </c>
      <c r="D181" s="240">
        <v>1</v>
      </c>
      <c r="E181" s="278">
        <v>54502</v>
      </c>
      <c r="F181" s="241">
        <f t="shared" si="4"/>
        <v>10355.380000000001</v>
      </c>
      <c r="G181" s="241">
        <f t="shared" si="5"/>
        <v>64857.380000000005</v>
      </c>
      <c r="H181" s="25"/>
    </row>
    <row r="182" spans="1:8" ht="24.95" customHeight="1" x14ac:dyDescent="0.25">
      <c r="A182" s="73">
        <v>177</v>
      </c>
      <c r="B182" s="247" t="s">
        <v>629</v>
      </c>
      <c r="C182" s="104" t="s">
        <v>359</v>
      </c>
      <c r="D182" s="240">
        <v>1</v>
      </c>
      <c r="E182" s="278">
        <v>224053</v>
      </c>
      <c r="F182" s="241">
        <f t="shared" si="4"/>
        <v>42570.07</v>
      </c>
      <c r="G182" s="241">
        <f t="shared" si="5"/>
        <v>266623.07</v>
      </c>
      <c r="H182" s="25"/>
    </row>
    <row r="183" spans="1:8" ht="24.95" customHeight="1" x14ac:dyDescent="0.25">
      <c r="A183" s="73">
        <v>178</v>
      </c>
      <c r="B183" s="247" t="s">
        <v>630</v>
      </c>
      <c r="C183" s="104" t="s">
        <v>18</v>
      </c>
      <c r="D183" s="240">
        <v>1</v>
      </c>
      <c r="E183" s="278">
        <v>21429</v>
      </c>
      <c r="F183" s="241">
        <f t="shared" si="4"/>
        <v>4071.51</v>
      </c>
      <c r="G183" s="241">
        <f t="shared" si="5"/>
        <v>25500.510000000002</v>
      </c>
      <c r="H183" s="25"/>
    </row>
    <row r="184" spans="1:8" ht="24.95" customHeight="1" x14ac:dyDescent="0.25">
      <c r="A184" s="73">
        <v>179</v>
      </c>
      <c r="B184" s="247" t="s">
        <v>631</v>
      </c>
      <c r="C184" s="104" t="s">
        <v>18</v>
      </c>
      <c r="D184" s="240">
        <v>1</v>
      </c>
      <c r="E184" s="278">
        <v>215966</v>
      </c>
      <c r="F184" s="241">
        <f t="shared" si="4"/>
        <v>41033.54</v>
      </c>
      <c r="G184" s="241">
        <f t="shared" si="5"/>
        <v>256999.54</v>
      </c>
      <c r="H184" s="25"/>
    </row>
    <row r="185" spans="1:8" ht="24.95" customHeight="1" x14ac:dyDescent="0.25">
      <c r="A185" s="73">
        <v>180</v>
      </c>
      <c r="B185" s="247" t="s">
        <v>633</v>
      </c>
      <c r="C185" s="104" t="s">
        <v>237</v>
      </c>
      <c r="D185" s="240">
        <v>1</v>
      </c>
      <c r="E185" s="278">
        <v>342857</v>
      </c>
      <c r="F185" s="241">
        <f t="shared" si="4"/>
        <v>65142.83</v>
      </c>
      <c r="G185" s="241">
        <f t="shared" si="5"/>
        <v>407999.83</v>
      </c>
      <c r="H185" s="25"/>
    </row>
    <row r="186" spans="1:8" ht="24.95" customHeight="1" x14ac:dyDescent="0.25">
      <c r="A186" s="73">
        <v>181</v>
      </c>
      <c r="B186" s="247" t="s">
        <v>634</v>
      </c>
      <c r="C186" s="104" t="s">
        <v>237</v>
      </c>
      <c r="D186" s="240">
        <v>1</v>
      </c>
      <c r="E186" s="278">
        <v>396158</v>
      </c>
      <c r="F186" s="241">
        <f t="shared" si="4"/>
        <v>75270.02</v>
      </c>
      <c r="G186" s="241">
        <f t="shared" si="5"/>
        <v>471428.02</v>
      </c>
      <c r="H186" s="25"/>
    </row>
    <row r="187" spans="1:8" ht="24.95" customHeight="1" x14ac:dyDescent="0.25">
      <c r="A187" s="73">
        <v>182</v>
      </c>
      <c r="B187" s="247" t="s">
        <v>635</v>
      </c>
      <c r="C187" s="104" t="s">
        <v>237</v>
      </c>
      <c r="D187" s="240">
        <v>1</v>
      </c>
      <c r="E187" s="278">
        <v>774310</v>
      </c>
      <c r="F187" s="241">
        <f t="shared" si="4"/>
        <v>147118.9</v>
      </c>
      <c r="G187" s="241">
        <f t="shared" si="5"/>
        <v>921428.9</v>
      </c>
      <c r="H187" s="25"/>
    </row>
    <row r="188" spans="1:8" ht="24.95" customHeight="1" x14ac:dyDescent="0.25">
      <c r="A188" s="73">
        <v>183</v>
      </c>
      <c r="B188" s="247" t="s">
        <v>1463</v>
      </c>
      <c r="C188" s="104" t="s">
        <v>359</v>
      </c>
      <c r="D188" s="240">
        <v>1</v>
      </c>
      <c r="E188" s="278">
        <v>0</v>
      </c>
      <c r="F188" s="241">
        <f t="shared" si="4"/>
        <v>0</v>
      </c>
      <c r="G188" s="241">
        <f t="shared" si="5"/>
        <v>0</v>
      </c>
      <c r="H188" s="25"/>
    </row>
    <row r="189" spans="1:8" ht="24.95" customHeight="1" x14ac:dyDescent="0.25">
      <c r="A189" s="73">
        <v>184</v>
      </c>
      <c r="B189" s="247" t="s">
        <v>636</v>
      </c>
      <c r="C189" s="104" t="s">
        <v>359</v>
      </c>
      <c r="D189" s="240">
        <v>1</v>
      </c>
      <c r="E189" s="278">
        <v>0</v>
      </c>
      <c r="F189" s="241">
        <f t="shared" si="4"/>
        <v>0</v>
      </c>
      <c r="G189" s="241">
        <f t="shared" si="5"/>
        <v>0</v>
      </c>
      <c r="H189" s="25"/>
    </row>
    <row r="190" spans="1:8" ht="24.95" customHeight="1" x14ac:dyDescent="0.25">
      <c r="A190" s="73">
        <v>185</v>
      </c>
      <c r="B190" s="247" t="s">
        <v>637</v>
      </c>
      <c r="C190" s="104" t="s">
        <v>359</v>
      </c>
      <c r="D190" s="240">
        <v>1</v>
      </c>
      <c r="E190" s="278">
        <v>0</v>
      </c>
      <c r="F190" s="241">
        <f t="shared" si="4"/>
        <v>0</v>
      </c>
      <c r="G190" s="241">
        <f t="shared" si="5"/>
        <v>0</v>
      </c>
      <c r="H190" s="25"/>
    </row>
    <row r="191" spans="1:8" ht="24.95" customHeight="1" x14ac:dyDescent="0.25">
      <c r="A191" s="73">
        <v>186</v>
      </c>
      <c r="B191" s="247" t="s">
        <v>638</v>
      </c>
      <c r="C191" s="104" t="s">
        <v>18</v>
      </c>
      <c r="D191" s="240">
        <v>1</v>
      </c>
      <c r="E191" s="278">
        <v>873950</v>
      </c>
      <c r="F191" s="241">
        <f t="shared" si="4"/>
        <v>166050.5</v>
      </c>
      <c r="G191" s="241">
        <f t="shared" si="5"/>
        <v>1040000.5</v>
      </c>
      <c r="H191" s="25"/>
    </row>
    <row r="192" spans="1:8" ht="24.95" customHeight="1" x14ac:dyDescent="0.25">
      <c r="A192" s="73">
        <v>187</v>
      </c>
      <c r="B192" s="247" t="s">
        <v>639</v>
      </c>
      <c r="C192" s="104" t="s">
        <v>18</v>
      </c>
      <c r="D192" s="240">
        <v>1</v>
      </c>
      <c r="E192" s="278">
        <v>34694</v>
      </c>
      <c r="F192" s="241">
        <f t="shared" si="4"/>
        <v>6591.86</v>
      </c>
      <c r="G192" s="241">
        <f t="shared" si="5"/>
        <v>41285.86</v>
      </c>
      <c r="H192" s="25"/>
    </row>
    <row r="193" spans="1:8" ht="24.95" customHeight="1" x14ac:dyDescent="0.25">
      <c r="A193" s="73">
        <v>188</v>
      </c>
      <c r="B193" s="247" t="s">
        <v>640</v>
      </c>
      <c r="C193" s="104" t="s">
        <v>18</v>
      </c>
      <c r="D193" s="240">
        <v>1</v>
      </c>
      <c r="E193" s="278">
        <v>37095</v>
      </c>
      <c r="F193" s="241">
        <f t="shared" si="4"/>
        <v>7048.05</v>
      </c>
      <c r="G193" s="241">
        <f t="shared" si="5"/>
        <v>44143.05</v>
      </c>
      <c r="H193" s="25"/>
    </row>
    <row r="194" spans="1:8" ht="24.95" customHeight="1" x14ac:dyDescent="0.25">
      <c r="A194" s="73">
        <v>189</v>
      </c>
      <c r="B194" s="247" t="s">
        <v>647</v>
      </c>
      <c r="C194" s="104" t="s">
        <v>18</v>
      </c>
      <c r="D194" s="240">
        <v>1</v>
      </c>
      <c r="E194" s="278">
        <v>58703</v>
      </c>
      <c r="F194" s="241">
        <f t="shared" si="4"/>
        <v>11153.57</v>
      </c>
      <c r="G194" s="241">
        <f t="shared" si="5"/>
        <v>69856.570000000007</v>
      </c>
      <c r="H194" s="25"/>
    </row>
    <row r="195" spans="1:8" ht="24.95" customHeight="1" x14ac:dyDescent="0.25">
      <c r="A195" s="73">
        <v>190</v>
      </c>
      <c r="B195" s="247" t="s">
        <v>648</v>
      </c>
      <c r="C195" s="104" t="s">
        <v>18</v>
      </c>
      <c r="D195" s="240">
        <v>1</v>
      </c>
      <c r="E195" s="278">
        <v>15486</v>
      </c>
      <c r="F195" s="241">
        <f t="shared" si="4"/>
        <v>2942.34</v>
      </c>
      <c r="G195" s="241">
        <f t="shared" si="5"/>
        <v>18428.34</v>
      </c>
      <c r="H195" s="25"/>
    </row>
    <row r="196" spans="1:8" ht="24.95" customHeight="1" x14ac:dyDescent="0.25">
      <c r="A196" s="73">
        <v>191</v>
      </c>
      <c r="B196" s="247" t="s">
        <v>651</v>
      </c>
      <c r="C196" s="104" t="s">
        <v>18</v>
      </c>
      <c r="D196" s="240">
        <v>1</v>
      </c>
      <c r="E196" s="278">
        <v>26291</v>
      </c>
      <c r="F196" s="241">
        <f t="shared" si="4"/>
        <v>4995.29</v>
      </c>
      <c r="G196" s="241">
        <f t="shared" si="5"/>
        <v>31286.29</v>
      </c>
      <c r="H196" s="25"/>
    </row>
    <row r="197" spans="1:8" ht="24.95" customHeight="1" x14ac:dyDescent="0.25">
      <c r="A197" s="73">
        <v>192</v>
      </c>
      <c r="B197" s="247" t="s">
        <v>652</v>
      </c>
      <c r="C197" s="104" t="s">
        <v>18</v>
      </c>
      <c r="D197" s="240">
        <v>1</v>
      </c>
      <c r="E197" s="278">
        <v>9484</v>
      </c>
      <c r="F197" s="241">
        <f t="shared" si="4"/>
        <v>1801.96</v>
      </c>
      <c r="G197" s="241">
        <f t="shared" si="5"/>
        <v>11285.96</v>
      </c>
      <c r="H197" s="25"/>
    </row>
    <row r="198" spans="1:8" ht="24.95" customHeight="1" x14ac:dyDescent="0.25">
      <c r="A198" s="73">
        <v>193</v>
      </c>
      <c r="B198" s="247" t="s">
        <v>655</v>
      </c>
      <c r="C198" s="104" t="s">
        <v>18</v>
      </c>
      <c r="D198" s="240">
        <v>1</v>
      </c>
      <c r="E198" s="278">
        <v>49100</v>
      </c>
      <c r="F198" s="241">
        <f t="shared" si="4"/>
        <v>9329</v>
      </c>
      <c r="G198" s="241">
        <f t="shared" si="5"/>
        <v>58429</v>
      </c>
      <c r="H198" s="25"/>
    </row>
    <row r="199" spans="1:8" ht="24.95" customHeight="1" x14ac:dyDescent="0.25">
      <c r="A199" s="73">
        <v>194</v>
      </c>
      <c r="B199" s="247" t="s">
        <v>656</v>
      </c>
      <c r="C199" s="104" t="s">
        <v>18</v>
      </c>
      <c r="D199" s="240">
        <v>1</v>
      </c>
      <c r="E199" s="278">
        <v>29892</v>
      </c>
      <c r="F199" s="241">
        <f t="shared" ref="F199:F262" si="6">+E199*0.19</f>
        <v>5679.4800000000005</v>
      </c>
      <c r="G199" s="241">
        <f t="shared" ref="G199:G262" si="7">+F199+E199</f>
        <v>35571.480000000003</v>
      </c>
      <c r="H199" s="25"/>
    </row>
    <row r="200" spans="1:8" ht="24.95" customHeight="1" x14ac:dyDescent="0.25">
      <c r="A200" s="73">
        <v>195</v>
      </c>
      <c r="B200" s="247" t="s">
        <v>659</v>
      </c>
      <c r="C200" s="104" t="s">
        <v>18</v>
      </c>
      <c r="D200" s="240">
        <v>1</v>
      </c>
      <c r="E200" s="278">
        <v>21418</v>
      </c>
      <c r="F200" s="241">
        <f t="shared" si="6"/>
        <v>4069.42</v>
      </c>
      <c r="G200" s="241">
        <f t="shared" si="7"/>
        <v>25487.42</v>
      </c>
      <c r="H200" s="25"/>
    </row>
    <row r="201" spans="1:8" ht="24.95" customHeight="1" x14ac:dyDescent="0.25">
      <c r="A201" s="73">
        <v>196</v>
      </c>
      <c r="B201" s="247" t="s">
        <v>661</v>
      </c>
      <c r="C201" s="104" t="s">
        <v>18</v>
      </c>
      <c r="D201" s="240">
        <v>1</v>
      </c>
      <c r="E201" s="278">
        <v>29426</v>
      </c>
      <c r="F201" s="241">
        <f t="shared" si="6"/>
        <v>5590.9400000000005</v>
      </c>
      <c r="G201" s="241">
        <f t="shared" si="7"/>
        <v>35016.94</v>
      </c>
      <c r="H201" s="25"/>
    </row>
    <row r="202" spans="1:8" ht="24.95" customHeight="1" x14ac:dyDescent="0.25">
      <c r="A202" s="73">
        <v>197</v>
      </c>
      <c r="B202" s="247" t="s">
        <v>662</v>
      </c>
      <c r="C202" s="104" t="s">
        <v>18</v>
      </c>
      <c r="D202" s="240">
        <v>1</v>
      </c>
      <c r="E202" s="278">
        <v>51773</v>
      </c>
      <c r="F202" s="241">
        <f t="shared" si="6"/>
        <v>9836.8700000000008</v>
      </c>
      <c r="G202" s="241">
        <f t="shared" si="7"/>
        <v>61609.87</v>
      </c>
      <c r="H202" s="25"/>
    </row>
    <row r="203" spans="1:8" ht="24.95" customHeight="1" x14ac:dyDescent="0.25">
      <c r="A203" s="73">
        <v>198</v>
      </c>
      <c r="B203" s="247" t="s">
        <v>664</v>
      </c>
      <c r="C203" s="104" t="s">
        <v>18</v>
      </c>
      <c r="D203" s="240">
        <v>1</v>
      </c>
      <c r="E203" s="278">
        <v>80351</v>
      </c>
      <c r="F203" s="241">
        <f t="shared" si="6"/>
        <v>15266.69</v>
      </c>
      <c r="G203" s="241">
        <f t="shared" si="7"/>
        <v>95617.69</v>
      </c>
      <c r="H203" s="25"/>
    </row>
    <row r="204" spans="1:8" ht="24.95" customHeight="1" x14ac:dyDescent="0.25">
      <c r="A204" s="73">
        <v>199</v>
      </c>
      <c r="B204" s="247" t="s">
        <v>666</v>
      </c>
      <c r="C204" s="104" t="s">
        <v>18</v>
      </c>
      <c r="D204" s="240">
        <v>1</v>
      </c>
      <c r="E204" s="278">
        <v>151140</v>
      </c>
      <c r="F204" s="241">
        <f t="shared" si="6"/>
        <v>28716.6</v>
      </c>
      <c r="G204" s="241">
        <f t="shared" si="7"/>
        <v>179856.6</v>
      </c>
      <c r="H204" s="25"/>
    </row>
    <row r="205" spans="1:8" ht="24.95" customHeight="1" x14ac:dyDescent="0.25">
      <c r="A205" s="73">
        <v>200</v>
      </c>
      <c r="B205" s="247" t="s">
        <v>668</v>
      </c>
      <c r="C205" s="104" t="s">
        <v>18</v>
      </c>
      <c r="D205" s="240">
        <v>1</v>
      </c>
      <c r="E205" s="278">
        <v>151429</v>
      </c>
      <c r="F205" s="241">
        <f t="shared" si="6"/>
        <v>28771.510000000002</v>
      </c>
      <c r="G205" s="241">
        <f t="shared" si="7"/>
        <v>180200.51</v>
      </c>
      <c r="H205" s="25"/>
    </row>
    <row r="206" spans="1:8" ht="24.95" customHeight="1" x14ac:dyDescent="0.25">
      <c r="A206" s="73">
        <v>201</v>
      </c>
      <c r="B206" s="247" t="s">
        <v>670</v>
      </c>
      <c r="C206" s="104" t="s">
        <v>18</v>
      </c>
      <c r="D206" s="240">
        <v>1</v>
      </c>
      <c r="E206" s="278">
        <v>151429</v>
      </c>
      <c r="F206" s="241">
        <f t="shared" si="6"/>
        <v>28771.510000000002</v>
      </c>
      <c r="G206" s="241">
        <f t="shared" si="7"/>
        <v>180200.51</v>
      </c>
      <c r="H206" s="25"/>
    </row>
    <row r="207" spans="1:8" ht="24.95" customHeight="1" x14ac:dyDescent="0.25">
      <c r="A207" s="73">
        <v>202</v>
      </c>
      <c r="B207" s="247" t="s">
        <v>672</v>
      </c>
      <c r="C207" s="104" t="s">
        <v>18</v>
      </c>
      <c r="D207" s="240">
        <v>1</v>
      </c>
      <c r="E207" s="278">
        <v>442867</v>
      </c>
      <c r="F207" s="241">
        <f t="shared" si="6"/>
        <v>84144.73</v>
      </c>
      <c r="G207" s="241">
        <f t="shared" si="7"/>
        <v>527011.73</v>
      </c>
      <c r="H207" s="25"/>
    </row>
    <row r="208" spans="1:8" ht="24.95" customHeight="1" x14ac:dyDescent="0.25">
      <c r="A208" s="73">
        <v>203</v>
      </c>
      <c r="B208" s="247" t="s">
        <v>673</v>
      </c>
      <c r="C208" s="104" t="s">
        <v>18</v>
      </c>
      <c r="D208" s="240">
        <v>1</v>
      </c>
      <c r="E208" s="278">
        <v>203571</v>
      </c>
      <c r="F208" s="241">
        <f t="shared" si="6"/>
        <v>38678.49</v>
      </c>
      <c r="G208" s="241">
        <f t="shared" si="7"/>
        <v>242249.49</v>
      </c>
      <c r="H208" s="25"/>
    </row>
    <row r="209" spans="1:8" ht="24.95" customHeight="1" x14ac:dyDescent="0.25">
      <c r="A209" s="73">
        <v>204</v>
      </c>
      <c r="B209" s="247" t="s">
        <v>675</v>
      </c>
      <c r="C209" s="104" t="s">
        <v>18</v>
      </c>
      <c r="D209" s="240">
        <v>1</v>
      </c>
      <c r="E209" s="278">
        <v>25090</v>
      </c>
      <c r="F209" s="241">
        <f t="shared" si="6"/>
        <v>4767.1000000000004</v>
      </c>
      <c r="G209" s="241">
        <f t="shared" si="7"/>
        <v>29857.1</v>
      </c>
      <c r="H209" s="25"/>
    </row>
    <row r="210" spans="1:8" ht="24.95" customHeight="1" x14ac:dyDescent="0.25">
      <c r="A210" s="73">
        <v>205</v>
      </c>
      <c r="B210" s="247" t="s">
        <v>677</v>
      </c>
      <c r="C210" s="104" t="s">
        <v>18</v>
      </c>
      <c r="D210" s="240">
        <v>1</v>
      </c>
      <c r="E210" s="278">
        <v>10324</v>
      </c>
      <c r="F210" s="241">
        <f t="shared" si="6"/>
        <v>1961.56</v>
      </c>
      <c r="G210" s="241">
        <f t="shared" si="7"/>
        <v>12285.56</v>
      </c>
      <c r="H210" s="25"/>
    </row>
    <row r="211" spans="1:8" ht="24.95" customHeight="1" x14ac:dyDescent="0.25">
      <c r="A211" s="73">
        <v>206</v>
      </c>
      <c r="B211" s="247" t="s">
        <v>679</v>
      </c>
      <c r="C211" s="104" t="s">
        <v>18</v>
      </c>
      <c r="D211" s="240">
        <v>1</v>
      </c>
      <c r="E211" s="278">
        <v>34694</v>
      </c>
      <c r="F211" s="241">
        <f t="shared" si="6"/>
        <v>6591.86</v>
      </c>
      <c r="G211" s="241">
        <f t="shared" si="7"/>
        <v>41285.86</v>
      </c>
      <c r="H211" s="25"/>
    </row>
    <row r="212" spans="1:8" ht="24.95" customHeight="1" x14ac:dyDescent="0.25">
      <c r="A212" s="73">
        <v>207</v>
      </c>
      <c r="B212" s="247" t="s">
        <v>682</v>
      </c>
      <c r="C212" s="104" t="s">
        <v>18</v>
      </c>
      <c r="D212" s="240">
        <v>1</v>
      </c>
      <c r="E212" s="278">
        <v>25090</v>
      </c>
      <c r="F212" s="241">
        <f t="shared" si="6"/>
        <v>4767.1000000000004</v>
      </c>
      <c r="G212" s="241">
        <f t="shared" si="7"/>
        <v>29857.1</v>
      </c>
      <c r="H212" s="25"/>
    </row>
    <row r="213" spans="1:8" ht="24.95" customHeight="1" x14ac:dyDescent="0.25">
      <c r="A213" s="73">
        <v>208</v>
      </c>
      <c r="B213" s="247" t="s">
        <v>684</v>
      </c>
      <c r="C213" s="104" t="s">
        <v>18</v>
      </c>
      <c r="D213" s="240">
        <v>1</v>
      </c>
      <c r="E213" s="278">
        <v>39496</v>
      </c>
      <c r="F213" s="241">
        <f t="shared" si="6"/>
        <v>7504.24</v>
      </c>
      <c r="G213" s="241">
        <f t="shared" si="7"/>
        <v>47000.24</v>
      </c>
      <c r="H213" s="25"/>
    </row>
    <row r="214" spans="1:8" ht="24.95" customHeight="1" x14ac:dyDescent="0.25">
      <c r="A214" s="73">
        <v>209</v>
      </c>
      <c r="B214" s="247" t="s">
        <v>686</v>
      </c>
      <c r="C214" s="104" t="s">
        <v>18</v>
      </c>
      <c r="D214" s="240">
        <v>1</v>
      </c>
      <c r="E214" s="278">
        <v>61104</v>
      </c>
      <c r="F214" s="241">
        <f t="shared" si="6"/>
        <v>11609.76</v>
      </c>
      <c r="G214" s="241">
        <f t="shared" si="7"/>
        <v>72713.759999999995</v>
      </c>
      <c r="H214" s="25"/>
    </row>
    <row r="215" spans="1:8" ht="24.95" customHeight="1" x14ac:dyDescent="0.25">
      <c r="A215" s="73">
        <v>210</v>
      </c>
      <c r="B215" s="247" t="s">
        <v>690</v>
      </c>
      <c r="C215" s="104" t="s">
        <v>18</v>
      </c>
      <c r="D215" s="240">
        <v>1</v>
      </c>
      <c r="E215" s="278">
        <v>8283</v>
      </c>
      <c r="F215" s="241">
        <f t="shared" si="6"/>
        <v>1573.77</v>
      </c>
      <c r="G215" s="241">
        <f t="shared" si="7"/>
        <v>9856.77</v>
      </c>
      <c r="H215" s="25"/>
    </row>
    <row r="216" spans="1:8" ht="24.95" customHeight="1" x14ac:dyDescent="0.25">
      <c r="A216" s="73">
        <v>211</v>
      </c>
      <c r="B216" s="247" t="s">
        <v>1464</v>
      </c>
      <c r="C216" s="104" t="s">
        <v>18</v>
      </c>
      <c r="D216" s="240">
        <v>1</v>
      </c>
      <c r="E216" s="278">
        <v>2941</v>
      </c>
      <c r="F216" s="241">
        <f t="shared" si="6"/>
        <v>558.79</v>
      </c>
      <c r="G216" s="241">
        <f t="shared" si="7"/>
        <v>3499.79</v>
      </c>
      <c r="H216" s="25"/>
    </row>
    <row r="217" spans="1:8" ht="24.95" customHeight="1" x14ac:dyDescent="0.25">
      <c r="A217" s="73">
        <v>212</v>
      </c>
      <c r="B217" s="247" t="s">
        <v>1465</v>
      </c>
      <c r="C217" s="104" t="s">
        <v>18</v>
      </c>
      <c r="D217" s="240">
        <v>1</v>
      </c>
      <c r="E217" s="278">
        <v>3001</v>
      </c>
      <c r="F217" s="241">
        <f t="shared" si="6"/>
        <v>570.19000000000005</v>
      </c>
      <c r="G217" s="241">
        <f t="shared" si="7"/>
        <v>3571.19</v>
      </c>
      <c r="H217" s="25"/>
    </row>
    <row r="218" spans="1:8" ht="24.95" customHeight="1" x14ac:dyDescent="0.25">
      <c r="A218" s="73">
        <v>213</v>
      </c>
      <c r="B218" s="247" t="s">
        <v>694</v>
      </c>
      <c r="C218" s="104" t="s">
        <v>101</v>
      </c>
      <c r="D218" s="240">
        <v>1</v>
      </c>
      <c r="E218" s="278">
        <v>88715</v>
      </c>
      <c r="F218" s="241">
        <f t="shared" si="6"/>
        <v>16855.849999999999</v>
      </c>
      <c r="G218" s="241">
        <f t="shared" si="7"/>
        <v>105570.85</v>
      </c>
      <c r="H218" s="25"/>
    </row>
    <row r="219" spans="1:8" ht="24.95" customHeight="1" x14ac:dyDescent="0.25">
      <c r="A219" s="73">
        <v>214</v>
      </c>
      <c r="B219" s="247" t="s">
        <v>696</v>
      </c>
      <c r="C219" s="104" t="s">
        <v>18</v>
      </c>
      <c r="D219" s="240">
        <v>1</v>
      </c>
      <c r="E219" s="278">
        <v>165786</v>
      </c>
      <c r="F219" s="241">
        <f t="shared" si="6"/>
        <v>31499.34</v>
      </c>
      <c r="G219" s="241">
        <f t="shared" si="7"/>
        <v>197285.34</v>
      </c>
      <c r="H219" s="25"/>
    </row>
    <row r="220" spans="1:8" ht="24.95" customHeight="1" x14ac:dyDescent="0.25">
      <c r="A220" s="73">
        <v>215</v>
      </c>
      <c r="B220" s="247" t="s">
        <v>699</v>
      </c>
      <c r="C220" s="104" t="s">
        <v>18</v>
      </c>
      <c r="D220" s="240">
        <v>1</v>
      </c>
      <c r="E220" s="278">
        <v>100840</v>
      </c>
      <c r="F220" s="241">
        <f t="shared" si="6"/>
        <v>19159.599999999999</v>
      </c>
      <c r="G220" s="241">
        <f t="shared" si="7"/>
        <v>119999.6</v>
      </c>
      <c r="H220" s="25"/>
    </row>
    <row r="221" spans="1:8" ht="24.95" customHeight="1" x14ac:dyDescent="0.25">
      <c r="A221" s="73">
        <v>216</v>
      </c>
      <c r="B221" s="247" t="s">
        <v>700</v>
      </c>
      <c r="C221" s="104" t="s">
        <v>18</v>
      </c>
      <c r="D221" s="240">
        <v>1</v>
      </c>
      <c r="E221" s="278">
        <v>7803</v>
      </c>
      <c r="F221" s="241">
        <f t="shared" si="6"/>
        <v>1482.57</v>
      </c>
      <c r="G221" s="241">
        <f t="shared" si="7"/>
        <v>9285.57</v>
      </c>
      <c r="H221" s="25"/>
    </row>
    <row r="222" spans="1:8" ht="24.95" customHeight="1" x14ac:dyDescent="0.25">
      <c r="A222" s="73">
        <v>217</v>
      </c>
      <c r="B222" s="247" t="s">
        <v>703</v>
      </c>
      <c r="C222" s="104" t="s">
        <v>18</v>
      </c>
      <c r="D222" s="240">
        <v>1</v>
      </c>
      <c r="E222" s="278">
        <v>12485</v>
      </c>
      <c r="F222" s="241">
        <f t="shared" si="6"/>
        <v>2372.15</v>
      </c>
      <c r="G222" s="241">
        <f t="shared" si="7"/>
        <v>14857.15</v>
      </c>
      <c r="H222" s="25"/>
    </row>
    <row r="223" spans="1:8" ht="24.95" customHeight="1" x14ac:dyDescent="0.25">
      <c r="A223" s="73">
        <v>218</v>
      </c>
      <c r="B223" s="247" t="s">
        <v>705</v>
      </c>
      <c r="C223" s="104" t="s">
        <v>18</v>
      </c>
      <c r="D223" s="240">
        <v>1</v>
      </c>
      <c r="E223" s="278">
        <v>17887</v>
      </c>
      <c r="F223" s="241">
        <f t="shared" si="6"/>
        <v>3398.53</v>
      </c>
      <c r="G223" s="241">
        <f t="shared" si="7"/>
        <v>21285.53</v>
      </c>
      <c r="H223" s="25"/>
    </row>
    <row r="224" spans="1:8" ht="24.95" customHeight="1" x14ac:dyDescent="0.25">
      <c r="A224" s="73">
        <v>219</v>
      </c>
      <c r="B224" s="247" t="s">
        <v>708</v>
      </c>
      <c r="C224" s="104" t="s">
        <v>18</v>
      </c>
      <c r="D224" s="240">
        <v>1</v>
      </c>
      <c r="E224" s="278">
        <v>11885</v>
      </c>
      <c r="F224" s="241">
        <f t="shared" si="6"/>
        <v>2258.15</v>
      </c>
      <c r="G224" s="241">
        <f t="shared" si="7"/>
        <v>14143.15</v>
      </c>
      <c r="H224" s="25"/>
    </row>
    <row r="225" spans="1:8" ht="24.95" customHeight="1" x14ac:dyDescent="0.25">
      <c r="A225" s="73">
        <v>220</v>
      </c>
      <c r="B225" s="247" t="s">
        <v>711</v>
      </c>
      <c r="C225" s="104" t="s">
        <v>237</v>
      </c>
      <c r="D225" s="240">
        <v>1</v>
      </c>
      <c r="E225" s="278">
        <v>135938</v>
      </c>
      <c r="F225" s="241">
        <f t="shared" si="6"/>
        <v>25828.22</v>
      </c>
      <c r="G225" s="241">
        <f t="shared" si="7"/>
        <v>161766.22</v>
      </c>
      <c r="H225" s="25"/>
    </row>
    <row r="226" spans="1:8" ht="24.95" customHeight="1" x14ac:dyDescent="0.25">
      <c r="A226" s="73">
        <v>221</v>
      </c>
      <c r="B226" s="247" t="s">
        <v>712</v>
      </c>
      <c r="C226" s="104" t="s">
        <v>237</v>
      </c>
      <c r="D226" s="240">
        <v>1</v>
      </c>
      <c r="E226" s="278">
        <v>213856</v>
      </c>
      <c r="F226" s="241">
        <f t="shared" si="6"/>
        <v>40632.639999999999</v>
      </c>
      <c r="G226" s="241">
        <f t="shared" si="7"/>
        <v>254488.64</v>
      </c>
      <c r="H226" s="25"/>
    </row>
    <row r="227" spans="1:8" ht="24.95" customHeight="1" x14ac:dyDescent="0.25">
      <c r="A227" s="73">
        <v>222</v>
      </c>
      <c r="B227" s="247" t="s">
        <v>713</v>
      </c>
      <c r="C227" s="104" t="s">
        <v>237</v>
      </c>
      <c r="D227" s="240">
        <v>1</v>
      </c>
      <c r="E227" s="278">
        <v>39496</v>
      </c>
      <c r="F227" s="241">
        <f t="shared" si="6"/>
        <v>7504.24</v>
      </c>
      <c r="G227" s="241">
        <f t="shared" si="7"/>
        <v>47000.24</v>
      </c>
      <c r="H227" s="25"/>
    </row>
    <row r="228" spans="1:8" ht="24.95" customHeight="1" x14ac:dyDescent="0.25">
      <c r="A228" s="73">
        <v>223</v>
      </c>
      <c r="B228" s="247" t="s">
        <v>715</v>
      </c>
      <c r="C228" s="104" t="s">
        <v>18</v>
      </c>
      <c r="D228" s="240">
        <v>1</v>
      </c>
      <c r="E228" s="278">
        <v>225570</v>
      </c>
      <c r="F228" s="241">
        <f t="shared" si="6"/>
        <v>42858.3</v>
      </c>
      <c r="G228" s="241">
        <f t="shared" si="7"/>
        <v>268428.3</v>
      </c>
      <c r="H228" s="25"/>
    </row>
    <row r="229" spans="1:8" ht="24.95" customHeight="1" x14ac:dyDescent="0.25">
      <c r="A229" s="73">
        <v>224</v>
      </c>
      <c r="B229" s="247" t="s">
        <v>716</v>
      </c>
      <c r="C229" s="104" t="s">
        <v>18</v>
      </c>
      <c r="D229" s="240">
        <v>1</v>
      </c>
      <c r="E229" s="278">
        <v>600120</v>
      </c>
      <c r="F229" s="241">
        <f t="shared" si="6"/>
        <v>114022.8</v>
      </c>
      <c r="G229" s="241">
        <f t="shared" si="7"/>
        <v>714142.8</v>
      </c>
      <c r="H229" s="25"/>
    </row>
    <row r="230" spans="1:8" ht="24.95" customHeight="1" x14ac:dyDescent="0.25">
      <c r="A230" s="73">
        <v>225</v>
      </c>
      <c r="B230" s="247" t="s">
        <v>717</v>
      </c>
      <c r="C230" s="104" t="s">
        <v>18</v>
      </c>
      <c r="D230" s="240">
        <v>1</v>
      </c>
      <c r="E230" s="278">
        <v>1776591</v>
      </c>
      <c r="F230" s="241">
        <f t="shared" si="6"/>
        <v>337552.29</v>
      </c>
      <c r="G230" s="241">
        <f t="shared" si="7"/>
        <v>2114143.29</v>
      </c>
      <c r="H230" s="25"/>
    </row>
    <row r="231" spans="1:8" ht="24.95" customHeight="1" x14ac:dyDescent="0.25">
      <c r="A231" s="73">
        <v>226</v>
      </c>
      <c r="B231" s="247" t="s">
        <v>718</v>
      </c>
      <c r="C231" s="104" t="s">
        <v>101</v>
      </c>
      <c r="D231" s="240">
        <v>1</v>
      </c>
      <c r="E231" s="278">
        <v>222089</v>
      </c>
      <c r="F231" s="241">
        <f t="shared" si="6"/>
        <v>42196.91</v>
      </c>
      <c r="G231" s="241">
        <f t="shared" si="7"/>
        <v>264285.91000000003</v>
      </c>
      <c r="H231" s="25"/>
    </row>
    <row r="232" spans="1:8" ht="24.95" customHeight="1" x14ac:dyDescent="0.25">
      <c r="A232" s="73">
        <v>227</v>
      </c>
      <c r="B232" s="247" t="s">
        <v>719</v>
      </c>
      <c r="C232" s="104" t="s">
        <v>101</v>
      </c>
      <c r="D232" s="240">
        <v>1</v>
      </c>
      <c r="E232" s="278">
        <v>120996</v>
      </c>
      <c r="F232" s="241">
        <f t="shared" si="6"/>
        <v>22989.24</v>
      </c>
      <c r="G232" s="241">
        <f t="shared" si="7"/>
        <v>143985.24</v>
      </c>
      <c r="H232" s="25"/>
    </row>
    <row r="233" spans="1:8" ht="24.95" customHeight="1" x14ac:dyDescent="0.25">
      <c r="A233" s="73">
        <v>228</v>
      </c>
      <c r="B233" s="247" t="s">
        <v>722</v>
      </c>
      <c r="C233" s="104" t="s">
        <v>723</v>
      </c>
      <c r="D233" s="240">
        <v>1</v>
      </c>
      <c r="E233" s="278">
        <v>35894</v>
      </c>
      <c r="F233" s="241">
        <f t="shared" si="6"/>
        <v>6819.86</v>
      </c>
      <c r="G233" s="241">
        <f t="shared" si="7"/>
        <v>42713.86</v>
      </c>
      <c r="H233" s="25"/>
    </row>
    <row r="234" spans="1:8" ht="24.95" customHeight="1" x14ac:dyDescent="0.25">
      <c r="A234" s="73">
        <v>229</v>
      </c>
      <c r="B234" s="247" t="s">
        <v>725</v>
      </c>
      <c r="C234" s="104" t="s">
        <v>18</v>
      </c>
      <c r="D234" s="240">
        <v>1</v>
      </c>
      <c r="E234" s="278">
        <v>8283</v>
      </c>
      <c r="F234" s="241">
        <f t="shared" si="6"/>
        <v>1573.77</v>
      </c>
      <c r="G234" s="241">
        <f t="shared" si="7"/>
        <v>9856.77</v>
      </c>
      <c r="H234" s="25"/>
    </row>
    <row r="235" spans="1:8" ht="24.95" customHeight="1" x14ac:dyDescent="0.25">
      <c r="A235" s="73">
        <v>230</v>
      </c>
      <c r="B235" s="247" t="s">
        <v>735</v>
      </c>
      <c r="C235" s="104" t="s">
        <v>18</v>
      </c>
      <c r="D235" s="240">
        <v>1</v>
      </c>
      <c r="E235" s="278">
        <v>3583</v>
      </c>
      <c r="F235" s="241">
        <f t="shared" si="6"/>
        <v>680.77</v>
      </c>
      <c r="G235" s="241">
        <f t="shared" si="7"/>
        <v>4263.7700000000004</v>
      </c>
      <c r="H235" s="25"/>
    </row>
    <row r="236" spans="1:8" ht="24.95" customHeight="1" x14ac:dyDescent="0.25">
      <c r="A236" s="73">
        <v>231</v>
      </c>
      <c r="B236" s="247" t="s">
        <v>737</v>
      </c>
      <c r="C236" s="104" t="s">
        <v>18</v>
      </c>
      <c r="D236" s="240">
        <v>1</v>
      </c>
      <c r="E236" s="278">
        <v>4022</v>
      </c>
      <c r="F236" s="241">
        <f t="shared" si="6"/>
        <v>764.18000000000006</v>
      </c>
      <c r="G236" s="241">
        <f t="shared" si="7"/>
        <v>4786.18</v>
      </c>
      <c r="H236" s="25"/>
    </row>
    <row r="237" spans="1:8" ht="24.95" customHeight="1" x14ac:dyDescent="0.25">
      <c r="A237" s="73">
        <v>232</v>
      </c>
      <c r="B237" s="247" t="s">
        <v>740</v>
      </c>
      <c r="C237" s="104" t="s">
        <v>18</v>
      </c>
      <c r="D237" s="240">
        <v>1</v>
      </c>
      <c r="E237" s="278">
        <v>10204</v>
      </c>
      <c r="F237" s="241">
        <f t="shared" si="6"/>
        <v>1938.76</v>
      </c>
      <c r="G237" s="241">
        <f t="shared" si="7"/>
        <v>12142.76</v>
      </c>
      <c r="H237" s="25"/>
    </row>
    <row r="238" spans="1:8" ht="24.95" customHeight="1" x14ac:dyDescent="0.25">
      <c r="A238" s="73">
        <v>233</v>
      </c>
      <c r="B238" s="247" t="s">
        <v>743</v>
      </c>
      <c r="C238" s="104" t="s">
        <v>18</v>
      </c>
      <c r="D238" s="240">
        <v>1</v>
      </c>
      <c r="E238" s="278">
        <v>15486</v>
      </c>
      <c r="F238" s="241">
        <f t="shared" si="6"/>
        <v>2942.34</v>
      </c>
      <c r="G238" s="241">
        <f t="shared" si="7"/>
        <v>18428.34</v>
      </c>
      <c r="H238" s="25"/>
    </row>
    <row r="239" spans="1:8" ht="24.95" customHeight="1" x14ac:dyDescent="0.25">
      <c r="A239" s="73">
        <v>234</v>
      </c>
      <c r="B239" s="247" t="s">
        <v>745</v>
      </c>
      <c r="C239" s="104" t="s">
        <v>18</v>
      </c>
      <c r="D239" s="240">
        <v>1</v>
      </c>
      <c r="E239" s="278">
        <v>4622</v>
      </c>
      <c r="F239" s="241">
        <f t="shared" si="6"/>
        <v>878.18000000000006</v>
      </c>
      <c r="G239" s="241">
        <f t="shared" si="7"/>
        <v>5500.18</v>
      </c>
      <c r="H239" s="25"/>
    </row>
    <row r="240" spans="1:8" ht="24.95" customHeight="1" x14ac:dyDescent="0.25">
      <c r="A240" s="73">
        <v>235</v>
      </c>
      <c r="B240" s="247" t="s">
        <v>748</v>
      </c>
      <c r="C240" s="104" t="s">
        <v>18</v>
      </c>
      <c r="D240" s="240">
        <v>1</v>
      </c>
      <c r="E240" s="278">
        <v>34934</v>
      </c>
      <c r="F240" s="241">
        <f t="shared" si="6"/>
        <v>6637.46</v>
      </c>
      <c r="G240" s="241">
        <f t="shared" si="7"/>
        <v>41571.46</v>
      </c>
      <c r="H240" s="25"/>
    </row>
    <row r="241" spans="1:8" ht="24.95" customHeight="1" x14ac:dyDescent="0.25">
      <c r="A241" s="73">
        <v>236</v>
      </c>
      <c r="B241" s="247" t="s">
        <v>750</v>
      </c>
      <c r="C241" s="104" t="s">
        <v>18</v>
      </c>
      <c r="D241" s="240">
        <v>1</v>
      </c>
      <c r="E241" s="278">
        <v>88824</v>
      </c>
      <c r="F241" s="241">
        <f t="shared" si="6"/>
        <v>16876.560000000001</v>
      </c>
      <c r="G241" s="241">
        <f t="shared" si="7"/>
        <v>105700.56</v>
      </c>
      <c r="H241" s="25"/>
    </row>
    <row r="242" spans="1:8" ht="24.95" customHeight="1" x14ac:dyDescent="0.25">
      <c r="A242" s="73">
        <v>237</v>
      </c>
      <c r="B242" s="247" t="s">
        <v>751</v>
      </c>
      <c r="C242" s="104" t="s">
        <v>18</v>
      </c>
      <c r="D242" s="240">
        <v>1</v>
      </c>
      <c r="E242" s="278">
        <v>165571</v>
      </c>
      <c r="F242" s="241">
        <f t="shared" si="6"/>
        <v>31458.49</v>
      </c>
      <c r="G242" s="241">
        <f t="shared" si="7"/>
        <v>197029.49</v>
      </c>
      <c r="H242" s="25"/>
    </row>
    <row r="243" spans="1:8" ht="24.95" customHeight="1" x14ac:dyDescent="0.25">
      <c r="A243" s="73">
        <v>238</v>
      </c>
      <c r="B243" s="247" t="s">
        <v>756</v>
      </c>
      <c r="C243" s="104" t="s">
        <v>18</v>
      </c>
      <c r="D243" s="240">
        <v>1</v>
      </c>
      <c r="E243" s="278">
        <v>32714</v>
      </c>
      <c r="F243" s="241">
        <f t="shared" si="6"/>
        <v>6215.66</v>
      </c>
      <c r="G243" s="241">
        <f t="shared" si="7"/>
        <v>38929.660000000003</v>
      </c>
      <c r="H243" s="25"/>
    </row>
    <row r="244" spans="1:8" ht="24.95" customHeight="1" x14ac:dyDescent="0.25">
      <c r="A244" s="73">
        <v>239</v>
      </c>
      <c r="B244" s="247" t="s">
        <v>758</v>
      </c>
      <c r="C244" s="104" t="s">
        <v>18</v>
      </c>
      <c r="D244" s="240">
        <v>1</v>
      </c>
      <c r="E244" s="278">
        <v>24010</v>
      </c>
      <c r="F244" s="241">
        <f t="shared" si="6"/>
        <v>4561.8999999999996</v>
      </c>
      <c r="G244" s="241">
        <f t="shared" si="7"/>
        <v>28571.9</v>
      </c>
      <c r="H244" s="25"/>
    </row>
    <row r="245" spans="1:8" ht="24.95" customHeight="1" x14ac:dyDescent="0.25">
      <c r="A245" s="73">
        <v>240</v>
      </c>
      <c r="B245" s="247" t="s">
        <v>761</v>
      </c>
      <c r="C245" s="104" t="s">
        <v>162</v>
      </c>
      <c r="D245" s="240">
        <v>1</v>
      </c>
      <c r="E245" s="278">
        <v>19088</v>
      </c>
      <c r="F245" s="241">
        <f t="shared" si="6"/>
        <v>3626.7200000000003</v>
      </c>
      <c r="G245" s="241">
        <f t="shared" si="7"/>
        <v>22714.720000000001</v>
      </c>
      <c r="H245" s="25"/>
    </row>
    <row r="246" spans="1:8" ht="24.95" customHeight="1" x14ac:dyDescent="0.25">
      <c r="A246" s="73">
        <v>241</v>
      </c>
      <c r="B246" s="247" t="s">
        <v>1467</v>
      </c>
      <c r="C246" s="104" t="s">
        <v>18</v>
      </c>
      <c r="D246" s="240">
        <v>1</v>
      </c>
      <c r="E246" s="278">
        <v>258103</v>
      </c>
      <c r="F246" s="241">
        <f t="shared" si="6"/>
        <v>49039.57</v>
      </c>
      <c r="G246" s="241">
        <f t="shared" si="7"/>
        <v>307142.57</v>
      </c>
      <c r="H246" s="25"/>
    </row>
    <row r="247" spans="1:8" ht="24.95" customHeight="1" x14ac:dyDescent="0.25">
      <c r="A247" s="73">
        <v>242</v>
      </c>
      <c r="B247" s="247" t="s">
        <v>762</v>
      </c>
      <c r="C247" s="104" t="s">
        <v>18</v>
      </c>
      <c r="D247" s="240">
        <v>1</v>
      </c>
      <c r="E247" s="278">
        <v>33493</v>
      </c>
      <c r="F247" s="241">
        <f t="shared" si="6"/>
        <v>6363.67</v>
      </c>
      <c r="G247" s="241">
        <f t="shared" si="7"/>
        <v>39856.67</v>
      </c>
      <c r="H247" s="25"/>
    </row>
    <row r="248" spans="1:8" ht="24.95" customHeight="1" x14ac:dyDescent="0.25">
      <c r="A248" s="73">
        <v>243</v>
      </c>
      <c r="B248" s="247" t="s">
        <v>763</v>
      </c>
      <c r="C248" s="104" t="s">
        <v>18</v>
      </c>
      <c r="D248" s="240">
        <v>1</v>
      </c>
      <c r="E248" s="278">
        <v>270468</v>
      </c>
      <c r="F248" s="241">
        <f t="shared" si="6"/>
        <v>51388.92</v>
      </c>
      <c r="G248" s="241">
        <f t="shared" si="7"/>
        <v>321856.92</v>
      </c>
      <c r="H248" s="25"/>
    </row>
    <row r="249" spans="1:8" ht="24.95" customHeight="1" x14ac:dyDescent="0.25">
      <c r="A249" s="73">
        <v>244</v>
      </c>
      <c r="B249" s="247" t="s">
        <v>765</v>
      </c>
      <c r="C249" s="104" t="s">
        <v>18</v>
      </c>
      <c r="D249" s="240">
        <v>1</v>
      </c>
      <c r="E249" s="278">
        <v>384034</v>
      </c>
      <c r="F249" s="241">
        <f t="shared" si="6"/>
        <v>72966.460000000006</v>
      </c>
      <c r="G249" s="241">
        <f t="shared" si="7"/>
        <v>457000.46</v>
      </c>
      <c r="H249" s="25"/>
    </row>
    <row r="250" spans="1:8" ht="24.95" customHeight="1" x14ac:dyDescent="0.25">
      <c r="A250" s="73">
        <v>245</v>
      </c>
      <c r="B250" s="247" t="s">
        <v>766</v>
      </c>
      <c r="C250" s="104" t="s">
        <v>359</v>
      </c>
      <c r="D250" s="240">
        <v>1</v>
      </c>
      <c r="E250" s="278">
        <v>111525</v>
      </c>
      <c r="F250" s="241">
        <f t="shared" si="6"/>
        <v>21189.75</v>
      </c>
      <c r="G250" s="241">
        <f t="shared" si="7"/>
        <v>132714.75</v>
      </c>
      <c r="H250" s="25"/>
    </row>
    <row r="251" spans="1:8" ht="24.95" customHeight="1" x14ac:dyDescent="0.25">
      <c r="A251" s="73">
        <v>246</v>
      </c>
      <c r="B251" s="247" t="s">
        <v>767</v>
      </c>
      <c r="C251" s="104" t="s">
        <v>18</v>
      </c>
      <c r="D251" s="240">
        <v>1</v>
      </c>
      <c r="E251" s="278">
        <v>20288</v>
      </c>
      <c r="F251" s="241">
        <f t="shared" si="6"/>
        <v>3854.7200000000003</v>
      </c>
      <c r="G251" s="241">
        <f t="shared" si="7"/>
        <v>24142.720000000001</v>
      </c>
      <c r="H251" s="25"/>
    </row>
    <row r="252" spans="1:8" ht="24.95" customHeight="1" x14ac:dyDescent="0.25">
      <c r="A252" s="73">
        <v>247</v>
      </c>
      <c r="B252" s="247" t="s">
        <v>770</v>
      </c>
      <c r="C252" s="104" t="s">
        <v>18</v>
      </c>
      <c r="D252" s="240">
        <v>1</v>
      </c>
      <c r="E252" s="278">
        <v>28211</v>
      </c>
      <c r="F252" s="241">
        <f t="shared" si="6"/>
        <v>5360.09</v>
      </c>
      <c r="G252" s="241">
        <f t="shared" si="7"/>
        <v>33571.089999999997</v>
      </c>
      <c r="H252" s="25"/>
    </row>
    <row r="253" spans="1:8" ht="24.95" customHeight="1" x14ac:dyDescent="0.25">
      <c r="A253" s="73">
        <v>248</v>
      </c>
      <c r="B253" s="247" t="s">
        <v>771</v>
      </c>
      <c r="C253" s="104" t="s">
        <v>18</v>
      </c>
      <c r="D253" s="240">
        <v>1</v>
      </c>
      <c r="E253" s="278">
        <v>1621</v>
      </c>
      <c r="F253" s="241">
        <f t="shared" si="6"/>
        <v>307.99</v>
      </c>
      <c r="G253" s="241">
        <f t="shared" si="7"/>
        <v>1928.99</v>
      </c>
      <c r="H253" s="25"/>
    </row>
    <row r="254" spans="1:8" ht="24.95" customHeight="1" x14ac:dyDescent="0.25">
      <c r="A254" s="73">
        <v>249</v>
      </c>
      <c r="B254" s="247" t="s">
        <v>774</v>
      </c>
      <c r="C254" s="104" t="s">
        <v>18</v>
      </c>
      <c r="D254" s="240">
        <v>1</v>
      </c>
      <c r="E254" s="278">
        <v>61825</v>
      </c>
      <c r="F254" s="241">
        <f t="shared" si="6"/>
        <v>11746.75</v>
      </c>
      <c r="G254" s="241">
        <f t="shared" si="7"/>
        <v>73571.75</v>
      </c>
      <c r="H254" s="25"/>
    </row>
    <row r="255" spans="1:8" ht="24.95" customHeight="1" x14ac:dyDescent="0.25">
      <c r="A255" s="73">
        <v>250</v>
      </c>
      <c r="B255" s="247" t="s">
        <v>1468</v>
      </c>
      <c r="C255" s="104" t="s">
        <v>18</v>
      </c>
      <c r="D255" s="240">
        <v>1</v>
      </c>
      <c r="E255" s="278">
        <v>29892</v>
      </c>
      <c r="F255" s="241">
        <f t="shared" si="6"/>
        <v>5679.4800000000005</v>
      </c>
      <c r="G255" s="241">
        <f t="shared" si="7"/>
        <v>35571.480000000003</v>
      </c>
      <c r="H255" s="25"/>
    </row>
    <row r="256" spans="1:8" ht="24.95" customHeight="1" x14ac:dyDescent="0.25">
      <c r="A256" s="73">
        <v>251</v>
      </c>
      <c r="B256" s="247" t="s">
        <v>777</v>
      </c>
      <c r="C256" s="104" t="s">
        <v>18</v>
      </c>
      <c r="D256" s="240">
        <v>1</v>
      </c>
      <c r="E256" s="278">
        <v>8283</v>
      </c>
      <c r="F256" s="241">
        <f t="shared" si="6"/>
        <v>1573.77</v>
      </c>
      <c r="G256" s="241">
        <f t="shared" si="7"/>
        <v>9856.77</v>
      </c>
      <c r="H256" s="25"/>
    </row>
    <row r="257" spans="1:8" ht="24.95" customHeight="1" x14ac:dyDescent="0.25">
      <c r="A257" s="73">
        <v>252</v>
      </c>
      <c r="B257" s="247" t="s">
        <v>782</v>
      </c>
      <c r="C257" s="104" t="s">
        <v>18</v>
      </c>
      <c r="D257" s="240">
        <v>1</v>
      </c>
      <c r="E257" s="278">
        <v>1140</v>
      </c>
      <c r="F257" s="241">
        <f t="shared" si="6"/>
        <v>216.6</v>
      </c>
      <c r="G257" s="241">
        <f t="shared" si="7"/>
        <v>1356.6</v>
      </c>
      <c r="H257" s="25"/>
    </row>
    <row r="258" spans="1:8" ht="24.95" customHeight="1" x14ac:dyDescent="0.25">
      <c r="A258" s="73">
        <v>253</v>
      </c>
      <c r="B258" s="247" t="s">
        <v>785</v>
      </c>
      <c r="C258" s="104" t="s">
        <v>18</v>
      </c>
      <c r="D258" s="240">
        <v>1</v>
      </c>
      <c r="E258" s="278">
        <v>21489</v>
      </c>
      <c r="F258" s="241">
        <f t="shared" si="6"/>
        <v>4082.91</v>
      </c>
      <c r="G258" s="241">
        <f t="shared" si="7"/>
        <v>25571.91</v>
      </c>
      <c r="H258" s="25"/>
    </row>
    <row r="259" spans="1:8" ht="24.95" customHeight="1" x14ac:dyDescent="0.25">
      <c r="A259" s="73">
        <v>254</v>
      </c>
      <c r="B259" s="247" t="s">
        <v>788</v>
      </c>
      <c r="C259" s="104" t="s">
        <v>18</v>
      </c>
      <c r="D259" s="240">
        <v>1</v>
      </c>
      <c r="E259" s="278">
        <v>85114</v>
      </c>
      <c r="F259" s="241">
        <f t="shared" si="6"/>
        <v>16171.66</v>
      </c>
      <c r="G259" s="241">
        <f t="shared" si="7"/>
        <v>101285.66</v>
      </c>
      <c r="H259" s="25"/>
    </row>
    <row r="260" spans="1:8" ht="24.95" customHeight="1" x14ac:dyDescent="0.25">
      <c r="A260" s="73">
        <v>255</v>
      </c>
      <c r="B260" s="247" t="s">
        <v>789</v>
      </c>
      <c r="C260" s="104" t="s">
        <v>18</v>
      </c>
      <c r="D260" s="240">
        <v>1</v>
      </c>
      <c r="E260" s="278">
        <v>135534</v>
      </c>
      <c r="F260" s="241">
        <f t="shared" si="6"/>
        <v>25751.46</v>
      </c>
      <c r="G260" s="241">
        <f t="shared" si="7"/>
        <v>161285.46</v>
      </c>
      <c r="H260" s="25"/>
    </row>
    <row r="261" spans="1:8" ht="24.95" customHeight="1" x14ac:dyDescent="0.25">
      <c r="A261" s="73">
        <v>256</v>
      </c>
      <c r="B261" s="247" t="s">
        <v>790</v>
      </c>
      <c r="C261" s="104" t="s">
        <v>18</v>
      </c>
      <c r="D261" s="240">
        <v>1</v>
      </c>
      <c r="E261" s="278">
        <v>13085</v>
      </c>
      <c r="F261" s="241">
        <f t="shared" si="6"/>
        <v>2486.15</v>
      </c>
      <c r="G261" s="241">
        <f t="shared" si="7"/>
        <v>15571.15</v>
      </c>
      <c r="H261" s="25"/>
    </row>
    <row r="262" spans="1:8" ht="24.95" customHeight="1" x14ac:dyDescent="0.25">
      <c r="A262" s="73">
        <v>257</v>
      </c>
      <c r="B262" s="247" t="s">
        <v>794</v>
      </c>
      <c r="C262" s="104" t="s">
        <v>18</v>
      </c>
      <c r="D262" s="240">
        <v>1</v>
      </c>
      <c r="E262" s="278">
        <v>9484</v>
      </c>
      <c r="F262" s="241">
        <f t="shared" si="6"/>
        <v>1801.96</v>
      </c>
      <c r="G262" s="241">
        <f t="shared" si="7"/>
        <v>11285.96</v>
      </c>
      <c r="H262" s="25"/>
    </row>
    <row r="263" spans="1:8" ht="24.95" customHeight="1" x14ac:dyDescent="0.25">
      <c r="A263" s="73">
        <v>258</v>
      </c>
      <c r="B263" s="247" t="s">
        <v>796</v>
      </c>
      <c r="C263" s="104" t="s">
        <v>18</v>
      </c>
      <c r="D263" s="240">
        <v>1</v>
      </c>
      <c r="E263" s="278">
        <v>29892</v>
      </c>
      <c r="F263" s="241">
        <f t="shared" ref="F263:F326" si="8">+E263*0.19</f>
        <v>5679.4800000000005</v>
      </c>
      <c r="G263" s="241">
        <f t="shared" ref="G263:G326" si="9">+F263+E263</f>
        <v>35571.480000000003</v>
      </c>
      <c r="H263" s="25"/>
    </row>
    <row r="264" spans="1:8" ht="24.95" customHeight="1" x14ac:dyDescent="0.25">
      <c r="A264" s="73">
        <v>259</v>
      </c>
      <c r="B264" s="247" t="s">
        <v>1469</v>
      </c>
      <c r="C264" s="104" t="s">
        <v>18</v>
      </c>
      <c r="D264" s="240">
        <v>1</v>
      </c>
      <c r="E264" s="278">
        <v>95918</v>
      </c>
      <c r="F264" s="241">
        <f t="shared" si="8"/>
        <v>18224.420000000002</v>
      </c>
      <c r="G264" s="241">
        <f t="shared" si="9"/>
        <v>114142.42</v>
      </c>
      <c r="H264" s="25"/>
    </row>
    <row r="265" spans="1:8" ht="24.95" customHeight="1" x14ac:dyDescent="0.25">
      <c r="A265" s="73">
        <v>260</v>
      </c>
      <c r="B265" s="247" t="s">
        <v>1470</v>
      </c>
      <c r="C265" s="104" t="s">
        <v>18</v>
      </c>
      <c r="D265" s="240">
        <v>1</v>
      </c>
      <c r="E265" s="278">
        <v>43097</v>
      </c>
      <c r="F265" s="241">
        <f t="shared" si="8"/>
        <v>8188.43</v>
      </c>
      <c r="G265" s="241">
        <f t="shared" si="9"/>
        <v>51285.43</v>
      </c>
      <c r="H265" s="25"/>
    </row>
    <row r="266" spans="1:8" ht="24.95" customHeight="1" x14ac:dyDescent="0.25">
      <c r="A266" s="73">
        <v>261</v>
      </c>
      <c r="B266" s="247" t="s">
        <v>801</v>
      </c>
      <c r="C266" s="104" t="s">
        <v>18</v>
      </c>
      <c r="D266" s="240">
        <v>1</v>
      </c>
      <c r="E266" s="278">
        <v>83914</v>
      </c>
      <c r="F266" s="241">
        <f t="shared" si="8"/>
        <v>15943.66</v>
      </c>
      <c r="G266" s="241">
        <f t="shared" si="9"/>
        <v>99857.66</v>
      </c>
      <c r="H266" s="25"/>
    </row>
    <row r="267" spans="1:8" ht="24.95" customHeight="1" x14ac:dyDescent="0.25">
      <c r="A267" s="73">
        <v>262</v>
      </c>
      <c r="B267" s="247" t="s">
        <v>803</v>
      </c>
      <c r="C267" s="104" t="s">
        <v>804</v>
      </c>
      <c r="D267" s="240">
        <v>1</v>
      </c>
      <c r="E267" s="278">
        <v>56303</v>
      </c>
      <c r="F267" s="241">
        <f t="shared" si="8"/>
        <v>10697.57</v>
      </c>
      <c r="G267" s="241">
        <f t="shared" si="9"/>
        <v>67000.570000000007</v>
      </c>
      <c r="H267" s="25"/>
    </row>
    <row r="268" spans="1:8" ht="24.95" customHeight="1" x14ac:dyDescent="0.25">
      <c r="A268" s="73">
        <v>263</v>
      </c>
      <c r="B268" s="247" t="s">
        <v>805</v>
      </c>
      <c r="C268" s="104" t="s">
        <v>18</v>
      </c>
      <c r="D268" s="240">
        <v>1</v>
      </c>
      <c r="E268" s="278">
        <v>8043</v>
      </c>
      <c r="F268" s="241">
        <f t="shared" si="8"/>
        <v>1528.17</v>
      </c>
      <c r="G268" s="241">
        <f t="shared" si="9"/>
        <v>9571.17</v>
      </c>
      <c r="H268" s="25"/>
    </row>
    <row r="269" spans="1:8" ht="24.95" customHeight="1" x14ac:dyDescent="0.25">
      <c r="A269" s="73">
        <v>264</v>
      </c>
      <c r="B269" s="247" t="s">
        <v>806</v>
      </c>
      <c r="C269" s="104" t="s">
        <v>18</v>
      </c>
      <c r="D269" s="240">
        <v>1</v>
      </c>
      <c r="E269" s="278">
        <v>11405</v>
      </c>
      <c r="F269" s="241">
        <f t="shared" si="8"/>
        <v>2166.9499999999998</v>
      </c>
      <c r="G269" s="241">
        <f t="shared" si="9"/>
        <v>13571.95</v>
      </c>
      <c r="H269" s="25"/>
    </row>
    <row r="270" spans="1:8" ht="24.95" customHeight="1" x14ac:dyDescent="0.25">
      <c r="A270" s="73">
        <v>265</v>
      </c>
      <c r="B270" s="247" t="s">
        <v>1471</v>
      </c>
      <c r="C270" s="104" t="s">
        <v>115</v>
      </c>
      <c r="D270" s="240">
        <v>1</v>
      </c>
      <c r="E270" s="278">
        <v>9844</v>
      </c>
      <c r="F270" s="241">
        <f t="shared" si="8"/>
        <v>1870.3600000000001</v>
      </c>
      <c r="G270" s="241">
        <f t="shared" si="9"/>
        <v>11714.36</v>
      </c>
      <c r="H270" s="25"/>
    </row>
    <row r="271" spans="1:8" ht="24.95" customHeight="1" x14ac:dyDescent="0.25">
      <c r="A271" s="73">
        <v>266</v>
      </c>
      <c r="B271" s="247" t="s">
        <v>808</v>
      </c>
      <c r="C271" s="104" t="s">
        <v>18</v>
      </c>
      <c r="D271" s="240">
        <v>1</v>
      </c>
      <c r="E271" s="278">
        <v>8643</v>
      </c>
      <c r="F271" s="241">
        <f t="shared" si="8"/>
        <v>1642.17</v>
      </c>
      <c r="G271" s="241">
        <f t="shared" si="9"/>
        <v>10285.17</v>
      </c>
      <c r="H271" s="25"/>
    </row>
    <row r="272" spans="1:8" ht="24.95" customHeight="1" x14ac:dyDescent="0.25">
      <c r="A272" s="73">
        <v>267</v>
      </c>
      <c r="B272" s="247" t="s">
        <v>813</v>
      </c>
      <c r="C272" s="104" t="s">
        <v>18</v>
      </c>
      <c r="D272" s="240">
        <v>1</v>
      </c>
      <c r="E272" s="278">
        <v>6603</v>
      </c>
      <c r="F272" s="241">
        <f t="shared" si="8"/>
        <v>1254.57</v>
      </c>
      <c r="G272" s="241">
        <f t="shared" si="9"/>
        <v>7857.57</v>
      </c>
      <c r="H272" s="25"/>
    </row>
    <row r="273" spans="1:8" ht="24.95" customHeight="1" x14ac:dyDescent="0.25">
      <c r="A273" s="73">
        <v>268</v>
      </c>
      <c r="B273" s="247" t="s">
        <v>1472</v>
      </c>
      <c r="C273" s="104" t="s">
        <v>18</v>
      </c>
      <c r="D273" s="240">
        <v>1</v>
      </c>
      <c r="E273" s="278">
        <v>6603</v>
      </c>
      <c r="F273" s="241">
        <f t="shared" si="8"/>
        <v>1254.57</v>
      </c>
      <c r="G273" s="241">
        <f t="shared" si="9"/>
        <v>7857.57</v>
      </c>
      <c r="H273" s="25"/>
    </row>
    <row r="274" spans="1:8" ht="24.95" customHeight="1" x14ac:dyDescent="0.25">
      <c r="A274" s="73">
        <v>269</v>
      </c>
      <c r="B274" s="247" t="s">
        <v>814</v>
      </c>
      <c r="C274" s="104" t="s">
        <v>18</v>
      </c>
      <c r="D274" s="240">
        <v>1</v>
      </c>
      <c r="E274" s="278">
        <v>66507</v>
      </c>
      <c r="F274" s="241">
        <f t="shared" si="8"/>
        <v>12636.33</v>
      </c>
      <c r="G274" s="241">
        <f t="shared" si="9"/>
        <v>79143.33</v>
      </c>
      <c r="H274" s="25"/>
    </row>
    <row r="275" spans="1:8" ht="24.95" customHeight="1" x14ac:dyDescent="0.25">
      <c r="A275" s="73">
        <v>270</v>
      </c>
      <c r="B275" s="247" t="s">
        <v>817</v>
      </c>
      <c r="C275" s="104" t="s">
        <v>18</v>
      </c>
      <c r="D275" s="240">
        <v>1</v>
      </c>
      <c r="E275" s="278">
        <v>5510</v>
      </c>
      <c r="F275" s="241">
        <f t="shared" si="8"/>
        <v>1046.9000000000001</v>
      </c>
      <c r="G275" s="241">
        <f t="shared" si="9"/>
        <v>6556.9</v>
      </c>
      <c r="H275" s="25"/>
    </row>
    <row r="276" spans="1:8" ht="24.95" customHeight="1" x14ac:dyDescent="0.25">
      <c r="A276" s="73">
        <v>271</v>
      </c>
      <c r="B276" s="247" t="s">
        <v>818</v>
      </c>
      <c r="C276" s="104" t="s">
        <v>18</v>
      </c>
      <c r="D276" s="240">
        <v>1</v>
      </c>
      <c r="E276" s="278">
        <v>4202</v>
      </c>
      <c r="F276" s="241">
        <f t="shared" si="8"/>
        <v>798.38</v>
      </c>
      <c r="G276" s="241">
        <f t="shared" si="9"/>
        <v>5000.38</v>
      </c>
      <c r="H276" s="25"/>
    </row>
    <row r="277" spans="1:8" ht="24.95" customHeight="1" x14ac:dyDescent="0.25">
      <c r="A277" s="73">
        <v>272</v>
      </c>
      <c r="B277" s="247" t="s">
        <v>819</v>
      </c>
      <c r="C277" s="104" t="s">
        <v>18</v>
      </c>
      <c r="D277" s="240">
        <v>1</v>
      </c>
      <c r="E277" s="278">
        <v>13445</v>
      </c>
      <c r="F277" s="241">
        <f t="shared" si="8"/>
        <v>2554.5500000000002</v>
      </c>
      <c r="G277" s="241">
        <f t="shared" si="9"/>
        <v>15999.55</v>
      </c>
      <c r="H277" s="25"/>
    </row>
    <row r="278" spans="1:8" ht="24.95" customHeight="1" x14ac:dyDescent="0.25">
      <c r="A278" s="73">
        <v>273</v>
      </c>
      <c r="B278" s="247" t="s">
        <v>820</v>
      </c>
      <c r="C278" s="104" t="s">
        <v>18</v>
      </c>
      <c r="D278" s="240">
        <v>1</v>
      </c>
      <c r="E278" s="278">
        <v>4082</v>
      </c>
      <c r="F278" s="241">
        <f t="shared" si="8"/>
        <v>775.58</v>
      </c>
      <c r="G278" s="241">
        <f t="shared" si="9"/>
        <v>4857.58</v>
      </c>
      <c r="H278" s="25"/>
    </row>
    <row r="279" spans="1:8" ht="24.95" customHeight="1" x14ac:dyDescent="0.25">
      <c r="A279" s="73">
        <v>274</v>
      </c>
      <c r="B279" s="247" t="s">
        <v>1473</v>
      </c>
      <c r="C279" s="104" t="s">
        <v>18</v>
      </c>
      <c r="D279" s="240">
        <v>1</v>
      </c>
      <c r="E279" s="278">
        <v>65906</v>
      </c>
      <c r="F279" s="241">
        <f t="shared" si="8"/>
        <v>12522.14</v>
      </c>
      <c r="G279" s="241">
        <f t="shared" si="9"/>
        <v>78428.14</v>
      </c>
      <c r="H279" s="25"/>
    </row>
    <row r="280" spans="1:8" ht="24.95" customHeight="1" x14ac:dyDescent="0.25">
      <c r="A280" s="73">
        <v>275</v>
      </c>
      <c r="B280" s="247" t="s">
        <v>848</v>
      </c>
      <c r="C280" s="104" t="s">
        <v>18</v>
      </c>
      <c r="D280" s="240">
        <v>1</v>
      </c>
      <c r="E280" s="278">
        <v>234514</v>
      </c>
      <c r="F280" s="241">
        <f t="shared" si="8"/>
        <v>44557.66</v>
      </c>
      <c r="G280" s="241">
        <f t="shared" si="9"/>
        <v>279071.66000000003</v>
      </c>
      <c r="H280" s="25"/>
    </row>
    <row r="281" spans="1:8" ht="24.95" customHeight="1" x14ac:dyDescent="0.25">
      <c r="A281" s="73">
        <v>276</v>
      </c>
      <c r="B281" s="247" t="s">
        <v>849</v>
      </c>
      <c r="C281" s="104" t="s">
        <v>18</v>
      </c>
      <c r="D281" s="240">
        <v>1</v>
      </c>
      <c r="E281" s="278">
        <v>174070</v>
      </c>
      <c r="F281" s="241">
        <f t="shared" si="8"/>
        <v>33073.300000000003</v>
      </c>
      <c r="G281" s="241">
        <f t="shared" si="9"/>
        <v>207143.3</v>
      </c>
      <c r="H281" s="25"/>
    </row>
    <row r="282" spans="1:8" ht="24.95" customHeight="1" x14ac:dyDescent="0.25">
      <c r="A282" s="73">
        <v>277</v>
      </c>
      <c r="B282" s="247" t="s">
        <v>854</v>
      </c>
      <c r="C282" s="104" t="s">
        <v>18</v>
      </c>
      <c r="D282" s="240">
        <v>1</v>
      </c>
      <c r="E282" s="278">
        <v>144058</v>
      </c>
      <c r="F282" s="241">
        <f t="shared" si="8"/>
        <v>27371.02</v>
      </c>
      <c r="G282" s="241">
        <f t="shared" si="9"/>
        <v>171429.02</v>
      </c>
      <c r="H282" s="25"/>
    </row>
    <row r="283" spans="1:8" ht="24.95" customHeight="1" x14ac:dyDescent="0.25">
      <c r="A283" s="73">
        <v>278</v>
      </c>
      <c r="B283" s="247" t="s">
        <v>855</v>
      </c>
      <c r="C283" s="104" t="s">
        <v>18</v>
      </c>
      <c r="D283" s="240">
        <v>1</v>
      </c>
      <c r="E283" s="278">
        <v>6363</v>
      </c>
      <c r="F283" s="241">
        <f t="shared" si="8"/>
        <v>1208.97</v>
      </c>
      <c r="G283" s="241">
        <f t="shared" si="9"/>
        <v>7571.97</v>
      </c>
      <c r="H283" s="25"/>
    </row>
    <row r="284" spans="1:8" ht="24.95" customHeight="1" x14ac:dyDescent="0.25">
      <c r="A284" s="73">
        <v>279</v>
      </c>
      <c r="B284" s="247" t="s">
        <v>866</v>
      </c>
      <c r="C284" s="104" t="s">
        <v>18</v>
      </c>
      <c r="D284" s="240">
        <v>1</v>
      </c>
      <c r="E284" s="278">
        <v>41897</v>
      </c>
      <c r="F284" s="241">
        <f t="shared" si="8"/>
        <v>7960.43</v>
      </c>
      <c r="G284" s="241">
        <f t="shared" si="9"/>
        <v>49857.43</v>
      </c>
      <c r="H284" s="25"/>
    </row>
    <row r="285" spans="1:8" ht="24.95" customHeight="1" x14ac:dyDescent="0.25">
      <c r="A285" s="73">
        <v>280</v>
      </c>
      <c r="B285" s="247" t="s">
        <v>869</v>
      </c>
      <c r="C285" s="104" t="s">
        <v>18</v>
      </c>
      <c r="D285" s="240">
        <v>1</v>
      </c>
      <c r="E285" s="278">
        <v>6963</v>
      </c>
      <c r="F285" s="241">
        <f t="shared" si="8"/>
        <v>1322.97</v>
      </c>
      <c r="G285" s="241">
        <f t="shared" si="9"/>
        <v>8285.9699999999993</v>
      </c>
      <c r="H285" s="25"/>
    </row>
    <row r="286" spans="1:8" ht="24.95" customHeight="1" x14ac:dyDescent="0.25">
      <c r="A286" s="73">
        <v>281</v>
      </c>
      <c r="B286" s="247" t="s">
        <v>887</v>
      </c>
      <c r="C286" s="104" t="s">
        <v>18</v>
      </c>
      <c r="D286" s="240">
        <v>1</v>
      </c>
      <c r="E286" s="278">
        <v>39016</v>
      </c>
      <c r="F286" s="241">
        <f t="shared" si="8"/>
        <v>7413.04</v>
      </c>
      <c r="G286" s="241">
        <f t="shared" si="9"/>
        <v>46429.04</v>
      </c>
      <c r="H286" s="25"/>
    </row>
    <row r="287" spans="1:8" ht="24.95" customHeight="1" x14ac:dyDescent="0.25">
      <c r="A287" s="73">
        <v>282</v>
      </c>
      <c r="B287" s="247" t="s">
        <v>888</v>
      </c>
      <c r="C287" s="104" t="s">
        <v>18</v>
      </c>
      <c r="D287" s="240">
        <v>1</v>
      </c>
      <c r="E287" s="278">
        <v>44298</v>
      </c>
      <c r="F287" s="241">
        <f t="shared" si="8"/>
        <v>8416.6200000000008</v>
      </c>
      <c r="G287" s="241">
        <f t="shared" si="9"/>
        <v>52714.62</v>
      </c>
      <c r="H287" s="25"/>
    </row>
    <row r="288" spans="1:8" ht="24.95" customHeight="1" x14ac:dyDescent="0.25">
      <c r="A288" s="73">
        <v>283</v>
      </c>
      <c r="B288" s="247" t="s">
        <v>889</v>
      </c>
      <c r="C288" s="104" t="s">
        <v>18</v>
      </c>
      <c r="D288" s="240">
        <v>1</v>
      </c>
      <c r="E288" s="278">
        <v>74310</v>
      </c>
      <c r="F288" s="241">
        <f t="shared" si="8"/>
        <v>14118.9</v>
      </c>
      <c r="G288" s="241">
        <f t="shared" si="9"/>
        <v>88428.9</v>
      </c>
      <c r="H288" s="25"/>
    </row>
    <row r="289" spans="1:8" ht="24.95" customHeight="1" x14ac:dyDescent="0.25">
      <c r="A289" s="73">
        <v>284</v>
      </c>
      <c r="B289" s="247" t="s">
        <v>892</v>
      </c>
      <c r="C289" s="104" t="s">
        <v>18</v>
      </c>
      <c r="D289" s="240">
        <v>1</v>
      </c>
      <c r="E289" s="278">
        <v>8043</v>
      </c>
      <c r="F289" s="241">
        <f t="shared" si="8"/>
        <v>1528.17</v>
      </c>
      <c r="G289" s="241">
        <f t="shared" si="9"/>
        <v>9571.17</v>
      </c>
      <c r="H289" s="25"/>
    </row>
    <row r="290" spans="1:8" ht="24.95" customHeight="1" x14ac:dyDescent="0.25">
      <c r="A290" s="73">
        <v>285</v>
      </c>
      <c r="B290" s="247" t="s">
        <v>1475</v>
      </c>
      <c r="C290" s="104" t="s">
        <v>359</v>
      </c>
      <c r="D290" s="240">
        <v>1</v>
      </c>
      <c r="E290" s="278">
        <v>1200480</v>
      </c>
      <c r="F290" s="241">
        <f t="shared" si="8"/>
        <v>228091.2</v>
      </c>
      <c r="G290" s="241">
        <f t="shared" si="9"/>
        <v>1428571.2</v>
      </c>
      <c r="H290" s="25"/>
    </row>
    <row r="291" spans="1:8" ht="24.95" customHeight="1" x14ac:dyDescent="0.25">
      <c r="A291" s="73">
        <v>286</v>
      </c>
      <c r="B291" s="247" t="s">
        <v>1476</v>
      </c>
      <c r="C291" s="104" t="s">
        <v>359</v>
      </c>
      <c r="D291" s="240">
        <v>1</v>
      </c>
      <c r="E291" s="278">
        <v>1200480</v>
      </c>
      <c r="F291" s="241">
        <f t="shared" si="8"/>
        <v>228091.2</v>
      </c>
      <c r="G291" s="241">
        <f t="shared" si="9"/>
        <v>1428571.2</v>
      </c>
      <c r="H291" s="25"/>
    </row>
    <row r="292" spans="1:8" ht="24.95" customHeight="1" x14ac:dyDescent="0.25">
      <c r="A292" s="73">
        <v>287</v>
      </c>
      <c r="B292" s="247" t="s">
        <v>895</v>
      </c>
      <c r="C292" s="104" t="s">
        <v>18</v>
      </c>
      <c r="D292" s="240">
        <v>1</v>
      </c>
      <c r="E292" s="278">
        <v>163325</v>
      </c>
      <c r="F292" s="241">
        <f t="shared" si="8"/>
        <v>31031.75</v>
      </c>
      <c r="G292" s="241">
        <f t="shared" si="9"/>
        <v>194356.75</v>
      </c>
      <c r="H292" s="25"/>
    </row>
    <row r="293" spans="1:8" ht="24.95" customHeight="1" x14ac:dyDescent="0.25">
      <c r="A293" s="73">
        <v>288</v>
      </c>
      <c r="B293" s="247" t="s">
        <v>896</v>
      </c>
      <c r="C293" s="104" t="s">
        <v>18</v>
      </c>
      <c r="D293" s="240">
        <v>1</v>
      </c>
      <c r="E293" s="278">
        <v>25210</v>
      </c>
      <c r="F293" s="241">
        <f t="shared" si="8"/>
        <v>4789.8999999999996</v>
      </c>
      <c r="G293" s="241">
        <f t="shared" si="9"/>
        <v>29999.9</v>
      </c>
      <c r="H293" s="25"/>
    </row>
    <row r="294" spans="1:8" ht="24.95" customHeight="1" x14ac:dyDescent="0.25">
      <c r="A294" s="73">
        <v>289</v>
      </c>
      <c r="B294" s="247" t="s">
        <v>899</v>
      </c>
      <c r="C294" s="104" t="s">
        <v>18</v>
      </c>
      <c r="D294" s="240">
        <v>1</v>
      </c>
      <c r="E294" s="278">
        <v>13806</v>
      </c>
      <c r="F294" s="241">
        <f t="shared" si="8"/>
        <v>2623.14</v>
      </c>
      <c r="G294" s="241">
        <f t="shared" si="9"/>
        <v>16429.14</v>
      </c>
      <c r="H294" s="25"/>
    </row>
    <row r="295" spans="1:8" ht="24.95" customHeight="1" x14ac:dyDescent="0.25">
      <c r="A295" s="73">
        <v>290</v>
      </c>
      <c r="B295" s="247" t="s">
        <v>906</v>
      </c>
      <c r="C295" s="104" t="s">
        <v>907</v>
      </c>
      <c r="D295" s="240">
        <v>1</v>
      </c>
      <c r="E295" s="278">
        <v>155942</v>
      </c>
      <c r="F295" s="241">
        <f t="shared" si="8"/>
        <v>29628.98</v>
      </c>
      <c r="G295" s="241">
        <f t="shared" si="9"/>
        <v>185570.98</v>
      </c>
      <c r="H295" s="25"/>
    </row>
    <row r="296" spans="1:8" ht="24.95" customHeight="1" x14ac:dyDescent="0.25">
      <c r="A296" s="73">
        <v>291</v>
      </c>
      <c r="B296" s="247" t="s">
        <v>908</v>
      </c>
      <c r="C296" s="104" t="s">
        <v>907</v>
      </c>
      <c r="D296" s="240">
        <v>1</v>
      </c>
      <c r="E296" s="278">
        <v>179952</v>
      </c>
      <c r="F296" s="241">
        <f t="shared" si="8"/>
        <v>34190.879999999997</v>
      </c>
      <c r="G296" s="241">
        <f t="shared" si="9"/>
        <v>214142.88</v>
      </c>
      <c r="H296" s="25"/>
    </row>
    <row r="297" spans="1:8" ht="24.95" customHeight="1" x14ac:dyDescent="0.25">
      <c r="A297" s="73">
        <v>292</v>
      </c>
      <c r="B297" s="247" t="s">
        <v>909</v>
      </c>
      <c r="C297" s="104" t="s">
        <v>907</v>
      </c>
      <c r="D297" s="240">
        <v>1</v>
      </c>
      <c r="E297" s="278">
        <v>119928</v>
      </c>
      <c r="F297" s="241">
        <f t="shared" si="8"/>
        <v>22786.32</v>
      </c>
      <c r="G297" s="241">
        <f t="shared" si="9"/>
        <v>142714.32</v>
      </c>
      <c r="H297" s="25"/>
    </row>
    <row r="298" spans="1:8" ht="24.95" customHeight="1" x14ac:dyDescent="0.25">
      <c r="A298" s="73">
        <v>293</v>
      </c>
      <c r="B298" s="247" t="s">
        <v>910</v>
      </c>
      <c r="C298" s="104" t="s">
        <v>907</v>
      </c>
      <c r="D298" s="240">
        <v>1</v>
      </c>
      <c r="E298" s="278">
        <v>179952</v>
      </c>
      <c r="F298" s="241">
        <f t="shared" si="8"/>
        <v>34190.879999999997</v>
      </c>
      <c r="G298" s="241">
        <f t="shared" si="9"/>
        <v>214142.88</v>
      </c>
      <c r="H298" s="25"/>
    </row>
    <row r="299" spans="1:8" ht="24.95" customHeight="1" x14ac:dyDescent="0.25">
      <c r="A299" s="73">
        <v>294</v>
      </c>
      <c r="B299" s="247" t="s">
        <v>911</v>
      </c>
      <c r="C299" s="104" t="s">
        <v>907</v>
      </c>
      <c r="D299" s="240">
        <v>1</v>
      </c>
      <c r="E299" s="278">
        <v>105642</v>
      </c>
      <c r="F299" s="241">
        <f t="shared" si="8"/>
        <v>20071.98</v>
      </c>
      <c r="G299" s="241">
        <f t="shared" si="9"/>
        <v>125713.98</v>
      </c>
      <c r="H299" s="25"/>
    </row>
    <row r="300" spans="1:8" ht="24.95" customHeight="1" x14ac:dyDescent="0.25">
      <c r="A300" s="73">
        <v>295</v>
      </c>
      <c r="B300" s="247" t="s">
        <v>1477</v>
      </c>
      <c r="C300" s="104" t="s">
        <v>907</v>
      </c>
      <c r="D300" s="240">
        <v>1</v>
      </c>
      <c r="E300" s="278">
        <v>10684</v>
      </c>
      <c r="F300" s="241">
        <f t="shared" si="8"/>
        <v>2029.96</v>
      </c>
      <c r="G300" s="241">
        <f t="shared" si="9"/>
        <v>12713.96</v>
      </c>
      <c r="H300" s="25"/>
    </row>
    <row r="301" spans="1:8" ht="24.95" customHeight="1" x14ac:dyDescent="0.25">
      <c r="A301" s="73">
        <v>296</v>
      </c>
      <c r="B301" s="247" t="s">
        <v>918</v>
      </c>
      <c r="C301" s="104" t="s">
        <v>907</v>
      </c>
      <c r="D301" s="240">
        <v>1</v>
      </c>
      <c r="E301" s="278">
        <v>11885</v>
      </c>
      <c r="F301" s="241">
        <f t="shared" si="8"/>
        <v>2258.15</v>
      </c>
      <c r="G301" s="241">
        <f t="shared" si="9"/>
        <v>14143.15</v>
      </c>
      <c r="H301" s="25"/>
    </row>
    <row r="302" spans="1:8" ht="24.95" customHeight="1" x14ac:dyDescent="0.25">
      <c r="A302" s="73">
        <v>297</v>
      </c>
      <c r="B302" s="247" t="s">
        <v>924</v>
      </c>
      <c r="C302" s="104" t="s">
        <v>907</v>
      </c>
      <c r="D302" s="240">
        <v>1</v>
      </c>
      <c r="E302" s="278">
        <v>384514</v>
      </c>
      <c r="F302" s="241">
        <f t="shared" si="8"/>
        <v>73057.66</v>
      </c>
      <c r="G302" s="241">
        <f t="shared" si="9"/>
        <v>457571.66000000003</v>
      </c>
      <c r="H302" s="25"/>
    </row>
    <row r="303" spans="1:8" ht="24.95" customHeight="1" x14ac:dyDescent="0.25">
      <c r="A303" s="73">
        <v>298</v>
      </c>
      <c r="B303" s="247" t="s">
        <v>1481</v>
      </c>
      <c r="C303" s="104" t="s">
        <v>907</v>
      </c>
      <c r="D303" s="240">
        <v>1</v>
      </c>
      <c r="E303" s="278">
        <v>481393</v>
      </c>
      <c r="F303" s="241">
        <f t="shared" si="8"/>
        <v>91464.67</v>
      </c>
      <c r="G303" s="241">
        <f t="shared" si="9"/>
        <v>572857.67000000004</v>
      </c>
      <c r="H303" s="25"/>
    </row>
    <row r="304" spans="1:8" ht="24.95" customHeight="1" x14ac:dyDescent="0.25">
      <c r="A304" s="73">
        <v>299</v>
      </c>
      <c r="B304" s="247" t="s">
        <v>925</v>
      </c>
      <c r="C304" s="104" t="s">
        <v>907</v>
      </c>
      <c r="D304" s="240">
        <v>1</v>
      </c>
      <c r="E304" s="278">
        <v>170168</v>
      </c>
      <c r="F304" s="241">
        <f t="shared" si="8"/>
        <v>32331.920000000002</v>
      </c>
      <c r="G304" s="241">
        <f t="shared" si="9"/>
        <v>202499.92</v>
      </c>
      <c r="H304" s="25"/>
    </row>
    <row r="305" spans="1:8" ht="24.95" customHeight="1" x14ac:dyDescent="0.25">
      <c r="A305" s="73">
        <v>300</v>
      </c>
      <c r="B305" s="247" t="s">
        <v>926</v>
      </c>
      <c r="C305" s="104" t="s">
        <v>907</v>
      </c>
      <c r="D305" s="240">
        <v>1</v>
      </c>
      <c r="E305" s="278">
        <v>199280</v>
      </c>
      <c r="F305" s="241">
        <f t="shared" si="8"/>
        <v>37863.199999999997</v>
      </c>
      <c r="G305" s="241">
        <f t="shared" si="9"/>
        <v>237143.2</v>
      </c>
      <c r="H305" s="25"/>
    </row>
    <row r="306" spans="1:8" ht="24.95" customHeight="1" x14ac:dyDescent="0.25">
      <c r="A306" s="73">
        <v>301</v>
      </c>
      <c r="B306" s="247" t="s">
        <v>927</v>
      </c>
      <c r="C306" s="104" t="s">
        <v>907</v>
      </c>
      <c r="D306" s="240">
        <v>1</v>
      </c>
      <c r="E306" s="278">
        <v>119928</v>
      </c>
      <c r="F306" s="241">
        <f t="shared" si="8"/>
        <v>22786.32</v>
      </c>
      <c r="G306" s="241">
        <f t="shared" si="9"/>
        <v>142714.32</v>
      </c>
      <c r="H306" s="25"/>
    </row>
    <row r="307" spans="1:8" ht="24.95" customHeight="1" x14ac:dyDescent="0.25">
      <c r="A307" s="73">
        <v>302</v>
      </c>
      <c r="B307" s="247" t="s">
        <v>928</v>
      </c>
      <c r="C307" s="104" t="s">
        <v>907</v>
      </c>
      <c r="D307" s="240">
        <v>1</v>
      </c>
      <c r="E307" s="278">
        <v>70708</v>
      </c>
      <c r="F307" s="241">
        <f t="shared" si="8"/>
        <v>13434.52</v>
      </c>
      <c r="G307" s="241">
        <f t="shared" si="9"/>
        <v>84142.52</v>
      </c>
      <c r="H307" s="25"/>
    </row>
    <row r="308" spans="1:8" ht="24.95" customHeight="1" x14ac:dyDescent="0.25">
      <c r="A308" s="73">
        <v>303</v>
      </c>
      <c r="B308" s="247" t="s">
        <v>929</v>
      </c>
      <c r="C308" s="104" t="s">
        <v>370</v>
      </c>
      <c r="D308" s="240">
        <v>1</v>
      </c>
      <c r="E308" s="278">
        <v>23521</v>
      </c>
      <c r="F308" s="241">
        <f t="shared" si="8"/>
        <v>4468.99</v>
      </c>
      <c r="G308" s="241">
        <f t="shared" si="9"/>
        <v>27989.989999999998</v>
      </c>
      <c r="H308" s="25"/>
    </row>
    <row r="309" spans="1:8" ht="24.95" customHeight="1" x14ac:dyDescent="0.25">
      <c r="A309" s="73">
        <v>304</v>
      </c>
      <c r="B309" s="247" t="s">
        <v>1482</v>
      </c>
      <c r="C309" s="104" t="s">
        <v>18</v>
      </c>
      <c r="D309" s="240">
        <v>1</v>
      </c>
      <c r="E309" s="278">
        <v>600120</v>
      </c>
      <c r="F309" s="241">
        <f t="shared" si="8"/>
        <v>114022.8</v>
      </c>
      <c r="G309" s="241">
        <f t="shared" si="9"/>
        <v>714142.8</v>
      </c>
      <c r="H309" s="25"/>
    </row>
    <row r="310" spans="1:8" ht="24.95" customHeight="1" x14ac:dyDescent="0.25">
      <c r="A310" s="73">
        <v>305</v>
      </c>
      <c r="B310" s="247" t="s">
        <v>931</v>
      </c>
      <c r="C310" s="104" t="s">
        <v>370</v>
      </c>
      <c r="D310" s="240">
        <v>1</v>
      </c>
      <c r="E310" s="278">
        <v>8163</v>
      </c>
      <c r="F310" s="241">
        <f t="shared" si="8"/>
        <v>1550.97</v>
      </c>
      <c r="G310" s="241">
        <f t="shared" si="9"/>
        <v>9713.9699999999993</v>
      </c>
      <c r="H310" s="25"/>
    </row>
    <row r="311" spans="1:8" ht="24.95" customHeight="1" x14ac:dyDescent="0.25">
      <c r="A311" s="73">
        <v>306</v>
      </c>
      <c r="B311" s="247" t="s">
        <v>1483</v>
      </c>
      <c r="C311" s="104" t="s">
        <v>18</v>
      </c>
      <c r="D311" s="240">
        <v>1</v>
      </c>
      <c r="E311" s="278">
        <v>393637</v>
      </c>
      <c r="F311" s="241">
        <f t="shared" si="8"/>
        <v>74791.03</v>
      </c>
      <c r="G311" s="241">
        <f t="shared" si="9"/>
        <v>468428.03</v>
      </c>
      <c r="H311" s="25"/>
    </row>
    <row r="312" spans="1:8" ht="24.95" customHeight="1" x14ac:dyDescent="0.25">
      <c r="A312" s="281">
        <v>307</v>
      </c>
      <c r="B312" s="282" t="s">
        <v>1484</v>
      </c>
      <c r="C312" s="283" t="s">
        <v>370</v>
      </c>
      <c r="D312" s="240">
        <v>1</v>
      </c>
      <c r="E312" s="278">
        <v>24617</v>
      </c>
      <c r="F312" s="241">
        <f t="shared" si="8"/>
        <v>4677.2300000000005</v>
      </c>
      <c r="G312" s="241">
        <f t="shared" si="9"/>
        <v>29294.23</v>
      </c>
      <c r="H312" s="25"/>
    </row>
    <row r="313" spans="1:8" ht="24.95" customHeight="1" x14ac:dyDescent="0.25">
      <c r="A313" s="281">
        <v>308</v>
      </c>
      <c r="B313" s="282" t="s">
        <v>934</v>
      </c>
      <c r="C313" s="283" t="s">
        <v>930</v>
      </c>
      <c r="D313" s="240">
        <v>1</v>
      </c>
      <c r="E313" s="278">
        <v>600120</v>
      </c>
      <c r="F313" s="241">
        <f t="shared" si="8"/>
        <v>114022.8</v>
      </c>
      <c r="G313" s="241">
        <f t="shared" si="9"/>
        <v>714142.8</v>
      </c>
      <c r="H313" s="25"/>
    </row>
    <row r="314" spans="1:8" ht="24.95" customHeight="1" x14ac:dyDescent="0.25">
      <c r="A314" s="73">
        <v>309</v>
      </c>
      <c r="B314" s="247" t="s">
        <v>938</v>
      </c>
      <c r="C314" s="104" t="s">
        <v>370</v>
      </c>
      <c r="D314" s="240">
        <v>1</v>
      </c>
      <c r="E314" s="278">
        <v>11178</v>
      </c>
      <c r="F314" s="241">
        <f t="shared" si="8"/>
        <v>2123.8200000000002</v>
      </c>
      <c r="G314" s="241">
        <f t="shared" si="9"/>
        <v>13301.82</v>
      </c>
      <c r="H314" s="25"/>
    </row>
    <row r="315" spans="1:8" ht="24.95" customHeight="1" x14ac:dyDescent="0.25">
      <c r="A315" s="73">
        <v>310</v>
      </c>
      <c r="B315" s="247" t="s">
        <v>941</v>
      </c>
      <c r="C315" s="104" t="s">
        <v>370</v>
      </c>
      <c r="D315" s="240">
        <v>1</v>
      </c>
      <c r="E315" s="278">
        <v>7923</v>
      </c>
      <c r="F315" s="241">
        <f t="shared" si="8"/>
        <v>1505.3700000000001</v>
      </c>
      <c r="G315" s="241">
        <f t="shared" si="9"/>
        <v>9428.3700000000008</v>
      </c>
      <c r="H315" s="25"/>
    </row>
    <row r="316" spans="1:8" ht="24.95" customHeight="1" x14ac:dyDescent="0.25">
      <c r="A316" s="73">
        <v>311</v>
      </c>
      <c r="B316" s="247" t="s">
        <v>944</v>
      </c>
      <c r="C316" s="104" t="s">
        <v>370</v>
      </c>
      <c r="D316" s="240">
        <v>1</v>
      </c>
      <c r="E316" s="278">
        <v>4049</v>
      </c>
      <c r="F316" s="241">
        <f t="shared" si="8"/>
        <v>769.31000000000006</v>
      </c>
      <c r="G316" s="241">
        <f t="shared" si="9"/>
        <v>4818.3100000000004</v>
      </c>
      <c r="H316" s="25"/>
    </row>
    <row r="317" spans="1:8" ht="24.95" customHeight="1" x14ac:dyDescent="0.25">
      <c r="A317" s="73">
        <v>312</v>
      </c>
      <c r="B317" s="247" t="s">
        <v>946</v>
      </c>
      <c r="C317" s="104" t="s">
        <v>370</v>
      </c>
      <c r="D317" s="240">
        <v>1</v>
      </c>
      <c r="E317" s="278">
        <v>19868</v>
      </c>
      <c r="F317" s="241">
        <f t="shared" si="8"/>
        <v>3774.92</v>
      </c>
      <c r="G317" s="241">
        <f t="shared" si="9"/>
        <v>23642.92</v>
      </c>
      <c r="H317" s="25"/>
    </row>
    <row r="318" spans="1:8" ht="24.95" customHeight="1" x14ac:dyDescent="0.25">
      <c r="A318" s="73">
        <v>313</v>
      </c>
      <c r="B318" s="247" t="s">
        <v>948</v>
      </c>
      <c r="C318" s="104" t="s">
        <v>370</v>
      </c>
      <c r="D318" s="240">
        <v>1</v>
      </c>
      <c r="E318" s="278">
        <v>31152</v>
      </c>
      <c r="F318" s="241">
        <f t="shared" si="8"/>
        <v>5918.88</v>
      </c>
      <c r="G318" s="241">
        <f t="shared" si="9"/>
        <v>37070.879999999997</v>
      </c>
      <c r="H318" s="25"/>
    </row>
    <row r="319" spans="1:8" ht="24.95" customHeight="1" x14ac:dyDescent="0.25">
      <c r="A319" s="73">
        <v>314</v>
      </c>
      <c r="B319" s="247" t="s">
        <v>950</v>
      </c>
      <c r="C319" s="104" t="s">
        <v>370</v>
      </c>
      <c r="D319" s="240">
        <v>1</v>
      </c>
      <c r="E319" s="278">
        <v>4802</v>
      </c>
      <c r="F319" s="241">
        <f t="shared" si="8"/>
        <v>912.38</v>
      </c>
      <c r="G319" s="241">
        <f t="shared" si="9"/>
        <v>5714.38</v>
      </c>
      <c r="H319" s="25"/>
    </row>
    <row r="320" spans="1:8" ht="24.95" customHeight="1" x14ac:dyDescent="0.25">
      <c r="A320" s="73">
        <v>315</v>
      </c>
      <c r="B320" s="247" t="s">
        <v>951</v>
      </c>
      <c r="C320" s="104" t="s">
        <v>907</v>
      </c>
      <c r="D320" s="240">
        <v>1</v>
      </c>
      <c r="E320" s="278">
        <v>58043</v>
      </c>
      <c r="F320" s="241">
        <f t="shared" si="8"/>
        <v>11028.17</v>
      </c>
      <c r="G320" s="241">
        <f t="shared" si="9"/>
        <v>69071.17</v>
      </c>
      <c r="H320" s="25"/>
    </row>
    <row r="321" spans="1:8" ht="24.95" customHeight="1" x14ac:dyDescent="0.25">
      <c r="A321" s="73">
        <v>316</v>
      </c>
      <c r="B321" s="247" t="s">
        <v>954</v>
      </c>
      <c r="C321" s="104" t="s">
        <v>907</v>
      </c>
      <c r="D321" s="240">
        <v>1</v>
      </c>
      <c r="E321" s="278">
        <v>2881</v>
      </c>
      <c r="F321" s="241">
        <f t="shared" si="8"/>
        <v>547.39</v>
      </c>
      <c r="G321" s="241">
        <f t="shared" si="9"/>
        <v>3428.39</v>
      </c>
      <c r="H321" s="25"/>
    </row>
    <row r="322" spans="1:8" ht="24.95" customHeight="1" x14ac:dyDescent="0.25">
      <c r="A322" s="73">
        <v>317</v>
      </c>
      <c r="B322" s="247" t="s">
        <v>958</v>
      </c>
      <c r="C322" s="104" t="s">
        <v>907</v>
      </c>
      <c r="D322" s="240">
        <v>1</v>
      </c>
      <c r="E322" s="278">
        <v>100720</v>
      </c>
      <c r="F322" s="241">
        <f t="shared" si="8"/>
        <v>19136.8</v>
      </c>
      <c r="G322" s="241">
        <f t="shared" si="9"/>
        <v>119856.8</v>
      </c>
      <c r="H322" s="25"/>
    </row>
    <row r="323" spans="1:8" ht="24.95" customHeight="1" x14ac:dyDescent="0.25">
      <c r="A323" s="73">
        <v>318</v>
      </c>
      <c r="B323" s="247" t="s">
        <v>961</v>
      </c>
      <c r="C323" s="104" t="s">
        <v>907</v>
      </c>
      <c r="D323" s="240">
        <v>1</v>
      </c>
      <c r="E323" s="278">
        <v>41172</v>
      </c>
      <c r="F323" s="241">
        <f t="shared" si="8"/>
        <v>7822.68</v>
      </c>
      <c r="G323" s="241">
        <f t="shared" si="9"/>
        <v>48994.68</v>
      </c>
      <c r="H323" s="25"/>
    </row>
    <row r="324" spans="1:8" ht="24.95" customHeight="1" x14ac:dyDescent="0.25">
      <c r="A324" s="73">
        <v>319</v>
      </c>
      <c r="B324" s="247" t="s">
        <v>962</v>
      </c>
      <c r="C324" s="104" t="s">
        <v>907</v>
      </c>
      <c r="D324" s="240">
        <v>1</v>
      </c>
      <c r="E324" s="278">
        <v>5282</v>
      </c>
      <c r="F324" s="241">
        <f t="shared" si="8"/>
        <v>1003.58</v>
      </c>
      <c r="G324" s="241">
        <f t="shared" si="9"/>
        <v>6285.58</v>
      </c>
      <c r="H324" s="25"/>
    </row>
    <row r="325" spans="1:8" ht="24.95" customHeight="1" x14ac:dyDescent="0.25">
      <c r="A325" s="73">
        <v>320</v>
      </c>
      <c r="B325" s="247" t="s">
        <v>968</v>
      </c>
      <c r="C325" s="104" t="s">
        <v>907</v>
      </c>
      <c r="D325" s="240">
        <v>1</v>
      </c>
      <c r="E325" s="278">
        <v>9604</v>
      </c>
      <c r="F325" s="241">
        <f t="shared" si="8"/>
        <v>1824.76</v>
      </c>
      <c r="G325" s="241">
        <f t="shared" si="9"/>
        <v>11428.76</v>
      </c>
      <c r="H325" s="25"/>
    </row>
    <row r="326" spans="1:8" ht="24.95" customHeight="1" x14ac:dyDescent="0.25">
      <c r="A326" s="73">
        <v>321</v>
      </c>
      <c r="B326" s="247" t="s">
        <v>973</v>
      </c>
      <c r="C326" s="104" t="s">
        <v>907</v>
      </c>
      <c r="D326" s="240">
        <v>1</v>
      </c>
      <c r="E326" s="278">
        <v>100600</v>
      </c>
      <c r="F326" s="241">
        <f t="shared" si="8"/>
        <v>19114</v>
      </c>
      <c r="G326" s="241">
        <f t="shared" si="9"/>
        <v>119714</v>
      </c>
      <c r="H326" s="25"/>
    </row>
    <row r="327" spans="1:8" ht="24.95" customHeight="1" x14ac:dyDescent="0.25">
      <c r="A327" s="73">
        <v>322</v>
      </c>
      <c r="B327" s="247" t="s">
        <v>974</v>
      </c>
      <c r="C327" s="104" t="s">
        <v>907</v>
      </c>
      <c r="D327" s="240">
        <v>1</v>
      </c>
      <c r="E327" s="278">
        <v>100600</v>
      </c>
      <c r="F327" s="241">
        <f t="shared" ref="F327:F390" si="10">+E327*0.19</f>
        <v>19114</v>
      </c>
      <c r="G327" s="241">
        <f t="shared" ref="G327:G390" si="11">+F327+E327</f>
        <v>119714</v>
      </c>
      <c r="H327" s="25"/>
    </row>
    <row r="328" spans="1:8" ht="24.95" customHeight="1" x14ac:dyDescent="0.25">
      <c r="A328" s="73">
        <v>323</v>
      </c>
      <c r="B328" s="247" t="s">
        <v>981</v>
      </c>
      <c r="C328" s="104" t="s">
        <v>907</v>
      </c>
      <c r="D328" s="240">
        <v>1</v>
      </c>
      <c r="E328" s="278">
        <v>54742</v>
      </c>
      <c r="F328" s="241">
        <f t="shared" si="10"/>
        <v>10400.98</v>
      </c>
      <c r="G328" s="241">
        <f t="shared" si="11"/>
        <v>65142.979999999996</v>
      </c>
      <c r="H328" s="25"/>
    </row>
    <row r="329" spans="1:8" ht="24.95" customHeight="1" x14ac:dyDescent="0.25">
      <c r="A329" s="73">
        <v>324</v>
      </c>
      <c r="B329" s="247" t="s">
        <v>987</v>
      </c>
      <c r="C329" s="104" t="s">
        <v>907</v>
      </c>
      <c r="D329" s="240">
        <v>1</v>
      </c>
      <c r="E329" s="278">
        <v>54022</v>
      </c>
      <c r="F329" s="241">
        <f t="shared" si="10"/>
        <v>10264.18</v>
      </c>
      <c r="G329" s="241">
        <f t="shared" si="11"/>
        <v>64286.18</v>
      </c>
      <c r="H329" s="25"/>
    </row>
    <row r="330" spans="1:8" ht="24.95" customHeight="1" x14ac:dyDescent="0.25">
      <c r="A330" s="73">
        <v>325</v>
      </c>
      <c r="B330" s="247" t="s">
        <v>990</v>
      </c>
      <c r="C330" s="104" t="s">
        <v>907</v>
      </c>
      <c r="D330" s="240">
        <v>1</v>
      </c>
      <c r="E330" s="278">
        <v>19088</v>
      </c>
      <c r="F330" s="241">
        <f t="shared" si="10"/>
        <v>3626.7200000000003</v>
      </c>
      <c r="G330" s="241">
        <f t="shared" si="11"/>
        <v>22714.720000000001</v>
      </c>
      <c r="H330" s="25"/>
    </row>
    <row r="331" spans="1:8" ht="24.95" customHeight="1" x14ac:dyDescent="0.25">
      <c r="A331" s="73">
        <v>326</v>
      </c>
      <c r="B331" s="247" t="s">
        <v>994</v>
      </c>
      <c r="C331" s="104" t="s">
        <v>907</v>
      </c>
      <c r="D331" s="240">
        <v>1</v>
      </c>
      <c r="E331" s="278">
        <v>1080</v>
      </c>
      <c r="F331" s="241">
        <f t="shared" si="10"/>
        <v>205.2</v>
      </c>
      <c r="G331" s="241">
        <f t="shared" si="11"/>
        <v>1285.2</v>
      </c>
      <c r="H331" s="25"/>
    </row>
    <row r="332" spans="1:8" ht="24.95" customHeight="1" x14ac:dyDescent="0.25">
      <c r="A332" s="73">
        <v>327</v>
      </c>
      <c r="B332" s="247" t="s">
        <v>997</v>
      </c>
      <c r="C332" s="104" t="s">
        <v>907</v>
      </c>
      <c r="D332" s="240">
        <v>1</v>
      </c>
      <c r="E332" s="278">
        <v>6848</v>
      </c>
      <c r="F332" s="241">
        <f t="shared" si="10"/>
        <v>1301.1200000000001</v>
      </c>
      <c r="G332" s="241">
        <f t="shared" si="11"/>
        <v>8149.12</v>
      </c>
      <c r="H332" s="25"/>
    </row>
    <row r="333" spans="1:8" ht="24.95" customHeight="1" x14ac:dyDescent="0.25">
      <c r="A333" s="73">
        <v>328</v>
      </c>
      <c r="B333" s="247" t="s">
        <v>998</v>
      </c>
      <c r="C333" s="104" t="s">
        <v>907</v>
      </c>
      <c r="D333" s="240">
        <v>1</v>
      </c>
      <c r="E333" s="278">
        <v>3001</v>
      </c>
      <c r="F333" s="241">
        <f t="shared" si="10"/>
        <v>570.19000000000005</v>
      </c>
      <c r="G333" s="241">
        <f t="shared" si="11"/>
        <v>3571.19</v>
      </c>
      <c r="H333" s="25"/>
    </row>
    <row r="334" spans="1:8" ht="24.95" customHeight="1" x14ac:dyDescent="0.25">
      <c r="A334" s="73">
        <v>329</v>
      </c>
      <c r="B334" s="247" t="s">
        <v>1000</v>
      </c>
      <c r="C334" s="104" t="s">
        <v>907</v>
      </c>
      <c r="D334" s="240">
        <v>1</v>
      </c>
      <c r="E334" s="278">
        <v>5162</v>
      </c>
      <c r="F334" s="241">
        <f t="shared" si="10"/>
        <v>980.78</v>
      </c>
      <c r="G334" s="241">
        <f t="shared" si="11"/>
        <v>6142.78</v>
      </c>
      <c r="H334" s="25"/>
    </row>
    <row r="335" spans="1:8" ht="24.95" customHeight="1" x14ac:dyDescent="0.25">
      <c r="A335" s="73">
        <v>330</v>
      </c>
      <c r="B335" s="247" t="s">
        <v>1003</v>
      </c>
      <c r="C335" s="104" t="s">
        <v>907</v>
      </c>
      <c r="D335" s="240">
        <v>1</v>
      </c>
      <c r="E335" s="278">
        <v>10312</v>
      </c>
      <c r="F335" s="241">
        <f t="shared" si="10"/>
        <v>1959.28</v>
      </c>
      <c r="G335" s="241">
        <f t="shared" si="11"/>
        <v>12271.28</v>
      </c>
      <c r="H335" s="25"/>
    </row>
    <row r="336" spans="1:8" ht="24.95" customHeight="1" x14ac:dyDescent="0.25">
      <c r="A336" s="73">
        <v>331</v>
      </c>
      <c r="B336" s="247" t="s">
        <v>1486</v>
      </c>
      <c r="C336" s="104" t="s">
        <v>907</v>
      </c>
      <c r="D336" s="240">
        <v>1</v>
      </c>
      <c r="E336" s="278">
        <v>368292</v>
      </c>
      <c r="F336" s="241">
        <f t="shared" si="10"/>
        <v>69975.48</v>
      </c>
      <c r="G336" s="241">
        <f t="shared" si="11"/>
        <v>438267.48</v>
      </c>
      <c r="H336" s="25"/>
    </row>
    <row r="337" spans="1:8" ht="24.95" customHeight="1" x14ac:dyDescent="0.25">
      <c r="A337" s="73">
        <v>332</v>
      </c>
      <c r="B337" s="247" t="s">
        <v>1487</v>
      </c>
      <c r="C337" s="104" t="s">
        <v>907</v>
      </c>
      <c r="D337" s="240">
        <v>1</v>
      </c>
      <c r="E337" s="278">
        <v>115246</v>
      </c>
      <c r="F337" s="241">
        <f t="shared" si="10"/>
        <v>21896.74</v>
      </c>
      <c r="G337" s="241">
        <f t="shared" si="11"/>
        <v>137142.74</v>
      </c>
      <c r="H337" s="25"/>
    </row>
    <row r="338" spans="1:8" ht="24.95" customHeight="1" x14ac:dyDescent="0.25">
      <c r="A338" s="73">
        <v>333</v>
      </c>
      <c r="B338" s="247" t="s">
        <v>1008</v>
      </c>
      <c r="C338" s="104" t="s">
        <v>907</v>
      </c>
      <c r="D338" s="240">
        <v>1</v>
      </c>
      <c r="E338" s="278">
        <v>257983</v>
      </c>
      <c r="F338" s="241">
        <f t="shared" si="10"/>
        <v>49016.770000000004</v>
      </c>
      <c r="G338" s="241">
        <f t="shared" si="11"/>
        <v>306999.77</v>
      </c>
      <c r="H338" s="25"/>
    </row>
    <row r="339" spans="1:8" ht="24.95" customHeight="1" x14ac:dyDescent="0.25">
      <c r="A339" s="73">
        <v>334</v>
      </c>
      <c r="B339" s="247" t="s">
        <v>1009</v>
      </c>
      <c r="C339" s="104" t="s">
        <v>907</v>
      </c>
      <c r="D339" s="240">
        <v>1</v>
      </c>
      <c r="E339" s="278">
        <v>11885</v>
      </c>
      <c r="F339" s="241">
        <f t="shared" si="10"/>
        <v>2258.15</v>
      </c>
      <c r="G339" s="241">
        <f t="shared" si="11"/>
        <v>14143.15</v>
      </c>
      <c r="H339" s="25"/>
    </row>
    <row r="340" spans="1:8" ht="24.95" customHeight="1" x14ac:dyDescent="0.25">
      <c r="A340" s="73">
        <v>335</v>
      </c>
      <c r="B340" s="247" t="s">
        <v>1013</v>
      </c>
      <c r="C340" s="104" t="s">
        <v>907</v>
      </c>
      <c r="D340" s="240">
        <v>1</v>
      </c>
      <c r="E340" s="278">
        <v>21489</v>
      </c>
      <c r="F340" s="241">
        <f t="shared" si="10"/>
        <v>4082.91</v>
      </c>
      <c r="G340" s="241">
        <f t="shared" si="11"/>
        <v>25571.91</v>
      </c>
      <c r="H340" s="25"/>
    </row>
    <row r="341" spans="1:8" ht="24.95" customHeight="1" x14ac:dyDescent="0.25">
      <c r="A341" s="73">
        <v>336</v>
      </c>
      <c r="B341" s="247" t="s">
        <v>1017</v>
      </c>
      <c r="C341" s="104" t="s">
        <v>907</v>
      </c>
      <c r="D341" s="240">
        <v>1</v>
      </c>
      <c r="E341" s="278">
        <v>7083</v>
      </c>
      <c r="F341" s="241">
        <f t="shared" si="10"/>
        <v>1345.77</v>
      </c>
      <c r="G341" s="241">
        <f t="shared" si="11"/>
        <v>8428.77</v>
      </c>
      <c r="H341" s="25"/>
    </row>
    <row r="342" spans="1:8" ht="24.95" customHeight="1" x14ac:dyDescent="0.25">
      <c r="A342" s="73">
        <v>337</v>
      </c>
      <c r="B342" s="247" t="s">
        <v>1489</v>
      </c>
      <c r="C342" s="104" t="s">
        <v>907</v>
      </c>
      <c r="D342" s="240">
        <v>1</v>
      </c>
      <c r="E342" s="278">
        <v>17407</v>
      </c>
      <c r="F342" s="241">
        <f t="shared" si="10"/>
        <v>3307.33</v>
      </c>
      <c r="G342" s="241">
        <f t="shared" si="11"/>
        <v>20714.330000000002</v>
      </c>
      <c r="H342" s="25"/>
    </row>
    <row r="343" spans="1:8" ht="24.95" customHeight="1" x14ac:dyDescent="0.25">
      <c r="A343" s="73">
        <v>338</v>
      </c>
      <c r="B343" s="247" t="s">
        <v>1029</v>
      </c>
      <c r="C343" s="104" t="s">
        <v>907</v>
      </c>
      <c r="D343" s="240">
        <v>1</v>
      </c>
      <c r="E343" s="278">
        <v>46699</v>
      </c>
      <c r="F343" s="241">
        <f t="shared" si="10"/>
        <v>8872.81</v>
      </c>
      <c r="G343" s="241">
        <f t="shared" si="11"/>
        <v>55571.81</v>
      </c>
      <c r="H343" s="25"/>
    </row>
    <row r="344" spans="1:8" ht="24.95" customHeight="1" x14ac:dyDescent="0.25">
      <c r="A344" s="73">
        <v>339</v>
      </c>
      <c r="B344" s="247" t="s">
        <v>1034</v>
      </c>
      <c r="C344" s="104" t="s">
        <v>907</v>
      </c>
      <c r="D344" s="240">
        <v>1</v>
      </c>
      <c r="E344" s="278">
        <v>5162</v>
      </c>
      <c r="F344" s="241">
        <f t="shared" si="10"/>
        <v>980.78</v>
      </c>
      <c r="G344" s="241">
        <f t="shared" si="11"/>
        <v>6142.78</v>
      </c>
      <c r="H344" s="25"/>
    </row>
    <row r="345" spans="1:8" ht="24.95" customHeight="1" x14ac:dyDescent="0.25">
      <c r="A345" s="73">
        <v>340</v>
      </c>
      <c r="B345" s="247" t="s">
        <v>1037</v>
      </c>
      <c r="C345" s="104" t="s">
        <v>907</v>
      </c>
      <c r="D345" s="240">
        <v>1</v>
      </c>
      <c r="E345" s="278">
        <v>64706</v>
      </c>
      <c r="F345" s="241">
        <f t="shared" si="10"/>
        <v>12294.14</v>
      </c>
      <c r="G345" s="241">
        <f t="shared" si="11"/>
        <v>77000.14</v>
      </c>
      <c r="H345" s="25"/>
    </row>
    <row r="346" spans="1:8" ht="24.95" customHeight="1" x14ac:dyDescent="0.25">
      <c r="A346" s="73">
        <v>341</v>
      </c>
      <c r="B346" s="247" t="s">
        <v>1041</v>
      </c>
      <c r="C346" s="104" t="s">
        <v>907</v>
      </c>
      <c r="D346" s="240">
        <v>1</v>
      </c>
      <c r="E346" s="278">
        <v>212485</v>
      </c>
      <c r="F346" s="241">
        <f t="shared" si="10"/>
        <v>40372.15</v>
      </c>
      <c r="G346" s="241">
        <f t="shared" si="11"/>
        <v>252857.15</v>
      </c>
      <c r="H346" s="25"/>
    </row>
    <row r="347" spans="1:8" ht="24.95" customHeight="1" x14ac:dyDescent="0.25">
      <c r="A347" s="73">
        <v>342</v>
      </c>
      <c r="B347" s="247" t="s">
        <v>1042</v>
      </c>
      <c r="C347" s="104" t="s">
        <v>907</v>
      </c>
      <c r="D347" s="240">
        <v>1</v>
      </c>
      <c r="E347" s="278">
        <v>306122</v>
      </c>
      <c r="F347" s="241">
        <f t="shared" si="10"/>
        <v>58163.18</v>
      </c>
      <c r="G347" s="241">
        <f t="shared" si="11"/>
        <v>364285.18</v>
      </c>
      <c r="H347" s="25"/>
    </row>
    <row r="348" spans="1:8" ht="24.95" customHeight="1" x14ac:dyDescent="0.25">
      <c r="A348" s="73">
        <v>343</v>
      </c>
      <c r="B348" s="247" t="s">
        <v>1490</v>
      </c>
      <c r="C348" s="104" t="s">
        <v>907</v>
      </c>
      <c r="D348" s="240">
        <v>1</v>
      </c>
      <c r="E348" s="278">
        <v>182473</v>
      </c>
      <c r="F348" s="241">
        <f t="shared" si="10"/>
        <v>34669.870000000003</v>
      </c>
      <c r="G348" s="241">
        <f t="shared" si="11"/>
        <v>217142.87</v>
      </c>
      <c r="H348" s="25"/>
    </row>
    <row r="349" spans="1:8" ht="24.95" customHeight="1" x14ac:dyDescent="0.25">
      <c r="A349" s="73">
        <v>344</v>
      </c>
      <c r="B349" s="247" t="s">
        <v>1043</v>
      </c>
      <c r="C349" s="104" t="s">
        <v>907</v>
      </c>
      <c r="D349" s="240">
        <v>1</v>
      </c>
      <c r="E349" s="278">
        <v>115126</v>
      </c>
      <c r="F349" s="241">
        <f t="shared" si="10"/>
        <v>21873.94</v>
      </c>
      <c r="G349" s="241">
        <f t="shared" si="11"/>
        <v>136999.94</v>
      </c>
      <c r="H349" s="25"/>
    </row>
    <row r="350" spans="1:8" ht="24.95" customHeight="1" x14ac:dyDescent="0.25">
      <c r="A350" s="73">
        <v>345</v>
      </c>
      <c r="B350" s="247" t="s">
        <v>1044</v>
      </c>
      <c r="C350" s="104" t="s">
        <v>907</v>
      </c>
      <c r="D350" s="240">
        <v>1</v>
      </c>
      <c r="E350" s="278">
        <v>95918</v>
      </c>
      <c r="F350" s="241">
        <f t="shared" si="10"/>
        <v>18224.420000000002</v>
      </c>
      <c r="G350" s="241">
        <f t="shared" si="11"/>
        <v>114142.42</v>
      </c>
      <c r="H350" s="25"/>
    </row>
    <row r="351" spans="1:8" ht="24.95" customHeight="1" x14ac:dyDescent="0.25">
      <c r="A351" s="73">
        <v>346</v>
      </c>
      <c r="B351" s="247" t="s">
        <v>1045</v>
      </c>
      <c r="C351" s="104" t="s">
        <v>907</v>
      </c>
      <c r="D351" s="240">
        <v>1</v>
      </c>
      <c r="E351" s="278">
        <v>71429</v>
      </c>
      <c r="F351" s="241">
        <f t="shared" si="10"/>
        <v>13571.51</v>
      </c>
      <c r="G351" s="241">
        <f t="shared" si="11"/>
        <v>85000.51</v>
      </c>
      <c r="H351" s="25"/>
    </row>
    <row r="352" spans="1:8" ht="24.95" customHeight="1" x14ac:dyDescent="0.25">
      <c r="A352" s="73">
        <v>347</v>
      </c>
      <c r="B352" s="247" t="s">
        <v>1046</v>
      </c>
      <c r="C352" s="104" t="s">
        <v>907</v>
      </c>
      <c r="D352" s="240">
        <v>1</v>
      </c>
      <c r="E352" s="278">
        <v>720288</v>
      </c>
      <c r="F352" s="241">
        <f t="shared" si="10"/>
        <v>136854.72</v>
      </c>
      <c r="G352" s="241">
        <f t="shared" si="11"/>
        <v>857142.72</v>
      </c>
      <c r="H352" s="25"/>
    </row>
    <row r="353" spans="1:8" ht="24.95" customHeight="1" x14ac:dyDescent="0.25">
      <c r="A353" s="73">
        <v>348</v>
      </c>
      <c r="B353" s="247" t="s">
        <v>1047</v>
      </c>
      <c r="C353" s="104" t="s">
        <v>907</v>
      </c>
      <c r="D353" s="240">
        <v>1</v>
      </c>
      <c r="E353" s="278">
        <v>21489</v>
      </c>
      <c r="F353" s="241">
        <f t="shared" si="10"/>
        <v>4082.91</v>
      </c>
      <c r="G353" s="241">
        <f t="shared" si="11"/>
        <v>25571.91</v>
      </c>
      <c r="H353" s="25"/>
    </row>
    <row r="354" spans="1:8" ht="24.95" customHeight="1" x14ac:dyDescent="0.25">
      <c r="A354" s="73">
        <v>349</v>
      </c>
      <c r="B354" s="247" t="s">
        <v>1048</v>
      </c>
      <c r="C354" s="104" t="s">
        <v>907</v>
      </c>
      <c r="D354" s="240">
        <v>1</v>
      </c>
      <c r="E354" s="278">
        <v>15486</v>
      </c>
      <c r="F354" s="241">
        <f t="shared" si="10"/>
        <v>2942.34</v>
      </c>
      <c r="G354" s="241">
        <f t="shared" si="11"/>
        <v>18428.34</v>
      </c>
      <c r="H354" s="25"/>
    </row>
    <row r="355" spans="1:8" ht="24.95" customHeight="1" x14ac:dyDescent="0.25">
      <c r="A355" s="73">
        <v>350</v>
      </c>
      <c r="B355" s="247" t="s">
        <v>1049</v>
      </c>
      <c r="C355" s="104" t="s">
        <v>907</v>
      </c>
      <c r="D355" s="240">
        <v>1</v>
      </c>
      <c r="E355" s="278">
        <v>65906</v>
      </c>
      <c r="F355" s="241">
        <f t="shared" si="10"/>
        <v>12522.14</v>
      </c>
      <c r="G355" s="241">
        <f t="shared" si="11"/>
        <v>78428.14</v>
      </c>
      <c r="H355" s="25"/>
    </row>
    <row r="356" spans="1:8" ht="24.95" customHeight="1" x14ac:dyDescent="0.25">
      <c r="A356" s="73">
        <v>351</v>
      </c>
      <c r="B356" s="247" t="s">
        <v>1050</v>
      </c>
      <c r="C356" s="104" t="s">
        <v>907</v>
      </c>
      <c r="D356" s="240">
        <v>1</v>
      </c>
      <c r="E356" s="278">
        <v>116327</v>
      </c>
      <c r="F356" s="241">
        <f t="shared" si="10"/>
        <v>22102.13</v>
      </c>
      <c r="G356" s="241">
        <f t="shared" si="11"/>
        <v>138429.13</v>
      </c>
      <c r="H356" s="25"/>
    </row>
    <row r="357" spans="1:8" ht="24.95" customHeight="1" x14ac:dyDescent="0.25">
      <c r="A357" s="73">
        <v>352</v>
      </c>
      <c r="B357" s="247" t="s">
        <v>1051</v>
      </c>
      <c r="C357" s="104" t="s">
        <v>907</v>
      </c>
      <c r="D357" s="240">
        <v>1</v>
      </c>
      <c r="E357" s="278">
        <v>21489</v>
      </c>
      <c r="F357" s="241">
        <f t="shared" si="10"/>
        <v>4082.91</v>
      </c>
      <c r="G357" s="241">
        <f t="shared" si="11"/>
        <v>25571.91</v>
      </c>
      <c r="H357" s="25"/>
    </row>
    <row r="358" spans="1:8" ht="24.95" customHeight="1" x14ac:dyDescent="0.25">
      <c r="A358" s="73">
        <v>353</v>
      </c>
      <c r="B358" s="247" t="s">
        <v>1052</v>
      </c>
      <c r="C358" s="104" t="s">
        <v>907</v>
      </c>
      <c r="D358" s="240">
        <v>1</v>
      </c>
      <c r="E358" s="278">
        <v>29892</v>
      </c>
      <c r="F358" s="241">
        <f t="shared" si="10"/>
        <v>5679.4800000000005</v>
      </c>
      <c r="G358" s="241">
        <f t="shared" si="11"/>
        <v>35571.480000000003</v>
      </c>
      <c r="H358" s="25"/>
    </row>
    <row r="359" spans="1:8" ht="24.95" customHeight="1" x14ac:dyDescent="0.25">
      <c r="A359" s="73">
        <v>354</v>
      </c>
      <c r="B359" s="247" t="s">
        <v>1053</v>
      </c>
      <c r="C359" s="104" t="s">
        <v>907</v>
      </c>
      <c r="D359" s="240">
        <v>1</v>
      </c>
      <c r="E359" s="278">
        <v>35894</v>
      </c>
      <c r="F359" s="241">
        <f t="shared" si="10"/>
        <v>6819.86</v>
      </c>
      <c r="G359" s="241">
        <f t="shared" si="11"/>
        <v>42713.86</v>
      </c>
      <c r="H359" s="25"/>
    </row>
    <row r="360" spans="1:8" ht="24.95" customHeight="1" x14ac:dyDescent="0.25">
      <c r="A360" s="73">
        <v>355</v>
      </c>
      <c r="B360" s="247" t="s">
        <v>1054</v>
      </c>
      <c r="C360" s="104" t="s">
        <v>907</v>
      </c>
      <c r="D360" s="240">
        <v>1</v>
      </c>
      <c r="E360" s="278">
        <v>82713</v>
      </c>
      <c r="F360" s="241">
        <f t="shared" si="10"/>
        <v>15715.47</v>
      </c>
      <c r="G360" s="241">
        <f t="shared" si="11"/>
        <v>98428.47</v>
      </c>
      <c r="H360" s="25"/>
    </row>
    <row r="361" spans="1:8" ht="24.95" customHeight="1" x14ac:dyDescent="0.25">
      <c r="A361" s="73">
        <v>356</v>
      </c>
      <c r="B361" s="247" t="s">
        <v>1057</v>
      </c>
      <c r="C361" s="104" t="s">
        <v>907</v>
      </c>
      <c r="D361" s="240">
        <v>1</v>
      </c>
      <c r="E361" s="278">
        <v>21489</v>
      </c>
      <c r="F361" s="241">
        <f t="shared" si="10"/>
        <v>4082.91</v>
      </c>
      <c r="G361" s="241">
        <f t="shared" si="11"/>
        <v>25571.91</v>
      </c>
      <c r="H361" s="25"/>
    </row>
    <row r="362" spans="1:8" ht="24.95" customHeight="1" x14ac:dyDescent="0.25">
      <c r="A362" s="73">
        <v>357</v>
      </c>
      <c r="B362" s="247" t="s">
        <v>1058</v>
      </c>
      <c r="C362" s="104" t="s">
        <v>907</v>
      </c>
      <c r="D362" s="240">
        <v>1</v>
      </c>
      <c r="E362" s="278">
        <v>142737</v>
      </c>
      <c r="F362" s="241">
        <f t="shared" si="10"/>
        <v>27120.03</v>
      </c>
      <c r="G362" s="241">
        <f t="shared" si="11"/>
        <v>169857.03</v>
      </c>
      <c r="H362" s="25"/>
    </row>
    <row r="363" spans="1:8" ht="24.95" customHeight="1" x14ac:dyDescent="0.25">
      <c r="A363" s="73">
        <v>358</v>
      </c>
      <c r="B363" s="247" t="s">
        <v>1059</v>
      </c>
      <c r="C363" s="104" t="s">
        <v>907</v>
      </c>
      <c r="D363" s="240">
        <v>1</v>
      </c>
      <c r="E363" s="278">
        <v>112676</v>
      </c>
      <c r="F363" s="241">
        <f t="shared" si="10"/>
        <v>21408.44</v>
      </c>
      <c r="G363" s="241">
        <f t="shared" si="11"/>
        <v>134084.44</v>
      </c>
      <c r="H363" s="25"/>
    </row>
    <row r="364" spans="1:8" ht="24.95" customHeight="1" x14ac:dyDescent="0.25">
      <c r="A364" s="73">
        <v>359</v>
      </c>
      <c r="B364" s="247" t="s">
        <v>1060</v>
      </c>
      <c r="C364" s="104" t="s">
        <v>907</v>
      </c>
      <c r="D364" s="240">
        <v>1</v>
      </c>
      <c r="E364" s="278">
        <v>27131</v>
      </c>
      <c r="F364" s="241">
        <f t="shared" si="10"/>
        <v>5154.8900000000003</v>
      </c>
      <c r="G364" s="241">
        <f t="shared" si="11"/>
        <v>32285.89</v>
      </c>
      <c r="H364" s="25"/>
    </row>
    <row r="365" spans="1:8" ht="24.95" customHeight="1" x14ac:dyDescent="0.25">
      <c r="A365" s="73">
        <v>360</v>
      </c>
      <c r="B365" s="247" t="s">
        <v>1061</v>
      </c>
      <c r="C365" s="104" t="s">
        <v>907</v>
      </c>
      <c r="D365" s="240">
        <v>1</v>
      </c>
      <c r="E365" s="278">
        <v>444058</v>
      </c>
      <c r="F365" s="241">
        <f t="shared" si="10"/>
        <v>84371.02</v>
      </c>
      <c r="G365" s="241">
        <f t="shared" si="11"/>
        <v>528429.02</v>
      </c>
      <c r="H365" s="25"/>
    </row>
    <row r="366" spans="1:8" ht="24.95" customHeight="1" x14ac:dyDescent="0.25">
      <c r="A366" s="73">
        <v>361</v>
      </c>
      <c r="B366" s="247" t="s">
        <v>1062</v>
      </c>
      <c r="C366" s="104" t="s">
        <v>907</v>
      </c>
      <c r="D366" s="240">
        <v>1</v>
      </c>
      <c r="E366" s="278">
        <v>59904</v>
      </c>
      <c r="F366" s="241">
        <f t="shared" si="10"/>
        <v>11381.76</v>
      </c>
      <c r="G366" s="241">
        <f t="shared" si="11"/>
        <v>71285.759999999995</v>
      </c>
      <c r="H366" s="25"/>
    </row>
    <row r="367" spans="1:8" ht="24.95" customHeight="1" x14ac:dyDescent="0.25">
      <c r="A367" s="73">
        <v>362</v>
      </c>
      <c r="B367" s="247" t="s">
        <v>1063</v>
      </c>
      <c r="C367" s="104" t="s">
        <v>907</v>
      </c>
      <c r="D367" s="240">
        <v>1</v>
      </c>
      <c r="E367" s="278">
        <v>179952</v>
      </c>
      <c r="F367" s="241">
        <f t="shared" si="10"/>
        <v>34190.879999999997</v>
      </c>
      <c r="G367" s="241">
        <f t="shared" si="11"/>
        <v>214142.88</v>
      </c>
      <c r="H367" s="25"/>
    </row>
    <row r="368" spans="1:8" ht="24.95" customHeight="1" x14ac:dyDescent="0.25">
      <c r="A368" s="73">
        <v>363</v>
      </c>
      <c r="B368" s="247" t="s">
        <v>1064</v>
      </c>
      <c r="C368" s="104" t="s">
        <v>907</v>
      </c>
      <c r="D368" s="240">
        <v>1</v>
      </c>
      <c r="E368" s="278">
        <v>444058</v>
      </c>
      <c r="F368" s="241">
        <f t="shared" si="10"/>
        <v>84371.02</v>
      </c>
      <c r="G368" s="241">
        <f t="shared" si="11"/>
        <v>528429.02</v>
      </c>
      <c r="H368" s="25"/>
    </row>
    <row r="369" spans="1:8" ht="24.95" customHeight="1" x14ac:dyDescent="0.25">
      <c r="A369" s="73">
        <v>364</v>
      </c>
      <c r="B369" s="247" t="s">
        <v>1065</v>
      </c>
      <c r="C369" s="104" t="s">
        <v>907</v>
      </c>
      <c r="D369" s="240">
        <v>1</v>
      </c>
      <c r="E369" s="278">
        <v>1032293</v>
      </c>
      <c r="F369" s="241">
        <f t="shared" si="10"/>
        <v>196135.67</v>
      </c>
      <c r="G369" s="241">
        <f t="shared" si="11"/>
        <v>1228428.67</v>
      </c>
      <c r="H369" s="25"/>
    </row>
    <row r="370" spans="1:8" ht="24.95" customHeight="1" x14ac:dyDescent="0.25">
      <c r="A370" s="73">
        <v>365</v>
      </c>
      <c r="B370" s="247" t="s">
        <v>1066</v>
      </c>
      <c r="C370" s="104" t="s">
        <v>907</v>
      </c>
      <c r="D370" s="240">
        <v>1</v>
      </c>
      <c r="E370" s="278">
        <v>142737</v>
      </c>
      <c r="F370" s="241">
        <f t="shared" si="10"/>
        <v>27120.03</v>
      </c>
      <c r="G370" s="241">
        <f t="shared" si="11"/>
        <v>169857.03</v>
      </c>
      <c r="H370" s="25"/>
    </row>
    <row r="371" spans="1:8" ht="24.95" customHeight="1" x14ac:dyDescent="0.25">
      <c r="A371" s="73">
        <v>366</v>
      </c>
      <c r="B371" s="247" t="s">
        <v>1067</v>
      </c>
      <c r="C371" s="104" t="s">
        <v>907</v>
      </c>
      <c r="D371" s="240">
        <v>1</v>
      </c>
      <c r="E371" s="278">
        <v>17887</v>
      </c>
      <c r="F371" s="241">
        <f t="shared" si="10"/>
        <v>3398.53</v>
      </c>
      <c r="G371" s="241">
        <f t="shared" si="11"/>
        <v>21285.53</v>
      </c>
      <c r="H371" s="25"/>
    </row>
    <row r="372" spans="1:8" ht="24.95" customHeight="1" x14ac:dyDescent="0.25">
      <c r="A372" s="73">
        <v>367</v>
      </c>
      <c r="B372" s="247" t="s">
        <v>1068</v>
      </c>
      <c r="C372" s="104" t="s">
        <v>907</v>
      </c>
      <c r="D372" s="240">
        <v>1</v>
      </c>
      <c r="E372" s="278">
        <v>17887</v>
      </c>
      <c r="F372" s="241">
        <f t="shared" si="10"/>
        <v>3398.53</v>
      </c>
      <c r="G372" s="241">
        <f t="shared" si="11"/>
        <v>21285.53</v>
      </c>
      <c r="H372" s="25"/>
    </row>
    <row r="373" spans="1:8" ht="24.95" customHeight="1" x14ac:dyDescent="0.25">
      <c r="A373" s="73">
        <v>368</v>
      </c>
      <c r="B373" s="247" t="s">
        <v>1069</v>
      </c>
      <c r="C373" s="104" t="s">
        <v>907</v>
      </c>
      <c r="D373" s="240">
        <v>1</v>
      </c>
      <c r="E373" s="278">
        <v>63064</v>
      </c>
      <c r="F373" s="241">
        <f t="shared" si="10"/>
        <v>11982.16</v>
      </c>
      <c r="G373" s="241">
        <f t="shared" si="11"/>
        <v>75046.16</v>
      </c>
      <c r="H373" s="25"/>
    </row>
    <row r="374" spans="1:8" ht="24.95" customHeight="1" x14ac:dyDescent="0.25">
      <c r="A374" s="73">
        <v>369</v>
      </c>
      <c r="B374" s="247" t="s">
        <v>1070</v>
      </c>
      <c r="C374" s="104" t="s">
        <v>907</v>
      </c>
      <c r="D374" s="240">
        <v>1</v>
      </c>
      <c r="E374" s="278">
        <v>67107</v>
      </c>
      <c r="F374" s="241">
        <f t="shared" si="10"/>
        <v>12750.33</v>
      </c>
      <c r="G374" s="241">
        <f t="shared" si="11"/>
        <v>79857.33</v>
      </c>
      <c r="H374" s="25"/>
    </row>
    <row r="375" spans="1:8" ht="24.95" customHeight="1" x14ac:dyDescent="0.25">
      <c r="A375" s="73">
        <v>370</v>
      </c>
      <c r="B375" s="247" t="s">
        <v>1071</v>
      </c>
      <c r="C375" s="104" t="s">
        <v>907</v>
      </c>
      <c r="D375" s="240">
        <v>1</v>
      </c>
      <c r="E375" s="278">
        <v>16687</v>
      </c>
      <c r="F375" s="241">
        <f t="shared" si="10"/>
        <v>3170.53</v>
      </c>
      <c r="G375" s="241">
        <f t="shared" si="11"/>
        <v>19857.53</v>
      </c>
      <c r="H375" s="25"/>
    </row>
    <row r="376" spans="1:8" ht="24.95" customHeight="1" x14ac:dyDescent="0.25">
      <c r="A376" s="73">
        <v>371</v>
      </c>
      <c r="B376" s="247" t="s">
        <v>1491</v>
      </c>
      <c r="C376" s="104" t="s">
        <v>18</v>
      </c>
      <c r="D376" s="240">
        <v>1</v>
      </c>
      <c r="E376" s="278">
        <v>699760</v>
      </c>
      <c r="F376" s="241">
        <f t="shared" si="10"/>
        <v>132954.4</v>
      </c>
      <c r="G376" s="241">
        <f t="shared" si="11"/>
        <v>832714.4</v>
      </c>
      <c r="H376" s="25"/>
    </row>
    <row r="377" spans="1:8" ht="24.95" customHeight="1" x14ac:dyDescent="0.25">
      <c r="A377" s="73">
        <v>372</v>
      </c>
      <c r="B377" s="247" t="s">
        <v>1074</v>
      </c>
      <c r="C377" s="104" t="s">
        <v>18</v>
      </c>
      <c r="D377" s="240">
        <v>1</v>
      </c>
      <c r="E377" s="278">
        <v>655342</v>
      </c>
      <c r="F377" s="241">
        <f t="shared" si="10"/>
        <v>124514.98</v>
      </c>
      <c r="G377" s="241">
        <f t="shared" si="11"/>
        <v>779856.98</v>
      </c>
      <c r="H377" s="25"/>
    </row>
    <row r="378" spans="1:8" ht="24.95" customHeight="1" x14ac:dyDescent="0.25">
      <c r="A378" s="73">
        <v>373</v>
      </c>
      <c r="B378" s="247" t="s">
        <v>1076</v>
      </c>
      <c r="C378" s="104" t="s">
        <v>907</v>
      </c>
      <c r="D378" s="240">
        <v>1</v>
      </c>
      <c r="E378" s="278">
        <v>3721</v>
      </c>
      <c r="F378" s="241">
        <f t="shared" si="10"/>
        <v>706.99</v>
      </c>
      <c r="G378" s="241">
        <f t="shared" si="11"/>
        <v>4427.99</v>
      </c>
      <c r="H378" s="25"/>
    </row>
    <row r="379" spans="1:8" ht="24.95" customHeight="1" x14ac:dyDescent="0.25">
      <c r="A379" s="73">
        <v>374</v>
      </c>
      <c r="B379" s="247" t="s">
        <v>1079</v>
      </c>
      <c r="C379" s="104" t="s">
        <v>907</v>
      </c>
      <c r="D379" s="240">
        <v>1</v>
      </c>
      <c r="E379" s="278">
        <v>76711</v>
      </c>
      <c r="F379" s="241">
        <f t="shared" si="10"/>
        <v>14575.09</v>
      </c>
      <c r="G379" s="241">
        <f t="shared" si="11"/>
        <v>91286.09</v>
      </c>
      <c r="H379" s="25"/>
    </row>
    <row r="380" spans="1:8" ht="24.95" customHeight="1" x14ac:dyDescent="0.25">
      <c r="A380" s="73">
        <v>375</v>
      </c>
      <c r="B380" s="247" t="s">
        <v>1492</v>
      </c>
      <c r="C380" s="104" t="s">
        <v>907</v>
      </c>
      <c r="D380" s="240">
        <v>1</v>
      </c>
      <c r="E380" s="278">
        <v>33613</v>
      </c>
      <c r="F380" s="241">
        <f t="shared" si="10"/>
        <v>6386.47</v>
      </c>
      <c r="G380" s="241">
        <f t="shared" si="11"/>
        <v>39999.47</v>
      </c>
      <c r="H380" s="25"/>
    </row>
    <row r="381" spans="1:8" ht="24.95" customHeight="1" x14ac:dyDescent="0.25">
      <c r="A381" s="73">
        <v>376</v>
      </c>
      <c r="B381" s="247" t="s">
        <v>1082</v>
      </c>
      <c r="C381" s="104" t="s">
        <v>907</v>
      </c>
      <c r="D381" s="240">
        <v>1</v>
      </c>
      <c r="E381" s="278">
        <v>76711</v>
      </c>
      <c r="F381" s="241">
        <f t="shared" si="10"/>
        <v>14575.09</v>
      </c>
      <c r="G381" s="241">
        <f t="shared" si="11"/>
        <v>91286.09</v>
      </c>
      <c r="H381" s="25"/>
    </row>
    <row r="382" spans="1:8" ht="24.95" customHeight="1" x14ac:dyDescent="0.25">
      <c r="A382" s="73">
        <v>377</v>
      </c>
      <c r="B382" s="247" t="s">
        <v>1083</v>
      </c>
      <c r="C382" s="104" t="s">
        <v>907</v>
      </c>
      <c r="D382" s="240">
        <v>1</v>
      </c>
      <c r="E382" s="278">
        <v>76711</v>
      </c>
      <c r="F382" s="241">
        <f t="shared" si="10"/>
        <v>14575.09</v>
      </c>
      <c r="G382" s="241">
        <f t="shared" si="11"/>
        <v>91286.09</v>
      </c>
      <c r="H382" s="25"/>
    </row>
    <row r="383" spans="1:8" ht="24.95" customHeight="1" x14ac:dyDescent="0.25">
      <c r="A383" s="73">
        <v>378</v>
      </c>
      <c r="B383" s="247" t="s">
        <v>1084</v>
      </c>
      <c r="C383" s="104" t="s">
        <v>907</v>
      </c>
      <c r="D383" s="240">
        <v>1</v>
      </c>
      <c r="E383" s="278">
        <v>76711</v>
      </c>
      <c r="F383" s="241">
        <f t="shared" si="10"/>
        <v>14575.09</v>
      </c>
      <c r="G383" s="241">
        <f t="shared" si="11"/>
        <v>91286.09</v>
      </c>
      <c r="H383" s="25"/>
    </row>
    <row r="384" spans="1:8" ht="24.95" customHeight="1" x14ac:dyDescent="0.25">
      <c r="A384" s="73">
        <v>379</v>
      </c>
      <c r="B384" s="247" t="s">
        <v>1085</v>
      </c>
      <c r="C384" s="104" t="s">
        <v>907</v>
      </c>
      <c r="D384" s="240">
        <v>1</v>
      </c>
      <c r="E384" s="278">
        <v>76711</v>
      </c>
      <c r="F384" s="241">
        <f t="shared" si="10"/>
        <v>14575.09</v>
      </c>
      <c r="G384" s="241">
        <f t="shared" si="11"/>
        <v>91286.09</v>
      </c>
      <c r="H384" s="25"/>
    </row>
    <row r="385" spans="1:8" ht="24.95" customHeight="1" x14ac:dyDescent="0.25">
      <c r="A385" s="73">
        <v>380</v>
      </c>
      <c r="B385" s="247" t="s">
        <v>1087</v>
      </c>
      <c r="C385" s="104" t="s">
        <v>907</v>
      </c>
      <c r="D385" s="240">
        <v>1</v>
      </c>
      <c r="E385" s="278">
        <v>7323</v>
      </c>
      <c r="F385" s="241">
        <f t="shared" si="10"/>
        <v>1391.3700000000001</v>
      </c>
      <c r="G385" s="241">
        <f t="shared" si="11"/>
        <v>8714.3700000000008</v>
      </c>
      <c r="H385" s="25"/>
    </row>
    <row r="386" spans="1:8" ht="24.95" customHeight="1" x14ac:dyDescent="0.25">
      <c r="A386" s="73">
        <v>381</v>
      </c>
      <c r="B386" s="247" t="s">
        <v>1090</v>
      </c>
      <c r="C386" s="104" t="s">
        <v>907</v>
      </c>
      <c r="D386" s="240">
        <v>1</v>
      </c>
      <c r="E386" s="278">
        <v>8283</v>
      </c>
      <c r="F386" s="241">
        <f t="shared" si="10"/>
        <v>1573.77</v>
      </c>
      <c r="G386" s="241">
        <f t="shared" si="11"/>
        <v>9856.77</v>
      </c>
      <c r="H386" s="25"/>
    </row>
    <row r="387" spans="1:8" ht="24.95" customHeight="1" x14ac:dyDescent="0.25">
      <c r="A387" s="73">
        <v>382</v>
      </c>
      <c r="B387" s="247" t="s">
        <v>1091</v>
      </c>
      <c r="C387" s="104" t="s">
        <v>907</v>
      </c>
      <c r="D387" s="240">
        <v>1</v>
      </c>
      <c r="E387" s="278">
        <v>8283</v>
      </c>
      <c r="F387" s="241">
        <f t="shared" si="10"/>
        <v>1573.77</v>
      </c>
      <c r="G387" s="241">
        <f t="shared" si="11"/>
        <v>9856.77</v>
      </c>
      <c r="H387" s="25"/>
    </row>
    <row r="388" spans="1:8" ht="24.95" customHeight="1" x14ac:dyDescent="0.25">
      <c r="A388" s="73">
        <v>383</v>
      </c>
      <c r="B388" s="247" t="s">
        <v>1093</v>
      </c>
      <c r="C388" s="104" t="s">
        <v>907</v>
      </c>
      <c r="D388" s="240">
        <v>1</v>
      </c>
      <c r="E388" s="278">
        <v>3481</v>
      </c>
      <c r="F388" s="241">
        <f t="shared" si="10"/>
        <v>661.39</v>
      </c>
      <c r="G388" s="241">
        <f t="shared" si="11"/>
        <v>4142.3900000000003</v>
      </c>
      <c r="H388" s="25"/>
    </row>
    <row r="389" spans="1:8" ht="24.95" customHeight="1" x14ac:dyDescent="0.25">
      <c r="A389" s="73">
        <v>384</v>
      </c>
      <c r="B389" s="247" t="s">
        <v>1095</v>
      </c>
      <c r="C389" s="104" t="s">
        <v>907</v>
      </c>
      <c r="D389" s="240">
        <v>1</v>
      </c>
      <c r="E389" s="278">
        <v>6242</v>
      </c>
      <c r="F389" s="241">
        <f t="shared" si="10"/>
        <v>1185.98</v>
      </c>
      <c r="G389" s="241">
        <f t="shared" si="11"/>
        <v>7427.98</v>
      </c>
      <c r="H389" s="25"/>
    </row>
    <row r="390" spans="1:8" ht="24.95" customHeight="1" x14ac:dyDescent="0.25">
      <c r="A390" s="73">
        <v>385</v>
      </c>
      <c r="B390" s="247" t="s">
        <v>1096</v>
      </c>
      <c r="C390" s="104" t="s">
        <v>907</v>
      </c>
      <c r="D390" s="240">
        <v>1</v>
      </c>
      <c r="E390" s="278">
        <v>1151</v>
      </c>
      <c r="F390" s="241">
        <f t="shared" si="10"/>
        <v>218.69</v>
      </c>
      <c r="G390" s="241">
        <f t="shared" si="11"/>
        <v>1369.69</v>
      </c>
      <c r="H390" s="25"/>
    </row>
    <row r="391" spans="1:8" ht="24.95" customHeight="1" x14ac:dyDescent="0.25">
      <c r="A391" s="73">
        <v>386</v>
      </c>
      <c r="B391" s="247" t="s">
        <v>1098</v>
      </c>
      <c r="C391" s="104" t="s">
        <v>907</v>
      </c>
      <c r="D391" s="240">
        <v>1</v>
      </c>
      <c r="E391" s="278">
        <v>534874</v>
      </c>
      <c r="F391" s="241">
        <f t="shared" ref="F391:F454" si="12">+E391*0.19</f>
        <v>101626.06</v>
      </c>
      <c r="G391" s="241">
        <f t="shared" ref="G391:G454" si="13">+F391+E391</f>
        <v>636500.06000000006</v>
      </c>
      <c r="H391" s="25"/>
    </row>
    <row r="392" spans="1:8" ht="24.95" customHeight="1" x14ac:dyDescent="0.25">
      <c r="A392" s="73">
        <v>387</v>
      </c>
      <c r="B392" s="247" t="s">
        <v>1103</v>
      </c>
      <c r="C392" s="104" t="s">
        <v>907</v>
      </c>
      <c r="D392" s="240">
        <v>1</v>
      </c>
      <c r="E392" s="278">
        <v>3999</v>
      </c>
      <c r="F392" s="241">
        <f t="shared" si="12"/>
        <v>759.81000000000006</v>
      </c>
      <c r="G392" s="241">
        <f t="shared" si="13"/>
        <v>4758.8100000000004</v>
      </c>
      <c r="H392" s="25"/>
    </row>
    <row r="393" spans="1:8" ht="24.95" customHeight="1" x14ac:dyDescent="0.25">
      <c r="A393" s="73">
        <v>388</v>
      </c>
      <c r="B393" s="247" t="s">
        <v>1105</v>
      </c>
      <c r="C393" s="104" t="s">
        <v>907</v>
      </c>
      <c r="D393" s="240">
        <v>1</v>
      </c>
      <c r="E393" s="278">
        <v>9844</v>
      </c>
      <c r="F393" s="241">
        <f t="shared" si="12"/>
        <v>1870.3600000000001</v>
      </c>
      <c r="G393" s="241">
        <f t="shared" si="13"/>
        <v>11714.36</v>
      </c>
      <c r="H393" s="25"/>
    </row>
    <row r="394" spans="1:8" ht="24.95" customHeight="1" x14ac:dyDescent="0.25">
      <c r="A394" s="73">
        <v>389</v>
      </c>
      <c r="B394" s="247" t="s">
        <v>1108</v>
      </c>
      <c r="C394" s="104" t="s">
        <v>907</v>
      </c>
      <c r="D394" s="240">
        <v>1</v>
      </c>
      <c r="E394" s="278">
        <v>6363</v>
      </c>
      <c r="F394" s="241">
        <f t="shared" si="12"/>
        <v>1208.97</v>
      </c>
      <c r="G394" s="241">
        <f t="shared" si="13"/>
        <v>7571.97</v>
      </c>
      <c r="H394" s="25"/>
    </row>
    <row r="395" spans="1:8" ht="24.95" customHeight="1" x14ac:dyDescent="0.25">
      <c r="A395" s="73">
        <v>390</v>
      </c>
      <c r="B395" s="247" t="s">
        <v>1111</v>
      </c>
      <c r="C395" s="104" t="s">
        <v>907</v>
      </c>
      <c r="D395" s="240">
        <v>1</v>
      </c>
      <c r="E395" s="278">
        <v>3055</v>
      </c>
      <c r="F395" s="241">
        <f t="shared" si="12"/>
        <v>580.45000000000005</v>
      </c>
      <c r="G395" s="241">
        <f t="shared" si="13"/>
        <v>3635.45</v>
      </c>
      <c r="H395" s="25"/>
    </row>
    <row r="396" spans="1:8" ht="24.95" customHeight="1" x14ac:dyDescent="0.25">
      <c r="A396" s="73">
        <v>391</v>
      </c>
      <c r="B396" s="247" t="s">
        <v>1113</v>
      </c>
      <c r="C396" s="104" t="s">
        <v>907</v>
      </c>
      <c r="D396" s="240">
        <v>1</v>
      </c>
      <c r="E396" s="278">
        <v>26754</v>
      </c>
      <c r="F396" s="241">
        <f t="shared" si="12"/>
        <v>5083.26</v>
      </c>
      <c r="G396" s="241">
        <f t="shared" si="13"/>
        <v>31837.260000000002</v>
      </c>
      <c r="H396" s="25"/>
    </row>
    <row r="397" spans="1:8" ht="24.95" customHeight="1" x14ac:dyDescent="0.25">
      <c r="A397" s="73">
        <v>392</v>
      </c>
      <c r="B397" s="247" t="s">
        <v>1116</v>
      </c>
      <c r="C397" s="104" t="s">
        <v>907</v>
      </c>
      <c r="D397" s="240">
        <v>1</v>
      </c>
      <c r="E397" s="278">
        <v>29240</v>
      </c>
      <c r="F397" s="241">
        <f t="shared" si="12"/>
        <v>5555.6</v>
      </c>
      <c r="G397" s="241">
        <f t="shared" si="13"/>
        <v>34795.599999999999</v>
      </c>
      <c r="H397" s="25"/>
    </row>
    <row r="398" spans="1:8" ht="24.95" customHeight="1" x14ac:dyDescent="0.25">
      <c r="A398" s="73">
        <v>393</v>
      </c>
      <c r="B398" s="247" t="s">
        <v>1117</v>
      </c>
      <c r="C398" s="104" t="s">
        <v>907</v>
      </c>
      <c r="D398" s="240">
        <v>1</v>
      </c>
      <c r="E398" s="278">
        <v>7203</v>
      </c>
      <c r="F398" s="241">
        <f t="shared" si="12"/>
        <v>1368.57</v>
      </c>
      <c r="G398" s="241">
        <f t="shared" si="13"/>
        <v>8571.57</v>
      </c>
      <c r="H398" s="25"/>
    </row>
    <row r="399" spans="1:8" ht="24.95" customHeight="1" x14ac:dyDescent="0.25">
      <c r="A399" s="73">
        <v>394</v>
      </c>
      <c r="B399" s="247" t="s">
        <v>1120</v>
      </c>
      <c r="C399" s="104" t="s">
        <v>907</v>
      </c>
      <c r="D399" s="240">
        <v>1</v>
      </c>
      <c r="E399" s="278">
        <v>7203</v>
      </c>
      <c r="F399" s="241">
        <f t="shared" si="12"/>
        <v>1368.57</v>
      </c>
      <c r="G399" s="241">
        <f t="shared" si="13"/>
        <v>8571.57</v>
      </c>
      <c r="H399" s="25"/>
    </row>
    <row r="400" spans="1:8" ht="24.95" customHeight="1" x14ac:dyDescent="0.25">
      <c r="A400" s="73">
        <v>395</v>
      </c>
      <c r="B400" s="247" t="s">
        <v>1122</v>
      </c>
      <c r="C400" s="104" t="s">
        <v>907</v>
      </c>
      <c r="D400" s="240">
        <v>1</v>
      </c>
      <c r="E400" s="278">
        <v>1381</v>
      </c>
      <c r="F400" s="241">
        <f t="shared" si="12"/>
        <v>262.39</v>
      </c>
      <c r="G400" s="241">
        <f t="shared" si="13"/>
        <v>1643.3899999999999</v>
      </c>
      <c r="H400" s="25"/>
    </row>
    <row r="401" spans="1:8" ht="24.95" customHeight="1" x14ac:dyDescent="0.25">
      <c r="A401" s="73">
        <v>396</v>
      </c>
      <c r="B401" s="247" t="s">
        <v>1123</v>
      </c>
      <c r="C401" s="104" t="s">
        <v>907</v>
      </c>
      <c r="D401" s="240">
        <v>1</v>
      </c>
      <c r="E401" s="278">
        <v>1080</v>
      </c>
      <c r="F401" s="241">
        <f t="shared" si="12"/>
        <v>205.2</v>
      </c>
      <c r="G401" s="241">
        <f t="shared" si="13"/>
        <v>1285.2</v>
      </c>
      <c r="H401" s="25"/>
    </row>
    <row r="402" spans="1:8" ht="24.95" customHeight="1" x14ac:dyDescent="0.25">
      <c r="A402" s="73">
        <v>397</v>
      </c>
      <c r="B402" s="247" t="s">
        <v>1124</v>
      </c>
      <c r="C402" s="104" t="s">
        <v>907</v>
      </c>
      <c r="D402" s="240">
        <v>1</v>
      </c>
      <c r="E402" s="278">
        <v>1801</v>
      </c>
      <c r="F402" s="241">
        <f t="shared" si="12"/>
        <v>342.19</v>
      </c>
      <c r="G402" s="241">
        <f t="shared" si="13"/>
        <v>2143.19</v>
      </c>
      <c r="H402" s="25"/>
    </row>
    <row r="403" spans="1:8" ht="24.95" customHeight="1" x14ac:dyDescent="0.25">
      <c r="A403" s="73">
        <v>398</v>
      </c>
      <c r="B403" s="247" t="s">
        <v>1127</v>
      </c>
      <c r="C403" s="104" t="s">
        <v>907</v>
      </c>
      <c r="D403" s="240">
        <v>1</v>
      </c>
      <c r="E403" s="278">
        <v>2521</v>
      </c>
      <c r="F403" s="241">
        <f t="shared" si="12"/>
        <v>478.99</v>
      </c>
      <c r="G403" s="241">
        <f t="shared" si="13"/>
        <v>2999.99</v>
      </c>
      <c r="H403" s="25"/>
    </row>
    <row r="404" spans="1:8" ht="24.95" customHeight="1" x14ac:dyDescent="0.25">
      <c r="A404" s="73">
        <v>399</v>
      </c>
      <c r="B404" s="247" t="s">
        <v>1129</v>
      </c>
      <c r="C404" s="104" t="s">
        <v>907</v>
      </c>
      <c r="D404" s="240">
        <v>1</v>
      </c>
      <c r="E404" s="278">
        <v>5702</v>
      </c>
      <c r="F404" s="241">
        <f t="shared" si="12"/>
        <v>1083.3800000000001</v>
      </c>
      <c r="G404" s="241">
        <f t="shared" si="13"/>
        <v>6785.38</v>
      </c>
      <c r="H404" s="25"/>
    </row>
    <row r="405" spans="1:8" ht="24.95" customHeight="1" x14ac:dyDescent="0.25">
      <c r="A405" s="73">
        <v>400</v>
      </c>
      <c r="B405" s="247" t="s">
        <v>1133</v>
      </c>
      <c r="C405" s="104" t="s">
        <v>907</v>
      </c>
      <c r="D405" s="240">
        <v>1</v>
      </c>
      <c r="E405" s="278">
        <v>13085</v>
      </c>
      <c r="F405" s="241">
        <f t="shared" si="12"/>
        <v>2486.15</v>
      </c>
      <c r="G405" s="241">
        <f t="shared" si="13"/>
        <v>15571.15</v>
      </c>
      <c r="H405" s="25"/>
    </row>
    <row r="406" spans="1:8" ht="24.95" customHeight="1" x14ac:dyDescent="0.25">
      <c r="A406" s="73">
        <v>401</v>
      </c>
      <c r="B406" s="247" t="s">
        <v>1136</v>
      </c>
      <c r="C406" s="104" t="s">
        <v>907</v>
      </c>
      <c r="D406" s="240">
        <v>1</v>
      </c>
      <c r="E406" s="278">
        <v>3361</v>
      </c>
      <c r="F406" s="241">
        <f t="shared" si="12"/>
        <v>638.59</v>
      </c>
      <c r="G406" s="241">
        <f t="shared" si="13"/>
        <v>3999.59</v>
      </c>
      <c r="H406" s="25"/>
    </row>
    <row r="407" spans="1:8" ht="24.95" customHeight="1" x14ac:dyDescent="0.25">
      <c r="A407" s="73">
        <v>402</v>
      </c>
      <c r="B407" s="247" t="s">
        <v>1139</v>
      </c>
      <c r="C407" s="104" t="s">
        <v>907</v>
      </c>
      <c r="D407" s="240">
        <v>1</v>
      </c>
      <c r="E407" s="278">
        <v>8283</v>
      </c>
      <c r="F407" s="241">
        <f t="shared" si="12"/>
        <v>1573.77</v>
      </c>
      <c r="G407" s="241">
        <f t="shared" si="13"/>
        <v>9856.77</v>
      </c>
      <c r="H407" s="25"/>
    </row>
    <row r="408" spans="1:8" ht="24.95" customHeight="1" x14ac:dyDescent="0.25">
      <c r="A408" s="73">
        <v>403</v>
      </c>
      <c r="B408" s="247" t="s">
        <v>1142</v>
      </c>
      <c r="C408" s="104" t="s">
        <v>907</v>
      </c>
      <c r="D408" s="240">
        <v>1</v>
      </c>
      <c r="E408" s="278">
        <v>5882</v>
      </c>
      <c r="F408" s="241">
        <f t="shared" si="12"/>
        <v>1117.58</v>
      </c>
      <c r="G408" s="241">
        <f t="shared" si="13"/>
        <v>6999.58</v>
      </c>
      <c r="H408" s="25"/>
    </row>
    <row r="409" spans="1:8" ht="24.95" customHeight="1" x14ac:dyDescent="0.25">
      <c r="A409" s="73">
        <v>404</v>
      </c>
      <c r="B409" s="247" t="s">
        <v>1146</v>
      </c>
      <c r="C409" s="104" t="s">
        <v>907</v>
      </c>
      <c r="D409" s="240">
        <v>1</v>
      </c>
      <c r="E409" s="278">
        <v>16807</v>
      </c>
      <c r="F409" s="241">
        <f t="shared" si="12"/>
        <v>3193.33</v>
      </c>
      <c r="G409" s="241">
        <f t="shared" si="13"/>
        <v>20000.330000000002</v>
      </c>
      <c r="H409" s="25"/>
    </row>
    <row r="410" spans="1:8" ht="24.95" customHeight="1" x14ac:dyDescent="0.25">
      <c r="A410" s="73">
        <v>405</v>
      </c>
      <c r="B410" s="247" t="s">
        <v>1149</v>
      </c>
      <c r="C410" s="104" t="s">
        <v>907</v>
      </c>
      <c r="D410" s="240">
        <v>1</v>
      </c>
      <c r="E410" s="278">
        <v>47899</v>
      </c>
      <c r="F410" s="241">
        <f t="shared" si="12"/>
        <v>9100.81</v>
      </c>
      <c r="G410" s="241">
        <f t="shared" si="13"/>
        <v>56999.81</v>
      </c>
      <c r="H410" s="25"/>
    </row>
    <row r="411" spans="1:8" ht="24.95" customHeight="1" x14ac:dyDescent="0.25">
      <c r="A411" s="73">
        <v>406</v>
      </c>
      <c r="B411" s="247" t="s">
        <v>1152</v>
      </c>
      <c r="C411" s="104" t="s">
        <v>907</v>
      </c>
      <c r="D411" s="240">
        <v>1</v>
      </c>
      <c r="E411" s="278">
        <v>17887</v>
      </c>
      <c r="F411" s="241">
        <f t="shared" si="12"/>
        <v>3398.53</v>
      </c>
      <c r="G411" s="241">
        <f t="shared" si="13"/>
        <v>21285.53</v>
      </c>
      <c r="H411" s="25"/>
    </row>
    <row r="412" spans="1:8" ht="24.95" customHeight="1" x14ac:dyDescent="0.25">
      <c r="A412" s="73">
        <v>407</v>
      </c>
      <c r="B412" s="247" t="s">
        <v>1154</v>
      </c>
      <c r="C412" s="104" t="s">
        <v>907</v>
      </c>
      <c r="D412" s="240">
        <v>1</v>
      </c>
      <c r="E412" s="278">
        <v>17887</v>
      </c>
      <c r="F412" s="241">
        <f t="shared" si="12"/>
        <v>3398.53</v>
      </c>
      <c r="G412" s="241">
        <f t="shared" si="13"/>
        <v>21285.53</v>
      </c>
      <c r="H412" s="25"/>
    </row>
    <row r="413" spans="1:8" ht="24.95" customHeight="1" x14ac:dyDescent="0.25">
      <c r="A413" s="73">
        <v>408</v>
      </c>
      <c r="B413" s="247" t="s">
        <v>1157</v>
      </c>
      <c r="C413" s="104" t="s">
        <v>907</v>
      </c>
      <c r="D413" s="240">
        <v>1</v>
      </c>
      <c r="E413" s="278">
        <v>35894</v>
      </c>
      <c r="F413" s="241">
        <f t="shared" si="12"/>
        <v>6819.86</v>
      </c>
      <c r="G413" s="241">
        <f t="shared" si="13"/>
        <v>42713.86</v>
      </c>
      <c r="H413" s="25"/>
    </row>
    <row r="414" spans="1:8" ht="24.95" customHeight="1" x14ac:dyDescent="0.25">
      <c r="A414" s="73">
        <v>409</v>
      </c>
      <c r="B414" s="247" t="s">
        <v>1160</v>
      </c>
      <c r="C414" s="104" t="s">
        <v>907</v>
      </c>
      <c r="D414" s="240">
        <v>1</v>
      </c>
      <c r="E414" s="278">
        <v>204082</v>
      </c>
      <c r="F414" s="241">
        <f t="shared" si="12"/>
        <v>38775.58</v>
      </c>
      <c r="G414" s="241">
        <f t="shared" si="13"/>
        <v>242857.58000000002</v>
      </c>
      <c r="H414" s="25"/>
    </row>
    <row r="415" spans="1:8" ht="24.95" customHeight="1" x14ac:dyDescent="0.25">
      <c r="A415" s="73">
        <v>410</v>
      </c>
      <c r="B415" s="247" t="s">
        <v>1162</v>
      </c>
      <c r="C415" s="104" t="s">
        <v>907</v>
      </c>
      <c r="D415" s="240">
        <v>1</v>
      </c>
      <c r="E415" s="278">
        <v>174370</v>
      </c>
      <c r="F415" s="241">
        <f t="shared" si="12"/>
        <v>33130.300000000003</v>
      </c>
      <c r="G415" s="241">
        <f t="shared" si="13"/>
        <v>207500.3</v>
      </c>
      <c r="H415" s="25"/>
    </row>
    <row r="416" spans="1:8" ht="24.95" customHeight="1" x14ac:dyDescent="0.25">
      <c r="A416" s="73">
        <v>411</v>
      </c>
      <c r="B416" s="247" t="s">
        <v>1164</v>
      </c>
      <c r="C416" s="104" t="s">
        <v>907</v>
      </c>
      <c r="D416" s="240">
        <v>1</v>
      </c>
      <c r="E416" s="278">
        <v>4874</v>
      </c>
      <c r="F416" s="241">
        <f t="shared" si="12"/>
        <v>926.06000000000006</v>
      </c>
      <c r="G416" s="241">
        <f t="shared" si="13"/>
        <v>5800.06</v>
      </c>
      <c r="H416" s="25"/>
    </row>
    <row r="417" spans="1:8" ht="24.95" customHeight="1" x14ac:dyDescent="0.25">
      <c r="A417" s="73">
        <v>412</v>
      </c>
      <c r="B417" s="247" t="s">
        <v>1165</v>
      </c>
      <c r="C417" s="104" t="s">
        <v>907</v>
      </c>
      <c r="D417" s="240">
        <v>1</v>
      </c>
      <c r="E417" s="278">
        <v>4886</v>
      </c>
      <c r="F417" s="241">
        <f t="shared" si="12"/>
        <v>928.34</v>
      </c>
      <c r="G417" s="241">
        <f t="shared" si="13"/>
        <v>5814.34</v>
      </c>
      <c r="H417" s="25"/>
    </row>
    <row r="418" spans="1:8" ht="24.95" customHeight="1" x14ac:dyDescent="0.25">
      <c r="A418" s="73">
        <v>413</v>
      </c>
      <c r="B418" s="247" t="s">
        <v>1166</v>
      </c>
      <c r="C418" s="104" t="s">
        <v>907</v>
      </c>
      <c r="D418" s="240">
        <v>1</v>
      </c>
      <c r="E418" s="278">
        <v>97479</v>
      </c>
      <c r="F418" s="241">
        <f t="shared" si="12"/>
        <v>18521.009999999998</v>
      </c>
      <c r="G418" s="241">
        <f t="shared" si="13"/>
        <v>116000.01</v>
      </c>
      <c r="H418" s="25"/>
    </row>
    <row r="419" spans="1:8" ht="24.95" customHeight="1" x14ac:dyDescent="0.25">
      <c r="A419" s="73">
        <v>414</v>
      </c>
      <c r="B419" s="247" t="s">
        <v>1167</v>
      </c>
      <c r="C419" s="104" t="s">
        <v>907</v>
      </c>
      <c r="D419" s="240">
        <v>1</v>
      </c>
      <c r="E419" s="278">
        <v>97479</v>
      </c>
      <c r="F419" s="241">
        <f t="shared" si="12"/>
        <v>18521.009999999998</v>
      </c>
      <c r="G419" s="241">
        <f t="shared" si="13"/>
        <v>116000.01</v>
      </c>
      <c r="H419" s="25"/>
    </row>
    <row r="420" spans="1:8" ht="24.95" customHeight="1" x14ac:dyDescent="0.25">
      <c r="A420" s="73">
        <v>415</v>
      </c>
      <c r="B420" s="247" t="s">
        <v>1168</v>
      </c>
      <c r="C420" s="104" t="s">
        <v>907</v>
      </c>
      <c r="D420" s="240">
        <v>1</v>
      </c>
      <c r="E420" s="278">
        <v>97479</v>
      </c>
      <c r="F420" s="241">
        <f t="shared" si="12"/>
        <v>18521.009999999998</v>
      </c>
      <c r="G420" s="241">
        <f t="shared" si="13"/>
        <v>116000.01</v>
      </c>
      <c r="H420" s="25"/>
    </row>
    <row r="421" spans="1:8" ht="24.95" customHeight="1" x14ac:dyDescent="0.25">
      <c r="A421" s="73">
        <v>416</v>
      </c>
      <c r="B421" s="247" t="s">
        <v>1169</v>
      </c>
      <c r="C421" s="104" t="s">
        <v>907</v>
      </c>
      <c r="D421" s="240">
        <v>1</v>
      </c>
      <c r="E421" s="278">
        <v>97479</v>
      </c>
      <c r="F421" s="241">
        <f t="shared" si="12"/>
        <v>18521.009999999998</v>
      </c>
      <c r="G421" s="241">
        <f t="shared" si="13"/>
        <v>116000.01</v>
      </c>
      <c r="H421" s="25"/>
    </row>
    <row r="422" spans="1:8" ht="24.95" customHeight="1" x14ac:dyDescent="0.25">
      <c r="A422" s="73">
        <v>417</v>
      </c>
      <c r="B422" s="247" t="s">
        <v>1170</v>
      </c>
      <c r="C422" s="104" t="s">
        <v>907</v>
      </c>
      <c r="D422" s="240">
        <v>1</v>
      </c>
      <c r="E422" s="278">
        <v>60024</v>
      </c>
      <c r="F422" s="241">
        <f t="shared" si="12"/>
        <v>11404.56</v>
      </c>
      <c r="G422" s="241">
        <f t="shared" si="13"/>
        <v>71428.56</v>
      </c>
      <c r="H422" s="25"/>
    </row>
    <row r="423" spans="1:8" ht="24.95" customHeight="1" x14ac:dyDescent="0.25">
      <c r="A423" s="73">
        <v>418</v>
      </c>
      <c r="B423" s="247" t="s">
        <v>1171</v>
      </c>
      <c r="C423" s="104" t="s">
        <v>907</v>
      </c>
      <c r="D423" s="240">
        <v>1</v>
      </c>
      <c r="E423" s="278">
        <v>8523</v>
      </c>
      <c r="F423" s="241">
        <f t="shared" si="12"/>
        <v>1619.3700000000001</v>
      </c>
      <c r="G423" s="241">
        <f t="shared" si="13"/>
        <v>10142.370000000001</v>
      </c>
      <c r="H423" s="25"/>
    </row>
    <row r="424" spans="1:8" ht="24.95" customHeight="1" x14ac:dyDescent="0.25">
      <c r="A424" s="73">
        <v>419</v>
      </c>
      <c r="B424" s="247" t="s">
        <v>1174</v>
      </c>
      <c r="C424" s="104" t="s">
        <v>18</v>
      </c>
      <c r="D424" s="240">
        <v>1</v>
      </c>
      <c r="E424" s="278">
        <v>9604</v>
      </c>
      <c r="F424" s="241">
        <f t="shared" si="12"/>
        <v>1824.76</v>
      </c>
      <c r="G424" s="241">
        <f t="shared" si="13"/>
        <v>11428.76</v>
      </c>
      <c r="H424" s="25"/>
    </row>
    <row r="425" spans="1:8" ht="24.95" customHeight="1" x14ac:dyDescent="0.25">
      <c r="A425" s="73">
        <v>420</v>
      </c>
      <c r="B425" s="247" t="s">
        <v>1178</v>
      </c>
      <c r="C425" s="104" t="s">
        <v>907</v>
      </c>
      <c r="D425" s="240">
        <v>1</v>
      </c>
      <c r="E425" s="278">
        <v>52701</v>
      </c>
      <c r="F425" s="241">
        <f t="shared" si="12"/>
        <v>10013.19</v>
      </c>
      <c r="G425" s="241">
        <f t="shared" si="13"/>
        <v>62714.19</v>
      </c>
      <c r="H425" s="25"/>
    </row>
    <row r="426" spans="1:8" ht="24.95" customHeight="1" x14ac:dyDescent="0.25">
      <c r="A426" s="73">
        <v>421</v>
      </c>
      <c r="B426" s="247" t="s">
        <v>1182</v>
      </c>
      <c r="C426" s="104" t="s">
        <v>907</v>
      </c>
      <c r="D426" s="240">
        <v>1</v>
      </c>
      <c r="E426" s="278">
        <v>7431</v>
      </c>
      <c r="F426" s="241">
        <f t="shared" si="12"/>
        <v>1411.89</v>
      </c>
      <c r="G426" s="241">
        <f t="shared" si="13"/>
        <v>8842.89</v>
      </c>
      <c r="H426" s="25"/>
    </row>
    <row r="427" spans="1:8" ht="24.95" customHeight="1" x14ac:dyDescent="0.25">
      <c r="A427" s="73">
        <v>422</v>
      </c>
      <c r="B427" s="247" t="s">
        <v>1183</v>
      </c>
      <c r="C427" s="104" t="s">
        <v>907</v>
      </c>
      <c r="D427" s="240">
        <v>1</v>
      </c>
      <c r="E427" s="278">
        <v>9952</v>
      </c>
      <c r="F427" s="241">
        <f t="shared" si="12"/>
        <v>1890.88</v>
      </c>
      <c r="G427" s="241">
        <f t="shared" si="13"/>
        <v>11842.880000000001</v>
      </c>
      <c r="H427" s="25"/>
    </row>
    <row r="428" spans="1:8" ht="24.95" customHeight="1" x14ac:dyDescent="0.25">
      <c r="A428" s="73">
        <v>423</v>
      </c>
      <c r="B428" s="247" t="s">
        <v>1184</v>
      </c>
      <c r="C428" s="104" t="s">
        <v>907</v>
      </c>
      <c r="D428" s="240">
        <v>1</v>
      </c>
      <c r="E428" s="278">
        <v>15054</v>
      </c>
      <c r="F428" s="241">
        <f t="shared" si="12"/>
        <v>2860.26</v>
      </c>
      <c r="G428" s="241">
        <f t="shared" si="13"/>
        <v>17914.260000000002</v>
      </c>
      <c r="H428" s="25"/>
    </row>
    <row r="429" spans="1:8" ht="24.95" customHeight="1" x14ac:dyDescent="0.25">
      <c r="A429" s="73">
        <v>424</v>
      </c>
      <c r="B429" s="247" t="s">
        <v>1188</v>
      </c>
      <c r="C429" s="104" t="s">
        <v>907</v>
      </c>
      <c r="D429" s="240">
        <v>1</v>
      </c>
      <c r="E429" s="278">
        <v>15054</v>
      </c>
      <c r="F429" s="241">
        <f t="shared" si="12"/>
        <v>2860.26</v>
      </c>
      <c r="G429" s="241">
        <f t="shared" si="13"/>
        <v>17914.260000000002</v>
      </c>
      <c r="H429" s="25"/>
    </row>
    <row r="430" spans="1:8" ht="24.95" customHeight="1" x14ac:dyDescent="0.25">
      <c r="A430" s="73">
        <v>425</v>
      </c>
      <c r="B430" s="247" t="s">
        <v>1189</v>
      </c>
      <c r="C430" s="104" t="s">
        <v>907</v>
      </c>
      <c r="D430" s="240">
        <v>1</v>
      </c>
      <c r="E430" s="278">
        <v>11885</v>
      </c>
      <c r="F430" s="241">
        <f t="shared" si="12"/>
        <v>2258.15</v>
      </c>
      <c r="G430" s="241">
        <f t="shared" si="13"/>
        <v>14143.15</v>
      </c>
      <c r="H430" s="25"/>
    </row>
    <row r="431" spans="1:8" ht="24.95" customHeight="1" x14ac:dyDescent="0.25">
      <c r="A431" s="73">
        <v>426</v>
      </c>
      <c r="B431" s="247" t="s">
        <v>1192</v>
      </c>
      <c r="C431" s="104" t="s">
        <v>907</v>
      </c>
      <c r="D431" s="240">
        <v>1</v>
      </c>
      <c r="E431" s="278">
        <v>23890</v>
      </c>
      <c r="F431" s="241">
        <f t="shared" si="12"/>
        <v>4539.1000000000004</v>
      </c>
      <c r="G431" s="241">
        <f t="shared" si="13"/>
        <v>28429.1</v>
      </c>
      <c r="H431" s="25"/>
    </row>
    <row r="432" spans="1:8" ht="24.95" customHeight="1" x14ac:dyDescent="0.25">
      <c r="A432" s="73">
        <v>427</v>
      </c>
      <c r="B432" s="247" t="s">
        <v>1195</v>
      </c>
      <c r="C432" s="104" t="s">
        <v>907</v>
      </c>
      <c r="D432" s="240">
        <v>1</v>
      </c>
      <c r="E432" s="278">
        <v>37095</v>
      </c>
      <c r="F432" s="241">
        <f t="shared" si="12"/>
        <v>7048.05</v>
      </c>
      <c r="G432" s="241">
        <f t="shared" si="13"/>
        <v>44143.05</v>
      </c>
      <c r="H432" s="25"/>
    </row>
    <row r="433" spans="1:8" ht="24.95" customHeight="1" x14ac:dyDescent="0.25">
      <c r="A433" s="73">
        <v>428</v>
      </c>
      <c r="B433" s="247" t="s">
        <v>1199</v>
      </c>
      <c r="C433" s="104" t="s">
        <v>907</v>
      </c>
      <c r="D433" s="240">
        <v>1</v>
      </c>
      <c r="E433" s="278">
        <v>51381</v>
      </c>
      <c r="F433" s="241">
        <f t="shared" si="12"/>
        <v>9762.39</v>
      </c>
      <c r="G433" s="241">
        <f t="shared" si="13"/>
        <v>61143.39</v>
      </c>
      <c r="H433" s="25"/>
    </row>
    <row r="434" spans="1:8" ht="24.95" customHeight="1" x14ac:dyDescent="0.25">
      <c r="A434" s="73">
        <v>429</v>
      </c>
      <c r="B434" s="247" t="s">
        <v>1200</v>
      </c>
      <c r="C434" s="104" t="s">
        <v>907</v>
      </c>
      <c r="D434" s="240">
        <v>1</v>
      </c>
      <c r="E434" s="278">
        <v>5162</v>
      </c>
      <c r="F434" s="241">
        <f t="shared" si="12"/>
        <v>980.78</v>
      </c>
      <c r="G434" s="241">
        <f t="shared" si="13"/>
        <v>6142.78</v>
      </c>
      <c r="H434" s="25"/>
    </row>
    <row r="435" spans="1:8" ht="24.95" customHeight="1" x14ac:dyDescent="0.25">
      <c r="A435" s="73">
        <v>430</v>
      </c>
      <c r="B435" s="247" t="s">
        <v>1201</v>
      </c>
      <c r="C435" s="104" t="s">
        <v>907</v>
      </c>
      <c r="D435" s="240">
        <v>1</v>
      </c>
      <c r="E435" s="278">
        <v>3241</v>
      </c>
      <c r="F435" s="241">
        <f t="shared" si="12"/>
        <v>615.79</v>
      </c>
      <c r="G435" s="241">
        <f t="shared" si="13"/>
        <v>3856.79</v>
      </c>
      <c r="H435" s="25"/>
    </row>
    <row r="436" spans="1:8" ht="24.95" customHeight="1" x14ac:dyDescent="0.25">
      <c r="A436" s="73">
        <v>431</v>
      </c>
      <c r="B436" s="247" t="s">
        <v>1205</v>
      </c>
      <c r="C436" s="104" t="s">
        <v>907</v>
      </c>
      <c r="D436" s="240">
        <v>1</v>
      </c>
      <c r="E436" s="278">
        <v>66807</v>
      </c>
      <c r="F436" s="241">
        <f t="shared" si="12"/>
        <v>12693.33</v>
      </c>
      <c r="G436" s="241">
        <f t="shared" si="13"/>
        <v>79500.33</v>
      </c>
      <c r="H436" s="25"/>
    </row>
    <row r="437" spans="1:8" ht="24.95" customHeight="1" x14ac:dyDescent="0.25">
      <c r="A437" s="73">
        <v>432</v>
      </c>
      <c r="B437" s="247" t="s">
        <v>1206</v>
      </c>
      <c r="C437" s="104" t="s">
        <v>907</v>
      </c>
      <c r="D437" s="240">
        <v>1</v>
      </c>
      <c r="E437" s="278">
        <v>1789</v>
      </c>
      <c r="F437" s="241">
        <f t="shared" si="12"/>
        <v>339.91</v>
      </c>
      <c r="G437" s="241">
        <f t="shared" si="13"/>
        <v>2128.91</v>
      </c>
      <c r="H437" s="25"/>
    </row>
    <row r="438" spans="1:8" ht="24.95" customHeight="1" x14ac:dyDescent="0.25">
      <c r="A438" s="73">
        <v>433</v>
      </c>
      <c r="B438" s="247" t="s">
        <v>1208</v>
      </c>
      <c r="C438" s="104" t="s">
        <v>907</v>
      </c>
      <c r="D438" s="240">
        <v>1</v>
      </c>
      <c r="E438" s="278">
        <v>2161</v>
      </c>
      <c r="F438" s="241">
        <f t="shared" si="12"/>
        <v>410.59000000000003</v>
      </c>
      <c r="G438" s="241">
        <f t="shared" si="13"/>
        <v>2571.59</v>
      </c>
      <c r="H438" s="25"/>
    </row>
    <row r="439" spans="1:8" ht="24.95" customHeight="1" x14ac:dyDescent="0.25">
      <c r="A439" s="73">
        <v>434</v>
      </c>
      <c r="B439" s="247" t="s">
        <v>1212</v>
      </c>
      <c r="C439" s="104" t="s">
        <v>907</v>
      </c>
      <c r="D439" s="240">
        <v>1</v>
      </c>
      <c r="E439" s="278">
        <v>18475</v>
      </c>
      <c r="F439" s="241">
        <f t="shared" si="12"/>
        <v>3510.25</v>
      </c>
      <c r="G439" s="241">
        <f t="shared" si="13"/>
        <v>21985.25</v>
      </c>
      <c r="H439" s="25"/>
    </row>
    <row r="440" spans="1:8" ht="24.95" customHeight="1" x14ac:dyDescent="0.25">
      <c r="A440" s="73">
        <v>435</v>
      </c>
      <c r="B440" s="247" t="s">
        <v>1214</v>
      </c>
      <c r="C440" s="104" t="s">
        <v>907</v>
      </c>
      <c r="D440" s="240">
        <v>1</v>
      </c>
      <c r="E440" s="278">
        <v>11573</v>
      </c>
      <c r="F440" s="241">
        <f t="shared" si="12"/>
        <v>2198.87</v>
      </c>
      <c r="G440" s="241">
        <f t="shared" si="13"/>
        <v>13771.869999999999</v>
      </c>
      <c r="H440" s="25"/>
    </row>
    <row r="441" spans="1:8" ht="24.95" customHeight="1" x14ac:dyDescent="0.25">
      <c r="A441" s="73">
        <v>436</v>
      </c>
      <c r="B441" s="247" t="s">
        <v>1215</v>
      </c>
      <c r="C441" s="104" t="s">
        <v>907</v>
      </c>
      <c r="D441" s="240">
        <v>1</v>
      </c>
      <c r="E441" s="278">
        <v>4836</v>
      </c>
      <c r="F441" s="241">
        <f t="shared" si="12"/>
        <v>918.84</v>
      </c>
      <c r="G441" s="241">
        <f t="shared" si="13"/>
        <v>5754.84</v>
      </c>
      <c r="H441" s="25"/>
    </row>
    <row r="442" spans="1:8" ht="24.95" customHeight="1" x14ac:dyDescent="0.25">
      <c r="A442" s="73">
        <v>437</v>
      </c>
      <c r="B442" s="247" t="s">
        <v>1216</v>
      </c>
      <c r="C442" s="104" t="s">
        <v>907</v>
      </c>
      <c r="D442" s="240">
        <v>1</v>
      </c>
      <c r="E442" s="278">
        <v>900</v>
      </c>
      <c r="F442" s="241">
        <f t="shared" si="12"/>
        <v>171</v>
      </c>
      <c r="G442" s="241">
        <f t="shared" si="13"/>
        <v>1071</v>
      </c>
      <c r="H442" s="25"/>
    </row>
    <row r="443" spans="1:8" ht="24.95" customHeight="1" x14ac:dyDescent="0.25">
      <c r="A443" s="73">
        <v>438</v>
      </c>
      <c r="B443" s="247" t="s">
        <v>1217</v>
      </c>
      <c r="C443" s="104" t="s">
        <v>907</v>
      </c>
      <c r="D443" s="240">
        <v>1</v>
      </c>
      <c r="E443" s="278">
        <v>780</v>
      </c>
      <c r="F443" s="241">
        <f t="shared" si="12"/>
        <v>148.19999999999999</v>
      </c>
      <c r="G443" s="241">
        <f t="shared" si="13"/>
        <v>928.2</v>
      </c>
      <c r="H443" s="25"/>
    </row>
    <row r="444" spans="1:8" ht="24.95" customHeight="1" x14ac:dyDescent="0.25">
      <c r="A444" s="73">
        <v>439</v>
      </c>
      <c r="B444" s="247" t="s">
        <v>1218</v>
      </c>
      <c r="C444" s="104" t="s">
        <v>907</v>
      </c>
      <c r="D444" s="240">
        <v>1</v>
      </c>
      <c r="E444" s="278">
        <v>180072</v>
      </c>
      <c r="F444" s="241">
        <f t="shared" si="12"/>
        <v>34213.68</v>
      </c>
      <c r="G444" s="241">
        <f t="shared" si="13"/>
        <v>214285.68</v>
      </c>
      <c r="H444" s="25"/>
    </row>
    <row r="445" spans="1:8" ht="24.95" customHeight="1" x14ac:dyDescent="0.25">
      <c r="A445" s="73">
        <v>440</v>
      </c>
      <c r="B445" s="247" t="s">
        <v>1222</v>
      </c>
      <c r="C445" s="104" t="s">
        <v>18</v>
      </c>
      <c r="D445" s="240">
        <v>1</v>
      </c>
      <c r="E445" s="278">
        <v>83974</v>
      </c>
      <c r="F445" s="241">
        <f t="shared" si="12"/>
        <v>15955.06</v>
      </c>
      <c r="G445" s="241">
        <f t="shared" si="13"/>
        <v>99929.06</v>
      </c>
      <c r="H445" s="25"/>
    </row>
    <row r="446" spans="1:8" ht="24.95" customHeight="1" x14ac:dyDescent="0.25">
      <c r="A446" s="73">
        <v>441</v>
      </c>
      <c r="B446" s="247" t="s">
        <v>1226</v>
      </c>
      <c r="C446" s="104" t="s">
        <v>18</v>
      </c>
      <c r="D446" s="240">
        <v>1</v>
      </c>
      <c r="E446" s="278">
        <v>368427</v>
      </c>
      <c r="F446" s="241">
        <f t="shared" si="12"/>
        <v>70001.13</v>
      </c>
      <c r="G446" s="241">
        <f t="shared" si="13"/>
        <v>438428.13</v>
      </c>
      <c r="H446" s="25"/>
    </row>
    <row r="447" spans="1:8" ht="24.95" customHeight="1" x14ac:dyDescent="0.25">
      <c r="A447" s="73">
        <v>442</v>
      </c>
      <c r="B447" s="247" t="s">
        <v>1229</v>
      </c>
      <c r="C447" s="104" t="s">
        <v>115</v>
      </c>
      <c r="D447" s="240">
        <v>1</v>
      </c>
      <c r="E447" s="278">
        <v>10684</v>
      </c>
      <c r="F447" s="241">
        <f t="shared" si="12"/>
        <v>2029.96</v>
      </c>
      <c r="G447" s="241">
        <f t="shared" si="13"/>
        <v>12713.96</v>
      </c>
      <c r="H447" s="25"/>
    </row>
    <row r="448" spans="1:8" ht="24.95" customHeight="1" x14ac:dyDescent="0.25">
      <c r="A448" s="73">
        <v>443</v>
      </c>
      <c r="B448" s="247" t="s">
        <v>1232</v>
      </c>
      <c r="C448" s="104" t="s">
        <v>18</v>
      </c>
      <c r="D448" s="240">
        <v>1</v>
      </c>
      <c r="E448" s="278">
        <v>3121</v>
      </c>
      <c r="F448" s="241">
        <f t="shared" si="12"/>
        <v>592.99</v>
      </c>
      <c r="G448" s="241">
        <f t="shared" si="13"/>
        <v>3713.99</v>
      </c>
      <c r="H448" s="25"/>
    </row>
    <row r="449" spans="1:8" ht="24.95" customHeight="1" x14ac:dyDescent="0.25">
      <c r="A449" s="73">
        <v>444</v>
      </c>
      <c r="B449" s="247" t="s">
        <v>1237</v>
      </c>
      <c r="C449" s="104" t="s">
        <v>18</v>
      </c>
      <c r="D449" s="240">
        <v>1</v>
      </c>
      <c r="E449" s="278">
        <v>9364</v>
      </c>
      <c r="F449" s="241">
        <f t="shared" si="12"/>
        <v>1779.16</v>
      </c>
      <c r="G449" s="241">
        <f t="shared" si="13"/>
        <v>11143.16</v>
      </c>
      <c r="H449" s="25"/>
    </row>
    <row r="450" spans="1:8" ht="24.95" customHeight="1" x14ac:dyDescent="0.25">
      <c r="A450" s="73">
        <v>445</v>
      </c>
      <c r="B450" s="247" t="s">
        <v>1240</v>
      </c>
      <c r="C450" s="104" t="s">
        <v>101</v>
      </c>
      <c r="D450" s="240">
        <v>1</v>
      </c>
      <c r="E450" s="278">
        <v>15006</v>
      </c>
      <c r="F450" s="241">
        <f t="shared" si="12"/>
        <v>2851.14</v>
      </c>
      <c r="G450" s="241">
        <f t="shared" si="13"/>
        <v>17857.14</v>
      </c>
      <c r="H450" s="25"/>
    </row>
    <row r="451" spans="1:8" ht="24.95" customHeight="1" x14ac:dyDescent="0.25">
      <c r="A451" s="73">
        <v>446</v>
      </c>
      <c r="B451" s="247" t="s">
        <v>1242</v>
      </c>
      <c r="C451" s="104" t="s">
        <v>18</v>
      </c>
      <c r="D451" s="240">
        <v>1</v>
      </c>
      <c r="E451" s="278">
        <v>155282</v>
      </c>
      <c r="F451" s="241">
        <f t="shared" si="12"/>
        <v>29503.58</v>
      </c>
      <c r="G451" s="241">
        <f t="shared" si="13"/>
        <v>184785.58000000002</v>
      </c>
      <c r="H451" s="25"/>
    </row>
    <row r="452" spans="1:8" ht="24.95" customHeight="1" x14ac:dyDescent="0.25">
      <c r="A452" s="73">
        <v>447</v>
      </c>
      <c r="B452" s="247" t="s">
        <v>1243</v>
      </c>
      <c r="C452" s="104" t="s">
        <v>18</v>
      </c>
      <c r="D452" s="240">
        <v>1</v>
      </c>
      <c r="E452" s="278">
        <v>38415</v>
      </c>
      <c r="F452" s="241">
        <f t="shared" si="12"/>
        <v>7298.85</v>
      </c>
      <c r="G452" s="241">
        <f t="shared" si="13"/>
        <v>45713.85</v>
      </c>
      <c r="H452" s="25"/>
    </row>
    <row r="453" spans="1:8" ht="24.95" customHeight="1" x14ac:dyDescent="0.25">
      <c r="A453" s="73">
        <v>448</v>
      </c>
      <c r="B453" s="247" t="s">
        <v>1493</v>
      </c>
      <c r="C453" s="104" t="s">
        <v>1244</v>
      </c>
      <c r="D453" s="240">
        <v>1</v>
      </c>
      <c r="E453" s="278">
        <v>7083</v>
      </c>
      <c r="F453" s="241">
        <f t="shared" si="12"/>
        <v>1345.77</v>
      </c>
      <c r="G453" s="241">
        <f t="shared" si="13"/>
        <v>8428.77</v>
      </c>
      <c r="H453" s="25"/>
    </row>
    <row r="454" spans="1:8" ht="24.95" customHeight="1" x14ac:dyDescent="0.25">
      <c r="A454" s="73">
        <v>449</v>
      </c>
      <c r="B454" s="247" t="s">
        <v>1246</v>
      </c>
      <c r="C454" s="104" t="s">
        <v>18</v>
      </c>
      <c r="D454" s="240">
        <v>1</v>
      </c>
      <c r="E454" s="278">
        <v>23890</v>
      </c>
      <c r="F454" s="241">
        <f t="shared" si="12"/>
        <v>4539.1000000000004</v>
      </c>
      <c r="G454" s="241">
        <f t="shared" si="13"/>
        <v>28429.1</v>
      </c>
      <c r="H454" s="25"/>
    </row>
    <row r="455" spans="1:8" ht="24.95" customHeight="1" x14ac:dyDescent="0.25">
      <c r="A455" s="73">
        <v>450</v>
      </c>
      <c r="B455" s="247" t="s">
        <v>1248</v>
      </c>
      <c r="C455" s="104" t="s">
        <v>18</v>
      </c>
      <c r="D455" s="240">
        <v>1</v>
      </c>
      <c r="E455" s="278">
        <v>41897</v>
      </c>
      <c r="F455" s="241">
        <f t="shared" ref="F455:F518" si="14">+E455*0.19</f>
        <v>7960.43</v>
      </c>
      <c r="G455" s="241">
        <f t="shared" ref="G455:G518" si="15">+F455+E455</f>
        <v>49857.43</v>
      </c>
      <c r="H455" s="25"/>
    </row>
    <row r="456" spans="1:8" ht="24.95" customHeight="1" x14ac:dyDescent="0.25">
      <c r="A456" s="73">
        <v>451</v>
      </c>
      <c r="B456" s="247" t="s">
        <v>1251</v>
      </c>
      <c r="C456" s="104" t="s">
        <v>18</v>
      </c>
      <c r="D456" s="240">
        <v>1</v>
      </c>
      <c r="E456" s="278">
        <v>43097</v>
      </c>
      <c r="F456" s="241">
        <f t="shared" si="14"/>
        <v>8188.43</v>
      </c>
      <c r="G456" s="241">
        <f t="shared" si="15"/>
        <v>51285.43</v>
      </c>
      <c r="H456" s="25"/>
    </row>
    <row r="457" spans="1:8" ht="24.95" customHeight="1" x14ac:dyDescent="0.25">
      <c r="A457" s="73">
        <v>452</v>
      </c>
      <c r="B457" s="247" t="s">
        <v>1254</v>
      </c>
      <c r="C457" s="104" t="s">
        <v>18</v>
      </c>
      <c r="D457" s="240">
        <v>1</v>
      </c>
      <c r="E457" s="278">
        <v>35894</v>
      </c>
      <c r="F457" s="241">
        <f t="shared" si="14"/>
        <v>6819.86</v>
      </c>
      <c r="G457" s="241">
        <f t="shared" si="15"/>
        <v>42713.86</v>
      </c>
      <c r="H457" s="25"/>
    </row>
    <row r="458" spans="1:8" ht="24.95" customHeight="1" x14ac:dyDescent="0.25">
      <c r="A458" s="73">
        <v>453</v>
      </c>
      <c r="B458" s="247" t="s">
        <v>1494</v>
      </c>
      <c r="C458" s="104" t="s">
        <v>18</v>
      </c>
      <c r="D458" s="240">
        <v>1</v>
      </c>
      <c r="E458" s="278">
        <v>56303</v>
      </c>
      <c r="F458" s="241">
        <f t="shared" si="14"/>
        <v>10697.57</v>
      </c>
      <c r="G458" s="241">
        <f t="shared" si="15"/>
        <v>67000.570000000007</v>
      </c>
      <c r="H458" s="25"/>
    </row>
    <row r="459" spans="1:8" ht="24.95" customHeight="1" x14ac:dyDescent="0.25">
      <c r="A459" s="73">
        <v>454</v>
      </c>
      <c r="B459" s="247" t="s">
        <v>1258</v>
      </c>
      <c r="C459" s="104" t="s">
        <v>18</v>
      </c>
      <c r="D459" s="240">
        <v>1</v>
      </c>
      <c r="E459" s="278">
        <v>19857</v>
      </c>
      <c r="F459" s="241">
        <f t="shared" si="14"/>
        <v>3772.83</v>
      </c>
      <c r="G459" s="241">
        <f t="shared" si="15"/>
        <v>23629.83</v>
      </c>
      <c r="H459" s="25"/>
    </row>
    <row r="460" spans="1:8" ht="24.95" customHeight="1" x14ac:dyDescent="0.25">
      <c r="A460" s="73">
        <v>455</v>
      </c>
      <c r="B460" s="247" t="s">
        <v>1259</v>
      </c>
      <c r="C460" s="104" t="s">
        <v>18</v>
      </c>
      <c r="D460" s="240">
        <v>1</v>
      </c>
      <c r="E460" s="278">
        <v>181152</v>
      </c>
      <c r="F460" s="241">
        <f t="shared" si="14"/>
        <v>34418.879999999997</v>
      </c>
      <c r="G460" s="241">
        <f t="shared" si="15"/>
        <v>215570.88</v>
      </c>
      <c r="H460" s="25"/>
    </row>
    <row r="461" spans="1:8" ht="24.95" customHeight="1" x14ac:dyDescent="0.25">
      <c r="A461" s="73">
        <v>456</v>
      </c>
      <c r="B461" s="247" t="s">
        <v>1495</v>
      </c>
      <c r="C461" s="104" t="s">
        <v>907</v>
      </c>
      <c r="D461" s="240">
        <v>1</v>
      </c>
      <c r="E461" s="278">
        <v>3361</v>
      </c>
      <c r="F461" s="241">
        <f t="shared" si="14"/>
        <v>638.59</v>
      </c>
      <c r="G461" s="241">
        <f t="shared" si="15"/>
        <v>3999.59</v>
      </c>
      <c r="H461" s="25"/>
    </row>
    <row r="462" spans="1:8" ht="24.95" customHeight="1" x14ac:dyDescent="0.25">
      <c r="A462" s="73">
        <v>457</v>
      </c>
      <c r="B462" s="247" t="s">
        <v>1497</v>
      </c>
      <c r="C462" s="104" t="s">
        <v>18</v>
      </c>
      <c r="D462" s="240">
        <v>1</v>
      </c>
      <c r="E462" s="278">
        <v>101861</v>
      </c>
      <c r="F462" s="241">
        <f t="shared" si="14"/>
        <v>19353.59</v>
      </c>
      <c r="G462" s="241">
        <f t="shared" si="15"/>
        <v>121214.59</v>
      </c>
      <c r="H462" s="25"/>
    </row>
    <row r="463" spans="1:8" ht="24.95" customHeight="1" x14ac:dyDescent="0.25">
      <c r="A463" s="73">
        <v>458</v>
      </c>
      <c r="B463" s="247" t="s">
        <v>1498</v>
      </c>
      <c r="C463" s="104" t="s">
        <v>18</v>
      </c>
      <c r="D463" s="240">
        <v>1</v>
      </c>
      <c r="E463" s="278">
        <v>6423</v>
      </c>
      <c r="F463" s="241">
        <f t="shared" si="14"/>
        <v>1220.3700000000001</v>
      </c>
      <c r="G463" s="241">
        <f t="shared" si="15"/>
        <v>7643.37</v>
      </c>
      <c r="H463" s="25"/>
    </row>
    <row r="464" spans="1:8" ht="24.95" customHeight="1" x14ac:dyDescent="0.25">
      <c r="A464" s="73">
        <v>459</v>
      </c>
      <c r="B464" s="247" t="s">
        <v>1499</v>
      </c>
      <c r="C464" s="104" t="s">
        <v>18</v>
      </c>
      <c r="D464" s="240">
        <v>1</v>
      </c>
      <c r="E464" s="278">
        <v>7923</v>
      </c>
      <c r="F464" s="241">
        <f t="shared" si="14"/>
        <v>1505.3700000000001</v>
      </c>
      <c r="G464" s="241">
        <f t="shared" si="15"/>
        <v>9428.3700000000008</v>
      </c>
      <c r="H464" s="25"/>
    </row>
    <row r="465" spans="1:8" ht="24.95" customHeight="1" x14ac:dyDescent="0.25">
      <c r="A465" s="73">
        <v>460</v>
      </c>
      <c r="B465" s="247" t="s">
        <v>1500</v>
      </c>
      <c r="C465" s="104" t="s">
        <v>18</v>
      </c>
      <c r="D465" s="240">
        <v>1</v>
      </c>
      <c r="E465" s="278">
        <v>18007</v>
      </c>
      <c r="F465" s="241">
        <f t="shared" si="14"/>
        <v>3421.33</v>
      </c>
      <c r="G465" s="241">
        <f t="shared" si="15"/>
        <v>21428.33</v>
      </c>
      <c r="H465" s="25"/>
    </row>
    <row r="466" spans="1:8" ht="24.95" customHeight="1" x14ac:dyDescent="0.25">
      <c r="A466" s="73">
        <v>461</v>
      </c>
      <c r="B466" s="247" t="s">
        <v>1501</v>
      </c>
      <c r="C466" s="104" t="s">
        <v>18</v>
      </c>
      <c r="D466" s="240">
        <v>1</v>
      </c>
      <c r="E466" s="278">
        <v>10804</v>
      </c>
      <c r="F466" s="241">
        <f t="shared" si="14"/>
        <v>2052.7600000000002</v>
      </c>
      <c r="G466" s="241">
        <f t="shared" si="15"/>
        <v>12856.76</v>
      </c>
      <c r="H466" s="25"/>
    </row>
    <row r="467" spans="1:8" ht="24.95" customHeight="1" x14ac:dyDescent="0.25">
      <c r="A467" s="73">
        <v>462</v>
      </c>
      <c r="B467" s="247" t="s">
        <v>1502</v>
      </c>
      <c r="C467" s="104" t="s">
        <v>18</v>
      </c>
      <c r="D467" s="240">
        <v>1</v>
      </c>
      <c r="E467" s="278">
        <v>14406</v>
      </c>
      <c r="F467" s="241">
        <f t="shared" si="14"/>
        <v>2737.14</v>
      </c>
      <c r="G467" s="241">
        <f t="shared" si="15"/>
        <v>17143.14</v>
      </c>
      <c r="H467" s="25"/>
    </row>
    <row r="468" spans="1:8" ht="24.95" customHeight="1" x14ac:dyDescent="0.25">
      <c r="A468" s="73">
        <v>463</v>
      </c>
      <c r="B468" s="247" t="s">
        <v>1267</v>
      </c>
      <c r="C468" s="104" t="s">
        <v>162</v>
      </c>
      <c r="D468" s="240">
        <v>1</v>
      </c>
      <c r="E468" s="278">
        <v>415246</v>
      </c>
      <c r="F468" s="241">
        <f t="shared" si="14"/>
        <v>78896.740000000005</v>
      </c>
      <c r="G468" s="241">
        <f t="shared" si="15"/>
        <v>494142.74</v>
      </c>
      <c r="H468" s="25"/>
    </row>
    <row r="469" spans="1:8" ht="24.95" customHeight="1" x14ac:dyDescent="0.25">
      <c r="A469" s="73">
        <v>464</v>
      </c>
      <c r="B469" s="247" t="s">
        <v>1271</v>
      </c>
      <c r="C469" s="104" t="s">
        <v>18</v>
      </c>
      <c r="D469" s="240">
        <v>1</v>
      </c>
      <c r="E469" s="278">
        <v>29892</v>
      </c>
      <c r="F469" s="241">
        <f t="shared" si="14"/>
        <v>5679.4800000000005</v>
      </c>
      <c r="G469" s="241">
        <f t="shared" si="15"/>
        <v>35571.480000000003</v>
      </c>
      <c r="H469" s="25"/>
    </row>
    <row r="470" spans="1:8" ht="24.95" customHeight="1" x14ac:dyDescent="0.25">
      <c r="A470" s="73">
        <v>465</v>
      </c>
      <c r="B470" s="247" t="s">
        <v>1503</v>
      </c>
      <c r="C470" s="104" t="s">
        <v>18</v>
      </c>
      <c r="D470" s="240">
        <v>1</v>
      </c>
      <c r="E470" s="278">
        <v>529652</v>
      </c>
      <c r="F470" s="241">
        <f t="shared" si="14"/>
        <v>100633.88</v>
      </c>
      <c r="G470" s="241">
        <f t="shared" si="15"/>
        <v>630285.88</v>
      </c>
      <c r="H470" s="25"/>
    </row>
    <row r="471" spans="1:8" ht="24.95" customHeight="1" x14ac:dyDescent="0.25">
      <c r="A471" s="73">
        <v>466</v>
      </c>
      <c r="B471" s="247" t="s">
        <v>1275</v>
      </c>
      <c r="C471" s="104" t="s">
        <v>162</v>
      </c>
      <c r="D471" s="240">
        <v>1</v>
      </c>
      <c r="E471" s="278">
        <v>24970</v>
      </c>
      <c r="F471" s="241">
        <f t="shared" si="14"/>
        <v>4744.3</v>
      </c>
      <c r="G471" s="241">
        <f t="shared" si="15"/>
        <v>29714.3</v>
      </c>
      <c r="H471" s="25"/>
    </row>
    <row r="472" spans="1:8" ht="24.95" customHeight="1" x14ac:dyDescent="0.25">
      <c r="A472" s="73">
        <v>467</v>
      </c>
      <c r="B472" s="247" t="s">
        <v>1277</v>
      </c>
      <c r="C472" s="104" t="s">
        <v>18</v>
      </c>
      <c r="D472" s="240">
        <v>1</v>
      </c>
      <c r="E472" s="278">
        <v>50300</v>
      </c>
      <c r="F472" s="241">
        <f t="shared" si="14"/>
        <v>9557</v>
      </c>
      <c r="G472" s="241">
        <f t="shared" si="15"/>
        <v>59857</v>
      </c>
      <c r="H472" s="25"/>
    </row>
    <row r="473" spans="1:8" ht="24.95" customHeight="1" x14ac:dyDescent="0.25">
      <c r="A473" s="73">
        <v>468</v>
      </c>
      <c r="B473" s="247" t="s">
        <v>1280</v>
      </c>
      <c r="C473" s="104" t="s">
        <v>18</v>
      </c>
      <c r="D473" s="240">
        <v>1</v>
      </c>
      <c r="E473" s="278">
        <v>11405</v>
      </c>
      <c r="F473" s="241">
        <f t="shared" si="14"/>
        <v>2166.9499999999998</v>
      </c>
      <c r="G473" s="241">
        <f t="shared" si="15"/>
        <v>13571.95</v>
      </c>
      <c r="H473" s="25"/>
    </row>
    <row r="474" spans="1:8" ht="24.95" customHeight="1" x14ac:dyDescent="0.25">
      <c r="A474" s="73">
        <v>469</v>
      </c>
      <c r="B474" s="247" t="s">
        <v>1286</v>
      </c>
      <c r="C474" s="104" t="s">
        <v>18</v>
      </c>
      <c r="D474" s="240">
        <v>1</v>
      </c>
      <c r="E474" s="278">
        <v>21489</v>
      </c>
      <c r="F474" s="241">
        <f t="shared" si="14"/>
        <v>4082.91</v>
      </c>
      <c r="G474" s="241">
        <f t="shared" si="15"/>
        <v>25571.91</v>
      </c>
      <c r="H474" s="25"/>
    </row>
    <row r="475" spans="1:8" ht="24.95" customHeight="1" x14ac:dyDescent="0.25">
      <c r="A475" s="73">
        <v>470</v>
      </c>
      <c r="B475" s="247" t="s">
        <v>1289</v>
      </c>
      <c r="C475" s="104" t="s">
        <v>18</v>
      </c>
      <c r="D475" s="240">
        <v>1</v>
      </c>
      <c r="E475" s="278">
        <v>4322</v>
      </c>
      <c r="F475" s="241">
        <f t="shared" si="14"/>
        <v>821.18000000000006</v>
      </c>
      <c r="G475" s="241">
        <f t="shared" si="15"/>
        <v>5143.18</v>
      </c>
      <c r="H475" s="25"/>
    </row>
    <row r="476" spans="1:8" ht="24.95" customHeight="1" x14ac:dyDescent="0.25">
      <c r="A476" s="73">
        <v>471</v>
      </c>
      <c r="B476" s="247" t="s">
        <v>1292</v>
      </c>
      <c r="C476" s="104" t="s">
        <v>18</v>
      </c>
      <c r="D476" s="240">
        <v>1</v>
      </c>
      <c r="E476" s="278">
        <v>6603</v>
      </c>
      <c r="F476" s="241">
        <f t="shared" si="14"/>
        <v>1254.57</v>
      </c>
      <c r="G476" s="241">
        <f t="shared" si="15"/>
        <v>7857.57</v>
      </c>
      <c r="H476" s="25"/>
    </row>
    <row r="477" spans="1:8" ht="24.95" customHeight="1" x14ac:dyDescent="0.25">
      <c r="A477" s="73">
        <v>472</v>
      </c>
      <c r="B477" s="247" t="s">
        <v>1295</v>
      </c>
      <c r="C477" s="104" t="s">
        <v>18</v>
      </c>
      <c r="D477" s="240">
        <v>1</v>
      </c>
      <c r="E477" s="278">
        <v>10684</v>
      </c>
      <c r="F477" s="241">
        <f t="shared" si="14"/>
        <v>2029.96</v>
      </c>
      <c r="G477" s="241">
        <f t="shared" si="15"/>
        <v>12713.96</v>
      </c>
      <c r="H477" s="25"/>
    </row>
    <row r="478" spans="1:8" ht="24.95" customHeight="1" x14ac:dyDescent="0.25">
      <c r="A478" s="73">
        <v>473</v>
      </c>
      <c r="B478" s="247" t="s">
        <v>1298</v>
      </c>
      <c r="C478" s="104" t="s">
        <v>18</v>
      </c>
      <c r="D478" s="240">
        <v>1</v>
      </c>
      <c r="E478" s="278">
        <v>28691</v>
      </c>
      <c r="F478" s="241">
        <f t="shared" si="14"/>
        <v>5451.29</v>
      </c>
      <c r="G478" s="241">
        <f t="shared" si="15"/>
        <v>34142.29</v>
      </c>
      <c r="H478" s="25"/>
    </row>
    <row r="479" spans="1:8" ht="24.95" customHeight="1" x14ac:dyDescent="0.25">
      <c r="A479" s="73">
        <v>474</v>
      </c>
      <c r="B479" s="247" t="s">
        <v>1504</v>
      </c>
      <c r="C479" s="104" t="s">
        <v>18</v>
      </c>
      <c r="D479" s="240">
        <v>1</v>
      </c>
      <c r="E479" s="278">
        <v>2641</v>
      </c>
      <c r="F479" s="241">
        <f t="shared" si="14"/>
        <v>501.79</v>
      </c>
      <c r="G479" s="241">
        <f t="shared" si="15"/>
        <v>3142.79</v>
      </c>
      <c r="H479" s="25"/>
    </row>
    <row r="480" spans="1:8" ht="24.95" customHeight="1" x14ac:dyDescent="0.25">
      <c r="A480" s="73">
        <v>475</v>
      </c>
      <c r="B480" s="247" t="s">
        <v>1505</v>
      </c>
      <c r="C480" s="104" t="s">
        <v>18</v>
      </c>
      <c r="D480" s="240">
        <v>1</v>
      </c>
      <c r="E480" s="278">
        <v>4082</v>
      </c>
      <c r="F480" s="241">
        <f t="shared" si="14"/>
        <v>775.58</v>
      </c>
      <c r="G480" s="241">
        <f t="shared" si="15"/>
        <v>4857.58</v>
      </c>
      <c r="H480" s="25"/>
    </row>
    <row r="481" spans="1:8" ht="24.95" customHeight="1" x14ac:dyDescent="0.25">
      <c r="A481" s="73">
        <v>476</v>
      </c>
      <c r="B481" s="247" t="s">
        <v>1305</v>
      </c>
      <c r="C481" s="104" t="s">
        <v>18</v>
      </c>
      <c r="D481" s="240">
        <v>1</v>
      </c>
      <c r="E481" s="278">
        <v>5080</v>
      </c>
      <c r="F481" s="241">
        <f t="shared" si="14"/>
        <v>965.2</v>
      </c>
      <c r="G481" s="241">
        <f t="shared" si="15"/>
        <v>6045.2</v>
      </c>
      <c r="H481" s="25"/>
    </row>
    <row r="482" spans="1:8" ht="24.95" customHeight="1" x14ac:dyDescent="0.25">
      <c r="A482" s="73">
        <v>477</v>
      </c>
      <c r="B482" s="247" t="s">
        <v>1308</v>
      </c>
      <c r="C482" s="104" t="s">
        <v>18</v>
      </c>
      <c r="D482" s="240">
        <v>1</v>
      </c>
      <c r="E482" s="278">
        <v>40696</v>
      </c>
      <c r="F482" s="241">
        <f t="shared" si="14"/>
        <v>7732.24</v>
      </c>
      <c r="G482" s="241">
        <f t="shared" si="15"/>
        <v>48428.24</v>
      </c>
      <c r="H482" s="25"/>
    </row>
    <row r="483" spans="1:8" ht="24.95" customHeight="1" x14ac:dyDescent="0.25">
      <c r="A483" s="73">
        <v>478</v>
      </c>
      <c r="B483" s="247" t="s">
        <v>1506</v>
      </c>
      <c r="C483" s="104" t="s">
        <v>18</v>
      </c>
      <c r="D483" s="240">
        <v>1</v>
      </c>
      <c r="E483" s="278">
        <v>6603</v>
      </c>
      <c r="F483" s="241">
        <f t="shared" si="14"/>
        <v>1254.57</v>
      </c>
      <c r="G483" s="241">
        <f t="shared" si="15"/>
        <v>7857.57</v>
      </c>
      <c r="H483" s="25"/>
    </row>
    <row r="484" spans="1:8" ht="24.95" customHeight="1" x14ac:dyDescent="0.25">
      <c r="A484" s="73">
        <v>479</v>
      </c>
      <c r="B484" s="247" t="s">
        <v>1507</v>
      </c>
      <c r="C484" s="104" t="s">
        <v>18</v>
      </c>
      <c r="D484" s="240">
        <v>1</v>
      </c>
      <c r="E484" s="278">
        <v>3832</v>
      </c>
      <c r="F484" s="241">
        <f t="shared" si="14"/>
        <v>728.08</v>
      </c>
      <c r="G484" s="241">
        <f t="shared" si="15"/>
        <v>4560.08</v>
      </c>
      <c r="H484" s="25"/>
    </row>
    <row r="485" spans="1:8" ht="24.95" customHeight="1" x14ac:dyDescent="0.25">
      <c r="A485" s="73">
        <v>480</v>
      </c>
      <c r="B485" s="247" t="s">
        <v>1315</v>
      </c>
      <c r="C485" s="104" t="s">
        <v>18</v>
      </c>
      <c r="D485" s="240">
        <v>1</v>
      </c>
      <c r="E485" s="278">
        <v>135054</v>
      </c>
      <c r="F485" s="241">
        <f t="shared" si="14"/>
        <v>25660.260000000002</v>
      </c>
      <c r="G485" s="241">
        <f t="shared" si="15"/>
        <v>160714.26</v>
      </c>
      <c r="H485" s="25"/>
    </row>
    <row r="486" spans="1:8" ht="24.95" customHeight="1" x14ac:dyDescent="0.25">
      <c r="A486" s="73">
        <v>481</v>
      </c>
      <c r="B486" s="247" t="s">
        <v>1318</v>
      </c>
      <c r="C486" s="104" t="s">
        <v>18</v>
      </c>
      <c r="D486" s="240">
        <v>1</v>
      </c>
      <c r="E486" s="278">
        <v>101921</v>
      </c>
      <c r="F486" s="241">
        <f t="shared" si="14"/>
        <v>19364.990000000002</v>
      </c>
      <c r="G486" s="241">
        <f t="shared" si="15"/>
        <v>121285.99</v>
      </c>
      <c r="H486" s="25"/>
    </row>
    <row r="487" spans="1:8" ht="24.95" customHeight="1" x14ac:dyDescent="0.25">
      <c r="A487" s="73">
        <v>482</v>
      </c>
      <c r="B487" s="247" t="s">
        <v>1321</v>
      </c>
      <c r="C487" s="104" t="s">
        <v>18</v>
      </c>
      <c r="D487" s="240">
        <v>1</v>
      </c>
      <c r="E487" s="278">
        <v>39683</v>
      </c>
      <c r="F487" s="241">
        <f t="shared" si="14"/>
        <v>7539.77</v>
      </c>
      <c r="G487" s="241">
        <f t="shared" si="15"/>
        <v>47222.770000000004</v>
      </c>
      <c r="H487" s="25"/>
    </row>
    <row r="488" spans="1:8" ht="24.95" customHeight="1" x14ac:dyDescent="0.25">
      <c r="A488" s="73">
        <v>483</v>
      </c>
      <c r="B488" s="247" t="s">
        <v>1324</v>
      </c>
      <c r="C488" s="104" t="s">
        <v>18</v>
      </c>
      <c r="D488" s="240">
        <v>1</v>
      </c>
      <c r="E488" s="278">
        <v>11544</v>
      </c>
      <c r="F488" s="241">
        <f t="shared" si="14"/>
        <v>2193.36</v>
      </c>
      <c r="G488" s="241">
        <f t="shared" si="15"/>
        <v>13737.36</v>
      </c>
      <c r="H488" s="25"/>
    </row>
    <row r="489" spans="1:8" ht="24.95" customHeight="1" x14ac:dyDescent="0.25">
      <c r="A489" s="73">
        <v>484</v>
      </c>
      <c r="B489" s="247" t="s">
        <v>1327</v>
      </c>
      <c r="C489" s="104" t="s">
        <v>18</v>
      </c>
      <c r="D489" s="240">
        <v>1</v>
      </c>
      <c r="E489" s="278">
        <v>7336</v>
      </c>
      <c r="F489" s="241">
        <f t="shared" si="14"/>
        <v>1393.84</v>
      </c>
      <c r="G489" s="241">
        <f t="shared" si="15"/>
        <v>8729.84</v>
      </c>
      <c r="H489" s="25"/>
    </row>
    <row r="490" spans="1:8" ht="24.95" customHeight="1" x14ac:dyDescent="0.25">
      <c r="A490" s="73">
        <v>485</v>
      </c>
      <c r="B490" s="247" t="s">
        <v>1330</v>
      </c>
      <c r="C490" s="104" t="s">
        <v>18</v>
      </c>
      <c r="D490" s="240">
        <v>1</v>
      </c>
      <c r="E490" s="278">
        <v>4089</v>
      </c>
      <c r="F490" s="241">
        <f t="shared" si="14"/>
        <v>776.91</v>
      </c>
      <c r="G490" s="241">
        <f t="shared" si="15"/>
        <v>4865.91</v>
      </c>
      <c r="H490" s="25"/>
    </row>
    <row r="491" spans="1:8" ht="24.95" customHeight="1" x14ac:dyDescent="0.25">
      <c r="A491" s="73">
        <v>486</v>
      </c>
      <c r="B491" s="247" t="s">
        <v>1333</v>
      </c>
      <c r="C491" s="104" t="s">
        <v>18</v>
      </c>
      <c r="D491" s="240">
        <v>1</v>
      </c>
      <c r="E491" s="278">
        <v>39683</v>
      </c>
      <c r="F491" s="241">
        <f t="shared" si="14"/>
        <v>7539.77</v>
      </c>
      <c r="G491" s="241">
        <f t="shared" si="15"/>
        <v>47222.770000000004</v>
      </c>
      <c r="H491" s="25"/>
    </row>
    <row r="492" spans="1:8" ht="24.95" customHeight="1" x14ac:dyDescent="0.25">
      <c r="A492" s="73">
        <v>487</v>
      </c>
      <c r="B492" s="247" t="s">
        <v>1336</v>
      </c>
      <c r="C492" s="104" t="s">
        <v>18</v>
      </c>
      <c r="D492" s="240">
        <v>1</v>
      </c>
      <c r="E492" s="278">
        <v>23570</v>
      </c>
      <c r="F492" s="241">
        <f t="shared" si="14"/>
        <v>4478.3</v>
      </c>
      <c r="G492" s="241">
        <f t="shared" si="15"/>
        <v>28048.3</v>
      </c>
      <c r="H492" s="25"/>
    </row>
    <row r="493" spans="1:8" ht="24.95" customHeight="1" x14ac:dyDescent="0.25">
      <c r="A493" s="73">
        <v>488</v>
      </c>
      <c r="B493" s="247" t="s">
        <v>1339</v>
      </c>
      <c r="C493" s="104" t="s">
        <v>18</v>
      </c>
      <c r="D493" s="240">
        <v>1</v>
      </c>
      <c r="E493" s="278">
        <v>122056</v>
      </c>
      <c r="F493" s="241">
        <f t="shared" si="14"/>
        <v>23190.639999999999</v>
      </c>
      <c r="G493" s="241">
        <f t="shared" si="15"/>
        <v>145246.64000000001</v>
      </c>
      <c r="H493" s="25"/>
    </row>
    <row r="494" spans="1:8" ht="24.95" customHeight="1" x14ac:dyDescent="0.25">
      <c r="A494" s="73">
        <v>489</v>
      </c>
      <c r="B494" s="247" t="s">
        <v>1341</v>
      </c>
      <c r="C494" s="104" t="s">
        <v>18</v>
      </c>
      <c r="D494" s="240">
        <v>1</v>
      </c>
      <c r="E494" s="278">
        <v>7743</v>
      </c>
      <c r="F494" s="241">
        <f t="shared" si="14"/>
        <v>1471.17</v>
      </c>
      <c r="G494" s="241">
        <f t="shared" si="15"/>
        <v>9214.17</v>
      </c>
      <c r="H494" s="25"/>
    </row>
    <row r="495" spans="1:8" ht="24.95" customHeight="1" x14ac:dyDescent="0.25">
      <c r="A495" s="73">
        <v>490</v>
      </c>
      <c r="B495" s="247" t="s">
        <v>1344</v>
      </c>
      <c r="C495" s="104" t="s">
        <v>907</v>
      </c>
      <c r="D495" s="240">
        <v>1</v>
      </c>
      <c r="E495" s="278">
        <v>446459</v>
      </c>
      <c r="F495" s="241">
        <f t="shared" si="14"/>
        <v>84827.21</v>
      </c>
      <c r="G495" s="241">
        <f t="shared" si="15"/>
        <v>531286.21</v>
      </c>
      <c r="H495" s="25"/>
    </row>
    <row r="496" spans="1:8" ht="24.95" customHeight="1" x14ac:dyDescent="0.25">
      <c r="A496" s="73">
        <v>491</v>
      </c>
      <c r="B496" s="247" t="s">
        <v>1508</v>
      </c>
      <c r="C496" s="104" t="s">
        <v>18</v>
      </c>
      <c r="D496" s="240">
        <v>1</v>
      </c>
      <c r="E496" s="278">
        <v>221969</v>
      </c>
      <c r="F496" s="241">
        <f t="shared" si="14"/>
        <v>42174.11</v>
      </c>
      <c r="G496" s="241">
        <f t="shared" si="15"/>
        <v>264143.11</v>
      </c>
      <c r="H496" s="25"/>
    </row>
    <row r="497" spans="1:8" ht="24.95" customHeight="1" x14ac:dyDescent="0.25">
      <c r="A497" s="73">
        <v>492</v>
      </c>
      <c r="B497" s="284" t="s">
        <v>1348</v>
      </c>
      <c r="C497" s="104" t="s">
        <v>18</v>
      </c>
      <c r="D497" s="240">
        <v>1</v>
      </c>
      <c r="E497" s="278">
        <v>70708</v>
      </c>
      <c r="F497" s="241">
        <f t="shared" si="14"/>
        <v>13434.52</v>
      </c>
      <c r="G497" s="241">
        <f t="shared" si="15"/>
        <v>84142.52</v>
      </c>
      <c r="H497" s="25"/>
    </row>
    <row r="498" spans="1:8" ht="24.95" customHeight="1" x14ac:dyDescent="0.25">
      <c r="A498" s="73">
        <v>493</v>
      </c>
      <c r="B498" s="247" t="s">
        <v>1351</v>
      </c>
      <c r="C498" s="104" t="s">
        <v>18</v>
      </c>
      <c r="D498" s="240">
        <v>1</v>
      </c>
      <c r="E498" s="278">
        <v>10885</v>
      </c>
      <c r="F498" s="241">
        <f t="shared" si="14"/>
        <v>2068.15</v>
      </c>
      <c r="G498" s="241">
        <f t="shared" si="15"/>
        <v>12953.15</v>
      </c>
      <c r="H498" s="25"/>
    </row>
    <row r="499" spans="1:8" ht="24.95" customHeight="1" x14ac:dyDescent="0.25">
      <c r="A499" s="73">
        <v>494</v>
      </c>
      <c r="B499" s="247" t="s">
        <v>1354</v>
      </c>
      <c r="C499" s="104" t="s">
        <v>18</v>
      </c>
      <c r="D499" s="240">
        <v>1</v>
      </c>
      <c r="E499" s="278">
        <v>3361</v>
      </c>
      <c r="F499" s="241">
        <f t="shared" si="14"/>
        <v>638.59</v>
      </c>
      <c r="G499" s="241">
        <f t="shared" si="15"/>
        <v>3999.59</v>
      </c>
      <c r="H499" s="25"/>
    </row>
    <row r="500" spans="1:8" ht="24.95" customHeight="1" x14ac:dyDescent="0.25">
      <c r="A500" s="73">
        <v>495</v>
      </c>
      <c r="B500" s="247" t="s">
        <v>1356</v>
      </c>
      <c r="C500" s="104" t="s">
        <v>18</v>
      </c>
      <c r="D500" s="240">
        <v>1</v>
      </c>
      <c r="E500" s="278">
        <v>4562</v>
      </c>
      <c r="F500" s="241">
        <f t="shared" si="14"/>
        <v>866.78</v>
      </c>
      <c r="G500" s="241">
        <f t="shared" si="15"/>
        <v>5428.78</v>
      </c>
      <c r="H500" s="25"/>
    </row>
    <row r="501" spans="1:8" ht="24.95" customHeight="1" x14ac:dyDescent="0.25">
      <c r="A501" s="73">
        <v>496</v>
      </c>
      <c r="B501" s="247" t="s">
        <v>1509</v>
      </c>
      <c r="C501" s="104" t="s">
        <v>18</v>
      </c>
      <c r="D501" s="240">
        <v>1</v>
      </c>
      <c r="E501" s="278">
        <v>3481</v>
      </c>
      <c r="F501" s="241">
        <f t="shared" si="14"/>
        <v>661.39</v>
      </c>
      <c r="G501" s="241">
        <f t="shared" si="15"/>
        <v>4142.3900000000003</v>
      </c>
      <c r="H501" s="25"/>
    </row>
    <row r="502" spans="1:8" ht="24.95" customHeight="1" x14ac:dyDescent="0.25">
      <c r="A502" s="73">
        <v>497</v>
      </c>
      <c r="B502" s="247" t="s">
        <v>1360</v>
      </c>
      <c r="C502" s="104" t="s">
        <v>18</v>
      </c>
      <c r="D502" s="240">
        <v>1</v>
      </c>
      <c r="E502" s="278">
        <v>39496</v>
      </c>
      <c r="F502" s="241">
        <f t="shared" si="14"/>
        <v>7504.24</v>
      </c>
      <c r="G502" s="241">
        <f t="shared" si="15"/>
        <v>47000.24</v>
      </c>
      <c r="H502" s="25"/>
    </row>
    <row r="503" spans="1:8" ht="24.95" customHeight="1" x14ac:dyDescent="0.25">
      <c r="A503" s="73">
        <v>498</v>
      </c>
      <c r="B503" s="247" t="s">
        <v>1362</v>
      </c>
      <c r="C503" s="104" t="s">
        <v>18</v>
      </c>
      <c r="D503" s="240">
        <v>1</v>
      </c>
      <c r="E503" s="278">
        <v>9844</v>
      </c>
      <c r="F503" s="241">
        <f t="shared" si="14"/>
        <v>1870.3600000000001</v>
      </c>
      <c r="G503" s="241">
        <f t="shared" si="15"/>
        <v>11714.36</v>
      </c>
      <c r="H503" s="25"/>
    </row>
    <row r="504" spans="1:8" ht="24.95" customHeight="1" x14ac:dyDescent="0.25">
      <c r="A504" s="73">
        <v>499</v>
      </c>
      <c r="B504" s="247" t="s">
        <v>1365</v>
      </c>
      <c r="C504" s="104" t="s">
        <v>18</v>
      </c>
      <c r="D504" s="240">
        <v>1</v>
      </c>
      <c r="E504" s="278">
        <v>10084</v>
      </c>
      <c r="F504" s="241">
        <f t="shared" si="14"/>
        <v>1915.96</v>
      </c>
      <c r="G504" s="241">
        <f t="shared" si="15"/>
        <v>11999.96</v>
      </c>
      <c r="H504" s="25"/>
    </row>
    <row r="505" spans="1:8" ht="24.95" customHeight="1" x14ac:dyDescent="0.25">
      <c r="A505" s="73">
        <v>500</v>
      </c>
      <c r="B505" s="247" t="s">
        <v>1510</v>
      </c>
      <c r="C505" s="104" t="s">
        <v>18</v>
      </c>
      <c r="D505" s="240">
        <v>1</v>
      </c>
      <c r="E505" s="278">
        <v>3721</v>
      </c>
      <c r="F505" s="241">
        <f t="shared" si="14"/>
        <v>706.99</v>
      </c>
      <c r="G505" s="241">
        <f t="shared" si="15"/>
        <v>4427.99</v>
      </c>
      <c r="H505" s="25"/>
    </row>
    <row r="506" spans="1:8" ht="24.95" customHeight="1" x14ac:dyDescent="0.25">
      <c r="A506" s="73">
        <v>501</v>
      </c>
      <c r="B506" s="247" t="s">
        <v>1370</v>
      </c>
      <c r="C506" s="104" t="s">
        <v>18</v>
      </c>
      <c r="D506" s="240">
        <v>1</v>
      </c>
      <c r="E506" s="278">
        <v>9364</v>
      </c>
      <c r="F506" s="241">
        <f t="shared" si="14"/>
        <v>1779.16</v>
      </c>
      <c r="G506" s="241">
        <f t="shared" si="15"/>
        <v>11143.16</v>
      </c>
      <c r="H506" s="25"/>
    </row>
    <row r="507" spans="1:8" ht="24.95" customHeight="1" x14ac:dyDescent="0.25">
      <c r="A507" s="73">
        <v>502</v>
      </c>
      <c r="B507" s="247" t="s">
        <v>1372</v>
      </c>
      <c r="C507" s="104" t="s">
        <v>18</v>
      </c>
      <c r="D507" s="240">
        <v>1</v>
      </c>
      <c r="E507" s="278">
        <v>762185</v>
      </c>
      <c r="F507" s="241">
        <f t="shared" si="14"/>
        <v>144815.15</v>
      </c>
      <c r="G507" s="241">
        <f t="shared" si="15"/>
        <v>907000.15</v>
      </c>
      <c r="H507" s="25"/>
    </row>
    <row r="508" spans="1:8" ht="24.95" customHeight="1" x14ac:dyDescent="0.25">
      <c r="A508" s="73">
        <v>503</v>
      </c>
      <c r="B508" s="247" t="s">
        <v>1373</v>
      </c>
      <c r="C508" s="104" t="s">
        <v>18</v>
      </c>
      <c r="D508" s="240">
        <v>1</v>
      </c>
      <c r="E508" s="278">
        <v>3601</v>
      </c>
      <c r="F508" s="241">
        <f t="shared" si="14"/>
        <v>684.19</v>
      </c>
      <c r="G508" s="241">
        <f t="shared" si="15"/>
        <v>4285.1900000000005</v>
      </c>
      <c r="H508" s="25"/>
    </row>
    <row r="509" spans="1:8" ht="24.95" customHeight="1" x14ac:dyDescent="0.25">
      <c r="A509" s="73">
        <v>504</v>
      </c>
      <c r="B509" s="247" t="s">
        <v>1376</v>
      </c>
      <c r="C509" s="104" t="s">
        <v>370</v>
      </c>
      <c r="D509" s="240">
        <v>1</v>
      </c>
      <c r="E509" s="278">
        <v>9484</v>
      </c>
      <c r="F509" s="241">
        <f t="shared" si="14"/>
        <v>1801.96</v>
      </c>
      <c r="G509" s="241">
        <f t="shared" si="15"/>
        <v>11285.96</v>
      </c>
      <c r="H509" s="25"/>
    </row>
    <row r="510" spans="1:8" ht="24.95" customHeight="1" x14ac:dyDescent="0.25">
      <c r="A510" s="73">
        <v>505</v>
      </c>
      <c r="B510" s="247" t="s">
        <v>1378</v>
      </c>
      <c r="C510" s="104" t="s">
        <v>18</v>
      </c>
      <c r="D510" s="240">
        <v>1</v>
      </c>
      <c r="E510" s="278">
        <v>59904</v>
      </c>
      <c r="F510" s="241">
        <f t="shared" si="14"/>
        <v>11381.76</v>
      </c>
      <c r="G510" s="241">
        <f t="shared" si="15"/>
        <v>71285.759999999995</v>
      </c>
      <c r="H510" s="25"/>
    </row>
    <row r="511" spans="1:8" ht="24.95" customHeight="1" x14ac:dyDescent="0.25">
      <c r="A511" s="73">
        <v>506</v>
      </c>
      <c r="B511" s="247" t="s">
        <v>1380</v>
      </c>
      <c r="C511" s="104" t="s">
        <v>18</v>
      </c>
      <c r="D511" s="240">
        <v>1</v>
      </c>
      <c r="E511" s="278">
        <v>17887</v>
      </c>
      <c r="F511" s="241">
        <f t="shared" si="14"/>
        <v>3398.53</v>
      </c>
      <c r="G511" s="241">
        <f t="shared" si="15"/>
        <v>21285.53</v>
      </c>
      <c r="H511" s="25"/>
    </row>
    <row r="512" spans="1:8" ht="24.95" customHeight="1" x14ac:dyDescent="0.25">
      <c r="A512" s="73">
        <v>507</v>
      </c>
      <c r="B512" s="247" t="s">
        <v>1383</v>
      </c>
      <c r="C512" s="104" t="s">
        <v>18</v>
      </c>
      <c r="D512" s="240">
        <v>1</v>
      </c>
      <c r="E512" s="278">
        <v>32293</v>
      </c>
      <c r="F512" s="241">
        <f t="shared" si="14"/>
        <v>6135.67</v>
      </c>
      <c r="G512" s="241">
        <f t="shared" si="15"/>
        <v>38428.67</v>
      </c>
      <c r="H512" s="25"/>
    </row>
    <row r="513" spans="1:8" ht="24.95" customHeight="1" x14ac:dyDescent="0.25">
      <c r="A513" s="73">
        <v>508</v>
      </c>
      <c r="B513" s="247" t="s">
        <v>1390</v>
      </c>
      <c r="C513" s="104" t="s">
        <v>1391</v>
      </c>
      <c r="D513" s="240">
        <v>1</v>
      </c>
      <c r="E513" s="278">
        <v>55642</v>
      </c>
      <c r="F513" s="241">
        <f t="shared" si="14"/>
        <v>10571.98</v>
      </c>
      <c r="G513" s="241">
        <f t="shared" si="15"/>
        <v>66213.98</v>
      </c>
      <c r="H513" s="25"/>
    </row>
    <row r="514" spans="1:8" ht="24.95" customHeight="1" x14ac:dyDescent="0.25">
      <c r="A514" s="73">
        <v>509</v>
      </c>
      <c r="B514" s="247" t="s">
        <v>1392</v>
      </c>
      <c r="C514" s="104" t="s">
        <v>907</v>
      </c>
      <c r="D514" s="240">
        <v>1</v>
      </c>
      <c r="E514" s="278">
        <v>45498</v>
      </c>
      <c r="F514" s="241">
        <f t="shared" si="14"/>
        <v>8644.6200000000008</v>
      </c>
      <c r="G514" s="241">
        <f t="shared" si="15"/>
        <v>54142.62</v>
      </c>
      <c r="H514" s="25"/>
    </row>
    <row r="515" spans="1:8" ht="24.95" customHeight="1" x14ac:dyDescent="0.25">
      <c r="A515" s="73">
        <v>510</v>
      </c>
      <c r="B515" s="247" t="s">
        <v>1395</v>
      </c>
      <c r="C515" s="104" t="s">
        <v>18</v>
      </c>
      <c r="D515" s="240">
        <v>1</v>
      </c>
      <c r="E515" s="278">
        <v>780192</v>
      </c>
      <c r="F515" s="241">
        <f t="shared" si="14"/>
        <v>148236.48000000001</v>
      </c>
      <c r="G515" s="241">
        <f t="shared" si="15"/>
        <v>928428.48</v>
      </c>
      <c r="H515" s="25"/>
    </row>
    <row r="516" spans="1:8" ht="24.95" customHeight="1" x14ac:dyDescent="0.25">
      <c r="A516" s="73">
        <v>511</v>
      </c>
      <c r="B516" s="247" t="s">
        <v>1397</v>
      </c>
      <c r="C516" s="104" t="s">
        <v>18</v>
      </c>
      <c r="D516" s="240">
        <v>1</v>
      </c>
      <c r="E516" s="278">
        <v>180072</v>
      </c>
      <c r="F516" s="241">
        <f t="shared" si="14"/>
        <v>34213.68</v>
      </c>
      <c r="G516" s="241">
        <f t="shared" si="15"/>
        <v>214285.68</v>
      </c>
      <c r="H516" s="25"/>
    </row>
    <row r="517" spans="1:8" ht="24.95" customHeight="1" x14ac:dyDescent="0.25">
      <c r="A517" s="73">
        <v>512</v>
      </c>
      <c r="B517" s="247" t="s">
        <v>1399</v>
      </c>
      <c r="C517" s="104" t="s">
        <v>18</v>
      </c>
      <c r="D517" s="240">
        <v>1</v>
      </c>
      <c r="E517" s="278">
        <v>308403</v>
      </c>
      <c r="F517" s="241">
        <f t="shared" si="14"/>
        <v>58596.57</v>
      </c>
      <c r="G517" s="241">
        <f t="shared" si="15"/>
        <v>366999.57</v>
      </c>
      <c r="H517" s="25"/>
    </row>
    <row r="518" spans="1:8" ht="24.95" customHeight="1" x14ac:dyDescent="0.25">
      <c r="A518" s="73">
        <v>513</v>
      </c>
      <c r="B518" s="247" t="s">
        <v>1511</v>
      </c>
      <c r="C518" s="104" t="s">
        <v>18</v>
      </c>
      <c r="D518" s="240">
        <v>1</v>
      </c>
      <c r="E518" s="278">
        <v>1951</v>
      </c>
      <c r="F518" s="241">
        <f t="shared" si="14"/>
        <v>370.69</v>
      </c>
      <c r="G518" s="241">
        <f t="shared" si="15"/>
        <v>2321.69</v>
      </c>
      <c r="H518" s="25"/>
    </row>
    <row r="519" spans="1:8" ht="24.95" customHeight="1" x14ac:dyDescent="0.25">
      <c r="A519" s="73">
        <v>514</v>
      </c>
      <c r="B519" s="247" t="s">
        <v>1402</v>
      </c>
      <c r="C519" s="104" t="s">
        <v>18</v>
      </c>
      <c r="D519" s="240">
        <v>1</v>
      </c>
      <c r="E519" s="278">
        <v>71909</v>
      </c>
      <c r="F519" s="241">
        <f t="shared" ref="F519:F538" si="16">+E519*0.19</f>
        <v>13662.710000000001</v>
      </c>
      <c r="G519" s="241">
        <f t="shared" ref="G519:G538" si="17">+F519+E519</f>
        <v>85571.71</v>
      </c>
      <c r="H519" s="25"/>
    </row>
    <row r="520" spans="1:8" ht="24.95" customHeight="1" x14ac:dyDescent="0.25">
      <c r="A520" s="73">
        <v>515</v>
      </c>
      <c r="B520" s="247" t="s">
        <v>1404</v>
      </c>
      <c r="C520" s="104" t="s">
        <v>18</v>
      </c>
      <c r="D520" s="240">
        <v>1</v>
      </c>
      <c r="E520" s="278">
        <v>4070</v>
      </c>
      <c r="F520" s="241">
        <f t="shared" si="16"/>
        <v>773.3</v>
      </c>
      <c r="G520" s="241">
        <f t="shared" si="17"/>
        <v>4843.3</v>
      </c>
      <c r="H520" s="25"/>
    </row>
    <row r="521" spans="1:8" ht="24.95" customHeight="1" x14ac:dyDescent="0.25">
      <c r="A521" s="73">
        <v>516</v>
      </c>
      <c r="B521" s="247" t="s">
        <v>1512</v>
      </c>
      <c r="C521" s="104" t="s">
        <v>18</v>
      </c>
      <c r="D521" s="240">
        <v>1</v>
      </c>
      <c r="E521" s="278">
        <v>447899</v>
      </c>
      <c r="F521" s="241">
        <f t="shared" si="16"/>
        <v>85100.81</v>
      </c>
      <c r="G521" s="241">
        <f t="shared" si="17"/>
        <v>532999.81000000006</v>
      </c>
      <c r="H521" s="25"/>
    </row>
    <row r="522" spans="1:8" ht="24.95" customHeight="1" x14ac:dyDescent="0.25">
      <c r="A522" s="73">
        <v>517</v>
      </c>
      <c r="B522" s="247" t="s">
        <v>1407</v>
      </c>
      <c r="C522" s="104" t="s">
        <v>1408</v>
      </c>
      <c r="D522" s="240">
        <v>1</v>
      </c>
      <c r="E522" s="278">
        <v>506483</v>
      </c>
      <c r="F522" s="241">
        <f t="shared" si="16"/>
        <v>96231.77</v>
      </c>
      <c r="G522" s="241">
        <f t="shared" si="17"/>
        <v>602714.77</v>
      </c>
      <c r="H522" s="25"/>
    </row>
    <row r="523" spans="1:8" ht="24.95" customHeight="1" x14ac:dyDescent="0.25">
      <c r="A523" s="73">
        <v>518</v>
      </c>
      <c r="B523" s="247" t="s">
        <v>1513</v>
      </c>
      <c r="C523" s="104" t="s">
        <v>18</v>
      </c>
      <c r="D523" s="240">
        <v>1</v>
      </c>
      <c r="E523" s="278">
        <v>231573</v>
      </c>
      <c r="F523" s="241">
        <f t="shared" si="16"/>
        <v>43998.87</v>
      </c>
      <c r="G523" s="241">
        <f t="shared" si="17"/>
        <v>275571.87</v>
      </c>
      <c r="H523" s="25"/>
    </row>
    <row r="524" spans="1:8" ht="24.95" customHeight="1" x14ac:dyDescent="0.25">
      <c r="A524" s="73">
        <v>519</v>
      </c>
      <c r="B524" s="247" t="s">
        <v>1411</v>
      </c>
      <c r="C524" s="104" t="s">
        <v>18</v>
      </c>
      <c r="D524" s="240">
        <v>1</v>
      </c>
      <c r="E524" s="278">
        <v>432053</v>
      </c>
      <c r="F524" s="241">
        <f t="shared" si="16"/>
        <v>82090.070000000007</v>
      </c>
      <c r="G524" s="241">
        <f t="shared" si="17"/>
        <v>514143.07</v>
      </c>
      <c r="H524" s="25"/>
    </row>
    <row r="525" spans="1:8" ht="24.95" customHeight="1" x14ac:dyDescent="0.25">
      <c r="A525" s="73">
        <v>520</v>
      </c>
      <c r="B525" s="247" t="s">
        <v>1413</v>
      </c>
      <c r="C525" s="104" t="s">
        <v>18</v>
      </c>
      <c r="D525" s="240">
        <v>1</v>
      </c>
      <c r="E525" s="278">
        <v>228691</v>
      </c>
      <c r="F525" s="241">
        <f t="shared" si="16"/>
        <v>43451.29</v>
      </c>
      <c r="G525" s="241">
        <f t="shared" si="17"/>
        <v>272142.28999999998</v>
      </c>
      <c r="H525" s="25"/>
    </row>
    <row r="526" spans="1:8" ht="24.95" customHeight="1" x14ac:dyDescent="0.25">
      <c r="A526" s="73">
        <v>521</v>
      </c>
      <c r="B526" s="247" t="s">
        <v>1414</v>
      </c>
      <c r="C526" s="104" t="s">
        <v>18</v>
      </c>
      <c r="D526" s="240">
        <v>1</v>
      </c>
      <c r="E526" s="278">
        <v>1584634</v>
      </c>
      <c r="F526" s="241">
        <f t="shared" si="16"/>
        <v>301080.46000000002</v>
      </c>
      <c r="G526" s="241">
        <f t="shared" si="17"/>
        <v>1885714.46</v>
      </c>
      <c r="H526" s="25"/>
    </row>
    <row r="527" spans="1:8" ht="24.95" customHeight="1" x14ac:dyDescent="0.25">
      <c r="A527" s="73">
        <v>522</v>
      </c>
      <c r="B527" s="247" t="s">
        <v>1415</v>
      </c>
      <c r="C527" s="104" t="s">
        <v>18</v>
      </c>
      <c r="D527" s="240">
        <v>1</v>
      </c>
      <c r="E527" s="278">
        <v>1140456</v>
      </c>
      <c r="F527" s="241">
        <f t="shared" si="16"/>
        <v>216686.64</v>
      </c>
      <c r="G527" s="241">
        <f t="shared" si="17"/>
        <v>1357142.6400000001</v>
      </c>
      <c r="H527" s="25"/>
    </row>
    <row r="528" spans="1:8" ht="24.95" customHeight="1" x14ac:dyDescent="0.25">
      <c r="A528" s="73">
        <v>523</v>
      </c>
      <c r="B528" s="247" t="s">
        <v>1514</v>
      </c>
      <c r="C528" s="104" t="s">
        <v>18</v>
      </c>
      <c r="D528" s="240">
        <v>1</v>
      </c>
      <c r="E528" s="278">
        <v>10684</v>
      </c>
      <c r="F528" s="241">
        <f t="shared" si="16"/>
        <v>2029.96</v>
      </c>
      <c r="G528" s="241">
        <f t="shared" si="17"/>
        <v>12713.96</v>
      </c>
      <c r="H528" s="25"/>
    </row>
    <row r="529" spans="1:8" ht="24.95" customHeight="1" x14ac:dyDescent="0.25">
      <c r="A529" s="73">
        <v>524</v>
      </c>
      <c r="B529" s="247" t="s">
        <v>1417</v>
      </c>
      <c r="C529" s="104" t="s">
        <v>18</v>
      </c>
      <c r="D529" s="240">
        <v>1</v>
      </c>
      <c r="E529" s="278">
        <v>16687</v>
      </c>
      <c r="F529" s="241">
        <f t="shared" si="16"/>
        <v>3170.53</v>
      </c>
      <c r="G529" s="241">
        <f t="shared" si="17"/>
        <v>19857.53</v>
      </c>
      <c r="H529" s="25"/>
    </row>
    <row r="530" spans="1:8" ht="24.95" customHeight="1" x14ac:dyDescent="0.25">
      <c r="A530" s="73">
        <v>525</v>
      </c>
      <c r="B530" s="247" t="s">
        <v>1419</v>
      </c>
      <c r="C530" s="104" t="s">
        <v>18</v>
      </c>
      <c r="D530" s="240">
        <v>1</v>
      </c>
      <c r="E530" s="278">
        <v>8403</v>
      </c>
      <c r="F530" s="241">
        <f t="shared" si="16"/>
        <v>1596.57</v>
      </c>
      <c r="G530" s="241">
        <f t="shared" si="17"/>
        <v>9999.57</v>
      </c>
      <c r="H530" s="25"/>
    </row>
    <row r="531" spans="1:8" ht="24.95" customHeight="1" x14ac:dyDescent="0.25">
      <c r="A531" s="73">
        <v>526</v>
      </c>
      <c r="B531" s="247" t="s">
        <v>1421</v>
      </c>
      <c r="C531" s="104" t="s">
        <v>1422</v>
      </c>
      <c r="D531" s="240">
        <v>1</v>
      </c>
      <c r="E531" s="278">
        <v>318007</v>
      </c>
      <c r="F531" s="241">
        <f t="shared" si="16"/>
        <v>60421.33</v>
      </c>
      <c r="G531" s="241">
        <f t="shared" si="17"/>
        <v>378428.33</v>
      </c>
      <c r="H531" s="25"/>
    </row>
    <row r="532" spans="1:8" ht="24.95" customHeight="1" x14ac:dyDescent="0.25">
      <c r="A532" s="73">
        <v>527</v>
      </c>
      <c r="B532" s="247" t="s">
        <v>1424</v>
      </c>
      <c r="C532" s="104" t="s">
        <v>1425</v>
      </c>
      <c r="D532" s="240">
        <v>1</v>
      </c>
      <c r="E532" s="278">
        <v>110324</v>
      </c>
      <c r="F532" s="241">
        <f t="shared" si="16"/>
        <v>20961.560000000001</v>
      </c>
      <c r="G532" s="241">
        <f t="shared" si="17"/>
        <v>131285.56</v>
      </c>
      <c r="H532" s="25"/>
    </row>
    <row r="533" spans="1:8" ht="24.95" customHeight="1" x14ac:dyDescent="0.25">
      <c r="A533" s="73">
        <v>528</v>
      </c>
      <c r="B533" s="247" t="s">
        <v>1427</v>
      </c>
      <c r="C533" s="104" t="s">
        <v>18</v>
      </c>
      <c r="D533" s="240">
        <v>1</v>
      </c>
      <c r="E533" s="278">
        <v>130732</v>
      </c>
      <c r="F533" s="241">
        <f t="shared" si="16"/>
        <v>24839.08</v>
      </c>
      <c r="G533" s="241">
        <f t="shared" si="17"/>
        <v>155571.08000000002</v>
      </c>
      <c r="H533" s="25"/>
    </row>
    <row r="534" spans="1:8" ht="24.95" customHeight="1" x14ac:dyDescent="0.25">
      <c r="A534" s="73">
        <v>529</v>
      </c>
      <c r="B534" s="247" t="s">
        <v>1429</v>
      </c>
      <c r="C534" s="104" t="s">
        <v>18</v>
      </c>
      <c r="D534" s="240">
        <v>1</v>
      </c>
      <c r="E534" s="278">
        <v>52701</v>
      </c>
      <c r="F534" s="241">
        <f t="shared" si="16"/>
        <v>10013.19</v>
      </c>
      <c r="G534" s="241">
        <f t="shared" si="17"/>
        <v>62714.19</v>
      </c>
      <c r="H534" s="25"/>
    </row>
    <row r="535" spans="1:8" ht="24.95" customHeight="1" x14ac:dyDescent="0.25">
      <c r="A535" s="73">
        <v>530</v>
      </c>
      <c r="B535" s="247" t="s">
        <v>1431</v>
      </c>
      <c r="C535" s="104" t="s">
        <v>18</v>
      </c>
      <c r="D535" s="240">
        <v>1</v>
      </c>
      <c r="E535" s="278">
        <v>9484</v>
      </c>
      <c r="F535" s="241">
        <f t="shared" si="16"/>
        <v>1801.96</v>
      </c>
      <c r="G535" s="241">
        <f t="shared" si="17"/>
        <v>11285.96</v>
      </c>
      <c r="H535" s="25"/>
    </row>
    <row r="536" spans="1:8" ht="35.25" customHeight="1" x14ac:dyDescent="0.25">
      <c r="A536" s="73">
        <v>531</v>
      </c>
      <c r="B536" s="284" t="s">
        <v>1434</v>
      </c>
      <c r="C536" s="104" t="s">
        <v>18</v>
      </c>
      <c r="D536" s="240">
        <v>1</v>
      </c>
      <c r="E536" s="278">
        <v>3962</v>
      </c>
      <c r="F536" s="241">
        <f t="shared" si="16"/>
        <v>752.78</v>
      </c>
      <c r="G536" s="241">
        <f t="shared" si="17"/>
        <v>4714.78</v>
      </c>
      <c r="H536" s="25"/>
    </row>
    <row r="537" spans="1:8" ht="24.95" customHeight="1" x14ac:dyDescent="0.25">
      <c r="A537" s="73">
        <v>532</v>
      </c>
      <c r="B537" s="247" t="s">
        <v>1436</v>
      </c>
      <c r="C537" s="104" t="s">
        <v>18</v>
      </c>
      <c r="D537" s="240">
        <v>1</v>
      </c>
      <c r="E537" s="278">
        <v>179952</v>
      </c>
      <c r="F537" s="241">
        <f t="shared" si="16"/>
        <v>34190.879999999997</v>
      </c>
      <c r="G537" s="241">
        <f t="shared" si="17"/>
        <v>214142.88</v>
      </c>
      <c r="H537" s="25"/>
    </row>
    <row r="538" spans="1:8" ht="24.95" customHeight="1" x14ac:dyDescent="0.25">
      <c r="A538" s="73">
        <v>533</v>
      </c>
      <c r="B538" s="247" t="s">
        <v>1438</v>
      </c>
      <c r="C538" s="104" t="s">
        <v>18</v>
      </c>
      <c r="D538" s="240">
        <v>1</v>
      </c>
      <c r="E538" s="278">
        <v>104322</v>
      </c>
      <c r="F538" s="241">
        <f t="shared" si="16"/>
        <v>19821.18</v>
      </c>
      <c r="G538" s="241">
        <f t="shared" si="17"/>
        <v>124143.18</v>
      </c>
      <c r="H538" s="25"/>
    </row>
    <row r="539" spans="1:8" x14ac:dyDescent="0.25">
      <c r="E539" s="285">
        <v>0</v>
      </c>
    </row>
  </sheetData>
  <autoFilter ref="A5:H539" xr:uid="{00000000-0009-0000-0000-000009000000}"/>
  <mergeCells count="2">
    <mergeCell ref="A1:G1"/>
    <mergeCell ref="A3:G3"/>
  </mergeCells>
  <pageMargins left="0.7" right="0.7" top="0.75" bottom="0.75" header="0.3" footer="0.3"/>
  <pageSetup paperSize="9" scale="3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538"/>
  <sheetViews>
    <sheetView view="pageBreakPreview" topLeftCell="A2" zoomScaleNormal="100" zoomScaleSheetLayoutView="100" workbookViewId="0">
      <selection activeCell="A10" sqref="A10:XFD10"/>
    </sheetView>
  </sheetViews>
  <sheetFormatPr baseColWidth="10" defaultColWidth="11.42578125"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1.42578125" style="24" customWidth="1"/>
    <col min="10" max="16384" width="11.42578125" style="24"/>
  </cols>
  <sheetData>
    <row r="1" spans="1:10" s="177" customFormat="1" ht="59.25" customHeight="1" x14ac:dyDescent="0.25">
      <c r="A1" s="453" t="s">
        <v>2093</v>
      </c>
      <c r="B1" s="454"/>
      <c r="C1" s="454"/>
      <c r="D1" s="454"/>
      <c r="E1" s="454"/>
      <c r="F1" s="454"/>
      <c r="G1" s="455"/>
    </row>
    <row r="2" spans="1:10" s="274" customFormat="1" ht="3" customHeight="1" x14ac:dyDescent="0.25">
      <c r="A2" s="270"/>
      <c r="B2" s="271"/>
      <c r="C2" s="271"/>
      <c r="D2" s="271"/>
      <c r="E2" s="272"/>
      <c r="F2" s="271"/>
      <c r="G2" s="273"/>
    </row>
    <row r="3" spans="1:10" ht="40.5" customHeight="1" x14ac:dyDescent="0.25">
      <c r="A3" s="456" t="s">
        <v>1441</v>
      </c>
      <c r="B3" s="456"/>
      <c r="C3" s="456"/>
      <c r="D3" s="456"/>
      <c r="E3" s="456"/>
      <c r="F3" s="456"/>
      <c r="G3" s="456"/>
    </row>
    <row r="4" spans="1:10" x14ac:dyDescent="0.25">
      <c r="I4" s="25"/>
      <c r="J4" s="25"/>
    </row>
    <row r="5" spans="1:10" s="23" customFormat="1" ht="61.5" customHeight="1" x14ac:dyDescent="0.25">
      <c r="A5" s="166" t="s">
        <v>0</v>
      </c>
      <c r="B5" s="166" t="s">
        <v>2090</v>
      </c>
      <c r="C5" s="166" t="s">
        <v>18</v>
      </c>
      <c r="D5" s="166" t="s">
        <v>1</v>
      </c>
      <c r="E5" s="168" t="s">
        <v>12</v>
      </c>
      <c r="F5" s="168" t="s">
        <v>3</v>
      </c>
      <c r="G5" s="169" t="s">
        <v>2052</v>
      </c>
      <c r="I5" s="26"/>
      <c r="J5" s="27"/>
    </row>
    <row r="6" spans="1:10" ht="24.95" customHeight="1" x14ac:dyDescent="0.25">
      <c r="A6" s="73">
        <v>1</v>
      </c>
      <c r="B6" s="277" t="s">
        <v>91</v>
      </c>
      <c r="C6" s="73" t="s">
        <v>18</v>
      </c>
      <c r="D6" s="240">
        <v>1</v>
      </c>
      <c r="E6" s="278">
        <v>3605</v>
      </c>
      <c r="F6" s="241">
        <f>+E6*0.19</f>
        <v>684.95</v>
      </c>
      <c r="G6" s="241">
        <f>+F6+E6</f>
        <v>4289.95</v>
      </c>
      <c r="I6" s="28"/>
      <c r="J6" s="25"/>
    </row>
    <row r="7" spans="1:10" ht="24.95" customHeight="1" x14ac:dyDescent="0.25">
      <c r="A7" s="73">
        <v>2</v>
      </c>
      <c r="B7" s="277" t="s">
        <v>100</v>
      </c>
      <c r="C7" s="73" t="s">
        <v>101</v>
      </c>
      <c r="D7" s="240">
        <v>1</v>
      </c>
      <c r="E7" s="278">
        <v>224875</v>
      </c>
      <c r="F7" s="241">
        <f t="shared" ref="F7:F70" si="0">+E7*0.19</f>
        <v>42726.25</v>
      </c>
      <c r="G7" s="241">
        <f t="shared" ref="G7:G70" si="1">+F7+E7</f>
        <v>267601.25</v>
      </c>
      <c r="I7" s="28"/>
      <c r="J7" s="25"/>
    </row>
    <row r="8" spans="1:10" ht="24.95" customHeight="1" x14ac:dyDescent="0.25">
      <c r="A8" s="73">
        <v>3</v>
      </c>
      <c r="B8" s="277" t="s">
        <v>108</v>
      </c>
      <c r="C8" s="73" t="s">
        <v>162</v>
      </c>
      <c r="D8" s="240">
        <v>1</v>
      </c>
      <c r="E8" s="278">
        <v>9875</v>
      </c>
      <c r="F8" s="241">
        <f t="shared" si="0"/>
        <v>1876.25</v>
      </c>
      <c r="G8" s="241">
        <f t="shared" si="1"/>
        <v>11751.25</v>
      </c>
      <c r="I8" s="28"/>
      <c r="J8" s="25"/>
    </row>
    <row r="9" spans="1:10" ht="24.95" customHeight="1" x14ac:dyDescent="0.25">
      <c r="A9" s="73">
        <v>4</v>
      </c>
      <c r="B9" s="277" t="s">
        <v>111</v>
      </c>
      <c r="C9" s="73" t="s">
        <v>18</v>
      </c>
      <c r="D9" s="240">
        <v>1</v>
      </c>
      <c r="E9" s="278">
        <v>110370</v>
      </c>
      <c r="F9" s="241">
        <f t="shared" si="0"/>
        <v>20970.3</v>
      </c>
      <c r="G9" s="241">
        <f t="shared" si="1"/>
        <v>131340.29999999999</v>
      </c>
      <c r="I9" s="28"/>
      <c r="J9" s="25"/>
    </row>
    <row r="10" spans="1:10" ht="24.95" customHeight="1" x14ac:dyDescent="0.25">
      <c r="A10" s="73">
        <v>5</v>
      </c>
      <c r="B10" s="277" t="s">
        <v>113</v>
      </c>
      <c r="C10" s="73" t="s">
        <v>18</v>
      </c>
      <c r="D10" s="240">
        <v>1</v>
      </c>
      <c r="E10" s="278">
        <v>4833</v>
      </c>
      <c r="F10" s="241">
        <f t="shared" si="0"/>
        <v>918.27</v>
      </c>
      <c r="G10" s="241">
        <f t="shared" si="1"/>
        <v>5751.27</v>
      </c>
      <c r="I10" s="28"/>
      <c r="J10" s="25"/>
    </row>
    <row r="11" spans="1:10" ht="24.95" customHeight="1" x14ac:dyDescent="0.25">
      <c r="A11" s="73">
        <v>6</v>
      </c>
      <c r="B11" s="277" t="s">
        <v>114</v>
      </c>
      <c r="C11" s="73" t="s">
        <v>115</v>
      </c>
      <c r="D11" s="240">
        <v>1</v>
      </c>
      <c r="E11" s="278">
        <v>4320</v>
      </c>
      <c r="F11" s="241">
        <f t="shared" si="0"/>
        <v>820.8</v>
      </c>
      <c r="G11" s="241">
        <f t="shared" si="1"/>
        <v>5140.8</v>
      </c>
      <c r="I11" s="28"/>
      <c r="J11" s="25"/>
    </row>
    <row r="12" spans="1:10" ht="24.95" customHeight="1" x14ac:dyDescent="0.25">
      <c r="A12" s="73">
        <v>7</v>
      </c>
      <c r="B12" s="277" t="s">
        <v>117</v>
      </c>
      <c r="C12" s="73" t="s">
        <v>115</v>
      </c>
      <c r="D12" s="240">
        <v>1</v>
      </c>
      <c r="E12" s="278">
        <v>6750</v>
      </c>
      <c r="F12" s="241">
        <f t="shared" si="0"/>
        <v>1282.5</v>
      </c>
      <c r="G12" s="241">
        <f t="shared" si="1"/>
        <v>8032.5</v>
      </c>
      <c r="I12" s="28"/>
      <c r="J12" s="25"/>
    </row>
    <row r="13" spans="1:10" ht="24.95" customHeight="1" x14ac:dyDescent="0.25">
      <c r="A13" s="73">
        <v>8</v>
      </c>
      <c r="B13" s="277" t="s">
        <v>120</v>
      </c>
      <c r="C13" s="73" t="s">
        <v>115</v>
      </c>
      <c r="D13" s="240">
        <v>1</v>
      </c>
      <c r="E13" s="278">
        <v>9750</v>
      </c>
      <c r="F13" s="241">
        <f t="shared" si="0"/>
        <v>1852.5</v>
      </c>
      <c r="G13" s="241">
        <f t="shared" si="1"/>
        <v>11602.5</v>
      </c>
      <c r="I13" s="28"/>
      <c r="J13" s="25"/>
    </row>
    <row r="14" spans="1:10" ht="24.95" customHeight="1" x14ac:dyDescent="0.25">
      <c r="A14" s="73">
        <v>9</v>
      </c>
      <c r="B14" s="277" t="s">
        <v>123</v>
      </c>
      <c r="C14" s="73" t="s">
        <v>115</v>
      </c>
      <c r="D14" s="240">
        <v>1</v>
      </c>
      <c r="E14" s="278">
        <v>21450</v>
      </c>
      <c r="F14" s="241">
        <f t="shared" si="0"/>
        <v>4075.5</v>
      </c>
      <c r="G14" s="241">
        <f t="shared" si="1"/>
        <v>25525.5</v>
      </c>
      <c r="I14" s="28"/>
      <c r="J14" s="25"/>
    </row>
    <row r="15" spans="1:10" ht="24.95" customHeight="1" x14ac:dyDescent="0.25">
      <c r="A15" s="73">
        <v>10</v>
      </c>
      <c r="B15" s="277" t="s">
        <v>125</v>
      </c>
      <c r="C15" s="73" t="s">
        <v>126</v>
      </c>
      <c r="D15" s="240">
        <v>1</v>
      </c>
      <c r="E15" s="278">
        <v>24830</v>
      </c>
      <c r="F15" s="241">
        <f t="shared" si="0"/>
        <v>4717.7</v>
      </c>
      <c r="G15" s="241">
        <f t="shared" si="1"/>
        <v>29547.7</v>
      </c>
      <c r="I15" s="28"/>
      <c r="J15" s="25"/>
    </row>
    <row r="16" spans="1:10" ht="24.95" customHeight="1" x14ac:dyDescent="0.25">
      <c r="A16" s="73">
        <v>11</v>
      </c>
      <c r="B16" s="277" t="s">
        <v>129</v>
      </c>
      <c r="C16" s="73" t="s">
        <v>18</v>
      </c>
      <c r="D16" s="240">
        <v>1</v>
      </c>
      <c r="E16" s="278">
        <v>46839</v>
      </c>
      <c r="F16" s="241">
        <f t="shared" si="0"/>
        <v>8899.41</v>
      </c>
      <c r="G16" s="241">
        <f t="shared" si="1"/>
        <v>55738.41</v>
      </c>
      <c r="I16" s="28"/>
      <c r="J16" s="25"/>
    </row>
    <row r="17" spans="1:10" ht="24.95" customHeight="1" x14ac:dyDescent="0.25">
      <c r="A17" s="73">
        <v>12</v>
      </c>
      <c r="B17" s="277" t="s">
        <v>131</v>
      </c>
      <c r="C17" s="73" t="s">
        <v>18</v>
      </c>
      <c r="D17" s="240">
        <v>1</v>
      </c>
      <c r="E17" s="278">
        <v>6227</v>
      </c>
      <c r="F17" s="241">
        <f t="shared" si="0"/>
        <v>1183.1300000000001</v>
      </c>
      <c r="G17" s="241">
        <f t="shared" si="1"/>
        <v>7410.13</v>
      </c>
      <c r="I17" s="28"/>
      <c r="J17" s="25"/>
    </row>
    <row r="18" spans="1:10" ht="24.95" customHeight="1" x14ac:dyDescent="0.25">
      <c r="A18" s="73">
        <v>13</v>
      </c>
      <c r="B18" s="277" t="s">
        <v>134</v>
      </c>
      <c r="C18" s="73" t="s">
        <v>18</v>
      </c>
      <c r="D18" s="240">
        <v>1</v>
      </c>
      <c r="E18" s="278">
        <v>258</v>
      </c>
      <c r="F18" s="241">
        <f t="shared" si="0"/>
        <v>49.02</v>
      </c>
      <c r="G18" s="241">
        <f t="shared" si="1"/>
        <v>307.02</v>
      </c>
      <c r="I18" s="28"/>
      <c r="J18" s="25"/>
    </row>
    <row r="19" spans="1:10" ht="24.95" customHeight="1" x14ac:dyDescent="0.25">
      <c r="A19" s="73">
        <v>14</v>
      </c>
      <c r="B19" s="277" t="s">
        <v>141</v>
      </c>
      <c r="C19" s="73" t="s">
        <v>18</v>
      </c>
      <c r="D19" s="240">
        <v>1</v>
      </c>
      <c r="E19" s="278">
        <v>193570</v>
      </c>
      <c r="F19" s="241">
        <f t="shared" si="0"/>
        <v>36778.300000000003</v>
      </c>
      <c r="G19" s="241">
        <f t="shared" si="1"/>
        <v>230348.3</v>
      </c>
      <c r="I19" s="28"/>
      <c r="J19" s="25"/>
    </row>
    <row r="20" spans="1:10" ht="24.95" customHeight="1" x14ac:dyDescent="0.25">
      <c r="A20" s="73">
        <v>15</v>
      </c>
      <c r="B20" s="277" t="s">
        <v>142</v>
      </c>
      <c r="C20" s="73" t="s">
        <v>18</v>
      </c>
      <c r="D20" s="240">
        <v>1</v>
      </c>
      <c r="E20" s="278">
        <v>54135</v>
      </c>
      <c r="F20" s="241">
        <f t="shared" si="0"/>
        <v>10285.65</v>
      </c>
      <c r="G20" s="241">
        <f t="shared" si="1"/>
        <v>64420.65</v>
      </c>
      <c r="I20" s="28"/>
      <c r="J20" s="25"/>
    </row>
    <row r="21" spans="1:10" ht="24.95" customHeight="1" x14ac:dyDescent="0.25">
      <c r="A21" s="73">
        <v>16</v>
      </c>
      <c r="B21" s="277" t="s">
        <v>147</v>
      </c>
      <c r="C21" s="73" t="s">
        <v>18</v>
      </c>
      <c r="D21" s="240">
        <v>1</v>
      </c>
      <c r="E21" s="278">
        <v>146770</v>
      </c>
      <c r="F21" s="241">
        <f t="shared" si="0"/>
        <v>27886.3</v>
      </c>
      <c r="G21" s="241">
        <f t="shared" si="1"/>
        <v>174656.3</v>
      </c>
      <c r="I21" s="28"/>
      <c r="J21" s="25"/>
    </row>
    <row r="22" spans="1:10" ht="24.95" customHeight="1" x14ac:dyDescent="0.25">
      <c r="A22" s="73">
        <v>17</v>
      </c>
      <c r="B22" s="277" t="s">
        <v>148</v>
      </c>
      <c r="C22" s="73" t="s">
        <v>18</v>
      </c>
      <c r="D22" s="240">
        <v>1</v>
      </c>
      <c r="E22" s="278">
        <v>116578</v>
      </c>
      <c r="F22" s="241">
        <f t="shared" si="0"/>
        <v>22149.82</v>
      </c>
      <c r="G22" s="241">
        <f t="shared" si="1"/>
        <v>138727.82</v>
      </c>
      <c r="I22" s="28"/>
      <c r="J22" s="25"/>
    </row>
    <row r="23" spans="1:10" ht="24.95" customHeight="1" x14ac:dyDescent="0.25">
      <c r="A23" s="73">
        <v>18</v>
      </c>
      <c r="B23" s="277" t="s">
        <v>149</v>
      </c>
      <c r="C23" s="73" t="s">
        <v>18</v>
      </c>
      <c r="D23" s="240">
        <v>1</v>
      </c>
      <c r="E23" s="278">
        <v>103104</v>
      </c>
      <c r="F23" s="241">
        <f t="shared" si="0"/>
        <v>19589.760000000002</v>
      </c>
      <c r="G23" s="241">
        <f t="shared" si="1"/>
        <v>122693.76000000001</v>
      </c>
      <c r="I23" s="28"/>
      <c r="J23" s="25"/>
    </row>
    <row r="24" spans="1:10" ht="24.95" customHeight="1" x14ac:dyDescent="0.25">
      <c r="A24" s="73">
        <v>19</v>
      </c>
      <c r="B24" s="277" t="s">
        <v>160</v>
      </c>
      <c r="C24" s="73" t="s">
        <v>18</v>
      </c>
      <c r="D24" s="240">
        <v>1</v>
      </c>
      <c r="E24" s="278">
        <v>8775</v>
      </c>
      <c r="F24" s="241">
        <f t="shared" si="0"/>
        <v>1667.25</v>
      </c>
      <c r="G24" s="241">
        <f t="shared" si="1"/>
        <v>10442.25</v>
      </c>
      <c r="I24" s="28"/>
      <c r="J24" s="25"/>
    </row>
    <row r="25" spans="1:10" ht="24.95" customHeight="1" x14ac:dyDescent="0.25">
      <c r="A25" s="73">
        <v>20</v>
      </c>
      <c r="B25" s="277" t="s">
        <v>161</v>
      </c>
      <c r="C25" s="73" t="s">
        <v>162</v>
      </c>
      <c r="D25" s="240">
        <v>1</v>
      </c>
      <c r="E25" s="278">
        <v>10732</v>
      </c>
      <c r="F25" s="241">
        <f t="shared" si="0"/>
        <v>2039.08</v>
      </c>
      <c r="G25" s="241">
        <f t="shared" si="1"/>
        <v>12771.08</v>
      </c>
      <c r="I25" s="28"/>
      <c r="J25" s="25"/>
    </row>
    <row r="26" spans="1:10" ht="24.95" customHeight="1" x14ac:dyDescent="0.25">
      <c r="A26" s="73">
        <v>21</v>
      </c>
      <c r="B26" s="277" t="s">
        <v>163</v>
      </c>
      <c r="C26" s="73" t="s">
        <v>18</v>
      </c>
      <c r="D26" s="240">
        <v>1</v>
      </c>
      <c r="E26" s="278">
        <v>48708</v>
      </c>
      <c r="F26" s="241">
        <f t="shared" si="0"/>
        <v>9254.52</v>
      </c>
      <c r="G26" s="241">
        <f t="shared" si="1"/>
        <v>57962.520000000004</v>
      </c>
      <c r="I26" s="28"/>
      <c r="J26" s="25"/>
    </row>
    <row r="27" spans="1:10" ht="24.95" customHeight="1" x14ac:dyDescent="0.25">
      <c r="A27" s="73">
        <v>22</v>
      </c>
      <c r="B27" s="277" t="s">
        <v>164</v>
      </c>
      <c r="C27" s="73" t="s">
        <v>18</v>
      </c>
      <c r="D27" s="240">
        <v>1</v>
      </c>
      <c r="E27" s="278">
        <v>14715</v>
      </c>
      <c r="F27" s="241">
        <f t="shared" si="0"/>
        <v>2795.85</v>
      </c>
      <c r="G27" s="241">
        <f t="shared" si="1"/>
        <v>17510.849999999999</v>
      </c>
      <c r="I27" s="28"/>
      <c r="J27" s="25"/>
    </row>
    <row r="28" spans="1:10" ht="24.95" customHeight="1" x14ac:dyDescent="0.25">
      <c r="A28" s="73">
        <v>23</v>
      </c>
      <c r="B28" s="277" t="s">
        <v>165</v>
      </c>
      <c r="C28" s="73" t="s">
        <v>18</v>
      </c>
      <c r="D28" s="240">
        <v>1</v>
      </c>
      <c r="E28" s="278">
        <v>18765</v>
      </c>
      <c r="F28" s="241">
        <f t="shared" si="0"/>
        <v>3565.35</v>
      </c>
      <c r="G28" s="241">
        <f t="shared" si="1"/>
        <v>22330.35</v>
      </c>
      <c r="I28" s="28"/>
      <c r="J28" s="25"/>
    </row>
    <row r="29" spans="1:10" ht="24.95" customHeight="1" x14ac:dyDescent="0.25">
      <c r="A29" s="73">
        <v>24</v>
      </c>
      <c r="B29" s="277" t="s">
        <v>166</v>
      </c>
      <c r="C29" s="73" t="s">
        <v>18</v>
      </c>
      <c r="D29" s="240">
        <v>1</v>
      </c>
      <c r="E29" s="278">
        <v>16605</v>
      </c>
      <c r="F29" s="241">
        <f t="shared" si="0"/>
        <v>3154.95</v>
      </c>
      <c r="G29" s="241">
        <f t="shared" si="1"/>
        <v>19759.95</v>
      </c>
      <c r="I29" s="28"/>
      <c r="J29" s="25"/>
    </row>
    <row r="30" spans="1:10" ht="24.95" customHeight="1" x14ac:dyDescent="0.25">
      <c r="A30" s="73">
        <v>25</v>
      </c>
      <c r="B30" s="277" t="s">
        <v>167</v>
      </c>
      <c r="C30" s="73" t="s">
        <v>18</v>
      </c>
      <c r="D30" s="240">
        <v>1</v>
      </c>
      <c r="E30" s="278">
        <v>18590</v>
      </c>
      <c r="F30" s="241">
        <f t="shared" si="0"/>
        <v>3532.1</v>
      </c>
      <c r="G30" s="241">
        <f t="shared" si="1"/>
        <v>22122.1</v>
      </c>
      <c r="I30" s="28"/>
      <c r="J30" s="25"/>
    </row>
    <row r="31" spans="1:10" ht="24.95" customHeight="1" x14ac:dyDescent="0.25">
      <c r="A31" s="73">
        <v>26</v>
      </c>
      <c r="B31" s="277" t="s">
        <v>168</v>
      </c>
      <c r="C31" s="73" t="s">
        <v>18</v>
      </c>
      <c r="D31" s="240">
        <v>1</v>
      </c>
      <c r="E31" s="278">
        <v>16740</v>
      </c>
      <c r="F31" s="241">
        <f t="shared" si="0"/>
        <v>3180.6</v>
      </c>
      <c r="G31" s="241">
        <f t="shared" si="1"/>
        <v>19920.599999999999</v>
      </c>
      <c r="I31" s="28"/>
      <c r="J31" s="25"/>
    </row>
    <row r="32" spans="1:10" ht="24.95" customHeight="1" x14ac:dyDescent="0.25">
      <c r="A32" s="73">
        <v>27</v>
      </c>
      <c r="B32" s="277" t="s">
        <v>169</v>
      </c>
      <c r="C32" s="73" t="s">
        <v>18</v>
      </c>
      <c r="D32" s="240">
        <v>1</v>
      </c>
      <c r="E32" s="278">
        <v>12420</v>
      </c>
      <c r="F32" s="241">
        <f t="shared" si="0"/>
        <v>2359.8000000000002</v>
      </c>
      <c r="G32" s="241">
        <f t="shared" si="1"/>
        <v>14779.8</v>
      </c>
      <c r="I32" s="28"/>
      <c r="J32" s="25"/>
    </row>
    <row r="33" spans="1:10" ht="24.95" customHeight="1" x14ac:dyDescent="0.25">
      <c r="A33" s="73">
        <v>28</v>
      </c>
      <c r="B33" s="277" t="s">
        <v>177</v>
      </c>
      <c r="C33" s="73" t="s">
        <v>18</v>
      </c>
      <c r="D33" s="240">
        <v>1</v>
      </c>
      <c r="E33" s="278">
        <v>2750</v>
      </c>
      <c r="F33" s="241">
        <f t="shared" si="0"/>
        <v>522.5</v>
      </c>
      <c r="G33" s="241">
        <f t="shared" si="1"/>
        <v>3272.5</v>
      </c>
      <c r="I33" s="28"/>
      <c r="J33" s="25"/>
    </row>
    <row r="34" spans="1:10" ht="24.95" customHeight="1" x14ac:dyDescent="0.25">
      <c r="A34" s="73">
        <v>29</v>
      </c>
      <c r="B34" s="277" t="s">
        <v>178</v>
      </c>
      <c r="C34" s="73" t="s">
        <v>18</v>
      </c>
      <c r="D34" s="240">
        <v>1</v>
      </c>
      <c r="E34" s="278">
        <v>7900</v>
      </c>
      <c r="F34" s="241">
        <f t="shared" si="0"/>
        <v>1501</v>
      </c>
      <c r="G34" s="241">
        <f t="shared" si="1"/>
        <v>9401</v>
      </c>
      <c r="I34" s="28"/>
      <c r="J34" s="25"/>
    </row>
    <row r="35" spans="1:10" ht="24.95" customHeight="1" x14ac:dyDescent="0.25">
      <c r="A35" s="73">
        <v>30</v>
      </c>
      <c r="B35" s="277" t="s">
        <v>179</v>
      </c>
      <c r="C35" s="73" t="s">
        <v>18</v>
      </c>
      <c r="D35" s="240">
        <v>1</v>
      </c>
      <c r="E35" s="278">
        <v>7900</v>
      </c>
      <c r="F35" s="241">
        <f t="shared" si="0"/>
        <v>1501</v>
      </c>
      <c r="G35" s="241">
        <f t="shared" si="1"/>
        <v>9401</v>
      </c>
      <c r="I35" s="28"/>
      <c r="J35" s="25"/>
    </row>
    <row r="36" spans="1:10" ht="24.95" customHeight="1" x14ac:dyDescent="0.25">
      <c r="A36" s="73">
        <v>31</v>
      </c>
      <c r="B36" s="277" t="s">
        <v>180</v>
      </c>
      <c r="C36" s="73" t="s">
        <v>18</v>
      </c>
      <c r="D36" s="240">
        <v>1</v>
      </c>
      <c r="E36" s="278">
        <v>5400</v>
      </c>
      <c r="F36" s="241">
        <f t="shared" si="0"/>
        <v>1026</v>
      </c>
      <c r="G36" s="241">
        <f t="shared" si="1"/>
        <v>6426</v>
      </c>
      <c r="I36" s="28"/>
      <c r="J36" s="25"/>
    </row>
    <row r="37" spans="1:10" ht="24.95" customHeight="1" x14ac:dyDescent="0.25">
      <c r="A37" s="73">
        <v>32</v>
      </c>
      <c r="B37" s="277" t="s">
        <v>181</v>
      </c>
      <c r="C37" s="73" t="s">
        <v>18</v>
      </c>
      <c r="D37" s="240">
        <v>1</v>
      </c>
      <c r="E37" s="278">
        <v>3765</v>
      </c>
      <c r="F37" s="241">
        <f t="shared" si="0"/>
        <v>715.35</v>
      </c>
      <c r="G37" s="241">
        <f t="shared" si="1"/>
        <v>4480.3500000000004</v>
      </c>
      <c r="I37" s="28"/>
      <c r="J37" s="25"/>
    </row>
    <row r="38" spans="1:10" ht="24.95" customHeight="1" x14ac:dyDescent="0.25">
      <c r="A38" s="73">
        <v>33</v>
      </c>
      <c r="B38" s="277" t="s">
        <v>182</v>
      </c>
      <c r="C38" s="73" t="s">
        <v>18</v>
      </c>
      <c r="D38" s="240">
        <v>1</v>
      </c>
      <c r="E38" s="278">
        <v>5773</v>
      </c>
      <c r="F38" s="241">
        <f t="shared" si="0"/>
        <v>1096.8700000000001</v>
      </c>
      <c r="G38" s="241">
        <f t="shared" si="1"/>
        <v>6869.87</v>
      </c>
      <c r="I38" s="28"/>
      <c r="J38" s="25"/>
    </row>
    <row r="39" spans="1:10" ht="24.95" customHeight="1" x14ac:dyDescent="0.25">
      <c r="A39" s="73">
        <v>34</v>
      </c>
      <c r="B39" s="277" t="s">
        <v>183</v>
      </c>
      <c r="C39" s="73" t="s">
        <v>18</v>
      </c>
      <c r="D39" s="240">
        <v>1</v>
      </c>
      <c r="E39" s="278">
        <v>5773</v>
      </c>
      <c r="F39" s="241">
        <f t="shared" si="0"/>
        <v>1096.8700000000001</v>
      </c>
      <c r="G39" s="241">
        <f t="shared" si="1"/>
        <v>6869.87</v>
      </c>
      <c r="I39" s="28"/>
      <c r="J39" s="25"/>
    </row>
    <row r="40" spans="1:10" ht="24.95" customHeight="1" x14ac:dyDescent="0.25">
      <c r="A40" s="73">
        <v>35</v>
      </c>
      <c r="B40" s="277" t="s">
        <v>184</v>
      </c>
      <c r="C40" s="73" t="s">
        <v>18</v>
      </c>
      <c r="D40" s="240">
        <v>1</v>
      </c>
      <c r="E40" s="278">
        <v>16950</v>
      </c>
      <c r="F40" s="241">
        <f t="shared" si="0"/>
        <v>3220.5</v>
      </c>
      <c r="G40" s="241">
        <f t="shared" si="1"/>
        <v>20170.5</v>
      </c>
      <c r="I40" s="28"/>
      <c r="J40" s="25"/>
    </row>
    <row r="41" spans="1:10" ht="24.95" customHeight="1" x14ac:dyDescent="0.25">
      <c r="A41" s="73">
        <v>36</v>
      </c>
      <c r="B41" s="277" t="s">
        <v>185</v>
      </c>
      <c r="C41" s="73" t="s">
        <v>18</v>
      </c>
      <c r="D41" s="240">
        <v>1</v>
      </c>
      <c r="E41" s="306">
        <v>18317</v>
      </c>
      <c r="F41" s="307">
        <f t="shared" si="0"/>
        <v>3480.23</v>
      </c>
      <c r="G41" s="307">
        <f t="shared" si="1"/>
        <v>21797.23</v>
      </c>
      <c r="I41" s="28"/>
      <c r="J41" s="25"/>
    </row>
    <row r="42" spans="1:10" ht="24.95" customHeight="1" x14ac:dyDescent="0.25">
      <c r="A42" s="73">
        <v>37</v>
      </c>
      <c r="B42" s="277" t="s">
        <v>186</v>
      </c>
      <c r="C42" s="73" t="s">
        <v>18</v>
      </c>
      <c r="D42" s="240">
        <v>1</v>
      </c>
      <c r="E42" s="306">
        <v>19444</v>
      </c>
      <c r="F42" s="307">
        <f t="shared" si="0"/>
        <v>3694.36</v>
      </c>
      <c r="G42" s="307">
        <f t="shared" si="1"/>
        <v>23138.36</v>
      </c>
      <c r="I42" s="28"/>
      <c r="J42" s="25"/>
    </row>
    <row r="43" spans="1:10" ht="24.95" customHeight="1" x14ac:dyDescent="0.25">
      <c r="A43" s="73">
        <v>38</v>
      </c>
      <c r="B43" s="277" t="s">
        <v>187</v>
      </c>
      <c r="C43" s="73" t="s">
        <v>18</v>
      </c>
      <c r="D43" s="240">
        <v>1</v>
      </c>
      <c r="E43" s="278">
        <v>5773</v>
      </c>
      <c r="F43" s="241">
        <f t="shared" si="0"/>
        <v>1096.8700000000001</v>
      </c>
      <c r="G43" s="241">
        <f t="shared" si="1"/>
        <v>6869.87</v>
      </c>
      <c r="I43" s="28"/>
      <c r="J43" s="25"/>
    </row>
    <row r="44" spans="1:10" ht="24.95" customHeight="1" x14ac:dyDescent="0.25">
      <c r="A44" s="73">
        <v>39</v>
      </c>
      <c r="B44" s="277" t="s">
        <v>1449</v>
      </c>
      <c r="C44" s="73" t="s">
        <v>18</v>
      </c>
      <c r="D44" s="240">
        <v>1</v>
      </c>
      <c r="E44" s="278">
        <v>639</v>
      </c>
      <c r="F44" s="241">
        <f t="shared" si="0"/>
        <v>121.41</v>
      </c>
      <c r="G44" s="241">
        <f t="shared" si="1"/>
        <v>760.41</v>
      </c>
      <c r="I44" s="28"/>
      <c r="J44" s="25"/>
    </row>
    <row r="45" spans="1:10" ht="24.95" customHeight="1" x14ac:dyDescent="0.25">
      <c r="A45" s="73">
        <v>40</v>
      </c>
      <c r="B45" s="277" t="s">
        <v>188</v>
      </c>
      <c r="C45" s="73" t="s">
        <v>18</v>
      </c>
      <c r="D45" s="240">
        <v>1</v>
      </c>
      <c r="E45" s="278">
        <v>5773</v>
      </c>
      <c r="F45" s="241">
        <f t="shared" si="0"/>
        <v>1096.8700000000001</v>
      </c>
      <c r="G45" s="241">
        <f t="shared" si="1"/>
        <v>6869.87</v>
      </c>
      <c r="I45" s="28"/>
      <c r="J45" s="25"/>
    </row>
    <row r="46" spans="1:10" ht="24.95" customHeight="1" x14ac:dyDescent="0.25">
      <c r="A46" s="73">
        <v>41</v>
      </c>
      <c r="B46" s="277" t="s">
        <v>189</v>
      </c>
      <c r="C46" s="73" t="s">
        <v>18</v>
      </c>
      <c r="D46" s="240">
        <v>1</v>
      </c>
      <c r="E46" s="278">
        <v>112500</v>
      </c>
      <c r="F46" s="241">
        <f t="shared" si="0"/>
        <v>21375</v>
      </c>
      <c r="G46" s="241">
        <f t="shared" si="1"/>
        <v>133875</v>
      </c>
      <c r="I46" s="28"/>
      <c r="J46" s="25"/>
    </row>
    <row r="47" spans="1:10" ht="24.95" customHeight="1" x14ac:dyDescent="0.25">
      <c r="A47" s="73">
        <v>42</v>
      </c>
      <c r="B47" s="277" t="s">
        <v>192</v>
      </c>
      <c r="C47" s="73" t="s">
        <v>18</v>
      </c>
      <c r="D47" s="240">
        <v>1</v>
      </c>
      <c r="E47" s="278">
        <v>53393</v>
      </c>
      <c r="F47" s="241">
        <f t="shared" si="0"/>
        <v>10144.67</v>
      </c>
      <c r="G47" s="241">
        <f t="shared" si="1"/>
        <v>63537.67</v>
      </c>
      <c r="I47" s="28"/>
      <c r="J47" s="25"/>
    </row>
    <row r="48" spans="1:10" ht="24.95" customHeight="1" x14ac:dyDescent="0.25">
      <c r="A48" s="73">
        <v>43</v>
      </c>
      <c r="B48" s="277" t="s">
        <v>195</v>
      </c>
      <c r="C48" s="73" t="s">
        <v>196</v>
      </c>
      <c r="D48" s="240">
        <v>1</v>
      </c>
      <c r="E48" s="278">
        <v>275400</v>
      </c>
      <c r="F48" s="241">
        <f t="shared" si="0"/>
        <v>52326</v>
      </c>
      <c r="G48" s="241">
        <f t="shared" si="1"/>
        <v>327726</v>
      </c>
      <c r="I48" s="28"/>
      <c r="J48" s="25"/>
    </row>
    <row r="49" spans="1:10" ht="24.95" customHeight="1" x14ac:dyDescent="0.25">
      <c r="A49" s="73">
        <v>44</v>
      </c>
      <c r="B49" s="277" t="s">
        <v>199</v>
      </c>
      <c r="C49" s="73" t="s">
        <v>101</v>
      </c>
      <c r="D49" s="240">
        <v>1</v>
      </c>
      <c r="E49" s="278">
        <v>63968</v>
      </c>
      <c r="F49" s="241">
        <f t="shared" si="0"/>
        <v>12153.92</v>
      </c>
      <c r="G49" s="241">
        <f t="shared" si="1"/>
        <v>76121.919999999998</v>
      </c>
      <c r="I49" s="28"/>
      <c r="J49" s="25"/>
    </row>
    <row r="50" spans="1:10" ht="24.95" customHeight="1" x14ac:dyDescent="0.25">
      <c r="A50" s="73">
        <v>45</v>
      </c>
      <c r="B50" s="277" t="s">
        <v>202</v>
      </c>
      <c r="C50" s="73" t="s">
        <v>18</v>
      </c>
      <c r="D50" s="240">
        <v>1</v>
      </c>
      <c r="E50" s="278">
        <v>53865</v>
      </c>
      <c r="F50" s="241">
        <f t="shared" si="0"/>
        <v>10234.35</v>
      </c>
      <c r="G50" s="241">
        <f t="shared" si="1"/>
        <v>64099.35</v>
      </c>
      <c r="I50" s="28"/>
      <c r="J50" s="25"/>
    </row>
    <row r="51" spans="1:10" ht="24.95" customHeight="1" x14ac:dyDescent="0.25">
      <c r="A51" s="73">
        <v>46</v>
      </c>
      <c r="B51" s="277" t="s">
        <v>203</v>
      </c>
      <c r="C51" s="73" t="s">
        <v>359</v>
      </c>
      <c r="D51" s="240">
        <v>1</v>
      </c>
      <c r="E51" s="278">
        <v>51165</v>
      </c>
      <c r="F51" s="241">
        <f t="shared" si="0"/>
        <v>9721.35</v>
      </c>
      <c r="G51" s="241">
        <f t="shared" si="1"/>
        <v>60886.35</v>
      </c>
      <c r="I51" s="28"/>
      <c r="J51" s="25"/>
    </row>
    <row r="52" spans="1:10" ht="24.95" customHeight="1" x14ac:dyDescent="0.25">
      <c r="A52" s="73">
        <v>47</v>
      </c>
      <c r="B52" s="277" t="s">
        <v>205</v>
      </c>
      <c r="C52" s="73" t="s">
        <v>359</v>
      </c>
      <c r="D52" s="240">
        <v>1</v>
      </c>
      <c r="E52" s="278">
        <v>33075</v>
      </c>
      <c r="F52" s="241">
        <f t="shared" si="0"/>
        <v>6284.25</v>
      </c>
      <c r="G52" s="241">
        <f t="shared" si="1"/>
        <v>39359.25</v>
      </c>
      <c r="I52" s="28"/>
      <c r="J52" s="25"/>
    </row>
    <row r="53" spans="1:10" ht="24.95" customHeight="1" x14ac:dyDescent="0.25">
      <c r="A53" s="73">
        <v>48</v>
      </c>
      <c r="B53" s="277" t="s">
        <v>206</v>
      </c>
      <c r="C53" s="73" t="s">
        <v>18</v>
      </c>
      <c r="D53" s="240">
        <v>1</v>
      </c>
      <c r="E53" s="278">
        <v>1000</v>
      </c>
      <c r="F53" s="241">
        <f t="shared" si="0"/>
        <v>190</v>
      </c>
      <c r="G53" s="241">
        <f t="shared" si="1"/>
        <v>1190</v>
      </c>
      <c r="I53" s="28"/>
      <c r="J53" s="25"/>
    </row>
    <row r="54" spans="1:10" ht="24.95" customHeight="1" x14ac:dyDescent="0.25">
      <c r="A54" s="73">
        <v>49</v>
      </c>
      <c r="B54" s="277" t="s">
        <v>207</v>
      </c>
      <c r="C54" s="73" t="s">
        <v>18</v>
      </c>
      <c r="D54" s="240">
        <v>1</v>
      </c>
      <c r="E54" s="278">
        <v>776</v>
      </c>
      <c r="F54" s="241">
        <f t="shared" si="0"/>
        <v>147.44</v>
      </c>
      <c r="G54" s="241">
        <f t="shared" si="1"/>
        <v>923.44</v>
      </c>
      <c r="I54" s="28"/>
      <c r="J54" s="25"/>
    </row>
    <row r="55" spans="1:10" ht="24.95" customHeight="1" x14ac:dyDescent="0.25">
      <c r="A55" s="73">
        <v>50</v>
      </c>
      <c r="B55" s="277" t="s">
        <v>210</v>
      </c>
      <c r="C55" s="73" t="s">
        <v>18</v>
      </c>
      <c r="D55" s="240">
        <v>1</v>
      </c>
      <c r="E55" s="278">
        <v>990</v>
      </c>
      <c r="F55" s="241">
        <f t="shared" si="0"/>
        <v>188.1</v>
      </c>
      <c r="G55" s="241">
        <f t="shared" si="1"/>
        <v>1178.0999999999999</v>
      </c>
      <c r="I55" s="28"/>
      <c r="J55" s="25"/>
    </row>
    <row r="56" spans="1:10" ht="24.95" customHeight="1" x14ac:dyDescent="0.25">
      <c r="A56" s="73">
        <v>51</v>
      </c>
      <c r="B56" s="277" t="s">
        <v>212</v>
      </c>
      <c r="C56" s="73" t="s">
        <v>18</v>
      </c>
      <c r="D56" s="240">
        <v>1</v>
      </c>
      <c r="E56" s="278">
        <v>1688</v>
      </c>
      <c r="F56" s="241">
        <f t="shared" si="0"/>
        <v>320.72000000000003</v>
      </c>
      <c r="G56" s="241">
        <f t="shared" si="1"/>
        <v>2008.72</v>
      </c>
      <c r="I56" s="28"/>
      <c r="J56" s="25"/>
    </row>
    <row r="57" spans="1:10" ht="24.95" customHeight="1" x14ac:dyDescent="0.25">
      <c r="A57" s="73">
        <v>52</v>
      </c>
      <c r="B57" s="247" t="s">
        <v>1450</v>
      </c>
      <c r="C57" s="104" t="s">
        <v>18</v>
      </c>
      <c r="D57" s="240">
        <v>1</v>
      </c>
      <c r="E57" s="278">
        <v>1575</v>
      </c>
      <c r="F57" s="241">
        <f t="shared" si="0"/>
        <v>299.25</v>
      </c>
      <c r="G57" s="241">
        <f t="shared" si="1"/>
        <v>1874.25</v>
      </c>
      <c r="I57" s="28"/>
      <c r="J57" s="25"/>
    </row>
    <row r="58" spans="1:10" ht="24.95" customHeight="1" x14ac:dyDescent="0.25">
      <c r="A58" s="73">
        <v>53</v>
      </c>
      <c r="B58" s="247" t="s">
        <v>216</v>
      </c>
      <c r="C58" s="104" t="s">
        <v>18</v>
      </c>
      <c r="D58" s="240">
        <v>1</v>
      </c>
      <c r="E58" s="278">
        <v>267</v>
      </c>
      <c r="F58" s="241">
        <f t="shared" si="0"/>
        <v>50.730000000000004</v>
      </c>
      <c r="G58" s="241">
        <f t="shared" si="1"/>
        <v>317.73</v>
      </c>
      <c r="I58" s="28"/>
      <c r="J58" s="25"/>
    </row>
    <row r="59" spans="1:10" ht="24.95" customHeight="1" x14ac:dyDescent="0.25">
      <c r="A59" s="73">
        <v>54</v>
      </c>
      <c r="B59" s="247" t="s">
        <v>220</v>
      </c>
      <c r="C59" s="104" t="s">
        <v>18</v>
      </c>
      <c r="D59" s="240">
        <v>1</v>
      </c>
      <c r="E59" s="278">
        <v>53865</v>
      </c>
      <c r="F59" s="241">
        <f t="shared" si="0"/>
        <v>10234.35</v>
      </c>
      <c r="G59" s="241">
        <f t="shared" si="1"/>
        <v>64099.35</v>
      </c>
      <c r="I59" s="28"/>
      <c r="J59" s="25"/>
    </row>
    <row r="60" spans="1:10" ht="24.95" customHeight="1" x14ac:dyDescent="0.25">
      <c r="A60" s="73">
        <v>55</v>
      </c>
      <c r="B60" s="247" t="s">
        <v>224</v>
      </c>
      <c r="C60" s="104" t="s">
        <v>18</v>
      </c>
      <c r="D60" s="240">
        <v>1</v>
      </c>
      <c r="E60" s="278">
        <v>25515</v>
      </c>
      <c r="F60" s="241">
        <f t="shared" si="0"/>
        <v>4847.8500000000004</v>
      </c>
      <c r="G60" s="241">
        <f t="shared" si="1"/>
        <v>30362.85</v>
      </c>
      <c r="I60" s="28"/>
      <c r="J60" s="25"/>
    </row>
    <row r="61" spans="1:10" ht="24.95" customHeight="1" x14ac:dyDescent="0.25">
      <c r="A61" s="73">
        <v>56</v>
      </c>
      <c r="B61" s="247" t="s">
        <v>227</v>
      </c>
      <c r="C61" s="104" t="s">
        <v>18</v>
      </c>
      <c r="D61" s="240">
        <v>1</v>
      </c>
      <c r="E61" s="278">
        <v>161865</v>
      </c>
      <c r="F61" s="241">
        <f t="shared" si="0"/>
        <v>30754.35</v>
      </c>
      <c r="G61" s="241">
        <f t="shared" si="1"/>
        <v>192619.35</v>
      </c>
      <c r="I61" s="28"/>
      <c r="J61" s="25"/>
    </row>
    <row r="62" spans="1:10" ht="24.95" customHeight="1" x14ac:dyDescent="0.25">
      <c r="A62" s="73">
        <v>57</v>
      </c>
      <c r="B62" s="247" t="s">
        <v>229</v>
      </c>
      <c r="C62" s="104" t="s">
        <v>18</v>
      </c>
      <c r="D62" s="240">
        <v>1</v>
      </c>
      <c r="E62" s="306">
        <v>129325</v>
      </c>
      <c r="F62" s="307">
        <f t="shared" si="0"/>
        <v>24571.75</v>
      </c>
      <c r="G62" s="307">
        <f t="shared" si="1"/>
        <v>153896.75</v>
      </c>
      <c r="I62" s="28"/>
      <c r="J62" s="25"/>
    </row>
    <row r="63" spans="1:10" ht="24.95" customHeight="1" x14ac:dyDescent="0.25">
      <c r="A63" s="73">
        <v>58</v>
      </c>
      <c r="B63" s="247" t="s">
        <v>231</v>
      </c>
      <c r="C63" s="104" t="s">
        <v>18</v>
      </c>
      <c r="D63" s="240">
        <v>1</v>
      </c>
      <c r="E63" s="308">
        <v>24419</v>
      </c>
      <c r="F63" s="309">
        <f t="shared" si="0"/>
        <v>4639.6099999999997</v>
      </c>
      <c r="G63" s="309">
        <f t="shared" si="1"/>
        <v>29058.61</v>
      </c>
      <c r="I63" s="28"/>
      <c r="J63" s="25"/>
    </row>
    <row r="64" spans="1:10" ht="24.95" customHeight="1" x14ac:dyDescent="0.25">
      <c r="A64" s="73">
        <v>59</v>
      </c>
      <c r="B64" s="247" t="s">
        <v>233</v>
      </c>
      <c r="C64" s="104" t="s">
        <v>18</v>
      </c>
      <c r="D64" s="240">
        <v>1</v>
      </c>
      <c r="E64" s="278">
        <v>20735</v>
      </c>
      <c r="F64" s="241">
        <f t="shared" si="0"/>
        <v>3939.65</v>
      </c>
      <c r="G64" s="241">
        <f t="shared" si="1"/>
        <v>24674.65</v>
      </c>
      <c r="I64" s="28"/>
      <c r="J64" s="25"/>
    </row>
    <row r="65" spans="1:10" ht="24.95" customHeight="1" x14ac:dyDescent="0.25">
      <c r="A65" s="73">
        <v>60</v>
      </c>
      <c r="B65" s="247" t="s">
        <v>236</v>
      </c>
      <c r="C65" s="104" t="s">
        <v>237</v>
      </c>
      <c r="D65" s="240">
        <v>1</v>
      </c>
      <c r="E65" s="278">
        <v>313065</v>
      </c>
      <c r="F65" s="241">
        <f t="shared" si="0"/>
        <v>59482.35</v>
      </c>
      <c r="G65" s="241">
        <f t="shared" si="1"/>
        <v>372547.35</v>
      </c>
      <c r="I65" s="28"/>
      <c r="J65" s="25"/>
    </row>
    <row r="66" spans="1:10" ht="24.95" customHeight="1" x14ac:dyDescent="0.25">
      <c r="A66" s="73">
        <v>61</v>
      </c>
      <c r="B66" s="247" t="s">
        <v>255</v>
      </c>
      <c r="C66" s="104" t="s">
        <v>237</v>
      </c>
      <c r="D66" s="240">
        <v>1</v>
      </c>
      <c r="E66" s="278">
        <v>106515</v>
      </c>
      <c r="F66" s="241">
        <f t="shared" si="0"/>
        <v>20237.849999999999</v>
      </c>
      <c r="G66" s="241">
        <f t="shared" si="1"/>
        <v>126752.85</v>
      </c>
      <c r="I66" s="28"/>
      <c r="J66" s="25"/>
    </row>
    <row r="67" spans="1:10" ht="24.95" customHeight="1" x14ac:dyDescent="0.25">
      <c r="A67" s="73">
        <v>62</v>
      </c>
      <c r="B67" s="247" t="s">
        <v>261</v>
      </c>
      <c r="C67" s="104" t="s">
        <v>237</v>
      </c>
      <c r="D67" s="240">
        <v>1</v>
      </c>
      <c r="E67" s="278">
        <v>37125</v>
      </c>
      <c r="F67" s="241">
        <f t="shared" si="0"/>
        <v>7053.75</v>
      </c>
      <c r="G67" s="241">
        <f t="shared" si="1"/>
        <v>44178.75</v>
      </c>
      <c r="I67" s="28"/>
      <c r="J67" s="25"/>
    </row>
    <row r="68" spans="1:10" ht="24.95" customHeight="1" x14ac:dyDescent="0.25">
      <c r="A68" s="73">
        <v>63</v>
      </c>
      <c r="B68" s="247" t="s">
        <v>263</v>
      </c>
      <c r="C68" s="104" t="s">
        <v>18</v>
      </c>
      <c r="D68" s="240">
        <v>1</v>
      </c>
      <c r="E68" s="278">
        <v>18225</v>
      </c>
      <c r="F68" s="241">
        <f t="shared" si="0"/>
        <v>3462.75</v>
      </c>
      <c r="G68" s="241">
        <f t="shared" si="1"/>
        <v>21687.75</v>
      </c>
      <c r="I68" s="28"/>
      <c r="J68" s="25"/>
    </row>
    <row r="69" spans="1:10" ht="24.95" customHeight="1" x14ac:dyDescent="0.25">
      <c r="A69" s="73">
        <v>64</v>
      </c>
      <c r="B69" s="247" t="s">
        <v>266</v>
      </c>
      <c r="C69" s="104" t="s">
        <v>18</v>
      </c>
      <c r="D69" s="240">
        <v>1</v>
      </c>
      <c r="E69" s="278">
        <v>16065</v>
      </c>
      <c r="F69" s="241">
        <f t="shared" si="0"/>
        <v>3052.35</v>
      </c>
      <c r="G69" s="241">
        <f t="shared" si="1"/>
        <v>19117.349999999999</v>
      </c>
      <c r="I69" s="28"/>
      <c r="J69" s="25"/>
    </row>
    <row r="70" spans="1:10" ht="24.95" customHeight="1" x14ac:dyDescent="0.25">
      <c r="A70" s="73">
        <v>65</v>
      </c>
      <c r="B70" s="247" t="s">
        <v>1452</v>
      </c>
      <c r="C70" s="104" t="s">
        <v>18</v>
      </c>
      <c r="D70" s="240">
        <v>1</v>
      </c>
      <c r="E70" s="278">
        <v>2800</v>
      </c>
      <c r="F70" s="241">
        <f t="shared" si="0"/>
        <v>532</v>
      </c>
      <c r="G70" s="241">
        <f t="shared" si="1"/>
        <v>3332</v>
      </c>
      <c r="I70" s="28"/>
      <c r="J70" s="25"/>
    </row>
    <row r="71" spans="1:10" ht="24.95" customHeight="1" x14ac:dyDescent="0.25">
      <c r="A71" s="73">
        <v>66</v>
      </c>
      <c r="B71" s="247" t="s">
        <v>272</v>
      </c>
      <c r="C71" s="104" t="s">
        <v>18</v>
      </c>
      <c r="D71" s="240">
        <v>1</v>
      </c>
      <c r="E71" s="278">
        <v>2882</v>
      </c>
      <c r="F71" s="241">
        <f t="shared" ref="F71:F134" si="2">+E71*0.19</f>
        <v>547.58000000000004</v>
      </c>
      <c r="G71" s="241">
        <f t="shared" ref="G71:G134" si="3">+F71+E71</f>
        <v>3429.58</v>
      </c>
      <c r="I71" s="28"/>
      <c r="J71" s="25"/>
    </row>
    <row r="72" spans="1:10" ht="24.95" customHeight="1" x14ac:dyDescent="0.25">
      <c r="A72" s="73">
        <v>67</v>
      </c>
      <c r="B72" s="247" t="s">
        <v>283</v>
      </c>
      <c r="C72" s="104" t="s">
        <v>18</v>
      </c>
      <c r="D72" s="240">
        <v>1</v>
      </c>
      <c r="E72" s="278">
        <v>25515</v>
      </c>
      <c r="F72" s="241">
        <f t="shared" si="2"/>
        <v>4847.8500000000004</v>
      </c>
      <c r="G72" s="241">
        <f t="shared" si="3"/>
        <v>30362.85</v>
      </c>
      <c r="I72" s="28"/>
      <c r="J72" s="25"/>
    </row>
    <row r="73" spans="1:10" ht="24.95" customHeight="1" x14ac:dyDescent="0.25">
      <c r="A73" s="73">
        <v>68</v>
      </c>
      <c r="B73" s="247" t="s">
        <v>305</v>
      </c>
      <c r="C73" s="104" t="s">
        <v>18</v>
      </c>
      <c r="D73" s="240">
        <v>1</v>
      </c>
      <c r="E73" s="306">
        <v>65362</v>
      </c>
      <c r="F73" s="307">
        <f t="shared" si="2"/>
        <v>12418.78</v>
      </c>
      <c r="G73" s="307">
        <f t="shared" si="3"/>
        <v>77780.78</v>
      </c>
      <c r="I73" s="28"/>
      <c r="J73" s="25"/>
    </row>
    <row r="74" spans="1:10" ht="24.95" customHeight="1" x14ac:dyDescent="0.25">
      <c r="A74" s="73">
        <v>69</v>
      </c>
      <c r="B74" s="247" t="s">
        <v>306</v>
      </c>
      <c r="C74" s="104" t="s">
        <v>18</v>
      </c>
      <c r="D74" s="240">
        <v>1</v>
      </c>
      <c r="E74" s="278">
        <v>337365</v>
      </c>
      <c r="F74" s="241">
        <f t="shared" si="2"/>
        <v>64099.35</v>
      </c>
      <c r="G74" s="241">
        <f t="shared" si="3"/>
        <v>401464.35</v>
      </c>
      <c r="I74" s="28"/>
      <c r="J74" s="25"/>
    </row>
    <row r="75" spans="1:10" ht="24.95" customHeight="1" x14ac:dyDescent="0.25">
      <c r="A75" s="73">
        <v>70</v>
      </c>
      <c r="B75" s="247" t="s">
        <v>308</v>
      </c>
      <c r="C75" s="104" t="s">
        <v>18</v>
      </c>
      <c r="D75" s="240">
        <v>1</v>
      </c>
      <c r="E75" s="306">
        <v>37781</v>
      </c>
      <c r="F75" s="307">
        <f t="shared" si="2"/>
        <v>7178.39</v>
      </c>
      <c r="G75" s="307">
        <f t="shared" si="3"/>
        <v>44959.39</v>
      </c>
      <c r="I75" s="28"/>
      <c r="J75" s="25"/>
    </row>
    <row r="76" spans="1:10" ht="24.95" customHeight="1" x14ac:dyDescent="0.25">
      <c r="A76" s="73">
        <v>71</v>
      </c>
      <c r="B76" s="247" t="s">
        <v>310</v>
      </c>
      <c r="C76" s="104" t="s">
        <v>18</v>
      </c>
      <c r="D76" s="240">
        <v>1</v>
      </c>
      <c r="E76" s="306">
        <v>34013</v>
      </c>
      <c r="F76" s="307">
        <f t="shared" si="2"/>
        <v>6462.47</v>
      </c>
      <c r="G76" s="307">
        <f t="shared" si="3"/>
        <v>40475.47</v>
      </c>
      <c r="I76" s="28"/>
      <c r="J76" s="25"/>
    </row>
    <row r="77" spans="1:10" ht="24.95" customHeight="1" x14ac:dyDescent="0.25">
      <c r="A77" s="73">
        <v>72</v>
      </c>
      <c r="B77" s="247" t="s">
        <v>312</v>
      </c>
      <c r="C77" s="104" t="s">
        <v>18</v>
      </c>
      <c r="D77" s="240">
        <v>1</v>
      </c>
      <c r="E77" s="278">
        <v>2000</v>
      </c>
      <c r="F77" s="241">
        <f t="shared" si="2"/>
        <v>380</v>
      </c>
      <c r="G77" s="241">
        <f t="shared" si="3"/>
        <v>2380</v>
      </c>
      <c r="I77" s="28"/>
      <c r="J77" s="25"/>
    </row>
    <row r="78" spans="1:10" ht="24.95" customHeight="1" x14ac:dyDescent="0.25">
      <c r="A78" s="73">
        <v>73</v>
      </c>
      <c r="B78" s="247" t="s">
        <v>314</v>
      </c>
      <c r="C78" s="104" t="s">
        <v>18</v>
      </c>
      <c r="D78" s="240">
        <v>1</v>
      </c>
      <c r="E78" s="278">
        <v>2100</v>
      </c>
      <c r="F78" s="241">
        <f t="shared" si="2"/>
        <v>399</v>
      </c>
      <c r="G78" s="241">
        <f t="shared" si="3"/>
        <v>2499</v>
      </c>
      <c r="I78" s="28"/>
      <c r="J78" s="25"/>
    </row>
    <row r="79" spans="1:10" ht="24.95" customHeight="1" x14ac:dyDescent="0.25">
      <c r="A79" s="73">
        <v>74</v>
      </c>
      <c r="B79" s="247" t="s">
        <v>316</v>
      </c>
      <c r="C79" s="104" t="s">
        <v>18</v>
      </c>
      <c r="D79" s="240">
        <v>1</v>
      </c>
      <c r="E79" s="278">
        <v>47115</v>
      </c>
      <c r="F79" s="241">
        <f t="shared" si="2"/>
        <v>8951.85</v>
      </c>
      <c r="G79" s="241">
        <f t="shared" si="3"/>
        <v>56066.85</v>
      </c>
      <c r="I79" s="28"/>
      <c r="J79" s="25"/>
    </row>
    <row r="80" spans="1:10" ht="24.95" customHeight="1" x14ac:dyDescent="0.25">
      <c r="A80" s="73">
        <v>75</v>
      </c>
      <c r="B80" s="247" t="s">
        <v>318</v>
      </c>
      <c r="C80" s="104" t="s">
        <v>18</v>
      </c>
      <c r="D80" s="240">
        <v>1</v>
      </c>
      <c r="E80" s="278">
        <v>5805</v>
      </c>
      <c r="F80" s="241">
        <f t="shared" si="2"/>
        <v>1102.95</v>
      </c>
      <c r="G80" s="241">
        <f t="shared" si="3"/>
        <v>6907.95</v>
      </c>
      <c r="I80" s="28"/>
      <c r="J80" s="25"/>
    </row>
    <row r="81" spans="1:10" ht="24.95" customHeight="1" x14ac:dyDescent="0.25">
      <c r="A81" s="73">
        <v>76</v>
      </c>
      <c r="B81" s="247" t="s">
        <v>322</v>
      </c>
      <c r="C81" s="104" t="s">
        <v>18</v>
      </c>
      <c r="D81" s="240">
        <v>1</v>
      </c>
      <c r="E81" s="278">
        <v>29565</v>
      </c>
      <c r="F81" s="241">
        <f t="shared" si="2"/>
        <v>5617.35</v>
      </c>
      <c r="G81" s="241">
        <f t="shared" si="3"/>
        <v>35182.35</v>
      </c>
      <c r="I81" s="28"/>
      <c r="J81" s="25"/>
    </row>
    <row r="82" spans="1:10" ht="24.95" customHeight="1" x14ac:dyDescent="0.25">
      <c r="A82" s="73">
        <v>77</v>
      </c>
      <c r="B82" s="247" t="s">
        <v>324</v>
      </c>
      <c r="C82" s="104" t="s">
        <v>18</v>
      </c>
      <c r="D82" s="240">
        <v>1</v>
      </c>
      <c r="E82" s="278">
        <v>31200</v>
      </c>
      <c r="F82" s="241">
        <f t="shared" si="2"/>
        <v>5928</v>
      </c>
      <c r="G82" s="241">
        <f t="shared" si="3"/>
        <v>37128</v>
      </c>
      <c r="I82" s="28"/>
      <c r="J82" s="25"/>
    </row>
    <row r="83" spans="1:10" ht="24.95" customHeight="1" x14ac:dyDescent="0.25">
      <c r="A83" s="73">
        <v>78</v>
      </c>
      <c r="B83" s="247" t="s">
        <v>326</v>
      </c>
      <c r="C83" s="104" t="s">
        <v>18</v>
      </c>
      <c r="D83" s="240">
        <v>1</v>
      </c>
      <c r="E83" s="278">
        <v>9315</v>
      </c>
      <c r="F83" s="241">
        <f t="shared" si="2"/>
        <v>1769.85</v>
      </c>
      <c r="G83" s="241">
        <f t="shared" si="3"/>
        <v>11084.85</v>
      </c>
      <c r="I83" s="28"/>
      <c r="J83" s="25"/>
    </row>
    <row r="84" spans="1:10" ht="24.95" customHeight="1" x14ac:dyDescent="0.25">
      <c r="A84" s="73">
        <v>79</v>
      </c>
      <c r="B84" s="247" t="s">
        <v>328</v>
      </c>
      <c r="C84" s="104" t="s">
        <v>18</v>
      </c>
      <c r="D84" s="240">
        <v>1</v>
      </c>
      <c r="E84" s="278">
        <v>9315</v>
      </c>
      <c r="F84" s="241">
        <f t="shared" si="2"/>
        <v>1769.85</v>
      </c>
      <c r="G84" s="241">
        <f t="shared" si="3"/>
        <v>11084.85</v>
      </c>
      <c r="I84" s="28"/>
      <c r="J84" s="25"/>
    </row>
    <row r="85" spans="1:10" ht="24.95" customHeight="1" x14ac:dyDescent="0.25">
      <c r="A85" s="73">
        <v>80</v>
      </c>
      <c r="B85" s="247" t="s">
        <v>330</v>
      </c>
      <c r="C85" s="104" t="s">
        <v>359</v>
      </c>
      <c r="D85" s="240">
        <v>1</v>
      </c>
      <c r="E85" s="278">
        <v>888250</v>
      </c>
      <c r="F85" s="241">
        <f t="shared" si="2"/>
        <v>168767.5</v>
      </c>
      <c r="G85" s="241">
        <f t="shared" si="3"/>
        <v>1057017.5</v>
      </c>
      <c r="I85" s="28"/>
      <c r="J85" s="25"/>
    </row>
    <row r="86" spans="1:10" ht="24.95" customHeight="1" x14ac:dyDescent="0.25">
      <c r="A86" s="73">
        <v>81</v>
      </c>
      <c r="B86" s="247" t="s">
        <v>1453</v>
      </c>
      <c r="C86" s="104" t="s">
        <v>359</v>
      </c>
      <c r="D86" s="240">
        <v>1</v>
      </c>
      <c r="E86" s="306">
        <v>675000</v>
      </c>
      <c r="F86" s="307">
        <f t="shared" si="2"/>
        <v>128250</v>
      </c>
      <c r="G86" s="307">
        <f t="shared" si="3"/>
        <v>803250</v>
      </c>
      <c r="I86" s="28"/>
      <c r="J86" s="25"/>
    </row>
    <row r="87" spans="1:10" ht="24.95" customHeight="1" x14ac:dyDescent="0.25">
      <c r="A87" s="73">
        <v>82</v>
      </c>
      <c r="B87" s="247" t="s">
        <v>1454</v>
      </c>
      <c r="C87" s="104" t="s">
        <v>359</v>
      </c>
      <c r="D87" s="240">
        <v>1</v>
      </c>
      <c r="E87" s="306">
        <v>1125000</v>
      </c>
      <c r="F87" s="307">
        <f t="shared" si="2"/>
        <v>213750</v>
      </c>
      <c r="G87" s="307">
        <f t="shared" si="3"/>
        <v>1338750</v>
      </c>
      <c r="I87" s="28"/>
      <c r="J87" s="25"/>
    </row>
    <row r="88" spans="1:10" ht="24.95" customHeight="1" x14ac:dyDescent="0.25">
      <c r="A88" s="73">
        <v>83</v>
      </c>
      <c r="B88" s="247" t="s">
        <v>333</v>
      </c>
      <c r="C88" s="104" t="s">
        <v>359</v>
      </c>
      <c r="D88" s="240">
        <v>1</v>
      </c>
      <c r="E88" s="278">
        <v>954046</v>
      </c>
      <c r="F88" s="241">
        <f t="shared" si="2"/>
        <v>181268.74</v>
      </c>
      <c r="G88" s="241">
        <f t="shared" si="3"/>
        <v>1135314.74</v>
      </c>
      <c r="I88" s="28"/>
      <c r="J88" s="25"/>
    </row>
    <row r="89" spans="1:10" ht="24.95" customHeight="1" x14ac:dyDescent="0.25">
      <c r="A89" s="73">
        <v>84</v>
      </c>
      <c r="B89" s="247" t="s">
        <v>336</v>
      </c>
      <c r="C89" s="104" t="s">
        <v>18</v>
      </c>
      <c r="D89" s="240">
        <v>1</v>
      </c>
      <c r="E89" s="278">
        <v>417690</v>
      </c>
      <c r="F89" s="241">
        <f t="shared" si="2"/>
        <v>79361.100000000006</v>
      </c>
      <c r="G89" s="241">
        <f t="shared" si="3"/>
        <v>497051.1</v>
      </c>
      <c r="I89" s="28"/>
      <c r="J89" s="25"/>
    </row>
    <row r="90" spans="1:10" ht="24.95" customHeight="1" x14ac:dyDescent="0.25">
      <c r="A90" s="73">
        <v>85</v>
      </c>
      <c r="B90" s="247" t="s">
        <v>338</v>
      </c>
      <c r="C90" s="104" t="s">
        <v>18</v>
      </c>
      <c r="D90" s="240">
        <v>1</v>
      </c>
      <c r="E90" s="278">
        <v>496409</v>
      </c>
      <c r="F90" s="241">
        <f t="shared" si="2"/>
        <v>94317.71</v>
      </c>
      <c r="G90" s="241">
        <f t="shared" si="3"/>
        <v>590726.71</v>
      </c>
      <c r="I90" s="28"/>
      <c r="J90" s="25"/>
    </row>
    <row r="91" spans="1:10" ht="24.95" customHeight="1" x14ac:dyDescent="0.25">
      <c r="A91" s="73">
        <v>86</v>
      </c>
      <c r="B91" s="247" t="s">
        <v>341</v>
      </c>
      <c r="C91" s="104" t="s">
        <v>101</v>
      </c>
      <c r="D91" s="240">
        <v>1</v>
      </c>
      <c r="E91" s="278">
        <v>47146</v>
      </c>
      <c r="F91" s="241">
        <f t="shared" si="2"/>
        <v>8957.74</v>
      </c>
      <c r="G91" s="241">
        <f t="shared" si="3"/>
        <v>56103.74</v>
      </c>
      <c r="I91" s="28"/>
      <c r="J91" s="25"/>
    </row>
    <row r="92" spans="1:10" ht="24.95" customHeight="1" x14ac:dyDescent="0.25">
      <c r="A92" s="73">
        <v>87</v>
      </c>
      <c r="B92" s="247" t="s">
        <v>347</v>
      </c>
      <c r="C92" s="104" t="s">
        <v>101</v>
      </c>
      <c r="D92" s="240">
        <v>1</v>
      </c>
      <c r="E92" s="278">
        <v>62049</v>
      </c>
      <c r="F92" s="241">
        <f t="shared" si="2"/>
        <v>11789.31</v>
      </c>
      <c r="G92" s="241">
        <f t="shared" si="3"/>
        <v>73838.31</v>
      </c>
      <c r="I92" s="28"/>
      <c r="J92" s="25"/>
    </row>
    <row r="93" spans="1:10" ht="24.95" customHeight="1" x14ac:dyDescent="0.25">
      <c r="A93" s="73">
        <v>88</v>
      </c>
      <c r="B93" s="247" t="s">
        <v>356</v>
      </c>
      <c r="C93" s="104" t="s">
        <v>18</v>
      </c>
      <c r="D93" s="240">
        <v>1</v>
      </c>
      <c r="E93" s="278">
        <v>18360</v>
      </c>
      <c r="F93" s="241">
        <f t="shared" si="2"/>
        <v>3488.4</v>
      </c>
      <c r="G93" s="241">
        <f t="shared" si="3"/>
        <v>21848.400000000001</v>
      </c>
      <c r="I93" s="28"/>
      <c r="J93" s="25"/>
    </row>
    <row r="94" spans="1:10" ht="24.95" customHeight="1" x14ac:dyDescent="0.25">
      <c r="A94" s="73">
        <v>89</v>
      </c>
      <c r="B94" s="247" t="s">
        <v>358</v>
      </c>
      <c r="C94" s="104" t="s">
        <v>359</v>
      </c>
      <c r="D94" s="240">
        <v>1</v>
      </c>
      <c r="E94" s="278">
        <v>90833</v>
      </c>
      <c r="F94" s="241">
        <f t="shared" si="2"/>
        <v>17258.27</v>
      </c>
      <c r="G94" s="241">
        <f t="shared" si="3"/>
        <v>108091.27</v>
      </c>
      <c r="I94" s="28"/>
      <c r="J94" s="25"/>
    </row>
    <row r="95" spans="1:10" ht="24.95" customHeight="1" x14ac:dyDescent="0.25">
      <c r="A95" s="73">
        <v>90</v>
      </c>
      <c r="B95" s="247" t="s">
        <v>362</v>
      </c>
      <c r="C95" s="104" t="s">
        <v>18</v>
      </c>
      <c r="D95" s="240">
        <v>1</v>
      </c>
      <c r="E95" s="278">
        <v>6469</v>
      </c>
      <c r="F95" s="241">
        <f t="shared" si="2"/>
        <v>1229.1100000000001</v>
      </c>
      <c r="G95" s="241">
        <f t="shared" si="3"/>
        <v>7698.1100000000006</v>
      </c>
      <c r="I95" s="28"/>
      <c r="J95" s="25"/>
    </row>
    <row r="96" spans="1:10" ht="24.95" customHeight="1" x14ac:dyDescent="0.25">
      <c r="A96" s="73">
        <v>91</v>
      </c>
      <c r="B96" s="247" t="s">
        <v>365</v>
      </c>
      <c r="C96" s="104" t="s">
        <v>162</v>
      </c>
      <c r="D96" s="240">
        <v>1</v>
      </c>
      <c r="E96" s="278">
        <v>17161</v>
      </c>
      <c r="F96" s="241">
        <f t="shared" si="2"/>
        <v>3260.59</v>
      </c>
      <c r="G96" s="241">
        <f t="shared" si="3"/>
        <v>20421.59</v>
      </c>
      <c r="I96" s="28"/>
      <c r="J96" s="25"/>
    </row>
    <row r="97" spans="1:10" ht="24.95" customHeight="1" x14ac:dyDescent="0.25">
      <c r="A97" s="73">
        <v>92</v>
      </c>
      <c r="B97" s="247" t="s">
        <v>369</v>
      </c>
      <c r="C97" s="104" t="s">
        <v>18</v>
      </c>
      <c r="D97" s="240">
        <v>1</v>
      </c>
      <c r="E97" s="278">
        <v>39018</v>
      </c>
      <c r="F97" s="241">
        <f t="shared" si="2"/>
        <v>7413.42</v>
      </c>
      <c r="G97" s="241">
        <f t="shared" si="3"/>
        <v>46431.42</v>
      </c>
      <c r="I97" s="28"/>
      <c r="J97" s="25"/>
    </row>
    <row r="98" spans="1:10" ht="96.95" customHeight="1" x14ac:dyDescent="0.25">
      <c r="A98" s="73">
        <v>93</v>
      </c>
      <c r="B98" s="247" t="s">
        <v>372</v>
      </c>
      <c r="C98" s="104" t="s">
        <v>18</v>
      </c>
      <c r="D98" s="240">
        <v>1</v>
      </c>
      <c r="E98" s="278">
        <v>1148715</v>
      </c>
      <c r="F98" s="241">
        <f t="shared" si="2"/>
        <v>218255.85</v>
      </c>
      <c r="G98" s="241">
        <f t="shared" si="3"/>
        <v>1366970.85</v>
      </c>
      <c r="I98" s="28"/>
      <c r="J98" s="25"/>
    </row>
    <row r="99" spans="1:10" ht="92.1" customHeight="1" x14ac:dyDescent="0.25">
      <c r="A99" s="73">
        <v>94</v>
      </c>
      <c r="B99" s="247" t="s">
        <v>374</v>
      </c>
      <c r="C99" s="104" t="s">
        <v>18</v>
      </c>
      <c r="D99" s="240">
        <v>1</v>
      </c>
      <c r="E99" s="278">
        <v>1003455</v>
      </c>
      <c r="F99" s="241">
        <f t="shared" si="2"/>
        <v>190656.45</v>
      </c>
      <c r="G99" s="241">
        <f t="shared" si="3"/>
        <v>1194111.45</v>
      </c>
      <c r="I99" s="28"/>
      <c r="J99" s="25"/>
    </row>
    <row r="100" spans="1:10" ht="24.95" customHeight="1" x14ac:dyDescent="0.25">
      <c r="A100" s="73">
        <v>95</v>
      </c>
      <c r="B100" s="247" t="s">
        <v>377</v>
      </c>
      <c r="C100" s="104" t="s">
        <v>115</v>
      </c>
      <c r="D100" s="240">
        <v>1</v>
      </c>
      <c r="E100" s="278">
        <v>44251</v>
      </c>
      <c r="F100" s="241">
        <f t="shared" si="2"/>
        <v>8407.69</v>
      </c>
      <c r="G100" s="241">
        <f t="shared" si="3"/>
        <v>52658.69</v>
      </c>
      <c r="I100" s="28"/>
      <c r="J100" s="25"/>
    </row>
    <row r="101" spans="1:10" ht="24.95" customHeight="1" x14ac:dyDescent="0.25">
      <c r="A101" s="73">
        <v>96</v>
      </c>
      <c r="B101" s="247" t="s">
        <v>378</v>
      </c>
      <c r="C101" s="104" t="s">
        <v>18</v>
      </c>
      <c r="D101" s="240">
        <v>1</v>
      </c>
      <c r="E101" s="278">
        <v>270</v>
      </c>
      <c r="F101" s="241">
        <f t="shared" si="2"/>
        <v>51.3</v>
      </c>
      <c r="G101" s="241">
        <f t="shared" si="3"/>
        <v>321.3</v>
      </c>
      <c r="I101" s="28"/>
      <c r="J101" s="25"/>
    </row>
    <row r="102" spans="1:10" ht="24.95" customHeight="1" x14ac:dyDescent="0.25">
      <c r="A102" s="73">
        <v>97</v>
      </c>
      <c r="B102" s="247" t="s">
        <v>381</v>
      </c>
      <c r="C102" s="104" t="s">
        <v>18</v>
      </c>
      <c r="D102" s="240">
        <v>1</v>
      </c>
      <c r="E102" s="278">
        <v>338</v>
      </c>
      <c r="F102" s="241">
        <f t="shared" si="2"/>
        <v>64.22</v>
      </c>
      <c r="G102" s="241">
        <f t="shared" si="3"/>
        <v>402.22</v>
      </c>
      <c r="I102" s="28"/>
      <c r="J102" s="25"/>
    </row>
    <row r="103" spans="1:10" ht="24.95" customHeight="1" x14ac:dyDescent="0.25">
      <c r="A103" s="73">
        <v>98</v>
      </c>
      <c r="B103" s="247" t="s">
        <v>384</v>
      </c>
      <c r="C103" s="104" t="s">
        <v>18</v>
      </c>
      <c r="D103" s="240">
        <v>1</v>
      </c>
      <c r="E103" s="278">
        <v>540</v>
      </c>
      <c r="F103" s="241">
        <f t="shared" si="2"/>
        <v>102.6</v>
      </c>
      <c r="G103" s="241">
        <f t="shared" si="3"/>
        <v>642.6</v>
      </c>
      <c r="I103" s="28"/>
      <c r="J103" s="25"/>
    </row>
    <row r="104" spans="1:10" ht="24.95" customHeight="1" x14ac:dyDescent="0.25">
      <c r="A104" s="73">
        <v>99</v>
      </c>
      <c r="B104" s="247" t="s">
        <v>386</v>
      </c>
      <c r="C104" s="104" t="s">
        <v>18</v>
      </c>
      <c r="D104" s="240">
        <v>1</v>
      </c>
      <c r="E104" s="278">
        <v>675</v>
      </c>
      <c r="F104" s="241">
        <f t="shared" si="2"/>
        <v>128.25</v>
      </c>
      <c r="G104" s="241">
        <f t="shared" si="3"/>
        <v>803.25</v>
      </c>
      <c r="I104" s="28"/>
      <c r="J104" s="25"/>
    </row>
    <row r="105" spans="1:10" ht="24.95" customHeight="1" x14ac:dyDescent="0.25">
      <c r="A105" s="73">
        <v>100</v>
      </c>
      <c r="B105" s="247" t="s">
        <v>388</v>
      </c>
      <c r="C105" s="104" t="s">
        <v>18</v>
      </c>
      <c r="D105" s="240">
        <v>1</v>
      </c>
      <c r="E105" s="278">
        <v>18765</v>
      </c>
      <c r="F105" s="241">
        <f t="shared" si="2"/>
        <v>3565.35</v>
      </c>
      <c r="G105" s="241">
        <f t="shared" si="3"/>
        <v>22330.35</v>
      </c>
      <c r="I105" s="28"/>
      <c r="J105" s="25"/>
    </row>
    <row r="106" spans="1:10" ht="24.95" customHeight="1" x14ac:dyDescent="0.25">
      <c r="A106" s="73">
        <v>101</v>
      </c>
      <c r="B106" s="247" t="s">
        <v>394</v>
      </c>
      <c r="C106" s="104" t="s">
        <v>18</v>
      </c>
      <c r="D106" s="240">
        <v>1</v>
      </c>
      <c r="E106" s="278">
        <v>344115</v>
      </c>
      <c r="F106" s="241">
        <f t="shared" si="2"/>
        <v>65381.85</v>
      </c>
      <c r="G106" s="241">
        <f t="shared" si="3"/>
        <v>409496.85</v>
      </c>
      <c r="I106" s="28"/>
      <c r="J106" s="25"/>
    </row>
    <row r="107" spans="1:10" ht="24.95" customHeight="1" x14ac:dyDescent="0.25">
      <c r="A107" s="73">
        <v>102</v>
      </c>
      <c r="B107" s="247" t="s">
        <v>396</v>
      </c>
      <c r="C107" s="104" t="s">
        <v>18</v>
      </c>
      <c r="D107" s="240">
        <v>1</v>
      </c>
      <c r="E107" s="278">
        <v>7100</v>
      </c>
      <c r="F107" s="241">
        <f t="shared" si="2"/>
        <v>1349</v>
      </c>
      <c r="G107" s="241">
        <f t="shared" si="3"/>
        <v>8449</v>
      </c>
      <c r="I107" s="28"/>
      <c r="J107" s="25"/>
    </row>
    <row r="108" spans="1:10" ht="24.95" customHeight="1" x14ac:dyDescent="0.25">
      <c r="A108" s="73">
        <v>103</v>
      </c>
      <c r="B108" s="247" t="s">
        <v>399</v>
      </c>
      <c r="C108" s="104" t="s">
        <v>18</v>
      </c>
      <c r="D108" s="240">
        <v>1</v>
      </c>
      <c r="E108" s="278">
        <v>22815</v>
      </c>
      <c r="F108" s="241">
        <f t="shared" si="2"/>
        <v>4334.8500000000004</v>
      </c>
      <c r="G108" s="241">
        <f t="shared" si="3"/>
        <v>27149.85</v>
      </c>
      <c r="I108" s="28"/>
      <c r="J108" s="25"/>
    </row>
    <row r="109" spans="1:10" ht="24.95" customHeight="1" x14ac:dyDescent="0.25">
      <c r="A109" s="73">
        <v>104</v>
      </c>
      <c r="B109" s="247" t="s">
        <v>402</v>
      </c>
      <c r="C109" s="104" t="s">
        <v>18</v>
      </c>
      <c r="D109" s="240">
        <v>1</v>
      </c>
      <c r="E109" s="278">
        <v>21465</v>
      </c>
      <c r="F109" s="241">
        <f t="shared" si="2"/>
        <v>4078.35</v>
      </c>
      <c r="G109" s="241">
        <f t="shared" si="3"/>
        <v>25543.35</v>
      </c>
      <c r="I109" s="28"/>
      <c r="J109" s="25"/>
    </row>
    <row r="110" spans="1:10" ht="24.95" customHeight="1" x14ac:dyDescent="0.25">
      <c r="A110" s="73">
        <v>105</v>
      </c>
      <c r="B110" s="247" t="s">
        <v>406</v>
      </c>
      <c r="C110" s="104" t="s">
        <v>18</v>
      </c>
      <c r="D110" s="240">
        <v>1</v>
      </c>
      <c r="E110" s="278">
        <v>53865</v>
      </c>
      <c r="F110" s="241">
        <f t="shared" si="2"/>
        <v>10234.35</v>
      </c>
      <c r="G110" s="241">
        <f t="shared" si="3"/>
        <v>64099.35</v>
      </c>
      <c r="I110" s="28"/>
      <c r="J110" s="25"/>
    </row>
    <row r="111" spans="1:10" ht="24.95" customHeight="1" x14ac:dyDescent="0.25">
      <c r="A111" s="73">
        <v>106</v>
      </c>
      <c r="B111" s="247" t="s">
        <v>410</v>
      </c>
      <c r="C111" s="104" t="s">
        <v>411</v>
      </c>
      <c r="D111" s="240">
        <v>1</v>
      </c>
      <c r="E111" s="278">
        <v>25110</v>
      </c>
      <c r="F111" s="241">
        <f t="shared" si="2"/>
        <v>4770.8999999999996</v>
      </c>
      <c r="G111" s="241">
        <f t="shared" si="3"/>
        <v>29880.9</v>
      </c>
      <c r="I111" s="28"/>
      <c r="J111" s="25"/>
    </row>
    <row r="112" spans="1:10" ht="24.95" customHeight="1" x14ac:dyDescent="0.25">
      <c r="A112" s="73">
        <v>107</v>
      </c>
      <c r="B112" s="247" t="s">
        <v>413</v>
      </c>
      <c r="C112" s="104" t="s">
        <v>18</v>
      </c>
      <c r="D112" s="240">
        <v>1</v>
      </c>
      <c r="E112" s="278">
        <v>8708</v>
      </c>
      <c r="F112" s="241">
        <f t="shared" si="2"/>
        <v>1654.52</v>
      </c>
      <c r="G112" s="241">
        <f t="shared" si="3"/>
        <v>10362.52</v>
      </c>
      <c r="I112" s="28"/>
      <c r="J112" s="25"/>
    </row>
    <row r="113" spans="1:10" ht="24.95" customHeight="1" x14ac:dyDescent="0.25">
      <c r="A113" s="73">
        <v>108</v>
      </c>
      <c r="B113" s="247" t="s">
        <v>415</v>
      </c>
      <c r="C113" s="104" t="s">
        <v>18</v>
      </c>
      <c r="D113" s="240">
        <v>1</v>
      </c>
      <c r="E113" s="278">
        <v>42525</v>
      </c>
      <c r="F113" s="241">
        <f t="shared" si="2"/>
        <v>8079.75</v>
      </c>
      <c r="G113" s="241">
        <f t="shared" si="3"/>
        <v>50604.75</v>
      </c>
      <c r="I113" s="28"/>
      <c r="J113" s="25"/>
    </row>
    <row r="114" spans="1:10" ht="24.95" customHeight="1" x14ac:dyDescent="0.25">
      <c r="A114" s="73">
        <v>109</v>
      </c>
      <c r="B114" s="247" t="s">
        <v>419</v>
      </c>
      <c r="C114" s="104" t="s">
        <v>101</v>
      </c>
      <c r="D114" s="240">
        <v>1</v>
      </c>
      <c r="E114" s="278">
        <v>106515</v>
      </c>
      <c r="F114" s="241">
        <f t="shared" si="2"/>
        <v>20237.849999999999</v>
      </c>
      <c r="G114" s="241">
        <f t="shared" si="3"/>
        <v>126752.85</v>
      </c>
      <c r="I114" s="28"/>
      <c r="J114" s="25"/>
    </row>
    <row r="115" spans="1:10" ht="24.95" customHeight="1" x14ac:dyDescent="0.25">
      <c r="A115" s="73">
        <v>110</v>
      </c>
      <c r="B115" s="247" t="s">
        <v>1455</v>
      </c>
      <c r="C115" s="104" t="s">
        <v>1442</v>
      </c>
      <c r="D115" s="240">
        <v>1</v>
      </c>
      <c r="E115" s="278">
        <v>425115</v>
      </c>
      <c r="F115" s="241">
        <f t="shared" si="2"/>
        <v>80771.850000000006</v>
      </c>
      <c r="G115" s="241">
        <f t="shared" si="3"/>
        <v>505886.85</v>
      </c>
      <c r="I115" s="28"/>
      <c r="J115" s="25"/>
    </row>
    <row r="116" spans="1:10" ht="24.95" customHeight="1" x14ac:dyDescent="0.25">
      <c r="A116" s="73">
        <v>111</v>
      </c>
      <c r="B116" s="247" t="s">
        <v>1443</v>
      </c>
      <c r="C116" s="104" t="s">
        <v>18</v>
      </c>
      <c r="D116" s="240">
        <v>1</v>
      </c>
      <c r="E116" s="278">
        <v>80865</v>
      </c>
      <c r="F116" s="241">
        <f t="shared" si="2"/>
        <v>15364.35</v>
      </c>
      <c r="G116" s="241">
        <f t="shared" si="3"/>
        <v>96229.35</v>
      </c>
      <c r="I116" s="28"/>
      <c r="J116" s="25"/>
    </row>
    <row r="117" spans="1:10" ht="24.95" customHeight="1" x14ac:dyDescent="0.25">
      <c r="A117" s="73">
        <v>112</v>
      </c>
      <c r="B117" s="247" t="s">
        <v>424</v>
      </c>
      <c r="C117" s="104" t="s">
        <v>425</v>
      </c>
      <c r="D117" s="240">
        <v>1</v>
      </c>
      <c r="E117" s="278">
        <v>1760400</v>
      </c>
      <c r="F117" s="241">
        <f t="shared" si="2"/>
        <v>334476</v>
      </c>
      <c r="G117" s="241">
        <f t="shared" si="3"/>
        <v>2094876</v>
      </c>
      <c r="I117" s="28"/>
      <c r="J117" s="25"/>
    </row>
    <row r="118" spans="1:10" ht="24.95" customHeight="1" x14ac:dyDescent="0.25">
      <c r="A118" s="73">
        <v>113</v>
      </c>
      <c r="B118" s="247" t="s">
        <v>426</v>
      </c>
      <c r="C118" s="104" t="s">
        <v>425</v>
      </c>
      <c r="D118" s="240">
        <v>1</v>
      </c>
      <c r="E118" s="278">
        <v>70065</v>
      </c>
      <c r="F118" s="241">
        <f t="shared" si="2"/>
        <v>13312.35</v>
      </c>
      <c r="G118" s="241">
        <f t="shared" si="3"/>
        <v>83377.350000000006</v>
      </c>
      <c r="I118" s="28"/>
      <c r="J118" s="25"/>
    </row>
    <row r="119" spans="1:10" ht="24.95" customHeight="1" x14ac:dyDescent="0.25">
      <c r="A119" s="73">
        <v>114</v>
      </c>
      <c r="B119" s="247" t="s">
        <v>429</v>
      </c>
      <c r="C119" s="104" t="s">
        <v>425</v>
      </c>
      <c r="D119" s="240">
        <v>1</v>
      </c>
      <c r="E119" s="278">
        <v>74385</v>
      </c>
      <c r="F119" s="241">
        <f t="shared" si="2"/>
        <v>14133.15</v>
      </c>
      <c r="G119" s="241">
        <f t="shared" si="3"/>
        <v>88518.15</v>
      </c>
      <c r="I119" s="28"/>
      <c r="J119" s="25"/>
    </row>
    <row r="120" spans="1:10" ht="24.95" customHeight="1" x14ac:dyDescent="0.25">
      <c r="A120" s="73">
        <v>115</v>
      </c>
      <c r="B120" s="247" t="s">
        <v>431</v>
      </c>
      <c r="C120" s="104" t="s">
        <v>18</v>
      </c>
      <c r="D120" s="240">
        <v>1</v>
      </c>
      <c r="E120" s="278">
        <v>346815</v>
      </c>
      <c r="F120" s="241">
        <f t="shared" si="2"/>
        <v>65894.850000000006</v>
      </c>
      <c r="G120" s="241">
        <f t="shared" si="3"/>
        <v>412709.85</v>
      </c>
      <c r="I120" s="28"/>
      <c r="J120" s="25"/>
    </row>
    <row r="121" spans="1:10" ht="24.95" customHeight="1" x14ac:dyDescent="0.25">
      <c r="A121" s="73">
        <v>116</v>
      </c>
      <c r="B121" s="247" t="s">
        <v>434</v>
      </c>
      <c r="C121" s="104" t="s">
        <v>18</v>
      </c>
      <c r="D121" s="240">
        <v>1</v>
      </c>
      <c r="E121" s="278">
        <v>74237</v>
      </c>
      <c r="F121" s="241">
        <f t="shared" si="2"/>
        <v>14105.03</v>
      </c>
      <c r="G121" s="241">
        <f t="shared" si="3"/>
        <v>88342.03</v>
      </c>
      <c r="I121" s="28"/>
      <c r="J121" s="25"/>
    </row>
    <row r="122" spans="1:10" ht="24.95" customHeight="1" x14ac:dyDescent="0.25">
      <c r="A122" s="73">
        <v>117</v>
      </c>
      <c r="B122" s="247" t="s">
        <v>436</v>
      </c>
      <c r="C122" s="104" t="s">
        <v>437</v>
      </c>
      <c r="D122" s="240">
        <v>1</v>
      </c>
      <c r="E122" s="278">
        <v>220037</v>
      </c>
      <c r="F122" s="241">
        <f t="shared" si="2"/>
        <v>41807.03</v>
      </c>
      <c r="G122" s="241">
        <f t="shared" si="3"/>
        <v>261844.03</v>
      </c>
      <c r="I122" s="28"/>
      <c r="J122" s="25"/>
    </row>
    <row r="123" spans="1:10" ht="24.95" customHeight="1" x14ac:dyDescent="0.25">
      <c r="A123" s="73">
        <v>118</v>
      </c>
      <c r="B123" s="247" t="s">
        <v>442</v>
      </c>
      <c r="C123" s="104" t="s">
        <v>101</v>
      </c>
      <c r="D123" s="240">
        <v>1</v>
      </c>
      <c r="E123" s="278">
        <v>117450</v>
      </c>
      <c r="F123" s="241">
        <f t="shared" si="2"/>
        <v>22315.5</v>
      </c>
      <c r="G123" s="241">
        <f t="shared" si="3"/>
        <v>139765.5</v>
      </c>
      <c r="I123" s="28"/>
      <c r="J123" s="25"/>
    </row>
    <row r="124" spans="1:10" ht="24.95" customHeight="1" x14ac:dyDescent="0.25">
      <c r="A124" s="73">
        <v>119</v>
      </c>
      <c r="B124" s="247" t="s">
        <v>448</v>
      </c>
      <c r="C124" s="104" t="s">
        <v>18</v>
      </c>
      <c r="D124" s="240">
        <v>1</v>
      </c>
      <c r="E124" s="278">
        <v>1426950</v>
      </c>
      <c r="F124" s="241">
        <f t="shared" si="2"/>
        <v>271120.5</v>
      </c>
      <c r="G124" s="241">
        <f t="shared" si="3"/>
        <v>1698070.5</v>
      </c>
      <c r="I124" s="28"/>
      <c r="J124" s="25"/>
    </row>
    <row r="125" spans="1:10" ht="24.95" customHeight="1" x14ac:dyDescent="0.25">
      <c r="A125" s="73">
        <v>120</v>
      </c>
      <c r="B125" s="247" t="s">
        <v>451</v>
      </c>
      <c r="C125" s="104" t="s">
        <v>18</v>
      </c>
      <c r="D125" s="240">
        <v>1</v>
      </c>
      <c r="E125" s="278">
        <v>739665</v>
      </c>
      <c r="F125" s="241">
        <f t="shared" si="2"/>
        <v>140536.35</v>
      </c>
      <c r="G125" s="241">
        <f t="shared" si="3"/>
        <v>880201.35</v>
      </c>
      <c r="I125" s="28"/>
      <c r="J125" s="25"/>
    </row>
    <row r="126" spans="1:10" ht="24.95" customHeight="1" x14ac:dyDescent="0.25">
      <c r="A126" s="73">
        <v>121</v>
      </c>
      <c r="B126" s="247" t="s">
        <v>453</v>
      </c>
      <c r="C126" s="104" t="s">
        <v>18</v>
      </c>
      <c r="D126" s="240">
        <v>1</v>
      </c>
      <c r="E126" s="278">
        <v>210465</v>
      </c>
      <c r="F126" s="241">
        <f t="shared" si="2"/>
        <v>39988.35</v>
      </c>
      <c r="G126" s="241">
        <f t="shared" si="3"/>
        <v>250453.35</v>
      </c>
      <c r="I126" s="28"/>
      <c r="J126" s="25"/>
    </row>
    <row r="127" spans="1:10" ht="24.95" customHeight="1" x14ac:dyDescent="0.25">
      <c r="A127" s="73">
        <v>122</v>
      </c>
      <c r="B127" s="247" t="s">
        <v>456</v>
      </c>
      <c r="C127" s="104" t="s">
        <v>18</v>
      </c>
      <c r="D127" s="240">
        <v>1</v>
      </c>
      <c r="E127" s="278">
        <v>85320</v>
      </c>
      <c r="F127" s="241">
        <f t="shared" si="2"/>
        <v>16210.800000000001</v>
      </c>
      <c r="G127" s="241">
        <f t="shared" si="3"/>
        <v>101530.8</v>
      </c>
      <c r="I127" s="28"/>
      <c r="J127" s="25"/>
    </row>
    <row r="128" spans="1:10" ht="24.95" customHeight="1" x14ac:dyDescent="0.25">
      <c r="A128" s="73">
        <v>123</v>
      </c>
      <c r="B128" s="247" t="s">
        <v>1456</v>
      </c>
      <c r="C128" s="104" t="s">
        <v>18</v>
      </c>
      <c r="D128" s="240">
        <v>1</v>
      </c>
      <c r="E128" s="278">
        <v>43440</v>
      </c>
      <c r="F128" s="241">
        <f t="shared" si="2"/>
        <v>8253.6</v>
      </c>
      <c r="G128" s="241">
        <f t="shared" si="3"/>
        <v>51693.599999999999</v>
      </c>
      <c r="I128" s="28"/>
      <c r="J128" s="25"/>
    </row>
    <row r="129" spans="1:10" ht="24.95" customHeight="1" x14ac:dyDescent="0.25">
      <c r="A129" s="73">
        <v>124</v>
      </c>
      <c r="B129" s="247" t="s">
        <v>459</v>
      </c>
      <c r="C129" s="104" t="s">
        <v>18</v>
      </c>
      <c r="D129" s="240">
        <v>1</v>
      </c>
      <c r="E129" s="278">
        <v>82958</v>
      </c>
      <c r="F129" s="241">
        <f t="shared" si="2"/>
        <v>15762.02</v>
      </c>
      <c r="G129" s="241">
        <f t="shared" si="3"/>
        <v>98720.02</v>
      </c>
      <c r="I129" s="28"/>
      <c r="J129" s="25"/>
    </row>
    <row r="130" spans="1:10" ht="24.95" customHeight="1" x14ac:dyDescent="0.25">
      <c r="A130" s="73">
        <v>125</v>
      </c>
      <c r="B130" s="247" t="s">
        <v>462</v>
      </c>
      <c r="C130" s="104" t="s">
        <v>18</v>
      </c>
      <c r="D130" s="240">
        <v>1</v>
      </c>
      <c r="E130" s="278">
        <v>89100</v>
      </c>
      <c r="F130" s="241">
        <f t="shared" si="2"/>
        <v>16929</v>
      </c>
      <c r="G130" s="241">
        <f t="shared" si="3"/>
        <v>106029</v>
      </c>
      <c r="I130" s="28"/>
      <c r="J130" s="25"/>
    </row>
    <row r="131" spans="1:10" ht="24.95" customHeight="1" x14ac:dyDescent="0.25">
      <c r="A131" s="73">
        <v>126</v>
      </c>
      <c r="B131" s="247" t="s">
        <v>465</v>
      </c>
      <c r="C131" s="104" t="s">
        <v>18</v>
      </c>
      <c r="D131" s="240">
        <v>1</v>
      </c>
      <c r="E131" s="278">
        <v>404865</v>
      </c>
      <c r="F131" s="241">
        <f t="shared" si="2"/>
        <v>76924.350000000006</v>
      </c>
      <c r="G131" s="241">
        <f t="shared" si="3"/>
        <v>481789.35</v>
      </c>
      <c r="I131" s="28"/>
      <c r="J131" s="25"/>
    </row>
    <row r="132" spans="1:10" ht="24.95" customHeight="1" x14ac:dyDescent="0.25">
      <c r="A132" s="73">
        <v>127</v>
      </c>
      <c r="B132" s="247" t="s">
        <v>468</v>
      </c>
      <c r="C132" s="104" t="s">
        <v>18</v>
      </c>
      <c r="D132" s="240">
        <v>1</v>
      </c>
      <c r="E132" s="278">
        <v>586845</v>
      </c>
      <c r="F132" s="241">
        <f t="shared" si="2"/>
        <v>111500.55</v>
      </c>
      <c r="G132" s="241">
        <f t="shared" si="3"/>
        <v>698345.55</v>
      </c>
      <c r="I132" s="28"/>
      <c r="J132" s="25"/>
    </row>
    <row r="133" spans="1:10" ht="24.95" customHeight="1" x14ac:dyDescent="0.25">
      <c r="A133" s="73">
        <v>128</v>
      </c>
      <c r="B133" s="247" t="s">
        <v>1457</v>
      </c>
      <c r="C133" s="104" t="s">
        <v>482</v>
      </c>
      <c r="D133" s="240">
        <v>1</v>
      </c>
      <c r="E133" s="278">
        <v>82350</v>
      </c>
      <c r="F133" s="241">
        <f t="shared" si="2"/>
        <v>15646.5</v>
      </c>
      <c r="G133" s="241">
        <f t="shared" si="3"/>
        <v>97996.5</v>
      </c>
      <c r="I133" s="28"/>
      <c r="J133" s="25"/>
    </row>
    <row r="134" spans="1:10" ht="24.95" customHeight="1" x14ac:dyDescent="0.25">
      <c r="A134" s="73">
        <v>129</v>
      </c>
      <c r="B134" s="247" t="s">
        <v>483</v>
      </c>
      <c r="C134" s="104" t="s">
        <v>482</v>
      </c>
      <c r="D134" s="240">
        <v>1</v>
      </c>
      <c r="E134" s="278">
        <v>130545</v>
      </c>
      <c r="F134" s="241">
        <f t="shared" si="2"/>
        <v>24803.55</v>
      </c>
      <c r="G134" s="241">
        <f t="shared" si="3"/>
        <v>155348.54999999999</v>
      </c>
      <c r="I134" s="28"/>
      <c r="J134" s="25"/>
    </row>
    <row r="135" spans="1:10" ht="24.95" customHeight="1" x14ac:dyDescent="0.25">
      <c r="A135" s="73">
        <v>130</v>
      </c>
      <c r="B135" s="247" t="s">
        <v>485</v>
      </c>
      <c r="C135" s="104" t="s">
        <v>482</v>
      </c>
      <c r="D135" s="240">
        <v>1</v>
      </c>
      <c r="E135" s="306">
        <v>37462</v>
      </c>
      <c r="F135" s="307">
        <f t="shared" ref="F135:F198" si="4">+E135*0.19</f>
        <v>7117.78</v>
      </c>
      <c r="G135" s="307">
        <f t="shared" ref="G135:G198" si="5">+F135+E135</f>
        <v>44579.78</v>
      </c>
      <c r="I135" s="28"/>
      <c r="J135" s="25"/>
    </row>
    <row r="136" spans="1:10" ht="24.95" customHeight="1" x14ac:dyDescent="0.25">
      <c r="A136" s="73">
        <v>131</v>
      </c>
      <c r="B136" s="247" t="s">
        <v>486</v>
      </c>
      <c r="C136" s="104" t="s">
        <v>482</v>
      </c>
      <c r="D136" s="240">
        <v>1</v>
      </c>
      <c r="E136" s="306">
        <v>34750</v>
      </c>
      <c r="F136" s="307">
        <f t="shared" si="4"/>
        <v>6602.5</v>
      </c>
      <c r="G136" s="307">
        <f t="shared" si="5"/>
        <v>41352.5</v>
      </c>
      <c r="I136" s="28"/>
      <c r="J136" s="25"/>
    </row>
    <row r="137" spans="1:10" ht="24.95" customHeight="1" x14ac:dyDescent="0.25">
      <c r="A137" s="73">
        <v>132</v>
      </c>
      <c r="B137" s="247" t="s">
        <v>487</v>
      </c>
      <c r="C137" s="104" t="s">
        <v>18</v>
      </c>
      <c r="D137" s="240">
        <v>1</v>
      </c>
      <c r="E137" s="278">
        <v>70065</v>
      </c>
      <c r="F137" s="241">
        <f t="shared" si="4"/>
        <v>13312.35</v>
      </c>
      <c r="G137" s="241">
        <f t="shared" si="5"/>
        <v>83377.350000000006</v>
      </c>
      <c r="I137" s="28"/>
      <c r="J137" s="25"/>
    </row>
    <row r="138" spans="1:10" ht="24.95" customHeight="1" x14ac:dyDescent="0.25">
      <c r="A138" s="73">
        <v>133</v>
      </c>
      <c r="B138" s="247" t="s">
        <v>488</v>
      </c>
      <c r="C138" s="104" t="s">
        <v>482</v>
      </c>
      <c r="D138" s="240">
        <v>1</v>
      </c>
      <c r="E138" s="278">
        <v>69660</v>
      </c>
      <c r="F138" s="241">
        <f t="shared" si="4"/>
        <v>13235.4</v>
      </c>
      <c r="G138" s="241">
        <f t="shared" si="5"/>
        <v>82895.399999999994</v>
      </c>
      <c r="I138" s="28"/>
      <c r="J138" s="25"/>
    </row>
    <row r="139" spans="1:10" ht="24.95" customHeight="1" x14ac:dyDescent="0.25">
      <c r="A139" s="73">
        <v>134</v>
      </c>
      <c r="B139" s="247" t="s">
        <v>490</v>
      </c>
      <c r="C139" s="104" t="s">
        <v>482</v>
      </c>
      <c r="D139" s="240">
        <v>1</v>
      </c>
      <c r="E139" s="278">
        <v>69660</v>
      </c>
      <c r="F139" s="241">
        <f t="shared" si="4"/>
        <v>13235.4</v>
      </c>
      <c r="G139" s="241">
        <f t="shared" si="5"/>
        <v>82895.399999999994</v>
      </c>
      <c r="I139" s="28"/>
      <c r="J139" s="25"/>
    </row>
    <row r="140" spans="1:10" ht="24.95" customHeight="1" x14ac:dyDescent="0.25">
      <c r="A140" s="73">
        <v>135</v>
      </c>
      <c r="B140" s="247" t="s">
        <v>491</v>
      </c>
      <c r="C140" s="104" t="s">
        <v>471</v>
      </c>
      <c r="D140" s="240">
        <v>1</v>
      </c>
      <c r="E140" s="278">
        <v>1743</v>
      </c>
      <c r="F140" s="241">
        <f t="shared" si="4"/>
        <v>331.17</v>
      </c>
      <c r="G140" s="241">
        <f t="shared" si="5"/>
        <v>2074.17</v>
      </c>
      <c r="I140" s="28"/>
      <c r="J140" s="25"/>
    </row>
    <row r="141" spans="1:10" ht="45.95" customHeight="1" x14ac:dyDescent="0.25">
      <c r="A141" s="73">
        <v>136</v>
      </c>
      <c r="B141" s="247" t="s">
        <v>493</v>
      </c>
      <c r="C141" s="104" t="s">
        <v>18</v>
      </c>
      <c r="D141" s="240">
        <v>1</v>
      </c>
      <c r="E141" s="278">
        <v>296865</v>
      </c>
      <c r="F141" s="241">
        <f t="shared" si="4"/>
        <v>56404.35</v>
      </c>
      <c r="G141" s="241">
        <f t="shared" si="5"/>
        <v>353269.35</v>
      </c>
      <c r="I141" s="28"/>
      <c r="J141" s="25"/>
    </row>
    <row r="142" spans="1:10" ht="24.95" customHeight="1" x14ac:dyDescent="0.25">
      <c r="A142" s="73">
        <v>137</v>
      </c>
      <c r="B142" s="247" t="s">
        <v>496</v>
      </c>
      <c r="C142" s="104" t="s">
        <v>18</v>
      </c>
      <c r="D142" s="240">
        <v>1</v>
      </c>
      <c r="E142" s="278">
        <v>685665</v>
      </c>
      <c r="F142" s="241">
        <f t="shared" si="4"/>
        <v>130276.35</v>
      </c>
      <c r="G142" s="241">
        <f t="shared" si="5"/>
        <v>815941.35</v>
      </c>
      <c r="I142" s="28"/>
      <c r="J142" s="25"/>
    </row>
    <row r="143" spans="1:10" ht="24.95" customHeight="1" x14ac:dyDescent="0.25">
      <c r="A143" s="73">
        <v>138</v>
      </c>
      <c r="B143" s="247" t="s">
        <v>1458</v>
      </c>
      <c r="C143" s="104" t="s">
        <v>18</v>
      </c>
      <c r="D143" s="240">
        <v>1</v>
      </c>
      <c r="E143" s="278">
        <v>74249</v>
      </c>
      <c r="F143" s="241">
        <f t="shared" si="4"/>
        <v>14107.31</v>
      </c>
      <c r="G143" s="241">
        <f t="shared" si="5"/>
        <v>88356.31</v>
      </c>
      <c r="I143" s="28"/>
      <c r="J143" s="25"/>
    </row>
    <row r="144" spans="1:10" ht="24.95" customHeight="1" x14ac:dyDescent="0.25">
      <c r="A144" s="73">
        <v>139</v>
      </c>
      <c r="B144" s="247" t="s">
        <v>1459</v>
      </c>
      <c r="C144" s="104" t="s">
        <v>18</v>
      </c>
      <c r="D144" s="240">
        <v>1</v>
      </c>
      <c r="E144" s="278">
        <v>47115</v>
      </c>
      <c r="F144" s="241">
        <f t="shared" si="4"/>
        <v>8951.85</v>
      </c>
      <c r="G144" s="241">
        <f t="shared" si="5"/>
        <v>56066.85</v>
      </c>
      <c r="I144" s="28"/>
      <c r="J144" s="25"/>
    </row>
    <row r="145" spans="1:10" ht="24.95" customHeight="1" x14ac:dyDescent="0.25">
      <c r="A145" s="73">
        <v>140</v>
      </c>
      <c r="B145" s="247" t="s">
        <v>505</v>
      </c>
      <c r="C145" s="104" t="s">
        <v>18</v>
      </c>
      <c r="D145" s="240">
        <v>1</v>
      </c>
      <c r="E145" s="278">
        <v>74115</v>
      </c>
      <c r="F145" s="241">
        <f t="shared" si="4"/>
        <v>14081.85</v>
      </c>
      <c r="G145" s="241">
        <f t="shared" si="5"/>
        <v>88196.85</v>
      </c>
      <c r="I145" s="28"/>
      <c r="J145" s="25"/>
    </row>
    <row r="146" spans="1:10" ht="24.95" customHeight="1" x14ac:dyDescent="0.25">
      <c r="A146" s="73">
        <v>141</v>
      </c>
      <c r="B146" s="247" t="s">
        <v>507</v>
      </c>
      <c r="C146" s="104" t="s">
        <v>18</v>
      </c>
      <c r="D146" s="240">
        <v>1</v>
      </c>
      <c r="E146" s="278">
        <v>94365</v>
      </c>
      <c r="F146" s="241">
        <f t="shared" si="4"/>
        <v>17929.349999999999</v>
      </c>
      <c r="G146" s="241">
        <f t="shared" si="5"/>
        <v>112294.35</v>
      </c>
      <c r="I146" s="28"/>
      <c r="J146" s="25"/>
    </row>
    <row r="147" spans="1:10" ht="24.95" customHeight="1" x14ac:dyDescent="0.25">
      <c r="A147" s="73">
        <v>142</v>
      </c>
      <c r="B147" s="247" t="s">
        <v>510</v>
      </c>
      <c r="C147" s="104" t="s">
        <v>18</v>
      </c>
      <c r="D147" s="240">
        <v>1</v>
      </c>
      <c r="E147" s="278">
        <v>1500</v>
      </c>
      <c r="F147" s="241">
        <f t="shared" si="4"/>
        <v>285</v>
      </c>
      <c r="G147" s="241">
        <f t="shared" si="5"/>
        <v>1785</v>
      </c>
      <c r="I147" s="28"/>
      <c r="J147" s="25"/>
    </row>
    <row r="148" spans="1:10" ht="24.95" customHeight="1" x14ac:dyDescent="0.25">
      <c r="A148" s="73">
        <v>143</v>
      </c>
      <c r="B148" s="247" t="s">
        <v>513</v>
      </c>
      <c r="C148" s="104" t="s">
        <v>18</v>
      </c>
      <c r="D148" s="240">
        <v>1</v>
      </c>
      <c r="E148" s="278">
        <v>39500</v>
      </c>
      <c r="F148" s="241">
        <f t="shared" si="4"/>
        <v>7505</v>
      </c>
      <c r="G148" s="241">
        <f t="shared" si="5"/>
        <v>47005</v>
      </c>
      <c r="I148" s="28"/>
      <c r="J148" s="25"/>
    </row>
    <row r="149" spans="1:10" ht="24.95" customHeight="1" x14ac:dyDescent="0.25">
      <c r="A149" s="73">
        <v>144</v>
      </c>
      <c r="B149" s="247" t="s">
        <v>519</v>
      </c>
      <c r="C149" s="104" t="s">
        <v>18</v>
      </c>
      <c r="D149" s="240">
        <v>1</v>
      </c>
      <c r="E149" s="278">
        <v>25515</v>
      </c>
      <c r="F149" s="241">
        <f t="shared" si="4"/>
        <v>4847.8500000000004</v>
      </c>
      <c r="G149" s="241">
        <f t="shared" si="5"/>
        <v>30362.85</v>
      </c>
      <c r="I149" s="28"/>
      <c r="J149" s="25"/>
    </row>
    <row r="150" spans="1:10" ht="24.95" customHeight="1" x14ac:dyDescent="0.25">
      <c r="A150" s="73">
        <v>145</v>
      </c>
      <c r="B150" s="247" t="s">
        <v>522</v>
      </c>
      <c r="C150" s="104" t="s">
        <v>237</v>
      </c>
      <c r="D150" s="240">
        <v>1</v>
      </c>
      <c r="E150" s="278">
        <v>229365</v>
      </c>
      <c r="F150" s="241">
        <f t="shared" si="4"/>
        <v>43579.35</v>
      </c>
      <c r="G150" s="241">
        <f t="shared" si="5"/>
        <v>272944.34999999998</v>
      </c>
      <c r="I150" s="28"/>
      <c r="J150" s="25"/>
    </row>
    <row r="151" spans="1:10" ht="24.95" customHeight="1" x14ac:dyDescent="0.25">
      <c r="A151" s="73">
        <v>146</v>
      </c>
      <c r="B151" s="247" t="s">
        <v>524</v>
      </c>
      <c r="C151" s="104" t="s">
        <v>18</v>
      </c>
      <c r="D151" s="240">
        <v>1</v>
      </c>
      <c r="E151" s="278">
        <v>39015</v>
      </c>
      <c r="F151" s="241">
        <f t="shared" si="4"/>
        <v>7412.85</v>
      </c>
      <c r="G151" s="241">
        <f t="shared" si="5"/>
        <v>46427.85</v>
      </c>
      <c r="I151" s="28"/>
      <c r="J151" s="25"/>
    </row>
    <row r="152" spans="1:10" ht="24.95" customHeight="1" x14ac:dyDescent="0.25">
      <c r="A152" s="73">
        <v>147</v>
      </c>
      <c r="B152" s="247" t="s">
        <v>529</v>
      </c>
      <c r="C152" s="104" t="s">
        <v>1460</v>
      </c>
      <c r="D152" s="240">
        <v>1</v>
      </c>
      <c r="E152" s="278">
        <v>167670</v>
      </c>
      <c r="F152" s="241">
        <f t="shared" si="4"/>
        <v>31857.3</v>
      </c>
      <c r="G152" s="241">
        <f t="shared" si="5"/>
        <v>199527.3</v>
      </c>
      <c r="I152" s="28"/>
      <c r="J152" s="25"/>
    </row>
    <row r="153" spans="1:10" ht="24.95" customHeight="1" x14ac:dyDescent="0.25">
      <c r="A153" s="73">
        <v>148</v>
      </c>
      <c r="B153" s="247" t="s">
        <v>530</v>
      </c>
      <c r="C153" s="104" t="s">
        <v>531</v>
      </c>
      <c r="D153" s="240">
        <v>1</v>
      </c>
      <c r="E153" s="306">
        <v>32400</v>
      </c>
      <c r="F153" s="307">
        <f t="shared" si="4"/>
        <v>6156</v>
      </c>
      <c r="G153" s="307">
        <f t="shared" si="5"/>
        <v>38556</v>
      </c>
      <c r="I153" s="28"/>
      <c r="J153" s="25"/>
    </row>
    <row r="154" spans="1:10" ht="24.95" customHeight="1" x14ac:dyDescent="0.25">
      <c r="A154" s="73">
        <v>149</v>
      </c>
      <c r="B154" s="247" t="s">
        <v>532</v>
      </c>
      <c r="C154" s="104" t="s">
        <v>101</v>
      </c>
      <c r="D154" s="240">
        <v>1</v>
      </c>
      <c r="E154" s="278">
        <v>17955</v>
      </c>
      <c r="F154" s="241">
        <f t="shared" si="4"/>
        <v>3411.45</v>
      </c>
      <c r="G154" s="241">
        <f t="shared" si="5"/>
        <v>21366.45</v>
      </c>
      <c r="I154" s="28"/>
      <c r="J154" s="25"/>
    </row>
    <row r="155" spans="1:10" ht="24.95" customHeight="1" x14ac:dyDescent="0.25">
      <c r="A155" s="73">
        <v>150</v>
      </c>
      <c r="B155" s="247" t="s">
        <v>536</v>
      </c>
      <c r="C155" s="104" t="s">
        <v>18</v>
      </c>
      <c r="D155" s="240">
        <v>1</v>
      </c>
      <c r="E155" s="278">
        <v>94365</v>
      </c>
      <c r="F155" s="241">
        <f t="shared" si="4"/>
        <v>17929.349999999999</v>
      </c>
      <c r="G155" s="241">
        <f t="shared" si="5"/>
        <v>112294.35</v>
      </c>
      <c r="I155" s="28"/>
      <c r="J155" s="25"/>
    </row>
    <row r="156" spans="1:10" ht="24.95" customHeight="1" x14ac:dyDescent="0.25">
      <c r="A156" s="73">
        <v>151</v>
      </c>
      <c r="B156" s="247" t="s">
        <v>539</v>
      </c>
      <c r="C156" s="104" t="s">
        <v>531</v>
      </c>
      <c r="D156" s="240">
        <v>1</v>
      </c>
      <c r="E156" s="278">
        <v>10260</v>
      </c>
      <c r="F156" s="241">
        <f t="shared" si="4"/>
        <v>1949.4</v>
      </c>
      <c r="G156" s="241">
        <f t="shared" si="5"/>
        <v>12209.4</v>
      </c>
      <c r="I156" s="28"/>
      <c r="J156" s="25"/>
    </row>
    <row r="157" spans="1:10" ht="24.95" customHeight="1" x14ac:dyDescent="0.25">
      <c r="A157" s="73">
        <v>152</v>
      </c>
      <c r="B157" s="247" t="s">
        <v>542</v>
      </c>
      <c r="C157" s="104" t="s">
        <v>543</v>
      </c>
      <c r="D157" s="240">
        <v>1</v>
      </c>
      <c r="E157" s="278">
        <v>310230</v>
      </c>
      <c r="F157" s="241">
        <f t="shared" si="4"/>
        <v>58943.7</v>
      </c>
      <c r="G157" s="241">
        <f t="shared" si="5"/>
        <v>369173.7</v>
      </c>
      <c r="I157" s="28"/>
      <c r="J157" s="25"/>
    </row>
    <row r="158" spans="1:10" ht="24.95" customHeight="1" x14ac:dyDescent="0.25">
      <c r="A158" s="73">
        <v>153</v>
      </c>
      <c r="B158" s="247" t="s">
        <v>545</v>
      </c>
      <c r="C158" s="104" t="s">
        <v>18</v>
      </c>
      <c r="D158" s="240">
        <v>1</v>
      </c>
      <c r="E158" s="278">
        <v>5400</v>
      </c>
      <c r="F158" s="241">
        <f t="shared" si="4"/>
        <v>1026</v>
      </c>
      <c r="G158" s="241">
        <f t="shared" si="5"/>
        <v>6426</v>
      </c>
      <c r="I158" s="28"/>
      <c r="J158" s="25"/>
    </row>
    <row r="159" spans="1:10" ht="24.95" customHeight="1" x14ac:dyDescent="0.25">
      <c r="A159" s="73">
        <v>154</v>
      </c>
      <c r="B159" s="247" t="s">
        <v>548</v>
      </c>
      <c r="C159" s="104" t="s">
        <v>18</v>
      </c>
      <c r="D159" s="240">
        <v>1</v>
      </c>
      <c r="E159" s="278">
        <v>11327</v>
      </c>
      <c r="F159" s="241">
        <f t="shared" si="4"/>
        <v>2152.13</v>
      </c>
      <c r="G159" s="241">
        <f t="shared" si="5"/>
        <v>13479.130000000001</v>
      </c>
      <c r="I159" s="28"/>
      <c r="J159" s="25"/>
    </row>
    <row r="160" spans="1:10" ht="24.95" customHeight="1" x14ac:dyDescent="0.25">
      <c r="A160" s="73">
        <v>155</v>
      </c>
      <c r="B160" s="247" t="s">
        <v>550</v>
      </c>
      <c r="C160" s="104" t="s">
        <v>18</v>
      </c>
      <c r="D160" s="240">
        <v>1</v>
      </c>
      <c r="E160" s="278">
        <v>3902</v>
      </c>
      <c r="F160" s="241">
        <f t="shared" si="4"/>
        <v>741.38</v>
      </c>
      <c r="G160" s="241">
        <f t="shared" si="5"/>
        <v>4643.38</v>
      </c>
      <c r="I160" s="28"/>
      <c r="J160" s="25"/>
    </row>
    <row r="161" spans="1:10" ht="24.95" customHeight="1" x14ac:dyDescent="0.25">
      <c r="A161" s="73">
        <v>156</v>
      </c>
      <c r="B161" s="247" t="s">
        <v>553</v>
      </c>
      <c r="C161" s="104" t="s">
        <v>18</v>
      </c>
      <c r="D161" s="240">
        <v>1</v>
      </c>
      <c r="E161" s="278">
        <v>13365</v>
      </c>
      <c r="F161" s="241">
        <f t="shared" si="4"/>
        <v>2539.35</v>
      </c>
      <c r="G161" s="241">
        <f t="shared" si="5"/>
        <v>15904.35</v>
      </c>
      <c r="I161" s="28"/>
      <c r="J161" s="25"/>
    </row>
    <row r="162" spans="1:10" ht="24.95" customHeight="1" x14ac:dyDescent="0.25">
      <c r="A162" s="73">
        <v>157</v>
      </c>
      <c r="B162" s="247" t="s">
        <v>556</v>
      </c>
      <c r="C162" s="104" t="s">
        <v>18</v>
      </c>
      <c r="D162" s="240">
        <v>1</v>
      </c>
      <c r="E162" s="278">
        <v>4421</v>
      </c>
      <c r="F162" s="241">
        <f t="shared" si="4"/>
        <v>839.99</v>
      </c>
      <c r="G162" s="241">
        <f t="shared" si="5"/>
        <v>5260.99</v>
      </c>
      <c r="I162" s="28"/>
      <c r="J162" s="25"/>
    </row>
    <row r="163" spans="1:10" ht="46.5" customHeight="1" x14ac:dyDescent="0.25">
      <c r="A163" s="73">
        <v>158</v>
      </c>
      <c r="B163" s="247" t="s">
        <v>559</v>
      </c>
      <c r="C163" s="104" t="s">
        <v>18</v>
      </c>
      <c r="D163" s="240">
        <v>1</v>
      </c>
      <c r="E163" s="278">
        <v>736965</v>
      </c>
      <c r="F163" s="241">
        <f t="shared" si="4"/>
        <v>140023.35</v>
      </c>
      <c r="G163" s="241">
        <f t="shared" si="5"/>
        <v>876988.35</v>
      </c>
      <c r="I163" s="28"/>
      <c r="J163" s="25"/>
    </row>
    <row r="164" spans="1:10" ht="24.95" customHeight="1" x14ac:dyDescent="0.25">
      <c r="A164" s="73">
        <v>159</v>
      </c>
      <c r="B164" s="247" t="s">
        <v>569</v>
      </c>
      <c r="C164" s="104" t="s">
        <v>18</v>
      </c>
      <c r="D164" s="240">
        <v>1</v>
      </c>
      <c r="E164" s="278">
        <v>263723</v>
      </c>
      <c r="F164" s="241">
        <f t="shared" si="4"/>
        <v>50107.37</v>
      </c>
      <c r="G164" s="241">
        <f t="shared" si="5"/>
        <v>313830.37</v>
      </c>
      <c r="I164" s="28"/>
      <c r="J164" s="25"/>
    </row>
    <row r="165" spans="1:10" ht="24.95" customHeight="1" x14ac:dyDescent="0.25">
      <c r="A165" s="73">
        <v>160</v>
      </c>
      <c r="B165" s="247" t="s">
        <v>571</v>
      </c>
      <c r="C165" s="104" t="s">
        <v>370</v>
      </c>
      <c r="D165" s="240">
        <v>1</v>
      </c>
      <c r="E165" s="278">
        <v>44325</v>
      </c>
      <c r="F165" s="241">
        <f t="shared" si="4"/>
        <v>8421.75</v>
      </c>
      <c r="G165" s="241">
        <f t="shared" si="5"/>
        <v>52746.75</v>
      </c>
      <c r="I165" s="28"/>
      <c r="J165" s="25"/>
    </row>
    <row r="166" spans="1:10" ht="24.95" customHeight="1" x14ac:dyDescent="0.25">
      <c r="A166" s="73">
        <v>161</v>
      </c>
      <c r="B166" s="247" t="s">
        <v>574</v>
      </c>
      <c r="C166" s="104" t="s">
        <v>18</v>
      </c>
      <c r="D166" s="240">
        <v>1</v>
      </c>
      <c r="E166" s="278">
        <v>40191</v>
      </c>
      <c r="F166" s="241">
        <f t="shared" si="4"/>
        <v>7636.29</v>
      </c>
      <c r="G166" s="241">
        <f t="shared" si="5"/>
        <v>47827.29</v>
      </c>
      <c r="I166" s="28"/>
      <c r="J166" s="25"/>
    </row>
    <row r="167" spans="1:10" ht="24.95" customHeight="1" x14ac:dyDescent="0.25">
      <c r="A167" s="73">
        <v>162</v>
      </c>
      <c r="B167" s="247" t="s">
        <v>576</v>
      </c>
      <c r="C167" s="104" t="s">
        <v>18</v>
      </c>
      <c r="D167" s="240">
        <v>1</v>
      </c>
      <c r="E167" s="278">
        <v>52380</v>
      </c>
      <c r="F167" s="241">
        <f t="shared" si="4"/>
        <v>9952.2000000000007</v>
      </c>
      <c r="G167" s="241">
        <f t="shared" si="5"/>
        <v>62332.2</v>
      </c>
      <c r="I167" s="28"/>
      <c r="J167" s="25"/>
    </row>
    <row r="168" spans="1:10" ht="24.95" customHeight="1" x14ac:dyDescent="0.25">
      <c r="A168" s="73">
        <v>163</v>
      </c>
      <c r="B168" s="247" t="s">
        <v>578</v>
      </c>
      <c r="C168" s="104" t="s">
        <v>18</v>
      </c>
      <c r="D168" s="240">
        <v>1</v>
      </c>
      <c r="E168" s="278">
        <v>208373</v>
      </c>
      <c r="F168" s="241">
        <f t="shared" si="4"/>
        <v>39590.870000000003</v>
      </c>
      <c r="G168" s="241">
        <f t="shared" si="5"/>
        <v>247963.87</v>
      </c>
      <c r="I168" s="28"/>
      <c r="J168" s="25"/>
    </row>
    <row r="169" spans="1:10" ht="24.95" customHeight="1" x14ac:dyDescent="0.25">
      <c r="A169" s="73">
        <v>164</v>
      </c>
      <c r="B169" s="247" t="s">
        <v>581</v>
      </c>
      <c r="C169" s="104" t="s">
        <v>18</v>
      </c>
      <c r="D169" s="240">
        <v>1</v>
      </c>
      <c r="E169" s="278">
        <v>30023</v>
      </c>
      <c r="F169" s="241">
        <f t="shared" si="4"/>
        <v>5704.37</v>
      </c>
      <c r="G169" s="241">
        <f t="shared" si="5"/>
        <v>35727.370000000003</v>
      </c>
      <c r="I169" s="28"/>
      <c r="J169" s="25"/>
    </row>
    <row r="170" spans="1:10" ht="24.95" customHeight="1" x14ac:dyDescent="0.25">
      <c r="A170" s="73">
        <v>165</v>
      </c>
      <c r="B170" s="247" t="s">
        <v>584</v>
      </c>
      <c r="C170" s="104" t="s">
        <v>18</v>
      </c>
      <c r="D170" s="240">
        <v>1</v>
      </c>
      <c r="E170" s="278">
        <v>24165</v>
      </c>
      <c r="F170" s="241">
        <f t="shared" si="4"/>
        <v>4591.3500000000004</v>
      </c>
      <c r="G170" s="241">
        <f t="shared" si="5"/>
        <v>28756.35</v>
      </c>
      <c r="I170" s="28"/>
      <c r="J170" s="25"/>
    </row>
    <row r="171" spans="1:10" ht="24.95" customHeight="1" x14ac:dyDescent="0.25">
      <c r="A171" s="73">
        <v>166</v>
      </c>
      <c r="B171" s="247" t="s">
        <v>586</v>
      </c>
      <c r="C171" s="104" t="s">
        <v>18</v>
      </c>
      <c r="D171" s="240">
        <v>1</v>
      </c>
      <c r="E171" s="278">
        <v>44407</v>
      </c>
      <c r="F171" s="241">
        <f t="shared" si="4"/>
        <v>8437.33</v>
      </c>
      <c r="G171" s="241">
        <f t="shared" si="5"/>
        <v>52844.33</v>
      </c>
      <c r="I171" s="28"/>
      <c r="J171" s="25"/>
    </row>
    <row r="172" spans="1:10" ht="24.95" customHeight="1" x14ac:dyDescent="0.25">
      <c r="A172" s="73">
        <v>167</v>
      </c>
      <c r="B172" s="247" t="s">
        <v>587</v>
      </c>
      <c r="C172" s="104" t="s">
        <v>115</v>
      </c>
      <c r="D172" s="240">
        <v>1</v>
      </c>
      <c r="E172" s="278">
        <v>60615</v>
      </c>
      <c r="F172" s="241">
        <f t="shared" si="4"/>
        <v>11516.85</v>
      </c>
      <c r="G172" s="241">
        <f t="shared" si="5"/>
        <v>72131.850000000006</v>
      </c>
      <c r="I172" s="28"/>
      <c r="J172" s="25"/>
    </row>
    <row r="173" spans="1:10" ht="24.95" customHeight="1" x14ac:dyDescent="0.25">
      <c r="A173" s="73">
        <v>168</v>
      </c>
      <c r="B173" s="247" t="s">
        <v>590</v>
      </c>
      <c r="C173" s="104" t="s">
        <v>359</v>
      </c>
      <c r="D173" s="240">
        <v>1</v>
      </c>
      <c r="E173" s="278">
        <v>178200</v>
      </c>
      <c r="F173" s="241">
        <f t="shared" si="4"/>
        <v>33858</v>
      </c>
      <c r="G173" s="241">
        <f t="shared" si="5"/>
        <v>212058</v>
      </c>
      <c r="I173" s="28"/>
      <c r="J173" s="25"/>
    </row>
    <row r="174" spans="1:10" ht="24.95" customHeight="1" x14ac:dyDescent="0.25">
      <c r="A174" s="73">
        <v>169</v>
      </c>
      <c r="B174" s="247" t="s">
        <v>591</v>
      </c>
      <c r="C174" s="104" t="s">
        <v>18</v>
      </c>
      <c r="D174" s="240">
        <v>1</v>
      </c>
      <c r="E174" s="278">
        <v>95850</v>
      </c>
      <c r="F174" s="241">
        <f t="shared" si="4"/>
        <v>18211.5</v>
      </c>
      <c r="G174" s="241">
        <f t="shared" si="5"/>
        <v>114061.5</v>
      </c>
      <c r="I174" s="28"/>
      <c r="J174" s="25"/>
    </row>
    <row r="175" spans="1:10" ht="24.95" customHeight="1" x14ac:dyDescent="0.25">
      <c r="A175" s="73">
        <v>170</v>
      </c>
      <c r="B175" s="247" t="s">
        <v>592</v>
      </c>
      <c r="C175" s="104" t="s">
        <v>18</v>
      </c>
      <c r="D175" s="240">
        <v>1</v>
      </c>
      <c r="E175" s="278">
        <v>67750</v>
      </c>
      <c r="F175" s="241">
        <f t="shared" si="4"/>
        <v>12872.5</v>
      </c>
      <c r="G175" s="241">
        <f t="shared" si="5"/>
        <v>80622.5</v>
      </c>
      <c r="I175" s="28"/>
      <c r="J175" s="25"/>
    </row>
    <row r="176" spans="1:10" ht="24.95" customHeight="1" x14ac:dyDescent="0.25">
      <c r="A176" s="73">
        <v>171</v>
      </c>
      <c r="B176" s="247" t="s">
        <v>593</v>
      </c>
      <c r="C176" s="104" t="s">
        <v>18</v>
      </c>
      <c r="D176" s="240">
        <v>1</v>
      </c>
      <c r="E176" s="278">
        <v>45765</v>
      </c>
      <c r="F176" s="241">
        <f t="shared" si="4"/>
        <v>8695.35</v>
      </c>
      <c r="G176" s="241">
        <f t="shared" si="5"/>
        <v>54460.35</v>
      </c>
      <c r="I176" s="28"/>
      <c r="J176" s="25"/>
    </row>
    <row r="177" spans="1:10" ht="24.95" customHeight="1" x14ac:dyDescent="0.25">
      <c r="A177" s="73">
        <v>172</v>
      </c>
      <c r="B177" s="247" t="s">
        <v>595</v>
      </c>
      <c r="C177" s="104" t="s">
        <v>18</v>
      </c>
      <c r="D177" s="240">
        <v>1</v>
      </c>
      <c r="E177" s="278">
        <v>52481</v>
      </c>
      <c r="F177" s="241">
        <f t="shared" si="4"/>
        <v>9971.39</v>
      </c>
      <c r="G177" s="241">
        <f t="shared" si="5"/>
        <v>62452.39</v>
      </c>
      <c r="I177" s="28"/>
      <c r="J177" s="25"/>
    </row>
    <row r="178" spans="1:10" ht="24.95" customHeight="1" x14ac:dyDescent="0.25">
      <c r="A178" s="73">
        <v>173</v>
      </c>
      <c r="B178" s="247" t="s">
        <v>597</v>
      </c>
      <c r="C178" s="104" t="s">
        <v>598</v>
      </c>
      <c r="D178" s="240">
        <v>1</v>
      </c>
      <c r="E178" s="278">
        <v>43875</v>
      </c>
      <c r="F178" s="241">
        <f t="shared" si="4"/>
        <v>8336.25</v>
      </c>
      <c r="G178" s="241">
        <f t="shared" si="5"/>
        <v>52211.25</v>
      </c>
      <c r="I178" s="28"/>
      <c r="J178" s="25"/>
    </row>
    <row r="179" spans="1:10" ht="24.95" customHeight="1" x14ac:dyDescent="0.25">
      <c r="A179" s="73">
        <v>174</v>
      </c>
      <c r="B179" s="247" t="s">
        <v>599</v>
      </c>
      <c r="C179" s="104" t="s">
        <v>101</v>
      </c>
      <c r="D179" s="240">
        <v>1</v>
      </c>
      <c r="E179" s="278">
        <v>104700</v>
      </c>
      <c r="F179" s="241">
        <f t="shared" si="4"/>
        <v>19893</v>
      </c>
      <c r="G179" s="241">
        <f t="shared" si="5"/>
        <v>124593</v>
      </c>
      <c r="I179" s="28"/>
      <c r="J179" s="25"/>
    </row>
    <row r="180" spans="1:10" ht="24.95" customHeight="1" x14ac:dyDescent="0.25">
      <c r="A180" s="73">
        <v>175</v>
      </c>
      <c r="B180" s="247" t="s">
        <v>609</v>
      </c>
      <c r="C180" s="104" t="s">
        <v>603</v>
      </c>
      <c r="D180" s="240">
        <v>1</v>
      </c>
      <c r="E180" s="278">
        <v>778950</v>
      </c>
      <c r="F180" s="241">
        <f t="shared" si="4"/>
        <v>148000.5</v>
      </c>
      <c r="G180" s="241">
        <f t="shared" si="5"/>
        <v>926950.5</v>
      </c>
      <c r="I180" s="28"/>
      <c r="J180" s="25"/>
    </row>
    <row r="181" spans="1:10" ht="24.95" customHeight="1" x14ac:dyDescent="0.25">
      <c r="A181" s="73">
        <v>176</v>
      </c>
      <c r="B181" s="247" t="s">
        <v>627</v>
      </c>
      <c r="C181" s="104" t="s">
        <v>18</v>
      </c>
      <c r="D181" s="240">
        <v>1</v>
      </c>
      <c r="E181" s="278">
        <v>61290</v>
      </c>
      <c r="F181" s="241">
        <f t="shared" si="4"/>
        <v>11645.1</v>
      </c>
      <c r="G181" s="241">
        <f t="shared" si="5"/>
        <v>72935.100000000006</v>
      </c>
      <c r="I181" s="28"/>
      <c r="J181" s="25"/>
    </row>
    <row r="182" spans="1:10" ht="24.95" customHeight="1" x14ac:dyDescent="0.25">
      <c r="A182" s="73">
        <v>177</v>
      </c>
      <c r="B182" s="247" t="s">
        <v>629</v>
      </c>
      <c r="C182" s="104" t="s">
        <v>359</v>
      </c>
      <c r="D182" s="240">
        <v>1</v>
      </c>
      <c r="E182" s="278">
        <v>190680</v>
      </c>
      <c r="F182" s="241">
        <f t="shared" si="4"/>
        <v>36229.199999999997</v>
      </c>
      <c r="G182" s="241">
        <f t="shared" si="5"/>
        <v>226909.2</v>
      </c>
      <c r="I182" s="28"/>
      <c r="J182" s="25"/>
    </row>
    <row r="183" spans="1:10" ht="24.95" customHeight="1" x14ac:dyDescent="0.25">
      <c r="A183" s="73">
        <v>178</v>
      </c>
      <c r="B183" s="247" t="s">
        <v>630</v>
      </c>
      <c r="C183" s="104" t="s">
        <v>18</v>
      </c>
      <c r="D183" s="240">
        <v>1</v>
      </c>
      <c r="E183" s="278">
        <v>13365</v>
      </c>
      <c r="F183" s="241">
        <f t="shared" si="4"/>
        <v>2539.35</v>
      </c>
      <c r="G183" s="241">
        <f t="shared" si="5"/>
        <v>15904.35</v>
      </c>
      <c r="I183" s="28"/>
      <c r="J183" s="25"/>
    </row>
    <row r="184" spans="1:10" ht="24.95" customHeight="1" x14ac:dyDescent="0.25">
      <c r="A184" s="73">
        <v>179</v>
      </c>
      <c r="B184" s="247" t="s">
        <v>631</v>
      </c>
      <c r="C184" s="104" t="s">
        <v>18</v>
      </c>
      <c r="D184" s="240">
        <v>1</v>
      </c>
      <c r="E184" s="278">
        <v>242865</v>
      </c>
      <c r="F184" s="241">
        <f t="shared" si="4"/>
        <v>46144.35</v>
      </c>
      <c r="G184" s="241">
        <f t="shared" si="5"/>
        <v>289009.34999999998</v>
      </c>
      <c r="I184" s="28"/>
      <c r="J184" s="25"/>
    </row>
    <row r="185" spans="1:10" ht="24.95" customHeight="1" x14ac:dyDescent="0.25">
      <c r="A185" s="73">
        <v>180</v>
      </c>
      <c r="B185" s="247" t="s">
        <v>633</v>
      </c>
      <c r="C185" s="104" t="s">
        <v>237</v>
      </c>
      <c r="D185" s="240">
        <v>1</v>
      </c>
      <c r="E185" s="278">
        <v>219300</v>
      </c>
      <c r="F185" s="241">
        <f t="shared" si="4"/>
        <v>41667</v>
      </c>
      <c r="G185" s="241">
        <f t="shared" si="5"/>
        <v>260967</v>
      </c>
      <c r="I185" s="28"/>
      <c r="J185" s="25"/>
    </row>
    <row r="186" spans="1:10" ht="24.95" customHeight="1" x14ac:dyDescent="0.25">
      <c r="A186" s="73">
        <v>181</v>
      </c>
      <c r="B186" s="247" t="s">
        <v>634</v>
      </c>
      <c r="C186" s="104" t="s">
        <v>237</v>
      </c>
      <c r="D186" s="240">
        <v>1</v>
      </c>
      <c r="E186" s="278">
        <v>522000</v>
      </c>
      <c r="F186" s="241">
        <f t="shared" si="4"/>
        <v>99180</v>
      </c>
      <c r="G186" s="241">
        <f t="shared" si="5"/>
        <v>621180</v>
      </c>
      <c r="I186" s="28"/>
      <c r="J186" s="25"/>
    </row>
    <row r="187" spans="1:10" ht="24.95" customHeight="1" x14ac:dyDescent="0.25">
      <c r="A187" s="73">
        <v>182</v>
      </c>
      <c r="B187" s="247" t="s">
        <v>635</v>
      </c>
      <c r="C187" s="104" t="s">
        <v>237</v>
      </c>
      <c r="D187" s="240">
        <v>1</v>
      </c>
      <c r="E187" s="278">
        <v>493000</v>
      </c>
      <c r="F187" s="241">
        <f t="shared" si="4"/>
        <v>93670</v>
      </c>
      <c r="G187" s="241">
        <f t="shared" si="5"/>
        <v>586670</v>
      </c>
      <c r="I187" s="28"/>
      <c r="J187" s="25"/>
    </row>
    <row r="188" spans="1:10" ht="24.95" customHeight="1" x14ac:dyDescent="0.25">
      <c r="A188" s="73">
        <v>183</v>
      </c>
      <c r="B188" s="247" t="s">
        <v>1463</v>
      </c>
      <c r="C188" s="104" t="s">
        <v>359</v>
      </c>
      <c r="D188" s="240">
        <v>1</v>
      </c>
      <c r="E188" s="306">
        <v>675000</v>
      </c>
      <c r="F188" s="307">
        <f t="shared" si="4"/>
        <v>128250</v>
      </c>
      <c r="G188" s="307">
        <f t="shared" si="5"/>
        <v>803250</v>
      </c>
      <c r="I188" s="28"/>
      <c r="J188" s="25"/>
    </row>
    <row r="189" spans="1:10" ht="24.95" customHeight="1" x14ac:dyDescent="0.25">
      <c r="A189" s="73">
        <v>184</v>
      </c>
      <c r="B189" s="247" t="s">
        <v>636</v>
      </c>
      <c r="C189" s="104" t="s">
        <v>359</v>
      </c>
      <c r="D189" s="240">
        <v>1</v>
      </c>
      <c r="E189" s="306">
        <v>285700</v>
      </c>
      <c r="F189" s="307">
        <f t="shared" si="4"/>
        <v>54283</v>
      </c>
      <c r="G189" s="307">
        <f t="shared" si="5"/>
        <v>339983</v>
      </c>
      <c r="I189" s="28"/>
      <c r="J189" s="25"/>
    </row>
    <row r="190" spans="1:10" ht="24.95" customHeight="1" x14ac:dyDescent="0.25">
      <c r="A190" s="73">
        <v>185</v>
      </c>
      <c r="B190" s="247" t="s">
        <v>637</v>
      </c>
      <c r="C190" s="104" t="s">
        <v>359</v>
      </c>
      <c r="D190" s="240">
        <v>1</v>
      </c>
      <c r="E190" s="306">
        <v>610000</v>
      </c>
      <c r="F190" s="307">
        <f t="shared" si="4"/>
        <v>115900</v>
      </c>
      <c r="G190" s="307">
        <f t="shared" si="5"/>
        <v>725900</v>
      </c>
      <c r="I190" s="28"/>
      <c r="J190" s="25"/>
    </row>
    <row r="191" spans="1:10" ht="24.95" customHeight="1" x14ac:dyDescent="0.25">
      <c r="A191" s="73">
        <v>186</v>
      </c>
      <c r="B191" s="247" t="s">
        <v>638</v>
      </c>
      <c r="C191" s="104" t="s">
        <v>18</v>
      </c>
      <c r="D191" s="240">
        <v>1</v>
      </c>
      <c r="E191" s="278">
        <v>1494545</v>
      </c>
      <c r="F191" s="241">
        <f t="shared" si="4"/>
        <v>283963.55</v>
      </c>
      <c r="G191" s="241">
        <f t="shared" si="5"/>
        <v>1778508.55</v>
      </c>
      <c r="I191" s="28"/>
      <c r="J191" s="25"/>
    </row>
    <row r="192" spans="1:10" ht="24.95" customHeight="1" x14ac:dyDescent="0.25">
      <c r="A192" s="73">
        <v>187</v>
      </c>
      <c r="B192" s="247" t="s">
        <v>639</v>
      </c>
      <c r="C192" s="104" t="s">
        <v>18</v>
      </c>
      <c r="D192" s="240">
        <v>1</v>
      </c>
      <c r="E192" s="278">
        <v>12522</v>
      </c>
      <c r="F192" s="241">
        <f t="shared" si="4"/>
        <v>2379.1799999999998</v>
      </c>
      <c r="G192" s="241">
        <f t="shared" si="5"/>
        <v>14901.18</v>
      </c>
      <c r="I192" s="28"/>
      <c r="J192" s="25"/>
    </row>
    <row r="193" spans="1:10" ht="24.95" customHeight="1" x14ac:dyDescent="0.25">
      <c r="A193" s="73">
        <v>188</v>
      </c>
      <c r="B193" s="247" t="s">
        <v>640</v>
      </c>
      <c r="C193" s="104" t="s">
        <v>18</v>
      </c>
      <c r="D193" s="240">
        <v>1</v>
      </c>
      <c r="E193" s="278">
        <v>10425</v>
      </c>
      <c r="F193" s="241">
        <f t="shared" si="4"/>
        <v>1980.75</v>
      </c>
      <c r="G193" s="241">
        <f t="shared" si="5"/>
        <v>12405.75</v>
      </c>
      <c r="I193" s="28"/>
      <c r="J193" s="25"/>
    </row>
    <row r="194" spans="1:10" ht="24.95" customHeight="1" x14ac:dyDescent="0.25">
      <c r="A194" s="73">
        <v>189</v>
      </c>
      <c r="B194" s="247" t="s">
        <v>647</v>
      </c>
      <c r="C194" s="104" t="s">
        <v>18</v>
      </c>
      <c r="D194" s="240">
        <v>1</v>
      </c>
      <c r="E194" s="278">
        <v>111915</v>
      </c>
      <c r="F194" s="241">
        <f t="shared" si="4"/>
        <v>21263.85</v>
      </c>
      <c r="G194" s="241">
        <f t="shared" si="5"/>
        <v>133178.85</v>
      </c>
      <c r="I194" s="28"/>
      <c r="J194" s="25"/>
    </row>
    <row r="195" spans="1:10" ht="24.95" customHeight="1" x14ac:dyDescent="0.25">
      <c r="A195" s="73">
        <v>190</v>
      </c>
      <c r="B195" s="247" t="s">
        <v>648</v>
      </c>
      <c r="C195" s="104" t="s">
        <v>18</v>
      </c>
      <c r="D195" s="240">
        <v>1</v>
      </c>
      <c r="E195" s="278">
        <v>11900</v>
      </c>
      <c r="F195" s="241">
        <f t="shared" si="4"/>
        <v>2261</v>
      </c>
      <c r="G195" s="241">
        <f t="shared" si="5"/>
        <v>14161</v>
      </c>
      <c r="I195" s="28"/>
      <c r="J195" s="25"/>
    </row>
    <row r="196" spans="1:10" ht="24.95" customHeight="1" x14ac:dyDescent="0.25">
      <c r="A196" s="73">
        <v>191</v>
      </c>
      <c r="B196" s="247" t="s">
        <v>651</v>
      </c>
      <c r="C196" s="104" t="s">
        <v>18</v>
      </c>
      <c r="D196" s="240">
        <v>1</v>
      </c>
      <c r="E196" s="278">
        <v>47460</v>
      </c>
      <c r="F196" s="241">
        <f t="shared" si="4"/>
        <v>9017.4</v>
      </c>
      <c r="G196" s="241">
        <f t="shared" si="5"/>
        <v>56477.4</v>
      </c>
      <c r="I196" s="28"/>
      <c r="J196" s="25"/>
    </row>
    <row r="197" spans="1:10" ht="24.95" customHeight="1" x14ac:dyDescent="0.25">
      <c r="A197" s="73">
        <v>192</v>
      </c>
      <c r="B197" s="247" t="s">
        <v>652</v>
      </c>
      <c r="C197" s="104" t="s">
        <v>18</v>
      </c>
      <c r="D197" s="240">
        <v>1</v>
      </c>
      <c r="E197" s="278">
        <v>7900</v>
      </c>
      <c r="F197" s="241">
        <f t="shared" si="4"/>
        <v>1501</v>
      </c>
      <c r="G197" s="241">
        <f t="shared" si="5"/>
        <v>9401</v>
      </c>
      <c r="I197" s="28"/>
      <c r="J197" s="25"/>
    </row>
    <row r="198" spans="1:10" ht="24.95" customHeight="1" x14ac:dyDescent="0.25">
      <c r="A198" s="73">
        <v>193</v>
      </c>
      <c r="B198" s="247" t="s">
        <v>655</v>
      </c>
      <c r="C198" s="104" t="s">
        <v>18</v>
      </c>
      <c r="D198" s="240">
        <v>1</v>
      </c>
      <c r="E198" s="278">
        <v>61965</v>
      </c>
      <c r="F198" s="241">
        <f t="shared" si="4"/>
        <v>11773.35</v>
      </c>
      <c r="G198" s="241">
        <f t="shared" si="5"/>
        <v>73738.350000000006</v>
      </c>
      <c r="I198" s="28"/>
      <c r="J198" s="25"/>
    </row>
    <row r="199" spans="1:10" ht="24.95" customHeight="1" x14ac:dyDescent="0.25">
      <c r="A199" s="73">
        <v>194</v>
      </c>
      <c r="B199" s="247" t="s">
        <v>656</v>
      </c>
      <c r="C199" s="104" t="s">
        <v>18</v>
      </c>
      <c r="D199" s="240">
        <v>1</v>
      </c>
      <c r="E199" s="278">
        <v>9000</v>
      </c>
      <c r="F199" s="241">
        <f t="shared" ref="F199:F262" si="6">+E199*0.19</f>
        <v>1710</v>
      </c>
      <c r="G199" s="241">
        <f t="shared" ref="G199:G262" si="7">+F199+E199</f>
        <v>10710</v>
      </c>
      <c r="I199" s="28"/>
      <c r="J199" s="25"/>
    </row>
    <row r="200" spans="1:10" ht="24.95" customHeight="1" x14ac:dyDescent="0.25">
      <c r="A200" s="73">
        <v>195</v>
      </c>
      <c r="B200" s="247" t="s">
        <v>659</v>
      </c>
      <c r="C200" s="104" t="s">
        <v>18</v>
      </c>
      <c r="D200" s="240">
        <v>1</v>
      </c>
      <c r="E200" s="278">
        <v>24085</v>
      </c>
      <c r="F200" s="241">
        <f t="shared" si="6"/>
        <v>4576.1499999999996</v>
      </c>
      <c r="G200" s="241">
        <f t="shared" si="7"/>
        <v>28661.15</v>
      </c>
      <c r="I200" s="28"/>
      <c r="J200" s="25"/>
    </row>
    <row r="201" spans="1:10" ht="24.95" customHeight="1" x14ac:dyDescent="0.25">
      <c r="A201" s="73">
        <v>196</v>
      </c>
      <c r="B201" s="247" t="s">
        <v>661</v>
      </c>
      <c r="C201" s="104" t="s">
        <v>18</v>
      </c>
      <c r="D201" s="240">
        <v>1</v>
      </c>
      <c r="E201" s="278">
        <v>33091</v>
      </c>
      <c r="F201" s="241">
        <f t="shared" si="6"/>
        <v>6287.29</v>
      </c>
      <c r="G201" s="241">
        <f t="shared" si="7"/>
        <v>39378.29</v>
      </c>
      <c r="I201" s="28"/>
      <c r="J201" s="25"/>
    </row>
    <row r="202" spans="1:10" ht="36.950000000000003" customHeight="1" x14ac:dyDescent="0.25">
      <c r="A202" s="73">
        <v>197</v>
      </c>
      <c r="B202" s="310" t="s">
        <v>662</v>
      </c>
      <c r="C202" s="104" t="s">
        <v>18</v>
      </c>
      <c r="D202" s="240">
        <v>1</v>
      </c>
      <c r="E202" s="278">
        <v>38651</v>
      </c>
      <c r="F202" s="241">
        <f t="shared" si="6"/>
        <v>7343.6900000000005</v>
      </c>
      <c r="G202" s="241">
        <f t="shared" si="7"/>
        <v>45994.69</v>
      </c>
      <c r="I202" s="28"/>
      <c r="J202" s="25"/>
    </row>
    <row r="203" spans="1:10" ht="24.95" customHeight="1" x14ac:dyDescent="0.25">
      <c r="A203" s="73">
        <v>198</v>
      </c>
      <c r="B203" s="247" t="s">
        <v>664</v>
      </c>
      <c r="C203" s="104" t="s">
        <v>18</v>
      </c>
      <c r="D203" s="240">
        <v>1</v>
      </c>
      <c r="E203" s="278">
        <v>90358</v>
      </c>
      <c r="F203" s="241">
        <f t="shared" si="6"/>
        <v>17168.02</v>
      </c>
      <c r="G203" s="241">
        <f t="shared" si="7"/>
        <v>107526.02</v>
      </c>
      <c r="I203" s="28"/>
      <c r="J203" s="25"/>
    </row>
    <row r="204" spans="1:10" ht="24.95" customHeight="1" x14ac:dyDescent="0.25">
      <c r="A204" s="73">
        <v>199</v>
      </c>
      <c r="B204" s="247" t="s">
        <v>666</v>
      </c>
      <c r="C204" s="104" t="s">
        <v>18</v>
      </c>
      <c r="D204" s="240">
        <v>1</v>
      </c>
      <c r="E204" s="278">
        <v>169965</v>
      </c>
      <c r="F204" s="241">
        <f t="shared" si="6"/>
        <v>32293.350000000002</v>
      </c>
      <c r="G204" s="241">
        <f t="shared" si="7"/>
        <v>202258.35</v>
      </c>
      <c r="I204" s="28"/>
      <c r="J204" s="25"/>
    </row>
    <row r="205" spans="1:10" ht="24.95" customHeight="1" x14ac:dyDescent="0.25">
      <c r="A205" s="73">
        <v>200</v>
      </c>
      <c r="B205" s="247" t="s">
        <v>668</v>
      </c>
      <c r="C205" s="104" t="s">
        <v>18</v>
      </c>
      <c r="D205" s="240">
        <v>1</v>
      </c>
      <c r="E205" s="278">
        <v>238815</v>
      </c>
      <c r="F205" s="241">
        <f t="shared" si="6"/>
        <v>45374.85</v>
      </c>
      <c r="G205" s="241">
        <f t="shared" si="7"/>
        <v>284189.84999999998</v>
      </c>
      <c r="I205" s="28"/>
      <c r="J205" s="25"/>
    </row>
    <row r="206" spans="1:10" ht="24.95" customHeight="1" x14ac:dyDescent="0.25">
      <c r="A206" s="73">
        <v>201</v>
      </c>
      <c r="B206" s="247" t="s">
        <v>670</v>
      </c>
      <c r="C206" s="104" t="s">
        <v>18</v>
      </c>
      <c r="D206" s="240">
        <v>1</v>
      </c>
      <c r="E206" s="278">
        <v>260415</v>
      </c>
      <c r="F206" s="241">
        <f t="shared" si="6"/>
        <v>49478.85</v>
      </c>
      <c r="G206" s="241">
        <f t="shared" si="7"/>
        <v>309893.84999999998</v>
      </c>
      <c r="I206" s="28"/>
      <c r="J206" s="25"/>
    </row>
    <row r="207" spans="1:10" ht="24.95" customHeight="1" x14ac:dyDescent="0.25">
      <c r="A207" s="73">
        <v>202</v>
      </c>
      <c r="B207" s="247" t="s">
        <v>672</v>
      </c>
      <c r="C207" s="104" t="s">
        <v>18</v>
      </c>
      <c r="D207" s="240">
        <v>1</v>
      </c>
      <c r="E207" s="306">
        <v>206749</v>
      </c>
      <c r="F207" s="307">
        <f t="shared" si="6"/>
        <v>39282.31</v>
      </c>
      <c r="G207" s="307">
        <f t="shared" si="7"/>
        <v>246031.31</v>
      </c>
      <c r="I207" s="28"/>
      <c r="J207" s="25"/>
    </row>
    <row r="208" spans="1:10" ht="24.95" customHeight="1" x14ac:dyDescent="0.25">
      <c r="A208" s="73">
        <v>203</v>
      </c>
      <c r="B208" s="247" t="s">
        <v>673</v>
      </c>
      <c r="C208" s="104" t="s">
        <v>18</v>
      </c>
      <c r="D208" s="240">
        <v>1</v>
      </c>
      <c r="E208" s="278">
        <v>194265</v>
      </c>
      <c r="F208" s="241">
        <f t="shared" si="6"/>
        <v>36910.35</v>
      </c>
      <c r="G208" s="241">
        <f t="shared" si="7"/>
        <v>231175.35</v>
      </c>
      <c r="I208" s="28"/>
      <c r="J208" s="25"/>
    </row>
    <row r="209" spans="1:10" ht="24.95" customHeight="1" x14ac:dyDescent="0.25">
      <c r="A209" s="73">
        <v>204</v>
      </c>
      <c r="B209" s="247" t="s">
        <v>675</v>
      </c>
      <c r="C209" s="104" t="s">
        <v>18</v>
      </c>
      <c r="D209" s="240">
        <v>1</v>
      </c>
      <c r="E209" s="278">
        <v>20900</v>
      </c>
      <c r="F209" s="241">
        <f t="shared" si="6"/>
        <v>3971</v>
      </c>
      <c r="G209" s="241">
        <f t="shared" si="7"/>
        <v>24871</v>
      </c>
      <c r="I209" s="28"/>
      <c r="J209" s="25"/>
    </row>
    <row r="210" spans="1:10" ht="24.95" customHeight="1" x14ac:dyDescent="0.25">
      <c r="A210" s="73">
        <v>205</v>
      </c>
      <c r="B210" s="247" t="s">
        <v>677</v>
      </c>
      <c r="C210" s="104" t="s">
        <v>18</v>
      </c>
      <c r="D210" s="240">
        <v>1</v>
      </c>
      <c r="E210" s="278">
        <v>11610</v>
      </c>
      <c r="F210" s="241">
        <f t="shared" si="6"/>
        <v>2205.9</v>
      </c>
      <c r="G210" s="241">
        <f t="shared" si="7"/>
        <v>13815.9</v>
      </c>
      <c r="I210" s="28"/>
      <c r="J210" s="25"/>
    </row>
    <row r="211" spans="1:10" ht="24.95" customHeight="1" x14ac:dyDescent="0.25">
      <c r="A211" s="73">
        <v>206</v>
      </c>
      <c r="B211" s="247" t="s">
        <v>679</v>
      </c>
      <c r="C211" s="104" t="s">
        <v>18</v>
      </c>
      <c r="D211" s="240">
        <v>1</v>
      </c>
      <c r="E211" s="278">
        <v>39015</v>
      </c>
      <c r="F211" s="241">
        <f t="shared" si="6"/>
        <v>7412.85</v>
      </c>
      <c r="G211" s="241">
        <f t="shared" si="7"/>
        <v>46427.85</v>
      </c>
      <c r="I211" s="28"/>
      <c r="J211" s="25"/>
    </row>
    <row r="212" spans="1:10" ht="24.95" customHeight="1" x14ac:dyDescent="0.25">
      <c r="A212" s="73">
        <v>207</v>
      </c>
      <c r="B212" s="247" t="s">
        <v>682</v>
      </c>
      <c r="C212" s="104" t="s">
        <v>18</v>
      </c>
      <c r="D212" s="240">
        <v>1</v>
      </c>
      <c r="E212" s="278">
        <v>28215</v>
      </c>
      <c r="F212" s="241">
        <f t="shared" si="6"/>
        <v>5360.85</v>
      </c>
      <c r="G212" s="241">
        <f t="shared" si="7"/>
        <v>33575.85</v>
      </c>
      <c r="I212" s="28"/>
      <c r="J212" s="25"/>
    </row>
    <row r="213" spans="1:10" ht="24.95" customHeight="1" x14ac:dyDescent="0.25">
      <c r="A213" s="73">
        <v>208</v>
      </c>
      <c r="B213" s="247" t="s">
        <v>684</v>
      </c>
      <c r="C213" s="104" t="s">
        <v>18</v>
      </c>
      <c r="D213" s="240">
        <v>1</v>
      </c>
      <c r="E213" s="278">
        <v>41125</v>
      </c>
      <c r="F213" s="241">
        <f t="shared" si="6"/>
        <v>7813.75</v>
      </c>
      <c r="G213" s="241">
        <f t="shared" si="7"/>
        <v>48938.75</v>
      </c>
      <c r="I213" s="28"/>
      <c r="J213" s="25"/>
    </row>
    <row r="214" spans="1:10" ht="24.95" customHeight="1" x14ac:dyDescent="0.25">
      <c r="A214" s="73">
        <v>209</v>
      </c>
      <c r="B214" s="247" t="s">
        <v>686</v>
      </c>
      <c r="C214" s="104" t="s">
        <v>18</v>
      </c>
      <c r="D214" s="240">
        <v>1</v>
      </c>
      <c r="E214" s="278">
        <v>68715</v>
      </c>
      <c r="F214" s="241">
        <f t="shared" si="6"/>
        <v>13055.85</v>
      </c>
      <c r="G214" s="241">
        <f t="shared" si="7"/>
        <v>81770.850000000006</v>
      </c>
      <c r="I214" s="28"/>
      <c r="J214" s="25"/>
    </row>
    <row r="215" spans="1:10" ht="24.95" customHeight="1" x14ac:dyDescent="0.25">
      <c r="A215" s="73">
        <v>210</v>
      </c>
      <c r="B215" s="247" t="s">
        <v>690</v>
      </c>
      <c r="C215" s="104" t="s">
        <v>18</v>
      </c>
      <c r="D215" s="240">
        <v>1</v>
      </c>
      <c r="E215" s="278">
        <v>32550</v>
      </c>
      <c r="F215" s="241">
        <f t="shared" si="6"/>
        <v>6184.5</v>
      </c>
      <c r="G215" s="241">
        <f t="shared" si="7"/>
        <v>38734.5</v>
      </c>
      <c r="I215" s="28"/>
      <c r="J215" s="25"/>
    </row>
    <row r="216" spans="1:10" ht="24.95" customHeight="1" x14ac:dyDescent="0.25">
      <c r="A216" s="73">
        <v>211</v>
      </c>
      <c r="B216" s="247" t="s">
        <v>1464</v>
      </c>
      <c r="C216" s="104" t="s">
        <v>18</v>
      </c>
      <c r="D216" s="240">
        <v>1</v>
      </c>
      <c r="E216" s="278">
        <v>331</v>
      </c>
      <c r="F216" s="241">
        <f t="shared" si="6"/>
        <v>62.89</v>
      </c>
      <c r="G216" s="241">
        <f t="shared" si="7"/>
        <v>393.89</v>
      </c>
      <c r="I216" s="28"/>
      <c r="J216" s="25"/>
    </row>
    <row r="217" spans="1:10" ht="24.95" customHeight="1" x14ac:dyDescent="0.25">
      <c r="A217" s="73">
        <v>212</v>
      </c>
      <c r="B217" s="247" t="s">
        <v>1465</v>
      </c>
      <c r="C217" s="104" t="s">
        <v>18</v>
      </c>
      <c r="D217" s="240">
        <v>1</v>
      </c>
      <c r="E217" s="278">
        <v>335</v>
      </c>
      <c r="F217" s="241">
        <f t="shared" si="6"/>
        <v>63.65</v>
      </c>
      <c r="G217" s="241">
        <f t="shared" si="7"/>
        <v>398.65</v>
      </c>
      <c r="I217" s="28"/>
      <c r="J217" s="25"/>
    </row>
    <row r="218" spans="1:10" ht="24.95" customHeight="1" x14ac:dyDescent="0.25">
      <c r="A218" s="73">
        <v>213</v>
      </c>
      <c r="B218" s="247" t="s">
        <v>694</v>
      </c>
      <c r="C218" s="104" t="s">
        <v>101</v>
      </c>
      <c r="D218" s="240">
        <v>1</v>
      </c>
      <c r="E218" s="278">
        <v>116896</v>
      </c>
      <c r="F218" s="241">
        <f t="shared" si="6"/>
        <v>22210.240000000002</v>
      </c>
      <c r="G218" s="241">
        <f t="shared" si="7"/>
        <v>139106.23999999999</v>
      </c>
      <c r="I218" s="28"/>
      <c r="J218" s="25"/>
    </row>
    <row r="219" spans="1:10" ht="24.95" customHeight="1" x14ac:dyDescent="0.25">
      <c r="A219" s="73">
        <v>214</v>
      </c>
      <c r="B219" s="247" t="s">
        <v>696</v>
      </c>
      <c r="C219" s="104" t="s">
        <v>18</v>
      </c>
      <c r="D219" s="240">
        <v>1</v>
      </c>
      <c r="E219" s="278">
        <v>186436</v>
      </c>
      <c r="F219" s="241">
        <f t="shared" si="6"/>
        <v>35422.840000000004</v>
      </c>
      <c r="G219" s="241">
        <f t="shared" si="7"/>
        <v>221858.84</v>
      </c>
      <c r="I219" s="28"/>
      <c r="J219" s="25"/>
    </row>
    <row r="220" spans="1:10" ht="24.95" customHeight="1" x14ac:dyDescent="0.25">
      <c r="A220" s="73">
        <v>215</v>
      </c>
      <c r="B220" s="247" t="s">
        <v>699</v>
      </c>
      <c r="C220" s="104" t="s">
        <v>18</v>
      </c>
      <c r="D220" s="240">
        <v>1</v>
      </c>
      <c r="E220" s="278">
        <v>114615</v>
      </c>
      <c r="F220" s="241">
        <f t="shared" si="6"/>
        <v>21776.85</v>
      </c>
      <c r="G220" s="241">
        <f t="shared" si="7"/>
        <v>136391.85</v>
      </c>
      <c r="I220" s="28"/>
      <c r="J220" s="25"/>
    </row>
    <row r="221" spans="1:10" ht="24.95" customHeight="1" x14ac:dyDescent="0.25">
      <c r="A221" s="73">
        <v>216</v>
      </c>
      <c r="B221" s="247" t="s">
        <v>700</v>
      </c>
      <c r="C221" s="104" t="s">
        <v>18</v>
      </c>
      <c r="D221" s="240">
        <v>1</v>
      </c>
      <c r="E221" s="278">
        <v>8775</v>
      </c>
      <c r="F221" s="241">
        <f t="shared" si="6"/>
        <v>1667.25</v>
      </c>
      <c r="G221" s="241">
        <f t="shared" si="7"/>
        <v>10442.25</v>
      </c>
      <c r="I221" s="28"/>
      <c r="J221" s="25"/>
    </row>
    <row r="222" spans="1:10" ht="24.95" customHeight="1" x14ac:dyDescent="0.25">
      <c r="A222" s="73">
        <v>217</v>
      </c>
      <c r="B222" s="247" t="s">
        <v>703</v>
      </c>
      <c r="C222" s="104" t="s">
        <v>18</v>
      </c>
      <c r="D222" s="240">
        <v>1</v>
      </c>
      <c r="E222" s="278">
        <v>14040</v>
      </c>
      <c r="F222" s="241">
        <f t="shared" si="6"/>
        <v>2667.6</v>
      </c>
      <c r="G222" s="241">
        <f t="shared" si="7"/>
        <v>16707.599999999999</v>
      </c>
      <c r="I222" s="28"/>
      <c r="J222" s="25"/>
    </row>
    <row r="223" spans="1:10" ht="24.95" customHeight="1" x14ac:dyDescent="0.25">
      <c r="A223" s="73">
        <v>218</v>
      </c>
      <c r="B223" s="247" t="s">
        <v>705</v>
      </c>
      <c r="C223" s="104" t="s">
        <v>18</v>
      </c>
      <c r="D223" s="240">
        <v>1</v>
      </c>
      <c r="E223" s="278">
        <v>20115</v>
      </c>
      <c r="F223" s="241">
        <f t="shared" si="6"/>
        <v>3821.85</v>
      </c>
      <c r="G223" s="241">
        <f t="shared" si="7"/>
        <v>23936.85</v>
      </c>
      <c r="I223" s="28"/>
      <c r="J223" s="25"/>
    </row>
    <row r="224" spans="1:10" ht="24.95" customHeight="1" x14ac:dyDescent="0.25">
      <c r="A224" s="73">
        <v>219</v>
      </c>
      <c r="B224" s="247" t="s">
        <v>708</v>
      </c>
      <c r="C224" s="104" t="s">
        <v>18</v>
      </c>
      <c r="D224" s="240">
        <v>1</v>
      </c>
      <c r="E224" s="278">
        <v>16065</v>
      </c>
      <c r="F224" s="241">
        <f t="shared" si="6"/>
        <v>3052.35</v>
      </c>
      <c r="G224" s="241">
        <f t="shared" si="7"/>
        <v>19117.349999999999</v>
      </c>
      <c r="I224" s="28"/>
      <c r="J224" s="25"/>
    </row>
    <row r="225" spans="1:10" ht="24.95" customHeight="1" x14ac:dyDescent="0.25">
      <c r="A225" s="73">
        <v>220</v>
      </c>
      <c r="B225" s="247" t="s">
        <v>711</v>
      </c>
      <c r="C225" s="104" t="s">
        <v>237</v>
      </c>
      <c r="D225" s="240">
        <v>1</v>
      </c>
      <c r="E225" s="278">
        <v>168413</v>
      </c>
      <c r="F225" s="241">
        <f t="shared" si="6"/>
        <v>31998.47</v>
      </c>
      <c r="G225" s="241">
        <f t="shared" si="7"/>
        <v>200411.47</v>
      </c>
      <c r="I225" s="28"/>
      <c r="J225" s="25"/>
    </row>
    <row r="226" spans="1:10" ht="24.95" customHeight="1" x14ac:dyDescent="0.25">
      <c r="A226" s="73">
        <v>221</v>
      </c>
      <c r="B226" s="247" t="s">
        <v>712</v>
      </c>
      <c r="C226" s="104" t="s">
        <v>237</v>
      </c>
      <c r="D226" s="240">
        <v>1</v>
      </c>
      <c r="E226" s="278">
        <v>207218</v>
      </c>
      <c r="F226" s="241">
        <f t="shared" si="6"/>
        <v>39371.42</v>
      </c>
      <c r="G226" s="241">
        <f t="shared" si="7"/>
        <v>246589.41999999998</v>
      </c>
      <c r="I226" s="28"/>
      <c r="J226" s="25"/>
    </row>
    <row r="227" spans="1:10" ht="24.95" customHeight="1" x14ac:dyDescent="0.25">
      <c r="A227" s="73">
        <v>222</v>
      </c>
      <c r="B227" s="247" t="s">
        <v>713</v>
      </c>
      <c r="C227" s="104" t="s">
        <v>237</v>
      </c>
      <c r="D227" s="240">
        <v>1</v>
      </c>
      <c r="E227" s="278">
        <v>44415</v>
      </c>
      <c r="F227" s="241">
        <f t="shared" si="6"/>
        <v>8438.85</v>
      </c>
      <c r="G227" s="241">
        <f t="shared" si="7"/>
        <v>52853.85</v>
      </c>
      <c r="I227" s="28"/>
      <c r="J227" s="25"/>
    </row>
    <row r="228" spans="1:10" ht="24.95" customHeight="1" x14ac:dyDescent="0.25">
      <c r="A228" s="73">
        <v>223</v>
      </c>
      <c r="B228" s="247" t="s">
        <v>715</v>
      </c>
      <c r="C228" s="104" t="s">
        <v>18</v>
      </c>
      <c r="D228" s="240">
        <v>1</v>
      </c>
      <c r="E228" s="278">
        <v>253665</v>
      </c>
      <c r="F228" s="241">
        <f t="shared" si="6"/>
        <v>48196.35</v>
      </c>
      <c r="G228" s="241">
        <f t="shared" si="7"/>
        <v>301861.34999999998</v>
      </c>
      <c r="I228" s="28"/>
      <c r="J228" s="25"/>
    </row>
    <row r="229" spans="1:10" ht="24.95" customHeight="1" x14ac:dyDescent="0.25">
      <c r="A229" s="73">
        <v>224</v>
      </c>
      <c r="B229" s="247" t="s">
        <v>716</v>
      </c>
      <c r="C229" s="104" t="s">
        <v>18</v>
      </c>
      <c r="D229" s="240">
        <v>1</v>
      </c>
      <c r="E229" s="278">
        <v>823365</v>
      </c>
      <c r="F229" s="241">
        <f t="shared" si="6"/>
        <v>156439.35</v>
      </c>
      <c r="G229" s="241">
        <f t="shared" si="7"/>
        <v>979804.35</v>
      </c>
      <c r="I229" s="28"/>
      <c r="J229" s="25"/>
    </row>
    <row r="230" spans="1:10" ht="24.95" customHeight="1" x14ac:dyDescent="0.25">
      <c r="A230" s="73">
        <v>225</v>
      </c>
      <c r="B230" s="247" t="s">
        <v>717</v>
      </c>
      <c r="C230" s="104" t="s">
        <v>18</v>
      </c>
      <c r="D230" s="240">
        <v>1</v>
      </c>
      <c r="E230" s="278">
        <v>923940</v>
      </c>
      <c r="F230" s="241">
        <f t="shared" si="6"/>
        <v>175548.6</v>
      </c>
      <c r="G230" s="241">
        <f t="shared" si="7"/>
        <v>1099488.6000000001</v>
      </c>
      <c r="I230" s="28"/>
      <c r="J230" s="25"/>
    </row>
    <row r="231" spans="1:10" ht="24.95" customHeight="1" x14ac:dyDescent="0.25">
      <c r="A231" s="73">
        <v>226</v>
      </c>
      <c r="B231" s="247" t="s">
        <v>718</v>
      </c>
      <c r="C231" s="104" t="s">
        <v>101</v>
      </c>
      <c r="D231" s="240">
        <v>1</v>
      </c>
      <c r="E231" s="278">
        <v>84375</v>
      </c>
      <c r="F231" s="241">
        <f t="shared" si="6"/>
        <v>16031.25</v>
      </c>
      <c r="G231" s="241">
        <f t="shared" si="7"/>
        <v>100406.25</v>
      </c>
      <c r="I231" s="28"/>
      <c r="J231" s="25"/>
    </row>
    <row r="232" spans="1:10" ht="24.95" customHeight="1" x14ac:dyDescent="0.25">
      <c r="A232" s="73">
        <v>227</v>
      </c>
      <c r="B232" s="247" t="s">
        <v>719</v>
      </c>
      <c r="C232" s="104" t="s">
        <v>101</v>
      </c>
      <c r="D232" s="240">
        <v>1</v>
      </c>
      <c r="E232" s="278">
        <v>140265</v>
      </c>
      <c r="F232" s="241">
        <f t="shared" si="6"/>
        <v>26650.35</v>
      </c>
      <c r="G232" s="241">
        <f t="shared" si="7"/>
        <v>166915.35</v>
      </c>
      <c r="I232" s="28"/>
      <c r="J232" s="25"/>
    </row>
    <row r="233" spans="1:10" ht="24.95" customHeight="1" x14ac:dyDescent="0.25">
      <c r="A233" s="73">
        <v>228</v>
      </c>
      <c r="B233" s="247" t="s">
        <v>722</v>
      </c>
      <c r="C233" s="104" t="s">
        <v>723</v>
      </c>
      <c r="D233" s="240">
        <v>1</v>
      </c>
      <c r="E233" s="278">
        <v>40365</v>
      </c>
      <c r="F233" s="241">
        <f t="shared" si="6"/>
        <v>7669.35</v>
      </c>
      <c r="G233" s="241">
        <f t="shared" si="7"/>
        <v>48034.35</v>
      </c>
      <c r="I233" s="28"/>
      <c r="J233" s="25"/>
    </row>
    <row r="234" spans="1:10" ht="24.95" customHeight="1" x14ac:dyDescent="0.25">
      <c r="A234" s="73">
        <v>229</v>
      </c>
      <c r="B234" s="247" t="s">
        <v>725</v>
      </c>
      <c r="C234" s="104" t="s">
        <v>18</v>
      </c>
      <c r="D234" s="240">
        <v>1</v>
      </c>
      <c r="E234" s="278">
        <v>7425</v>
      </c>
      <c r="F234" s="241">
        <f t="shared" si="6"/>
        <v>1410.75</v>
      </c>
      <c r="G234" s="241">
        <f t="shared" si="7"/>
        <v>8835.75</v>
      </c>
      <c r="I234" s="28"/>
      <c r="J234" s="25"/>
    </row>
    <row r="235" spans="1:10" ht="24.95" customHeight="1" x14ac:dyDescent="0.25">
      <c r="A235" s="73">
        <v>230</v>
      </c>
      <c r="B235" s="247" t="s">
        <v>735</v>
      </c>
      <c r="C235" s="104" t="s">
        <v>18</v>
      </c>
      <c r="D235" s="240">
        <v>1</v>
      </c>
      <c r="E235" s="278">
        <v>2882</v>
      </c>
      <c r="F235" s="241">
        <f t="shared" si="6"/>
        <v>547.58000000000004</v>
      </c>
      <c r="G235" s="241">
        <f t="shared" si="7"/>
        <v>3429.58</v>
      </c>
      <c r="I235" s="28"/>
      <c r="J235" s="25"/>
    </row>
    <row r="236" spans="1:10" ht="24.95" customHeight="1" x14ac:dyDescent="0.25">
      <c r="A236" s="73">
        <v>231</v>
      </c>
      <c r="B236" s="247" t="s">
        <v>737</v>
      </c>
      <c r="C236" s="104" t="s">
        <v>18</v>
      </c>
      <c r="D236" s="240">
        <v>1</v>
      </c>
      <c r="E236" s="278">
        <v>3387</v>
      </c>
      <c r="F236" s="241">
        <f t="shared" si="6"/>
        <v>643.53</v>
      </c>
      <c r="G236" s="241">
        <f t="shared" si="7"/>
        <v>4030.5299999999997</v>
      </c>
      <c r="I236" s="28"/>
      <c r="J236" s="25"/>
    </row>
    <row r="237" spans="1:10" ht="24.95" customHeight="1" x14ac:dyDescent="0.25">
      <c r="A237" s="73">
        <v>232</v>
      </c>
      <c r="B237" s="247" t="s">
        <v>740</v>
      </c>
      <c r="C237" s="104" t="s">
        <v>18</v>
      </c>
      <c r="D237" s="240">
        <v>1</v>
      </c>
      <c r="E237" s="278">
        <v>8697</v>
      </c>
      <c r="F237" s="241">
        <f t="shared" si="6"/>
        <v>1652.43</v>
      </c>
      <c r="G237" s="241">
        <f t="shared" si="7"/>
        <v>10349.43</v>
      </c>
      <c r="I237" s="28"/>
      <c r="J237" s="25"/>
    </row>
    <row r="238" spans="1:10" ht="24.95" customHeight="1" x14ac:dyDescent="0.25">
      <c r="A238" s="73">
        <v>233</v>
      </c>
      <c r="B238" s="247" t="s">
        <v>743</v>
      </c>
      <c r="C238" s="104" t="s">
        <v>18</v>
      </c>
      <c r="D238" s="240">
        <v>1</v>
      </c>
      <c r="E238" s="278">
        <v>10900</v>
      </c>
      <c r="F238" s="241">
        <f t="shared" si="6"/>
        <v>2071</v>
      </c>
      <c r="G238" s="241">
        <f t="shared" si="7"/>
        <v>12971</v>
      </c>
      <c r="I238" s="28"/>
      <c r="J238" s="25"/>
    </row>
    <row r="239" spans="1:10" ht="24.95" customHeight="1" x14ac:dyDescent="0.25">
      <c r="A239" s="73">
        <v>234</v>
      </c>
      <c r="B239" s="247" t="s">
        <v>745</v>
      </c>
      <c r="C239" s="104" t="s">
        <v>18</v>
      </c>
      <c r="D239" s="240">
        <v>1</v>
      </c>
      <c r="E239" s="278">
        <v>3521</v>
      </c>
      <c r="F239" s="241">
        <f t="shared" si="6"/>
        <v>668.99</v>
      </c>
      <c r="G239" s="241">
        <f t="shared" si="7"/>
        <v>4189.99</v>
      </c>
      <c r="I239" s="28"/>
      <c r="J239" s="25"/>
    </row>
    <row r="240" spans="1:10" ht="24.95" customHeight="1" x14ac:dyDescent="0.25">
      <c r="A240" s="73">
        <v>235</v>
      </c>
      <c r="B240" s="247" t="s">
        <v>748</v>
      </c>
      <c r="C240" s="104" t="s">
        <v>18</v>
      </c>
      <c r="D240" s="240">
        <v>1</v>
      </c>
      <c r="E240" s="278">
        <v>29875</v>
      </c>
      <c r="F240" s="241">
        <f t="shared" si="6"/>
        <v>5676.25</v>
      </c>
      <c r="G240" s="241">
        <f t="shared" si="7"/>
        <v>35551.25</v>
      </c>
      <c r="I240" s="28"/>
      <c r="J240" s="25"/>
    </row>
    <row r="241" spans="1:10" ht="24.95" customHeight="1" x14ac:dyDescent="0.25">
      <c r="A241" s="73">
        <v>236</v>
      </c>
      <c r="B241" s="247" t="s">
        <v>750</v>
      </c>
      <c r="C241" s="104" t="s">
        <v>18</v>
      </c>
      <c r="D241" s="240">
        <v>1</v>
      </c>
      <c r="E241" s="278">
        <v>93150</v>
      </c>
      <c r="F241" s="241">
        <f t="shared" si="6"/>
        <v>17698.5</v>
      </c>
      <c r="G241" s="241">
        <f t="shared" si="7"/>
        <v>110848.5</v>
      </c>
      <c r="I241" s="28"/>
      <c r="J241" s="25"/>
    </row>
    <row r="242" spans="1:10" ht="24.95" customHeight="1" x14ac:dyDescent="0.25">
      <c r="A242" s="73">
        <v>237</v>
      </c>
      <c r="B242" s="247" t="s">
        <v>751</v>
      </c>
      <c r="C242" s="104" t="s">
        <v>18</v>
      </c>
      <c r="D242" s="240">
        <v>1</v>
      </c>
      <c r="E242" s="278">
        <v>156465</v>
      </c>
      <c r="F242" s="241">
        <f t="shared" si="6"/>
        <v>29728.35</v>
      </c>
      <c r="G242" s="241">
        <f t="shared" si="7"/>
        <v>186193.35</v>
      </c>
      <c r="I242" s="28"/>
      <c r="J242" s="25"/>
    </row>
    <row r="243" spans="1:10" ht="24.95" customHeight="1" x14ac:dyDescent="0.25">
      <c r="A243" s="73">
        <v>238</v>
      </c>
      <c r="B243" s="247" t="s">
        <v>756</v>
      </c>
      <c r="C243" s="104" t="s">
        <v>18</v>
      </c>
      <c r="D243" s="240">
        <v>1</v>
      </c>
      <c r="E243" s="278">
        <v>160515</v>
      </c>
      <c r="F243" s="241">
        <f t="shared" si="6"/>
        <v>30497.85</v>
      </c>
      <c r="G243" s="241">
        <f t="shared" si="7"/>
        <v>191012.85</v>
      </c>
      <c r="I243" s="28"/>
      <c r="J243" s="25"/>
    </row>
    <row r="244" spans="1:10" ht="24.95" customHeight="1" x14ac:dyDescent="0.25">
      <c r="A244" s="73">
        <v>239</v>
      </c>
      <c r="B244" s="247" t="s">
        <v>758</v>
      </c>
      <c r="C244" s="104" t="s">
        <v>18</v>
      </c>
      <c r="D244" s="240">
        <v>1</v>
      </c>
      <c r="E244" s="278">
        <v>157500</v>
      </c>
      <c r="F244" s="241">
        <f t="shared" si="6"/>
        <v>29925</v>
      </c>
      <c r="G244" s="241">
        <f t="shared" si="7"/>
        <v>187425</v>
      </c>
      <c r="I244" s="28"/>
      <c r="J244" s="25"/>
    </row>
    <row r="245" spans="1:10" ht="24.95" customHeight="1" x14ac:dyDescent="0.25">
      <c r="A245" s="73">
        <v>240</v>
      </c>
      <c r="B245" s="247" t="s">
        <v>761</v>
      </c>
      <c r="C245" s="104" t="s">
        <v>162</v>
      </c>
      <c r="D245" s="240">
        <v>1</v>
      </c>
      <c r="E245" s="278">
        <v>21465</v>
      </c>
      <c r="F245" s="241">
        <f t="shared" si="6"/>
        <v>4078.35</v>
      </c>
      <c r="G245" s="241">
        <f t="shared" si="7"/>
        <v>25543.35</v>
      </c>
      <c r="I245" s="28"/>
      <c r="J245" s="25"/>
    </row>
    <row r="246" spans="1:10" ht="24.95" customHeight="1" x14ac:dyDescent="0.25">
      <c r="A246" s="73">
        <v>241</v>
      </c>
      <c r="B246" s="247" t="s">
        <v>1467</v>
      </c>
      <c r="C246" s="104" t="s">
        <v>18</v>
      </c>
      <c r="D246" s="240">
        <v>1</v>
      </c>
      <c r="E246" s="278">
        <v>67500</v>
      </c>
      <c r="F246" s="241">
        <f t="shared" si="6"/>
        <v>12825</v>
      </c>
      <c r="G246" s="241">
        <f t="shared" si="7"/>
        <v>80325</v>
      </c>
      <c r="I246" s="28"/>
      <c r="J246" s="25"/>
    </row>
    <row r="247" spans="1:10" ht="24.95" customHeight="1" x14ac:dyDescent="0.25">
      <c r="A247" s="73">
        <v>242</v>
      </c>
      <c r="B247" s="247" t="s">
        <v>762</v>
      </c>
      <c r="C247" s="104" t="s">
        <v>18</v>
      </c>
      <c r="D247" s="240">
        <v>1</v>
      </c>
      <c r="E247" s="278">
        <v>37260</v>
      </c>
      <c r="F247" s="241">
        <f t="shared" si="6"/>
        <v>7079.4</v>
      </c>
      <c r="G247" s="241">
        <f t="shared" si="7"/>
        <v>44339.4</v>
      </c>
      <c r="I247" s="28"/>
      <c r="J247" s="25"/>
    </row>
    <row r="248" spans="1:10" ht="24.95" customHeight="1" x14ac:dyDescent="0.25">
      <c r="A248" s="73">
        <v>243</v>
      </c>
      <c r="B248" s="247" t="s">
        <v>763</v>
      </c>
      <c r="C248" s="104" t="s">
        <v>18</v>
      </c>
      <c r="D248" s="240">
        <v>1</v>
      </c>
      <c r="E248" s="278">
        <v>110066</v>
      </c>
      <c r="F248" s="241">
        <f t="shared" si="6"/>
        <v>20912.54</v>
      </c>
      <c r="G248" s="241">
        <f t="shared" si="7"/>
        <v>130978.54000000001</v>
      </c>
      <c r="I248" s="28"/>
      <c r="J248" s="25"/>
    </row>
    <row r="249" spans="1:10" ht="24.95" customHeight="1" x14ac:dyDescent="0.25">
      <c r="A249" s="73">
        <v>244</v>
      </c>
      <c r="B249" s="247" t="s">
        <v>765</v>
      </c>
      <c r="C249" s="104" t="s">
        <v>18</v>
      </c>
      <c r="D249" s="240">
        <v>1</v>
      </c>
      <c r="E249" s="311">
        <v>1138032</v>
      </c>
      <c r="F249" s="241">
        <f t="shared" si="6"/>
        <v>216226.08000000002</v>
      </c>
      <c r="G249" s="241">
        <f t="shared" si="7"/>
        <v>1354258.08</v>
      </c>
      <c r="I249" s="28"/>
      <c r="J249" s="25"/>
    </row>
    <row r="250" spans="1:10" ht="24.95" customHeight="1" x14ac:dyDescent="0.25">
      <c r="A250" s="73">
        <v>245</v>
      </c>
      <c r="B250" s="247" t="s">
        <v>766</v>
      </c>
      <c r="C250" s="104" t="s">
        <v>359</v>
      </c>
      <c r="D250" s="240">
        <v>1</v>
      </c>
      <c r="E250" s="278">
        <v>257885</v>
      </c>
      <c r="F250" s="241">
        <f t="shared" si="6"/>
        <v>48998.15</v>
      </c>
      <c r="G250" s="241">
        <f t="shared" si="7"/>
        <v>306883.15000000002</v>
      </c>
      <c r="I250" s="28"/>
      <c r="J250" s="25"/>
    </row>
    <row r="251" spans="1:10" ht="24.95" customHeight="1" x14ac:dyDescent="0.25">
      <c r="A251" s="73">
        <v>246</v>
      </c>
      <c r="B251" s="247" t="s">
        <v>767</v>
      </c>
      <c r="C251" s="104" t="s">
        <v>18</v>
      </c>
      <c r="D251" s="240">
        <v>1</v>
      </c>
      <c r="E251" s="278">
        <v>22815</v>
      </c>
      <c r="F251" s="241">
        <f t="shared" si="6"/>
        <v>4334.8500000000004</v>
      </c>
      <c r="G251" s="241">
        <f t="shared" si="7"/>
        <v>27149.85</v>
      </c>
      <c r="I251" s="28"/>
      <c r="J251" s="25"/>
    </row>
    <row r="252" spans="1:10" ht="24.95" customHeight="1" x14ac:dyDescent="0.25">
      <c r="A252" s="73">
        <v>247</v>
      </c>
      <c r="B252" s="247" t="s">
        <v>770</v>
      </c>
      <c r="C252" s="104" t="s">
        <v>18</v>
      </c>
      <c r="D252" s="240">
        <v>1</v>
      </c>
      <c r="E252" s="278">
        <v>28215</v>
      </c>
      <c r="F252" s="241">
        <f t="shared" si="6"/>
        <v>5360.85</v>
      </c>
      <c r="G252" s="241">
        <f t="shared" si="7"/>
        <v>33575.85</v>
      </c>
      <c r="I252" s="28"/>
      <c r="J252" s="25"/>
    </row>
    <row r="253" spans="1:10" ht="24.95" customHeight="1" x14ac:dyDescent="0.25">
      <c r="A253" s="73">
        <v>248</v>
      </c>
      <c r="B253" s="247" t="s">
        <v>771</v>
      </c>
      <c r="C253" s="104" t="s">
        <v>18</v>
      </c>
      <c r="D253" s="240">
        <v>1</v>
      </c>
      <c r="E253" s="278">
        <v>1150</v>
      </c>
      <c r="F253" s="241">
        <f t="shared" si="6"/>
        <v>218.5</v>
      </c>
      <c r="G253" s="241">
        <f t="shared" si="7"/>
        <v>1368.5</v>
      </c>
      <c r="I253" s="28"/>
      <c r="J253" s="25"/>
    </row>
    <row r="254" spans="1:10" ht="24.95" customHeight="1" x14ac:dyDescent="0.25">
      <c r="A254" s="73">
        <v>249</v>
      </c>
      <c r="B254" s="247" t="s">
        <v>774</v>
      </c>
      <c r="C254" s="104" t="s">
        <v>18</v>
      </c>
      <c r="D254" s="240">
        <v>1</v>
      </c>
      <c r="E254" s="278">
        <v>35843</v>
      </c>
      <c r="F254" s="241">
        <f t="shared" si="6"/>
        <v>6810.17</v>
      </c>
      <c r="G254" s="241">
        <f t="shared" si="7"/>
        <v>42653.17</v>
      </c>
      <c r="I254" s="28"/>
      <c r="J254" s="25"/>
    </row>
    <row r="255" spans="1:10" ht="24.95" customHeight="1" x14ac:dyDescent="0.25">
      <c r="A255" s="73">
        <v>250</v>
      </c>
      <c r="B255" s="247" t="s">
        <v>1468</v>
      </c>
      <c r="C255" s="104" t="s">
        <v>18</v>
      </c>
      <c r="D255" s="240">
        <v>1</v>
      </c>
      <c r="E255" s="278">
        <v>10807</v>
      </c>
      <c r="F255" s="241">
        <f t="shared" si="6"/>
        <v>2053.33</v>
      </c>
      <c r="G255" s="241">
        <f t="shared" si="7"/>
        <v>12860.33</v>
      </c>
      <c r="I255" s="28"/>
      <c r="J255" s="25"/>
    </row>
    <row r="256" spans="1:10" ht="24.95" customHeight="1" x14ac:dyDescent="0.25">
      <c r="A256" s="73">
        <v>251</v>
      </c>
      <c r="B256" s="247" t="s">
        <v>777</v>
      </c>
      <c r="C256" s="104" t="s">
        <v>18</v>
      </c>
      <c r="D256" s="240">
        <v>1</v>
      </c>
      <c r="E256" s="278">
        <v>14589</v>
      </c>
      <c r="F256" s="241">
        <f t="shared" si="6"/>
        <v>2771.91</v>
      </c>
      <c r="G256" s="241">
        <f t="shared" si="7"/>
        <v>17360.91</v>
      </c>
      <c r="I256" s="28"/>
      <c r="J256" s="25"/>
    </row>
    <row r="257" spans="1:10" ht="24.95" customHeight="1" x14ac:dyDescent="0.25">
      <c r="A257" s="73">
        <v>252</v>
      </c>
      <c r="B257" s="247" t="s">
        <v>782</v>
      </c>
      <c r="C257" s="104" t="s">
        <v>18</v>
      </c>
      <c r="D257" s="240">
        <v>1</v>
      </c>
      <c r="E257" s="278">
        <v>790</v>
      </c>
      <c r="F257" s="241">
        <f t="shared" si="6"/>
        <v>150.1</v>
      </c>
      <c r="G257" s="241">
        <f t="shared" si="7"/>
        <v>940.1</v>
      </c>
      <c r="I257" s="28"/>
      <c r="J257" s="25"/>
    </row>
    <row r="258" spans="1:10" ht="24.95" customHeight="1" x14ac:dyDescent="0.25">
      <c r="A258" s="73">
        <v>253</v>
      </c>
      <c r="B258" s="247" t="s">
        <v>785</v>
      </c>
      <c r="C258" s="104" t="s">
        <v>18</v>
      </c>
      <c r="D258" s="240">
        <v>1</v>
      </c>
      <c r="E258" s="278">
        <v>874</v>
      </c>
      <c r="F258" s="241">
        <f t="shared" si="6"/>
        <v>166.06</v>
      </c>
      <c r="G258" s="241">
        <f t="shared" si="7"/>
        <v>1040.06</v>
      </c>
      <c r="I258" s="28"/>
      <c r="J258" s="25"/>
    </row>
    <row r="259" spans="1:10" ht="24.95" customHeight="1" x14ac:dyDescent="0.25">
      <c r="A259" s="73">
        <v>254</v>
      </c>
      <c r="B259" s="247" t="s">
        <v>788</v>
      </c>
      <c r="C259" s="104" t="s">
        <v>18</v>
      </c>
      <c r="D259" s="240">
        <v>1</v>
      </c>
      <c r="E259" s="278">
        <v>15496</v>
      </c>
      <c r="F259" s="241">
        <f t="shared" si="6"/>
        <v>2944.2400000000002</v>
      </c>
      <c r="G259" s="241">
        <f t="shared" si="7"/>
        <v>18440.240000000002</v>
      </c>
      <c r="I259" s="28"/>
      <c r="J259" s="25"/>
    </row>
    <row r="260" spans="1:10" ht="24.95" customHeight="1" x14ac:dyDescent="0.25">
      <c r="A260" s="73">
        <v>255</v>
      </c>
      <c r="B260" s="247" t="s">
        <v>789</v>
      </c>
      <c r="C260" s="104" t="s">
        <v>18</v>
      </c>
      <c r="D260" s="240">
        <v>1</v>
      </c>
      <c r="E260" s="278">
        <v>127479</v>
      </c>
      <c r="F260" s="241">
        <f t="shared" si="6"/>
        <v>24221.010000000002</v>
      </c>
      <c r="G260" s="241">
        <f t="shared" si="7"/>
        <v>151700.01</v>
      </c>
      <c r="I260" s="28"/>
      <c r="J260" s="25"/>
    </row>
    <row r="261" spans="1:10" ht="24.95" customHeight="1" x14ac:dyDescent="0.25">
      <c r="A261" s="73">
        <v>256</v>
      </c>
      <c r="B261" s="247" t="s">
        <v>790</v>
      </c>
      <c r="C261" s="104" t="s">
        <v>18</v>
      </c>
      <c r="D261" s="240">
        <v>1</v>
      </c>
      <c r="E261" s="278">
        <v>9756</v>
      </c>
      <c r="F261" s="241">
        <f t="shared" si="6"/>
        <v>1853.64</v>
      </c>
      <c r="G261" s="241">
        <f t="shared" si="7"/>
        <v>11609.64</v>
      </c>
      <c r="I261" s="28"/>
      <c r="J261" s="25"/>
    </row>
    <row r="262" spans="1:10" ht="24.95" customHeight="1" x14ac:dyDescent="0.25">
      <c r="A262" s="73">
        <v>257</v>
      </c>
      <c r="B262" s="247" t="s">
        <v>794</v>
      </c>
      <c r="C262" s="104" t="s">
        <v>18</v>
      </c>
      <c r="D262" s="240">
        <v>1</v>
      </c>
      <c r="E262" s="278">
        <v>7429</v>
      </c>
      <c r="F262" s="241">
        <f t="shared" si="6"/>
        <v>1411.51</v>
      </c>
      <c r="G262" s="241">
        <f t="shared" si="7"/>
        <v>8840.51</v>
      </c>
      <c r="I262" s="28"/>
      <c r="J262" s="25"/>
    </row>
    <row r="263" spans="1:10" ht="24.95" customHeight="1" x14ac:dyDescent="0.25">
      <c r="A263" s="73">
        <v>258</v>
      </c>
      <c r="B263" s="247" t="s">
        <v>796</v>
      </c>
      <c r="C263" s="104" t="s">
        <v>18</v>
      </c>
      <c r="D263" s="240">
        <v>1</v>
      </c>
      <c r="E263" s="278">
        <v>33864</v>
      </c>
      <c r="F263" s="241">
        <f t="shared" ref="F263:F326" si="8">+E263*0.19</f>
        <v>6434.16</v>
      </c>
      <c r="G263" s="241">
        <f t="shared" ref="G263:G326" si="9">+F263+E263</f>
        <v>40298.160000000003</v>
      </c>
      <c r="I263" s="28"/>
      <c r="J263" s="25"/>
    </row>
    <row r="264" spans="1:10" ht="24.95" customHeight="1" x14ac:dyDescent="0.25">
      <c r="A264" s="73">
        <v>259</v>
      </c>
      <c r="B264" s="247" t="s">
        <v>1469</v>
      </c>
      <c r="C264" s="104" t="s">
        <v>18</v>
      </c>
      <c r="D264" s="240">
        <v>1</v>
      </c>
      <c r="E264" s="278">
        <v>947430</v>
      </c>
      <c r="F264" s="241">
        <f t="shared" si="8"/>
        <v>180011.7</v>
      </c>
      <c r="G264" s="241">
        <f t="shared" si="9"/>
        <v>1127441.7</v>
      </c>
      <c r="I264" s="28"/>
      <c r="J264" s="25"/>
    </row>
    <row r="265" spans="1:10" ht="24.95" customHeight="1" x14ac:dyDescent="0.25">
      <c r="A265" s="73">
        <v>260</v>
      </c>
      <c r="B265" s="247" t="s">
        <v>1470</v>
      </c>
      <c r="C265" s="104" t="s">
        <v>18</v>
      </c>
      <c r="D265" s="240">
        <v>1</v>
      </c>
      <c r="E265" s="278">
        <v>35900</v>
      </c>
      <c r="F265" s="241">
        <f t="shared" si="8"/>
        <v>6821</v>
      </c>
      <c r="G265" s="241">
        <f t="shared" si="9"/>
        <v>42721</v>
      </c>
      <c r="I265" s="28"/>
      <c r="J265" s="25"/>
    </row>
    <row r="266" spans="1:10" ht="24.95" customHeight="1" x14ac:dyDescent="0.25">
      <c r="A266" s="73">
        <v>261</v>
      </c>
      <c r="B266" s="247" t="s">
        <v>801</v>
      </c>
      <c r="C266" s="104" t="s">
        <v>18</v>
      </c>
      <c r="D266" s="240">
        <v>1</v>
      </c>
      <c r="E266" s="278">
        <v>94365</v>
      </c>
      <c r="F266" s="241">
        <f t="shared" si="8"/>
        <v>17929.349999999999</v>
      </c>
      <c r="G266" s="241">
        <f t="shared" si="9"/>
        <v>112294.35</v>
      </c>
      <c r="I266" s="28"/>
      <c r="J266" s="25"/>
    </row>
    <row r="267" spans="1:10" ht="24.95" customHeight="1" x14ac:dyDescent="0.25">
      <c r="A267" s="73">
        <v>262</v>
      </c>
      <c r="B267" s="247" t="s">
        <v>803</v>
      </c>
      <c r="C267" s="104" t="s">
        <v>804</v>
      </c>
      <c r="D267" s="240">
        <v>1</v>
      </c>
      <c r="E267" s="278">
        <v>63315</v>
      </c>
      <c r="F267" s="241">
        <f t="shared" si="8"/>
        <v>12029.85</v>
      </c>
      <c r="G267" s="241">
        <f t="shared" si="9"/>
        <v>75344.850000000006</v>
      </c>
      <c r="I267" s="28"/>
      <c r="J267" s="25"/>
    </row>
    <row r="268" spans="1:10" ht="24.95" customHeight="1" x14ac:dyDescent="0.25">
      <c r="A268" s="73">
        <v>263</v>
      </c>
      <c r="B268" s="247" t="s">
        <v>805</v>
      </c>
      <c r="C268" s="104" t="s">
        <v>18</v>
      </c>
      <c r="D268" s="240">
        <v>1</v>
      </c>
      <c r="E268" s="278">
        <v>9045</v>
      </c>
      <c r="F268" s="241">
        <f t="shared" si="8"/>
        <v>1718.55</v>
      </c>
      <c r="G268" s="241">
        <f t="shared" si="9"/>
        <v>10763.55</v>
      </c>
      <c r="I268" s="28"/>
      <c r="J268" s="25"/>
    </row>
    <row r="269" spans="1:10" ht="24.95" customHeight="1" x14ac:dyDescent="0.25">
      <c r="A269" s="73">
        <v>264</v>
      </c>
      <c r="B269" s="247" t="s">
        <v>806</v>
      </c>
      <c r="C269" s="104" t="s">
        <v>18</v>
      </c>
      <c r="D269" s="240">
        <v>1</v>
      </c>
      <c r="E269" s="278">
        <v>2516</v>
      </c>
      <c r="F269" s="241">
        <f t="shared" si="8"/>
        <v>478.04</v>
      </c>
      <c r="G269" s="241">
        <f t="shared" si="9"/>
        <v>2994.04</v>
      </c>
      <c r="I269" s="28"/>
      <c r="J269" s="25"/>
    </row>
    <row r="270" spans="1:10" ht="24.95" customHeight="1" x14ac:dyDescent="0.25">
      <c r="A270" s="73">
        <v>265</v>
      </c>
      <c r="B270" s="247" t="s">
        <v>1471</v>
      </c>
      <c r="C270" s="104" t="s">
        <v>115</v>
      </c>
      <c r="D270" s="240">
        <v>1</v>
      </c>
      <c r="E270" s="278">
        <v>5373</v>
      </c>
      <c r="F270" s="241">
        <f t="shared" si="8"/>
        <v>1020.87</v>
      </c>
      <c r="G270" s="241">
        <f t="shared" si="9"/>
        <v>6393.87</v>
      </c>
      <c r="I270" s="28"/>
      <c r="J270" s="25"/>
    </row>
    <row r="271" spans="1:10" ht="24.95" customHeight="1" x14ac:dyDescent="0.25">
      <c r="A271" s="73">
        <v>266</v>
      </c>
      <c r="B271" s="247" t="s">
        <v>808</v>
      </c>
      <c r="C271" s="104" t="s">
        <v>18</v>
      </c>
      <c r="D271" s="240">
        <v>1</v>
      </c>
      <c r="E271" s="278">
        <v>700</v>
      </c>
      <c r="F271" s="241">
        <f t="shared" si="8"/>
        <v>133</v>
      </c>
      <c r="G271" s="241">
        <f t="shared" si="9"/>
        <v>833</v>
      </c>
      <c r="I271" s="28"/>
      <c r="J271" s="25"/>
    </row>
    <row r="272" spans="1:10" ht="24.95" customHeight="1" x14ac:dyDescent="0.25">
      <c r="A272" s="73">
        <v>267</v>
      </c>
      <c r="B272" s="247" t="s">
        <v>813</v>
      </c>
      <c r="C272" s="104" t="s">
        <v>18</v>
      </c>
      <c r="D272" s="240">
        <v>1</v>
      </c>
      <c r="E272" s="278">
        <v>1200</v>
      </c>
      <c r="F272" s="241">
        <f t="shared" si="8"/>
        <v>228</v>
      </c>
      <c r="G272" s="241">
        <f t="shared" si="9"/>
        <v>1428</v>
      </c>
      <c r="I272" s="28"/>
      <c r="J272" s="25"/>
    </row>
    <row r="273" spans="1:10" ht="24.95" customHeight="1" x14ac:dyDescent="0.25">
      <c r="A273" s="73">
        <v>268</v>
      </c>
      <c r="B273" s="247" t="s">
        <v>1472</v>
      </c>
      <c r="C273" s="104" t="s">
        <v>18</v>
      </c>
      <c r="D273" s="240">
        <v>1</v>
      </c>
      <c r="E273" s="278">
        <v>1500</v>
      </c>
      <c r="F273" s="241">
        <f t="shared" si="8"/>
        <v>285</v>
      </c>
      <c r="G273" s="241">
        <f t="shared" si="9"/>
        <v>1785</v>
      </c>
      <c r="I273" s="28"/>
      <c r="J273" s="25"/>
    </row>
    <row r="274" spans="1:10" ht="24.95" customHeight="1" x14ac:dyDescent="0.25">
      <c r="A274" s="73">
        <v>269</v>
      </c>
      <c r="B274" s="247" t="s">
        <v>814</v>
      </c>
      <c r="C274" s="104" t="s">
        <v>18</v>
      </c>
      <c r="D274" s="240">
        <v>1</v>
      </c>
      <c r="E274" s="278">
        <v>750</v>
      </c>
      <c r="F274" s="241">
        <f t="shared" si="8"/>
        <v>142.5</v>
      </c>
      <c r="G274" s="241">
        <f t="shared" si="9"/>
        <v>892.5</v>
      </c>
      <c r="I274" s="28"/>
      <c r="J274" s="25"/>
    </row>
    <row r="275" spans="1:10" ht="24.95" customHeight="1" x14ac:dyDescent="0.25">
      <c r="A275" s="73">
        <v>270</v>
      </c>
      <c r="B275" s="247" t="s">
        <v>817</v>
      </c>
      <c r="C275" s="104" t="s">
        <v>18</v>
      </c>
      <c r="D275" s="240">
        <v>1</v>
      </c>
      <c r="E275" s="278">
        <v>820</v>
      </c>
      <c r="F275" s="241">
        <f t="shared" si="8"/>
        <v>155.80000000000001</v>
      </c>
      <c r="G275" s="241">
        <f t="shared" si="9"/>
        <v>975.8</v>
      </c>
      <c r="I275" s="28"/>
      <c r="J275" s="25"/>
    </row>
    <row r="276" spans="1:10" ht="24.95" customHeight="1" x14ac:dyDescent="0.25">
      <c r="A276" s="73">
        <v>271</v>
      </c>
      <c r="B276" s="247" t="s">
        <v>818</v>
      </c>
      <c r="C276" s="104" t="s">
        <v>18</v>
      </c>
      <c r="D276" s="240">
        <v>1</v>
      </c>
      <c r="E276" s="278">
        <v>55</v>
      </c>
      <c r="F276" s="241">
        <f t="shared" si="8"/>
        <v>10.45</v>
      </c>
      <c r="G276" s="241">
        <f t="shared" si="9"/>
        <v>65.45</v>
      </c>
      <c r="I276" s="28"/>
      <c r="J276" s="25"/>
    </row>
    <row r="277" spans="1:10" ht="24.95" customHeight="1" x14ac:dyDescent="0.25">
      <c r="A277" s="73">
        <v>272</v>
      </c>
      <c r="B277" s="247" t="s">
        <v>819</v>
      </c>
      <c r="C277" s="104" t="s">
        <v>18</v>
      </c>
      <c r="D277" s="240">
        <v>1</v>
      </c>
      <c r="E277" s="278">
        <v>179</v>
      </c>
      <c r="F277" s="241">
        <f t="shared" si="8"/>
        <v>34.01</v>
      </c>
      <c r="G277" s="241">
        <f t="shared" si="9"/>
        <v>213.01</v>
      </c>
      <c r="I277" s="28"/>
      <c r="J277" s="25"/>
    </row>
    <row r="278" spans="1:10" ht="24.95" customHeight="1" x14ac:dyDescent="0.25">
      <c r="A278" s="73">
        <v>273</v>
      </c>
      <c r="B278" s="247" t="s">
        <v>820</v>
      </c>
      <c r="C278" s="104" t="s">
        <v>18</v>
      </c>
      <c r="D278" s="240">
        <v>1</v>
      </c>
      <c r="E278" s="278">
        <v>594</v>
      </c>
      <c r="F278" s="241">
        <f t="shared" si="8"/>
        <v>112.86</v>
      </c>
      <c r="G278" s="241">
        <f t="shared" si="9"/>
        <v>706.86</v>
      </c>
      <c r="I278" s="28"/>
      <c r="J278" s="25"/>
    </row>
    <row r="279" spans="1:10" ht="24.95" customHeight="1" x14ac:dyDescent="0.25">
      <c r="A279" s="73">
        <v>274</v>
      </c>
      <c r="B279" s="247" t="s">
        <v>1473</v>
      </c>
      <c r="C279" s="104" t="s">
        <v>18</v>
      </c>
      <c r="D279" s="240">
        <v>1</v>
      </c>
      <c r="E279" s="278">
        <v>64665</v>
      </c>
      <c r="F279" s="241">
        <f t="shared" si="8"/>
        <v>12286.35</v>
      </c>
      <c r="G279" s="241">
        <f t="shared" si="9"/>
        <v>76951.350000000006</v>
      </c>
      <c r="I279" s="28"/>
      <c r="J279" s="25"/>
    </row>
    <row r="280" spans="1:10" ht="24.95" customHeight="1" x14ac:dyDescent="0.25">
      <c r="A280" s="73">
        <v>275</v>
      </c>
      <c r="B280" s="247" t="s">
        <v>848</v>
      </c>
      <c r="C280" s="104" t="s">
        <v>18</v>
      </c>
      <c r="D280" s="240">
        <v>1</v>
      </c>
      <c r="E280" s="278">
        <v>166590</v>
      </c>
      <c r="F280" s="241">
        <f t="shared" si="8"/>
        <v>31652.100000000002</v>
      </c>
      <c r="G280" s="241">
        <f t="shared" si="9"/>
        <v>198242.1</v>
      </c>
      <c r="I280" s="28"/>
      <c r="J280" s="25"/>
    </row>
    <row r="281" spans="1:10" ht="24.95" customHeight="1" x14ac:dyDescent="0.25">
      <c r="A281" s="73">
        <v>276</v>
      </c>
      <c r="B281" s="247" t="s">
        <v>849</v>
      </c>
      <c r="C281" s="104" t="s">
        <v>18</v>
      </c>
      <c r="D281" s="240">
        <v>1</v>
      </c>
      <c r="E281" s="278">
        <v>128671</v>
      </c>
      <c r="F281" s="241">
        <f t="shared" si="8"/>
        <v>24447.49</v>
      </c>
      <c r="G281" s="241">
        <f t="shared" si="9"/>
        <v>153118.49</v>
      </c>
      <c r="I281" s="28"/>
      <c r="J281" s="25"/>
    </row>
    <row r="282" spans="1:10" ht="24.95" customHeight="1" x14ac:dyDescent="0.25">
      <c r="A282" s="73">
        <v>277</v>
      </c>
      <c r="B282" s="247" t="s">
        <v>854</v>
      </c>
      <c r="C282" s="104" t="s">
        <v>18</v>
      </c>
      <c r="D282" s="240">
        <v>1</v>
      </c>
      <c r="E282" s="306">
        <v>86855</v>
      </c>
      <c r="F282" s="307">
        <f t="shared" si="8"/>
        <v>16502.45</v>
      </c>
      <c r="G282" s="307">
        <f t="shared" si="9"/>
        <v>103357.45</v>
      </c>
      <c r="I282" s="28"/>
      <c r="J282" s="25"/>
    </row>
    <row r="283" spans="1:10" ht="24.95" customHeight="1" x14ac:dyDescent="0.25">
      <c r="A283" s="73">
        <v>278</v>
      </c>
      <c r="B283" s="247" t="s">
        <v>855</v>
      </c>
      <c r="C283" s="104" t="s">
        <v>18</v>
      </c>
      <c r="D283" s="240">
        <v>1</v>
      </c>
      <c r="E283" s="278">
        <v>160</v>
      </c>
      <c r="F283" s="241">
        <f t="shared" si="8"/>
        <v>30.4</v>
      </c>
      <c r="G283" s="241">
        <f t="shared" si="9"/>
        <v>190.4</v>
      </c>
      <c r="I283" s="28"/>
      <c r="J283" s="25"/>
    </row>
    <row r="284" spans="1:10" ht="24.95" customHeight="1" x14ac:dyDescent="0.25">
      <c r="A284" s="73">
        <v>279</v>
      </c>
      <c r="B284" s="247" t="s">
        <v>866</v>
      </c>
      <c r="C284" s="104" t="s">
        <v>18</v>
      </c>
      <c r="D284" s="240">
        <v>1</v>
      </c>
      <c r="E284" s="278">
        <v>47412</v>
      </c>
      <c r="F284" s="241">
        <f t="shared" si="8"/>
        <v>9008.2800000000007</v>
      </c>
      <c r="G284" s="241">
        <f t="shared" si="9"/>
        <v>56420.28</v>
      </c>
      <c r="I284" s="28"/>
      <c r="J284" s="25"/>
    </row>
    <row r="285" spans="1:10" ht="24.95" customHeight="1" x14ac:dyDescent="0.25">
      <c r="A285" s="73">
        <v>280</v>
      </c>
      <c r="B285" s="247" t="s">
        <v>869</v>
      </c>
      <c r="C285" s="104" t="s">
        <v>18</v>
      </c>
      <c r="D285" s="240">
        <v>1</v>
      </c>
      <c r="E285" s="278">
        <v>23900</v>
      </c>
      <c r="F285" s="241">
        <f t="shared" si="8"/>
        <v>4541</v>
      </c>
      <c r="G285" s="241">
        <f t="shared" si="9"/>
        <v>28441</v>
      </c>
      <c r="I285" s="28"/>
      <c r="J285" s="25"/>
    </row>
    <row r="286" spans="1:10" ht="24.95" customHeight="1" x14ac:dyDescent="0.25">
      <c r="A286" s="73">
        <v>281</v>
      </c>
      <c r="B286" s="247" t="s">
        <v>887</v>
      </c>
      <c r="C286" s="104" t="s">
        <v>18</v>
      </c>
      <c r="D286" s="240">
        <v>1</v>
      </c>
      <c r="E286" s="278">
        <v>558764</v>
      </c>
      <c r="F286" s="241">
        <f t="shared" si="8"/>
        <v>106165.16</v>
      </c>
      <c r="G286" s="241">
        <f t="shared" si="9"/>
        <v>664929.16</v>
      </c>
      <c r="I286" s="28"/>
      <c r="J286" s="25"/>
    </row>
    <row r="287" spans="1:10" ht="24.95" customHeight="1" x14ac:dyDescent="0.25">
      <c r="A287" s="73">
        <v>282</v>
      </c>
      <c r="B287" s="247" t="s">
        <v>888</v>
      </c>
      <c r="C287" s="104" t="s">
        <v>18</v>
      </c>
      <c r="D287" s="240">
        <v>1</v>
      </c>
      <c r="E287" s="278">
        <v>49815</v>
      </c>
      <c r="F287" s="241">
        <f t="shared" si="8"/>
        <v>9464.85</v>
      </c>
      <c r="G287" s="241">
        <f t="shared" si="9"/>
        <v>59279.85</v>
      </c>
      <c r="I287" s="28"/>
      <c r="J287" s="25"/>
    </row>
    <row r="288" spans="1:10" ht="24.95" customHeight="1" x14ac:dyDescent="0.25">
      <c r="A288" s="73">
        <v>283</v>
      </c>
      <c r="B288" s="247" t="s">
        <v>889</v>
      </c>
      <c r="C288" s="104" t="s">
        <v>18</v>
      </c>
      <c r="D288" s="240">
        <v>1</v>
      </c>
      <c r="E288" s="278">
        <v>175365</v>
      </c>
      <c r="F288" s="241">
        <f t="shared" si="8"/>
        <v>33319.35</v>
      </c>
      <c r="G288" s="241">
        <f t="shared" si="9"/>
        <v>208684.35</v>
      </c>
      <c r="I288" s="28"/>
      <c r="J288" s="25"/>
    </row>
    <row r="289" spans="1:10" ht="24.95" customHeight="1" x14ac:dyDescent="0.25">
      <c r="A289" s="73">
        <v>284</v>
      </c>
      <c r="B289" s="247" t="s">
        <v>892</v>
      </c>
      <c r="C289" s="104" t="s">
        <v>18</v>
      </c>
      <c r="D289" s="240">
        <v>1</v>
      </c>
      <c r="E289" s="278">
        <v>9045</v>
      </c>
      <c r="F289" s="241">
        <f t="shared" si="8"/>
        <v>1718.55</v>
      </c>
      <c r="G289" s="241">
        <f t="shared" si="9"/>
        <v>10763.55</v>
      </c>
      <c r="I289" s="28"/>
      <c r="J289" s="25"/>
    </row>
    <row r="290" spans="1:10" ht="24.95" customHeight="1" x14ac:dyDescent="0.25">
      <c r="A290" s="73">
        <v>285</v>
      </c>
      <c r="B290" s="247" t="s">
        <v>1475</v>
      </c>
      <c r="C290" s="104" t="s">
        <v>359</v>
      </c>
      <c r="D290" s="240">
        <v>1</v>
      </c>
      <c r="E290" s="278">
        <v>175000</v>
      </c>
      <c r="F290" s="241">
        <f t="shared" si="8"/>
        <v>33250</v>
      </c>
      <c r="G290" s="241">
        <f t="shared" si="9"/>
        <v>208250</v>
      </c>
      <c r="I290" s="28"/>
      <c r="J290" s="25"/>
    </row>
    <row r="291" spans="1:10" ht="24.95" customHeight="1" x14ac:dyDescent="0.25">
      <c r="A291" s="73">
        <v>286</v>
      </c>
      <c r="B291" s="247" t="s">
        <v>1476</v>
      </c>
      <c r="C291" s="104" t="s">
        <v>359</v>
      </c>
      <c r="D291" s="240">
        <v>1</v>
      </c>
      <c r="E291" s="278">
        <v>180765</v>
      </c>
      <c r="F291" s="241">
        <f t="shared" si="8"/>
        <v>34345.35</v>
      </c>
      <c r="G291" s="241">
        <f t="shared" si="9"/>
        <v>215110.35</v>
      </c>
      <c r="I291" s="28"/>
      <c r="J291" s="25"/>
    </row>
    <row r="292" spans="1:10" ht="24.95" customHeight="1" x14ac:dyDescent="0.25">
      <c r="A292" s="73">
        <v>287</v>
      </c>
      <c r="B292" s="247" t="s">
        <v>895</v>
      </c>
      <c r="C292" s="104" t="s">
        <v>18</v>
      </c>
      <c r="D292" s="240">
        <v>1</v>
      </c>
      <c r="E292" s="278">
        <v>17919</v>
      </c>
      <c r="F292" s="241">
        <f t="shared" si="8"/>
        <v>3404.61</v>
      </c>
      <c r="G292" s="241">
        <f t="shared" si="9"/>
        <v>21323.61</v>
      </c>
      <c r="I292" s="28"/>
      <c r="J292" s="25"/>
    </row>
    <row r="293" spans="1:10" ht="24.95" customHeight="1" x14ac:dyDescent="0.25">
      <c r="A293" s="73">
        <v>288</v>
      </c>
      <c r="B293" s="247" t="s">
        <v>896</v>
      </c>
      <c r="C293" s="104" t="s">
        <v>18</v>
      </c>
      <c r="D293" s="240">
        <v>1</v>
      </c>
      <c r="E293" s="278">
        <v>6469</v>
      </c>
      <c r="F293" s="241">
        <f t="shared" si="8"/>
        <v>1229.1100000000001</v>
      </c>
      <c r="G293" s="241">
        <f t="shared" si="9"/>
        <v>7698.1100000000006</v>
      </c>
      <c r="I293" s="28"/>
      <c r="J293" s="25"/>
    </row>
    <row r="294" spans="1:10" ht="24.95" customHeight="1" x14ac:dyDescent="0.25">
      <c r="A294" s="73">
        <v>289</v>
      </c>
      <c r="B294" s="247" t="s">
        <v>899</v>
      </c>
      <c r="C294" s="104" t="s">
        <v>18</v>
      </c>
      <c r="D294" s="240">
        <v>1</v>
      </c>
      <c r="E294" s="306">
        <v>16081</v>
      </c>
      <c r="F294" s="307">
        <f t="shared" si="8"/>
        <v>3055.39</v>
      </c>
      <c r="G294" s="307">
        <f t="shared" si="9"/>
        <v>19136.39</v>
      </c>
      <c r="I294" s="28"/>
      <c r="J294" s="25"/>
    </row>
    <row r="295" spans="1:10" ht="24.95" customHeight="1" x14ac:dyDescent="0.25">
      <c r="A295" s="73">
        <v>290</v>
      </c>
      <c r="B295" s="247" t="s">
        <v>906</v>
      </c>
      <c r="C295" s="104" t="s">
        <v>907</v>
      </c>
      <c r="D295" s="240">
        <v>1</v>
      </c>
      <c r="E295" s="278">
        <v>40365</v>
      </c>
      <c r="F295" s="241">
        <f t="shared" si="8"/>
        <v>7669.35</v>
      </c>
      <c r="G295" s="241">
        <f t="shared" si="9"/>
        <v>48034.35</v>
      </c>
      <c r="I295" s="28"/>
      <c r="J295" s="25"/>
    </row>
    <row r="296" spans="1:10" ht="24.95" customHeight="1" x14ac:dyDescent="0.25">
      <c r="A296" s="73">
        <v>291</v>
      </c>
      <c r="B296" s="247" t="s">
        <v>908</v>
      </c>
      <c r="C296" s="104" t="s">
        <v>907</v>
      </c>
      <c r="D296" s="240">
        <v>1</v>
      </c>
      <c r="E296" s="278">
        <v>18765</v>
      </c>
      <c r="F296" s="241">
        <f t="shared" si="8"/>
        <v>3565.35</v>
      </c>
      <c r="G296" s="241">
        <f t="shared" si="9"/>
        <v>22330.35</v>
      </c>
      <c r="I296" s="28"/>
      <c r="J296" s="25"/>
    </row>
    <row r="297" spans="1:10" ht="24.95" customHeight="1" x14ac:dyDescent="0.25">
      <c r="A297" s="73">
        <v>292</v>
      </c>
      <c r="B297" s="247" t="s">
        <v>909</v>
      </c>
      <c r="C297" s="104" t="s">
        <v>907</v>
      </c>
      <c r="D297" s="240">
        <v>1</v>
      </c>
      <c r="E297" s="278">
        <v>134865</v>
      </c>
      <c r="F297" s="241">
        <f t="shared" si="8"/>
        <v>25624.35</v>
      </c>
      <c r="G297" s="241">
        <f t="shared" si="9"/>
        <v>160489.35</v>
      </c>
      <c r="I297" s="28"/>
      <c r="J297" s="25"/>
    </row>
    <row r="298" spans="1:10" ht="24.95" customHeight="1" x14ac:dyDescent="0.25">
      <c r="A298" s="73">
        <v>293</v>
      </c>
      <c r="B298" s="247" t="s">
        <v>910</v>
      </c>
      <c r="C298" s="104" t="s">
        <v>907</v>
      </c>
      <c r="D298" s="240">
        <v>1</v>
      </c>
      <c r="E298" s="278">
        <v>67500</v>
      </c>
      <c r="F298" s="241">
        <f t="shared" si="8"/>
        <v>12825</v>
      </c>
      <c r="G298" s="241">
        <f t="shared" si="9"/>
        <v>80325</v>
      </c>
      <c r="I298" s="28"/>
      <c r="J298" s="25"/>
    </row>
    <row r="299" spans="1:10" ht="24.95" customHeight="1" x14ac:dyDescent="0.25">
      <c r="A299" s="73">
        <v>294</v>
      </c>
      <c r="B299" s="247" t="s">
        <v>911</v>
      </c>
      <c r="C299" s="104" t="s">
        <v>907</v>
      </c>
      <c r="D299" s="240">
        <v>1</v>
      </c>
      <c r="E299" s="278">
        <v>118800</v>
      </c>
      <c r="F299" s="241">
        <f t="shared" si="8"/>
        <v>22572</v>
      </c>
      <c r="G299" s="241">
        <f t="shared" si="9"/>
        <v>141372</v>
      </c>
      <c r="I299" s="28"/>
      <c r="J299" s="25"/>
    </row>
    <row r="300" spans="1:10" ht="24.95" customHeight="1" x14ac:dyDescent="0.25">
      <c r="A300" s="73">
        <v>295</v>
      </c>
      <c r="B300" s="247" t="s">
        <v>1477</v>
      </c>
      <c r="C300" s="104" t="s">
        <v>907</v>
      </c>
      <c r="D300" s="240">
        <v>1</v>
      </c>
      <c r="E300" s="278">
        <v>14850</v>
      </c>
      <c r="F300" s="241">
        <f t="shared" si="8"/>
        <v>2821.5</v>
      </c>
      <c r="G300" s="241">
        <f t="shared" si="9"/>
        <v>17671.5</v>
      </c>
      <c r="I300" s="28"/>
      <c r="J300" s="25"/>
    </row>
    <row r="301" spans="1:10" ht="24.95" customHeight="1" x14ac:dyDescent="0.25">
      <c r="A301" s="73">
        <v>296</v>
      </c>
      <c r="B301" s="247" t="s">
        <v>918</v>
      </c>
      <c r="C301" s="104" t="s">
        <v>907</v>
      </c>
      <c r="D301" s="240">
        <v>1</v>
      </c>
      <c r="E301" s="278">
        <v>13365</v>
      </c>
      <c r="F301" s="241">
        <f t="shared" si="8"/>
        <v>2539.35</v>
      </c>
      <c r="G301" s="241">
        <f t="shared" si="9"/>
        <v>15904.35</v>
      </c>
      <c r="I301" s="28"/>
      <c r="J301" s="25"/>
    </row>
    <row r="302" spans="1:10" ht="24.95" customHeight="1" x14ac:dyDescent="0.25">
      <c r="A302" s="73">
        <v>297</v>
      </c>
      <c r="B302" s="247" t="s">
        <v>924</v>
      </c>
      <c r="C302" s="104" t="s">
        <v>907</v>
      </c>
      <c r="D302" s="240">
        <v>1</v>
      </c>
      <c r="E302" s="278">
        <v>404865</v>
      </c>
      <c r="F302" s="241">
        <f t="shared" si="8"/>
        <v>76924.350000000006</v>
      </c>
      <c r="G302" s="241">
        <f t="shared" si="9"/>
        <v>481789.35</v>
      </c>
      <c r="I302" s="28"/>
      <c r="J302" s="25"/>
    </row>
    <row r="303" spans="1:10" ht="24.95" customHeight="1" x14ac:dyDescent="0.25">
      <c r="A303" s="73">
        <v>298</v>
      </c>
      <c r="B303" s="247" t="s">
        <v>1481</v>
      </c>
      <c r="C303" s="104" t="s">
        <v>907</v>
      </c>
      <c r="D303" s="240">
        <v>1</v>
      </c>
      <c r="E303" s="278">
        <v>435587</v>
      </c>
      <c r="F303" s="241">
        <f t="shared" si="8"/>
        <v>82761.53</v>
      </c>
      <c r="G303" s="241">
        <f t="shared" si="9"/>
        <v>518348.53</v>
      </c>
      <c r="I303" s="28"/>
      <c r="J303" s="25"/>
    </row>
    <row r="304" spans="1:10" ht="24.95" customHeight="1" x14ac:dyDescent="0.25">
      <c r="A304" s="73">
        <v>299</v>
      </c>
      <c r="B304" s="247" t="s">
        <v>925</v>
      </c>
      <c r="C304" s="104" t="s">
        <v>907</v>
      </c>
      <c r="D304" s="240">
        <v>1</v>
      </c>
      <c r="E304" s="278">
        <v>400773</v>
      </c>
      <c r="F304" s="241">
        <f t="shared" si="8"/>
        <v>76146.87</v>
      </c>
      <c r="G304" s="241">
        <f t="shared" si="9"/>
        <v>476919.87</v>
      </c>
      <c r="I304" s="28"/>
      <c r="J304" s="25"/>
    </row>
    <row r="305" spans="1:10" ht="24.95" customHeight="1" x14ac:dyDescent="0.25">
      <c r="A305" s="73">
        <v>300</v>
      </c>
      <c r="B305" s="247" t="s">
        <v>926</v>
      </c>
      <c r="C305" s="104" t="s">
        <v>907</v>
      </c>
      <c r="D305" s="240">
        <v>1</v>
      </c>
      <c r="E305" s="278">
        <v>212760</v>
      </c>
      <c r="F305" s="241">
        <f t="shared" si="8"/>
        <v>40424.400000000001</v>
      </c>
      <c r="G305" s="241">
        <f t="shared" si="9"/>
        <v>253184.4</v>
      </c>
      <c r="I305" s="28"/>
      <c r="J305" s="25"/>
    </row>
    <row r="306" spans="1:10" ht="24.95" customHeight="1" x14ac:dyDescent="0.25">
      <c r="A306" s="73">
        <v>301</v>
      </c>
      <c r="B306" s="247" t="s">
        <v>927</v>
      </c>
      <c r="C306" s="104" t="s">
        <v>907</v>
      </c>
      <c r="D306" s="240">
        <v>1</v>
      </c>
      <c r="E306" s="278">
        <v>248265</v>
      </c>
      <c r="F306" s="241">
        <f t="shared" si="8"/>
        <v>47170.35</v>
      </c>
      <c r="G306" s="241">
        <f t="shared" si="9"/>
        <v>295435.34999999998</v>
      </c>
      <c r="I306" s="28"/>
      <c r="J306" s="25"/>
    </row>
    <row r="307" spans="1:10" ht="24.95" customHeight="1" x14ac:dyDescent="0.25">
      <c r="A307" s="73">
        <v>302</v>
      </c>
      <c r="B307" s="247" t="s">
        <v>928</v>
      </c>
      <c r="C307" s="104" t="s">
        <v>907</v>
      </c>
      <c r="D307" s="240">
        <v>1</v>
      </c>
      <c r="E307" s="278">
        <v>99765</v>
      </c>
      <c r="F307" s="241">
        <f t="shared" si="8"/>
        <v>18955.349999999999</v>
      </c>
      <c r="G307" s="241">
        <f t="shared" si="9"/>
        <v>118720.35</v>
      </c>
      <c r="I307" s="28"/>
      <c r="J307" s="25"/>
    </row>
    <row r="308" spans="1:10" ht="24.95" customHeight="1" x14ac:dyDescent="0.25">
      <c r="A308" s="73">
        <v>303</v>
      </c>
      <c r="B308" s="247" t="s">
        <v>929</v>
      </c>
      <c r="C308" s="104" t="s">
        <v>370</v>
      </c>
      <c r="D308" s="240">
        <v>1</v>
      </c>
      <c r="E308" s="278">
        <v>14175</v>
      </c>
      <c r="F308" s="241">
        <f t="shared" si="8"/>
        <v>2693.25</v>
      </c>
      <c r="G308" s="241">
        <f t="shared" si="9"/>
        <v>16868.25</v>
      </c>
      <c r="I308" s="28"/>
      <c r="J308" s="25"/>
    </row>
    <row r="309" spans="1:10" ht="24.95" customHeight="1" x14ac:dyDescent="0.25">
      <c r="A309" s="73">
        <v>304</v>
      </c>
      <c r="B309" s="247" t="s">
        <v>1482</v>
      </c>
      <c r="C309" s="104" t="s">
        <v>18</v>
      </c>
      <c r="D309" s="240">
        <v>1</v>
      </c>
      <c r="E309" s="278">
        <v>7466</v>
      </c>
      <c r="F309" s="241">
        <f t="shared" si="8"/>
        <v>1418.54</v>
      </c>
      <c r="G309" s="241">
        <f t="shared" si="9"/>
        <v>8884.5400000000009</v>
      </c>
      <c r="I309" s="28"/>
      <c r="J309" s="25"/>
    </row>
    <row r="310" spans="1:10" ht="24.95" customHeight="1" x14ac:dyDescent="0.25">
      <c r="A310" s="73">
        <v>305</v>
      </c>
      <c r="B310" s="247" t="s">
        <v>931</v>
      </c>
      <c r="C310" s="104" t="s">
        <v>370</v>
      </c>
      <c r="D310" s="240">
        <v>1</v>
      </c>
      <c r="E310" s="278">
        <v>9720</v>
      </c>
      <c r="F310" s="241">
        <f t="shared" si="8"/>
        <v>1846.8</v>
      </c>
      <c r="G310" s="241">
        <f t="shared" si="9"/>
        <v>11566.8</v>
      </c>
      <c r="I310" s="28"/>
      <c r="J310" s="25"/>
    </row>
    <row r="311" spans="1:10" ht="24.95" customHeight="1" x14ac:dyDescent="0.25">
      <c r="A311" s="73">
        <v>306</v>
      </c>
      <c r="B311" s="247" t="s">
        <v>1483</v>
      </c>
      <c r="C311" s="104" t="s">
        <v>18</v>
      </c>
      <c r="D311" s="240">
        <v>1</v>
      </c>
      <c r="E311" s="278">
        <v>482424</v>
      </c>
      <c r="F311" s="241">
        <f t="shared" si="8"/>
        <v>91660.56</v>
      </c>
      <c r="G311" s="241">
        <f t="shared" si="9"/>
        <v>574084.56000000006</v>
      </c>
      <c r="I311" s="28"/>
      <c r="J311" s="25"/>
    </row>
    <row r="312" spans="1:10" ht="24.95" customHeight="1" x14ac:dyDescent="0.25">
      <c r="A312" s="281">
        <v>307</v>
      </c>
      <c r="B312" s="282" t="s">
        <v>1484</v>
      </c>
      <c r="C312" s="283" t="s">
        <v>370</v>
      </c>
      <c r="D312" s="240">
        <v>1</v>
      </c>
      <c r="E312" s="278">
        <v>3088</v>
      </c>
      <c r="F312" s="241">
        <f t="shared" si="8"/>
        <v>586.72</v>
      </c>
      <c r="G312" s="241">
        <f t="shared" si="9"/>
        <v>3674.7200000000003</v>
      </c>
      <c r="I312" s="28"/>
      <c r="J312" s="25"/>
    </row>
    <row r="313" spans="1:10" ht="24.95" customHeight="1" x14ac:dyDescent="0.25">
      <c r="A313" s="281">
        <v>308</v>
      </c>
      <c r="B313" s="282" t="s">
        <v>934</v>
      </c>
      <c r="C313" s="283" t="s">
        <v>930</v>
      </c>
      <c r="D313" s="240">
        <v>1</v>
      </c>
      <c r="E313" s="278">
        <v>715500</v>
      </c>
      <c r="F313" s="241">
        <f t="shared" si="8"/>
        <v>135945</v>
      </c>
      <c r="G313" s="241">
        <f t="shared" si="9"/>
        <v>851445</v>
      </c>
      <c r="I313" s="28"/>
      <c r="J313" s="25"/>
    </row>
    <row r="314" spans="1:10" ht="24.95" customHeight="1" x14ac:dyDescent="0.25">
      <c r="A314" s="73">
        <v>309</v>
      </c>
      <c r="B314" s="247" t="s">
        <v>938</v>
      </c>
      <c r="C314" s="104" t="s">
        <v>370</v>
      </c>
      <c r="D314" s="240">
        <v>1</v>
      </c>
      <c r="E314" s="278">
        <v>11678</v>
      </c>
      <c r="F314" s="241">
        <f t="shared" si="8"/>
        <v>2218.8200000000002</v>
      </c>
      <c r="G314" s="241">
        <f t="shared" si="9"/>
        <v>13896.82</v>
      </c>
      <c r="I314" s="28"/>
      <c r="J314" s="25"/>
    </row>
    <row r="315" spans="1:10" ht="24.95" customHeight="1" x14ac:dyDescent="0.25">
      <c r="A315" s="73">
        <v>310</v>
      </c>
      <c r="B315" s="247" t="s">
        <v>941</v>
      </c>
      <c r="C315" s="104" t="s">
        <v>370</v>
      </c>
      <c r="D315" s="240">
        <v>1</v>
      </c>
      <c r="E315" s="278">
        <v>8537</v>
      </c>
      <c r="F315" s="241">
        <f t="shared" si="8"/>
        <v>1622.03</v>
      </c>
      <c r="G315" s="241">
        <f t="shared" si="9"/>
        <v>10159.030000000001</v>
      </c>
      <c r="I315" s="28"/>
      <c r="J315" s="25"/>
    </row>
    <row r="316" spans="1:10" ht="24.95" customHeight="1" x14ac:dyDescent="0.25">
      <c r="A316" s="73">
        <v>311</v>
      </c>
      <c r="B316" s="247" t="s">
        <v>944</v>
      </c>
      <c r="C316" s="104" t="s">
        <v>370</v>
      </c>
      <c r="D316" s="240">
        <v>1</v>
      </c>
      <c r="E316" s="278">
        <v>4089</v>
      </c>
      <c r="F316" s="241">
        <f t="shared" si="8"/>
        <v>776.91</v>
      </c>
      <c r="G316" s="241">
        <f t="shared" si="9"/>
        <v>4865.91</v>
      </c>
      <c r="I316" s="28"/>
      <c r="J316" s="25"/>
    </row>
    <row r="317" spans="1:10" ht="24.95" customHeight="1" x14ac:dyDescent="0.25">
      <c r="A317" s="73">
        <v>312</v>
      </c>
      <c r="B317" s="247" t="s">
        <v>946</v>
      </c>
      <c r="C317" s="104" t="s">
        <v>370</v>
      </c>
      <c r="D317" s="240">
        <v>1</v>
      </c>
      <c r="E317" s="278">
        <v>22343</v>
      </c>
      <c r="F317" s="241">
        <f t="shared" si="8"/>
        <v>4245.17</v>
      </c>
      <c r="G317" s="241">
        <f t="shared" si="9"/>
        <v>26588.17</v>
      </c>
      <c r="I317" s="28"/>
      <c r="J317" s="25"/>
    </row>
    <row r="318" spans="1:10" ht="24.95" customHeight="1" x14ac:dyDescent="0.25">
      <c r="A318" s="73">
        <v>313</v>
      </c>
      <c r="B318" s="247" t="s">
        <v>948</v>
      </c>
      <c r="C318" s="104" t="s">
        <v>370</v>
      </c>
      <c r="D318" s="240">
        <v>1</v>
      </c>
      <c r="E318" s="278">
        <v>35033</v>
      </c>
      <c r="F318" s="241">
        <f t="shared" si="8"/>
        <v>6656.27</v>
      </c>
      <c r="G318" s="241">
        <f t="shared" si="9"/>
        <v>41689.270000000004</v>
      </c>
      <c r="I318" s="28"/>
      <c r="J318" s="25"/>
    </row>
    <row r="319" spans="1:10" ht="24.95" customHeight="1" x14ac:dyDescent="0.25">
      <c r="A319" s="73">
        <v>314</v>
      </c>
      <c r="B319" s="247" t="s">
        <v>950</v>
      </c>
      <c r="C319" s="104" t="s">
        <v>370</v>
      </c>
      <c r="D319" s="240">
        <v>1</v>
      </c>
      <c r="E319" s="278">
        <v>5400</v>
      </c>
      <c r="F319" s="241">
        <f t="shared" si="8"/>
        <v>1026</v>
      </c>
      <c r="G319" s="241">
        <f t="shared" si="9"/>
        <v>6426</v>
      </c>
      <c r="I319" s="28"/>
      <c r="J319" s="25"/>
    </row>
    <row r="320" spans="1:10" ht="24.95" customHeight="1" x14ac:dyDescent="0.25">
      <c r="A320" s="73">
        <v>315</v>
      </c>
      <c r="B320" s="247" t="s">
        <v>951</v>
      </c>
      <c r="C320" s="104" t="s">
        <v>907</v>
      </c>
      <c r="D320" s="240">
        <v>1</v>
      </c>
      <c r="E320" s="278">
        <v>6885</v>
      </c>
      <c r="F320" s="241">
        <f t="shared" si="8"/>
        <v>1308.1500000000001</v>
      </c>
      <c r="G320" s="241">
        <f t="shared" si="9"/>
        <v>8193.15</v>
      </c>
      <c r="I320" s="28"/>
      <c r="J320" s="25"/>
    </row>
    <row r="321" spans="1:10" ht="24.95" customHeight="1" x14ac:dyDescent="0.25">
      <c r="A321" s="73">
        <v>316</v>
      </c>
      <c r="B321" s="247" t="s">
        <v>954</v>
      </c>
      <c r="C321" s="104" t="s">
        <v>907</v>
      </c>
      <c r="D321" s="240">
        <v>1</v>
      </c>
      <c r="E321" s="278">
        <v>2970</v>
      </c>
      <c r="F321" s="241">
        <f t="shared" si="8"/>
        <v>564.29999999999995</v>
      </c>
      <c r="G321" s="241">
        <f t="shared" si="9"/>
        <v>3534.3</v>
      </c>
      <c r="I321" s="28"/>
      <c r="J321" s="25"/>
    </row>
    <row r="322" spans="1:10" ht="24.95" customHeight="1" x14ac:dyDescent="0.25">
      <c r="A322" s="73">
        <v>317</v>
      </c>
      <c r="B322" s="247" t="s">
        <v>958</v>
      </c>
      <c r="C322" s="104" t="s">
        <v>907</v>
      </c>
      <c r="D322" s="240">
        <v>1</v>
      </c>
      <c r="E322" s="278">
        <v>68918</v>
      </c>
      <c r="F322" s="241">
        <f t="shared" si="8"/>
        <v>13094.42</v>
      </c>
      <c r="G322" s="241">
        <f t="shared" si="9"/>
        <v>82012.42</v>
      </c>
      <c r="I322" s="28"/>
      <c r="J322" s="25"/>
    </row>
    <row r="323" spans="1:10" ht="24.95" customHeight="1" x14ac:dyDescent="0.25">
      <c r="A323" s="73">
        <v>318</v>
      </c>
      <c r="B323" s="247" t="s">
        <v>961</v>
      </c>
      <c r="C323" s="104" t="s">
        <v>907</v>
      </c>
      <c r="D323" s="240">
        <v>1</v>
      </c>
      <c r="E323" s="278">
        <v>46230</v>
      </c>
      <c r="F323" s="241">
        <f t="shared" si="8"/>
        <v>8783.7000000000007</v>
      </c>
      <c r="G323" s="241">
        <f t="shared" si="9"/>
        <v>55013.7</v>
      </c>
      <c r="I323" s="28"/>
      <c r="J323" s="25"/>
    </row>
    <row r="324" spans="1:10" ht="24.95" customHeight="1" x14ac:dyDescent="0.25">
      <c r="A324" s="73">
        <v>319</v>
      </c>
      <c r="B324" s="247" t="s">
        <v>962</v>
      </c>
      <c r="C324" s="104" t="s">
        <v>907</v>
      </c>
      <c r="D324" s="240">
        <v>1</v>
      </c>
      <c r="E324" s="278">
        <v>2565</v>
      </c>
      <c r="F324" s="241">
        <f t="shared" si="8"/>
        <v>487.35</v>
      </c>
      <c r="G324" s="241">
        <f t="shared" si="9"/>
        <v>3052.35</v>
      </c>
      <c r="I324" s="28"/>
      <c r="J324" s="25"/>
    </row>
    <row r="325" spans="1:10" ht="24.95" customHeight="1" x14ac:dyDescent="0.25">
      <c r="A325" s="73">
        <v>320</v>
      </c>
      <c r="B325" s="247" t="s">
        <v>968</v>
      </c>
      <c r="C325" s="104" t="s">
        <v>907</v>
      </c>
      <c r="D325" s="240">
        <v>1</v>
      </c>
      <c r="E325" s="278">
        <v>11340</v>
      </c>
      <c r="F325" s="241">
        <f t="shared" si="8"/>
        <v>2154.6</v>
      </c>
      <c r="G325" s="241">
        <f t="shared" si="9"/>
        <v>13494.6</v>
      </c>
      <c r="I325" s="28"/>
      <c r="J325" s="25"/>
    </row>
    <row r="326" spans="1:10" ht="24.95" customHeight="1" x14ac:dyDescent="0.25">
      <c r="A326" s="73">
        <v>321</v>
      </c>
      <c r="B326" s="247" t="s">
        <v>973</v>
      </c>
      <c r="C326" s="104" t="s">
        <v>907</v>
      </c>
      <c r="D326" s="240">
        <v>1</v>
      </c>
      <c r="E326" s="278">
        <v>113130</v>
      </c>
      <c r="F326" s="241">
        <f t="shared" si="8"/>
        <v>21494.7</v>
      </c>
      <c r="G326" s="241">
        <f t="shared" si="9"/>
        <v>134624.70000000001</v>
      </c>
      <c r="I326" s="28"/>
      <c r="J326" s="25"/>
    </row>
    <row r="327" spans="1:10" ht="24.95" customHeight="1" x14ac:dyDescent="0.25">
      <c r="A327" s="73">
        <v>322</v>
      </c>
      <c r="B327" s="247" t="s">
        <v>974</v>
      </c>
      <c r="C327" s="104" t="s">
        <v>907</v>
      </c>
      <c r="D327" s="240">
        <v>1</v>
      </c>
      <c r="E327" s="278">
        <v>113130</v>
      </c>
      <c r="F327" s="241">
        <f t="shared" ref="F327:F390" si="10">+E327*0.19</f>
        <v>21494.7</v>
      </c>
      <c r="G327" s="241">
        <f t="shared" ref="G327:G390" si="11">+F327+E327</f>
        <v>134624.70000000001</v>
      </c>
      <c r="I327" s="28"/>
      <c r="J327" s="25"/>
    </row>
    <row r="328" spans="1:10" ht="24.95" customHeight="1" x14ac:dyDescent="0.25">
      <c r="A328" s="73">
        <v>323</v>
      </c>
      <c r="B328" s="247" t="s">
        <v>981</v>
      </c>
      <c r="C328" s="104" t="s">
        <v>907</v>
      </c>
      <c r="D328" s="240">
        <v>1</v>
      </c>
      <c r="E328" s="278">
        <v>61560</v>
      </c>
      <c r="F328" s="241">
        <f t="shared" si="10"/>
        <v>11696.4</v>
      </c>
      <c r="G328" s="241">
        <f t="shared" si="11"/>
        <v>73256.399999999994</v>
      </c>
      <c r="I328" s="28"/>
      <c r="J328" s="25"/>
    </row>
    <row r="329" spans="1:10" ht="24.95" customHeight="1" x14ac:dyDescent="0.25">
      <c r="A329" s="73">
        <v>324</v>
      </c>
      <c r="B329" s="247" t="s">
        <v>987</v>
      </c>
      <c r="C329" s="104" t="s">
        <v>907</v>
      </c>
      <c r="D329" s="240">
        <v>1</v>
      </c>
      <c r="E329" s="278">
        <v>170998</v>
      </c>
      <c r="F329" s="241">
        <f t="shared" si="10"/>
        <v>32489.62</v>
      </c>
      <c r="G329" s="241">
        <f t="shared" si="11"/>
        <v>203487.62</v>
      </c>
      <c r="I329" s="28"/>
      <c r="J329" s="25"/>
    </row>
    <row r="330" spans="1:10" ht="24.95" customHeight="1" x14ac:dyDescent="0.25">
      <c r="A330" s="73">
        <v>325</v>
      </c>
      <c r="B330" s="247" t="s">
        <v>990</v>
      </c>
      <c r="C330" s="104" t="s">
        <v>907</v>
      </c>
      <c r="D330" s="240">
        <v>1</v>
      </c>
      <c r="E330" s="278">
        <v>24165</v>
      </c>
      <c r="F330" s="241">
        <f t="shared" si="10"/>
        <v>4591.3500000000004</v>
      </c>
      <c r="G330" s="241">
        <f t="shared" si="11"/>
        <v>28756.35</v>
      </c>
      <c r="I330" s="28"/>
      <c r="J330" s="25"/>
    </row>
    <row r="331" spans="1:10" ht="24.95" customHeight="1" x14ac:dyDescent="0.25">
      <c r="A331" s="73">
        <v>326</v>
      </c>
      <c r="B331" s="247" t="s">
        <v>994</v>
      </c>
      <c r="C331" s="104" t="s">
        <v>907</v>
      </c>
      <c r="D331" s="240">
        <v>1</v>
      </c>
      <c r="E331" s="278">
        <v>600</v>
      </c>
      <c r="F331" s="241">
        <f t="shared" si="10"/>
        <v>114</v>
      </c>
      <c r="G331" s="241">
        <f t="shared" si="11"/>
        <v>714</v>
      </c>
      <c r="I331" s="28"/>
      <c r="J331" s="25"/>
    </row>
    <row r="332" spans="1:10" ht="24.95" customHeight="1" x14ac:dyDescent="0.25">
      <c r="A332" s="73">
        <v>327</v>
      </c>
      <c r="B332" s="247" t="s">
        <v>997</v>
      </c>
      <c r="C332" s="104" t="s">
        <v>907</v>
      </c>
      <c r="D332" s="240">
        <v>1</v>
      </c>
      <c r="E332" s="278">
        <v>3578</v>
      </c>
      <c r="F332" s="241">
        <f t="shared" si="10"/>
        <v>679.82</v>
      </c>
      <c r="G332" s="241">
        <f t="shared" si="11"/>
        <v>4257.82</v>
      </c>
      <c r="I332" s="28"/>
      <c r="J332" s="25"/>
    </row>
    <row r="333" spans="1:10" ht="24.95" customHeight="1" x14ac:dyDescent="0.25">
      <c r="A333" s="73">
        <v>328</v>
      </c>
      <c r="B333" s="247" t="s">
        <v>998</v>
      </c>
      <c r="C333" s="104" t="s">
        <v>907</v>
      </c>
      <c r="D333" s="240">
        <v>1</v>
      </c>
      <c r="E333" s="278">
        <v>6615</v>
      </c>
      <c r="F333" s="241">
        <f t="shared" si="10"/>
        <v>1256.8499999999999</v>
      </c>
      <c r="G333" s="241">
        <f t="shared" si="11"/>
        <v>7871.85</v>
      </c>
      <c r="I333" s="28"/>
      <c r="J333" s="25"/>
    </row>
    <row r="334" spans="1:10" ht="24.95" customHeight="1" x14ac:dyDescent="0.25">
      <c r="A334" s="73">
        <v>329</v>
      </c>
      <c r="B334" s="247" t="s">
        <v>1000</v>
      </c>
      <c r="C334" s="104" t="s">
        <v>907</v>
      </c>
      <c r="D334" s="240">
        <v>1</v>
      </c>
      <c r="E334" s="278">
        <v>6200</v>
      </c>
      <c r="F334" s="241">
        <f t="shared" si="10"/>
        <v>1178</v>
      </c>
      <c r="G334" s="241">
        <f t="shared" si="11"/>
        <v>7378</v>
      </c>
      <c r="I334" s="28"/>
      <c r="J334" s="25"/>
    </row>
    <row r="335" spans="1:10" ht="24.95" customHeight="1" x14ac:dyDescent="0.25">
      <c r="A335" s="73">
        <v>330</v>
      </c>
      <c r="B335" s="247" t="s">
        <v>1003</v>
      </c>
      <c r="C335" s="104" t="s">
        <v>907</v>
      </c>
      <c r="D335" s="240">
        <v>1</v>
      </c>
      <c r="E335" s="278">
        <v>11597</v>
      </c>
      <c r="F335" s="241">
        <f t="shared" si="10"/>
        <v>2203.4299999999998</v>
      </c>
      <c r="G335" s="241">
        <f t="shared" si="11"/>
        <v>13800.43</v>
      </c>
      <c r="I335" s="28"/>
      <c r="J335" s="25"/>
    </row>
    <row r="336" spans="1:10" ht="24.95" customHeight="1" x14ac:dyDescent="0.25">
      <c r="A336" s="73">
        <v>331</v>
      </c>
      <c r="B336" s="247" t="s">
        <v>1486</v>
      </c>
      <c r="C336" s="104" t="s">
        <v>907</v>
      </c>
      <c r="D336" s="240">
        <v>1</v>
      </c>
      <c r="E336" s="278">
        <v>65250</v>
      </c>
      <c r="F336" s="241">
        <f t="shared" si="10"/>
        <v>12397.5</v>
      </c>
      <c r="G336" s="241">
        <f t="shared" si="11"/>
        <v>77647.5</v>
      </c>
      <c r="I336" s="28"/>
      <c r="J336" s="25"/>
    </row>
    <row r="337" spans="1:10" ht="24.95" customHeight="1" x14ac:dyDescent="0.25">
      <c r="A337" s="73">
        <v>332</v>
      </c>
      <c r="B337" s="247" t="s">
        <v>1487</v>
      </c>
      <c r="C337" s="104" t="s">
        <v>907</v>
      </c>
      <c r="D337" s="240">
        <v>1</v>
      </c>
      <c r="E337" s="306">
        <v>359496</v>
      </c>
      <c r="F337" s="307">
        <f t="shared" si="10"/>
        <v>68304.240000000005</v>
      </c>
      <c r="G337" s="307">
        <f t="shared" si="11"/>
        <v>427800.24</v>
      </c>
      <c r="I337" s="28"/>
      <c r="J337" s="25"/>
    </row>
    <row r="338" spans="1:10" ht="24.95" customHeight="1" x14ac:dyDescent="0.25">
      <c r="A338" s="73">
        <v>333</v>
      </c>
      <c r="B338" s="247" t="s">
        <v>1008</v>
      </c>
      <c r="C338" s="104" t="s">
        <v>907</v>
      </c>
      <c r="D338" s="240">
        <v>1</v>
      </c>
      <c r="E338" s="278">
        <v>5300</v>
      </c>
      <c r="F338" s="241">
        <f t="shared" si="10"/>
        <v>1007</v>
      </c>
      <c r="G338" s="241">
        <f t="shared" si="11"/>
        <v>6307</v>
      </c>
      <c r="I338" s="28"/>
      <c r="J338" s="25"/>
    </row>
    <row r="339" spans="1:10" ht="24.95" customHeight="1" x14ac:dyDescent="0.25">
      <c r="A339" s="73">
        <v>334</v>
      </c>
      <c r="B339" s="247" t="s">
        <v>1009</v>
      </c>
      <c r="C339" s="104" t="s">
        <v>907</v>
      </c>
      <c r="D339" s="240">
        <v>1</v>
      </c>
      <c r="E339" s="278">
        <v>13365</v>
      </c>
      <c r="F339" s="241">
        <f t="shared" si="10"/>
        <v>2539.35</v>
      </c>
      <c r="G339" s="241">
        <f t="shared" si="11"/>
        <v>15904.35</v>
      </c>
      <c r="I339" s="28"/>
      <c r="J339" s="25"/>
    </row>
    <row r="340" spans="1:10" ht="24.95" customHeight="1" x14ac:dyDescent="0.25">
      <c r="A340" s="73">
        <v>335</v>
      </c>
      <c r="B340" s="247" t="s">
        <v>1013</v>
      </c>
      <c r="C340" s="104" t="s">
        <v>907</v>
      </c>
      <c r="D340" s="240">
        <v>1</v>
      </c>
      <c r="E340" s="278">
        <v>24165</v>
      </c>
      <c r="F340" s="241">
        <f t="shared" si="10"/>
        <v>4591.3500000000004</v>
      </c>
      <c r="G340" s="241">
        <f t="shared" si="11"/>
        <v>28756.35</v>
      </c>
      <c r="I340" s="28"/>
      <c r="J340" s="25"/>
    </row>
    <row r="341" spans="1:10" ht="24.95" customHeight="1" x14ac:dyDescent="0.25">
      <c r="A341" s="73">
        <v>336</v>
      </c>
      <c r="B341" s="247" t="s">
        <v>1017</v>
      </c>
      <c r="C341" s="104" t="s">
        <v>907</v>
      </c>
      <c r="D341" s="240">
        <v>1</v>
      </c>
      <c r="E341" s="278">
        <v>7965</v>
      </c>
      <c r="F341" s="241">
        <f t="shared" si="10"/>
        <v>1513.35</v>
      </c>
      <c r="G341" s="241">
        <f t="shared" si="11"/>
        <v>9478.35</v>
      </c>
      <c r="I341" s="28"/>
      <c r="J341" s="25"/>
    </row>
    <row r="342" spans="1:10" ht="24.95" customHeight="1" x14ac:dyDescent="0.25">
      <c r="A342" s="73">
        <v>337</v>
      </c>
      <c r="B342" s="247" t="s">
        <v>1489</v>
      </c>
      <c r="C342" s="104" t="s">
        <v>907</v>
      </c>
      <c r="D342" s="240">
        <v>1</v>
      </c>
      <c r="E342" s="278">
        <v>19575</v>
      </c>
      <c r="F342" s="241">
        <f t="shared" si="10"/>
        <v>3719.25</v>
      </c>
      <c r="G342" s="241">
        <f t="shared" si="11"/>
        <v>23294.25</v>
      </c>
      <c r="I342" s="28"/>
      <c r="J342" s="25"/>
    </row>
    <row r="343" spans="1:10" ht="24.95" customHeight="1" x14ac:dyDescent="0.25">
      <c r="A343" s="73">
        <v>338</v>
      </c>
      <c r="B343" s="247" t="s">
        <v>1029</v>
      </c>
      <c r="C343" s="104" t="s">
        <v>907</v>
      </c>
      <c r="D343" s="240">
        <v>1</v>
      </c>
      <c r="E343" s="278">
        <v>9518</v>
      </c>
      <c r="F343" s="241">
        <f t="shared" si="10"/>
        <v>1808.42</v>
      </c>
      <c r="G343" s="241">
        <f t="shared" si="11"/>
        <v>11326.42</v>
      </c>
      <c r="I343" s="28"/>
      <c r="J343" s="25"/>
    </row>
    <row r="344" spans="1:10" ht="24.95" customHeight="1" x14ac:dyDescent="0.25">
      <c r="A344" s="73">
        <v>339</v>
      </c>
      <c r="B344" s="247" t="s">
        <v>1034</v>
      </c>
      <c r="C344" s="104" t="s">
        <v>907</v>
      </c>
      <c r="D344" s="240">
        <v>1</v>
      </c>
      <c r="E344" s="278">
        <v>6345</v>
      </c>
      <c r="F344" s="241">
        <f t="shared" si="10"/>
        <v>1205.55</v>
      </c>
      <c r="G344" s="241">
        <f t="shared" si="11"/>
        <v>7550.55</v>
      </c>
      <c r="I344" s="28"/>
      <c r="J344" s="25"/>
    </row>
    <row r="345" spans="1:10" ht="24.95" customHeight="1" x14ac:dyDescent="0.25">
      <c r="A345" s="73">
        <v>340</v>
      </c>
      <c r="B345" s="247" t="s">
        <v>1037</v>
      </c>
      <c r="C345" s="104" t="s">
        <v>907</v>
      </c>
      <c r="D345" s="240">
        <v>1</v>
      </c>
      <c r="E345" s="278">
        <v>62976</v>
      </c>
      <c r="F345" s="241">
        <f t="shared" si="10"/>
        <v>11965.44</v>
      </c>
      <c r="G345" s="241">
        <f t="shared" si="11"/>
        <v>74941.440000000002</v>
      </c>
      <c r="I345" s="28"/>
      <c r="J345" s="25"/>
    </row>
    <row r="346" spans="1:10" ht="24.95" customHeight="1" x14ac:dyDescent="0.25">
      <c r="A346" s="73">
        <v>341</v>
      </c>
      <c r="B346" s="247" t="s">
        <v>1041</v>
      </c>
      <c r="C346" s="104" t="s">
        <v>907</v>
      </c>
      <c r="D346" s="240">
        <v>1</v>
      </c>
      <c r="E346" s="278">
        <v>202500</v>
      </c>
      <c r="F346" s="241">
        <f t="shared" si="10"/>
        <v>38475</v>
      </c>
      <c r="G346" s="241">
        <f t="shared" si="11"/>
        <v>240975</v>
      </c>
      <c r="I346" s="28"/>
      <c r="J346" s="25"/>
    </row>
    <row r="347" spans="1:10" ht="24.95" customHeight="1" x14ac:dyDescent="0.25">
      <c r="A347" s="73">
        <v>342</v>
      </c>
      <c r="B347" s="247" t="s">
        <v>1042</v>
      </c>
      <c r="C347" s="104" t="s">
        <v>907</v>
      </c>
      <c r="D347" s="240">
        <v>1</v>
      </c>
      <c r="E347" s="278">
        <v>287415</v>
      </c>
      <c r="F347" s="241">
        <f t="shared" si="10"/>
        <v>54608.85</v>
      </c>
      <c r="G347" s="241">
        <f t="shared" si="11"/>
        <v>342023.85</v>
      </c>
      <c r="I347" s="28"/>
      <c r="J347" s="25"/>
    </row>
    <row r="348" spans="1:10" ht="43.5" customHeight="1" x14ac:dyDescent="0.25">
      <c r="A348" s="73">
        <v>343</v>
      </c>
      <c r="B348" s="247" t="s">
        <v>1490</v>
      </c>
      <c r="C348" s="104" t="s">
        <v>907</v>
      </c>
      <c r="D348" s="240">
        <v>1</v>
      </c>
      <c r="E348" s="278">
        <v>44449</v>
      </c>
      <c r="F348" s="241">
        <f t="shared" si="10"/>
        <v>8445.31</v>
      </c>
      <c r="G348" s="241">
        <f t="shared" si="11"/>
        <v>52894.31</v>
      </c>
      <c r="I348" s="28"/>
      <c r="J348" s="25"/>
    </row>
    <row r="349" spans="1:10" ht="24.95" customHeight="1" x14ac:dyDescent="0.25">
      <c r="A349" s="73">
        <v>344</v>
      </c>
      <c r="B349" s="247" t="s">
        <v>1043</v>
      </c>
      <c r="C349" s="104" t="s">
        <v>907</v>
      </c>
      <c r="D349" s="240">
        <v>1</v>
      </c>
      <c r="E349" s="278">
        <v>129465</v>
      </c>
      <c r="F349" s="241">
        <f t="shared" si="10"/>
        <v>24598.35</v>
      </c>
      <c r="G349" s="241">
        <f t="shared" si="11"/>
        <v>154063.35</v>
      </c>
      <c r="I349" s="28"/>
      <c r="J349" s="25"/>
    </row>
    <row r="350" spans="1:10" ht="24.95" customHeight="1" x14ac:dyDescent="0.25">
      <c r="A350" s="73">
        <v>345</v>
      </c>
      <c r="B350" s="247" t="s">
        <v>1044</v>
      </c>
      <c r="C350" s="104" t="s">
        <v>907</v>
      </c>
      <c r="D350" s="240">
        <v>1</v>
      </c>
      <c r="E350" s="278">
        <v>91024</v>
      </c>
      <c r="F350" s="241">
        <f t="shared" si="10"/>
        <v>17294.560000000001</v>
      </c>
      <c r="G350" s="241">
        <f t="shared" si="11"/>
        <v>108318.56</v>
      </c>
      <c r="I350" s="28"/>
      <c r="J350" s="25"/>
    </row>
    <row r="351" spans="1:10" ht="24.95" customHeight="1" x14ac:dyDescent="0.25">
      <c r="A351" s="73">
        <v>346</v>
      </c>
      <c r="B351" s="247" t="s">
        <v>1045</v>
      </c>
      <c r="C351" s="104" t="s">
        <v>907</v>
      </c>
      <c r="D351" s="240">
        <v>1</v>
      </c>
      <c r="E351" s="278">
        <v>94395</v>
      </c>
      <c r="F351" s="241">
        <f t="shared" si="10"/>
        <v>17935.05</v>
      </c>
      <c r="G351" s="241">
        <f t="shared" si="11"/>
        <v>112330.05</v>
      </c>
      <c r="I351" s="28"/>
      <c r="J351" s="25"/>
    </row>
    <row r="352" spans="1:10" ht="24.95" customHeight="1" x14ac:dyDescent="0.25">
      <c r="A352" s="73">
        <v>347</v>
      </c>
      <c r="B352" s="247" t="s">
        <v>1046</v>
      </c>
      <c r="C352" s="104" t="s">
        <v>907</v>
      </c>
      <c r="D352" s="240">
        <v>1</v>
      </c>
      <c r="E352" s="278">
        <v>309402</v>
      </c>
      <c r="F352" s="241">
        <f t="shared" si="10"/>
        <v>58786.38</v>
      </c>
      <c r="G352" s="241">
        <f t="shared" si="11"/>
        <v>368188.38</v>
      </c>
      <c r="I352" s="28"/>
      <c r="J352" s="25"/>
    </row>
    <row r="353" spans="1:10" ht="24.95" customHeight="1" x14ac:dyDescent="0.25">
      <c r="A353" s="73">
        <v>348</v>
      </c>
      <c r="B353" s="247" t="s">
        <v>1047</v>
      </c>
      <c r="C353" s="104" t="s">
        <v>907</v>
      </c>
      <c r="D353" s="240">
        <v>1</v>
      </c>
      <c r="E353" s="278">
        <v>26965</v>
      </c>
      <c r="F353" s="241">
        <f t="shared" si="10"/>
        <v>5123.3500000000004</v>
      </c>
      <c r="G353" s="241">
        <f t="shared" si="11"/>
        <v>32088.35</v>
      </c>
      <c r="I353" s="28"/>
      <c r="J353" s="25"/>
    </row>
    <row r="354" spans="1:10" ht="24.95" customHeight="1" x14ac:dyDescent="0.25">
      <c r="A354" s="73">
        <v>349</v>
      </c>
      <c r="B354" s="247" t="s">
        <v>1048</v>
      </c>
      <c r="C354" s="104" t="s">
        <v>907</v>
      </c>
      <c r="D354" s="240">
        <v>1</v>
      </c>
      <c r="E354" s="278">
        <v>19285</v>
      </c>
      <c r="F354" s="241">
        <f t="shared" si="10"/>
        <v>3664.15</v>
      </c>
      <c r="G354" s="241">
        <f t="shared" si="11"/>
        <v>22949.15</v>
      </c>
      <c r="I354" s="28"/>
      <c r="J354" s="25"/>
    </row>
    <row r="355" spans="1:10" ht="24.95" customHeight="1" x14ac:dyDescent="0.25">
      <c r="A355" s="73">
        <v>350</v>
      </c>
      <c r="B355" s="247" t="s">
        <v>1049</v>
      </c>
      <c r="C355" s="104" t="s">
        <v>907</v>
      </c>
      <c r="D355" s="240">
        <v>1</v>
      </c>
      <c r="E355" s="278">
        <v>74115</v>
      </c>
      <c r="F355" s="241">
        <f t="shared" si="10"/>
        <v>14081.85</v>
      </c>
      <c r="G355" s="241">
        <f t="shared" si="11"/>
        <v>88196.85</v>
      </c>
      <c r="I355" s="28"/>
      <c r="J355" s="25"/>
    </row>
    <row r="356" spans="1:10" ht="24.95" customHeight="1" x14ac:dyDescent="0.25">
      <c r="A356" s="73">
        <v>351</v>
      </c>
      <c r="B356" s="247" t="s">
        <v>1050</v>
      </c>
      <c r="C356" s="104" t="s">
        <v>907</v>
      </c>
      <c r="D356" s="240">
        <v>1</v>
      </c>
      <c r="E356" s="278">
        <v>130815</v>
      </c>
      <c r="F356" s="241">
        <f t="shared" si="10"/>
        <v>24854.85</v>
      </c>
      <c r="G356" s="241">
        <f t="shared" si="11"/>
        <v>155669.85</v>
      </c>
      <c r="I356" s="28"/>
      <c r="J356" s="25"/>
    </row>
    <row r="357" spans="1:10" ht="24.95" customHeight="1" x14ac:dyDescent="0.25">
      <c r="A357" s="73">
        <v>352</v>
      </c>
      <c r="B357" s="247" t="s">
        <v>1051</v>
      </c>
      <c r="C357" s="104" t="s">
        <v>907</v>
      </c>
      <c r="D357" s="240">
        <v>1</v>
      </c>
      <c r="E357" s="278">
        <v>24505</v>
      </c>
      <c r="F357" s="241">
        <f t="shared" si="10"/>
        <v>4655.95</v>
      </c>
      <c r="G357" s="241">
        <f t="shared" si="11"/>
        <v>29160.95</v>
      </c>
      <c r="I357" s="28"/>
      <c r="J357" s="25"/>
    </row>
    <row r="358" spans="1:10" ht="24.95" customHeight="1" x14ac:dyDescent="0.25">
      <c r="A358" s="73">
        <v>353</v>
      </c>
      <c r="B358" s="247" t="s">
        <v>1052</v>
      </c>
      <c r="C358" s="104" t="s">
        <v>907</v>
      </c>
      <c r="D358" s="240">
        <v>1</v>
      </c>
      <c r="E358" s="278">
        <v>34324</v>
      </c>
      <c r="F358" s="241">
        <f t="shared" si="10"/>
        <v>6521.56</v>
      </c>
      <c r="G358" s="241">
        <f t="shared" si="11"/>
        <v>40845.56</v>
      </c>
      <c r="I358" s="28"/>
      <c r="J358" s="25"/>
    </row>
    <row r="359" spans="1:10" ht="24.95" customHeight="1" x14ac:dyDescent="0.25">
      <c r="A359" s="73">
        <v>354</v>
      </c>
      <c r="B359" s="247" t="s">
        <v>1053</v>
      </c>
      <c r="C359" s="104" t="s">
        <v>907</v>
      </c>
      <c r="D359" s="240">
        <v>1</v>
      </c>
      <c r="E359" s="278">
        <v>20300</v>
      </c>
      <c r="F359" s="241">
        <f t="shared" si="10"/>
        <v>3857</v>
      </c>
      <c r="G359" s="241">
        <f t="shared" si="11"/>
        <v>24157</v>
      </c>
      <c r="I359" s="28"/>
      <c r="J359" s="25"/>
    </row>
    <row r="360" spans="1:10" ht="24.95" customHeight="1" x14ac:dyDescent="0.25">
      <c r="A360" s="73">
        <v>355</v>
      </c>
      <c r="B360" s="247" t="s">
        <v>1054</v>
      </c>
      <c r="C360" s="104" t="s">
        <v>907</v>
      </c>
      <c r="D360" s="240">
        <v>1</v>
      </c>
      <c r="E360" s="278">
        <v>107865</v>
      </c>
      <c r="F360" s="241">
        <f t="shared" si="10"/>
        <v>20494.349999999999</v>
      </c>
      <c r="G360" s="241">
        <f t="shared" si="11"/>
        <v>128359.35</v>
      </c>
      <c r="I360" s="28"/>
      <c r="J360" s="25"/>
    </row>
    <row r="361" spans="1:10" ht="24.95" customHeight="1" x14ac:dyDescent="0.25">
      <c r="A361" s="73">
        <v>356</v>
      </c>
      <c r="B361" s="247" t="s">
        <v>1057</v>
      </c>
      <c r="C361" s="104" t="s">
        <v>907</v>
      </c>
      <c r="D361" s="240">
        <v>1</v>
      </c>
      <c r="E361" s="278">
        <v>36866</v>
      </c>
      <c r="F361" s="241">
        <f t="shared" si="10"/>
        <v>7004.54</v>
      </c>
      <c r="G361" s="241">
        <f t="shared" si="11"/>
        <v>43870.54</v>
      </c>
      <c r="I361" s="28"/>
      <c r="J361" s="25"/>
    </row>
    <row r="362" spans="1:10" ht="24.95" customHeight="1" x14ac:dyDescent="0.25">
      <c r="A362" s="73">
        <v>357</v>
      </c>
      <c r="B362" s="247" t="s">
        <v>1058</v>
      </c>
      <c r="C362" s="104" t="s">
        <v>907</v>
      </c>
      <c r="D362" s="240">
        <v>1</v>
      </c>
      <c r="E362" s="278">
        <v>175365</v>
      </c>
      <c r="F362" s="241">
        <f t="shared" si="10"/>
        <v>33319.35</v>
      </c>
      <c r="G362" s="241">
        <f t="shared" si="11"/>
        <v>208684.35</v>
      </c>
      <c r="I362" s="28"/>
      <c r="J362" s="25"/>
    </row>
    <row r="363" spans="1:10" ht="24.95" customHeight="1" x14ac:dyDescent="0.25">
      <c r="A363" s="73">
        <v>358</v>
      </c>
      <c r="B363" s="247" t="s">
        <v>1059</v>
      </c>
      <c r="C363" s="104" t="s">
        <v>907</v>
      </c>
      <c r="D363" s="240">
        <v>1</v>
      </c>
      <c r="E363" s="278">
        <v>19350</v>
      </c>
      <c r="F363" s="241">
        <f t="shared" si="10"/>
        <v>3676.5</v>
      </c>
      <c r="G363" s="241">
        <f t="shared" si="11"/>
        <v>23026.5</v>
      </c>
      <c r="I363" s="28"/>
      <c r="J363" s="25"/>
    </row>
    <row r="364" spans="1:10" ht="24.95" customHeight="1" x14ac:dyDescent="0.25">
      <c r="A364" s="73">
        <v>359</v>
      </c>
      <c r="B364" s="247" t="s">
        <v>1060</v>
      </c>
      <c r="C364" s="104" t="s">
        <v>907</v>
      </c>
      <c r="D364" s="240">
        <v>1</v>
      </c>
      <c r="E364" s="278">
        <v>14100</v>
      </c>
      <c r="F364" s="241">
        <f t="shared" si="10"/>
        <v>2679</v>
      </c>
      <c r="G364" s="241">
        <f t="shared" si="11"/>
        <v>16779</v>
      </c>
      <c r="I364" s="28"/>
      <c r="J364" s="25"/>
    </row>
    <row r="365" spans="1:10" ht="24.95" customHeight="1" x14ac:dyDescent="0.25">
      <c r="A365" s="73">
        <v>360</v>
      </c>
      <c r="B365" s="247" t="s">
        <v>1061</v>
      </c>
      <c r="C365" s="104" t="s">
        <v>907</v>
      </c>
      <c r="D365" s="240">
        <v>1</v>
      </c>
      <c r="E365" s="278">
        <v>387450</v>
      </c>
      <c r="F365" s="241">
        <f t="shared" si="10"/>
        <v>73615.5</v>
      </c>
      <c r="G365" s="241">
        <f t="shared" si="11"/>
        <v>461065.5</v>
      </c>
      <c r="I365" s="28"/>
      <c r="J365" s="25"/>
    </row>
    <row r="366" spans="1:10" ht="24.95" customHeight="1" x14ac:dyDescent="0.25">
      <c r="A366" s="73">
        <v>361</v>
      </c>
      <c r="B366" s="247" t="s">
        <v>1062</v>
      </c>
      <c r="C366" s="104" t="s">
        <v>907</v>
      </c>
      <c r="D366" s="240">
        <v>1</v>
      </c>
      <c r="E366" s="278">
        <v>44950</v>
      </c>
      <c r="F366" s="241">
        <f t="shared" si="10"/>
        <v>8540.5</v>
      </c>
      <c r="G366" s="241">
        <f t="shared" si="11"/>
        <v>53490.5</v>
      </c>
      <c r="I366" s="28"/>
      <c r="J366" s="25"/>
    </row>
    <row r="367" spans="1:10" ht="24.95" customHeight="1" x14ac:dyDescent="0.25">
      <c r="A367" s="73">
        <v>362</v>
      </c>
      <c r="B367" s="247" t="s">
        <v>1063</v>
      </c>
      <c r="C367" s="104" t="s">
        <v>907</v>
      </c>
      <c r="D367" s="240">
        <v>1</v>
      </c>
      <c r="E367" s="278">
        <v>101499</v>
      </c>
      <c r="F367" s="241">
        <f t="shared" si="10"/>
        <v>19284.810000000001</v>
      </c>
      <c r="G367" s="241">
        <f t="shared" si="11"/>
        <v>120783.81</v>
      </c>
      <c r="I367" s="28"/>
      <c r="J367" s="25"/>
    </row>
    <row r="368" spans="1:10" ht="24.95" customHeight="1" x14ac:dyDescent="0.25">
      <c r="A368" s="73">
        <v>363</v>
      </c>
      <c r="B368" s="247" t="s">
        <v>1064</v>
      </c>
      <c r="C368" s="104" t="s">
        <v>907</v>
      </c>
      <c r="D368" s="240">
        <v>1</v>
      </c>
      <c r="E368" s="278">
        <v>204450</v>
      </c>
      <c r="F368" s="241">
        <f t="shared" si="10"/>
        <v>38845.5</v>
      </c>
      <c r="G368" s="241">
        <f t="shared" si="11"/>
        <v>243295.5</v>
      </c>
      <c r="I368" s="28"/>
      <c r="J368" s="25"/>
    </row>
    <row r="369" spans="1:10" ht="24.95" customHeight="1" x14ac:dyDescent="0.25">
      <c r="A369" s="73">
        <v>364</v>
      </c>
      <c r="B369" s="247" t="s">
        <v>1065</v>
      </c>
      <c r="C369" s="104" t="s">
        <v>907</v>
      </c>
      <c r="D369" s="240">
        <v>1</v>
      </c>
      <c r="E369" s="278">
        <v>440800</v>
      </c>
      <c r="F369" s="241">
        <f t="shared" si="10"/>
        <v>83752</v>
      </c>
      <c r="G369" s="241">
        <f t="shared" si="11"/>
        <v>524552</v>
      </c>
      <c r="I369" s="28"/>
      <c r="J369" s="25"/>
    </row>
    <row r="370" spans="1:10" ht="24.95" customHeight="1" x14ac:dyDescent="0.25">
      <c r="A370" s="73">
        <v>365</v>
      </c>
      <c r="B370" s="247" t="s">
        <v>1066</v>
      </c>
      <c r="C370" s="104" t="s">
        <v>907</v>
      </c>
      <c r="D370" s="240">
        <v>1</v>
      </c>
      <c r="E370" s="278">
        <v>308705</v>
      </c>
      <c r="F370" s="241">
        <f t="shared" si="10"/>
        <v>58653.95</v>
      </c>
      <c r="G370" s="241">
        <f t="shared" si="11"/>
        <v>367358.95</v>
      </c>
      <c r="I370" s="28"/>
      <c r="J370" s="25"/>
    </row>
    <row r="371" spans="1:10" ht="24.95" customHeight="1" x14ac:dyDescent="0.25">
      <c r="A371" s="73">
        <v>366</v>
      </c>
      <c r="B371" s="247" t="s">
        <v>1067</v>
      </c>
      <c r="C371" s="104" t="s">
        <v>907</v>
      </c>
      <c r="D371" s="240">
        <v>1</v>
      </c>
      <c r="E371" s="278">
        <v>21605</v>
      </c>
      <c r="F371" s="241">
        <f t="shared" si="10"/>
        <v>4104.95</v>
      </c>
      <c r="G371" s="241">
        <f t="shared" si="11"/>
        <v>25709.95</v>
      </c>
      <c r="I371" s="28"/>
      <c r="J371" s="25"/>
    </row>
    <row r="372" spans="1:10" ht="24.95" customHeight="1" x14ac:dyDescent="0.25">
      <c r="A372" s="73">
        <v>367</v>
      </c>
      <c r="B372" s="247" t="s">
        <v>1068</v>
      </c>
      <c r="C372" s="104" t="s">
        <v>907</v>
      </c>
      <c r="D372" s="240">
        <v>1</v>
      </c>
      <c r="E372" s="278">
        <v>21605</v>
      </c>
      <c r="F372" s="241">
        <f t="shared" si="10"/>
        <v>4104.95</v>
      </c>
      <c r="G372" s="241">
        <f t="shared" si="11"/>
        <v>25709.95</v>
      </c>
      <c r="I372" s="28"/>
      <c r="J372" s="25"/>
    </row>
    <row r="373" spans="1:10" ht="24.95" customHeight="1" x14ac:dyDescent="0.25">
      <c r="A373" s="73">
        <v>368</v>
      </c>
      <c r="B373" s="247" t="s">
        <v>1069</v>
      </c>
      <c r="C373" s="104" t="s">
        <v>907</v>
      </c>
      <c r="D373" s="240">
        <v>1</v>
      </c>
      <c r="E373" s="278">
        <v>37665</v>
      </c>
      <c r="F373" s="241">
        <f t="shared" si="10"/>
        <v>7156.35</v>
      </c>
      <c r="G373" s="241">
        <f t="shared" si="11"/>
        <v>44821.35</v>
      </c>
      <c r="I373" s="28"/>
      <c r="J373" s="25"/>
    </row>
    <row r="374" spans="1:10" ht="24.95" customHeight="1" x14ac:dyDescent="0.25">
      <c r="A374" s="73">
        <v>369</v>
      </c>
      <c r="B374" s="247" t="s">
        <v>1070</v>
      </c>
      <c r="C374" s="104" t="s">
        <v>907</v>
      </c>
      <c r="D374" s="240">
        <v>1</v>
      </c>
      <c r="E374" s="278">
        <v>75465</v>
      </c>
      <c r="F374" s="241">
        <f t="shared" si="10"/>
        <v>14338.35</v>
      </c>
      <c r="G374" s="241">
        <f t="shared" si="11"/>
        <v>89803.35</v>
      </c>
      <c r="I374" s="28"/>
      <c r="J374" s="25"/>
    </row>
    <row r="375" spans="1:10" ht="24.95" customHeight="1" x14ac:dyDescent="0.25">
      <c r="A375" s="73">
        <v>370</v>
      </c>
      <c r="B375" s="247" t="s">
        <v>1071</v>
      </c>
      <c r="C375" s="104" t="s">
        <v>907</v>
      </c>
      <c r="D375" s="240">
        <v>1</v>
      </c>
      <c r="E375" s="278">
        <v>18765</v>
      </c>
      <c r="F375" s="241">
        <f t="shared" si="10"/>
        <v>3565.35</v>
      </c>
      <c r="G375" s="241">
        <f t="shared" si="11"/>
        <v>22330.35</v>
      </c>
      <c r="I375" s="28"/>
      <c r="J375" s="25"/>
    </row>
    <row r="376" spans="1:10" ht="24.95" customHeight="1" x14ac:dyDescent="0.25">
      <c r="A376" s="73">
        <v>371</v>
      </c>
      <c r="B376" s="247" t="s">
        <v>1491</v>
      </c>
      <c r="C376" s="104" t="s">
        <v>18</v>
      </c>
      <c r="D376" s="240">
        <v>1</v>
      </c>
      <c r="E376" s="278">
        <v>10214</v>
      </c>
      <c r="F376" s="241">
        <f t="shared" si="10"/>
        <v>1940.66</v>
      </c>
      <c r="G376" s="241">
        <f t="shared" si="11"/>
        <v>12154.66</v>
      </c>
      <c r="I376" s="28"/>
      <c r="J376" s="25"/>
    </row>
    <row r="377" spans="1:10" ht="24.95" customHeight="1" x14ac:dyDescent="0.25">
      <c r="A377" s="73">
        <v>372</v>
      </c>
      <c r="B377" s="247" t="s">
        <v>1074</v>
      </c>
      <c r="C377" s="104" t="s">
        <v>18</v>
      </c>
      <c r="D377" s="240">
        <v>1</v>
      </c>
      <c r="E377" s="278">
        <v>7369</v>
      </c>
      <c r="F377" s="241">
        <f t="shared" si="10"/>
        <v>1400.1100000000001</v>
      </c>
      <c r="G377" s="241">
        <f t="shared" si="11"/>
        <v>8769.11</v>
      </c>
      <c r="I377" s="28"/>
      <c r="J377" s="25"/>
    </row>
    <row r="378" spans="1:10" ht="24.95" customHeight="1" x14ac:dyDescent="0.25">
      <c r="A378" s="73">
        <v>373</v>
      </c>
      <c r="B378" s="247" t="s">
        <v>1076</v>
      </c>
      <c r="C378" s="104" t="s">
        <v>907</v>
      </c>
      <c r="D378" s="240">
        <v>1</v>
      </c>
      <c r="E378" s="278">
        <v>29700</v>
      </c>
      <c r="F378" s="241">
        <f t="shared" si="10"/>
        <v>5643</v>
      </c>
      <c r="G378" s="241">
        <f t="shared" si="11"/>
        <v>35343</v>
      </c>
      <c r="I378" s="28"/>
      <c r="J378" s="25"/>
    </row>
    <row r="379" spans="1:10" ht="24.95" customHeight="1" x14ac:dyDescent="0.25">
      <c r="A379" s="73">
        <v>374</v>
      </c>
      <c r="B379" s="247" t="s">
        <v>1079</v>
      </c>
      <c r="C379" s="104" t="s">
        <v>907</v>
      </c>
      <c r="D379" s="240">
        <v>1</v>
      </c>
      <c r="E379" s="278">
        <v>86265</v>
      </c>
      <c r="F379" s="241">
        <f t="shared" si="10"/>
        <v>16390.349999999999</v>
      </c>
      <c r="G379" s="241">
        <f t="shared" si="11"/>
        <v>102655.35</v>
      </c>
      <c r="I379" s="28"/>
      <c r="J379" s="25"/>
    </row>
    <row r="380" spans="1:10" ht="24.95" customHeight="1" x14ac:dyDescent="0.25">
      <c r="A380" s="73">
        <v>375</v>
      </c>
      <c r="B380" s="247" t="s">
        <v>1492</v>
      </c>
      <c r="C380" s="104" t="s">
        <v>907</v>
      </c>
      <c r="D380" s="240">
        <v>1</v>
      </c>
      <c r="E380" s="278">
        <v>67365</v>
      </c>
      <c r="F380" s="241">
        <f t="shared" si="10"/>
        <v>12799.35</v>
      </c>
      <c r="G380" s="241">
        <f t="shared" si="11"/>
        <v>80164.350000000006</v>
      </c>
      <c r="I380" s="28"/>
      <c r="J380" s="25"/>
    </row>
    <row r="381" spans="1:10" ht="24.95" customHeight="1" x14ac:dyDescent="0.25">
      <c r="A381" s="73">
        <v>376</v>
      </c>
      <c r="B381" s="247" t="s">
        <v>1082</v>
      </c>
      <c r="C381" s="104" t="s">
        <v>907</v>
      </c>
      <c r="D381" s="240">
        <v>1</v>
      </c>
      <c r="E381" s="278">
        <v>86265</v>
      </c>
      <c r="F381" s="241">
        <f t="shared" si="10"/>
        <v>16390.349999999999</v>
      </c>
      <c r="G381" s="241">
        <f t="shared" si="11"/>
        <v>102655.35</v>
      </c>
      <c r="I381" s="28"/>
      <c r="J381" s="25"/>
    </row>
    <row r="382" spans="1:10" ht="24.95" customHeight="1" x14ac:dyDescent="0.25">
      <c r="A382" s="73">
        <v>377</v>
      </c>
      <c r="B382" s="247" t="s">
        <v>1083</v>
      </c>
      <c r="C382" s="104" t="s">
        <v>907</v>
      </c>
      <c r="D382" s="240">
        <v>1</v>
      </c>
      <c r="E382" s="278">
        <v>86265</v>
      </c>
      <c r="F382" s="241">
        <f t="shared" si="10"/>
        <v>16390.349999999999</v>
      </c>
      <c r="G382" s="241">
        <f t="shared" si="11"/>
        <v>102655.35</v>
      </c>
      <c r="I382" s="28"/>
      <c r="J382" s="25"/>
    </row>
    <row r="383" spans="1:10" ht="24.95" customHeight="1" x14ac:dyDescent="0.25">
      <c r="A383" s="73">
        <v>378</v>
      </c>
      <c r="B383" s="247" t="s">
        <v>1084</v>
      </c>
      <c r="C383" s="104" t="s">
        <v>907</v>
      </c>
      <c r="D383" s="240">
        <v>1</v>
      </c>
      <c r="E383" s="278">
        <v>86265</v>
      </c>
      <c r="F383" s="241">
        <f t="shared" si="10"/>
        <v>16390.349999999999</v>
      </c>
      <c r="G383" s="241">
        <f t="shared" si="11"/>
        <v>102655.35</v>
      </c>
      <c r="I383" s="28"/>
      <c r="J383" s="25"/>
    </row>
    <row r="384" spans="1:10" ht="24.95" customHeight="1" x14ac:dyDescent="0.25">
      <c r="A384" s="73">
        <v>379</v>
      </c>
      <c r="B384" s="247" t="s">
        <v>1085</v>
      </c>
      <c r="C384" s="104" t="s">
        <v>907</v>
      </c>
      <c r="D384" s="240">
        <v>1</v>
      </c>
      <c r="E384" s="278">
        <v>103815</v>
      </c>
      <c r="F384" s="241">
        <f t="shared" si="10"/>
        <v>19724.849999999999</v>
      </c>
      <c r="G384" s="241">
        <f t="shared" si="11"/>
        <v>123539.85</v>
      </c>
      <c r="I384" s="28"/>
      <c r="J384" s="25"/>
    </row>
    <row r="385" spans="1:10" ht="24.95" customHeight="1" x14ac:dyDescent="0.25">
      <c r="A385" s="73">
        <v>380</v>
      </c>
      <c r="B385" s="247" t="s">
        <v>1087</v>
      </c>
      <c r="C385" s="104" t="s">
        <v>907</v>
      </c>
      <c r="D385" s="240">
        <v>1</v>
      </c>
      <c r="E385" s="278">
        <v>4423</v>
      </c>
      <c r="F385" s="241">
        <f t="shared" si="10"/>
        <v>840.37</v>
      </c>
      <c r="G385" s="241">
        <f t="shared" si="11"/>
        <v>5263.37</v>
      </c>
      <c r="I385" s="28"/>
      <c r="J385" s="25"/>
    </row>
    <row r="386" spans="1:10" ht="24.95" customHeight="1" x14ac:dyDescent="0.25">
      <c r="A386" s="73">
        <v>381</v>
      </c>
      <c r="B386" s="247" t="s">
        <v>1090</v>
      </c>
      <c r="C386" s="104" t="s">
        <v>907</v>
      </c>
      <c r="D386" s="240">
        <v>1</v>
      </c>
      <c r="E386" s="278">
        <v>3915</v>
      </c>
      <c r="F386" s="241">
        <f t="shared" si="10"/>
        <v>743.85</v>
      </c>
      <c r="G386" s="241">
        <f t="shared" si="11"/>
        <v>4658.8500000000004</v>
      </c>
      <c r="I386" s="28"/>
      <c r="J386" s="25"/>
    </row>
    <row r="387" spans="1:10" ht="24.95" customHeight="1" x14ac:dyDescent="0.25">
      <c r="A387" s="73">
        <v>382</v>
      </c>
      <c r="B387" s="247" t="s">
        <v>1091</v>
      </c>
      <c r="C387" s="104" t="s">
        <v>907</v>
      </c>
      <c r="D387" s="240">
        <v>1</v>
      </c>
      <c r="E387" s="278">
        <v>3915</v>
      </c>
      <c r="F387" s="241">
        <f t="shared" si="10"/>
        <v>743.85</v>
      </c>
      <c r="G387" s="241">
        <f t="shared" si="11"/>
        <v>4658.8500000000004</v>
      </c>
      <c r="I387" s="28"/>
      <c r="J387" s="25"/>
    </row>
    <row r="388" spans="1:10" ht="24.95" customHeight="1" x14ac:dyDescent="0.25">
      <c r="A388" s="73">
        <v>383</v>
      </c>
      <c r="B388" s="247" t="s">
        <v>1093</v>
      </c>
      <c r="C388" s="104" t="s">
        <v>907</v>
      </c>
      <c r="D388" s="240">
        <v>1</v>
      </c>
      <c r="E388" s="278">
        <v>3915</v>
      </c>
      <c r="F388" s="241">
        <f t="shared" si="10"/>
        <v>743.85</v>
      </c>
      <c r="G388" s="241">
        <f t="shared" si="11"/>
        <v>4658.8500000000004</v>
      </c>
      <c r="I388" s="28"/>
      <c r="J388" s="25"/>
    </row>
    <row r="389" spans="1:10" ht="24.95" customHeight="1" x14ac:dyDescent="0.25">
      <c r="A389" s="73">
        <v>384</v>
      </c>
      <c r="B389" s="247" t="s">
        <v>1095</v>
      </c>
      <c r="C389" s="104" t="s">
        <v>907</v>
      </c>
      <c r="D389" s="240">
        <v>1</v>
      </c>
      <c r="E389" s="278">
        <v>3915</v>
      </c>
      <c r="F389" s="241">
        <f t="shared" si="10"/>
        <v>743.85</v>
      </c>
      <c r="G389" s="241">
        <f t="shared" si="11"/>
        <v>4658.8500000000004</v>
      </c>
      <c r="I389" s="28"/>
      <c r="J389" s="25"/>
    </row>
    <row r="390" spans="1:10" ht="24.95" customHeight="1" x14ac:dyDescent="0.25">
      <c r="A390" s="73">
        <v>385</v>
      </c>
      <c r="B390" s="247" t="s">
        <v>1096</v>
      </c>
      <c r="C390" s="104" t="s">
        <v>907</v>
      </c>
      <c r="D390" s="240">
        <v>1</v>
      </c>
      <c r="E390" s="278">
        <v>31248</v>
      </c>
      <c r="F390" s="241">
        <f t="shared" si="10"/>
        <v>5937.12</v>
      </c>
      <c r="G390" s="241">
        <f t="shared" si="11"/>
        <v>37185.120000000003</v>
      </c>
      <c r="I390" s="28"/>
      <c r="J390" s="25"/>
    </row>
    <row r="391" spans="1:10" ht="24.95" customHeight="1" x14ac:dyDescent="0.25">
      <c r="A391" s="73">
        <v>386</v>
      </c>
      <c r="B391" s="247" t="s">
        <v>1098</v>
      </c>
      <c r="C391" s="104" t="s">
        <v>907</v>
      </c>
      <c r="D391" s="240">
        <v>1</v>
      </c>
      <c r="E391" s="278">
        <v>526500</v>
      </c>
      <c r="F391" s="241">
        <f t="shared" ref="F391:F454" si="12">+E391*0.19</f>
        <v>100035</v>
      </c>
      <c r="G391" s="241">
        <f t="shared" ref="G391:G454" si="13">+F391+E391</f>
        <v>626535</v>
      </c>
      <c r="I391" s="28"/>
      <c r="J391" s="25"/>
    </row>
    <row r="392" spans="1:10" ht="24.95" customHeight="1" x14ac:dyDescent="0.25">
      <c r="A392" s="73">
        <v>387</v>
      </c>
      <c r="B392" s="247" t="s">
        <v>1103</v>
      </c>
      <c r="C392" s="104" t="s">
        <v>907</v>
      </c>
      <c r="D392" s="240">
        <v>1</v>
      </c>
      <c r="E392" s="278">
        <v>7000</v>
      </c>
      <c r="F392" s="241">
        <f t="shared" si="12"/>
        <v>1330</v>
      </c>
      <c r="G392" s="241">
        <f t="shared" si="13"/>
        <v>8330</v>
      </c>
      <c r="I392" s="28"/>
      <c r="J392" s="25"/>
    </row>
    <row r="393" spans="1:10" ht="24.95" customHeight="1" x14ac:dyDescent="0.25">
      <c r="A393" s="73">
        <v>388</v>
      </c>
      <c r="B393" s="247" t="s">
        <v>1105</v>
      </c>
      <c r="C393" s="104" t="s">
        <v>907</v>
      </c>
      <c r="D393" s="240">
        <v>1</v>
      </c>
      <c r="E393" s="278">
        <v>3963</v>
      </c>
      <c r="F393" s="241">
        <f t="shared" si="12"/>
        <v>752.97</v>
      </c>
      <c r="G393" s="241">
        <f t="shared" si="13"/>
        <v>4715.97</v>
      </c>
      <c r="I393" s="28"/>
      <c r="J393" s="25"/>
    </row>
    <row r="394" spans="1:10" ht="24.95" customHeight="1" x14ac:dyDescent="0.25">
      <c r="A394" s="73">
        <v>389</v>
      </c>
      <c r="B394" s="247" t="s">
        <v>1108</v>
      </c>
      <c r="C394" s="104" t="s">
        <v>907</v>
      </c>
      <c r="D394" s="240">
        <v>1</v>
      </c>
      <c r="E394" s="278">
        <v>7830</v>
      </c>
      <c r="F394" s="241">
        <f t="shared" si="12"/>
        <v>1487.7</v>
      </c>
      <c r="G394" s="241">
        <f t="shared" si="13"/>
        <v>9317.7000000000007</v>
      </c>
      <c r="I394" s="28"/>
      <c r="J394" s="25"/>
    </row>
    <row r="395" spans="1:10" ht="24.95" customHeight="1" x14ac:dyDescent="0.25">
      <c r="A395" s="73">
        <v>390</v>
      </c>
      <c r="B395" s="247" t="s">
        <v>1111</v>
      </c>
      <c r="C395" s="104" t="s">
        <v>907</v>
      </c>
      <c r="D395" s="240">
        <v>1</v>
      </c>
      <c r="E395" s="278">
        <v>3690</v>
      </c>
      <c r="F395" s="241">
        <f t="shared" si="12"/>
        <v>701.1</v>
      </c>
      <c r="G395" s="241">
        <f t="shared" si="13"/>
        <v>4391.1000000000004</v>
      </c>
      <c r="I395" s="28"/>
      <c r="J395" s="25"/>
    </row>
    <row r="396" spans="1:10" ht="24.95" customHeight="1" x14ac:dyDescent="0.25">
      <c r="A396" s="73">
        <v>391</v>
      </c>
      <c r="B396" s="247" t="s">
        <v>1113</v>
      </c>
      <c r="C396" s="104" t="s">
        <v>907</v>
      </c>
      <c r="D396" s="240">
        <v>1</v>
      </c>
      <c r="E396" s="278">
        <v>13423</v>
      </c>
      <c r="F396" s="241">
        <f t="shared" si="12"/>
        <v>2550.37</v>
      </c>
      <c r="G396" s="241">
        <f t="shared" si="13"/>
        <v>15973.369999999999</v>
      </c>
      <c r="I396" s="28"/>
      <c r="J396" s="25"/>
    </row>
    <row r="397" spans="1:10" ht="24.95" customHeight="1" x14ac:dyDescent="0.25">
      <c r="A397" s="73">
        <v>392</v>
      </c>
      <c r="B397" s="247" t="s">
        <v>1116</v>
      </c>
      <c r="C397" s="104" t="s">
        <v>907</v>
      </c>
      <c r="D397" s="240">
        <v>1</v>
      </c>
      <c r="E397" s="278">
        <v>5603</v>
      </c>
      <c r="F397" s="241">
        <f t="shared" si="12"/>
        <v>1064.57</v>
      </c>
      <c r="G397" s="241">
        <f t="shared" si="13"/>
        <v>6667.57</v>
      </c>
      <c r="I397" s="28"/>
      <c r="J397" s="25"/>
    </row>
    <row r="398" spans="1:10" ht="24.95" customHeight="1" x14ac:dyDescent="0.25">
      <c r="A398" s="73">
        <v>393</v>
      </c>
      <c r="B398" s="247" t="s">
        <v>1117</v>
      </c>
      <c r="C398" s="104" t="s">
        <v>907</v>
      </c>
      <c r="D398" s="240">
        <v>1</v>
      </c>
      <c r="E398" s="278">
        <v>5265</v>
      </c>
      <c r="F398" s="241">
        <f t="shared" si="12"/>
        <v>1000.35</v>
      </c>
      <c r="G398" s="241">
        <f t="shared" si="13"/>
        <v>6265.35</v>
      </c>
      <c r="I398" s="28"/>
      <c r="J398" s="25"/>
    </row>
    <row r="399" spans="1:10" ht="24.95" customHeight="1" x14ac:dyDescent="0.25">
      <c r="A399" s="73">
        <v>394</v>
      </c>
      <c r="B399" s="247" t="s">
        <v>1120</v>
      </c>
      <c r="C399" s="104" t="s">
        <v>907</v>
      </c>
      <c r="D399" s="240">
        <v>1</v>
      </c>
      <c r="E399" s="278">
        <v>6000</v>
      </c>
      <c r="F399" s="241">
        <f t="shared" si="12"/>
        <v>1140</v>
      </c>
      <c r="G399" s="241">
        <f t="shared" si="13"/>
        <v>7140</v>
      </c>
      <c r="I399" s="28"/>
      <c r="J399" s="25"/>
    </row>
    <row r="400" spans="1:10" ht="24.95" customHeight="1" x14ac:dyDescent="0.25">
      <c r="A400" s="73">
        <v>395</v>
      </c>
      <c r="B400" s="247" t="s">
        <v>1122</v>
      </c>
      <c r="C400" s="104" t="s">
        <v>907</v>
      </c>
      <c r="D400" s="240">
        <v>1</v>
      </c>
      <c r="E400" s="278">
        <v>756</v>
      </c>
      <c r="F400" s="241">
        <f t="shared" si="12"/>
        <v>143.64000000000001</v>
      </c>
      <c r="G400" s="241">
        <f t="shared" si="13"/>
        <v>899.64</v>
      </c>
      <c r="I400" s="28"/>
      <c r="J400" s="25"/>
    </row>
    <row r="401" spans="1:10" ht="24.95" customHeight="1" x14ac:dyDescent="0.25">
      <c r="A401" s="73">
        <v>396</v>
      </c>
      <c r="B401" s="247" t="s">
        <v>1123</v>
      </c>
      <c r="C401" s="104" t="s">
        <v>907</v>
      </c>
      <c r="D401" s="240">
        <v>1</v>
      </c>
      <c r="E401" s="278">
        <v>780</v>
      </c>
      <c r="F401" s="241">
        <f t="shared" si="12"/>
        <v>148.19999999999999</v>
      </c>
      <c r="G401" s="241">
        <f t="shared" si="13"/>
        <v>928.2</v>
      </c>
      <c r="I401" s="28"/>
      <c r="J401" s="25"/>
    </row>
    <row r="402" spans="1:10" ht="24.95" customHeight="1" x14ac:dyDescent="0.25">
      <c r="A402" s="73">
        <v>397</v>
      </c>
      <c r="B402" s="247" t="s">
        <v>1124</v>
      </c>
      <c r="C402" s="104" t="s">
        <v>907</v>
      </c>
      <c r="D402" s="240">
        <v>1</v>
      </c>
      <c r="E402" s="278">
        <v>2025</v>
      </c>
      <c r="F402" s="241">
        <f t="shared" si="12"/>
        <v>384.75</v>
      </c>
      <c r="G402" s="241">
        <f t="shared" si="13"/>
        <v>2409.75</v>
      </c>
      <c r="I402" s="28"/>
      <c r="J402" s="25"/>
    </row>
    <row r="403" spans="1:10" ht="24.95" customHeight="1" x14ac:dyDescent="0.25">
      <c r="A403" s="73">
        <v>398</v>
      </c>
      <c r="B403" s="247" t="s">
        <v>1127</v>
      </c>
      <c r="C403" s="104" t="s">
        <v>907</v>
      </c>
      <c r="D403" s="240">
        <v>1</v>
      </c>
      <c r="E403" s="278">
        <v>1350</v>
      </c>
      <c r="F403" s="241">
        <f t="shared" si="12"/>
        <v>256.5</v>
      </c>
      <c r="G403" s="241">
        <f t="shared" si="13"/>
        <v>1606.5</v>
      </c>
      <c r="I403" s="28"/>
      <c r="J403" s="25"/>
    </row>
    <row r="404" spans="1:10" ht="24.95" customHeight="1" x14ac:dyDescent="0.25">
      <c r="A404" s="73">
        <v>399</v>
      </c>
      <c r="B404" s="247" t="s">
        <v>1129</v>
      </c>
      <c r="C404" s="104" t="s">
        <v>907</v>
      </c>
      <c r="D404" s="240">
        <v>1</v>
      </c>
      <c r="E404" s="278">
        <v>360</v>
      </c>
      <c r="F404" s="241">
        <f t="shared" si="12"/>
        <v>68.400000000000006</v>
      </c>
      <c r="G404" s="241">
        <f t="shared" si="13"/>
        <v>428.4</v>
      </c>
      <c r="I404" s="28"/>
      <c r="J404" s="25"/>
    </row>
    <row r="405" spans="1:10" ht="24.95" customHeight="1" x14ac:dyDescent="0.25">
      <c r="A405" s="73">
        <v>400</v>
      </c>
      <c r="B405" s="247" t="s">
        <v>1133</v>
      </c>
      <c r="C405" s="104" t="s">
        <v>907</v>
      </c>
      <c r="D405" s="240">
        <v>1</v>
      </c>
      <c r="E405" s="278">
        <v>600</v>
      </c>
      <c r="F405" s="241">
        <f t="shared" si="12"/>
        <v>114</v>
      </c>
      <c r="G405" s="241">
        <f t="shared" si="13"/>
        <v>714</v>
      </c>
      <c r="I405" s="28"/>
      <c r="J405" s="25"/>
    </row>
    <row r="406" spans="1:10" ht="24.95" customHeight="1" x14ac:dyDescent="0.25">
      <c r="A406" s="73">
        <v>401</v>
      </c>
      <c r="B406" s="247" t="s">
        <v>1136</v>
      </c>
      <c r="C406" s="104" t="s">
        <v>907</v>
      </c>
      <c r="D406" s="240">
        <v>1</v>
      </c>
      <c r="E406" s="278">
        <v>7965</v>
      </c>
      <c r="F406" s="241">
        <f t="shared" si="12"/>
        <v>1513.35</v>
      </c>
      <c r="G406" s="241">
        <f t="shared" si="13"/>
        <v>9478.35</v>
      </c>
      <c r="I406" s="28"/>
      <c r="J406" s="25"/>
    </row>
    <row r="407" spans="1:10" ht="24.95" customHeight="1" x14ac:dyDescent="0.25">
      <c r="A407" s="73">
        <v>402</v>
      </c>
      <c r="B407" s="247" t="s">
        <v>1139</v>
      </c>
      <c r="C407" s="104" t="s">
        <v>907</v>
      </c>
      <c r="D407" s="240">
        <v>1</v>
      </c>
      <c r="E407" s="278">
        <v>9076</v>
      </c>
      <c r="F407" s="241">
        <f t="shared" si="12"/>
        <v>1724.44</v>
      </c>
      <c r="G407" s="241">
        <f t="shared" si="13"/>
        <v>10800.44</v>
      </c>
      <c r="I407" s="28"/>
      <c r="J407" s="25"/>
    </row>
    <row r="408" spans="1:10" ht="24.95" customHeight="1" x14ac:dyDescent="0.25">
      <c r="A408" s="73">
        <v>403</v>
      </c>
      <c r="B408" s="247" t="s">
        <v>1142</v>
      </c>
      <c r="C408" s="104" t="s">
        <v>907</v>
      </c>
      <c r="D408" s="240">
        <v>1</v>
      </c>
      <c r="E408" s="278">
        <v>6807</v>
      </c>
      <c r="F408" s="241">
        <f t="shared" si="12"/>
        <v>1293.33</v>
      </c>
      <c r="G408" s="241">
        <f t="shared" si="13"/>
        <v>8100.33</v>
      </c>
      <c r="I408" s="28"/>
      <c r="J408" s="25"/>
    </row>
    <row r="409" spans="1:10" ht="24.95" customHeight="1" x14ac:dyDescent="0.25">
      <c r="A409" s="73">
        <v>404</v>
      </c>
      <c r="B409" s="247" t="s">
        <v>1146</v>
      </c>
      <c r="C409" s="104" t="s">
        <v>907</v>
      </c>
      <c r="D409" s="240">
        <v>1</v>
      </c>
      <c r="E409" s="278">
        <v>17017</v>
      </c>
      <c r="F409" s="241">
        <f t="shared" si="12"/>
        <v>3233.23</v>
      </c>
      <c r="G409" s="241">
        <f t="shared" si="13"/>
        <v>20250.23</v>
      </c>
      <c r="I409" s="28"/>
      <c r="J409" s="25"/>
    </row>
    <row r="410" spans="1:10" ht="24.95" customHeight="1" x14ac:dyDescent="0.25">
      <c r="A410" s="73">
        <v>405</v>
      </c>
      <c r="B410" s="247" t="s">
        <v>1149</v>
      </c>
      <c r="C410" s="104" t="s">
        <v>907</v>
      </c>
      <c r="D410" s="240">
        <v>1</v>
      </c>
      <c r="E410" s="278">
        <v>42542</v>
      </c>
      <c r="F410" s="241">
        <f t="shared" si="12"/>
        <v>8082.9800000000005</v>
      </c>
      <c r="G410" s="241">
        <f t="shared" si="13"/>
        <v>50624.98</v>
      </c>
      <c r="I410" s="28"/>
      <c r="J410" s="25"/>
    </row>
    <row r="411" spans="1:10" ht="24.95" customHeight="1" x14ac:dyDescent="0.25">
      <c r="A411" s="73">
        <v>406</v>
      </c>
      <c r="B411" s="247" t="s">
        <v>1152</v>
      </c>
      <c r="C411" s="104" t="s">
        <v>907</v>
      </c>
      <c r="D411" s="240">
        <v>1</v>
      </c>
      <c r="E411" s="278">
        <v>11912</v>
      </c>
      <c r="F411" s="241">
        <f t="shared" si="12"/>
        <v>2263.2800000000002</v>
      </c>
      <c r="G411" s="241">
        <f t="shared" si="13"/>
        <v>14175.28</v>
      </c>
      <c r="I411" s="28"/>
      <c r="J411" s="25"/>
    </row>
    <row r="412" spans="1:10" ht="24.95" customHeight="1" x14ac:dyDescent="0.25">
      <c r="A412" s="73">
        <v>407</v>
      </c>
      <c r="B412" s="247" t="s">
        <v>1154</v>
      </c>
      <c r="C412" s="104" t="s">
        <v>907</v>
      </c>
      <c r="D412" s="240">
        <v>1</v>
      </c>
      <c r="E412" s="278">
        <v>13613</v>
      </c>
      <c r="F412" s="241">
        <f t="shared" si="12"/>
        <v>2586.4700000000003</v>
      </c>
      <c r="G412" s="241">
        <f t="shared" si="13"/>
        <v>16199.470000000001</v>
      </c>
      <c r="I412" s="28"/>
      <c r="J412" s="25"/>
    </row>
    <row r="413" spans="1:10" ht="24.95" customHeight="1" x14ac:dyDescent="0.25">
      <c r="A413" s="73">
        <v>408</v>
      </c>
      <c r="B413" s="247" t="s">
        <v>1157</v>
      </c>
      <c r="C413" s="104" t="s">
        <v>907</v>
      </c>
      <c r="D413" s="240">
        <v>1</v>
      </c>
      <c r="E413" s="278">
        <v>25525</v>
      </c>
      <c r="F413" s="241">
        <f t="shared" si="12"/>
        <v>4849.75</v>
      </c>
      <c r="G413" s="241">
        <f t="shared" si="13"/>
        <v>30374.75</v>
      </c>
      <c r="I413" s="28"/>
      <c r="J413" s="25"/>
    </row>
    <row r="414" spans="1:10" ht="24.95" customHeight="1" x14ac:dyDescent="0.25">
      <c r="A414" s="73">
        <v>409</v>
      </c>
      <c r="B414" s="247" t="s">
        <v>1160</v>
      </c>
      <c r="C414" s="104" t="s">
        <v>907</v>
      </c>
      <c r="D414" s="240">
        <v>1</v>
      </c>
      <c r="E414" s="278">
        <v>176202</v>
      </c>
      <c r="F414" s="241">
        <f t="shared" si="12"/>
        <v>33478.379999999997</v>
      </c>
      <c r="G414" s="241">
        <f t="shared" si="13"/>
        <v>209680.38</v>
      </c>
      <c r="I414" s="28"/>
      <c r="J414" s="25"/>
    </row>
    <row r="415" spans="1:10" ht="24.95" customHeight="1" x14ac:dyDescent="0.25">
      <c r="A415" s="73">
        <v>410</v>
      </c>
      <c r="B415" s="247" t="s">
        <v>1162</v>
      </c>
      <c r="C415" s="104" t="s">
        <v>907</v>
      </c>
      <c r="D415" s="240">
        <v>1</v>
      </c>
      <c r="E415" s="278">
        <v>164668</v>
      </c>
      <c r="F415" s="241">
        <f t="shared" si="12"/>
        <v>31286.920000000002</v>
      </c>
      <c r="G415" s="241">
        <f t="shared" si="13"/>
        <v>195954.92</v>
      </c>
      <c r="I415" s="28"/>
      <c r="J415" s="25"/>
    </row>
    <row r="416" spans="1:10" ht="24.95" customHeight="1" x14ac:dyDescent="0.25">
      <c r="A416" s="73">
        <v>411</v>
      </c>
      <c r="B416" s="247" t="s">
        <v>1164</v>
      </c>
      <c r="C416" s="104" t="s">
        <v>907</v>
      </c>
      <c r="D416" s="240">
        <v>1</v>
      </c>
      <c r="E416" s="278">
        <v>9984</v>
      </c>
      <c r="F416" s="241">
        <f t="shared" si="12"/>
        <v>1896.96</v>
      </c>
      <c r="G416" s="241">
        <f t="shared" si="13"/>
        <v>11880.96</v>
      </c>
      <c r="I416" s="28"/>
      <c r="J416" s="25"/>
    </row>
    <row r="417" spans="1:10" ht="24.95" customHeight="1" x14ac:dyDescent="0.25">
      <c r="A417" s="73">
        <v>412</v>
      </c>
      <c r="B417" s="247" t="s">
        <v>1165</v>
      </c>
      <c r="C417" s="104" t="s">
        <v>907</v>
      </c>
      <c r="D417" s="240">
        <v>1</v>
      </c>
      <c r="E417" s="278">
        <v>9984</v>
      </c>
      <c r="F417" s="241">
        <f t="shared" si="12"/>
        <v>1896.96</v>
      </c>
      <c r="G417" s="241">
        <f t="shared" si="13"/>
        <v>11880.96</v>
      </c>
      <c r="I417" s="28"/>
      <c r="J417" s="25"/>
    </row>
    <row r="418" spans="1:10" ht="24.95" customHeight="1" x14ac:dyDescent="0.25">
      <c r="A418" s="73">
        <v>413</v>
      </c>
      <c r="B418" s="247" t="s">
        <v>1166</v>
      </c>
      <c r="C418" s="104" t="s">
        <v>907</v>
      </c>
      <c r="D418" s="240">
        <v>1</v>
      </c>
      <c r="E418" s="278">
        <v>17913</v>
      </c>
      <c r="F418" s="241">
        <f t="shared" si="12"/>
        <v>3403.4700000000003</v>
      </c>
      <c r="G418" s="241">
        <f t="shared" si="13"/>
        <v>21316.47</v>
      </c>
      <c r="I418" s="28"/>
      <c r="J418" s="25"/>
    </row>
    <row r="419" spans="1:10" ht="24.95" customHeight="1" x14ac:dyDescent="0.25">
      <c r="A419" s="73">
        <v>414</v>
      </c>
      <c r="B419" s="247" t="s">
        <v>1167</v>
      </c>
      <c r="C419" s="104" t="s">
        <v>907</v>
      </c>
      <c r="D419" s="240">
        <v>1</v>
      </c>
      <c r="E419" s="278">
        <v>9076</v>
      </c>
      <c r="F419" s="241">
        <f t="shared" si="12"/>
        <v>1724.44</v>
      </c>
      <c r="G419" s="241">
        <f t="shared" si="13"/>
        <v>10800.44</v>
      </c>
      <c r="I419" s="28"/>
      <c r="J419" s="25"/>
    </row>
    <row r="420" spans="1:10" ht="24.95" customHeight="1" x14ac:dyDescent="0.25">
      <c r="A420" s="73">
        <v>415</v>
      </c>
      <c r="B420" s="247" t="s">
        <v>1168</v>
      </c>
      <c r="C420" s="104" t="s">
        <v>907</v>
      </c>
      <c r="D420" s="240">
        <v>1</v>
      </c>
      <c r="E420" s="278">
        <v>9076</v>
      </c>
      <c r="F420" s="241">
        <f t="shared" si="12"/>
        <v>1724.44</v>
      </c>
      <c r="G420" s="241">
        <f t="shared" si="13"/>
        <v>10800.44</v>
      </c>
      <c r="I420" s="28"/>
      <c r="J420" s="25"/>
    </row>
    <row r="421" spans="1:10" ht="24.95" customHeight="1" x14ac:dyDescent="0.25">
      <c r="A421" s="73">
        <v>416</v>
      </c>
      <c r="B421" s="247" t="s">
        <v>1169</v>
      </c>
      <c r="C421" s="104" t="s">
        <v>907</v>
      </c>
      <c r="D421" s="240">
        <v>1</v>
      </c>
      <c r="E421" s="278">
        <v>9076</v>
      </c>
      <c r="F421" s="241">
        <f t="shared" si="12"/>
        <v>1724.44</v>
      </c>
      <c r="G421" s="241">
        <f t="shared" si="13"/>
        <v>10800.44</v>
      </c>
      <c r="I421" s="28"/>
      <c r="J421" s="25"/>
    </row>
    <row r="422" spans="1:10" ht="24.95" customHeight="1" x14ac:dyDescent="0.25">
      <c r="A422" s="73">
        <v>417</v>
      </c>
      <c r="B422" s="247" t="s">
        <v>1170</v>
      </c>
      <c r="C422" s="104" t="s">
        <v>907</v>
      </c>
      <c r="D422" s="240">
        <v>1</v>
      </c>
      <c r="E422" s="278">
        <v>5105</v>
      </c>
      <c r="F422" s="241">
        <f t="shared" si="12"/>
        <v>969.95</v>
      </c>
      <c r="G422" s="241">
        <f t="shared" si="13"/>
        <v>6074.95</v>
      </c>
      <c r="I422" s="28"/>
      <c r="J422" s="25"/>
    </row>
    <row r="423" spans="1:10" ht="24.95" customHeight="1" x14ac:dyDescent="0.25">
      <c r="A423" s="73">
        <v>418</v>
      </c>
      <c r="B423" s="247" t="s">
        <v>1171</v>
      </c>
      <c r="C423" s="104" t="s">
        <v>907</v>
      </c>
      <c r="D423" s="240">
        <v>1</v>
      </c>
      <c r="E423" s="278">
        <v>7900</v>
      </c>
      <c r="F423" s="241">
        <f t="shared" si="12"/>
        <v>1501</v>
      </c>
      <c r="G423" s="241">
        <f t="shared" si="13"/>
        <v>9401</v>
      </c>
      <c r="I423" s="28"/>
      <c r="J423" s="25"/>
    </row>
    <row r="424" spans="1:10" ht="24.95" customHeight="1" x14ac:dyDescent="0.25">
      <c r="A424" s="73">
        <v>419</v>
      </c>
      <c r="B424" s="247" t="s">
        <v>1174</v>
      </c>
      <c r="C424" s="104" t="s">
        <v>18</v>
      </c>
      <c r="D424" s="240">
        <v>1</v>
      </c>
      <c r="E424" s="278">
        <v>8000</v>
      </c>
      <c r="F424" s="241">
        <f t="shared" si="12"/>
        <v>1520</v>
      </c>
      <c r="G424" s="241">
        <f t="shared" si="13"/>
        <v>9520</v>
      </c>
      <c r="I424" s="28"/>
      <c r="J424" s="25"/>
    </row>
    <row r="425" spans="1:10" ht="24.95" customHeight="1" x14ac:dyDescent="0.25">
      <c r="A425" s="73">
        <v>420</v>
      </c>
      <c r="B425" s="247" t="s">
        <v>1178</v>
      </c>
      <c r="C425" s="104" t="s">
        <v>907</v>
      </c>
      <c r="D425" s="240">
        <v>1</v>
      </c>
      <c r="E425" s="278">
        <v>28700</v>
      </c>
      <c r="F425" s="241">
        <f t="shared" si="12"/>
        <v>5453</v>
      </c>
      <c r="G425" s="241">
        <f t="shared" si="13"/>
        <v>34153</v>
      </c>
      <c r="I425" s="28"/>
      <c r="J425" s="25"/>
    </row>
    <row r="426" spans="1:10" ht="24.95" customHeight="1" x14ac:dyDescent="0.25">
      <c r="A426" s="73">
        <v>421</v>
      </c>
      <c r="B426" s="247" t="s">
        <v>1182</v>
      </c>
      <c r="C426" s="104" t="s">
        <v>907</v>
      </c>
      <c r="D426" s="240">
        <v>1</v>
      </c>
      <c r="E426" s="278">
        <v>5437</v>
      </c>
      <c r="F426" s="241">
        <f t="shared" si="12"/>
        <v>1033.03</v>
      </c>
      <c r="G426" s="241">
        <f t="shared" si="13"/>
        <v>6470.03</v>
      </c>
      <c r="I426" s="28"/>
      <c r="J426" s="25"/>
    </row>
    <row r="427" spans="1:10" ht="24.95" customHeight="1" x14ac:dyDescent="0.25">
      <c r="A427" s="73">
        <v>422</v>
      </c>
      <c r="B427" s="247" t="s">
        <v>1183</v>
      </c>
      <c r="C427" s="104" t="s">
        <v>907</v>
      </c>
      <c r="D427" s="240">
        <v>1</v>
      </c>
      <c r="E427" s="278">
        <v>7053</v>
      </c>
      <c r="F427" s="241">
        <f t="shared" si="12"/>
        <v>1340.07</v>
      </c>
      <c r="G427" s="241">
        <f t="shared" si="13"/>
        <v>8393.07</v>
      </c>
      <c r="I427" s="28"/>
      <c r="J427" s="25"/>
    </row>
    <row r="428" spans="1:10" ht="24.95" customHeight="1" x14ac:dyDescent="0.25">
      <c r="A428" s="73">
        <v>423</v>
      </c>
      <c r="B428" s="247" t="s">
        <v>1184</v>
      </c>
      <c r="C428" s="104" t="s">
        <v>907</v>
      </c>
      <c r="D428" s="240">
        <v>1</v>
      </c>
      <c r="E428" s="278">
        <v>11345</v>
      </c>
      <c r="F428" s="241">
        <f t="shared" si="12"/>
        <v>2155.5500000000002</v>
      </c>
      <c r="G428" s="241">
        <f t="shared" si="13"/>
        <v>13500.55</v>
      </c>
      <c r="I428" s="28"/>
      <c r="J428" s="25"/>
    </row>
    <row r="429" spans="1:10" ht="24.95" customHeight="1" x14ac:dyDescent="0.25">
      <c r="A429" s="73">
        <v>424</v>
      </c>
      <c r="B429" s="247" t="s">
        <v>1188</v>
      </c>
      <c r="C429" s="104" t="s">
        <v>907</v>
      </c>
      <c r="D429" s="240">
        <v>1</v>
      </c>
      <c r="E429" s="278">
        <v>28361</v>
      </c>
      <c r="F429" s="241">
        <f t="shared" si="12"/>
        <v>5388.59</v>
      </c>
      <c r="G429" s="241">
        <f t="shared" si="13"/>
        <v>33749.589999999997</v>
      </c>
      <c r="I429" s="28"/>
      <c r="J429" s="25"/>
    </row>
    <row r="430" spans="1:10" ht="24.95" customHeight="1" x14ac:dyDescent="0.25">
      <c r="A430" s="73">
        <v>425</v>
      </c>
      <c r="B430" s="247" t="s">
        <v>1189</v>
      </c>
      <c r="C430" s="104" t="s">
        <v>907</v>
      </c>
      <c r="D430" s="240">
        <v>1</v>
      </c>
      <c r="E430" s="278">
        <v>9643</v>
      </c>
      <c r="F430" s="241">
        <f t="shared" si="12"/>
        <v>1832.17</v>
      </c>
      <c r="G430" s="241">
        <f t="shared" si="13"/>
        <v>11475.17</v>
      </c>
      <c r="I430" s="28"/>
      <c r="J430" s="25"/>
    </row>
    <row r="431" spans="1:10" ht="24.95" customHeight="1" x14ac:dyDescent="0.25">
      <c r="A431" s="73">
        <v>426</v>
      </c>
      <c r="B431" s="247" t="s">
        <v>1192</v>
      </c>
      <c r="C431" s="104" t="s">
        <v>907</v>
      </c>
      <c r="D431" s="240">
        <v>1</v>
      </c>
      <c r="E431" s="278">
        <v>17584</v>
      </c>
      <c r="F431" s="241">
        <f t="shared" si="12"/>
        <v>3340.96</v>
      </c>
      <c r="G431" s="241">
        <f t="shared" si="13"/>
        <v>20924.96</v>
      </c>
      <c r="I431" s="28"/>
      <c r="J431" s="25"/>
    </row>
    <row r="432" spans="1:10" ht="24.95" customHeight="1" x14ac:dyDescent="0.25">
      <c r="A432" s="73">
        <v>427</v>
      </c>
      <c r="B432" s="247" t="s">
        <v>1195</v>
      </c>
      <c r="C432" s="104" t="s">
        <v>907</v>
      </c>
      <c r="D432" s="240">
        <v>1</v>
      </c>
      <c r="E432" s="278">
        <v>22823</v>
      </c>
      <c r="F432" s="241">
        <f t="shared" si="12"/>
        <v>4336.37</v>
      </c>
      <c r="G432" s="241">
        <f t="shared" si="13"/>
        <v>27159.37</v>
      </c>
      <c r="I432" s="28"/>
      <c r="J432" s="25"/>
    </row>
    <row r="433" spans="1:10" ht="24.95" customHeight="1" x14ac:dyDescent="0.25">
      <c r="A433" s="73">
        <v>428</v>
      </c>
      <c r="B433" s="247" t="s">
        <v>1199</v>
      </c>
      <c r="C433" s="104" t="s">
        <v>907</v>
      </c>
      <c r="D433" s="240">
        <v>1</v>
      </c>
      <c r="E433" s="278">
        <v>55280</v>
      </c>
      <c r="F433" s="241">
        <f t="shared" si="12"/>
        <v>10503.2</v>
      </c>
      <c r="G433" s="241">
        <f t="shared" si="13"/>
        <v>65783.199999999997</v>
      </c>
      <c r="I433" s="28"/>
      <c r="J433" s="25"/>
    </row>
    <row r="434" spans="1:10" ht="24.95" customHeight="1" x14ac:dyDescent="0.25">
      <c r="A434" s="73">
        <v>429</v>
      </c>
      <c r="B434" s="247" t="s">
        <v>1200</v>
      </c>
      <c r="C434" s="104" t="s">
        <v>907</v>
      </c>
      <c r="D434" s="240">
        <v>1</v>
      </c>
      <c r="E434" s="278">
        <v>55280</v>
      </c>
      <c r="F434" s="241">
        <f t="shared" si="12"/>
        <v>10503.2</v>
      </c>
      <c r="G434" s="241">
        <f t="shared" si="13"/>
        <v>65783.199999999997</v>
      </c>
      <c r="I434" s="28"/>
      <c r="J434" s="25"/>
    </row>
    <row r="435" spans="1:10" ht="24.95" customHeight="1" x14ac:dyDescent="0.25">
      <c r="A435" s="73">
        <v>430</v>
      </c>
      <c r="B435" s="247" t="s">
        <v>1201</v>
      </c>
      <c r="C435" s="104" t="s">
        <v>907</v>
      </c>
      <c r="D435" s="240">
        <v>1</v>
      </c>
      <c r="E435" s="278">
        <v>2461</v>
      </c>
      <c r="F435" s="241">
        <f t="shared" si="12"/>
        <v>467.59000000000003</v>
      </c>
      <c r="G435" s="241">
        <f t="shared" si="13"/>
        <v>2928.59</v>
      </c>
      <c r="I435" s="28"/>
      <c r="J435" s="25"/>
    </row>
    <row r="436" spans="1:10" ht="24.95" customHeight="1" x14ac:dyDescent="0.25">
      <c r="A436" s="73">
        <v>431</v>
      </c>
      <c r="B436" s="247" t="s">
        <v>1205</v>
      </c>
      <c r="C436" s="104" t="s">
        <v>907</v>
      </c>
      <c r="D436" s="240">
        <v>1</v>
      </c>
      <c r="E436" s="278">
        <v>57780</v>
      </c>
      <c r="F436" s="241">
        <f t="shared" si="12"/>
        <v>10978.2</v>
      </c>
      <c r="G436" s="241">
        <f t="shared" si="13"/>
        <v>68758.2</v>
      </c>
      <c r="I436" s="28"/>
      <c r="J436" s="25"/>
    </row>
    <row r="437" spans="1:10" ht="24.95" customHeight="1" x14ac:dyDescent="0.25">
      <c r="A437" s="73">
        <v>432</v>
      </c>
      <c r="B437" s="247" t="s">
        <v>1206</v>
      </c>
      <c r="C437" s="104" t="s">
        <v>907</v>
      </c>
      <c r="D437" s="240">
        <v>1</v>
      </c>
      <c r="E437" s="278">
        <v>1021</v>
      </c>
      <c r="F437" s="241">
        <f t="shared" si="12"/>
        <v>193.99</v>
      </c>
      <c r="G437" s="241">
        <f t="shared" si="13"/>
        <v>1214.99</v>
      </c>
      <c r="I437" s="28"/>
      <c r="J437" s="25"/>
    </row>
    <row r="438" spans="1:10" ht="24.95" customHeight="1" x14ac:dyDescent="0.25">
      <c r="A438" s="73">
        <v>433</v>
      </c>
      <c r="B438" s="247" t="s">
        <v>1208</v>
      </c>
      <c r="C438" s="104" t="s">
        <v>907</v>
      </c>
      <c r="D438" s="240">
        <v>1</v>
      </c>
      <c r="E438" s="278">
        <v>1620</v>
      </c>
      <c r="F438" s="241">
        <f t="shared" si="12"/>
        <v>307.8</v>
      </c>
      <c r="G438" s="241">
        <f t="shared" si="13"/>
        <v>1927.8</v>
      </c>
      <c r="I438" s="28"/>
      <c r="J438" s="25"/>
    </row>
    <row r="439" spans="1:10" ht="24.95" customHeight="1" x14ac:dyDescent="0.25">
      <c r="A439" s="73">
        <v>434</v>
      </c>
      <c r="B439" s="247" t="s">
        <v>1212</v>
      </c>
      <c r="C439" s="104" t="s">
        <v>907</v>
      </c>
      <c r="D439" s="240">
        <v>1</v>
      </c>
      <c r="E439" s="278">
        <v>681</v>
      </c>
      <c r="F439" s="241">
        <f t="shared" si="12"/>
        <v>129.39000000000001</v>
      </c>
      <c r="G439" s="241">
        <f t="shared" si="13"/>
        <v>810.39</v>
      </c>
      <c r="I439" s="28"/>
      <c r="J439" s="25"/>
    </row>
    <row r="440" spans="1:10" ht="24.95" customHeight="1" x14ac:dyDescent="0.25">
      <c r="A440" s="73">
        <v>435</v>
      </c>
      <c r="B440" s="247" t="s">
        <v>1214</v>
      </c>
      <c r="C440" s="104" t="s">
        <v>907</v>
      </c>
      <c r="D440" s="240">
        <v>1</v>
      </c>
      <c r="E440" s="278">
        <v>681</v>
      </c>
      <c r="F440" s="241">
        <f t="shared" si="12"/>
        <v>129.39000000000001</v>
      </c>
      <c r="G440" s="241">
        <f t="shared" si="13"/>
        <v>810.39</v>
      </c>
      <c r="I440" s="28"/>
      <c r="J440" s="25"/>
    </row>
    <row r="441" spans="1:10" ht="24.95" customHeight="1" x14ac:dyDescent="0.25">
      <c r="A441" s="73">
        <v>436</v>
      </c>
      <c r="B441" s="247" t="s">
        <v>1215</v>
      </c>
      <c r="C441" s="104" t="s">
        <v>907</v>
      </c>
      <c r="D441" s="240">
        <v>1</v>
      </c>
      <c r="E441" s="278">
        <v>6042</v>
      </c>
      <c r="F441" s="241">
        <f t="shared" si="12"/>
        <v>1147.98</v>
      </c>
      <c r="G441" s="241">
        <f t="shared" si="13"/>
        <v>7189.98</v>
      </c>
      <c r="I441" s="28"/>
      <c r="J441" s="25"/>
    </row>
    <row r="442" spans="1:10" ht="24.95" customHeight="1" x14ac:dyDescent="0.25">
      <c r="A442" s="73">
        <v>437</v>
      </c>
      <c r="B442" s="247" t="s">
        <v>1216</v>
      </c>
      <c r="C442" s="104" t="s">
        <v>907</v>
      </c>
      <c r="D442" s="240">
        <v>1</v>
      </c>
      <c r="E442" s="278">
        <v>794</v>
      </c>
      <c r="F442" s="241">
        <f t="shared" si="12"/>
        <v>150.86000000000001</v>
      </c>
      <c r="G442" s="241">
        <f t="shared" si="13"/>
        <v>944.86</v>
      </c>
      <c r="I442" s="28"/>
      <c r="J442" s="25"/>
    </row>
    <row r="443" spans="1:10" ht="24.95" customHeight="1" x14ac:dyDescent="0.25">
      <c r="A443" s="73">
        <v>438</v>
      </c>
      <c r="B443" s="247" t="s">
        <v>1217</v>
      </c>
      <c r="C443" s="104" t="s">
        <v>907</v>
      </c>
      <c r="D443" s="240">
        <v>1</v>
      </c>
      <c r="E443" s="278">
        <v>794</v>
      </c>
      <c r="F443" s="241">
        <f t="shared" si="12"/>
        <v>150.86000000000001</v>
      </c>
      <c r="G443" s="241">
        <f t="shared" si="13"/>
        <v>944.86</v>
      </c>
      <c r="I443" s="28"/>
      <c r="J443" s="25"/>
    </row>
    <row r="444" spans="1:10" ht="24.95" customHeight="1" x14ac:dyDescent="0.25">
      <c r="A444" s="73">
        <v>439</v>
      </c>
      <c r="B444" s="247" t="s">
        <v>1218</v>
      </c>
      <c r="C444" s="104" t="s">
        <v>907</v>
      </c>
      <c r="D444" s="240">
        <v>1</v>
      </c>
      <c r="E444" s="278">
        <v>227855</v>
      </c>
      <c r="F444" s="241">
        <f t="shared" si="12"/>
        <v>43292.45</v>
      </c>
      <c r="G444" s="241">
        <f t="shared" si="13"/>
        <v>271147.45</v>
      </c>
      <c r="I444" s="28"/>
      <c r="J444" s="25"/>
    </row>
    <row r="445" spans="1:10" ht="24.95" customHeight="1" x14ac:dyDescent="0.25">
      <c r="A445" s="73">
        <v>440</v>
      </c>
      <c r="B445" s="247" t="s">
        <v>1222</v>
      </c>
      <c r="C445" s="104" t="s">
        <v>18</v>
      </c>
      <c r="D445" s="240">
        <v>1</v>
      </c>
      <c r="E445" s="278">
        <v>68087</v>
      </c>
      <c r="F445" s="241">
        <f t="shared" si="12"/>
        <v>12936.53</v>
      </c>
      <c r="G445" s="241">
        <f t="shared" si="13"/>
        <v>81023.53</v>
      </c>
      <c r="I445" s="28"/>
      <c r="J445" s="25"/>
    </row>
    <row r="446" spans="1:10" ht="24.95" customHeight="1" x14ac:dyDescent="0.25">
      <c r="A446" s="73">
        <v>441</v>
      </c>
      <c r="B446" s="247" t="s">
        <v>1226</v>
      </c>
      <c r="C446" s="104" t="s">
        <v>18</v>
      </c>
      <c r="D446" s="240">
        <v>1</v>
      </c>
      <c r="E446" s="278">
        <v>363025</v>
      </c>
      <c r="F446" s="241">
        <f t="shared" si="12"/>
        <v>68974.75</v>
      </c>
      <c r="G446" s="241">
        <f t="shared" si="13"/>
        <v>431999.75</v>
      </c>
      <c r="I446" s="28"/>
      <c r="J446" s="25"/>
    </row>
    <row r="447" spans="1:10" ht="24.95" customHeight="1" x14ac:dyDescent="0.25">
      <c r="A447" s="73">
        <v>442</v>
      </c>
      <c r="B447" s="247" t="s">
        <v>1229</v>
      </c>
      <c r="C447" s="104" t="s">
        <v>115</v>
      </c>
      <c r="D447" s="240">
        <v>1</v>
      </c>
      <c r="E447" s="278">
        <v>9076</v>
      </c>
      <c r="F447" s="241">
        <f t="shared" si="12"/>
        <v>1724.44</v>
      </c>
      <c r="G447" s="241">
        <f t="shared" si="13"/>
        <v>10800.44</v>
      </c>
      <c r="I447" s="28"/>
      <c r="J447" s="25"/>
    </row>
    <row r="448" spans="1:10" ht="24.95" customHeight="1" x14ac:dyDescent="0.25">
      <c r="A448" s="73">
        <v>443</v>
      </c>
      <c r="B448" s="247" t="s">
        <v>1232</v>
      </c>
      <c r="C448" s="104" t="s">
        <v>18</v>
      </c>
      <c r="D448" s="240">
        <v>1</v>
      </c>
      <c r="E448" s="278">
        <v>3120</v>
      </c>
      <c r="F448" s="241">
        <f t="shared" si="12"/>
        <v>592.79999999999995</v>
      </c>
      <c r="G448" s="241">
        <f t="shared" si="13"/>
        <v>3712.8</v>
      </c>
      <c r="I448" s="28"/>
      <c r="J448" s="25"/>
    </row>
    <row r="449" spans="1:10" ht="24.95" customHeight="1" x14ac:dyDescent="0.25">
      <c r="A449" s="73">
        <v>444</v>
      </c>
      <c r="B449" s="247" t="s">
        <v>1237</v>
      </c>
      <c r="C449" s="104" t="s">
        <v>18</v>
      </c>
      <c r="D449" s="240">
        <v>1</v>
      </c>
      <c r="E449" s="278">
        <v>7800</v>
      </c>
      <c r="F449" s="241">
        <f t="shared" si="12"/>
        <v>1482</v>
      </c>
      <c r="G449" s="241">
        <f t="shared" si="13"/>
        <v>9282</v>
      </c>
      <c r="I449" s="28"/>
      <c r="J449" s="25"/>
    </row>
    <row r="450" spans="1:10" ht="24.95" customHeight="1" x14ac:dyDescent="0.25">
      <c r="A450" s="73">
        <v>445</v>
      </c>
      <c r="B450" s="247" t="s">
        <v>1240</v>
      </c>
      <c r="C450" s="104" t="s">
        <v>101</v>
      </c>
      <c r="D450" s="240">
        <v>1</v>
      </c>
      <c r="E450" s="278">
        <v>20800</v>
      </c>
      <c r="F450" s="241">
        <f t="shared" si="12"/>
        <v>3952</v>
      </c>
      <c r="G450" s="241">
        <f t="shared" si="13"/>
        <v>24752</v>
      </c>
      <c r="I450" s="28"/>
      <c r="J450" s="25"/>
    </row>
    <row r="451" spans="1:10" ht="24.95" customHeight="1" x14ac:dyDescent="0.25">
      <c r="A451" s="73">
        <v>446</v>
      </c>
      <c r="B451" s="247" t="s">
        <v>1242</v>
      </c>
      <c r="C451" s="104" t="s">
        <v>18</v>
      </c>
      <c r="D451" s="240">
        <v>1</v>
      </c>
      <c r="E451" s="278">
        <v>44013</v>
      </c>
      <c r="F451" s="241">
        <f t="shared" si="12"/>
        <v>8362.4699999999993</v>
      </c>
      <c r="G451" s="241">
        <f t="shared" si="13"/>
        <v>52375.47</v>
      </c>
      <c r="I451" s="28"/>
      <c r="J451" s="25"/>
    </row>
    <row r="452" spans="1:10" ht="24.95" customHeight="1" x14ac:dyDescent="0.25">
      <c r="A452" s="73">
        <v>447</v>
      </c>
      <c r="B452" s="247" t="s">
        <v>1243</v>
      </c>
      <c r="C452" s="104" t="s">
        <v>18</v>
      </c>
      <c r="D452" s="240">
        <v>1</v>
      </c>
      <c r="E452" s="278">
        <v>130462</v>
      </c>
      <c r="F452" s="241">
        <f t="shared" si="12"/>
        <v>24787.78</v>
      </c>
      <c r="G452" s="241">
        <f t="shared" si="13"/>
        <v>155249.78</v>
      </c>
      <c r="I452" s="28"/>
      <c r="J452" s="25"/>
    </row>
    <row r="453" spans="1:10" ht="24.95" customHeight="1" x14ac:dyDescent="0.25">
      <c r="A453" s="73">
        <v>448</v>
      </c>
      <c r="B453" s="247" t="s">
        <v>1493</v>
      </c>
      <c r="C453" s="104" t="s">
        <v>1244</v>
      </c>
      <c r="D453" s="240">
        <v>1</v>
      </c>
      <c r="E453" s="278">
        <v>6239</v>
      </c>
      <c r="F453" s="241">
        <f t="shared" si="12"/>
        <v>1185.4100000000001</v>
      </c>
      <c r="G453" s="241">
        <f t="shared" si="13"/>
        <v>7424.41</v>
      </c>
      <c r="I453" s="28"/>
      <c r="J453" s="25"/>
    </row>
    <row r="454" spans="1:10" ht="24.95" customHeight="1" x14ac:dyDescent="0.25">
      <c r="A454" s="73">
        <v>449</v>
      </c>
      <c r="B454" s="247" t="s">
        <v>1246</v>
      </c>
      <c r="C454" s="104" t="s">
        <v>18</v>
      </c>
      <c r="D454" s="240">
        <v>1</v>
      </c>
      <c r="E454" s="278">
        <v>21221</v>
      </c>
      <c r="F454" s="241">
        <f t="shared" si="12"/>
        <v>4031.9900000000002</v>
      </c>
      <c r="G454" s="241">
        <f t="shared" si="13"/>
        <v>25252.99</v>
      </c>
      <c r="I454" s="28"/>
      <c r="J454" s="25"/>
    </row>
    <row r="455" spans="1:10" ht="24.95" customHeight="1" x14ac:dyDescent="0.25">
      <c r="A455" s="73">
        <v>450</v>
      </c>
      <c r="B455" s="247" t="s">
        <v>1248</v>
      </c>
      <c r="C455" s="104" t="s">
        <v>18</v>
      </c>
      <c r="D455" s="240">
        <v>1</v>
      </c>
      <c r="E455" s="278">
        <v>67897</v>
      </c>
      <c r="F455" s="241">
        <f t="shared" ref="F455:F518" si="14">+E455*0.19</f>
        <v>12900.43</v>
      </c>
      <c r="G455" s="241">
        <f t="shared" ref="G455:G518" si="15">+F455+E455</f>
        <v>80797.429999999993</v>
      </c>
      <c r="I455" s="28"/>
      <c r="J455" s="25"/>
    </row>
    <row r="456" spans="1:10" ht="24.95" customHeight="1" x14ac:dyDescent="0.25">
      <c r="A456" s="73">
        <v>451</v>
      </c>
      <c r="B456" s="247" t="s">
        <v>1251</v>
      </c>
      <c r="C456" s="104" t="s">
        <v>18</v>
      </c>
      <c r="D456" s="240">
        <v>1</v>
      </c>
      <c r="E456" s="278">
        <v>36756</v>
      </c>
      <c r="F456" s="241">
        <f t="shared" si="14"/>
        <v>6983.64</v>
      </c>
      <c r="G456" s="241">
        <f t="shared" si="15"/>
        <v>43739.64</v>
      </c>
      <c r="I456" s="28"/>
      <c r="J456" s="25"/>
    </row>
    <row r="457" spans="1:10" ht="24.95" customHeight="1" x14ac:dyDescent="0.25">
      <c r="A457" s="73">
        <v>452</v>
      </c>
      <c r="B457" s="247" t="s">
        <v>1254</v>
      </c>
      <c r="C457" s="104" t="s">
        <v>18</v>
      </c>
      <c r="D457" s="240">
        <v>1</v>
      </c>
      <c r="E457" s="278">
        <v>389</v>
      </c>
      <c r="F457" s="241">
        <f t="shared" si="14"/>
        <v>73.91</v>
      </c>
      <c r="G457" s="241">
        <f t="shared" si="15"/>
        <v>462.90999999999997</v>
      </c>
      <c r="I457" s="28"/>
      <c r="J457" s="25"/>
    </row>
    <row r="458" spans="1:10" ht="24.95" customHeight="1" x14ac:dyDescent="0.25">
      <c r="A458" s="73">
        <v>453</v>
      </c>
      <c r="B458" s="247" t="s">
        <v>1494</v>
      </c>
      <c r="C458" s="104" t="s">
        <v>18</v>
      </c>
      <c r="D458" s="240">
        <v>1</v>
      </c>
      <c r="E458" s="278">
        <v>62395</v>
      </c>
      <c r="F458" s="241">
        <f t="shared" si="14"/>
        <v>11855.05</v>
      </c>
      <c r="G458" s="241">
        <f t="shared" si="15"/>
        <v>74250.05</v>
      </c>
      <c r="I458" s="28"/>
      <c r="J458" s="25"/>
    </row>
    <row r="459" spans="1:10" ht="24.95" customHeight="1" x14ac:dyDescent="0.25">
      <c r="A459" s="73">
        <v>454</v>
      </c>
      <c r="B459" s="247" t="s">
        <v>1258</v>
      </c>
      <c r="C459" s="104" t="s">
        <v>18</v>
      </c>
      <c r="D459" s="240">
        <v>1</v>
      </c>
      <c r="E459" s="278">
        <v>17017</v>
      </c>
      <c r="F459" s="241">
        <f t="shared" si="14"/>
        <v>3233.23</v>
      </c>
      <c r="G459" s="241">
        <f t="shared" si="15"/>
        <v>20250.23</v>
      </c>
      <c r="I459" s="28"/>
      <c r="J459" s="25"/>
    </row>
    <row r="460" spans="1:10" ht="24.95" customHeight="1" x14ac:dyDescent="0.25">
      <c r="A460" s="73">
        <v>455</v>
      </c>
      <c r="B460" s="247" t="s">
        <v>1259</v>
      </c>
      <c r="C460" s="104" t="s">
        <v>18</v>
      </c>
      <c r="D460" s="240">
        <v>1</v>
      </c>
      <c r="E460" s="278">
        <v>158824</v>
      </c>
      <c r="F460" s="241">
        <f t="shared" si="14"/>
        <v>30176.560000000001</v>
      </c>
      <c r="G460" s="241">
        <f t="shared" si="15"/>
        <v>189000.56</v>
      </c>
      <c r="I460" s="28"/>
      <c r="J460" s="25"/>
    </row>
    <row r="461" spans="1:10" ht="24.95" customHeight="1" x14ac:dyDescent="0.25">
      <c r="A461" s="73">
        <v>456</v>
      </c>
      <c r="B461" s="247" t="s">
        <v>1495</v>
      </c>
      <c r="C461" s="104" t="s">
        <v>907</v>
      </c>
      <c r="D461" s="240">
        <v>1</v>
      </c>
      <c r="E461" s="278">
        <v>2802</v>
      </c>
      <c r="F461" s="241">
        <f t="shared" si="14"/>
        <v>532.38</v>
      </c>
      <c r="G461" s="241">
        <f t="shared" si="15"/>
        <v>3334.38</v>
      </c>
      <c r="I461" s="28"/>
      <c r="J461" s="25"/>
    </row>
    <row r="462" spans="1:10" ht="24.95" customHeight="1" x14ac:dyDescent="0.25">
      <c r="A462" s="73">
        <v>457</v>
      </c>
      <c r="B462" s="247" t="s">
        <v>1497</v>
      </c>
      <c r="C462" s="104" t="s">
        <v>18</v>
      </c>
      <c r="D462" s="240">
        <v>1</v>
      </c>
      <c r="E462" s="278">
        <v>85084</v>
      </c>
      <c r="F462" s="241">
        <f t="shared" si="14"/>
        <v>16165.960000000001</v>
      </c>
      <c r="G462" s="241">
        <f t="shared" si="15"/>
        <v>101249.96</v>
      </c>
      <c r="I462" s="28"/>
      <c r="J462" s="25"/>
    </row>
    <row r="463" spans="1:10" ht="24.95" customHeight="1" x14ac:dyDescent="0.25">
      <c r="A463" s="73">
        <v>458</v>
      </c>
      <c r="B463" s="247" t="s">
        <v>1498</v>
      </c>
      <c r="C463" s="104" t="s">
        <v>18</v>
      </c>
      <c r="D463" s="240">
        <v>1</v>
      </c>
      <c r="E463" s="278">
        <v>5105</v>
      </c>
      <c r="F463" s="241">
        <f t="shared" si="14"/>
        <v>969.95</v>
      </c>
      <c r="G463" s="241">
        <f t="shared" si="15"/>
        <v>6074.95</v>
      </c>
      <c r="I463" s="28"/>
      <c r="J463" s="25"/>
    </row>
    <row r="464" spans="1:10" ht="24.95" customHeight="1" x14ac:dyDescent="0.25">
      <c r="A464" s="73">
        <v>459</v>
      </c>
      <c r="B464" s="247" t="s">
        <v>1499</v>
      </c>
      <c r="C464" s="104" t="s">
        <v>18</v>
      </c>
      <c r="D464" s="240">
        <v>1</v>
      </c>
      <c r="E464" s="278">
        <v>7034</v>
      </c>
      <c r="F464" s="241">
        <f t="shared" si="14"/>
        <v>1336.46</v>
      </c>
      <c r="G464" s="241">
        <f t="shared" si="15"/>
        <v>8370.4599999999991</v>
      </c>
      <c r="I464" s="28"/>
      <c r="J464" s="25"/>
    </row>
    <row r="465" spans="1:10" ht="24.95" customHeight="1" x14ac:dyDescent="0.25">
      <c r="A465" s="73">
        <v>460</v>
      </c>
      <c r="B465" s="247" t="s">
        <v>1500</v>
      </c>
      <c r="C465" s="104" t="s">
        <v>18</v>
      </c>
      <c r="D465" s="240">
        <v>1</v>
      </c>
      <c r="E465" s="278">
        <v>14181</v>
      </c>
      <c r="F465" s="241">
        <f t="shared" si="14"/>
        <v>2694.39</v>
      </c>
      <c r="G465" s="241">
        <f t="shared" si="15"/>
        <v>16875.39</v>
      </c>
      <c r="I465" s="28"/>
      <c r="J465" s="25"/>
    </row>
    <row r="466" spans="1:10" ht="24.95" customHeight="1" x14ac:dyDescent="0.25">
      <c r="A466" s="73">
        <v>461</v>
      </c>
      <c r="B466" s="247" t="s">
        <v>1501</v>
      </c>
      <c r="C466" s="104" t="s">
        <v>18</v>
      </c>
      <c r="D466" s="240">
        <v>1</v>
      </c>
      <c r="E466" s="278">
        <v>6239</v>
      </c>
      <c r="F466" s="241">
        <f t="shared" si="14"/>
        <v>1185.4100000000001</v>
      </c>
      <c r="G466" s="241">
        <f t="shared" si="15"/>
        <v>7424.41</v>
      </c>
      <c r="I466" s="28"/>
      <c r="J466" s="25"/>
    </row>
    <row r="467" spans="1:10" ht="24.95" customHeight="1" x14ac:dyDescent="0.25">
      <c r="A467" s="73">
        <v>462</v>
      </c>
      <c r="B467" s="247" t="s">
        <v>1502</v>
      </c>
      <c r="C467" s="104" t="s">
        <v>18</v>
      </c>
      <c r="D467" s="240">
        <v>1</v>
      </c>
      <c r="E467" s="278">
        <v>7374</v>
      </c>
      <c r="F467" s="241">
        <f t="shared" si="14"/>
        <v>1401.06</v>
      </c>
      <c r="G467" s="241">
        <f t="shared" si="15"/>
        <v>8775.06</v>
      </c>
      <c r="I467" s="28"/>
      <c r="J467" s="25"/>
    </row>
    <row r="468" spans="1:10" ht="24.95" customHeight="1" x14ac:dyDescent="0.25">
      <c r="A468" s="73">
        <v>463</v>
      </c>
      <c r="B468" s="247" t="s">
        <v>1267</v>
      </c>
      <c r="C468" s="104" t="s">
        <v>162</v>
      </c>
      <c r="D468" s="240">
        <v>1</v>
      </c>
      <c r="E468" s="278">
        <v>149890</v>
      </c>
      <c r="F468" s="241">
        <f t="shared" si="14"/>
        <v>28479.1</v>
      </c>
      <c r="G468" s="241">
        <f t="shared" si="15"/>
        <v>178369.1</v>
      </c>
      <c r="I468" s="28"/>
      <c r="J468" s="25"/>
    </row>
    <row r="469" spans="1:10" ht="24.95" customHeight="1" x14ac:dyDescent="0.25">
      <c r="A469" s="73">
        <v>464</v>
      </c>
      <c r="B469" s="247" t="s">
        <v>1271</v>
      </c>
      <c r="C469" s="104" t="s">
        <v>18</v>
      </c>
      <c r="D469" s="240">
        <v>1</v>
      </c>
      <c r="E469" s="278">
        <v>8508</v>
      </c>
      <c r="F469" s="241">
        <f t="shared" si="14"/>
        <v>1616.52</v>
      </c>
      <c r="G469" s="241">
        <f t="shared" si="15"/>
        <v>10124.52</v>
      </c>
      <c r="I469" s="28"/>
      <c r="J469" s="25"/>
    </row>
    <row r="470" spans="1:10" ht="24.95" customHeight="1" x14ac:dyDescent="0.25">
      <c r="A470" s="73">
        <v>465</v>
      </c>
      <c r="B470" s="247" t="s">
        <v>1503</v>
      </c>
      <c r="C470" s="104" t="s">
        <v>18</v>
      </c>
      <c r="D470" s="240">
        <v>1</v>
      </c>
      <c r="E470" s="278">
        <v>453782</v>
      </c>
      <c r="F470" s="241">
        <f t="shared" si="14"/>
        <v>86218.58</v>
      </c>
      <c r="G470" s="241">
        <f t="shared" si="15"/>
        <v>540000.57999999996</v>
      </c>
      <c r="I470" s="28"/>
      <c r="J470" s="25"/>
    </row>
    <row r="471" spans="1:10" ht="24.95" customHeight="1" x14ac:dyDescent="0.25">
      <c r="A471" s="73">
        <v>466</v>
      </c>
      <c r="B471" s="247" t="s">
        <v>1275</v>
      </c>
      <c r="C471" s="104" t="s">
        <v>162</v>
      </c>
      <c r="D471" s="240">
        <v>1</v>
      </c>
      <c r="E471" s="278">
        <v>18911</v>
      </c>
      <c r="F471" s="241">
        <f t="shared" si="14"/>
        <v>3593.09</v>
      </c>
      <c r="G471" s="241">
        <f t="shared" si="15"/>
        <v>22504.09</v>
      </c>
      <c r="I471" s="28"/>
      <c r="J471" s="25"/>
    </row>
    <row r="472" spans="1:10" ht="24.95" customHeight="1" x14ac:dyDescent="0.25">
      <c r="A472" s="73">
        <v>467</v>
      </c>
      <c r="B472" s="247" t="s">
        <v>1277</v>
      </c>
      <c r="C472" s="104" t="s">
        <v>18</v>
      </c>
      <c r="D472" s="240">
        <v>1</v>
      </c>
      <c r="E472" s="278">
        <v>54470</v>
      </c>
      <c r="F472" s="241">
        <f t="shared" si="14"/>
        <v>10349.299999999999</v>
      </c>
      <c r="G472" s="241">
        <f t="shared" si="15"/>
        <v>64819.3</v>
      </c>
      <c r="I472" s="28"/>
      <c r="J472" s="25"/>
    </row>
    <row r="473" spans="1:10" ht="24.95" customHeight="1" x14ac:dyDescent="0.25">
      <c r="A473" s="73">
        <v>468</v>
      </c>
      <c r="B473" s="247" t="s">
        <v>1280</v>
      </c>
      <c r="C473" s="104" t="s">
        <v>18</v>
      </c>
      <c r="D473" s="240">
        <v>1</v>
      </c>
      <c r="E473" s="278">
        <v>11900</v>
      </c>
      <c r="F473" s="241">
        <f t="shared" si="14"/>
        <v>2261</v>
      </c>
      <c r="G473" s="241">
        <f t="shared" si="15"/>
        <v>14161</v>
      </c>
      <c r="I473" s="28"/>
      <c r="J473" s="25"/>
    </row>
    <row r="474" spans="1:10" ht="24.95" customHeight="1" x14ac:dyDescent="0.25">
      <c r="A474" s="73">
        <v>469</v>
      </c>
      <c r="B474" s="247" t="s">
        <v>1286</v>
      </c>
      <c r="C474" s="104" t="s">
        <v>18</v>
      </c>
      <c r="D474" s="240">
        <v>1</v>
      </c>
      <c r="E474" s="278">
        <v>8400</v>
      </c>
      <c r="F474" s="241">
        <f t="shared" si="14"/>
        <v>1596</v>
      </c>
      <c r="G474" s="241">
        <f t="shared" si="15"/>
        <v>9996</v>
      </c>
      <c r="I474" s="28"/>
      <c r="J474" s="25"/>
    </row>
    <row r="475" spans="1:10" ht="24.95" customHeight="1" x14ac:dyDescent="0.25">
      <c r="A475" s="73">
        <v>470</v>
      </c>
      <c r="B475" s="247" t="s">
        <v>1289</v>
      </c>
      <c r="C475" s="104" t="s">
        <v>18</v>
      </c>
      <c r="D475" s="240">
        <v>1</v>
      </c>
      <c r="E475" s="278">
        <v>2900</v>
      </c>
      <c r="F475" s="241">
        <f t="shared" si="14"/>
        <v>551</v>
      </c>
      <c r="G475" s="241">
        <f t="shared" si="15"/>
        <v>3451</v>
      </c>
      <c r="I475" s="28"/>
      <c r="J475" s="25"/>
    </row>
    <row r="476" spans="1:10" ht="24.95" customHeight="1" x14ac:dyDescent="0.25">
      <c r="A476" s="73">
        <v>471</v>
      </c>
      <c r="B476" s="247" t="s">
        <v>1292</v>
      </c>
      <c r="C476" s="104" t="s">
        <v>18</v>
      </c>
      <c r="D476" s="240">
        <v>1</v>
      </c>
      <c r="E476" s="278">
        <v>5500</v>
      </c>
      <c r="F476" s="241">
        <f t="shared" si="14"/>
        <v>1045</v>
      </c>
      <c r="G476" s="241">
        <f t="shared" si="15"/>
        <v>6545</v>
      </c>
      <c r="I476" s="28"/>
      <c r="J476" s="25"/>
    </row>
    <row r="477" spans="1:10" ht="24.95" customHeight="1" x14ac:dyDescent="0.25">
      <c r="A477" s="73">
        <v>472</v>
      </c>
      <c r="B477" s="247" t="s">
        <v>1295</v>
      </c>
      <c r="C477" s="104" t="s">
        <v>18</v>
      </c>
      <c r="D477" s="240">
        <v>1</v>
      </c>
      <c r="E477" s="278">
        <v>8900</v>
      </c>
      <c r="F477" s="241">
        <f t="shared" si="14"/>
        <v>1691</v>
      </c>
      <c r="G477" s="241">
        <f t="shared" si="15"/>
        <v>10591</v>
      </c>
      <c r="I477" s="28"/>
      <c r="J477" s="25"/>
    </row>
    <row r="478" spans="1:10" ht="24.95" customHeight="1" x14ac:dyDescent="0.25">
      <c r="A478" s="73">
        <v>473</v>
      </c>
      <c r="B478" s="247" t="s">
        <v>1298</v>
      </c>
      <c r="C478" s="104" t="s">
        <v>18</v>
      </c>
      <c r="D478" s="240">
        <v>1</v>
      </c>
      <c r="E478" s="278">
        <v>5672</v>
      </c>
      <c r="F478" s="241">
        <f t="shared" si="14"/>
        <v>1077.68</v>
      </c>
      <c r="G478" s="241">
        <f t="shared" si="15"/>
        <v>6749.68</v>
      </c>
      <c r="I478" s="28"/>
      <c r="J478" s="25"/>
    </row>
    <row r="479" spans="1:10" ht="24.95" customHeight="1" x14ac:dyDescent="0.25">
      <c r="A479" s="73">
        <v>474</v>
      </c>
      <c r="B479" s="247" t="s">
        <v>1504</v>
      </c>
      <c r="C479" s="104" t="s">
        <v>18</v>
      </c>
      <c r="D479" s="240">
        <v>1</v>
      </c>
      <c r="E479" s="278">
        <v>4454</v>
      </c>
      <c r="F479" s="241">
        <f t="shared" si="14"/>
        <v>846.26</v>
      </c>
      <c r="G479" s="241">
        <f t="shared" si="15"/>
        <v>5300.26</v>
      </c>
      <c r="I479" s="28"/>
      <c r="J479" s="25"/>
    </row>
    <row r="480" spans="1:10" ht="24.95" customHeight="1" x14ac:dyDescent="0.25">
      <c r="A480" s="73">
        <v>475</v>
      </c>
      <c r="B480" s="247" t="s">
        <v>1505</v>
      </c>
      <c r="C480" s="104" t="s">
        <v>18</v>
      </c>
      <c r="D480" s="240">
        <v>1</v>
      </c>
      <c r="E480" s="278">
        <v>4462</v>
      </c>
      <c r="F480" s="241">
        <f t="shared" si="14"/>
        <v>847.78</v>
      </c>
      <c r="G480" s="241">
        <f t="shared" si="15"/>
        <v>5309.78</v>
      </c>
      <c r="I480" s="28"/>
      <c r="J480" s="25"/>
    </row>
    <row r="481" spans="1:10" ht="24.95" customHeight="1" x14ac:dyDescent="0.25">
      <c r="A481" s="73">
        <v>476</v>
      </c>
      <c r="B481" s="247" t="s">
        <v>1305</v>
      </c>
      <c r="C481" s="104" t="s">
        <v>18</v>
      </c>
      <c r="D481" s="240">
        <v>1</v>
      </c>
      <c r="E481" s="278">
        <v>318</v>
      </c>
      <c r="F481" s="241">
        <f t="shared" si="14"/>
        <v>60.42</v>
      </c>
      <c r="G481" s="241">
        <f t="shared" si="15"/>
        <v>378.42</v>
      </c>
      <c r="I481" s="28"/>
      <c r="J481" s="25"/>
    </row>
    <row r="482" spans="1:10" ht="24.95" customHeight="1" x14ac:dyDescent="0.25">
      <c r="A482" s="73">
        <v>477</v>
      </c>
      <c r="B482" s="247" t="s">
        <v>1308</v>
      </c>
      <c r="C482" s="104" t="s">
        <v>18</v>
      </c>
      <c r="D482" s="240">
        <v>1</v>
      </c>
      <c r="E482" s="278">
        <v>31765</v>
      </c>
      <c r="F482" s="241">
        <f t="shared" si="14"/>
        <v>6035.35</v>
      </c>
      <c r="G482" s="241">
        <f t="shared" si="15"/>
        <v>37800.35</v>
      </c>
      <c r="I482" s="28"/>
      <c r="J482" s="25"/>
    </row>
    <row r="483" spans="1:10" ht="24.95" customHeight="1" x14ac:dyDescent="0.25">
      <c r="A483" s="73">
        <v>478</v>
      </c>
      <c r="B483" s="247" t="s">
        <v>1506</v>
      </c>
      <c r="C483" s="104" t="s">
        <v>18</v>
      </c>
      <c r="D483" s="240">
        <v>1</v>
      </c>
      <c r="E483" s="278">
        <v>272</v>
      </c>
      <c r="F483" s="241">
        <f t="shared" si="14"/>
        <v>51.68</v>
      </c>
      <c r="G483" s="241">
        <f t="shared" si="15"/>
        <v>323.68</v>
      </c>
      <c r="I483" s="28"/>
      <c r="J483" s="25"/>
    </row>
    <row r="484" spans="1:10" ht="24.95" customHeight="1" x14ac:dyDescent="0.25">
      <c r="A484" s="73">
        <v>479</v>
      </c>
      <c r="B484" s="247" t="s">
        <v>1507</v>
      </c>
      <c r="C484" s="104" t="s">
        <v>18</v>
      </c>
      <c r="D484" s="240">
        <v>1</v>
      </c>
      <c r="E484" s="278">
        <v>272</v>
      </c>
      <c r="F484" s="241">
        <f t="shared" si="14"/>
        <v>51.68</v>
      </c>
      <c r="G484" s="241">
        <f t="shared" si="15"/>
        <v>323.68</v>
      </c>
      <c r="I484" s="28"/>
      <c r="J484" s="25"/>
    </row>
    <row r="485" spans="1:10" ht="24.95" customHeight="1" x14ac:dyDescent="0.25">
      <c r="A485" s="73">
        <v>480</v>
      </c>
      <c r="B485" s="247" t="s">
        <v>1315</v>
      </c>
      <c r="C485" s="104" t="s">
        <v>18</v>
      </c>
      <c r="D485" s="240">
        <v>1</v>
      </c>
      <c r="E485" s="278">
        <v>112500</v>
      </c>
      <c r="F485" s="241">
        <f t="shared" si="14"/>
        <v>21375</v>
      </c>
      <c r="G485" s="241">
        <f t="shared" si="15"/>
        <v>133875</v>
      </c>
      <c r="I485" s="28"/>
      <c r="J485" s="25"/>
    </row>
    <row r="486" spans="1:10" ht="24.95" customHeight="1" x14ac:dyDescent="0.25">
      <c r="A486" s="73">
        <v>481</v>
      </c>
      <c r="B486" s="247" t="s">
        <v>1318</v>
      </c>
      <c r="C486" s="104" t="s">
        <v>18</v>
      </c>
      <c r="D486" s="240">
        <v>1</v>
      </c>
      <c r="E486" s="278">
        <v>91000</v>
      </c>
      <c r="F486" s="241">
        <f t="shared" si="14"/>
        <v>17290</v>
      </c>
      <c r="G486" s="241">
        <f t="shared" si="15"/>
        <v>108290</v>
      </c>
      <c r="I486" s="28"/>
      <c r="J486" s="25"/>
    </row>
    <row r="487" spans="1:10" ht="24.95" customHeight="1" x14ac:dyDescent="0.25">
      <c r="A487" s="73">
        <v>482</v>
      </c>
      <c r="B487" s="247" t="s">
        <v>1321</v>
      </c>
      <c r="C487" s="104" t="s">
        <v>18</v>
      </c>
      <c r="D487" s="240">
        <v>1</v>
      </c>
      <c r="E487" s="278">
        <v>8600</v>
      </c>
      <c r="F487" s="241">
        <f t="shared" si="14"/>
        <v>1634</v>
      </c>
      <c r="G487" s="241">
        <f t="shared" si="15"/>
        <v>10234</v>
      </c>
      <c r="I487" s="28"/>
      <c r="J487" s="25"/>
    </row>
    <row r="488" spans="1:10" ht="24.95" customHeight="1" x14ac:dyDescent="0.25">
      <c r="A488" s="73">
        <v>483</v>
      </c>
      <c r="B488" s="247" t="s">
        <v>1324</v>
      </c>
      <c r="C488" s="104" t="s">
        <v>18</v>
      </c>
      <c r="D488" s="240">
        <v>1</v>
      </c>
      <c r="E488" s="278">
        <v>4538</v>
      </c>
      <c r="F488" s="241">
        <f t="shared" si="14"/>
        <v>862.22</v>
      </c>
      <c r="G488" s="241">
        <f t="shared" si="15"/>
        <v>5400.22</v>
      </c>
      <c r="I488" s="28"/>
      <c r="J488" s="25"/>
    </row>
    <row r="489" spans="1:10" ht="24.95" customHeight="1" x14ac:dyDescent="0.25">
      <c r="A489" s="73">
        <v>484</v>
      </c>
      <c r="B489" s="247" t="s">
        <v>1327</v>
      </c>
      <c r="C489" s="104" t="s">
        <v>18</v>
      </c>
      <c r="D489" s="240">
        <v>1</v>
      </c>
      <c r="E489" s="278">
        <v>4538</v>
      </c>
      <c r="F489" s="241">
        <f t="shared" si="14"/>
        <v>862.22</v>
      </c>
      <c r="G489" s="241">
        <f t="shared" si="15"/>
        <v>5400.22</v>
      </c>
      <c r="I489" s="28"/>
      <c r="J489" s="25"/>
    </row>
    <row r="490" spans="1:10" ht="24.95" customHeight="1" x14ac:dyDescent="0.25">
      <c r="A490" s="73">
        <v>485</v>
      </c>
      <c r="B490" s="247" t="s">
        <v>1330</v>
      </c>
      <c r="C490" s="104" t="s">
        <v>18</v>
      </c>
      <c r="D490" s="240">
        <v>1</v>
      </c>
      <c r="E490" s="278">
        <v>2300</v>
      </c>
      <c r="F490" s="241">
        <f t="shared" si="14"/>
        <v>437</v>
      </c>
      <c r="G490" s="241">
        <f t="shared" si="15"/>
        <v>2737</v>
      </c>
      <c r="I490" s="28"/>
      <c r="J490" s="25"/>
    </row>
    <row r="491" spans="1:10" ht="24.95" customHeight="1" x14ac:dyDescent="0.25">
      <c r="A491" s="73">
        <v>486</v>
      </c>
      <c r="B491" s="247" t="s">
        <v>1333</v>
      </c>
      <c r="C491" s="104" t="s">
        <v>18</v>
      </c>
      <c r="D491" s="240">
        <v>1</v>
      </c>
      <c r="E491" s="278">
        <v>29900</v>
      </c>
      <c r="F491" s="241">
        <f t="shared" si="14"/>
        <v>5681</v>
      </c>
      <c r="G491" s="241">
        <f t="shared" si="15"/>
        <v>35581</v>
      </c>
      <c r="I491" s="28"/>
      <c r="J491" s="25"/>
    </row>
    <row r="492" spans="1:10" ht="24.95" customHeight="1" x14ac:dyDescent="0.25">
      <c r="A492" s="73">
        <v>487</v>
      </c>
      <c r="B492" s="247" t="s">
        <v>1336</v>
      </c>
      <c r="C492" s="104" t="s">
        <v>18</v>
      </c>
      <c r="D492" s="240">
        <v>1</v>
      </c>
      <c r="E492" s="278">
        <v>17900</v>
      </c>
      <c r="F492" s="241">
        <f t="shared" si="14"/>
        <v>3401</v>
      </c>
      <c r="G492" s="241">
        <f t="shared" si="15"/>
        <v>21301</v>
      </c>
      <c r="I492" s="28"/>
      <c r="J492" s="25"/>
    </row>
    <row r="493" spans="1:10" ht="24.95" customHeight="1" x14ac:dyDescent="0.25">
      <c r="A493" s="73">
        <v>488</v>
      </c>
      <c r="B493" s="247" t="s">
        <v>1339</v>
      </c>
      <c r="C493" s="104" t="s">
        <v>18</v>
      </c>
      <c r="D493" s="240">
        <v>1</v>
      </c>
      <c r="E493" s="278">
        <v>94990</v>
      </c>
      <c r="F493" s="241">
        <f t="shared" si="14"/>
        <v>18048.099999999999</v>
      </c>
      <c r="G493" s="241">
        <f t="shared" si="15"/>
        <v>113038.1</v>
      </c>
      <c r="I493" s="28"/>
      <c r="J493" s="25"/>
    </row>
    <row r="494" spans="1:10" ht="24.95" customHeight="1" x14ac:dyDescent="0.25">
      <c r="A494" s="73">
        <v>489</v>
      </c>
      <c r="B494" s="247" t="s">
        <v>1341</v>
      </c>
      <c r="C494" s="104" t="s">
        <v>18</v>
      </c>
      <c r="D494" s="240">
        <v>1</v>
      </c>
      <c r="E494" s="278">
        <v>6807</v>
      </c>
      <c r="F494" s="241">
        <f t="shared" si="14"/>
        <v>1293.33</v>
      </c>
      <c r="G494" s="241">
        <f t="shared" si="15"/>
        <v>8100.33</v>
      </c>
      <c r="I494" s="28"/>
      <c r="J494" s="25"/>
    </row>
    <row r="495" spans="1:10" ht="24.95" customHeight="1" x14ac:dyDescent="0.25">
      <c r="A495" s="73">
        <v>490</v>
      </c>
      <c r="B495" s="247" t="s">
        <v>1344</v>
      </c>
      <c r="C495" s="104" t="s">
        <v>907</v>
      </c>
      <c r="D495" s="240">
        <v>1</v>
      </c>
      <c r="E495" s="278">
        <v>408403</v>
      </c>
      <c r="F495" s="241">
        <f t="shared" si="14"/>
        <v>77596.570000000007</v>
      </c>
      <c r="G495" s="241">
        <f t="shared" si="15"/>
        <v>485999.57</v>
      </c>
      <c r="I495" s="28"/>
      <c r="J495" s="25"/>
    </row>
    <row r="496" spans="1:10" ht="24.95" customHeight="1" x14ac:dyDescent="0.25">
      <c r="A496" s="73">
        <v>491</v>
      </c>
      <c r="B496" s="247" t="s">
        <v>1508</v>
      </c>
      <c r="C496" s="104" t="s">
        <v>18</v>
      </c>
      <c r="D496" s="240">
        <v>1</v>
      </c>
      <c r="E496" s="278">
        <v>249580</v>
      </c>
      <c r="F496" s="241">
        <f t="shared" si="14"/>
        <v>47420.2</v>
      </c>
      <c r="G496" s="241">
        <f t="shared" si="15"/>
        <v>297000.2</v>
      </c>
      <c r="I496" s="28"/>
      <c r="J496" s="25"/>
    </row>
    <row r="497" spans="1:10" ht="24.95" customHeight="1" x14ac:dyDescent="0.25">
      <c r="A497" s="73">
        <v>492</v>
      </c>
      <c r="B497" s="284" t="s">
        <v>1348</v>
      </c>
      <c r="C497" s="104" t="s">
        <v>18</v>
      </c>
      <c r="D497" s="240">
        <v>1</v>
      </c>
      <c r="E497" s="278">
        <v>63478</v>
      </c>
      <c r="F497" s="241">
        <f t="shared" si="14"/>
        <v>12060.82</v>
      </c>
      <c r="G497" s="241">
        <f t="shared" si="15"/>
        <v>75538.820000000007</v>
      </c>
      <c r="I497" s="28"/>
      <c r="J497" s="25"/>
    </row>
    <row r="498" spans="1:10" ht="24.95" customHeight="1" x14ac:dyDescent="0.25">
      <c r="A498" s="73">
        <v>493</v>
      </c>
      <c r="B498" s="247" t="s">
        <v>1351</v>
      </c>
      <c r="C498" s="104" t="s">
        <v>18</v>
      </c>
      <c r="D498" s="240">
        <v>1</v>
      </c>
      <c r="E498" s="278">
        <v>8200</v>
      </c>
      <c r="F498" s="241">
        <f t="shared" si="14"/>
        <v>1558</v>
      </c>
      <c r="G498" s="241">
        <f t="shared" si="15"/>
        <v>9758</v>
      </c>
      <c r="I498" s="28"/>
      <c r="J498" s="25"/>
    </row>
    <row r="499" spans="1:10" ht="24.95" customHeight="1" x14ac:dyDescent="0.25">
      <c r="A499" s="73">
        <v>494</v>
      </c>
      <c r="B499" s="247" t="s">
        <v>1354</v>
      </c>
      <c r="C499" s="104" t="s">
        <v>18</v>
      </c>
      <c r="D499" s="240">
        <v>1</v>
      </c>
      <c r="E499" s="278">
        <v>5835</v>
      </c>
      <c r="F499" s="241">
        <f t="shared" si="14"/>
        <v>1108.6500000000001</v>
      </c>
      <c r="G499" s="241">
        <f t="shared" si="15"/>
        <v>6943.65</v>
      </c>
      <c r="I499" s="28"/>
      <c r="J499" s="25"/>
    </row>
    <row r="500" spans="1:10" ht="24.95" customHeight="1" x14ac:dyDescent="0.25">
      <c r="A500" s="73">
        <v>495</v>
      </c>
      <c r="B500" s="247" t="s">
        <v>1356</v>
      </c>
      <c r="C500" s="104" t="s">
        <v>18</v>
      </c>
      <c r="D500" s="240">
        <v>1</v>
      </c>
      <c r="E500" s="278">
        <v>8176</v>
      </c>
      <c r="F500" s="241">
        <f t="shared" si="14"/>
        <v>1553.44</v>
      </c>
      <c r="G500" s="241">
        <f t="shared" si="15"/>
        <v>9729.44</v>
      </c>
      <c r="I500" s="28"/>
      <c r="J500" s="25"/>
    </row>
    <row r="501" spans="1:10" ht="24.95" customHeight="1" x14ac:dyDescent="0.25">
      <c r="A501" s="73">
        <v>496</v>
      </c>
      <c r="B501" s="247" t="s">
        <v>1509</v>
      </c>
      <c r="C501" s="104" t="s">
        <v>18</v>
      </c>
      <c r="D501" s="240">
        <v>1</v>
      </c>
      <c r="E501" s="278">
        <v>5835</v>
      </c>
      <c r="F501" s="241">
        <f t="shared" si="14"/>
        <v>1108.6500000000001</v>
      </c>
      <c r="G501" s="241">
        <f t="shared" si="15"/>
        <v>6943.65</v>
      </c>
      <c r="I501" s="28"/>
      <c r="J501" s="25"/>
    </row>
    <row r="502" spans="1:10" ht="24.95" customHeight="1" x14ac:dyDescent="0.25">
      <c r="A502" s="73">
        <v>497</v>
      </c>
      <c r="B502" s="247" t="s">
        <v>1360</v>
      </c>
      <c r="C502" s="104" t="s">
        <v>18</v>
      </c>
      <c r="D502" s="240">
        <v>1</v>
      </c>
      <c r="E502" s="278">
        <v>32899</v>
      </c>
      <c r="F502" s="241">
        <f t="shared" si="14"/>
        <v>6250.81</v>
      </c>
      <c r="G502" s="241">
        <f t="shared" si="15"/>
        <v>39149.81</v>
      </c>
      <c r="I502" s="28"/>
      <c r="J502" s="25"/>
    </row>
    <row r="503" spans="1:10" ht="24.95" customHeight="1" x14ac:dyDescent="0.25">
      <c r="A503" s="73">
        <v>498</v>
      </c>
      <c r="B503" s="247" t="s">
        <v>1362</v>
      </c>
      <c r="C503" s="104" t="s">
        <v>18</v>
      </c>
      <c r="D503" s="240">
        <v>1</v>
      </c>
      <c r="E503" s="278">
        <v>6807</v>
      </c>
      <c r="F503" s="241">
        <f t="shared" si="14"/>
        <v>1293.33</v>
      </c>
      <c r="G503" s="241">
        <f t="shared" si="15"/>
        <v>8100.33</v>
      </c>
      <c r="I503" s="28"/>
      <c r="J503" s="25"/>
    </row>
    <row r="504" spans="1:10" ht="24.95" customHeight="1" x14ac:dyDescent="0.25">
      <c r="A504" s="73">
        <v>499</v>
      </c>
      <c r="B504" s="247" t="s">
        <v>1365</v>
      </c>
      <c r="C504" s="104" t="s">
        <v>18</v>
      </c>
      <c r="D504" s="240">
        <v>1</v>
      </c>
      <c r="E504" s="278">
        <v>6335</v>
      </c>
      <c r="F504" s="241">
        <f t="shared" si="14"/>
        <v>1203.6500000000001</v>
      </c>
      <c r="G504" s="241">
        <f t="shared" si="15"/>
        <v>7538.65</v>
      </c>
      <c r="I504" s="28"/>
      <c r="J504" s="25"/>
    </row>
    <row r="505" spans="1:10" ht="24.95" customHeight="1" x14ac:dyDescent="0.25">
      <c r="A505" s="73">
        <v>500</v>
      </c>
      <c r="B505" s="247" t="s">
        <v>1510</v>
      </c>
      <c r="C505" s="104" t="s">
        <v>18</v>
      </c>
      <c r="D505" s="240">
        <v>1</v>
      </c>
      <c r="E505" s="278">
        <v>2954</v>
      </c>
      <c r="F505" s="241">
        <f t="shared" si="14"/>
        <v>561.26</v>
      </c>
      <c r="G505" s="241">
        <f t="shared" si="15"/>
        <v>3515.26</v>
      </c>
      <c r="I505" s="28"/>
      <c r="J505" s="25"/>
    </row>
    <row r="506" spans="1:10" ht="24.95" customHeight="1" x14ac:dyDescent="0.25">
      <c r="A506" s="73">
        <v>501</v>
      </c>
      <c r="B506" s="247" t="s">
        <v>1370</v>
      </c>
      <c r="C506" s="104" t="s">
        <v>18</v>
      </c>
      <c r="D506" s="240">
        <v>1</v>
      </c>
      <c r="E506" s="278">
        <v>7800</v>
      </c>
      <c r="F506" s="241">
        <f t="shared" si="14"/>
        <v>1482</v>
      </c>
      <c r="G506" s="241">
        <f t="shared" si="15"/>
        <v>9282</v>
      </c>
      <c r="I506" s="28"/>
      <c r="J506" s="25"/>
    </row>
    <row r="507" spans="1:10" ht="24.95" customHeight="1" x14ac:dyDescent="0.25">
      <c r="A507" s="73">
        <v>502</v>
      </c>
      <c r="B507" s="247" t="s">
        <v>1372</v>
      </c>
      <c r="C507" s="104" t="s">
        <v>18</v>
      </c>
      <c r="D507" s="240">
        <v>1</v>
      </c>
      <c r="E507" s="278">
        <v>606933</v>
      </c>
      <c r="F507" s="241">
        <f t="shared" si="14"/>
        <v>115317.27</v>
      </c>
      <c r="G507" s="241">
        <f t="shared" si="15"/>
        <v>722250.27</v>
      </c>
      <c r="I507" s="28"/>
      <c r="J507" s="25"/>
    </row>
    <row r="508" spans="1:10" ht="24.95" customHeight="1" x14ac:dyDescent="0.25">
      <c r="A508" s="73">
        <v>503</v>
      </c>
      <c r="B508" s="247" t="s">
        <v>1373</v>
      </c>
      <c r="C508" s="104" t="s">
        <v>18</v>
      </c>
      <c r="D508" s="240">
        <v>1</v>
      </c>
      <c r="E508" s="278">
        <v>3595</v>
      </c>
      <c r="F508" s="241">
        <f t="shared" si="14"/>
        <v>683.05</v>
      </c>
      <c r="G508" s="241">
        <f t="shared" si="15"/>
        <v>4278.05</v>
      </c>
      <c r="I508" s="28"/>
      <c r="J508" s="25"/>
    </row>
    <row r="509" spans="1:10" ht="24.95" customHeight="1" x14ac:dyDescent="0.25">
      <c r="A509" s="73">
        <v>504</v>
      </c>
      <c r="B509" s="247" t="s">
        <v>1376</v>
      </c>
      <c r="C509" s="104" t="s">
        <v>370</v>
      </c>
      <c r="D509" s="240">
        <v>1</v>
      </c>
      <c r="E509" s="278">
        <v>945</v>
      </c>
      <c r="F509" s="241">
        <f t="shared" si="14"/>
        <v>179.55</v>
      </c>
      <c r="G509" s="241">
        <f t="shared" si="15"/>
        <v>1124.55</v>
      </c>
      <c r="I509" s="28"/>
      <c r="J509" s="25"/>
    </row>
    <row r="510" spans="1:10" ht="24.95" customHeight="1" x14ac:dyDescent="0.25">
      <c r="A510" s="73">
        <v>505</v>
      </c>
      <c r="B510" s="247" t="s">
        <v>1378</v>
      </c>
      <c r="C510" s="104" t="s">
        <v>18</v>
      </c>
      <c r="D510" s="240">
        <v>1</v>
      </c>
      <c r="E510" s="278">
        <v>48214</v>
      </c>
      <c r="F510" s="241">
        <f t="shared" si="14"/>
        <v>9160.66</v>
      </c>
      <c r="G510" s="241">
        <f t="shared" si="15"/>
        <v>57374.66</v>
      </c>
      <c r="I510" s="28"/>
      <c r="J510" s="25"/>
    </row>
    <row r="511" spans="1:10" ht="24.95" customHeight="1" x14ac:dyDescent="0.25">
      <c r="A511" s="73">
        <v>506</v>
      </c>
      <c r="B511" s="247" t="s">
        <v>1380</v>
      </c>
      <c r="C511" s="104" t="s">
        <v>18</v>
      </c>
      <c r="D511" s="240">
        <v>1</v>
      </c>
      <c r="E511" s="278">
        <v>14181</v>
      </c>
      <c r="F511" s="241">
        <f t="shared" si="14"/>
        <v>2694.39</v>
      </c>
      <c r="G511" s="241">
        <f t="shared" si="15"/>
        <v>16875.39</v>
      </c>
      <c r="I511" s="28"/>
      <c r="J511" s="25"/>
    </row>
    <row r="512" spans="1:10" ht="24.95" customHeight="1" x14ac:dyDescent="0.25">
      <c r="A512" s="73">
        <v>507</v>
      </c>
      <c r="B512" s="247" t="s">
        <v>1383</v>
      </c>
      <c r="C512" s="104" t="s">
        <v>18</v>
      </c>
      <c r="D512" s="240">
        <v>1</v>
      </c>
      <c r="E512" s="278">
        <v>26660</v>
      </c>
      <c r="F512" s="241">
        <f t="shared" si="14"/>
        <v>5065.3999999999996</v>
      </c>
      <c r="G512" s="241">
        <f t="shared" si="15"/>
        <v>31725.4</v>
      </c>
      <c r="I512" s="28"/>
      <c r="J512" s="25"/>
    </row>
    <row r="513" spans="1:10" ht="24.95" customHeight="1" x14ac:dyDescent="0.25">
      <c r="A513" s="73">
        <v>508</v>
      </c>
      <c r="B513" s="247" t="s">
        <v>1390</v>
      </c>
      <c r="C513" s="104" t="s">
        <v>1391</v>
      </c>
      <c r="D513" s="240">
        <v>1</v>
      </c>
      <c r="E513" s="278">
        <v>54529</v>
      </c>
      <c r="F513" s="241">
        <f t="shared" si="14"/>
        <v>10360.51</v>
      </c>
      <c r="G513" s="241">
        <f t="shared" si="15"/>
        <v>64889.51</v>
      </c>
      <c r="I513" s="28"/>
      <c r="J513" s="25"/>
    </row>
    <row r="514" spans="1:10" ht="24.95" customHeight="1" x14ac:dyDescent="0.25">
      <c r="A514" s="73">
        <v>509</v>
      </c>
      <c r="B514" s="247" t="s">
        <v>1392</v>
      </c>
      <c r="C514" s="104" t="s">
        <v>907</v>
      </c>
      <c r="D514" s="240">
        <v>1</v>
      </c>
      <c r="E514" s="278">
        <v>49270</v>
      </c>
      <c r="F514" s="241">
        <f t="shared" si="14"/>
        <v>9361.2999999999993</v>
      </c>
      <c r="G514" s="241">
        <f t="shared" si="15"/>
        <v>58631.3</v>
      </c>
      <c r="I514" s="28"/>
      <c r="J514" s="25"/>
    </row>
    <row r="515" spans="1:10" ht="24.95" customHeight="1" x14ac:dyDescent="0.25">
      <c r="A515" s="73">
        <v>510</v>
      </c>
      <c r="B515" s="247" t="s">
        <v>1395</v>
      </c>
      <c r="C515" s="104" t="s">
        <v>18</v>
      </c>
      <c r="D515" s="240">
        <v>1</v>
      </c>
      <c r="E515" s="278">
        <v>703361</v>
      </c>
      <c r="F515" s="241">
        <f t="shared" si="14"/>
        <v>133638.59</v>
      </c>
      <c r="G515" s="241">
        <f t="shared" si="15"/>
        <v>836999.59</v>
      </c>
      <c r="I515" s="28"/>
      <c r="J515" s="25"/>
    </row>
    <row r="516" spans="1:10" ht="24.95" customHeight="1" x14ac:dyDescent="0.25">
      <c r="A516" s="73">
        <v>511</v>
      </c>
      <c r="B516" s="247" t="s">
        <v>1397</v>
      </c>
      <c r="C516" s="104" t="s">
        <v>18</v>
      </c>
      <c r="D516" s="240">
        <v>1</v>
      </c>
      <c r="E516" s="278">
        <v>130462</v>
      </c>
      <c r="F516" s="241">
        <f t="shared" si="14"/>
        <v>24787.78</v>
      </c>
      <c r="G516" s="241">
        <f t="shared" si="15"/>
        <v>155249.78</v>
      </c>
      <c r="I516" s="28"/>
      <c r="J516" s="25"/>
    </row>
    <row r="517" spans="1:10" ht="24.95" customHeight="1" x14ac:dyDescent="0.25">
      <c r="A517" s="73">
        <v>512</v>
      </c>
      <c r="B517" s="247" t="s">
        <v>1399</v>
      </c>
      <c r="C517" s="104" t="s">
        <v>18</v>
      </c>
      <c r="D517" s="240">
        <v>1</v>
      </c>
      <c r="E517" s="278">
        <v>286784</v>
      </c>
      <c r="F517" s="241">
        <f t="shared" si="14"/>
        <v>54488.959999999999</v>
      </c>
      <c r="G517" s="241">
        <f t="shared" si="15"/>
        <v>341272.96</v>
      </c>
      <c r="I517" s="28"/>
      <c r="J517" s="25"/>
    </row>
    <row r="518" spans="1:10" ht="24.95" customHeight="1" x14ac:dyDescent="0.25">
      <c r="A518" s="73">
        <v>513</v>
      </c>
      <c r="B518" s="247" t="s">
        <v>1511</v>
      </c>
      <c r="C518" s="104" t="s">
        <v>18</v>
      </c>
      <c r="D518" s="240">
        <v>1</v>
      </c>
      <c r="E518" s="278">
        <v>1361</v>
      </c>
      <c r="F518" s="241">
        <f t="shared" si="14"/>
        <v>258.58999999999997</v>
      </c>
      <c r="G518" s="241">
        <f t="shared" si="15"/>
        <v>1619.59</v>
      </c>
      <c r="I518" s="28"/>
      <c r="J518" s="25"/>
    </row>
    <row r="519" spans="1:10" ht="24.95" customHeight="1" x14ac:dyDescent="0.25">
      <c r="A519" s="73">
        <v>514</v>
      </c>
      <c r="B519" s="247" t="s">
        <v>1402</v>
      </c>
      <c r="C519" s="104" t="s">
        <v>18</v>
      </c>
      <c r="D519" s="240">
        <v>1</v>
      </c>
      <c r="E519" s="278">
        <v>67500</v>
      </c>
      <c r="F519" s="241">
        <f t="shared" ref="F519:F538" si="16">+E519*0.19</f>
        <v>12825</v>
      </c>
      <c r="G519" s="241">
        <f t="shared" ref="G519:G538" si="17">+F519+E519</f>
        <v>80325</v>
      </c>
      <c r="I519" s="28"/>
      <c r="J519" s="25"/>
    </row>
    <row r="520" spans="1:10" ht="24.95" customHeight="1" x14ac:dyDescent="0.25">
      <c r="A520" s="73">
        <v>515</v>
      </c>
      <c r="B520" s="247" t="s">
        <v>1404</v>
      </c>
      <c r="C520" s="104" t="s">
        <v>18</v>
      </c>
      <c r="D520" s="240">
        <v>1</v>
      </c>
      <c r="E520" s="278">
        <v>4119</v>
      </c>
      <c r="F520" s="241">
        <f t="shared" si="16"/>
        <v>782.61</v>
      </c>
      <c r="G520" s="241">
        <f t="shared" si="17"/>
        <v>4901.6099999999997</v>
      </c>
      <c r="I520" s="28"/>
      <c r="J520" s="25"/>
    </row>
    <row r="521" spans="1:10" ht="24.95" customHeight="1" x14ac:dyDescent="0.25">
      <c r="A521" s="73">
        <v>516</v>
      </c>
      <c r="B521" s="247" t="s">
        <v>1512</v>
      </c>
      <c r="C521" s="104" t="s">
        <v>18</v>
      </c>
      <c r="D521" s="240">
        <v>1</v>
      </c>
      <c r="E521" s="278">
        <v>402101</v>
      </c>
      <c r="F521" s="241">
        <f t="shared" si="16"/>
        <v>76399.19</v>
      </c>
      <c r="G521" s="241">
        <f t="shared" si="17"/>
        <v>478500.19</v>
      </c>
      <c r="I521" s="28"/>
      <c r="J521" s="25"/>
    </row>
    <row r="522" spans="1:10" ht="24.95" customHeight="1" x14ac:dyDescent="0.25">
      <c r="A522" s="73">
        <v>517</v>
      </c>
      <c r="B522" s="247" t="s">
        <v>1407</v>
      </c>
      <c r="C522" s="104" t="s">
        <v>1408</v>
      </c>
      <c r="D522" s="240">
        <v>1</v>
      </c>
      <c r="E522" s="278">
        <v>454803</v>
      </c>
      <c r="F522" s="241">
        <f t="shared" si="16"/>
        <v>86412.57</v>
      </c>
      <c r="G522" s="241">
        <f t="shared" si="17"/>
        <v>541215.57000000007</v>
      </c>
      <c r="I522" s="28"/>
      <c r="J522" s="25"/>
    </row>
    <row r="523" spans="1:10" ht="24.95" customHeight="1" x14ac:dyDescent="0.25">
      <c r="A523" s="73">
        <v>518</v>
      </c>
      <c r="B523" s="247" t="s">
        <v>1513</v>
      </c>
      <c r="C523" s="104" t="s">
        <v>18</v>
      </c>
      <c r="D523" s="240">
        <v>1</v>
      </c>
      <c r="E523" s="278">
        <v>137160</v>
      </c>
      <c r="F523" s="241">
        <f t="shared" si="16"/>
        <v>26060.400000000001</v>
      </c>
      <c r="G523" s="241">
        <f t="shared" si="17"/>
        <v>163220.4</v>
      </c>
      <c r="I523" s="28"/>
      <c r="J523" s="25"/>
    </row>
    <row r="524" spans="1:10" ht="24.95" customHeight="1" x14ac:dyDescent="0.25">
      <c r="A524" s="73">
        <v>519</v>
      </c>
      <c r="B524" s="247" t="s">
        <v>1411</v>
      </c>
      <c r="C524" s="104" t="s">
        <v>18</v>
      </c>
      <c r="D524" s="240">
        <v>1</v>
      </c>
      <c r="E524" s="278">
        <v>363025</v>
      </c>
      <c r="F524" s="241">
        <f t="shared" si="16"/>
        <v>68974.75</v>
      </c>
      <c r="G524" s="241">
        <f t="shared" si="17"/>
        <v>431999.75</v>
      </c>
      <c r="I524" s="28"/>
      <c r="J524" s="25"/>
    </row>
    <row r="525" spans="1:10" ht="24.95" customHeight="1" x14ac:dyDescent="0.25">
      <c r="A525" s="73">
        <v>520</v>
      </c>
      <c r="B525" s="247" t="s">
        <v>1413</v>
      </c>
      <c r="C525" s="104" t="s">
        <v>18</v>
      </c>
      <c r="D525" s="240">
        <v>1</v>
      </c>
      <c r="E525" s="278">
        <v>124223</v>
      </c>
      <c r="F525" s="241">
        <f t="shared" si="16"/>
        <v>23602.37</v>
      </c>
      <c r="G525" s="241">
        <f t="shared" si="17"/>
        <v>147825.37</v>
      </c>
      <c r="I525" s="28"/>
      <c r="J525" s="25"/>
    </row>
    <row r="526" spans="1:10" ht="24.95" customHeight="1" x14ac:dyDescent="0.25">
      <c r="A526" s="73">
        <v>521</v>
      </c>
      <c r="B526" s="247" t="s">
        <v>1414</v>
      </c>
      <c r="C526" s="104" t="s">
        <v>18</v>
      </c>
      <c r="D526" s="240">
        <v>1</v>
      </c>
      <c r="E526" s="278">
        <v>53506</v>
      </c>
      <c r="F526" s="241">
        <f t="shared" si="16"/>
        <v>10166.14</v>
      </c>
      <c r="G526" s="241">
        <f t="shared" si="17"/>
        <v>63672.14</v>
      </c>
      <c r="I526" s="28"/>
      <c r="J526" s="25"/>
    </row>
    <row r="527" spans="1:10" ht="24.95" customHeight="1" x14ac:dyDescent="0.25">
      <c r="A527" s="73">
        <v>522</v>
      </c>
      <c r="B527" s="247" t="s">
        <v>1415</v>
      </c>
      <c r="C527" s="104" t="s">
        <v>18</v>
      </c>
      <c r="D527" s="240">
        <v>1</v>
      </c>
      <c r="E527" s="278">
        <v>158824</v>
      </c>
      <c r="F527" s="241">
        <f t="shared" si="16"/>
        <v>30176.560000000001</v>
      </c>
      <c r="G527" s="241">
        <f t="shared" si="17"/>
        <v>189000.56</v>
      </c>
      <c r="I527" s="28"/>
      <c r="J527" s="25"/>
    </row>
    <row r="528" spans="1:10" ht="24.95" customHeight="1" x14ac:dyDescent="0.25">
      <c r="A528" s="73">
        <v>523</v>
      </c>
      <c r="B528" s="247" t="s">
        <v>1514</v>
      </c>
      <c r="C528" s="104" t="s">
        <v>18</v>
      </c>
      <c r="D528" s="240">
        <v>1</v>
      </c>
      <c r="E528" s="278">
        <v>1418</v>
      </c>
      <c r="F528" s="241">
        <f t="shared" si="16"/>
        <v>269.42</v>
      </c>
      <c r="G528" s="241">
        <f t="shared" si="17"/>
        <v>1687.42</v>
      </c>
      <c r="I528" s="28"/>
      <c r="J528" s="25"/>
    </row>
    <row r="529" spans="1:10" ht="24.95" customHeight="1" x14ac:dyDescent="0.25">
      <c r="A529" s="73">
        <v>524</v>
      </c>
      <c r="B529" s="247" t="s">
        <v>1417</v>
      </c>
      <c r="C529" s="104" t="s">
        <v>18</v>
      </c>
      <c r="D529" s="240">
        <v>1</v>
      </c>
      <c r="E529" s="278">
        <v>5672</v>
      </c>
      <c r="F529" s="241">
        <f t="shared" si="16"/>
        <v>1077.68</v>
      </c>
      <c r="G529" s="241">
        <f t="shared" si="17"/>
        <v>6749.68</v>
      </c>
      <c r="I529" s="28"/>
      <c r="J529" s="25"/>
    </row>
    <row r="530" spans="1:10" ht="24.95" customHeight="1" x14ac:dyDescent="0.25">
      <c r="A530" s="73">
        <v>525</v>
      </c>
      <c r="B530" s="247" t="s">
        <v>1419</v>
      </c>
      <c r="C530" s="104" t="s">
        <v>18</v>
      </c>
      <c r="D530" s="240">
        <v>1</v>
      </c>
      <c r="E530" s="278">
        <v>6239</v>
      </c>
      <c r="F530" s="241">
        <f t="shared" si="16"/>
        <v>1185.4100000000001</v>
      </c>
      <c r="G530" s="241">
        <f t="shared" si="17"/>
        <v>7424.41</v>
      </c>
      <c r="I530" s="28"/>
      <c r="J530" s="25"/>
    </row>
    <row r="531" spans="1:10" ht="24.95" customHeight="1" x14ac:dyDescent="0.25">
      <c r="A531" s="73">
        <v>526</v>
      </c>
      <c r="B531" s="247" t="s">
        <v>1421</v>
      </c>
      <c r="C531" s="104" t="s">
        <v>1422</v>
      </c>
      <c r="D531" s="240">
        <v>1</v>
      </c>
      <c r="E531" s="278">
        <v>272269</v>
      </c>
      <c r="F531" s="241">
        <f t="shared" si="16"/>
        <v>51731.11</v>
      </c>
      <c r="G531" s="241">
        <f t="shared" si="17"/>
        <v>324000.11</v>
      </c>
      <c r="I531" s="28"/>
      <c r="J531" s="25"/>
    </row>
    <row r="532" spans="1:10" ht="24.95" customHeight="1" x14ac:dyDescent="0.25">
      <c r="A532" s="73">
        <v>527</v>
      </c>
      <c r="B532" s="247" t="s">
        <v>1424</v>
      </c>
      <c r="C532" s="104" t="s">
        <v>1425</v>
      </c>
      <c r="D532" s="240">
        <v>1</v>
      </c>
      <c r="E532" s="278">
        <v>101270</v>
      </c>
      <c r="F532" s="241">
        <f t="shared" si="16"/>
        <v>19241.3</v>
      </c>
      <c r="G532" s="241">
        <f t="shared" si="17"/>
        <v>120511.3</v>
      </c>
      <c r="I532" s="28"/>
      <c r="J532" s="25"/>
    </row>
    <row r="533" spans="1:10" ht="24.95" customHeight="1" x14ac:dyDescent="0.25">
      <c r="A533" s="73">
        <v>528</v>
      </c>
      <c r="B533" s="247" t="s">
        <v>1427</v>
      </c>
      <c r="C533" s="104" t="s">
        <v>18</v>
      </c>
      <c r="D533" s="240">
        <v>1</v>
      </c>
      <c r="E533" s="278">
        <v>107773</v>
      </c>
      <c r="F533" s="241">
        <f t="shared" si="16"/>
        <v>20476.87</v>
      </c>
      <c r="G533" s="241">
        <f t="shared" si="17"/>
        <v>128249.87</v>
      </c>
      <c r="I533" s="28"/>
      <c r="J533" s="25"/>
    </row>
    <row r="534" spans="1:10" ht="24.95" customHeight="1" x14ac:dyDescent="0.25">
      <c r="A534" s="73">
        <v>529</v>
      </c>
      <c r="B534" s="247" t="s">
        <v>1429</v>
      </c>
      <c r="C534" s="104" t="s">
        <v>18</v>
      </c>
      <c r="D534" s="240">
        <v>1</v>
      </c>
      <c r="E534" s="278">
        <v>20420</v>
      </c>
      <c r="F534" s="241">
        <f t="shared" si="16"/>
        <v>3879.8</v>
      </c>
      <c r="G534" s="241">
        <f t="shared" si="17"/>
        <v>24299.8</v>
      </c>
      <c r="I534" s="28"/>
      <c r="J534" s="25"/>
    </row>
    <row r="535" spans="1:10" ht="24.95" customHeight="1" x14ac:dyDescent="0.25">
      <c r="A535" s="73">
        <v>530</v>
      </c>
      <c r="B535" s="247" t="s">
        <v>1431</v>
      </c>
      <c r="C535" s="104" t="s">
        <v>18</v>
      </c>
      <c r="D535" s="240">
        <v>1</v>
      </c>
      <c r="E535" s="278">
        <v>9076</v>
      </c>
      <c r="F535" s="241">
        <f t="shared" si="16"/>
        <v>1724.44</v>
      </c>
      <c r="G535" s="241">
        <f t="shared" si="17"/>
        <v>10800.44</v>
      </c>
      <c r="I535" s="28"/>
      <c r="J535" s="25"/>
    </row>
    <row r="536" spans="1:10" ht="35.25" customHeight="1" x14ac:dyDescent="0.25">
      <c r="A536" s="73">
        <v>531</v>
      </c>
      <c r="B536" s="284" t="s">
        <v>1434</v>
      </c>
      <c r="C536" s="104" t="s">
        <v>18</v>
      </c>
      <c r="D536" s="240">
        <v>1</v>
      </c>
      <c r="E536" s="278">
        <v>3557</v>
      </c>
      <c r="F536" s="241">
        <f t="shared" si="16"/>
        <v>675.83</v>
      </c>
      <c r="G536" s="241">
        <f t="shared" si="17"/>
        <v>4232.83</v>
      </c>
      <c r="I536" s="28"/>
      <c r="J536" s="25"/>
    </row>
    <row r="537" spans="1:10" ht="24.95" customHeight="1" x14ac:dyDescent="0.25">
      <c r="A537" s="73">
        <v>532</v>
      </c>
      <c r="B537" s="247" t="s">
        <v>1436</v>
      </c>
      <c r="C537" s="104" t="s">
        <v>18</v>
      </c>
      <c r="D537" s="240">
        <v>1</v>
      </c>
      <c r="E537" s="278">
        <v>204202</v>
      </c>
      <c r="F537" s="241">
        <f t="shared" si="16"/>
        <v>38798.379999999997</v>
      </c>
      <c r="G537" s="241">
        <f t="shared" si="17"/>
        <v>243000.38</v>
      </c>
      <c r="I537" s="28"/>
      <c r="J537" s="25"/>
    </row>
    <row r="538" spans="1:10" ht="24.95" customHeight="1" x14ac:dyDescent="0.25">
      <c r="A538" s="73">
        <v>533</v>
      </c>
      <c r="B538" s="247" t="s">
        <v>1438</v>
      </c>
      <c r="C538" s="104" t="s">
        <v>18</v>
      </c>
      <c r="D538" s="240">
        <v>1</v>
      </c>
      <c r="E538" s="278">
        <v>98584</v>
      </c>
      <c r="F538" s="241">
        <f t="shared" si="16"/>
        <v>18730.96</v>
      </c>
      <c r="G538" s="241">
        <f t="shared" si="17"/>
        <v>117314.95999999999</v>
      </c>
      <c r="I538" s="28"/>
      <c r="J538" s="25"/>
    </row>
  </sheetData>
  <autoFilter ref="A5:G538" xr:uid="{00000000-0009-0000-0000-00000A000000}"/>
  <mergeCells count="2">
    <mergeCell ref="A1:G1"/>
    <mergeCell ref="A3:G3"/>
  </mergeCells>
  <pageMargins left="0.7" right="0.7" top="0.75" bottom="0.75" header="0.3" footer="0.3"/>
  <pageSetup paperSize="9" scale="3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539"/>
  <sheetViews>
    <sheetView view="pageBreakPreview" topLeftCell="A71" zoomScaleNormal="100" zoomScaleSheetLayoutView="100" workbookViewId="0">
      <selection activeCell="E89" sqref="E89"/>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4.140625" style="24" bestFit="1" customWidth="1"/>
    <col min="10" max="10" width="53.5703125" style="24" bestFit="1" customWidth="1"/>
    <col min="11" max="11" width="21.42578125" style="24" customWidth="1"/>
    <col min="12" max="16384" width="11.42578125" style="24"/>
  </cols>
  <sheetData>
    <row r="1" spans="1:12" s="177" customFormat="1" ht="59.25" customHeight="1" x14ac:dyDescent="0.25">
      <c r="A1" s="453" t="s">
        <v>2093</v>
      </c>
      <c r="B1" s="454"/>
      <c r="C1" s="454"/>
      <c r="D1" s="454"/>
      <c r="E1" s="454"/>
      <c r="F1" s="454"/>
      <c r="G1" s="455"/>
    </row>
    <row r="2" spans="1:12" s="274" customFormat="1" ht="3" customHeight="1" x14ac:dyDescent="0.25">
      <c r="A2" s="270"/>
      <c r="B2" s="286"/>
      <c r="C2" s="271"/>
      <c r="D2" s="271"/>
      <c r="E2" s="272"/>
      <c r="F2" s="271"/>
      <c r="G2" s="273"/>
    </row>
    <row r="3" spans="1:12" ht="40.5" customHeight="1" x14ac:dyDescent="0.25">
      <c r="A3" s="456" t="s">
        <v>1441</v>
      </c>
      <c r="B3" s="456"/>
      <c r="C3" s="456"/>
      <c r="D3" s="456"/>
      <c r="E3" s="456"/>
      <c r="F3" s="456"/>
      <c r="G3" s="456"/>
    </row>
    <row r="4" spans="1:12" x14ac:dyDescent="0.25">
      <c r="I4" s="25"/>
      <c r="J4" s="25"/>
      <c r="K4" s="25"/>
      <c r="L4" s="25"/>
    </row>
    <row r="5" spans="1:12" s="23" customFormat="1" ht="61.5" customHeight="1" x14ac:dyDescent="0.25">
      <c r="A5" s="166" t="s">
        <v>0</v>
      </c>
      <c r="B5" s="287" t="s">
        <v>2090</v>
      </c>
      <c r="C5" s="166" t="s">
        <v>18</v>
      </c>
      <c r="D5" s="166" t="s">
        <v>1</v>
      </c>
      <c r="E5" s="168" t="s">
        <v>12</v>
      </c>
      <c r="F5" s="168" t="s">
        <v>3</v>
      </c>
      <c r="G5" s="169" t="s">
        <v>2052</v>
      </c>
      <c r="I5" s="26"/>
      <c r="J5" s="26"/>
      <c r="K5" s="26"/>
      <c r="L5" s="27"/>
    </row>
    <row r="6" spans="1:12" ht="24.95" customHeight="1" x14ac:dyDescent="0.25">
      <c r="A6" s="73">
        <v>1</v>
      </c>
      <c r="B6" s="288" t="s">
        <v>91</v>
      </c>
      <c r="C6" s="73" t="s">
        <v>18</v>
      </c>
      <c r="D6" s="240">
        <v>1</v>
      </c>
      <c r="E6" s="278">
        <v>18173</v>
      </c>
      <c r="F6" s="241">
        <f>+E6*0.19</f>
        <v>3452.87</v>
      </c>
      <c r="G6" s="241">
        <f>+F6+E6</f>
        <v>21625.87</v>
      </c>
      <c r="I6" s="28"/>
      <c r="J6" s="28"/>
      <c r="K6" s="28"/>
      <c r="L6" s="25"/>
    </row>
    <row r="7" spans="1:12" ht="24.95" customHeight="1" x14ac:dyDescent="0.25">
      <c r="A7" s="73">
        <v>2</v>
      </c>
      <c r="B7" s="288" t="s">
        <v>100</v>
      </c>
      <c r="C7" s="73" t="s">
        <v>101</v>
      </c>
      <c r="D7" s="240">
        <v>1</v>
      </c>
      <c r="E7" s="278">
        <v>206268</v>
      </c>
      <c r="F7" s="241">
        <f t="shared" ref="F7:F70" si="0">+E7*0.19</f>
        <v>39190.92</v>
      </c>
      <c r="G7" s="241">
        <f t="shared" ref="G7:G70" si="1">+F7+E7</f>
        <v>245458.91999999998</v>
      </c>
      <c r="I7" s="28"/>
      <c r="J7" s="28"/>
      <c r="K7" s="28"/>
      <c r="L7" s="25"/>
    </row>
    <row r="8" spans="1:12" ht="24.95" customHeight="1" x14ac:dyDescent="0.25">
      <c r="A8" s="73">
        <v>3</v>
      </c>
      <c r="B8" s="288" t="s">
        <v>108</v>
      </c>
      <c r="C8" s="73" t="s">
        <v>162</v>
      </c>
      <c r="D8" s="240">
        <v>1</v>
      </c>
      <c r="E8" s="278">
        <v>9255</v>
      </c>
      <c r="F8" s="241">
        <f t="shared" si="0"/>
        <v>1758.45</v>
      </c>
      <c r="G8" s="241">
        <f t="shared" si="1"/>
        <v>11013.45</v>
      </c>
      <c r="I8" s="28"/>
      <c r="J8" s="28"/>
      <c r="K8" s="28"/>
      <c r="L8" s="25"/>
    </row>
    <row r="9" spans="1:12" ht="24.95" customHeight="1" x14ac:dyDescent="0.25">
      <c r="A9" s="73">
        <v>4</v>
      </c>
      <c r="B9" s="288" t="s">
        <v>111</v>
      </c>
      <c r="C9" s="73" t="s">
        <v>18</v>
      </c>
      <c r="D9" s="240">
        <v>1</v>
      </c>
      <c r="E9" s="278">
        <v>61831</v>
      </c>
      <c r="F9" s="241">
        <f t="shared" si="0"/>
        <v>11747.89</v>
      </c>
      <c r="G9" s="241">
        <f t="shared" si="1"/>
        <v>73578.89</v>
      </c>
      <c r="I9" s="28"/>
      <c r="J9" s="28"/>
      <c r="K9" s="28"/>
      <c r="L9" s="25"/>
    </row>
    <row r="10" spans="1:12" ht="24.95" customHeight="1" x14ac:dyDescent="0.25">
      <c r="A10" s="73">
        <v>5</v>
      </c>
      <c r="B10" s="288" t="s">
        <v>113</v>
      </c>
      <c r="C10" s="73" t="s">
        <v>18</v>
      </c>
      <c r="D10" s="240">
        <v>1</v>
      </c>
      <c r="E10" s="278">
        <v>103134</v>
      </c>
      <c r="F10" s="241">
        <f t="shared" si="0"/>
        <v>19595.46</v>
      </c>
      <c r="G10" s="241">
        <f t="shared" si="1"/>
        <v>122729.45999999999</v>
      </c>
      <c r="I10" s="28"/>
      <c r="J10" s="28"/>
      <c r="K10" s="28"/>
      <c r="L10" s="25"/>
    </row>
    <row r="11" spans="1:12" ht="24.95" customHeight="1" x14ac:dyDescent="0.25">
      <c r="A11" s="73">
        <v>6</v>
      </c>
      <c r="B11" s="288" t="s">
        <v>114</v>
      </c>
      <c r="C11" s="73" t="s">
        <v>115</v>
      </c>
      <c r="D11" s="240">
        <v>1</v>
      </c>
      <c r="E11" s="278">
        <v>6228</v>
      </c>
      <c r="F11" s="241">
        <f t="shared" si="0"/>
        <v>1183.32</v>
      </c>
      <c r="G11" s="241">
        <f t="shared" si="1"/>
        <v>7411.32</v>
      </c>
      <c r="I11" s="28"/>
      <c r="J11" s="28"/>
      <c r="K11" s="28"/>
      <c r="L11" s="25"/>
    </row>
    <row r="12" spans="1:12" ht="24.95" customHeight="1" x14ac:dyDescent="0.25">
      <c r="A12" s="73">
        <v>7</v>
      </c>
      <c r="B12" s="288" t="s">
        <v>117</v>
      </c>
      <c r="C12" s="73" t="s">
        <v>115</v>
      </c>
      <c r="D12" s="240">
        <v>1</v>
      </c>
      <c r="E12" s="278">
        <v>7842</v>
      </c>
      <c r="F12" s="241">
        <f t="shared" si="0"/>
        <v>1489.98</v>
      </c>
      <c r="G12" s="241">
        <f t="shared" si="1"/>
        <v>9331.98</v>
      </c>
      <c r="I12" s="28"/>
      <c r="J12" s="28"/>
      <c r="K12" s="28"/>
      <c r="L12" s="25"/>
    </row>
    <row r="13" spans="1:12" ht="24.95" customHeight="1" x14ac:dyDescent="0.25">
      <c r="A13" s="73">
        <v>8</v>
      </c>
      <c r="B13" s="288" t="s">
        <v>120</v>
      </c>
      <c r="C13" s="73" t="s">
        <v>115</v>
      </c>
      <c r="D13" s="240">
        <v>1</v>
      </c>
      <c r="E13" s="278">
        <v>12492</v>
      </c>
      <c r="F13" s="241">
        <f t="shared" si="0"/>
        <v>2373.48</v>
      </c>
      <c r="G13" s="241">
        <f t="shared" si="1"/>
        <v>14865.48</v>
      </c>
      <c r="I13" s="28"/>
      <c r="J13" s="28"/>
      <c r="K13" s="28"/>
      <c r="L13" s="25"/>
    </row>
    <row r="14" spans="1:12" ht="24.95" customHeight="1" x14ac:dyDescent="0.25">
      <c r="A14" s="73">
        <v>9</v>
      </c>
      <c r="B14" s="288" t="s">
        <v>123</v>
      </c>
      <c r="C14" s="73" t="s">
        <v>115</v>
      </c>
      <c r="D14" s="240">
        <v>1</v>
      </c>
      <c r="E14" s="278">
        <v>16343</v>
      </c>
      <c r="F14" s="241">
        <f t="shared" si="0"/>
        <v>3105.17</v>
      </c>
      <c r="G14" s="241">
        <f t="shared" si="1"/>
        <v>19448.169999999998</v>
      </c>
      <c r="I14" s="28"/>
      <c r="J14" s="28"/>
      <c r="K14" s="28"/>
      <c r="L14" s="25"/>
    </row>
    <row r="15" spans="1:12" ht="24.95" customHeight="1" x14ac:dyDescent="0.25">
      <c r="A15" s="73">
        <v>10</v>
      </c>
      <c r="B15" s="288" t="s">
        <v>125</v>
      </c>
      <c r="C15" s="73" t="s">
        <v>126</v>
      </c>
      <c r="D15" s="240">
        <v>1</v>
      </c>
      <c r="E15" s="278">
        <v>23273</v>
      </c>
      <c r="F15" s="241">
        <f t="shared" si="0"/>
        <v>4421.87</v>
      </c>
      <c r="G15" s="241">
        <f t="shared" si="1"/>
        <v>27694.87</v>
      </c>
      <c r="I15" s="28"/>
      <c r="J15" s="28"/>
      <c r="K15" s="28"/>
      <c r="L15" s="25"/>
    </row>
    <row r="16" spans="1:12" ht="24.95" customHeight="1" x14ac:dyDescent="0.25">
      <c r="A16" s="73">
        <v>11</v>
      </c>
      <c r="B16" s="288" t="s">
        <v>129</v>
      </c>
      <c r="C16" s="73" t="s">
        <v>18</v>
      </c>
      <c r="D16" s="240">
        <v>1</v>
      </c>
      <c r="E16" s="278">
        <v>39486</v>
      </c>
      <c r="F16" s="241">
        <f t="shared" si="0"/>
        <v>7502.34</v>
      </c>
      <c r="G16" s="241">
        <f t="shared" si="1"/>
        <v>46988.34</v>
      </c>
      <c r="I16" s="28"/>
      <c r="J16" s="28"/>
      <c r="K16" s="28"/>
      <c r="L16" s="25"/>
    </row>
    <row r="17" spans="1:12" ht="24.95" customHeight="1" x14ac:dyDescent="0.25">
      <c r="A17" s="73">
        <v>12</v>
      </c>
      <c r="B17" s="288" t="s">
        <v>131</v>
      </c>
      <c r="C17" s="73" t="s">
        <v>18</v>
      </c>
      <c r="D17" s="240">
        <v>1</v>
      </c>
      <c r="E17" s="278">
        <v>4185</v>
      </c>
      <c r="F17" s="241">
        <f t="shared" si="0"/>
        <v>795.15</v>
      </c>
      <c r="G17" s="241">
        <f t="shared" si="1"/>
        <v>4980.1499999999996</v>
      </c>
      <c r="I17" s="28"/>
      <c r="J17" s="28"/>
      <c r="K17" s="28"/>
      <c r="L17" s="25"/>
    </row>
    <row r="18" spans="1:12" ht="24.95" customHeight="1" x14ac:dyDescent="0.25">
      <c r="A18" s="73">
        <v>13</v>
      </c>
      <c r="B18" s="288" t="s">
        <v>134</v>
      </c>
      <c r="C18" s="73" t="s">
        <v>18</v>
      </c>
      <c r="D18" s="240">
        <v>1</v>
      </c>
      <c r="E18" s="278">
        <v>98</v>
      </c>
      <c r="F18" s="241">
        <f t="shared" si="0"/>
        <v>18.62</v>
      </c>
      <c r="G18" s="241">
        <f t="shared" si="1"/>
        <v>116.62</v>
      </c>
      <c r="I18" s="28"/>
      <c r="J18" s="28"/>
      <c r="K18" s="28"/>
      <c r="L18" s="25"/>
    </row>
    <row r="19" spans="1:12" ht="24.95" customHeight="1" x14ac:dyDescent="0.25">
      <c r="A19" s="73">
        <v>14</v>
      </c>
      <c r="B19" s="288" t="s">
        <v>141</v>
      </c>
      <c r="C19" s="73" t="s">
        <v>18</v>
      </c>
      <c r="D19" s="240">
        <v>1</v>
      </c>
      <c r="E19" s="278">
        <v>67545</v>
      </c>
      <c r="F19" s="241">
        <f t="shared" si="0"/>
        <v>12833.55</v>
      </c>
      <c r="G19" s="241">
        <f t="shared" si="1"/>
        <v>80378.55</v>
      </c>
      <c r="I19" s="28"/>
      <c r="J19" s="28"/>
      <c r="K19" s="28"/>
      <c r="L19" s="25"/>
    </row>
    <row r="20" spans="1:12" ht="24.95" customHeight="1" x14ac:dyDescent="0.25">
      <c r="A20" s="73">
        <v>15</v>
      </c>
      <c r="B20" s="288" t="s">
        <v>142</v>
      </c>
      <c r="C20" s="73" t="s">
        <v>18</v>
      </c>
      <c r="D20" s="240">
        <v>1</v>
      </c>
      <c r="E20" s="278">
        <v>67637</v>
      </c>
      <c r="F20" s="241">
        <f t="shared" si="0"/>
        <v>12851.03</v>
      </c>
      <c r="G20" s="241">
        <f t="shared" si="1"/>
        <v>80488.03</v>
      </c>
      <c r="I20" s="28"/>
      <c r="J20" s="28"/>
      <c r="K20" s="28"/>
      <c r="L20" s="25"/>
    </row>
    <row r="21" spans="1:12" ht="24.95" customHeight="1" x14ac:dyDescent="0.25">
      <c r="A21" s="73">
        <v>16</v>
      </c>
      <c r="B21" s="288" t="s">
        <v>147</v>
      </c>
      <c r="C21" s="73" t="s">
        <v>18</v>
      </c>
      <c r="D21" s="240">
        <v>1</v>
      </c>
      <c r="E21" s="278">
        <v>207302</v>
      </c>
      <c r="F21" s="241">
        <f t="shared" si="0"/>
        <v>39387.379999999997</v>
      </c>
      <c r="G21" s="241">
        <f t="shared" si="1"/>
        <v>246689.38</v>
      </c>
      <c r="I21" s="28"/>
      <c r="J21" s="28"/>
      <c r="K21" s="28"/>
      <c r="L21" s="25"/>
    </row>
    <row r="22" spans="1:12" ht="24.95" customHeight="1" x14ac:dyDescent="0.25">
      <c r="A22" s="73">
        <v>17</v>
      </c>
      <c r="B22" s="288" t="s">
        <v>148</v>
      </c>
      <c r="C22" s="73" t="s">
        <v>18</v>
      </c>
      <c r="D22" s="240">
        <v>1</v>
      </c>
      <c r="E22" s="278">
        <v>169038</v>
      </c>
      <c r="F22" s="241">
        <f t="shared" si="0"/>
        <v>32117.22</v>
      </c>
      <c r="G22" s="241">
        <f t="shared" si="1"/>
        <v>201155.22</v>
      </c>
      <c r="I22" s="28"/>
      <c r="J22" s="28"/>
      <c r="K22" s="28"/>
      <c r="L22" s="25"/>
    </row>
    <row r="23" spans="1:12" ht="24.95" customHeight="1" x14ac:dyDescent="0.25">
      <c r="A23" s="73">
        <v>18</v>
      </c>
      <c r="B23" s="288" t="s">
        <v>149</v>
      </c>
      <c r="C23" s="73" t="s">
        <v>18</v>
      </c>
      <c r="D23" s="240">
        <v>1</v>
      </c>
      <c r="E23" s="278">
        <v>122616</v>
      </c>
      <c r="F23" s="241">
        <f t="shared" si="0"/>
        <v>23297.040000000001</v>
      </c>
      <c r="G23" s="241">
        <f t="shared" si="1"/>
        <v>145913.04</v>
      </c>
      <c r="I23" s="28"/>
      <c r="J23" s="28"/>
      <c r="K23" s="28"/>
      <c r="L23" s="25"/>
    </row>
    <row r="24" spans="1:12" ht="24.95" customHeight="1" x14ac:dyDescent="0.25">
      <c r="A24" s="73">
        <v>19</v>
      </c>
      <c r="B24" s="288" t="s">
        <v>160</v>
      </c>
      <c r="C24" s="73" t="s">
        <v>18</v>
      </c>
      <c r="D24" s="240">
        <v>1</v>
      </c>
      <c r="E24" s="278">
        <v>7552</v>
      </c>
      <c r="F24" s="241">
        <f t="shared" si="0"/>
        <v>1434.88</v>
      </c>
      <c r="G24" s="241">
        <f t="shared" si="1"/>
        <v>8986.880000000001</v>
      </c>
      <c r="I24" s="28"/>
      <c r="J24" s="28"/>
      <c r="K24" s="28"/>
      <c r="L24" s="25"/>
    </row>
    <row r="25" spans="1:12" ht="24.95" customHeight="1" x14ac:dyDescent="0.25">
      <c r="A25" s="73">
        <v>20</v>
      </c>
      <c r="B25" s="288" t="s">
        <v>161</v>
      </c>
      <c r="C25" s="73" t="s">
        <v>162</v>
      </c>
      <c r="D25" s="240">
        <v>1</v>
      </c>
      <c r="E25" s="278">
        <v>9963</v>
      </c>
      <c r="F25" s="241">
        <f t="shared" si="0"/>
        <v>1892.97</v>
      </c>
      <c r="G25" s="241">
        <f t="shared" si="1"/>
        <v>11855.97</v>
      </c>
      <c r="I25" s="28"/>
      <c r="J25" s="28"/>
      <c r="K25" s="28"/>
      <c r="L25" s="25"/>
    </row>
    <row r="26" spans="1:12" ht="24.95" customHeight="1" x14ac:dyDescent="0.25">
      <c r="A26" s="73">
        <v>21</v>
      </c>
      <c r="B26" s="288" t="s">
        <v>163</v>
      </c>
      <c r="C26" s="73" t="s">
        <v>18</v>
      </c>
      <c r="D26" s="240">
        <v>1</v>
      </c>
      <c r="E26" s="278">
        <v>60677</v>
      </c>
      <c r="F26" s="241">
        <f t="shared" si="0"/>
        <v>11528.630000000001</v>
      </c>
      <c r="G26" s="241">
        <f t="shared" si="1"/>
        <v>72205.63</v>
      </c>
      <c r="I26" s="28"/>
      <c r="J26" s="28"/>
      <c r="K26" s="28"/>
      <c r="L26" s="25"/>
    </row>
    <row r="27" spans="1:12" ht="24.95" customHeight="1" x14ac:dyDescent="0.25">
      <c r="A27" s="73">
        <v>22</v>
      </c>
      <c r="B27" s="288" t="s">
        <v>164</v>
      </c>
      <c r="C27" s="73" t="s">
        <v>18</v>
      </c>
      <c r="D27" s="240">
        <v>1</v>
      </c>
      <c r="E27" s="278">
        <v>23029</v>
      </c>
      <c r="F27" s="241">
        <f t="shared" si="0"/>
        <v>4375.51</v>
      </c>
      <c r="G27" s="241">
        <f t="shared" si="1"/>
        <v>27404.510000000002</v>
      </c>
      <c r="I27" s="28"/>
      <c r="J27" s="28"/>
      <c r="K27" s="28"/>
      <c r="L27" s="25"/>
    </row>
    <row r="28" spans="1:12" ht="24.95" customHeight="1" x14ac:dyDescent="0.25">
      <c r="A28" s="73">
        <v>23</v>
      </c>
      <c r="B28" s="288" t="s">
        <v>165</v>
      </c>
      <c r="C28" s="73" t="s">
        <v>18</v>
      </c>
      <c r="D28" s="240">
        <v>1</v>
      </c>
      <c r="E28" s="278">
        <v>22737</v>
      </c>
      <c r="F28" s="241">
        <f t="shared" si="0"/>
        <v>4320.03</v>
      </c>
      <c r="G28" s="241">
        <f t="shared" si="1"/>
        <v>27057.03</v>
      </c>
      <c r="I28" s="28"/>
      <c r="J28" s="28"/>
      <c r="K28" s="28"/>
      <c r="L28" s="25"/>
    </row>
    <row r="29" spans="1:12" ht="24.95" customHeight="1" x14ac:dyDescent="0.25">
      <c r="A29" s="73">
        <v>24</v>
      </c>
      <c r="B29" s="288" t="s">
        <v>166</v>
      </c>
      <c r="C29" s="73" t="s">
        <v>18</v>
      </c>
      <c r="D29" s="240">
        <v>1</v>
      </c>
      <c r="E29" s="278">
        <v>8127</v>
      </c>
      <c r="F29" s="241">
        <f t="shared" si="0"/>
        <v>1544.13</v>
      </c>
      <c r="G29" s="241">
        <f t="shared" si="1"/>
        <v>9671.130000000001</v>
      </c>
      <c r="I29" s="28"/>
      <c r="J29" s="28"/>
      <c r="K29" s="28"/>
      <c r="L29" s="25"/>
    </row>
    <row r="30" spans="1:12" ht="24.95" customHeight="1" x14ac:dyDescent="0.25">
      <c r="A30" s="73">
        <v>25</v>
      </c>
      <c r="B30" s="288" t="s">
        <v>167</v>
      </c>
      <c r="C30" s="73" t="s">
        <v>18</v>
      </c>
      <c r="D30" s="240">
        <v>1</v>
      </c>
      <c r="E30" s="278">
        <v>7469</v>
      </c>
      <c r="F30" s="241">
        <f t="shared" si="0"/>
        <v>1419.1100000000001</v>
      </c>
      <c r="G30" s="241">
        <f t="shared" si="1"/>
        <v>8888.11</v>
      </c>
      <c r="I30" s="28"/>
      <c r="J30" s="28"/>
      <c r="K30" s="28"/>
      <c r="L30" s="25"/>
    </row>
    <row r="31" spans="1:12" ht="24.95" customHeight="1" x14ac:dyDescent="0.25">
      <c r="A31" s="73">
        <v>26</v>
      </c>
      <c r="B31" s="288" t="s">
        <v>168</v>
      </c>
      <c r="C31" s="73" t="s">
        <v>18</v>
      </c>
      <c r="D31" s="240">
        <v>1</v>
      </c>
      <c r="E31" s="278">
        <v>14684</v>
      </c>
      <c r="F31" s="241">
        <f t="shared" si="0"/>
        <v>2789.96</v>
      </c>
      <c r="G31" s="241">
        <f t="shared" si="1"/>
        <v>17473.96</v>
      </c>
      <c r="I31" s="28"/>
      <c r="J31" s="28"/>
      <c r="K31" s="28"/>
      <c r="L31" s="25"/>
    </row>
    <row r="32" spans="1:12" ht="24.95" customHeight="1" x14ac:dyDescent="0.25">
      <c r="A32" s="73">
        <v>27</v>
      </c>
      <c r="B32" s="288" t="s">
        <v>169</v>
      </c>
      <c r="C32" s="73" t="s">
        <v>18</v>
      </c>
      <c r="D32" s="240">
        <v>1</v>
      </c>
      <c r="E32" s="278">
        <v>10107</v>
      </c>
      <c r="F32" s="241">
        <f t="shared" si="0"/>
        <v>1920.33</v>
      </c>
      <c r="G32" s="241">
        <f t="shared" si="1"/>
        <v>12027.33</v>
      </c>
      <c r="I32" s="28"/>
      <c r="J32" s="28"/>
      <c r="K32" s="28"/>
      <c r="L32" s="25"/>
    </row>
    <row r="33" spans="1:12" ht="24.95" customHeight="1" x14ac:dyDescent="0.25">
      <c r="A33" s="73">
        <v>28</v>
      </c>
      <c r="B33" s="288" t="s">
        <v>177</v>
      </c>
      <c r="C33" s="73" t="s">
        <v>18</v>
      </c>
      <c r="D33" s="240">
        <v>1</v>
      </c>
      <c r="E33" s="278">
        <v>2669</v>
      </c>
      <c r="F33" s="241">
        <f t="shared" si="0"/>
        <v>507.11</v>
      </c>
      <c r="G33" s="241">
        <f t="shared" si="1"/>
        <v>3176.11</v>
      </c>
      <c r="I33" s="28"/>
      <c r="J33" s="28"/>
      <c r="K33" s="28"/>
      <c r="L33" s="25"/>
    </row>
    <row r="34" spans="1:12" ht="24.95" customHeight="1" x14ac:dyDescent="0.25">
      <c r="A34" s="73">
        <v>29</v>
      </c>
      <c r="B34" s="288" t="s">
        <v>178</v>
      </c>
      <c r="C34" s="73" t="s">
        <v>18</v>
      </c>
      <c r="D34" s="240">
        <v>1</v>
      </c>
      <c r="E34" s="278">
        <v>10118</v>
      </c>
      <c r="F34" s="241">
        <f t="shared" si="0"/>
        <v>1922.42</v>
      </c>
      <c r="G34" s="241">
        <f t="shared" si="1"/>
        <v>12040.42</v>
      </c>
      <c r="I34" s="28"/>
      <c r="J34" s="28"/>
      <c r="K34" s="28"/>
      <c r="L34" s="25"/>
    </row>
    <row r="35" spans="1:12" ht="24.95" customHeight="1" x14ac:dyDescent="0.25">
      <c r="A35" s="73">
        <v>30</v>
      </c>
      <c r="B35" s="288" t="s">
        <v>179</v>
      </c>
      <c r="C35" s="73" t="s">
        <v>18</v>
      </c>
      <c r="D35" s="240">
        <v>1</v>
      </c>
      <c r="E35" s="278">
        <v>10118</v>
      </c>
      <c r="F35" s="241">
        <f t="shared" si="0"/>
        <v>1922.42</v>
      </c>
      <c r="G35" s="241">
        <f t="shared" si="1"/>
        <v>12040.42</v>
      </c>
      <c r="I35" s="28"/>
      <c r="J35" s="28"/>
      <c r="K35" s="28"/>
      <c r="L35" s="25"/>
    </row>
    <row r="36" spans="1:12" ht="24.95" customHeight="1" x14ac:dyDescent="0.25">
      <c r="A36" s="73">
        <v>31</v>
      </c>
      <c r="B36" s="288" t="s">
        <v>180</v>
      </c>
      <c r="C36" s="73" t="s">
        <v>18</v>
      </c>
      <c r="D36" s="240">
        <v>1</v>
      </c>
      <c r="E36" s="278">
        <v>4385</v>
      </c>
      <c r="F36" s="241">
        <f t="shared" si="0"/>
        <v>833.15</v>
      </c>
      <c r="G36" s="241">
        <f t="shared" si="1"/>
        <v>5218.1499999999996</v>
      </c>
      <c r="I36" s="28"/>
      <c r="J36" s="28"/>
      <c r="K36" s="28"/>
      <c r="L36" s="25"/>
    </row>
    <row r="37" spans="1:12" ht="24.95" customHeight="1" x14ac:dyDescent="0.25">
      <c r="A37" s="73">
        <v>32</v>
      </c>
      <c r="B37" s="288" t="s">
        <v>181</v>
      </c>
      <c r="C37" s="73" t="s">
        <v>18</v>
      </c>
      <c r="D37" s="240">
        <v>1</v>
      </c>
      <c r="E37" s="278">
        <v>4273</v>
      </c>
      <c r="F37" s="241">
        <f t="shared" si="0"/>
        <v>811.87</v>
      </c>
      <c r="G37" s="241">
        <f t="shared" si="1"/>
        <v>5084.87</v>
      </c>
      <c r="I37" s="28"/>
      <c r="J37" s="28"/>
      <c r="K37" s="28"/>
      <c r="L37" s="25"/>
    </row>
    <row r="38" spans="1:12" ht="24.95" customHeight="1" x14ac:dyDescent="0.25">
      <c r="A38" s="73">
        <v>33</v>
      </c>
      <c r="B38" s="288" t="s">
        <v>182</v>
      </c>
      <c r="C38" s="73" t="s">
        <v>18</v>
      </c>
      <c r="D38" s="240">
        <v>1</v>
      </c>
      <c r="E38" s="278">
        <v>5798</v>
      </c>
      <c r="F38" s="241">
        <f t="shared" si="0"/>
        <v>1101.6200000000001</v>
      </c>
      <c r="G38" s="241">
        <f t="shared" si="1"/>
        <v>6899.62</v>
      </c>
      <c r="I38" s="28"/>
      <c r="J38" s="28"/>
      <c r="K38" s="28"/>
      <c r="L38" s="25"/>
    </row>
    <row r="39" spans="1:12" ht="24.95" customHeight="1" x14ac:dyDescent="0.25">
      <c r="A39" s="73">
        <v>34</v>
      </c>
      <c r="B39" s="288" t="s">
        <v>183</v>
      </c>
      <c r="C39" s="73" t="s">
        <v>18</v>
      </c>
      <c r="D39" s="240">
        <v>1</v>
      </c>
      <c r="E39" s="278">
        <v>5798</v>
      </c>
      <c r="F39" s="241">
        <f t="shared" si="0"/>
        <v>1101.6200000000001</v>
      </c>
      <c r="G39" s="241">
        <f t="shared" si="1"/>
        <v>6899.62</v>
      </c>
      <c r="I39" s="28"/>
      <c r="J39" s="28"/>
      <c r="K39" s="28"/>
      <c r="L39" s="25"/>
    </row>
    <row r="40" spans="1:12" ht="24.95" customHeight="1" x14ac:dyDescent="0.25">
      <c r="A40" s="73">
        <v>35</v>
      </c>
      <c r="B40" s="288" t="s">
        <v>184</v>
      </c>
      <c r="C40" s="73" t="s">
        <v>18</v>
      </c>
      <c r="D40" s="240">
        <v>1</v>
      </c>
      <c r="E40" s="278">
        <v>20886</v>
      </c>
      <c r="F40" s="241">
        <f t="shared" si="0"/>
        <v>3968.34</v>
      </c>
      <c r="G40" s="241">
        <f t="shared" si="1"/>
        <v>24854.34</v>
      </c>
      <c r="I40" s="28"/>
      <c r="J40" s="28"/>
      <c r="K40" s="28"/>
      <c r="L40" s="25"/>
    </row>
    <row r="41" spans="1:12" ht="24.95" customHeight="1" x14ac:dyDescent="0.25">
      <c r="A41" s="73">
        <v>36</v>
      </c>
      <c r="B41" s="288" t="s">
        <v>185</v>
      </c>
      <c r="C41" s="73" t="s">
        <v>18</v>
      </c>
      <c r="D41" s="240">
        <v>1</v>
      </c>
      <c r="E41" s="278">
        <v>19675</v>
      </c>
      <c r="F41" s="241">
        <f t="shared" si="0"/>
        <v>3738.25</v>
      </c>
      <c r="G41" s="241">
        <f t="shared" si="1"/>
        <v>23413.25</v>
      </c>
      <c r="I41" s="28"/>
      <c r="J41" s="28"/>
      <c r="K41" s="28"/>
      <c r="L41" s="25"/>
    </row>
    <row r="42" spans="1:12" ht="24.95" customHeight="1" x14ac:dyDescent="0.25">
      <c r="A42" s="73">
        <v>37</v>
      </c>
      <c r="B42" s="288" t="s">
        <v>186</v>
      </c>
      <c r="C42" s="73" t="s">
        <v>18</v>
      </c>
      <c r="D42" s="240">
        <v>1</v>
      </c>
      <c r="E42" s="278">
        <v>20886</v>
      </c>
      <c r="F42" s="241">
        <f t="shared" si="0"/>
        <v>3968.34</v>
      </c>
      <c r="G42" s="241">
        <f t="shared" si="1"/>
        <v>24854.34</v>
      </c>
      <c r="I42" s="28"/>
      <c r="J42" s="28"/>
      <c r="K42" s="28"/>
      <c r="L42" s="25"/>
    </row>
    <row r="43" spans="1:12" ht="24.95" customHeight="1" x14ac:dyDescent="0.25">
      <c r="A43" s="73">
        <v>38</v>
      </c>
      <c r="B43" s="288" t="s">
        <v>187</v>
      </c>
      <c r="C43" s="73" t="s">
        <v>18</v>
      </c>
      <c r="D43" s="240">
        <v>1</v>
      </c>
      <c r="E43" s="278">
        <v>5798</v>
      </c>
      <c r="F43" s="241">
        <f t="shared" si="0"/>
        <v>1101.6200000000001</v>
      </c>
      <c r="G43" s="241">
        <f t="shared" si="1"/>
        <v>6899.62</v>
      </c>
      <c r="I43" s="28"/>
      <c r="J43" s="28"/>
      <c r="K43" s="28"/>
      <c r="L43" s="25"/>
    </row>
    <row r="44" spans="1:12" ht="24.95" customHeight="1" x14ac:dyDescent="0.25">
      <c r="A44" s="73">
        <v>39</v>
      </c>
      <c r="B44" s="288" t="s">
        <v>1449</v>
      </c>
      <c r="C44" s="73" t="s">
        <v>18</v>
      </c>
      <c r="D44" s="240">
        <v>1</v>
      </c>
      <c r="E44" s="278">
        <v>792</v>
      </c>
      <c r="F44" s="241">
        <f t="shared" si="0"/>
        <v>150.47999999999999</v>
      </c>
      <c r="G44" s="241">
        <f t="shared" si="1"/>
        <v>942.48</v>
      </c>
      <c r="I44" s="28"/>
      <c r="J44" s="28"/>
      <c r="K44" s="28"/>
      <c r="L44" s="25"/>
    </row>
    <row r="45" spans="1:12" ht="24.95" customHeight="1" x14ac:dyDescent="0.25">
      <c r="A45" s="73">
        <v>40</v>
      </c>
      <c r="B45" s="288" t="s">
        <v>188</v>
      </c>
      <c r="C45" s="73" t="s">
        <v>18</v>
      </c>
      <c r="D45" s="240">
        <v>1</v>
      </c>
      <c r="E45" s="278">
        <v>5797</v>
      </c>
      <c r="F45" s="241">
        <f t="shared" si="0"/>
        <v>1101.43</v>
      </c>
      <c r="G45" s="241">
        <f t="shared" si="1"/>
        <v>6898.43</v>
      </c>
      <c r="I45" s="28"/>
      <c r="J45" s="28"/>
      <c r="K45" s="28"/>
      <c r="L45" s="25"/>
    </row>
    <row r="46" spans="1:12" ht="24.95" customHeight="1" x14ac:dyDescent="0.25">
      <c r="A46" s="73">
        <v>41</v>
      </c>
      <c r="B46" s="288" t="s">
        <v>189</v>
      </c>
      <c r="C46" s="73" t="s">
        <v>18</v>
      </c>
      <c r="D46" s="240">
        <v>1</v>
      </c>
      <c r="E46" s="278">
        <v>136470</v>
      </c>
      <c r="F46" s="241">
        <f t="shared" si="0"/>
        <v>25929.3</v>
      </c>
      <c r="G46" s="241">
        <f t="shared" si="1"/>
        <v>162399.29999999999</v>
      </c>
      <c r="I46" s="28"/>
      <c r="J46" s="28"/>
      <c r="K46" s="28"/>
      <c r="L46" s="25"/>
    </row>
    <row r="47" spans="1:12" ht="24.95" customHeight="1" x14ac:dyDescent="0.25">
      <c r="A47" s="73">
        <v>42</v>
      </c>
      <c r="B47" s="288" t="s">
        <v>192</v>
      </c>
      <c r="C47" s="73" t="s">
        <v>18</v>
      </c>
      <c r="D47" s="240">
        <v>1</v>
      </c>
      <c r="E47" s="278">
        <v>34182</v>
      </c>
      <c r="F47" s="241">
        <f t="shared" si="0"/>
        <v>6494.58</v>
      </c>
      <c r="G47" s="241">
        <f t="shared" si="1"/>
        <v>40676.58</v>
      </c>
      <c r="I47" s="28"/>
      <c r="J47" s="28"/>
      <c r="K47" s="28"/>
      <c r="L47" s="25"/>
    </row>
    <row r="48" spans="1:12" ht="24.95" customHeight="1" x14ac:dyDescent="0.25">
      <c r="A48" s="73">
        <v>43</v>
      </c>
      <c r="B48" s="288" t="s">
        <v>195</v>
      </c>
      <c r="C48" s="73" t="s">
        <v>196</v>
      </c>
      <c r="D48" s="240">
        <v>1</v>
      </c>
      <c r="E48" s="278">
        <v>123432</v>
      </c>
      <c r="F48" s="241">
        <f t="shared" si="0"/>
        <v>23452.080000000002</v>
      </c>
      <c r="G48" s="241">
        <f t="shared" si="1"/>
        <v>146884.08000000002</v>
      </c>
      <c r="I48" s="28"/>
      <c r="J48" s="28"/>
      <c r="K48" s="28"/>
      <c r="L48" s="25"/>
    </row>
    <row r="49" spans="1:12" ht="24.95" customHeight="1" x14ac:dyDescent="0.25">
      <c r="A49" s="73">
        <v>44</v>
      </c>
      <c r="B49" s="288" t="s">
        <v>199</v>
      </c>
      <c r="C49" s="73" t="s">
        <v>101</v>
      </c>
      <c r="D49" s="240">
        <v>1</v>
      </c>
      <c r="E49" s="289">
        <v>83391</v>
      </c>
      <c r="F49" s="241">
        <f t="shared" si="0"/>
        <v>15844.29</v>
      </c>
      <c r="G49" s="241">
        <f t="shared" si="1"/>
        <v>99235.290000000008</v>
      </c>
      <c r="I49" s="28"/>
      <c r="J49" s="28"/>
      <c r="K49" s="28"/>
      <c r="L49" s="25"/>
    </row>
    <row r="50" spans="1:12" ht="24.95" customHeight="1" x14ac:dyDescent="0.25">
      <c r="A50" s="73">
        <v>45</v>
      </c>
      <c r="B50" s="288" t="s">
        <v>202</v>
      </c>
      <c r="C50" s="73" t="s">
        <v>18</v>
      </c>
      <c r="D50" s="240">
        <v>1</v>
      </c>
      <c r="E50" s="289">
        <v>56134</v>
      </c>
      <c r="F50" s="241">
        <f t="shared" si="0"/>
        <v>10665.460000000001</v>
      </c>
      <c r="G50" s="241">
        <f t="shared" si="1"/>
        <v>66799.460000000006</v>
      </c>
      <c r="I50" s="28"/>
      <c r="J50" s="28"/>
      <c r="K50" s="28"/>
      <c r="L50" s="25"/>
    </row>
    <row r="51" spans="1:12" ht="24.95" customHeight="1" x14ac:dyDescent="0.25">
      <c r="A51" s="73">
        <v>46</v>
      </c>
      <c r="B51" s="288" t="s">
        <v>203</v>
      </c>
      <c r="C51" s="73" t="s">
        <v>359</v>
      </c>
      <c r="D51" s="240">
        <v>1</v>
      </c>
      <c r="E51" s="289">
        <v>57460</v>
      </c>
      <c r="F51" s="241">
        <f t="shared" si="0"/>
        <v>10917.4</v>
      </c>
      <c r="G51" s="241">
        <f t="shared" si="1"/>
        <v>68377.399999999994</v>
      </c>
      <c r="I51" s="28"/>
      <c r="J51" s="28"/>
      <c r="K51" s="28"/>
      <c r="L51" s="25"/>
    </row>
    <row r="52" spans="1:12" ht="24.95" customHeight="1" x14ac:dyDescent="0.25">
      <c r="A52" s="73">
        <v>47</v>
      </c>
      <c r="B52" s="288" t="s">
        <v>205</v>
      </c>
      <c r="C52" s="73" t="s">
        <v>359</v>
      </c>
      <c r="D52" s="240">
        <v>1</v>
      </c>
      <c r="E52" s="289">
        <v>42359</v>
      </c>
      <c r="F52" s="241">
        <f t="shared" si="0"/>
        <v>8048.21</v>
      </c>
      <c r="G52" s="241">
        <f t="shared" si="1"/>
        <v>50407.21</v>
      </c>
      <c r="I52" s="28"/>
      <c r="J52" s="28"/>
      <c r="K52" s="28"/>
      <c r="L52" s="25"/>
    </row>
    <row r="53" spans="1:12" ht="24.95" customHeight="1" x14ac:dyDescent="0.25">
      <c r="A53" s="73">
        <v>48</v>
      </c>
      <c r="B53" s="288" t="s">
        <v>206</v>
      </c>
      <c r="C53" s="73" t="s">
        <v>18</v>
      </c>
      <c r="D53" s="240">
        <v>1</v>
      </c>
      <c r="E53" s="289">
        <v>545</v>
      </c>
      <c r="F53" s="241">
        <f t="shared" si="0"/>
        <v>103.55</v>
      </c>
      <c r="G53" s="241">
        <f t="shared" si="1"/>
        <v>648.54999999999995</v>
      </c>
      <c r="I53" s="28"/>
      <c r="J53" s="28"/>
      <c r="K53" s="28"/>
      <c r="L53" s="25"/>
    </row>
    <row r="54" spans="1:12" ht="24.95" customHeight="1" x14ac:dyDescent="0.25">
      <c r="A54" s="73">
        <v>49</v>
      </c>
      <c r="B54" s="288" t="s">
        <v>207</v>
      </c>
      <c r="C54" s="73" t="s">
        <v>18</v>
      </c>
      <c r="D54" s="240">
        <v>1</v>
      </c>
      <c r="E54" s="278">
        <v>915</v>
      </c>
      <c r="F54" s="241">
        <f t="shared" si="0"/>
        <v>173.85</v>
      </c>
      <c r="G54" s="241">
        <f t="shared" si="1"/>
        <v>1088.8499999999999</v>
      </c>
      <c r="I54" s="28"/>
      <c r="J54" s="28"/>
      <c r="K54" s="28"/>
      <c r="L54" s="25"/>
    </row>
    <row r="55" spans="1:12" ht="24.95" customHeight="1" x14ac:dyDescent="0.25">
      <c r="A55" s="73">
        <v>50</v>
      </c>
      <c r="B55" s="288" t="s">
        <v>210</v>
      </c>
      <c r="C55" s="73" t="s">
        <v>18</v>
      </c>
      <c r="D55" s="240">
        <v>1</v>
      </c>
      <c r="E55" s="278">
        <v>1063</v>
      </c>
      <c r="F55" s="241">
        <f t="shared" si="0"/>
        <v>201.97</v>
      </c>
      <c r="G55" s="241">
        <f t="shared" si="1"/>
        <v>1264.97</v>
      </c>
      <c r="I55" s="28"/>
      <c r="J55" s="28"/>
      <c r="K55" s="28"/>
      <c r="L55" s="25"/>
    </row>
    <row r="56" spans="1:12" ht="24.95" customHeight="1" x14ac:dyDescent="0.25">
      <c r="A56" s="73">
        <v>51</v>
      </c>
      <c r="B56" s="288" t="s">
        <v>212</v>
      </c>
      <c r="C56" s="73" t="s">
        <v>18</v>
      </c>
      <c r="D56" s="240">
        <v>1</v>
      </c>
      <c r="E56" s="278">
        <v>1523</v>
      </c>
      <c r="F56" s="241">
        <f t="shared" si="0"/>
        <v>289.37</v>
      </c>
      <c r="G56" s="241">
        <f t="shared" si="1"/>
        <v>1812.37</v>
      </c>
      <c r="I56" s="28"/>
      <c r="J56" s="28"/>
      <c r="K56" s="28"/>
      <c r="L56" s="25"/>
    </row>
    <row r="57" spans="1:12" ht="24.95" customHeight="1" x14ac:dyDescent="0.25">
      <c r="A57" s="73">
        <v>52</v>
      </c>
      <c r="B57" s="290" t="s">
        <v>1450</v>
      </c>
      <c r="C57" s="104" t="s">
        <v>18</v>
      </c>
      <c r="D57" s="240">
        <v>1</v>
      </c>
      <c r="E57" s="278">
        <v>916</v>
      </c>
      <c r="F57" s="241">
        <f t="shared" si="0"/>
        <v>174.04</v>
      </c>
      <c r="G57" s="241">
        <f t="shared" si="1"/>
        <v>1090.04</v>
      </c>
      <c r="I57" s="28"/>
      <c r="J57" s="28"/>
      <c r="K57" s="28"/>
      <c r="L57" s="25"/>
    </row>
    <row r="58" spans="1:12" ht="24.95" customHeight="1" x14ac:dyDescent="0.25">
      <c r="A58" s="73">
        <v>53</v>
      </c>
      <c r="B58" s="290" t="s">
        <v>216</v>
      </c>
      <c r="C58" s="104" t="s">
        <v>18</v>
      </c>
      <c r="D58" s="240">
        <v>1</v>
      </c>
      <c r="E58" s="289">
        <v>308</v>
      </c>
      <c r="F58" s="241">
        <f t="shared" si="0"/>
        <v>58.52</v>
      </c>
      <c r="G58" s="241">
        <f t="shared" si="1"/>
        <v>366.52</v>
      </c>
      <c r="I58" s="28"/>
      <c r="J58" s="28"/>
      <c r="K58" s="28"/>
      <c r="L58" s="25"/>
    </row>
    <row r="59" spans="1:12" ht="24.95" customHeight="1" x14ac:dyDescent="0.25">
      <c r="A59" s="73">
        <v>54</v>
      </c>
      <c r="B59" s="290" t="s">
        <v>220</v>
      </c>
      <c r="C59" s="104" t="s">
        <v>18</v>
      </c>
      <c r="D59" s="240">
        <v>1</v>
      </c>
      <c r="E59" s="289">
        <v>67553</v>
      </c>
      <c r="F59" s="241">
        <f t="shared" si="0"/>
        <v>12835.07</v>
      </c>
      <c r="G59" s="241">
        <f t="shared" si="1"/>
        <v>80388.070000000007</v>
      </c>
      <c r="I59" s="28"/>
      <c r="J59" s="28"/>
      <c r="K59" s="28"/>
      <c r="L59" s="25"/>
    </row>
    <row r="60" spans="1:12" ht="24.95" customHeight="1" x14ac:dyDescent="0.25">
      <c r="A60" s="73">
        <v>55</v>
      </c>
      <c r="B60" s="290" t="s">
        <v>224</v>
      </c>
      <c r="C60" s="104" t="s">
        <v>18</v>
      </c>
      <c r="D60" s="240">
        <v>1</v>
      </c>
      <c r="E60" s="289">
        <v>24237</v>
      </c>
      <c r="F60" s="241">
        <f t="shared" si="0"/>
        <v>4605.03</v>
      </c>
      <c r="G60" s="241">
        <f t="shared" si="1"/>
        <v>28842.03</v>
      </c>
      <c r="I60" s="28"/>
      <c r="J60" s="28"/>
      <c r="K60" s="28"/>
      <c r="L60" s="25"/>
    </row>
    <row r="61" spans="1:12" ht="24.95" customHeight="1" x14ac:dyDescent="0.25">
      <c r="A61" s="73">
        <v>56</v>
      </c>
      <c r="B61" s="290" t="s">
        <v>227</v>
      </c>
      <c r="C61" s="104" t="s">
        <v>18</v>
      </c>
      <c r="D61" s="240">
        <v>1</v>
      </c>
      <c r="E61" s="289">
        <v>44642</v>
      </c>
      <c r="F61" s="241">
        <f t="shared" si="0"/>
        <v>8481.98</v>
      </c>
      <c r="G61" s="241">
        <f t="shared" si="1"/>
        <v>53123.979999999996</v>
      </c>
      <c r="I61" s="28"/>
      <c r="J61" s="28"/>
      <c r="K61" s="28"/>
      <c r="L61" s="25"/>
    </row>
    <row r="62" spans="1:12" ht="24.95" customHeight="1" x14ac:dyDescent="0.25">
      <c r="A62" s="73">
        <v>57</v>
      </c>
      <c r="B62" s="290" t="s">
        <v>229</v>
      </c>
      <c r="C62" s="104" t="s">
        <v>18</v>
      </c>
      <c r="D62" s="240">
        <v>1</v>
      </c>
      <c r="E62" s="289">
        <v>125014</v>
      </c>
      <c r="F62" s="241">
        <f t="shared" si="0"/>
        <v>23752.66</v>
      </c>
      <c r="G62" s="241">
        <f t="shared" si="1"/>
        <v>148766.66</v>
      </c>
      <c r="I62" s="28"/>
      <c r="J62" s="28"/>
      <c r="K62" s="28"/>
      <c r="L62" s="25"/>
    </row>
    <row r="63" spans="1:12" ht="24.95" customHeight="1" x14ac:dyDescent="0.25">
      <c r="A63" s="73">
        <v>58</v>
      </c>
      <c r="B63" s="290" t="s">
        <v>231</v>
      </c>
      <c r="C63" s="104" t="s">
        <v>18</v>
      </c>
      <c r="D63" s="240">
        <v>1</v>
      </c>
      <c r="E63" s="289">
        <v>19113</v>
      </c>
      <c r="F63" s="241">
        <f t="shared" si="0"/>
        <v>3631.4700000000003</v>
      </c>
      <c r="G63" s="241">
        <f t="shared" si="1"/>
        <v>22744.47</v>
      </c>
      <c r="I63" s="28"/>
      <c r="J63" s="28"/>
      <c r="K63" s="28"/>
      <c r="L63" s="25"/>
    </row>
    <row r="64" spans="1:12" ht="24.95" customHeight="1" x14ac:dyDescent="0.25">
      <c r="A64" s="73">
        <v>59</v>
      </c>
      <c r="B64" s="290" t="s">
        <v>233</v>
      </c>
      <c r="C64" s="104" t="s">
        <v>18</v>
      </c>
      <c r="D64" s="240">
        <v>1</v>
      </c>
      <c r="E64" s="289">
        <v>30066</v>
      </c>
      <c r="F64" s="241">
        <f t="shared" si="0"/>
        <v>5712.54</v>
      </c>
      <c r="G64" s="241">
        <f t="shared" si="1"/>
        <v>35778.54</v>
      </c>
      <c r="I64" s="28"/>
      <c r="J64" s="28"/>
      <c r="K64" s="28"/>
      <c r="L64" s="25"/>
    </row>
    <row r="65" spans="1:12" ht="24.95" customHeight="1" x14ac:dyDescent="0.25">
      <c r="A65" s="73">
        <v>60</v>
      </c>
      <c r="B65" s="290" t="s">
        <v>236</v>
      </c>
      <c r="C65" s="104" t="s">
        <v>237</v>
      </c>
      <c r="D65" s="240">
        <v>1</v>
      </c>
      <c r="E65" s="289">
        <v>55583</v>
      </c>
      <c r="F65" s="241">
        <f t="shared" si="0"/>
        <v>10560.77</v>
      </c>
      <c r="G65" s="241">
        <f t="shared" si="1"/>
        <v>66143.77</v>
      </c>
      <c r="I65" s="28"/>
      <c r="J65" s="28"/>
      <c r="K65" s="28"/>
      <c r="L65" s="25"/>
    </row>
    <row r="66" spans="1:12" ht="24.95" customHeight="1" x14ac:dyDescent="0.25">
      <c r="A66" s="73">
        <v>61</v>
      </c>
      <c r="B66" s="290" t="s">
        <v>255</v>
      </c>
      <c r="C66" s="104" t="s">
        <v>237</v>
      </c>
      <c r="D66" s="240">
        <v>1</v>
      </c>
      <c r="E66" s="289">
        <v>33121</v>
      </c>
      <c r="F66" s="241">
        <f t="shared" si="0"/>
        <v>6292.99</v>
      </c>
      <c r="G66" s="241">
        <f t="shared" si="1"/>
        <v>39413.99</v>
      </c>
      <c r="I66" s="28"/>
      <c r="J66" s="28"/>
      <c r="K66" s="28"/>
      <c r="L66" s="25"/>
    </row>
    <row r="67" spans="1:12" ht="24.95" customHeight="1" x14ac:dyDescent="0.25">
      <c r="A67" s="73">
        <v>62</v>
      </c>
      <c r="B67" s="290" t="s">
        <v>261</v>
      </c>
      <c r="C67" s="104" t="s">
        <v>237</v>
      </c>
      <c r="D67" s="240">
        <v>1</v>
      </c>
      <c r="E67" s="289">
        <v>8694</v>
      </c>
      <c r="F67" s="241">
        <f t="shared" si="0"/>
        <v>1651.8600000000001</v>
      </c>
      <c r="G67" s="241">
        <f t="shared" si="1"/>
        <v>10345.86</v>
      </c>
      <c r="I67" s="28"/>
      <c r="J67" s="28"/>
      <c r="K67" s="28"/>
      <c r="L67" s="25"/>
    </row>
    <row r="68" spans="1:12" ht="24.95" customHeight="1" x14ac:dyDescent="0.25">
      <c r="A68" s="73">
        <v>63</v>
      </c>
      <c r="B68" s="290" t="s">
        <v>263</v>
      </c>
      <c r="C68" s="104" t="s">
        <v>18</v>
      </c>
      <c r="D68" s="240">
        <v>1</v>
      </c>
      <c r="E68" s="289">
        <v>5746</v>
      </c>
      <c r="F68" s="241">
        <f t="shared" si="0"/>
        <v>1091.74</v>
      </c>
      <c r="G68" s="241">
        <f t="shared" si="1"/>
        <v>6837.74</v>
      </c>
      <c r="I68" s="28"/>
      <c r="J68" s="28"/>
      <c r="K68" s="28"/>
      <c r="L68" s="25"/>
    </row>
    <row r="69" spans="1:12" ht="24.95" customHeight="1" x14ac:dyDescent="0.25">
      <c r="A69" s="73">
        <v>64</v>
      </c>
      <c r="B69" s="290" t="s">
        <v>266</v>
      </c>
      <c r="C69" s="104" t="s">
        <v>18</v>
      </c>
      <c r="D69" s="240">
        <v>1</v>
      </c>
      <c r="E69" s="289">
        <v>3282</v>
      </c>
      <c r="F69" s="241">
        <f t="shared" si="0"/>
        <v>623.58000000000004</v>
      </c>
      <c r="G69" s="241">
        <f t="shared" si="1"/>
        <v>3905.58</v>
      </c>
      <c r="I69" s="28"/>
      <c r="J69" s="28"/>
      <c r="K69" s="28"/>
      <c r="L69" s="25"/>
    </row>
    <row r="70" spans="1:12" ht="24.95" customHeight="1" x14ac:dyDescent="0.25">
      <c r="A70" s="73">
        <v>65</v>
      </c>
      <c r="B70" s="290" t="s">
        <v>1452</v>
      </c>
      <c r="C70" s="104" t="s">
        <v>18</v>
      </c>
      <c r="D70" s="240">
        <v>1</v>
      </c>
      <c r="E70" s="278">
        <v>3410</v>
      </c>
      <c r="F70" s="241">
        <f t="shared" si="0"/>
        <v>647.9</v>
      </c>
      <c r="G70" s="241">
        <f t="shared" si="1"/>
        <v>4057.9</v>
      </c>
      <c r="I70" s="28"/>
      <c r="J70" s="28"/>
      <c r="K70" s="28"/>
      <c r="L70" s="25"/>
    </row>
    <row r="71" spans="1:12" ht="24.95" customHeight="1" x14ac:dyDescent="0.25">
      <c r="A71" s="73">
        <v>66</v>
      </c>
      <c r="B71" s="290" t="s">
        <v>272</v>
      </c>
      <c r="C71" s="104" t="s">
        <v>18</v>
      </c>
      <c r="D71" s="240">
        <v>1</v>
      </c>
      <c r="E71" s="289">
        <v>2911</v>
      </c>
      <c r="F71" s="241">
        <f t="shared" ref="F71:F134" si="2">+E71*0.19</f>
        <v>553.09</v>
      </c>
      <c r="G71" s="241">
        <f t="shared" ref="G71:G134" si="3">+F71+E71</f>
        <v>3464.09</v>
      </c>
      <c r="I71" s="28"/>
      <c r="J71" s="28"/>
      <c r="K71" s="28"/>
      <c r="L71" s="25"/>
    </row>
    <row r="72" spans="1:12" ht="24.95" customHeight="1" x14ac:dyDescent="0.25">
      <c r="A72" s="73">
        <v>67</v>
      </c>
      <c r="B72" s="290" t="s">
        <v>283</v>
      </c>
      <c r="C72" s="104" t="s">
        <v>18</v>
      </c>
      <c r="D72" s="240">
        <v>1</v>
      </c>
      <c r="E72" s="289">
        <v>4420</v>
      </c>
      <c r="F72" s="241">
        <f t="shared" si="2"/>
        <v>839.8</v>
      </c>
      <c r="G72" s="241">
        <f t="shared" si="3"/>
        <v>5259.8</v>
      </c>
      <c r="I72" s="28"/>
      <c r="J72" s="28"/>
      <c r="K72" s="28"/>
      <c r="L72" s="25"/>
    </row>
    <row r="73" spans="1:12" ht="24.95" customHeight="1" x14ac:dyDescent="0.25">
      <c r="A73" s="73">
        <v>68</v>
      </c>
      <c r="B73" s="290" t="s">
        <v>305</v>
      </c>
      <c r="C73" s="104" t="s">
        <v>18</v>
      </c>
      <c r="D73" s="240">
        <v>1</v>
      </c>
      <c r="E73" s="289">
        <v>65362</v>
      </c>
      <c r="F73" s="241">
        <f t="shared" si="2"/>
        <v>12418.78</v>
      </c>
      <c r="G73" s="241">
        <f t="shared" si="3"/>
        <v>77780.78</v>
      </c>
      <c r="I73" s="28"/>
      <c r="J73" s="28"/>
      <c r="K73" s="28"/>
      <c r="L73" s="25"/>
    </row>
    <row r="74" spans="1:12" ht="24.95" customHeight="1" x14ac:dyDescent="0.25">
      <c r="A74" s="73">
        <v>69</v>
      </c>
      <c r="B74" s="290" t="s">
        <v>306</v>
      </c>
      <c r="C74" s="104" t="s">
        <v>18</v>
      </c>
      <c r="D74" s="240">
        <v>1</v>
      </c>
      <c r="E74" s="289">
        <v>63458</v>
      </c>
      <c r="F74" s="241">
        <f t="shared" si="2"/>
        <v>12057.02</v>
      </c>
      <c r="G74" s="241">
        <f t="shared" si="3"/>
        <v>75515.02</v>
      </c>
      <c r="I74" s="28"/>
      <c r="J74" s="28"/>
      <c r="K74" s="28"/>
      <c r="L74" s="25"/>
    </row>
    <row r="75" spans="1:12" ht="24.95" customHeight="1" x14ac:dyDescent="0.25">
      <c r="A75" s="73">
        <v>70</v>
      </c>
      <c r="B75" s="290" t="s">
        <v>308</v>
      </c>
      <c r="C75" s="104" t="s">
        <v>18</v>
      </c>
      <c r="D75" s="240">
        <v>1</v>
      </c>
      <c r="E75" s="289">
        <v>36522</v>
      </c>
      <c r="F75" s="241">
        <f t="shared" si="2"/>
        <v>6939.18</v>
      </c>
      <c r="G75" s="241">
        <f t="shared" si="3"/>
        <v>43461.18</v>
      </c>
      <c r="I75" s="28"/>
      <c r="J75" s="28"/>
      <c r="K75" s="28"/>
      <c r="L75" s="25"/>
    </row>
    <row r="76" spans="1:12" ht="24.95" customHeight="1" x14ac:dyDescent="0.25">
      <c r="A76" s="73">
        <v>71</v>
      </c>
      <c r="B76" s="290" t="s">
        <v>310</v>
      </c>
      <c r="C76" s="104" t="s">
        <v>18</v>
      </c>
      <c r="D76" s="240">
        <v>1</v>
      </c>
      <c r="E76" s="289">
        <v>29890</v>
      </c>
      <c r="F76" s="241">
        <f t="shared" si="2"/>
        <v>5679.1</v>
      </c>
      <c r="G76" s="241">
        <f t="shared" si="3"/>
        <v>35569.1</v>
      </c>
      <c r="I76" s="28"/>
      <c r="J76" s="28"/>
      <c r="K76" s="28"/>
      <c r="L76" s="25"/>
    </row>
    <row r="77" spans="1:12" ht="24.95" customHeight="1" x14ac:dyDescent="0.25">
      <c r="A77" s="73">
        <v>72</v>
      </c>
      <c r="B77" s="290" t="s">
        <v>312</v>
      </c>
      <c r="C77" s="104" t="s">
        <v>18</v>
      </c>
      <c r="D77" s="240">
        <v>1</v>
      </c>
      <c r="E77" s="289">
        <v>2345</v>
      </c>
      <c r="F77" s="241">
        <f t="shared" si="2"/>
        <v>445.55</v>
      </c>
      <c r="G77" s="241">
        <f t="shared" si="3"/>
        <v>2790.55</v>
      </c>
      <c r="I77" s="28"/>
      <c r="J77" s="28"/>
      <c r="K77" s="28"/>
      <c r="L77" s="25"/>
    </row>
    <row r="78" spans="1:12" ht="24.95" customHeight="1" x14ac:dyDescent="0.25">
      <c r="A78" s="73">
        <v>73</v>
      </c>
      <c r="B78" s="290" t="s">
        <v>314</v>
      </c>
      <c r="C78" s="104" t="s">
        <v>18</v>
      </c>
      <c r="D78" s="240">
        <v>1</v>
      </c>
      <c r="E78" s="289">
        <v>2931</v>
      </c>
      <c r="F78" s="241">
        <f t="shared" si="2"/>
        <v>556.89</v>
      </c>
      <c r="G78" s="241">
        <f t="shared" si="3"/>
        <v>3487.89</v>
      </c>
      <c r="I78" s="28"/>
      <c r="J78" s="28"/>
      <c r="K78" s="28"/>
      <c r="L78" s="25"/>
    </row>
    <row r="79" spans="1:12" ht="24.95" customHeight="1" x14ac:dyDescent="0.25">
      <c r="A79" s="73">
        <v>74</v>
      </c>
      <c r="B79" s="290" t="s">
        <v>316</v>
      </c>
      <c r="C79" s="104" t="s">
        <v>18</v>
      </c>
      <c r="D79" s="240">
        <v>1</v>
      </c>
      <c r="E79" s="289">
        <v>12343</v>
      </c>
      <c r="F79" s="241">
        <f t="shared" si="2"/>
        <v>2345.17</v>
      </c>
      <c r="G79" s="241">
        <f t="shared" si="3"/>
        <v>14688.17</v>
      </c>
      <c r="I79" s="28"/>
      <c r="J79" s="28"/>
      <c r="K79" s="28"/>
      <c r="L79" s="25"/>
    </row>
    <row r="80" spans="1:12" ht="24.95" customHeight="1" x14ac:dyDescent="0.25">
      <c r="A80" s="73">
        <v>75</v>
      </c>
      <c r="B80" s="290" t="s">
        <v>318</v>
      </c>
      <c r="C80" s="104" t="s">
        <v>18</v>
      </c>
      <c r="D80" s="240">
        <v>1</v>
      </c>
      <c r="E80" s="289">
        <v>8256</v>
      </c>
      <c r="F80" s="241">
        <f t="shared" si="2"/>
        <v>1568.64</v>
      </c>
      <c r="G80" s="241">
        <f t="shared" si="3"/>
        <v>9824.64</v>
      </c>
      <c r="I80" s="28"/>
      <c r="J80" s="28"/>
      <c r="K80" s="28"/>
      <c r="L80" s="25"/>
    </row>
    <row r="81" spans="1:12" ht="24.95" customHeight="1" x14ac:dyDescent="0.25">
      <c r="A81" s="73">
        <v>76</v>
      </c>
      <c r="B81" s="290" t="s">
        <v>322</v>
      </c>
      <c r="C81" s="104" t="s">
        <v>18</v>
      </c>
      <c r="D81" s="240">
        <v>1</v>
      </c>
      <c r="E81" s="289">
        <v>30150</v>
      </c>
      <c r="F81" s="241">
        <f t="shared" si="2"/>
        <v>5728.5</v>
      </c>
      <c r="G81" s="241">
        <f t="shared" si="3"/>
        <v>35878.5</v>
      </c>
      <c r="I81" s="28"/>
      <c r="J81" s="28"/>
      <c r="K81" s="28"/>
      <c r="L81" s="25"/>
    </row>
    <row r="82" spans="1:12" ht="24.95" customHeight="1" x14ac:dyDescent="0.25">
      <c r="A82" s="73">
        <v>77</v>
      </c>
      <c r="B82" s="290" t="s">
        <v>324</v>
      </c>
      <c r="C82" s="104" t="s">
        <v>18</v>
      </c>
      <c r="D82" s="240">
        <v>1</v>
      </c>
      <c r="E82" s="289">
        <v>32934</v>
      </c>
      <c r="F82" s="241">
        <f t="shared" si="2"/>
        <v>6257.46</v>
      </c>
      <c r="G82" s="241">
        <f t="shared" si="3"/>
        <v>39191.46</v>
      </c>
      <c r="I82" s="28"/>
      <c r="J82" s="28"/>
      <c r="K82" s="28"/>
      <c r="L82" s="25"/>
    </row>
    <row r="83" spans="1:12" ht="24.95" customHeight="1" x14ac:dyDescent="0.25">
      <c r="A83" s="73">
        <v>78</v>
      </c>
      <c r="B83" s="290" t="s">
        <v>326</v>
      </c>
      <c r="C83" s="104" t="s">
        <v>18</v>
      </c>
      <c r="D83" s="240">
        <v>1</v>
      </c>
      <c r="E83" s="289">
        <v>5685</v>
      </c>
      <c r="F83" s="241">
        <f t="shared" si="2"/>
        <v>1080.1500000000001</v>
      </c>
      <c r="G83" s="241">
        <f t="shared" si="3"/>
        <v>6765.15</v>
      </c>
      <c r="I83" s="28"/>
      <c r="J83" s="28"/>
      <c r="K83" s="28"/>
      <c r="L83" s="25"/>
    </row>
    <row r="84" spans="1:12" ht="24.95" customHeight="1" x14ac:dyDescent="0.25">
      <c r="A84" s="73">
        <v>79</v>
      </c>
      <c r="B84" s="290" t="s">
        <v>328</v>
      </c>
      <c r="C84" s="104" t="s">
        <v>18</v>
      </c>
      <c r="D84" s="240">
        <v>1</v>
      </c>
      <c r="E84" s="289">
        <v>10535</v>
      </c>
      <c r="F84" s="241">
        <f t="shared" si="2"/>
        <v>2001.65</v>
      </c>
      <c r="G84" s="241">
        <f t="shared" si="3"/>
        <v>12536.65</v>
      </c>
      <c r="I84" s="28"/>
      <c r="J84" s="28"/>
      <c r="K84" s="28"/>
      <c r="L84" s="25"/>
    </row>
    <row r="85" spans="1:12" ht="24.95" customHeight="1" x14ac:dyDescent="0.25">
      <c r="A85" s="73">
        <v>80</v>
      </c>
      <c r="B85" s="290" t="s">
        <v>330</v>
      </c>
      <c r="C85" s="104" t="s">
        <v>359</v>
      </c>
      <c r="D85" s="240">
        <v>1</v>
      </c>
      <c r="E85" s="289">
        <v>855500</v>
      </c>
      <c r="F85" s="241">
        <f t="shared" si="2"/>
        <v>162545</v>
      </c>
      <c r="G85" s="241">
        <f t="shared" si="3"/>
        <v>1018045</v>
      </c>
      <c r="I85" s="28"/>
      <c r="J85" s="28"/>
      <c r="K85" s="28"/>
      <c r="L85" s="25"/>
    </row>
    <row r="86" spans="1:12" ht="24.95" customHeight="1" x14ac:dyDescent="0.25">
      <c r="A86" s="73">
        <v>81</v>
      </c>
      <c r="B86" s="290" t="s">
        <v>1453</v>
      </c>
      <c r="C86" s="104" t="s">
        <v>359</v>
      </c>
      <c r="D86" s="240">
        <v>1</v>
      </c>
      <c r="E86" s="278">
        <v>797500</v>
      </c>
      <c r="F86" s="241">
        <f t="shared" si="2"/>
        <v>151525</v>
      </c>
      <c r="G86" s="241">
        <f t="shared" si="3"/>
        <v>949025</v>
      </c>
      <c r="I86" s="28"/>
      <c r="J86" s="28"/>
      <c r="K86" s="28"/>
      <c r="L86" s="25"/>
    </row>
    <row r="87" spans="1:12" ht="24.95" customHeight="1" x14ac:dyDescent="0.25">
      <c r="A87" s="73">
        <v>82</v>
      </c>
      <c r="B87" s="290" t="s">
        <v>1454</v>
      </c>
      <c r="C87" s="104" t="s">
        <v>359</v>
      </c>
      <c r="D87" s="240">
        <v>1</v>
      </c>
      <c r="E87" s="278">
        <v>797500</v>
      </c>
      <c r="F87" s="241">
        <f t="shared" si="2"/>
        <v>151525</v>
      </c>
      <c r="G87" s="241">
        <f t="shared" si="3"/>
        <v>949025</v>
      </c>
      <c r="I87" s="28"/>
      <c r="J87" s="28"/>
      <c r="K87" s="28"/>
      <c r="L87" s="25"/>
    </row>
    <row r="88" spans="1:12" ht="24.95" customHeight="1" x14ac:dyDescent="0.25">
      <c r="A88" s="73">
        <v>83</v>
      </c>
      <c r="B88" s="290" t="s">
        <v>333</v>
      </c>
      <c r="C88" s="104" t="s">
        <v>359</v>
      </c>
      <c r="D88" s="240">
        <v>1</v>
      </c>
      <c r="E88" s="289">
        <v>855500</v>
      </c>
      <c r="F88" s="241">
        <f t="shared" si="2"/>
        <v>162545</v>
      </c>
      <c r="G88" s="241">
        <f t="shared" si="3"/>
        <v>1018045</v>
      </c>
      <c r="I88" s="28"/>
      <c r="J88" s="28"/>
      <c r="K88" s="28"/>
      <c r="L88" s="25"/>
    </row>
    <row r="89" spans="1:12" ht="24.95" customHeight="1" x14ac:dyDescent="0.25">
      <c r="A89" s="73">
        <v>84</v>
      </c>
      <c r="B89" s="290" t="s">
        <v>336</v>
      </c>
      <c r="C89" s="104" t="s">
        <v>18</v>
      </c>
      <c r="D89" s="240">
        <v>1</v>
      </c>
      <c r="E89" s="289">
        <v>31559</v>
      </c>
      <c r="F89" s="241">
        <f t="shared" si="2"/>
        <v>5996.21</v>
      </c>
      <c r="G89" s="241">
        <f t="shared" si="3"/>
        <v>37555.21</v>
      </c>
      <c r="I89" s="28"/>
      <c r="J89" s="28"/>
      <c r="K89" s="28"/>
      <c r="L89" s="25"/>
    </row>
    <row r="90" spans="1:12" ht="24.95" customHeight="1" x14ac:dyDescent="0.25">
      <c r="A90" s="73">
        <v>85</v>
      </c>
      <c r="B90" s="290" t="s">
        <v>338</v>
      </c>
      <c r="C90" s="104" t="s">
        <v>18</v>
      </c>
      <c r="D90" s="240">
        <v>1</v>
      </c>
      <c r="E90" s="278">
        <v>342925</v>
      </c>
      <c r="F90" s="241">
        <f t="shared" si="2"/>
        <v>65155.75</v>
      </c>
      <c r="G90" s="241">
        <f t="shared" si="3"/>
        <v>408080.75</v>
      </c>
      <c r="I90" s="28"/>
      <c r="J90" s="28"/>
      <c r="K90" s="28"/>
      <c r="L90" s="25"/>
    </row>
    <row r="91" spans="1:12" ht="24.95" customHeight="1" x14ac:dyDescent="0.25">
      <c r="A91" s="73">
        <v>86</v>
      </c>
      <c r="B91" s="290" t="s">
        <v>341</v>
      </c>
      <c r="C91" s="104" t="s">
        <v>101</v>
      </c>
      <c r="D91" s="240">
        <v>1</v>
      </c>
      <c r="E91" s="289">
        <v>50638</v>
      </c>
      <c r="F91" s="241">
        <f t="shared" si="2"/>
        <v>9621.2199999999993</v>
      </c>
      <c r="G91" s="241">
        <f t="shared" si="3"/>
        <v>60259.22</v>
      </c>
      <c r="I91" s="28"/>
      <c r="J91" s="28"/>
      <c r="K91" s="28"/>
      <c r="L91" s="25"/>
    </row>
    <row r="92" spans="1:12" ht="24.95" customHeight="1" x14ac:dyDescent="0.25">
      <c r="A92" s="73">
        <v>87</v>
      </c>
      <c r="B92" s="290" t="s">
        <v>347</v>
      </c>
      <c r="C92" s="104" t="s">
        <v>101</v>
      </c>
      <c r="D92" s="240">
        <v>1</v>
      </c>
      <c r="E92" s="289">
        <v>89972</v>
      </c>
      <c r="F92" s="241">
        <f t="shared" si="2"/>
        <v>17094.68</v>
      </c>
      <c r="G92" s="241">
        <f t="shared" si="3"/>
        <v>107066.68</v>
      </c>
      <c r="I92" s="28"/>
      <c r="J92" s="28"/>
      <c r="K92" s="28"/>
      <c r="L92" s="25"/>
    </row>
    <row r="93" spans="1:12" ht="24.95" customHeight="1" x14ac:dyDescent="0.25">
      <c r="A93" s="73">
        <v>88</v>
      </c>
      <c r="B93" s="290" t="s">
        <v>356</v>
      </c>
      <c r="C93" s="104" t="s">
        <v>18</v>
      </c>
      <c r="D93" s="240">
        <v>1</v>
      </c>
      <c r="E93" s="289">
        <v>11492</v>
      </c>
      <c r="F93" s="241">
        <f t="shared" si="2"/>
        <v>2183.48</v>
      </c>
      <c r="G93" s="241">
        <f t="shared" si="3"/>
        <v>13675.48</v>
      </c>
      <c r="I93" s="28"/>
      <c r="J93" s="28"/>
      <c r="K93" s="28"/>
      <c r="L93" s="25"/>
    </row>
    <row r="94" spans="1:12" ht="24.95" customHeight="1" x14ac:dyDescent="0.25">
      <c r="A94" s="73">
        <v>89</v>
      </c>
      <c r="B94" s="290" t="s">
        <v>358</v>
      </c>
      <c r="C94" s="104" t="s">
        <v>359</v>
      </c>
      <c r="D94" s="240">
        <v>1</v>
      </c>
      <c r="E94" s="289">
        <v>65041</v>
      </c>
      <c r="F94" s="241">
        <f t="shared" si="2"/>
        <v>12357.79</v>
      </c>
      <c r="G94" s="241">
        <f t="shared" si="3"/>
        <v>77398.790000000008</v>
      </c>
      <c r="I94" s="28"/>
      <c r="J94" s="28"/>
      <c r="K94" s="28"/>
      <c r="L94" s="25"/>
    </row>
    <row r="95" spans="1:12" ht="24.95" customHeight="1" x14ac:dyDescent="0.25">
      <c r="A95" s="73">
        <v>90</v>
      </c>
      <c r="B95" s="290" t="s">
        <v>362</v>
      </c>
      <c r="C95" s="104" t="s">
        <v>18</v>
      </c>
      <c r="D95" s="240">
        <v>1</v>
      </c>
      <c r="E95" s="289">
        <v>7391</v>
      </c>
      <c r="F95" s="241">
        <f t="shared" si="2"/>
        <v>1404.29</v>
      </c>
      <c r="G95" s="241">
        <f t="shared" si="3"/>
        <v>8795.2900000000009</v>
      </c>
      <c r="I95" s="28"/>
      <c r="J95" s="28"/>
      <c r="K95" s="28"/>
      <c r="L95" s="25"/>
    </row>
    <row r="96" spans="1:12" ht="24.95" customHeight="1" x14ac:dyDescent="0.25">
      <c r="A96" s="73">
        <v>91</v>
      </c>
      <c r="B96" s="290" t="s">
        <v>365</v>
      </c>
      <c r="C96" s="104" t="s">
        <v>162</v>
      </c>
      <c r="D96" s="240">
        <v>1</v>
      </c>
      <c r="E96" s="289">
        <v>13950</v>
      </c>
      <c r="F96" s="241">
        <f t="shared" si="2"/>
        <v>2650.5</v>
      </c>
      <c r="G96" s="241">
        <f t="shared" si="3"/>
        <v>16600.5</v>
      </c>
      <c r="I96" s="28"/>
      <c r="J96" s="28"/>
      <c r="K96" s="28"/>
      <c r="L96" s="25"/>
    </row>
    <row r="97" spans="1:12" ht="24.95" customHeight="1" x14ac:dyDescent="0.25">
      <c r="A97" s="73">
        <v>92</v>
      </c>
      <c r="B97" s="290" t="s">
        <v>369</v>
      </c>
      <c r="C97" s="104" t="s">
        <v>18</v>
      </c>
      <c r="D97" s="240">
        <v>1</v>
      </c>
      <c r="E97" s="289">
        <v>56576</v>
      </c>
      <c r="F97" s="241">
        <f t="shared" si="2"/>
        <v>10749.44</v>
      </c>
      <c r="G97" s="241">
        <f t="shared" si="3"/>
        <v>67325.440000000002</v>
      </c>
      <c r="I97" s="28"/>
      <c r="J97" s="28"/>
      <c r="K97" s="28"/>
      <c r="L97" s="25"/>
    </row>
    <row r="98" spans="1:12" ht="24.95" customHeight="1" x14ac:dyDescent="0.25">
      <c r="A98" s="73">
        <v>93</v>
      </c>
      <c r="B98" s="290" t="s">
        <v>372</v>
      </c>
      <c r="C98" s="104" t="s">
        <v>18</v>
      </c>
      <c r="D98" s="240">
        <v>1</v>
      </c>
      <c r="E98" s="278">
        <v>1035713</v>
      </c>
      <c r="F98" s="241">
        <f t="shared" si="2"/>
        <v>196785.47</v>
      </c>
      <c r="G98" s="241">
        <f t="shared" si="3"/>
        <v>1232498.47</v>
      </c>
      <c r="I98" s="28"/>
      <c r="J98" s="28"/>
      <c r="K98" s="28"/>
      <c r="L98" s="25"/>
    </row>
    <row r="99" spans="1:12" ht="24.95" customHeight="1" x14ac:dyDescent="0.25">
      <c r="A99" s="73">
        <v>94</v>
      </c>
      <c r="B99" s="290" t="s">
        <v>374</v>
      </c>
      <c r="C99" s="104" t="s">
        <v>18</v>
      </c>
      <c r="D99" s="240">
        <v>1</v>
      </c>
      <c r="E99" s="278">
        <v>905700</v>
      </c>
      <c r="F99" s="241">
        <f t="shared" si="2"/>
        <v>172083</v>
      </c>
      <c r="G99" s="241">
        <f t="shared" si="3"/>
        <v>1077783</v>
      </c>
      <c r="I99" s="28"/>
      <c r="J99" s="28"/>
      <c r="K99" s="28"/>
      <c r="L99" s="25"/>
    </row>
    <row r="100" spans="1:12" ht="24.95" customHeight="1" x14ac:dyDescent="0.25">
      <c r="A100" s="73">
        <v>95</v>
      </c>
      <c r="B100" s="290" t="s">
        <v>377</v>
      </c>
      <c r="C100" s="104" t="s">
        <v>115</v>
      </c>
      <c r="D100" s="240">
        <v>1</v>
      </c>
      <c r="E100" s="289">
        <v>64165</v>
      </c>
      <c r="F100" s="241">
        <f t="shared" si="2"/>
        <v>12191.35</v>
      </c>
      <c r="G100" s="241">
        <f t="shared" si="3"/>
        <v>76356.350000000006</v>
      </c>
      <c r="I100" s="28"/>
      <c r="J100" s="28"/>
      <c r="K100" s="28"/>
      <c r="L100" s="25"/>
    </row>
    <row r="101" spans="1:12" ht="24.95" customHeight="1" x14ac:dyDescent="0.25">
      <c r="A101" s="73">
        <v>96</v>
      </c>
      <c r="B101" s="290" t="s">
        <v>378</v>
      </c>
      <c r="C101" s="104" t="s">
        <v>18</v>
      </c>
      <c r="D101" s="240">
        <v>1</v>
      </c>
      <c r="E101" s="289">
        <v>365</v>
      </c>
      <c r="F101" s="241">
        <f t="shared" si="2"/>
        <v>69.349999999999994</v>
      </c>
      <c r="G101" s="241">
        <f t="shared" si="3"/>
        <v>434.35</v>
      </c>
      <c r="I101" s="28"/>
      <c r="J101" s="28"/>
      <c r="K101" s="28"/>
      <c r="L101" s="25"/>
    </row>
    <row r="102" spans="1:12" ht="24.95" customHeight="1" x14ac:dyDescent="0.25">
      <c r="A102" s="73">
        <v>97</v>
      </c>
      <c r="B102" s="290" t="s">
        <v>381</v>
      </c>
      <c r="C102" s="104" t="s">
        <v>18</v>
      </c>
      <c r="D102" s="240">
        <v>1</v>
      </c>
      <c r="E102" s="289">
        <v>475</v>
      </c>
      <c r="F102" s="241">
        <f t="shared" si="2"/>
        <v>90.25</v>
      </c>
      <c r="G102" s="241">
        <f t="shared" si="3"/>
        <v>565.25</v>
      </c>
      <c r="I102" s="28"/>
      <c r="J102" s="28"/>
      <c r="K102" s="28"/>
      <c r="L102" s="25"/>
    </row>
    <row r="103" spans="1:12" ht="24.95" customHeight="1" x14ac:dyDescent="0.25">
      <c r="A103" s="73">
        <v>98</v>
      </c>
      <c r="B103" s="290" t="s">
        <v>384</v>
      </c>
      <c r="C103" s="104" t="s">
        <v>18</v>
      </c>
      <c r="D103" s="240">
        <v>1</v>
      </c>
      <c r="E103" s="289">
        <v>340</v>
      </c>
      <c r="F103" s="241">
        <f t="shared" si="2"/>
        <v>64.599999999999994</v>
      </c>
      <c r="G103" s="241">
        <f t="shared" si="3"/>
        <v>404.6</v>
      </c>
      <c r="I103" s="28"/>
      <c r="J103" s="28"/>
      <c r="K103" s="28"/>
      <c r="L103" s="25"/>
    </row>
    <row r="104" spans="1:12" ht="24.95" customHeight="1" x14ac:dyDescent="0.25">
      <c r="A104" s="73">
        <v>99</v>
      </c>
      <c r="B104" s="290" t="s">
        <v>386</v>
      </c>
      <c r="C104" s="104" t="s">
        <v>18</v>
      </c>
      <c r="D104" s="240">
        <v>1</v>
      </c>
      <c r="E104" s="289">
        <v>475</v>
      </c>
      <c r="F104" s="241">
        <f t="shared" si="2"/>
        <v>90.25</v>
      </c>
      <c r="G104" s="241">
        <f t="shared" si="3"/>
        <v>565.25</v>
      </c>
      <c r="I104" s="28"/>
      <c r="J104" s="28"/>
      <c r="K104" s="28"/>
      <c r="L104" s="25"/>
    </row>
    <row r="105" spans="1:12" ht="24.95" customHeight="1" x14ac:dyDescent="0.25">
      <c r="A105" s="73">
        <v>100</v>
      </c>
      <c r="B105" s="290" t="s">
        <v>388</v>
      </c>
      <c r="C105" s="104" t="s">
        <v>18</v>
      </c>
      <c r="D105" s="240">
        <v>1</v>
      </c>
      <c r="E105" s="289">
        <v>13997</v>
      </c>
      <c r="F105" s="241">
        <f t="shared" si="2"/>
        <v>2659.43</v>
      </c>
      <c r="G105" s="241">
        <f t="shared" si="3"/>
        <v>16656.43</v>
      </c>
      <c r="I105" s="28"/>
      <c r="J105" s="28"/>
      <c r="K105" s="28"/>
      <c r="L105" s="25"/>
    </row>
    <row r="106" spans="1:12" ht="24.95" customHeight="1" x14ac:dyDescent="0.25">
      <c r="A106" s="73">
        <v>101</v>
      </c>
      <c r="B106" s="290" t="s">
        <v>394</v>
      </c>
      <c r="C106" s="104" t="s">
        <v>18</v>
      </c>
      <c r="D106" s="240">
        <v>1</v>
      </c>
      <c r="E106" s="289">
        <v>182115</v>
      </c>
      <c r="F106" s="241">
        <f t="shared" si="2"/>
        <v>34601.85</v>
      </c>
      <c r="G106" s="241">
        <f t="shared" si="3"/>
        <v>216716.85</v>
      </c>
      <c r="I106" s="28"/>
      <c r="J106" s="28"/>
      <c r="K106" s="28"/>
      <c r="L106" s="25"/>
    </row>
    <row r="107" spans="1:12" ht="24.95" customHeight="1" x14ac:dyDescent="0.25">
      <c r="A107" s="73">
        <v>102</v>
      </c>
      <c r="B107" s="290" t="s">
        <v>396</v>
      </c>
      <c r="C107" s="104" t="s">
        <v>18</v>
      </c>
      <c r="D107" s="240">
        <v>1</v>
      </c>
      <c r="E107" s="289">
        <v>11050</v>
      </c>
      <c r="F107" s="241">
        <f t="shared" si="2"/>
        <v>2099.5</v>
      </c>
      <c r="G107" s="241">
        <f t="shared" si="3"/>
        <v>13149.5</v>
      </c>
      <c r="I107" s="28"/>
      <c r="J107" s="28"/>
      <c r="K107" s="28"/>
      <c r="L107" s="25"/>
    </row>
    <row r="108" spans="1:12" ht="24.95" customHeight="1" x14ac:dyDescent="0.25">
      <c r="A108" s="73">
        <v>103</v>
      </c>
      <c r="B108" s="290" t="s">
        <v>399</v>
      </c>
      <c r="C108" s="104" t="s">
        <v>18</v>
      </c>
      <c r="D108" s="240">
        <v>1</v>
      </c>
      <c r="E108" s="289">
        <v>18269</v>
      </c>
      <c r="F108" s="241">
        <f t="shared" si="2"/>
        <v>3471.11</v>
      </c>
      <c r="G108" s="241">
        <f t="shared" si="3"/>
        <v>21740.11</v>
      </c>
      <c r="I108" s="28"/>
      <c r="J108" s="28"/>
      <c r="K108" s="28"/>
      <c r="L108" s="25"/>
    </row>
    <row r="109" spans="1:12" ht="24.95" customHeight="1" x14ac:dyDescent="0.25">
      <c r="A109" s="73">
        <v>104</v>
      </c>
      <c r="B109" s="290" t="s">
        <v>402</v>
      </c>
      <c r="C109" s="104" t="s">
        <v>18</v>
      </c>
      <c r="D109" s="240">
        <v>1</v>
      </c>
      <c r="E109" s="289">
        <v>15617</v>
      </c>
      <c r="F109" s="241">
        <f t="shared" si="2"/>
        <v>2967.23</v>
      </c>
      <c r="G109" s="241">
        <f t="shared" si="3"/>
        <v>18584.23</v>
      </c>
      <c r="I109" s="28"/>
      <c r="J109" s="28"/>
      <c r="K109" s="28"/>
      <c r="L109" s="25"/>
    </row>
    <row r="110" spans="1:12" ht="24.95" customHeight="1" x14ac:dyDescent="0.25">
      <c r="A110" s="73">
        <v>105</v>
      </c>
      <c r="B110" s="290" t="s">
        <v>406</v>
      </c>
      <c r="C110" s="104" t="s">
        <v>18</v>
      </c>
      <c r="D110" s="240">
        <v>1</v>
      </c>
      <c r="E110" s="289">
        <v>13234</v>
      </c>
      <c r="F110" s="241">
        <f t="shared" si="2"/>
        <v>2514.46</v>
      </c>
      <c r="G110" s="241">
        <f t="shared" si="3"/>
        <v>15748.46</v>
      </c>
      <c r="I110" s="28"/>
      <c r="J110" s="28"/>
      <c r="K110" s="28"/>
      <c r="L110" s="25"/>
    </row>
    <row r="111" spans="1:12" ht="24.95" customHeight="1" x14ac:dyDescent="0.25">
      <c r="A111" s="73">
        <v>106</v>
      </c>
      <c r="B111" s="290" t="s">
        <v>410</v>
      </c>
      <c r="C111" s="104" t="s">
        <v>411</v>
      </c>
      <c r="D111" s="240">
        <v>1</v>
      </c>
      <c r="E111" s="289">
        <v>13955</v>
      </c>
      <c r="F111" s="241">
        <f t="shared" si="2"/>
        <v>2651.45</v>
      </c>
      <c r="G111" s="241">
        <f t="shared" si="3"/>
        <v>16606.45</v>
      </c>
      <c r="I111" s="28"/>
      <c r="J111" s="28"/>
      <c r="K111" s="28"/>
      <c r="L111" s="25"/>
    </row>
    <row r="112" spans="1:12" ht="24.95" customHeight="1" x14ac:dyDescent="0.25">
      <c r="A112" s="73">
        <v>107</v>
      </c>
      <c r="B112" s="290" t="s">
        <v>413</v>
      </c>
      <c r="C112" s="104" t="s">
        <v>18</v>
      </c>
      <c r="D112" s="240">
        <v>1</v>
      </c>
      <c r="E112" s="289">
        <v>6602</v>
      </c>
      <c r="F112" s="241">
        <f t="shared" si="2"/>
        <v>1254.3800000000001</v>
      </c>
      <c r="G112" s="241">
        <f t="shared" si="3"/>
        <v>7856.38</v>
      </c>
      <c r="I112" s="28"/>
      <c r="J112" s="28"/>
      <c r="K112" s="28"/>
      <c r="L112" s="25"/>
    </row>
    <row r="113" spans="1:12" ht="24.95" customHeight="1" x14ac:dyDescent="0.25">
      <c r="A113" s="73">
        <v>108</v>
      </c>
      <c r="B113" s="290" t="s">
        <v>415</v>
      </c>
      <c r="C113" s="104" t="s">
        <v>18</v>
      </c>
      <c r="D113" s="240">
        <v>1</v>
      </c>
      <c r="E113" s="289">
        <v>45866</v>
      </c>
      <c r="F113" s="241">
        <f t="shared" si="2"/>
        <v>8714.5400000000009</v>
      </c>
      <c r="G113" s="241">
        <f t="shared" si="3"/>
        <v>54580.54</v>
      </c>
      <c r="I113" s="28"/>
      <c r="J113" s="28"/>
      <c r="K113" s="28"/>
      <c r="L113" s="25"/>
    </row>
    <row r="114" spans="1:12" ht="24.95" customHeight="1" x14ac:dyDescent="0.25">
      <c r="A114" s="73">
        <v>109</v>
      </c>
      <c r="B114" s="290" t="s">
        <v>419</v>
      </c>
      <c r="C114" s="104" t="s">
        <v>101</v>
      </c>
      <c r="D114" s="240">
        <v>1</v>
      </c>
      <c r="E114" s="289">
        <v>72194</v>
      </c>
      <c r="F114" s="241">
        <f t="shared" si="2"/>
        <v>13716.86</v>
      </c>
      <c r="G114" s="241">
        <f t="shared" si="3"/>
        <v>85910.86</v>
      </c>
      <c r="I114" s="28"/>
      <c r="J114" s="28"/>
      <c r="K114" s="28"/>
      <c r="L114" s="25"/>
    </row>
    <row r="115" spans="1:12" ht="24.95" customHeight="1" x14ac:dyDescent="0.25">
      <c r="A115" s="73">
        <v>110</v>
      </c>
      <c r="B115" s="290" t="s">
        <v>1455</v>
      </c>
      <c r="C115" s="104" t="s">
        <v>1442</v>
      </c>
      <c r="D115" s="240">
        <v>1</v>
      </c>
      <c r="E115" s="278">
        <v>383700</v>
      </c>
      <c r="F115" s="241">
        <f t="shared" si="2"/>
        <v>72903</v>
      </c>
      <c r="G115" s="241">
        <f t="shared" si="3"/>
        <v>456603</v>
      </c>
      <c r="I115" s="28"/>
      <c r="J115" s="28"/>
      <c r="K115" s="28"/>
      <c r="L115" s="25"/>
    </row>
    <row r="116" spans="1:12" ht="24.95" customHeight="1" x14ac:dyDescent="0.25">
      <c r="A116" s="73">
        <v>111</v>
      </c>
      <c r="B116" s="290" t="s">
        <v>1443</v>
      </c>
      <c r="C116" s="104" t="s">
        <v>18</v>
      </c>
      <c r="D116" s="240">
        <v>1</v>
      </c>
      <c r="E116" s="278">
        <v>80298</v>
      </c>
      <c r="F116" s="241">
        <f t="shared" si="2"/>
        <v>15256.62</v>
      </c>
      <c r="G116" s="241">
        <f t="shared" si="3"/>
        <v>95554.62</v>
      </c>
      <c r="I116" s="28"/>
      <c r="J116" s="28"/>
      <c r="K116" s="28"/>
      <c r="L116" s="25"/>
    </row>
    <row r="117" spans="1:12" ht="24.95" customHeight="1" x14ac:dyDescent="0.25">
      <c r="A117" s="73">
        <v>112</v>
      </c>
      <c r="B117" s="290" t="s">
        <v>424</v>
      </c>
      <c r="C117" s="104" t="s">
        <v>425</v>
      </c>
      <c r="D117" s="240">
        <v>1</v>
      </c>
      <c r="E117" s="289">
        <v>1190011</v>
      </c>
      <c r="F117" s="241">
        <f t="shared" si="2"/>
        <v>226102.09</v>
      </c>
      <c r="G117" s="241">
        <f t="shared" si="3"/>
        <v>1416113.09</v>
      </c>
      <c r="I117" s="28"/>
      <c r="J117" s="28"/>
      <c r="K117" s="28"/>
      <c r="L117" s="25"/>
    </row>
    <row r="118" spans="1:12" ht="24.95" customHeight="1" x14ac:dyDescent="0.25">
      <c r="A118" s="73">
        <v>113</v>
      </c>
      <c r="B118" s="290" t="s">
        <v>426</v>
      </c>
      <c r="C118" s="104" t="s">
        <v>425</v>
      </c>
      <c r="D118" s="240">
        <v>1</v>
      </c>
      <c r="E118" s="289">
        <v>65041</v>
      </c>
      <c r="F118" s="241">
        <f t="shared" si="2"/>
        <v>12357.79</v>
      </c>
      <c r="G118" s="241">
        <f t="shared" si="3"/>
        <v>77398.790000000008</v>
      </c>
      <c r="I118" s="28"/>
      <c r="J118" s="28"/>
      <c r="K118" s="28"/>
      <c r="L118" s="25"/>
    </row>
    <row r="119" spans="1:12" ht="24.95" customHeight="1" x14ac:dyDescent="0.25">
      <c r="A119" s="73">
        <v>114</v>
      </c>
      <c r="B119" s="290" t="s">
        <v>429</v>
      </c>
      <c r="C119" s="104" t="s">
        <v>425</v>
      </c>
      <c r="D119" s="240">
        <v>1</v>
      </c>
      <c r="E119" s="289">
        <v>64265</v>
      </c>
      <c r="F119" s="241">
        <f t="shared" si="2"/>
        <v>12210.35</v>
      </c>
      <c r="G119" s="241">
        <f t="shared" si="3"/>
        <v>76475.350000000006</v>
      </c>
      <c r="I119" s="28"/>
      <c r="J119" s="28"/>
      <c r="K119" s="28"/>
      <c r="L119" s="25"/>
    </row>
    <row r="120" spans="1:12" ht="24.95" customHeight="1" x14ac:dyDescent="0.25">
      <c r="A120" s="73">
        <v>115</v>
      </c>
      <c r="B120" s="290" t="s">
        <v>431</v>
      </c>
      <c r="C120" s="104" t="s">
        <v>18</v>
      </c>
      <c r="D120" s="240">
        <v>1</v>
      </c>
      <c r="E120" s="289">
        <v>354313</v>
      </c>
      <c r="F120" s="241">
        <f t="shared" si="2"/>
        <v>67319.47</v>
      </c>
      <c r="G120" s="241">
        <f t="shared" si="3"/>
        <v>421632.47</v>
      </c>
      <c r="I120" s="28"/>
      <c r="J120" s="28"/>
      <c r="K120" s="28"/>
      <c r="L120" s="25"/>
    </row>
    <row r="121" spans="1:12" ht="24.95" customHeight="1" x14ac:dyDescent="0.25">
      <c r="A121" s="73">
        <v>116</v>
      </c>
      <c r="B121" s="290" t="s">
        <v>434</v>
      </c>
      <c r="C121" s="104" t="s">
        <v>18</v>
      </c>
      <c r="D121" s="240">
        <v>1</v>
      </c>
      <c r="E121" s="289">
        <v>63298</v>
      </c>
      <c r="F121" s="241">
        <f t="shared" si="2"/>
        <v>12026.62</v>
      </c>
      <c r="G121" s="241">
        <f t="shared" si="3"/>
        <v>75324.62</v>
      </c>
      <c r="I121" s="28"/>
      <c r="J121" s="28"/>
      <c r="K121" s="28"/>
      <c r="L121" s="25"/>
    </row>
    <row r="122" spans="1:12" ht="24.95" customHeight="1" x14ac:dyDescent="0.25">
      <c r="A122" s="73">
        <v>117</v>
      </c>
      <c r="B122" s="290" t="s">
        <v>436</v>
      </c>
      <c r="C122" s="104" t="s">
        <v>437</v>
      </c>
      <c r="D122" s="240">
        <v>1</v>
      </c>
      <c r="E122" s="289">
        <v>118685</v>
      </c>
      <c r="F122" s="241">
        <f t="shared" si="2"/>
        <v>22550.15</v>
      </c>
      <c r="G122" s="241">
        <f t="shared" si="3"/>
        <v>141235.15</v>
      </c>
      <c r="I122" s="28"/>
      <c r="J122" s="28"/>
      <c r="K122" s="28"/>
      <c r="L122" s="25"/>
    </row>
    <row r="123" spans="1:12" ht="24.95" customHeight="1" x14ac:dyDescent="0.25">
      <c r="A123" s="73">
        <v>118</v>
      </c>
      <c r="B123" s="290" t="s">
        <v>442</v>
      </c>
      <c r="C123" s="104" t="s">
        <v>101</v>
      </c>
      <c r="D123" s="240">
        <v>1</v>
      </c>
      <c r="E123" s="289">
        <v>59942</v>
      </c>
      <c r="F123" s="241">
        <f t="shared" si="2"/>
        <v>11388.98</v>
      </c>
      <c r="G123" s="241">
        <f t="shared" si="3"/>
        <v>71330.98</v>
      </c>
      <c r="I123" s="28"/>
      <c r="J123" s="28"/>
      <c r="K123" s="28"/>
      <c r="L123" s="25"/>
    </row>
    <row r="124" spans="1:12" ht="24.95" customHeight="1" x14ac:dyDescent="0.25">
      <c r="A124" s="73">
        <v>119</v>
      </c>
      <c r="B124" s="290" t="s">
        <v>448</v>
      </c>
      <c r="C124" s="104" t="s">
        <v>18</v>
      </c>
      <c r="D124" s="240">
        <v>1</v>
      </c>
      <c r="E124" s="289">
        <v>1424215</v>
      </c>
      <c r="F124" s="241">
        <f t="shared" si="2"/>
        <v>270600.84999999998</v>
      </c>
      <c r="G124" s="241">
        <f t="shared" si="3"/>
        <v>1694815.85</v>
      </c>
      <c r="I124" s="28"/>
      <c r="J124" s="28"/>
      <c r="K124" s="28"/>
      <c r="L124" s="25"/>
    </row>
    <row r="125" spans="1:12" ht="24.95" customHeight="1" x14ac:dyDescent="0.25">
      <c r="A125" s="73">
        <v>120</v>
      </c>
      <c r="B125" s="290" t="s">
        <v>451</v>
      </c>
      <c r="C125" s="104" t="s">
        <v>18</v>
      </c>
      <c r="D125" s="240">
        <v>1</v>
      </c>
      <c r="E125" s="289">
        <v>711949</v>
      </c>
      <c r="F125" s="241">
        <f t="shared" si="2"/>
        <v>135270.31</v>
      </c>
      <c r="G125" s="241">
        <f t="shared" si="3"/>
        <v>847219.31</v>
      </c>
      <c r="I125" s="28"/>
      <c r="J125" s="28"/>
      <c r="K125" s="28"/>
      <c r="L125" s="25"/>
    </row>
    <row r="126" spans="1:12" ht="24.95" customHeight="1" x14ac:dyDescent="0.25">
      <c r="A126" s="73">
        <v>121</v>
      </c>
      <c r="B126" s="290" t="s">
        <v>453</v>
      </c>
      <c r="C126" s="104" t="s">
        <v>18</v>
      </c>
      <c r="D126" s="240">
        <v>1</v>
      </c>
      <c r="E126" s="289">
        <v>161411</v>
      </c>
      <c r="F126" s="241">
        <f t="shared" si="2"/>
        <v>30668.09</v>
      </c>
      <c r="G126" s="241">
        <f t="shared" si="3"/>
        <v>192079.09</v>
      </c>
      <c r="I126" s="28"/>
      <c r="J126" s="28"/>
      <c r="K126" s="28"/>
      <c r="L126" s="25"/>
    </row>
    <row r="127" spans="1:12" ht="24.95" customHeight="1" x14ac:dyDescent="0.25">
      <c r="A127" s="73">
        <v>122</v>
      </c>
      <c r="B127" s="290" t="s">
        <v>456</v>
      </c>
      <c r="C127" s="104" t="s">
        <v>18</v>
      </c>
      <c r="D127" s="240">
        <v>1</v>
      </c>
      <c r="E127" s="289">
        <v>41143</v>
      </c>
      <c r="F127" s="241">
        <f t="shared" si="2"/>
        <v>7817.17</v>
      </c>
      <c r="G127" s="241">
        <f t="shared" si="3"/>
        <v>48960.17</v>
      </c>
      <c r="I127" s="28"/>
      <c r="J127" s="28"/>
      <c r="K127" s="28"/>
      <c r="L127" s="25"/>
    </row>
    <row r="128" spans="1:12" ht="24.95" customHeight="1" x14ac:dyDescent="0.25">
      <c r="A128" s="73">
        <v>123</v>
      </c>
      <c r="B128" s="290" t="s">
        <v>1456</v>
      </c>
      <c r="C128" s="104" t="s">
        <v>18</v>
      </c>
      <c r="D128" s="240">
        <v>1</v>
      </c>
      <c r="E128" s="278">
        <v>41550</v>
      </c>
      <c r="F128" s="241">
        <f t="shared" si="2"/>
        <v>7894.5</v>
      </c>
      <c r="G128" s="241">
        <f t="shared" si="3"/>
        <v>49444.5</v>
      </c>
      <c r="I128" s="28"/>
      <c r="J128" s="28"/>
      <c r="K128" s="28"/>
      <c r="L128" s="25"/>
    </row>
    <row r="129" spans="1:12" ht="24.95" customHeight="1" x14ac:dyDescent="0.25">
      <c r="A129" s="73">
        <v>124</v>
      </c>
      <c r="B129" s="290" t="s">
        <v>459</v>
      </c>
      <c r="C129" s="104" t="s">
        <v>18</v>
      </c>
      <c r="D129" s="240">
        <v>1</v>
      </c>
      <c r="E129" s="289">
        <v>66464</v>
      </c>
      <c r="F129" s="241">
        <f t="shared" si="2"/>
        <v>12628.16</v>
      </c>
      <c r="G129" s="241">
        <f t="shared" si="3"/>
        <v>79092.160000000003</v>
      </c>
      <c r="I129" s="28"/>
      <c r="J129" s="28"/>
      <c r="K129" s="28"/>
      <c r="L129" s="25"/>
    </row>
    <row r="130" spans="1:12" ht="24.95" customHeight="1" x14ac:dyDescent="0.25">
      <c r="A130" s="73">
        <v>125</v>
      </c>
      <c r="B130" s="290" t="s">
        <v>462</v>
      </c>
      <c r="C130" s="104" t="s">
        <v>18</v>
      </c>
      <c r="D130" s="240">
        <v>1</v>
      </c>
      <c r="E130" s="289">
        <v>85453</v>
      </c>
      <c r="F130" s="241">
        <f t="shared" si="2"/>
        <v>16236.07</v>
      </c>
      <c r="G130" s="241">
        <f t="shared" si="3"/>
        <v>101689.07</v>
      </c>
      <c r="I130" s="28"/>
      <c r="J130" s="28"/>
      <c r="K130" s="28"/>
      <c r="L130" s="25"/>
    </row>
    <row r="131" spans="1:12" ht="24.95" customHeight="1" x14ac:dyDescent="0.25">
      <c r="A131" s="73">
        <v>126</v>
      </c>
      <c r="B131" s="290" t="s">
        <v>465</v>
      </c>
      <c r="C131" s="104" t="s">
        <v>18</v>
      </c>
      <c r="D131" s="240">
        <v>1</v>
      </c>
      <c r="E131" s="289">
        <v>269410</v>
      </c>
      <c r="F131" s="241">
        <f t="shared" si="2"/>
        <v>51187.9</v>
      </c>
      <c r="G131" s="241">
        <f t="shared" si="3"/>
        <v>320597.90000000002</v>
      </c>
      <c r="I131" s="28"/>
      <c r="J131" s="28"/>
      <c r="K131" s="28"/>
      <c r="L131" s="25"/>
    </row>
    <row r="132" spans="1:12" ht="24.95" customHeight="1" x14ac:dyDescent="0.25">
      <c r="A132" s="73">
        <v>127</v>
      </c>
      <c r="B132" s="290" t="s">
        <v>468</v>
      </c>
      <c r="C132" s="104" t="s">
        <v>18</v>
      </c>
      <c r="D132" s="240">
        <v>1</v>
      </c>
      <c r="E132" s="289">
        <v>265202</v>
      </c>
      <c r="F132" s="241">
        <f t="shared" si="2"/>
        <v>50388.38</v>
      </c>
      <c r="G132" s="241">
        <f t="shared" si="3"/>
        <v>315590.38</v>
      </c>
      <c r="I132" s="28"/>
      <c r="J132" s="28"/>
      <c r="K132" s="28"/>
      <c r="L132" s="25"/>
    </row>
    <row r="133" spans="1:12" ht="24.95" customHeight="1" x14ac:dyDescent="0.25">
      <c r="A133" s="73">
        <v>128</v>
      </c>
      <c r="B133" s="290" t="s">
        <v>1457</v>
      </c>
      <c r="C133" s="104" t="s">
        <v>482</v>
      </c>
      <c r="D133" s="240">
        <v>1</v>
      </c>
      <c r="E133" s="289">
        <v>42050</v>
      </c>
      <c r="F133" s="241">
        <f t="shared" si="2"/>
        <v>7989.5</v>
      </c>
      <c r="G133" s="241">
        <f t="shared" si="3"/>
        <v>50039.5</v>
      </c>
      <c r="I133" s="28"/>
      <c r="J133" s="28"/>
      <c r="K133" s="28"/>
      <c r="L133" s="25"/>
    </row>
    <row r="134" spans="1:12" ht="24.95" customHeight="1" x14ac:dyDescent="0.25">
      <c r="A134" s="73">
        <v>129</v>
      </c>
      <c r="B134" s="290" t="s">
        <v>483</v>
      </c>
      <c r="C134" s="104" t="s">
        <v>482</v>
      </c>
      <c r="D134" s="240">
        <v>1</v>
      </c>
      <c r="E134" s="289">
        <v>42050</v>
      </c>
      <c r="F134" s="241">
        <f t="shared" si="2"/>
        <v>7989.5</v>
      </c>
      <c r="G134" s="241">
        <f t="shared" si="3"/>
        <v>50039.5</v>
      </c>
      <c r="I134" s="28"/>
      <c r="J134" s="28"/>
      <c r="K134" s="28"/>
      <c r="L134" s="25"/>
    </row>
    <row r="135" spans="1:12" ht="24.95" customHeight="1" x14ac:dyDescent="0.25">
      <c r="A135" s="73">
        <v>130</v>
      </c>
      <c r="B135" s="290" t="s">
        <v>485</v>
      </c>
      <c r="C135" s="104" t="s">
        <v>482</v>
      </c>
      <c r="D135" s="240">
        <v>1</v>
      </c>
      <c r="E135" s="289">
        <v>42050</v>
      </c>
      <c r="F135" s="241">
        <f t="shared" ref="F135:F198" si="4">+E135*0.19</f>
        <v>7989.5</v>
      </c>
      <c r="G135" s="241">
        <f t="shared" ref="G135:G198" si="5">+F135+E135</f>
        <v>50039.5</v>
      </c>
      <c r="I135" s="28"/>
      <c r="J135" s="28"/>
      <c r="K135" s="28"/>
      <c r="L135" s="25"/>
    </row>
    <row r="136" spans="1:12" ht="24.95" customHeight="1" x14ac:dyDescent="0.25">
      <c r="A136" s="73">
        <v>131</v>
      </c>
      <c r="B136" s="290" t="s">
        <v>486</v>
      </c>
      <c r="C136" s="104" t="s">
        <v>482</v>
      </c>
      <c r="D136" s="240">
        <v>1</v>
      </c>
      <c r="E136" s="291">
        <v>42050</v>
      </c>
      <c r="F136" s="241">
        <f t="shared" si="4"/>
        <v>7989.5</v>
      </c>
      <c r="G136" s="241">
        <f t="shared" si="5"/>
        <v>50039.5</v>
      </c>
      <c r="I136" s="28"/>
      <c r="J136" s="28"/>
      <c r="K136" s="28"/>
      <c r="L136" s="25"/>
    </row>
    <row r="137" spans="1:12" ht="24.95" customHeight="1" x14ac:dyDescent="0.25">
      <c r="A137" s="73">
        <v>132</v>
      </c>
      <c r="B137" s="290" t="s">
        <v>487</v>
      </c>
      <c r="C137" s="104" t="s">
        <v>18</v>
      </c>
      <c r="D137" s="240">
        <v>1</v>
      </c>
      <c r="E137" s="289">
        <v>83253</v>
      </c>
      <c r="F137" s="241">
        <f t="shared" si="4"/>
        <v>15818.07</v>
      </c>
      <c r="G137" s="241">
        <f t="shared" si="5"/>
        <v>99071.07</v>
      </c>
      <c r="I137" s="28"/>
      <c r="J137" s="28"/>
      <c r="K137" s="28"/>
      <c r="L137" s="25"/>
    </row>
    <row r="138" spans="1:12" ht="24.95" customHeight="1" x14ac:dyDescent="0.25">
      <c r="A138" s="73">
        <v>133</v>
      </c>
      <c r="B138" s="290" t="s">
        <v>488</v>
      </c>
      <c r="C138" s="104" t="s">
        <v>482</v>
      </c>
      <c r="D138" s="240">
        <v>1</v>
      </c>
      <c r="E138" s="292">
        <v>83252</v>
      </c>
      <c r="F138" s="241">
        <f t="shared" si="4"/>
        <v>15817.880000000001</v>
      </c>
      <c r="G138" s="241">
        <f t="shared" si="5"/>
        <v>99069.88</v>
      </c>
      <c r="I138" s="28"/>
      <c r="J138" s="28"/>
      <c r="K138" s="28"/>
      <c r="L138" s="25"/>
    </row>
    <row r="139" spans="1:12" ht="24.95" customHeight="1" x14ac:dyDescent="0.25">
      <c r="A139" s="73">
        <v>134</v>
      </c>
      <c r="B139" s="290" t="s">
        <v>490</v>
      </c>
      <c r="C139" s="104" t="s">
        <v>482</v>
      </c>
      <c r="D139" s="240">
        <v>1</v>
      </c>
      <c r="E139" s="289">
        <v>83253</v>
      </c>
      <c r="F139" s="241">
        <f t="shared" si="4"/>
        <v>15818.07</v>
      </c>
      <c r="G139" s="241">
        <f t="shared" si="5"/>
        <v>99071.07</v>
      </c>
      <c r="I139" s="28"/>
      <c r="J139" s="28"/>
      <c r="K139" s="28"/>
      <c r="L139" s="25"/>
    </row>
    <row r="140" spans="1:12" ht="24.95" customHeight="1" x14ac:dyDescent="0.25">
      <c r="A140" s="73">
        <v>135</v>
      </c>
      <c r="B140" s="290" t="s">
        <v>491</v>
      </c>
      <c r="C140" s="104" t="s">
        <v>471</v>
      </c>
      <c r="D140" s="240">
        <v>1</v>
      </c>
      <c r="E140" s="289">
        <v>3469</v>
      </c>
      <c r="F140" s="241">
        <f t="shared" si="4"/>
        <v>659.11</v>
      </c>
      <c r="G140" s="241">
        <f t="shared" si="5"/>
        <v>4128.1099999999997</v>
      </c>
      <c r="I140" s="28"/>
      <c r="J140" s="28"/>
      <c r="K140" s="28"/>
      <c r="L140" s="25"/>
    </row>
    <row r="141" spans="1:12" ht="24.95" customHeight="1" x14ac:dyDescent="0.25">
      <c r="A141" s="73">
        <v>136</v>
      </c>
      <c r="B141" s="290" t="s">
        <v>493</v>
      </c>
      <c r="C141" s="104" t="s">
        <v>18</v>
      </c>
      <c r="D141" s="240">
        <v>1</v>
      </c>
      <c r="E141" s="289">
        <v>337606</v>
      </c>
      <c r="F141" s="241">
        <f t="shared" si="4"/>
        <v>64145.14</v>
      </c>
      <c r="G141" s="241">
        <f t="shared" si="5"/>
        <v>401751.14</v>
      </c>
      <c r="I141" s="28"/>
      <c r="J141" s="28"/>
      <c r="K141" s="28"/>
      <c r="L141" s="25"/>
    </row>
    <row r="142" spans="1:12" ht="24.95" customHeight="1" x14ac:dyDescent="0.25">
      <c r="A142" s="73">
        <v>137</v>
      </c>
      <c r="B142" s="290" t="s">
        <v>496</v>
      </c>
      <c r="C142" s="104" t="s">
        <v>18</v>
      </c>
      <c r="D142" s="240">
        <v>1</v>
      </c>
      <c r="E142" s="289">
        <v>589338</v>
      </c>
      <c r="F142" s="241">
        <f t="shared" si="4"/>
        <v>111974.22</v>
      </c>
      <c r="G142" s="241">
        <f t="shared" si="5"/>
        <v>701312.22</v>
      </c>
      <c r="I142" s="28"/>
      <c r="J142" s="28"/>
      <c r="K142" s="28"/>
      <c r="L142" s="25"/>
    </row>
    <row r="143" spans="1:12" ht="24.95" customHeight="1" x14ac:dyDescent="0.25">
      <c r="A143" s="73">
        <v>138</v>
      </c>
      <c r="B143" s="290" t="s">
        <v>1458</v>
      </c>
      <c r="C143" s="104" t="s">
        <v>18</v>
      </c>
      <c r="D143" s="240">
        <v>1</v>
      </c>
      <c r="E143" s="278">
        <v>101500</v>
      </c>
      <c r="F143" s="241">
        <f t="shared" si="4"/>
        <v>19285</v>
      </c>
      <c r="G143" s="241">
        <f t="shared" si="5"/>
        <v>120785</v>
      </c>
      <c r="I143" s="28"/>
      <c r="J143" s="28"/>
      <c r="K143" s="28"/>
      <c r="L143" s="25"/>
    </row>
    <row r="144" spans="1:12" ht="24.95" customHeight="1" x14ac:dyDescent="0.25">
      <c r="A144" s="73">
        <v>139</v>
      </c>
      <c r="B144" s="290" t="s">
        <v>1459</v>
      </c>
      <c r="C144" s="104" t="s">
        <v>18</v>
      </c>
      <c r="D144" s="240">
        <v>1</v>
      </c>
      <c r="E144" s="278">
        <v>24247</v>
      </c>
      <c r="F144" s="241">
        <f t="shared" si="4"/>
        <v>4606.93</v>
      </c>
      <c r="G144" s="241">
        <f t="shared" si="5"/>
        <v>28853.93</v>
      </c>
      <c r="I144" s="28"/>
      <c r="J144" s="28"/>
      <c r="K144" s="28"/>
      <c r="L144" s="25"/>
    </row>
    <row r="145" spans="1:12" ht="24.95" customHeight="1" x14ac:dyDescent="0.25">
      <c r="A145" s="73">
        <v>140</v>
      </c>
      <c r="B145" s="290" t="s">
        <v>505</v>
      </c>
      <c r="C145" s="104" t="s">
        <v>18</v>
      </c>
      <c r="D145" s="240">
        <v>1</v>
      </c>
      <c r="E145" s="289">
        <v>78824</v>
      </c>
      <c r="F145" s="241">
        <f t="shared" si="4"/>
        <v>14976.56</v>
      </c>
      <c r="G145" s="241">
        <f t="shared" si="5"/>
        <v>93800.56</v>
      </c>
      <c r="I145" s="28"/>
      <c r="J145" s="28"/>
      <c r="K145" s="28"/>
      <c r="L145" s="25"/>
    </row>
    <row r="146" spans="1:12" ht="24.95" customHeight="1" x14ac:dyDescent="0.25">
      <c r="A146" s="73">
        <v>141</v>
      </c>
      <c r="B146" s="290" t="s">
        <v>507</v>
      </c>
      <c r="C146" s="104" t="s">
        <v>18</v>
      </c>
      <c r="D146" s="240">
        <v>1</v>
      </c>
      <c r="E146" s="289">
        <v>70704</v>
      </c>
      <c r="F146" s="241">
        <f t="shared" si="4"/>
        <v>13433.76</v>
      </c>
      <c r="G146" s="241">
        <f t="shared" si="5"/>
        <v>84137.76</v>
      </c>
      <c r="I146" s="28"/>
      <c r="J146" s="28"/>
      <c r="K146" s="28"/>
      <c r="L146" s="25"/>
    </row>
    <row r="147" spans="1:12" ht="24.95" customHeight="1" x14ac:dyDescent="0.25">
      <c r="A147" s="73">
        <v>142</v>
      </c>
      <c r="B147" s="290" t="s">
        <v>510</v>
      </c>
      <c r="C147" s="104" t="s">
        <v>18</v>
      </c>
      <c r="D147" s="240">
        <v>1</v>
      </c>
      <c r="E147" s="278">
        <v>1160</v>
      </c>
      <c r="F147" s="241">
        <f t="shared" si="4"/>
        <v>220.4</v>
      </c>
      <c r="G147" s="241">
        <f t="shared" si="5"/>
        <v>1380.4</v>
      </c>
      <c r="I147" s="28"/>
      <c r="J147" s="28"/>
      <c r="K147" s="28"/>
      <c r="L147" s="25"/>
    </row>
    <row r="148" spans="1:12" ht="24.95" customHeight="1" x14ac:dyDescent="0.25">
      <c r="A148" s="73">
        <v>143</v>
      </c>
      <c r="B148" s="290" t="s">
        <v>513</v>
      </c>
      <c r="C148" s="104" t="s">
        <v>18</v>
      </c>
      <c r="D148" s="240">
        <v>1</v>
      </c>
      <c r="E148" s="289">
        <v>32856</v>
      </c>
      <c r="F148" s="241">
        <f t="shared" si="4"/>
        <v>6242.64</v>
      </c>
      <c r="G148" s="241">
        <f t="shared" si="5"/>
        <v>39098.639999999999</v>
      </c>
      <c r="I148" s="28"/>
      <c r="J148" s="28"/>
      <c r="K148" s="28"/>
      <c r="L148" s="25"/>
    </row>
    <row r="149" spans="1:12" ht="24.95" customHeight="1" x14ac:dyDescent="0.25">
      <c r="A149" s="73">
        <v>144</v>
      </c>
      <c r="B149" s="290" t="s">
        <v>519</v>
      </c>
      <c r="C149" s="104" t="s">
        <v>18</v>
      </c>
      <c r="D149" s="240">
        <v>1</v>
      </c>
      <c r="E149" s="289">
        <v>5318</v>
      </c>
      <c r="F149" s="241">
        <f t="shared" si="4"/>
        <v>1010.42</v>
      </c>
      <c r="G149" s="241">
        <f t="shared" si="5"/>
        <v>6328.42</v>
      </c>
      <c r="I149" s="28"/>
      <c r="J149" s="28"/>
      <c r="K149" s="28"/>
      <c r="L149" s="25"/>
    </row>
    <row r="150" spans="1:12" ht="24.95" customHeight="1" x14ac:dyDescent="0.25">
      <c r="A150" s="73">
        <v>145</v>
      </c>
      <c r="B150" s="290" t="s">
        <v>522</v>
      </c>
      <c r="C150" s="104" t="s">
        <v>237</v>
      </c>
      <c r="D150" s="240">
        <v>1</v>
      </c>
      <c r="E150" s="292">
        <v>593050</v>
      </c>
      <c r="F150" s="241">
        <f t="shared" si="4"/>
        <v>112679.5</v>
      </c>
      <c r="G150" s="241">
        <f t="shared" si="5"/>
        <v>705729.5</v>
      </c>
      <c r="I150" s="28"/>
      <c r="J150" s="28"/>
      <c r="K150" s="28"/>
      <c r="L150" s="25"/>
    </row>
    <row r="151" spans="1:12" ht="24.95" customHeight="1" x14ac:dyDescent="0.25">
      <c r="A151" s="73">
        <v>146</v>
      </c>
      <c r="B151" s="290" t="s">
        <v>524</v>
      </c>
      <c r="C151" s="104" t="s">
        <v>18</v>
      </c>
      <c r="D151" s="240">
        <v>1</v>
      </c>
      <c r="E151" s="278">
        <v>35213</v>
      </c>
      <c r="F151" s="241">
        <f t="shared" si="4"/>
        <v>6690.47</v>
      </c>
      <c r="G151" s="241">
        <f t="shared" si="5"/>
        <v>41903.47</v>
      </c>
      <c r="I151" s="28"/>
      <c r="J151" s="28"/>
      <c r="K151" s="28"/>
      <c r="L151" s="25"/>
    </row>
    <row r="152" spans="1:12" ht="24.95" customHeight="1" x14ac:dyDescent="0.25">
      <c r="A152" s="73">
        <v>147</v>
      </c>
      <c r="B152" s="290" t="s">
        <v>529</v>
      </c>
      <c r="C152" s="104" t="s">
        <v>1460</v>
      </c>
      <c r="D152" s="240">
        <v>1</v>
      </c>
      <c r="E152" s="289">
        <v>34970</v>
      </c>
      <c r="F152" s="241">
        <f t="shared" si="4"/>
        <v>6644.3</v>
      </c>
      <c r="G152" s="241">
        <f t="shared" si="5"/>
        <v>41614.300000000003</v>
      </c>
      <c r="I152" s="28"/>
      <c r="J152" s="28"/>
      <c r="K152" s="28"/>
      <c r="L152" s="25"/>
    </row>
    <row r="153" spans="1:12" ht="24.95" customHeight="1" x14ac:dyDescent="0.25">
      <c r="A153" s="73">
        <v>148</v>
      </c>
      <c r="B153" s="290" t="s">
        <v>530</v>
      </c>
      <c r="C153" s="104" t="s">
        <v>531</v>
      </c>
      <c r="D153" s="240">
        <v>1</v>
      </c>
      <c r="E153" s="289">
        <v>27155</v>
      </c>
      <c r="F153" s="241">
        <f t="shared" si="4"/>
        <v>5159.45</v>
      </c>
      <c r="G153" s="241">
        <f t="shared" si="5"/>
        <v>32314.45</v>
      </c>
      <c r="I153" s="28"/>
      <c r="J153" s="28"/>
      <c r="K153" s="28"/>
      <c r="L153" s="25"/>
    </row>
    <row r="154" spans="1:12" ht="24.95" customHeight="1" x14ac:dyDescent="0.25">
      <c r="A154" s="73">
        <v>149</v>
      </c>
      <c r="B154" s="290" t="s">
        <v>532</v>
      </c>
      <c r="C154" s="104" t="s">
        <v>101</v>
      </c>
      <c r="D154" s="240">
        <v>1</v>
      </c>
      <c r="E154" s="278">
        <v>19285</v>
      </c>
      <c r="F154" s="241">
        <f t="shared" si="4"/>
        <v>3664.15</v>
      </c>
      <c r="G154" s="241">
        <f t="shared" si="5"/>
        <v>22949.15</v>
      </c>
      <c r="I154" s="28"/>
      <c r="J154" s="28"/>
      <c r="K154" s="28"/>
      <c r="L154" s="25"/>
    </row>
    <row r="155" spans="1:12" ht="24.95" customHeight="1" x14ac:dyDescent="0.25">
      <c r="A155" s="73">
        <v>150</v>
      </c>
      <c r="B155" s="290" t="s">
        <v>536</v>
      </c>
      <c r="C155" s="104" t="s">
        <v>18</v>
      </c>
      <c r="D155" s="240">
        <v>1</v>
      </c>
      <c r="E155" s="289">
        <v>117131</v>
      </c>
      <c r="F155" s="241">
        <f t="shared" si="4"/>
        <v>22254.89</v>
      </c>
      <c r="G155" s="241">
        <f t="shared" si="5"/>
        <v>139385.89000000001</v>
      </c>
      <c r="I155" s="28"/>
      <c r="J155" s="28"/>
      <c r="K155" s="28"/>
      <c r="L155" s="25"/>
    </row>
    <row r="156" spans="1:12" ht="24.95" customHeight="1" x14ac:dyDescent="0.25">
      <c r="A156" s="73">
        <v>151</v>
      </c>
      <c r="B156" s="290" t="s">
        <v>539</v>
      </c>
      <c r="C156" s="104" t="s">
        <v>531</v>
      </c>
      <c r="D156" s="240">
        <v>1</v>
      </c>
      <c r="E156" s="289">
        <v>7639</v>
      </c>
      <c r="F156" s="241">
        <f t="shared" si="4"/>
        <v>1451.41</v>
      </c>
      <c r="G156" s="241">
        <f t="shared" si="5"/>
        <v>9090.41</v>
      </c>
      <c r="I156" s="28"/>
      <c r="J156" s="28"/>
      <c r="K156" s="28"/>
      <c r="L156" s="25"/>
    </row>
    <row r="157" spans="1:12" ht="24.95" customHeight="1" x14ac:dyDescent="0.25">
      <c r="A157" s="73">
        <v>152</v>
      </c>
      <c r="B157" s="290" t="s">
        <v>542</v>
      </c>
      <c r="C157" s="104" t="s">
        <v>543</v>
      </c>
      <c r="D157" s="240">
        <v>1</v>
      </c>
      <c r="E157" s="289">
        <v>198902</v>
      </c>
      <c r="F157" s="241">
        <f t="shared" si="4"/>
        <v>37791.379999999997</v>
      </c>
      <c r="G157" s="241">
        <f t="shared" si="5"/>
        <v>236693.38</v>
      </c>
      <c r="I157" s="28"/>
      <c r="J157" s="28"/>
      <c r="K157" s="28"/>
      <c r="L157" s="25"/>
    </row>
    <row r="158" spans="1:12" ht="24.95" customHeight="1" x14ac:dyDescent="0.25">
      <c r="A158" s="73">
        <v>153</v>
      </c>
      <c r="B158" s="290" t="s">
        <v>545</v>
      </c>
      <c r="C158" s="104" t="s">
        <v>18</v>
      </c>
      <c r="D158" s="240">
        <v>1</v>
      </c>
      <c r="E158" s="289">
        <v>3877</v>
      </c>
      <c r="F158" s="241">
        <f t="shared" si="4"/>
        <v>736.63</v>
      </c>
      <c r="G158" s="241">
        <f t="shared" si="5"/>
        <v>4613.63</v>
      </c>
      <c r="I158" s="28"/>
      <c r="J158" s="28"/>
      <c r="K158" s="28"/>
      <c r="L158" s="25"/>
    </row>
    <row r="159" spans="1:12" ht="24.95" customHeight="1" x14ac:dyDescent="0.25">
      <c r="A159" s="73">
        <v>154</v>
      </c>
      <c r="B159" s="290" t="s">
        <v>548</v>
      </c>
      <c r="C159" s="104" t="s">
        <v>18</v>
      </c>
      <c r="D159" s="240">
        <v>1</v>
      </c>
      <c r="E159" s="289">
        <v>4295</v>
      </c>
      <c r="F159" s="241">
        <f t="shared" si="4"/>
        <v>816.05</v>
      </c>
      <c r="G159" s="241">
        <f t="shared" si="5"/>
        <v>5111.05</v>
      </c>
      <c r="I159" s="28"/>
      <c r="J159" s="28"/>
      <c r="K159" s="28"/>
      <c r="L159" s="25"/>
    </row>
    <row r="160" spans="1:12" ht="24.95" customHeight="1" x14ac:dyDescent="0.25">
      <c r="A160" s="73">
        <v>155</v>
      </c>
      <c r="B160" s="290" t="s">
        <v>550</v>
      </c>
      <c r="C160" s="104" t="s">
        <v>18</v>
      </c>
      <c r="D160" s="240">
        <v>1</v>
      </c>
      <c r="E160" s="289">
        <v>2412</v>
      </c>
      <c r="F160" s="241">
        <f t="shared" si="4"/>
        <v>458.28000000000003</v>
      </c>
      <c r="G160" s="241">
        <f t="shared" si="5"/>
        <v>2870.28</v>
      </c>
      <c r="I160" s="28"/>
      <c r="J160" s="28"/>
      <c r="K160" s="28"/>
      <c r="L160" s="25"/>
    </row>
    <row r="161" spans="1:12" ht="24.95" customHeight="1" x14ac:dyDescent="0.25">
      <c r="A161" s="73">
        <v>156</v>
      </c>
      <c r="B161" s="290" t="s">
        <v>553</v>
      </c>
      <c r="C161" s="104" t="s">
        <v>18</v>
      </c>
      <c r="D161" s="240">
        <v>1</v>
      </c>
      <c r="E161" s="289">
        <v>46779</v>
      </c>
      <c r="F161" s="241">
        <f t="shared" si="4"/>
        <v>8888.01</v>
      </c>
      <c r="G161" s="241">
        <f t="shared" si="5"/>
        <v>55667.01</v>
      </c>
      <c r="I161" s="28"/>
      <c r="J161" s="28"/>
      <c r="K161" s="28"/>
      <c r="L161" s="25"/>
    </row>
    <row r="162" spans="1:12" ht="24.95" customHeight="1" x14ac:dyDescent="0.25">
      <c r="A162" s="73">
        <v>157</v>
      </c>
      <c r="B162" s="290" t="s">
        <v>556</v>
      </c>
      <c r="C162" s="104" t="s">
        <v>18</v>
      </c>
      <c r="D162" s="240">
        <v>1</v>
      </c>
      <c r="E162" s="289">
        <v>7357</v>
      </c>
      <c r="F162" s="241">
        <f t="shared" si="4"/>
        <v>1397.83</v>
      </c>
      <c r="G162" s="241">
        <f t="shared" si="5"/>
        <v>8754.83</v>
      </c>
      <c r="I162" s="28"/>
      <c r="J162" s="28"/>
      <c r="K162" s="28"/>
      <c r="L162" s="25"/>
    </row>
    <row r="163" spans="1:12" ht="24.95" customHeight="1" x14ac:dyDescent="0.25">
      <c r="A163" s="73">
        <v>158</v>
      </c>
      <c r="B163" s="290" t="s">
        <v>559</v>
      </c>
      <c r="C163" s="104" t="s">
        <v>18</v>
      </c>
      <c r="D163" s="240">
        <v>1</v>
      </c>
      <c r="E163" s="278">
        <v>665172</v>
      </c>
      <c r="F163" s="241">
        <f t="shared" si="4"/>
        <v>126382.68000000001</v>
      </c>
      <c r="G163" s="241">
        <f t="shared" si="5"/>
        <v>791554.68</v>
      </c>
      <c r="I163" s="28"/>
      <c r="J163" s="28"/>
      <c r="K163" s="28"/>
      <c r="L163" s="25"/>
    </row>
    <row r="164" spans="1:12" ht="24.95" customHeight="1" x14ac:dyDescent="0.25">
      <c r="A164" s="73">
        <v>159</v>
      </c>
      <c r="B164" s="290" t="s">
        <v>569</v>
      </c>
      <c r="C164" s="104" t="s">
        <v>18</v>
      </c>
      <c r="D164" s="240">
        <v>1</v>
      </c>
      <c r="E164" s="278">
        <v>238031</v>
      </c>
      <c r="F164" s="241">
        <f t="shared" si="4"/>
        <v>45225.89</v>
      </c>
      <c r="G164" s="241">
        <f t="shared" si="5"/>
        <v>283256.89</v>
      </c>
      <c r="I164" s="28"/>
      <c r="J164" s="28"/>
      <c r="K164" s="28"/>
      <c r="L164" s="25"/>
    </row>
    <row r="165" spans="1:12" ht="24.95" customHeight="1" x14ac:dyDescent="0.25">
      <c r="A165" s="73">
        <v>160</v>
      </c>
      <c r="B165" s="290" t="s">
        <v>571</v>
      </c>
      <c r="C165" s="104" t="s">
        <v>370</v>
      </c>
      <c r="D165" s="240">
        <v>1</v>
      </c>
      <c r="E165" s="289">
        <v>21680</v>
      </c>
      <c r="F165" s="241">
        <f t="shared" si="4"/>
        <v>4119.2</v>
      </c>
      <c r="G165" s="241">
        <f t="shared" si="5"/>
        <v>25799.200000000001</v>
      </c>
      <c r="I165" s="28"/>
      <c r="J165" s="28"/>
      <c r="K165" s="28"/>
      <c r="L165" s="25"/>
    </row>
    <row r="166" spans="1:12" ht="24.95" customHeight="1" x14ac:dyDescent="0.25">
      <c r="A166" s="73">
        <v>161</v>
      </c>
      <c r="B166" s="290" t="s">
        <v>574</v>
      </c>
      <c r="C166" s="104" t="s">
        <v>18</v>
      </c>
      <c r="D166" s="240">
        <v>1</v>
      </c>
      <c r="E166" s="289">
        <v>38852</v>
      </c>
      <c r="F166" s="241">
        <f t="shared" si="4"/>
        <v>7381.88</v>
      </c>
      <c r="G166" s="241">
        <f t="shared" si="5"/>
        <v>46233.88</v>
      </c>
      <c r="I166" s="28"/>
      <c r="J166" s="28"/>
      <c r="K166" s="28"/>
      <c r="L166" s="25"/>
    </row>
    <row r="167" spans="1:12" ht="24.95" customHeight="1" x14ac:dyDescent="0.25">
      <c r="A167" s="73">
        <v>162</v>
      </c>
      <c r="B167" s="290" t="s">
        <v>576</v>
      </c>
      <c r="C167" s="104" t="s">
        <v>18</v>
      </c>
      <c r="D167" s="240">
        <v>1</v>
      </c>
      <c r="E167" s="289">
        <v>67643</v>
      </c>
      <c r="F167" s="241">
        <f t="shared" si="4"/>
        <v>12852.17</v>
      </c>
      <c r="G167" s="241">
        <f t="shared" si="5"/>
        <v>80495.17</v>
      </c>
      <c r="I167" s="28"/>
      <c r="J167" s="28"/>
      <c r="K167" s="28"/>
      <c r="L167" s="25"/>
    </row>
    <row r="168" spans="1:12" ht="24.95" customHeight="1" x14ac:dyDescent="0.25">
      <c r="A168" s="73">
        <v>163</v>
      </c>
      <c r="B168" s="290" t="s">
        <v>578</v>
      </c>
      <c r="C168" s="104" t="s">
        <v>18</v>
      </c>
      <c r="D168" s="240">
        <v>1</v>
      </c>
      <c r="E168" s="289">
        <v>67643</v>
      </c>
      <c r="F168" s="241">
        <f t="shared" si="4"/>
        <v>12852.17</v>
      </c>
      <c r="G168" s="241">
        <f t="shared" si="5"/>
        <v>80495.17</v>
      </c>
      <c r="I168" s="28"/>
      <c r="J168" s="28"/>
      <c r="K168" s="28"/>
      <c r="L168" s="25"/>
    </row>
    <row r="169" spans="1:12" ht="24.95" customHeight="1" x14ac:dyDescent="0.25">
      <c r="A169" s="73">
        <v>164</v>
      </c>
      <c r="B169" s="290" t="s">
        <v>581</v>
      </c>
      <c r="C169" s="104" t="s">
        <v>18</v>
      </c>
      <c r="D169" s="240">
        <v>1</v>
      </c>
      <c r="E169" s="289">
        <v>39025</v>
      </c>
      <c r="F169" s="241">
        <f t="shared" si="4"/>
        <v>7414.75</v>
      </c>
      <c r="G169" s="241">
        <f t="shared" si="5"/>
        <v>46439.75</v>
      </c>
      <c r="I169" s="28"/>
      <c r="J169" s="28"/>
      <c r="K169" s="28"/>
      <c r="L169" s="25"/>
    </row>
    <row r="170" spans="1:12" ht="24.95" customHeight="1" x14ac:dyDescent="0.25">
      <c r="A170" s="73">
        <v>165</v>
      </c>
      <c r="B170" s="290" t="s">
        <v>584</v>
      </c>
      <c r="C170" s="104" t="s">
        <v>18</v>
      </c>
      <c r="D170" s="240">
        <v>1</v>
      </c>
      <c r="E170" s="289">
        <v>32087</v>
      </c>
      <c r="F170" s="241">
        <f t="shared" si="4"/>
        <v>6096.53</v>
      </c>
      <c r="G170" s="241">
        <f t="shared" si="5"/>
        <v>38183.53</v>
      </c>
      <c r="I170" s="28"/>
      <c r="J170" s="28"/>
      <c r="K170" s="28"/>
      <c r="L170" s="25"/>
    </row>
    <row r="171" spans="1:12" ht="24.95" customHeight="1" x14ac:dyDescent="0.25">
      <c r="A171" s="73">
        <v>166</v>
      </c>
      <c r="B171" s="290" t="s">
        <v>586</v>
      </c>
      <c r="C171" s="104" t="s">
        <v>18</v>
      </c>
      <c r="D171" s="240">
        <v>1</v>
      </c>
      <c r="E171" s="289">
        <v>47697</v>
      </c>
      <c r="F171" s="241">
        <f t="shared" si="4"/>
        <v>9062.43</v>
      </c>
      <c r="G171" s="241">
        <f t="shared" si="5"/>
        <v>56759.43</v>
      </c>
      <c r="I171" s="28"/>
      <c r="J171" s="28"/>
      <c r="K171" s="28"/>
      <c r="L171" s="25"/>
    </row>
    <row r="172" spans="1:12" ht="24.95" customHeight="1" x14ac:dyDescent="0.25">
      <c r="A172" s="73">
        <v>167</v>
      </c>
      <c r="B172" s="290" t="s">
        <v>587</v>
      </c>
      <c r="C172" s="104" t="s">
        <v>115</v>
      </c>
      <c r="D172" s="240">
        <v>1</v>
      </c>
      <c r="E172" s="278">
        <v>65105</v>
      </c>
      <c r="F172" s="241">
        <f t="shared" si="4"/>
        <v>12369.95</v>
      </c>
      <c r="G172" s="241">
        <f t="shared" si="5"/>
        <v>77474.95</v>
      </c>
      <c r="I172" s="28"/>
      <c r="J172" s="28"/>
      <c r="K172" s="28"/>
      <c r="L172" s="25"/>
    </row>
    <row r="173" spans="1:12" ht="24.95" customHeight="1" x14ac:dyDescent="0.25">
      <c r="A173" s="73">
        <v>168</v>
      </c>
      <c r="B173" s="290" t="s">
        <v>590</v>
      </c>
      <c r="C173" s="104" t="s">
        <v>359</v>
      </c>
      <c r="D173" s="240">
        <v>1</v>
      </c>
      <c r="E173" s="289">
        <v>143798</v>
      </c>
      <c r="F173" s="241">
        <f t="shared" si="4"/>
        <v>27321.62</v>
      </c>
      <c r="G173" s="241">
        <f t="shared" si="5"/>
        <v>171119.62</v>
      </c>
      <c r="I173" s="28"/>
      <c r="J173" s="28"/>
      <c r="K173" s="28"/>
      <c r="L173" s="25"/>
    </row>
    <row r="174" spans="1:12" ht="24.95" customHeight="1" x14ac:dyDescent="0.25">
      <c r="A174" s="73">
        <v>169</v>
      </c>
      <c r="B174" s="290" t="s">
        <v>591</v>
      </c>
      <c r="C174" s="104" t="s">
        <v>18</v>
      </c>
      <c r="D174" s="240">
        <v>1</v>
      </c>
      <c r="E174" s="289">
        <v>56370</v>
      </c>
      <c r="F174" s="241">
        <f t="shared" si="4"/>
        <v>10710.3</v>
      </c>
      <c r="G174" s="241">
        <f t="shared" si="5"/>
        <v>67080.3</v>
      </c>
      <c r="I174" s="28"/>
      <c r="J174" s="28"/>
      <c r="K174" s="28"/>
      <c r="L174" s="25"/>
    </row>
    <row r="175" spans="1:12" ht="24.95" customHeight="1" x14ac:dyDescent="0.25">
      <c r="A175" s="73">
        <v>170</v>
      </c>
      <c r="B175" s="290" t="s">
        <v>592</v>
      </c>
      <c r="C175" s="104" t="s">
        <v>18</v>
      </c>
      <c r="D175" s="240">
        <v>1</v>
      </c>
      <c r="E175" s="289">
        <v>56370</v>
      </c>
      <c r="F175" s="241">
        <f t="shared" si="4"/>
        <v>10710.3</v>
      </c>
      <c r="G175" s="241">
        <f t="shared" si="5"/>
        <v>67080.3</v>
      </c>
      <c r="I175" s="28"/>
      <c r="J175" s="28"/>
      <c r="K175" s="28"/>
      <c r="L175" s="25"/>
    </row>
    <row r="176" spans="1:12" ht="24.95" customHeight="1" x14ac:dyDescent="0.25">
      <c r="A176" s="73">
        <v>171</v>
      </c>
      <c r="B176" s="290" t="s">
        <v>593</v>
      </c>
      <c r="C176" s="104" t="s">
        <v>18</v>
      </c>
      <c r="D176" s="240">
        <v>1</v>
      </c>
      <c r="E176" s="289">
        <v>23574</v>
      </c>
      <c r="F176" s="241">
        <f t="shared" si="4"/>
        <v>4479.0600000000004</v>
      </c>
      <c r="G176" s="241">
        <f t="shared" si="5"/>
        <v>28053.06</v>
      </c>
      <c r="I176" s="28"/>
      <c r="J176" s="28"/>
      <c r="K176" s="28"/>
      <c r="L176" s="25"/>
    </row>
    <row r="177" spans="1:12" ht="24.95" customHeight="1" x14ac:dyDescent="0.25">
      <c r="A177" s="73">
        <v>172</v>
      </c>
      <c r="B177" s="290" t="s">
        <v>595</v>
      </c>
      <c r="C177" s="104" t="s">
        <v>18</v>
      </c>
      <c r="D177" s="240">
        <v>1</v>
      </c>
      <c r="E177" s="289">
        <v>56370</v>
      </c>
      <c r="F177" s="241">
        <f t="shared" si="4"/>
        <v>10710.3</v>
      </c>
      <c r="G177" s="241">
        <f t="shared" si="5"/>
        <v>67080.3</v>
      </c>
      <c r="I177" s="28"/>
      <c r="J177" s="28"/>
      <c r="K177" s="28"/>
      <c r="L177" s="25"/>
    </row>
    <row r="178" spans="1:12" ht="24.95" customHeight="1" x14ac:dyDescent="0.25">
      <c r="A178" s="73">
        <v>173</v>
      </c>
      <c r="B178" s="290" t="s">
        <v>597</v>
      </c>
      <c r="C178" s="104" t="s">
        <v>598</v>
      </c>
      <c r="D178" s="240">
        <v>1</v>
      </c>
      <c r="E178" s="289">
        <v>26520</v>
      </c>
      <c r="F178" s="241">
        <f t="shared" si="4"/>
        <v>5038.8</v>
      </c>
      <c r="G178" s="241">
        <f t="shared" si="5"/>
        <v>31558.799999999999</v>
      </c>
      <c r="I178" s="28"/>
      <c r="J178" s="28"/>
      <c r="K178" s="28"/>
      <c r="L178" s="25"/>
    </row>
    <row r="179" spans="1:12" ht="24.95" customHeight="1" x14ac:dyDescent="0.25">
      <c r="A179" s="73">
        <v>174</v>
      </c>
      <c r="B179" s="290" t="s">
        <v>599</v>
      </c>
      <c r="C179" s="104" t="s">
        <v>101</v>
      </c>
      <c r="D179" s="240">
        <v>1</v>
      </c>
      <c r="E179" s="289">
        <v>79821</v>
      </c>
      <c r="F179" s="241">
        <f t="shared" si="4"/>
        <v>15165.99</v>
      </c>
      <c r="G179" s="241">
        <f t="shared" si="5"/>
        <v>94986.99</v>
      </c>
      <c r="I179" s="28"/>
      <c r="J179" s="28"/>
      <c r="K179" s="28"/>
      <c r="L179" s="25"/>
    </row>
    <row r="180" spans="1:12" ht="24.95" customHeight="1" x14ac:dyDescent="0.25">
      <c r="A180" s="73">
        <v>175</v>
      </c>
      <c r="B180" s="290" t="s">
        <v>609</v>
      </c>
      <c r="C180" s="104" t="s">
        <v>603</v>
      </c>
      <c r="D180" s="240">
        <v>1</v>
      </c>
      <c r="E180" s="289">
        <v>212469</v>
      </c>
      <c r="F180" s="241">
        <f t="shared" si="4"/>
        <v>40369.11</v>
      </c>
      <c r="G180" s="241">
        <f t="shared" si="5"/>
        <v>252838.11</v>
      </c>
      <c r="I180" s="28"/>
      <c r="J180" s="28"/>
      <c r="K180" s="28"/>
      <c r="L180" s="25"/>
    </row>
    <row r="181" spans="1:12" ht="24.95" customHeight="1" x14ac:dyDescent="0.25">
      <c r="A181" s="73">
        <v>176</v>
      </c>
      <c r="B181" s="290" t="s">
        <v>627</v>
      </c>
      <c r="C181" s="104" t="s">
        <v>18</v>
      </c>
      <c r="D181" s="240">
        <v>1</v>
      </c>
      <c r="E181" s="289">
        <v>13324</v>
      </c>
      <c r="F181" s="241">
        <f t="shared" si="4"/>
        <v>2531.56</v>
      </c>
      <c r="G181" s="241">
        <f t="shared" si="5"/>
        <v>15855.56</v>
      </c>
      <c r="I181" s="28"/>
      <c r="J181" s="28"/>
      <c r="K181" s="28"/>
      <c r="L181" s="25"/>
    </row>
    <row r="182" spans="1:12" ht="24.95" customHeight="1" x14ac:dyDescent="0.25">
      <c r="A182" s="73">
        <v>177</v>
      </c>
      <c r="B182" s="290" t="s">
        <v>629</v>
      </c>
      <c r="C182" s="104" t="s">
        <v>359</v>
      </c>
      <c r="D182" s="240">
        <v>1</v>
      </c>
      <c r="E182" s="289">
        <v>123080</v>
      </c>
      <c r="F182" s="241">
        <f t="shared" si="4"/>
        <v>23385.200000000001</v>
      </c>
      <c r="G182" s="241">
        <f t="shared" si="5"/>
        <v>146465.20000000001</v>
      </c>
      <c r="I182" s="28"/>
      <c r="J182" s="28"/>
      <c r="K182" s="28"/>
      <c r="L182" s="25"/>
    </row>
    <row r="183" spans="1:12" ht="24.95" customHeight="1" x14ac:dyDescent="0.25">
      <c r="A183" s="73">
        <v>178</v>
      </c>
      <c r="B183" s="290" t="s">
        <v>630</v>
      </c>
      <c r="C183" s="104" t="s">
        <v>18</v>
      </c>
      <c r="D183" s="240">
        <v>1</v>
      </c>
      <c r="E183" s="289">
        <v>41843</v>
      </c>
      <c r="F183" s="241">
        <f t="shared" si="4"/>
        <v>7950.17</v>
      </c>
      <c r="G183" s="241">
        <f t="shared" si="5"/>
        <v>49793.17</v>
      </c>
      <c r="I183" s="28"/>
      <c r="J183" s="28"/>
      <c r="K183" s="28"/>
      <c r="L183" s="25"/>
    </row>
    <row r="184" spans="1:12" ht="24.95" customHeight="1" x14ac:dyDescent="0.25">
      <c r="A184" s="73">
        <v>179</v>
      </c>
      <c r="B184" s="290" t="s">
        <v>631</v>
      </c>
      <c r="C184" s="104" t="s">
        <v>18</v>
      </c>
      <c r="D184" s="240">
        <v>1</v>
      </c>
      <c r="E184" s="289">
        <v>758019</v>
      </c>
      <c r="F184" s="241">
        <f t="shared" si="4"/>
        <v>144023.61000000002</v>
      </c>
      <c r="G184" s="241">
        <f t="shared" si="5"/>
        <v>902042.61</v>
      </c>
      <c r="I184" s="28"/>
      <c r="J184" s="28"/>
      <c r="K184" s="28"/>
      <c r="L184" s="25"/>
    </row>
    <row r="185" spans="1:12" ht="24.95" customHeight="1" x14ac:dyDescent="0.25">
      <c r="A185" s="73">
        <v>180</v>
      </c>
      <c r="B185" s="290" t="s">
        <v>633</v>
      </c>
      <c r="C185" s="104" t="s">
        <v>237</v>
      </c>
      <c r="D185" s="240">
        <v>1</v>
      </c>
      <c r="E185" s="289">
        <v>476970</v>
      </c>
      <c r="F185" s="241">
        <f t="shared" si="4"/>
        <v>90624.3</v>
      </c>
      <c r="G185" s="241">
        <f t="shared" si="5"/>
        <v>567594.30000000005</v>
      </c>
      <c r="I185" s="28"/>
      <c r="J185" s="28"/>
      <c r="K185" s="28"/>
      <c r="L185" s="25"/>
    </row>
    <row r="186" spans="1:12" ht="24.95" customHeight="1" x14ac:dyDescent="0.25">
      <c r="A186" s="73">
        <v>181</v>
      </c>
      <c r="B186" s="290" t="s">
        <v>634</v>
      </c>
      <c r="C186" s="104" t="s">
        <v>237</v>
      </c>
      <c r="D186" s="240">
        <v>1</v>
      </c>
      <c r="E186" s="291">
        <v>330210</v>
      </c>
      <c r="F186" s="241">
        <f t="shared" si="4"/>
        <v>62739.9</v>
      </c>
      <c r="G186" s="241">
        <f t="shared" si="5"/>
        <v>392949.9</v>
      </c>
      <c r="I186" s="28"/>
      <c r="J186" s="28"/>
      <c r="K186" s="28"/>
      <c r="L186" s="25"/>
    </row>
    <row r="187" spans="1:12" ht="24.95" customHeight="1" x14ac:dyDescent="0.25">
      <c r="A187" s="73">
        <v>182</v>
      </c>
      <c r="B187" s="290" t="s">
        <v>635</v>
      </c>
      <c r="C187" s="104" t="s">
        <v>237</v>
      </c>
      <c r="D187" s="240">
        <v>1</v>
      </c>
      <c r="E187" s="291">
        <v>292436</v>
      </c>
      <c r="F187" s="241">
        <f t="shared" si="4"/>
        <v>55562.840000000004</v>
      </c>
      <c r="G187" s="241">
        <f t="shared" si="5"/>
        <v>347998.84</v>
      </c>
      <c r="I187" s="28"/>
      <c r="J187" s="28"/>
      <c r="K187" s="28"/>
      <c r="L187" s="25"/>
    </row>
    <row r="188" spans="1:12" ht="24.95" customHeight="1" x14ac:dyDescent="0.25">
      <c r="A188" s="73">
        <v>183</v>
      </c>
      <c r="B188" s="290" t="s">
        <v>1463</v>
      </c>
      <c r="C188" s="104" t="s">
        <v>359</v>
      </c>
      <c r="D188" s="240">
        <v>1</v>
      </c>
      <c r="E188" s="278">
        <v>797500</v>
      </c>
      <c r="F188" s="241">
        <f t="shared" si="4"/>
        <v>151525</v>
      </c>
      <c r="G188" s="241">
        <f t="shared" si="5"/>
        <v>949025</v>
      </c>
      <c r="I188" s="28"/>
      <c r="J188" s="28"/>
      <c r="K188" s="28"/>
      <c r="L188" s="25"/>
    </row>
    <row r="189" spans="1:12" ht="24.95" customHeight="1" x14ac:dyDescent="0.25">
      <c r="A189" s="73">
        <v>184</v>
      </c>
      <c r="B189" s="290" t="s">
        <v>636</v>
      </c>
      <c r="C189" s="104" t="s">
        <v>359</v>
      </c>
      <c r="D189" s="240">
        <v>1</v>
      </c>
      <c r="E189" s="291">
        <v>340750</v>
      </c>
      <c r="F189" s="241">
        <f t="shared" si="4"/>
        <v>64742.5</v>
      </c>
      <c r="G189" s="241">
        <f t="shared" si="5"/>
        <v>405492.5</v>
      </c>
      <c r="I189" s="28"/>
      <c r="J189" s="28"/>
      <c r="K189" s="28"/>
      <c r="L189" s="25"/>
    </row>
    <row r="190" spans="1:12" ht="24.95" customHeight="1" x14ac:dyDescent="0.25">
      <c r="A190" s="73">
        <v>185</v>
      </c>
      <c r="B190" s="290" t="s">
        <v>637</v>
      </c>
      <c r="C190" s="104" t="s">
        <v>359</v>
      </c>
      <c r="D190" s="240">
        <v>1</v>
      </c>
      <c r="E190" s="291">
        <v>652500</v>
      </c>
      <c r="F190" s="241">
        <f t="shared" si="4"/>
        <v>123975</v>
      </c>
      <c r="G190" s="241">
        <f t="shared" si="5"/>
        <v>776475</v>
      </c>
      <c r="I190" s="28"/>
      <c r="J190" s="28"/>
      <c r="K190" s="28"/>
      <c r="L190" s="25"/>
    </row>
    <row r="191" spans="1:12" ht="24.95" customHeight="1" x14ac:dyDescent="0.25">
      <c r="A191" s="73">
        <v>186</v>
      </c>
      <c r="B191" s="290" t="s">
        <v>638</v>
      </c>
      <c r="C191" s="104" t="s">
        <v>18</v>
      </c>
      <c r="D191" s="240">
        <v>1</v>
      </c>
      <c r="E191" s="289">
        <v>1494546</v>
      </c>
      <c r="F191" s="241">
        <f t="shared" si="4"/>
        <v>283963.74</v>
      </c>
      <c r="G191" s="241">
        <f t="shared" si="5"/>
        <v>1778509.74</v>
      </c>
      <c r="I191" s="28"/>
      <c r="J191" s="28"/>
      <c r="K191" s="28"/>
      <c r="L191" s="25"/>
    </row>
    <row r="192" spans="1:12" ht="24.95" customHeight="1" x14ac:dyDescent="0.25">
      <c r="A192" s="73">
        <v>187</v>
      </c>
      <c r="B192" s="290" t="s">
        <v>639</v>
      </c>
      <c r="C192" s="104" t="s">
        <v>18</v>
      </c>
      <c r="D192" s="240">
        <v>1</v>
      </c>
      <c r="E192" s="289">
        <v>12523</v>
      </c>
      <c r="F192" s="241">
        <f t="shared" si="4"/>
        <v>2379.37</v>
      </c>
      <c r="G192" s="241">
        <f t="shared" si="5"/>
        <v>14902.369999999999</v>
      </c>
      <c r="I192" s="28"/>
      <c r="J192" s="28"/>
      <c r="K192" s="28"/>
      <c r="L192" s="25"/>
    </row>
    <row r="193" spans="1:12" ht="24.95" customHeight="1" x14ac:dyDescent="0.25">
      <c r="A193" s="73">
        <v>188</v>
      </c>
      <c r="B193" s="290" t="s">
        <v>640</v>
      </c>
      <c r="C193" s="104" t="s">
        <v>18</v>
      </c>
      <c r="D193" s="240">
        <v>1</v>
      </c>
      <c r="E193" s="289">
        <v>12229</v>
      </c>
      <c r="F193" s="241">
        <f t="shared" si="4"/>
        <v>2323.5100000000002</v>
      </c>
      <c r="G193" s="241">
        <f t="shared" si="5"/>
        <v>14552.51</v>
      </c>
      <c r="I193" s="28"/>
      <c r="J193" s="28"/>
      <c r="K193" s="28"/>
      <c r="L193" s="25"/>
    </row>
    <row r="194" spans="1:12" ht="24.95" customHeight="1" x14ac:dyDescent="0.25">
      <c r="A194" s="73">
        <v>189</v>
      </c>
      <c r="B194" s="290" t="s">
        <v>647</v>
      </c>
      <c r="C194" s="104" t="s">
        <v>18</v>
      </c>
      <c r="D194" s="240">
        <v>1</v>
      </c>
      <c r="E194" s="289">
        <v>41194</v>
      </c>
      <c r="F194" s="241">
        <f t="shared" si="4"/>
        <v>7826.86</v>
      </c>
      <c r="G194" s="241">
        <f t="shared" si="5"/>
        <v>49020.86</v>
      </c>
      <c r="I194" s="28"/>
      <c r="J194" s="28"/>
      <c r="K194" s="28"/>
      <c r="L194" s="25"/>
    </row>
    <row r="195" spans="1:12" ht="24.95" customHeight="1" x14ac:dyDescent="0.25">
      <c r="A195" s="73">
        <v>190</v>
      </c>
      <c r="B195" s="290" t="s">
        <v>648</v>
      </c>
      <c r="C195" s="104" t="s">
        <v>18</v>
      </c>
      <c r="D195" s="240">
        <v>1</v>
      </c>
      <c r="E195" s="289">
        <v>4649</v>
      </c>
      <c r="F195" s="241">
        <f t="shared" si="4"/>
        <v>883.31000000000006</v>
      </c>
      <c r="G195" s="241">
        <f t="shared" si="5"/>
        <v>5532.31</v>
      </c>
      <c r="I195" s="28"/>
      <c r="J195" s="28"/>
      <c r="K195" s="28"/>
      <c r="L195" s="25"/>
    </row>
    <row r="196" spans="1:12" ht="24.95" customHeight="1" x14ac:dyDescent="0.25">
      <c r="A196" s="73">
        <v>191</v>
      </c>
      <c r="B196" s="290" t="s">
        <v>651</v>
      </c>
      <c r="C196" s="104" t="s">
        <v>18</v>
      </c>
      <c r="D196" s="240">
        <v>1</v>
      </c>
      <c r="E196" s="289">
        <v>14282</v>
      </c>
      <c r="F196" s="241">
        <f t="shared" si="4"/>
        <v>2713.58</v>
      </c>
      <c r="G196" s="241">
        <f t="shared" si="5"/>
        <v>16995.580000000002</v>
      </c>
      <c r="I196" s="28"/>
      <c r="J196" s="28"/>
      <c r="K196" s="28"/>
      <c r="L196" s="25"/>
    </row>
    <row r="197" spans="1:12" ht="24.95" customHeight="1" x14ac:dyDescent="0.25">
      <c r="A197" s="73">
        <v>192</v>
      </c>
      <c r="B197" s="290" t="s">
        <v>652</v>
      </c>
      <c r="C197" s="104" t="s">
        <v>18</v>
      </c>
      <c r="D197" s="240">
        <v>1</v>
      </c>
      <c r="E197" s="289">
        <v>2763</v>
      </c>
      <c r="F197" s="241">
        <f t="shared" si="4"/>
        <v>524.97</v>
      </c>
      <c r="G197" s="241">
        <f t="shared" si="5"/>
        <v>3287.9700000000003</v>
      </c>
      <c r="I197" s="28"/>
      <c r="J197" s="28"/>
      <c r="K197" s="28"/>
      <c r="L197" s="25"/>
    </row>
    <row r="198" spans="1:12" ht="24.95" customHeight="1" x14ac:dyDescent="0.25">
      <c r="A198" s="73">
        <v>193</v>
      </c>
      <c r="B198" s="290" t="s">
        <v>655</v>
      </c>
      <c r="C198" s="104" t="s">
        <v>18</v>
      </c>
      <c r="D198" s="240">
        <v>1</v>
      </c>
      <c r="E198" s="289">
        <v>17454</v>
      </c>
      <c r="F198" s="241">
        <f t="shared" si="4"/>
        <v>3316.26</v>
      </c>
      <c r="G198" s="241">
        <f t="shared" si="5"/>
        <v>20770.260000000002</v>
      </c>
      <c r="I198" s="28"/>
      <c r="J198" s="28"/>
      <c r="K198" s="28"/>
      <c r="L198" s="25"/>
    </row>
    <row r="199" spans="1:12" ht="24.95" customHeight="1" x14ac:dyDescent="0.25">
      <c r="A199" s="73">
        <v>194</v>
      </c>
      <c r="B199" s="290" t="s">
        <v>656</v>
      </c>
      <c r="C199" s="104" t="s">
        <v>18</v>
      </c>
      <c r="D199" s="240">
        <v>1</v>
      </c>
      <c r="E199" s="289">
        <v>3321</v>
      </c>
      <c r="F199" s="241">
        <f t="shared" ref="F199:F262" si="6">+E199*0.19</f>
        <v>630.99</v>
      </c>
      <c r="G199" s="241">
        <f t="shared" ref="G199:G262" si="7">+F199+E199</f>
        <v>3951.99</v>
      </c>
      <c r="I199" s="28"/>
      <c r="J199" s="28"/>
      <c r="K199" s="28"/>
      <c r="L199" s="25"/>
    </row>
    <row r="200" spans="1:12" ht="24.95" customHeight="1" x14ac:dyDescent="0.25">
      <c r="A200" s="73">
        <v>195</v>
      </c>
      <c r="B200" s="290" t="s">
        <v>659</v>
      </c>
      <c r="C200" s="104" t="s">
        <v>18</v>
      </c>
      <c r="D200" s="240">
        <v>1</v>
      </c>
      <c r="E200" s="289">
        <v>21096</v>
      </c>
      <c r="F200" s="241">
        <f t="shared" si="6"/>
        <v>4008.2400000000002</v>
      </c>
      <c r="G200" s="241">
        <f t="shared" si="7"/>
        <v>25104.240000000002</v>
      </c>
      <c r="I200" s="28"/>
      <c r="J200" s="28"/>
      <c r="K200" s="28"/>
      <c r="L200" s="25"/>
    </row>
    <row r="201" spans="1:12" ht="24.95" customHeight="1" x14ac:dyDescent="0.25">
      <c r="A201" s="73">
        <v>196</v>
      </c>
      <c r="B201" s="290" t="s">
        <v>661</v>
      </c>
      <c r="C201" s="104" t="s">
        <v>18</v>
      </c>
      <c r="D201" s="240">
        <v>1</v>
      </c>
      <c r="E201" s="289">
        <v>28984</v>
      </c>
      <c r="F201" s="241">
        <f t="shared" si="6"/>
        <v>5506.96</v>
      </c>
      <c r="G201" s="241">
        <f t="shared" si="7"/>
        <v>34490.959999999999</v>
      </c>
      <c r="I201" s="28"/>
      <c r="J201" s="28"/>
      <c r="K201" s="28"/>
      <c r="L201" s="25"/>
    </row>
    <row r="202" spans="1:12" ht="24.95" customHeight="1" x14ac:dyDescent="0.25">
      <c r="A202" s="73">
        <v>197</v>
      </c>
      <c r="B202" s="290" t="s">
        <v>662</v>
      </c>
      <c r="C202" s="104" t="s">
        <v>18</v>
      </c>
      <c r="D202" s="240">
        <v>1</v>
      </c>
      <c r="E202" s="289">
        <v>41027</v>
      </c>
      <c r="F202" s="241">
        <f t="shared" si="6"/>
        <v>7795.13</v>
      </c>
      <c r="G202" s="241">
        <f t="shared" si="7"/>
        <v>48822.13</v>
      </c>
      <c r="I202" s="28"/>
      <c r="J202" s="28"/>
      <c r="K202" s="28"/>
      <c r="L202" s="25"/>
    </row>
    <row r="203" spans="1:12" ht="24.95" customHeight="1" x14ac:dyDescent="0.25">
      <c r="A203" s="73">
        <v>198</v>
      </c>
      <c r="B203" s="290" t="s">
        <v>664</v>
      </c>
      <c r="C203" s="104" t="s">
        <v>18</v>
      </c>
      <c r="D203" s="240">
        <v>1</v>
      </c>
      <c r="E203" s="289">
        <v>58219</v>
      </c>
      <c r="F203" s="241">
        <f t="shared" si="6"/>
        <v>11061.61</v>
      </c>
      <c r="G203" s="241">
        <f t="shared" si="7"/>
        <v>69280.61</v>
      </c>
      <c r="I203" s="28"/>
      <c r="J203" s="28"/>
      <c r="K203" s="28"/>
      <c r="L203" s="25"/>
    </row>
    <row r="204" spans="1:12" ht="24.95" customHeight="1" x14ac:dyDescent="0.25">
      <c r="A204" s="73">
        <v>199</v>
      </c>
      <c r="B204" s="290" t="s">
        <v>666</v>
      </c>
      <c r="C204" s="104" t="s">
        <v>18</v>
      </c>
      <c r="D204" s="240">
        <v>1</v>
      </c>
      <c r="E204" s="289">
        <v>60407</v>
      </c>
      <c r="F204" s="241">
        <f t="shared" si="6"/>
        <v>11477.33</v>
      </c>
      <c r="G204" s="241">
        <f t="shared" si="7"/>
        <v>71884.33</v>
      </c>
      <c r="I204" s="28"/>
      <c r="J204" s="28"/>
      <c r="K204" s="28"/>
      <c r="L204" s="25"/>
    </row>
    <row r="205" spans="1:12" ht="24.95" customHeight="1" x14ac:dyDescent="0.25">
      <c r="A205" s="73">
        <v>200</v>
      </c>
      <c r="B205" s="290" t="s">
        <v>668</v>
      </c>
      <c r="C205" s="104" t="s">
        <v>18</v>
      </c>
      <c r="D205" s="240">
        <v>1</v>
      </c>
      <c r="E205" s="289">
        <v>85454</v>
      </c>
      <c r="F205" s="241">
        <f t="shared" si="6"/>
        <v>16236.26</v>
      </c>
      <c r="G205" s="241">
        <f t="shared" si="7"/>
        <v>101690.26</v>
      </c>
      <c r="I205" s="28"/>
      <c r="J205" s="28"/>
      <c r="K205" s="28"/>
      <c r="L205" s="25"/>
    </row>
    <row r="206" spans="1:12" ht="24.95" customHeight="1" x14ac:dyDescent="0.25">
      <c r="A206" s="73">
        <v>201</v>
      </c>
      <c r="B206" s="290" t="s">
        <v>670</v>
      </c>
      <c r="C206" s="104" t="s">
        <v>18</v>
      </c>
      <c r="D206" s="240">
        <v>1</v>
      </c>
      <c r="E206" s="289">
        <v>162935</v>
      </c>
      <c r="F206" s="241">
        <f t="shared" si="6"/>
        <v>30957.65</v>
      </c>
      <c r="G206" s="241">
        <f t="shared" si="7"/>
        <v>193892.65</v>
      </c>
      <c r="I206" s="28"/>
      <c r="J206" s="28"/>
      <c r="K206" s="28"/>
      <c r="L206" s="25"/>
    </row>
    <row r="207" spans="1:12" ht="24.95" customHeight="1" x14ac:dyDescent="0.25">
      <c r="A207" s="73">
        <v>202</v>
      </c>
      <c r="B207" s="290" t="s">
        <v>672</v>
      </c>
      <c r="C207" s="104" t="s">
        <v>18</v>
      </c>
      <c r="D207" s="240">
        <v>1</v>
      </c>
      <c r="E207" s="289">
        <v>199859</v>
      </c>
      <c r="F207" s="241">
        <f t="shared" si="6"/>
        <v>37973.21</v>
      </c>
      <c r="G207" s="241">
        <f t="shared" si="7"/>
        <v>237832.21</v>
      </c>
      <c r="I207" s="28"/>
      <c r="J207" s="28"/>
      <c r="K207" s="28"/>
      <c r="L207" s="25"/>
    </row>
    <row r="208" spans="1:12" ht="24.95" customHeight="1" x14ac:dyDescent="0.25">
      <c r="A208" s="73">
        <v>203</v>
      </c>
      <c r="B208" s="290" t="s">
        <v>673</v>
      </c>
      <c r="C208" s="104" t="s">
        <v>18</v>
      </c>
      <c r="D208" s="240">
        <v>1</v>
      </c>
      <c r="E208" s="289">
        <v>120814</v>
      </c>
      <c r="F208" s="241">
        <f t="shared" si="6"/>
        <v>22954.66</v>
      </c>
      <c r="G208" s="241">
        <f t="shared" si="7"/>
        <v>143768.66</v>
      </c>
      <c r="I208" s="28"/>
      <c r="J208" s="28"/>
      <c r="K208" s="28"/>
      <c r="L208" s="25"/>
    </row>
    <row r="209" spans="1:12" ht="24.95" customHeight="1" x14ac:dyDescent="0.25">
      <c r="A209" s="73">
        <v>204</v>
      </c>
      <c r="B209" s="290" t="s">
        <v>675</v>
      </c>
      <c r="C209" s="104" t="s">
        <v>18</v>
      </c>
      <c r="D209" s="240">
        <v>1</v>
      </c>
      <c r="E209" s="289">
        <v>29109</v>
      </c>
      <c r="F209" s="241">
        <f t="shared" si="6"/>
        <v>5530.71</v>
      </c>
      <c r="G209" s="241">
        <f t="shared" si="7"/>
        <v>34639.71</v>
      </c>
      <c r="I209" s="28"/>
      <c r="J209" s="28"/>
      <c r="K209" s="28"/>
      <c r="L209" s="25"/>
    </row>
    <row r="210" spans="1:12" ht="24.95" customHeight="1" x14ac:dyDescent="0.25">
      <c r="A210" s="73">
        <v>205</v>
      </c>
      <c r="B210" s="290" t="s">
        <v>677</v>
      </c>
      <c r="C210" s="104" t="s">
        <v>18</v>
      </c>
      <c r="D210" s="240">
        <v>1</v>
      </c>
      <c r="E210" s="289">
        <v>8804</v>
      </c>
      <c r="F210" s="241">
        <f t="shared" si="6"/>
        <v>1672.76</v>
      </c>
      <c r="G210" s="241">
        <f t="shared" si="7"/>
        <v>10476.76</v>
      </c>
      <c r="I210" s="28"/>
      <c r="J210" s="28"/>
      <c r="K210" s="28"/>
      <c r="L210" s="25"/>
    </row>
    <row r="211" spans="1:12" ht="24.95" customHeight="1" x14ac:dyDescent="0.25">
      <c r="A211" s="73">
        <v>206</v>
      </c>
      <c r="B211" s="290" t="s">
        <v>679</v>
      </c>
      <c r="C211" s="104" t="s">
        <v>18</v>
      </c>
      <c r="D211" s="240">
        <v>1</v>
      </c>
      <c r="E211" s="289">
        <v>18875</v>
      </c>
      <c r="F211" s="241">
        <f t="shared" si="6"/>
        <v>3586.25</v>
      </c>
      <c r="G211" s="241">
        <f t="shared" si="7"/>
        <v>22461.25</v>
      </c>
      <c r="I211" s="28"/>
      <c r="J211" s="28"/>
      <c r="K211" s="28"/>
      <c r="L211" s="25"/>
    </row>
    <row r="212" spans="1:12" ht="24.95" customHeight="1" x14ac:dyDescent="0.25">
      <c r="A212" s="73">
        <v>207</v>
      </c>
      <c r="B212" s="290" t="s">
        <v>682</v>
      </c>
      <c r="C212" s="104" t="s">
        <v>18</v>
      </c>
      <c r="D212" s="240">
        <v>1</v>
      </c>
      <c r="E212" s="289">
        <v>10077</v>
      </c>
      <c r="F212" s="241">
        <f t="shared" si="6"/>
        <v>1914.63</v>
      </c>
      <c r="G212" s="241">
        <f t="shared" si="7"/>
        <v>11991.630000000001</v>
      </c>
      <c r="I212" s="28"/>
      <c r="J212" s="28"/>
      <c r="K212" s="28"/>
      <c r="L212" s="25"/>
    </row>
    <row r="213" spans="1:12" ht="24.95" customHeight="1" x14ac:dyDescent="0.25">
      <c r="A213" s="73">
        <v>208</v>
      </c>
      <c r="B213" s="290" t="s">
        <v>684</v>
      </c>
      <c r="C213" s="104" t="s">
        <v>18</v>
      </c>
      <c r="D213" s="240">
        <v>1</v>
      </c>
      <c r="E213" s="289">
        <v>13294</v>
      </c>
      <c r="F213" s="241">
        <f t="shared" si="6"/>
        <v>2525.86</v>
      </c>
      <c r="G213" s="241">
        <f t="shared" si="7"/>
        <v>15819.86</v>
      </c>
      <c r="I213" s="28"/>
      <c r="J213" s="28"/>
      <c r="K213" s="28"/>
      <c r="L213" s="25"/>
    </row>
    <row r="214" spans="1:12" ht="24.95" customHeight="1" x14ac:dyDescent="0.25">
      <c r="A214" s="73">
        <v>209</v>
      </c>
      <c r="B214" s="290" t="s">
        <v>686</v>
      </c>
      <c r="C214" s="104" t="s">
        <v>18</v>
      </c>
      <c r="D214" s="240">
        <v>1</v>
      </c>
      <c r="E214" s="289">
        <v>17337</v>
      </c>
      <c r="F214" s="241">
        <f t="shared" si="6"/>
        <v>3294.03</v>
      </c>
      <c r="G214" s="241">
        <f t="shared" si="7"/>
        <v>20631.03</v>
      </c>
      <c r="I214" s="28"/>
      <c r="J214" s="28"/>
      <c r="K214" s="28"/>
      <c r="L214" s="25"/>
    </row>
    <row r="215" spans="1:12" ht="24.95" customHeight="1" x14ac:dyDescent="0.25">
      <c r="A215" s="73">
        <v>210</v>
      </c>
      <c r="B215" s="290" t="s">
        <v>690</v>
      </c>
      <c r="C215" s="104" t="s">
        <v>18</v>
      </c>
      <c r="D215" s="240">
        <v>1</v>
      </c>
      <c r="E215" s="289">
        <v>9998</v>
      </c>
      <c r="F215" s="241">
        <f t="shared" si="6"/>
        <v>1899.6200000000001</v>
      </c>
      <c r="G215" s="241">
        <f t="shared" si="7"/>
        <v>11897.62</v>
      </c>
      <c r="I215" s="28"/>
      <c r="J215" s="28"/>
      <c r="K215" s="28"/>
      <c r="L215" s="25"/>
    </row>
    <row r="216" spans="1:12" ht="24.95" customHeight="1" x14ac:dyDescent="0.25">
      <c r="A216" s="73">
        <v>211</v>
      </c>
      <c r="B216" s="290" t="s">
        <v>1464</v>
      </c>
      <c r="C216" s="104" t="s">
        <v>18</v>
      </c>
      <c r="D216" s="240">
        <v>1</v>
      </c>
      <c r="E216" s="278">
        <v>355</v>
      </c>
      <c r="F216" s="241">
        <f t="shared" si="6"/>
        <v>67.45</v>
      </c>
      <c r="G216" s="241">
        <f t="shared" si="7"/>
        <v>422.45</v>
      </c>
      <c r="I216" s="28"/>
      <c r="J216" s="28"/>
      <c r="K216" s="28"/>
      <c r="L216" s="25"/>
    </row>
    <row r="217" spans="1:12" ht="24.95" customHeight="1" x14ac:dyDescent="0.25">
      <c r="A217" s="73">
        <v>212</v>
      </c>
      <c r="B217" s="290" t="s">
        <v>1465</v>
      </c>
      <c r="C217" s="104" t="s">
        <v>18</v>
      </c>
      <c r="D217" s="240">
        <v>1</v>
      </c>
      <c r="E217" s="278">
        <v>363</v>
      </c>
      <c r="F217" s="241">
        <f t="shared" si="6"/>
        <v>68.97</v>
      </c>
      <c r="G217" s="241">
        <f t="shared" si="7"/>
        <v>431.97</v>
      </c>
      <c r="I217" s="28"/>
      <c r="J217" s="28"/>
      <c r="K217" s="28"/>
      <c r="L217" s="25"/>
    </row>
    <row r="218" spans="1:12" ht="24.95" customHeight="1" x14ac:dyDescent="0.25">
      <c r="A218" s="73">
        <v>213</v>
      </c>
      <c r="B218" s="290" t="s">
        <v>694</v>
      </c>
      <c r="C218" s="104" t="s">
        <v>101</v>
      </c>
      <c r="D218" s="240">
        <v>1</v>
      </c>
      <c r="E218" s="289">
        <v>91429</v>
      </c>
      <c r="F218" s="241">
        <f t="shared" si="6"/>
        <v>17371.509999999998</v>
      </c>
      <c r="G218" s="241">
        <f t="shared" si="7"/>
        <v>108800.51</v>
      </c>
      <c r="I218" s="28"/>
      <c r="J218" s="28"/>
      <c r="K218" s="28"/>
      <c r="L218" s="25"/>
    </row>
    <row r="219" spans="1:12" ht="24.95" customHeight="1" x14ac:dyDescent="0.25">
      <c r="A219" s="73">
        <v>214</v>
      </c>
      <c r="B219" s="290" t="s">
        <v>696</v>
      </c>
      <c r="C219" s="104" t="s">
        <v>18</v>
      </c>
      <c r="D219" s="240">
        <v>1</v>
      </c>
      <c r="E219" s="289">
        <v>259836</v>
      </c>
      <c r="F219" s="241">
        <f t="shared" si="6"/>
        <v>49368.840000000004</v>
      </c>
      <c r="G219" s="241">
        <f t="shared" si="7"/>
        <v>309204.84000000003</v>
      </c>
      <c r="I219" s="28"/>
      <c r="J219" s="28"/>
      <c r="K219" s="28"/>
      <c r="L219" s="25"/>
    </row>
    <row r="220" spans="1:12" ht="24.95" customHeight="1" x14ac:dyDescent="0.25">
      <c r="A220" s="73">
        <v>215</v>
      </c>
      <c r="B220" s="290" t="s">
        <v>699</v>
      </c>
      <c r="C220" s="104" t="s">
        <v>18</v>
      </c>
      <c r="D220" s="240">
        <v>1</v>
      </c>
      <c r="E220" s="278">
        <v>83954</v>
      </c>
      <c r="F220" s="241">
        <f t="shared" si="6"/>
        <v>15951.26</v>
      </c>
      <c r="G220" s="241">
        <f t="shared" si="7"/>
        <v>99905.26</v>
      </c>
      <c r="I220" s="28"/>
      <c r="J220" s="28"/>
      <c r="K220" s="28"/>
      <c r="L220" s="25"/>
    </row>
    <row r="221" spans="1:12" ht="24.95" customHeight="1" x14ac:dyDescent="0.25">
      <c r="A221" s="73">
        <v>216</v>
      </c>
      <c r="B221" s="290" t="s">
        <v>700</v>
      </c>
      <c r="C221" s="104" t="s">
        <v>18</v>
      </c>
      <c r="D221" s="240">
        <v>1</v>
      </c>
      <c r="E221" s="289">
        <v>4317</v>
      </c>
      <c r="F221" s="241">
        <f t="shared" si="6"/>
        <v>820.23</v>
      </c>
      <c r="G221" s="241">
        <f t="shared" si="7"/>
        <v>5137.2299999999996</v>
      </c>
      <c r="I221" s="28"/>
      <c r="J221" s="28"/>
      <c r="K221" s="28"/>
      <c r="L221" s="25"/>
    </row>
    <row r="222" spans="1:12" ht="24.95" customHeight="1" x14ac:dyDescent="0.25">
      <c r="A222" s="73">
        <v>217</v>
      </c>
      <c r="B222" s="290" t="s">
        <v>703</v>
      </c>
      <c r="C222" s="104" t="s">
        <v>18</v>
      </c>
      <c r="D222" s="240">
        <v>1</v>
      </c>
      <c r="E222" s="289">
        <v>10181</v>
      </c>
      <c r="F222" s="241">
        <f t="shared" si="6"/>
        <v>1934.39</v>
      </c>
      <c r="G222" s="241">
        <f t="shared" si="7"/>
        <v>12115.39</v>
      </c>
      <c r="I222" s="28"/>
      <c r="J222" s="28"/>
      <c r="K222" s="28"/>
      <c r="L222" s="25"/>
    </row>
    <row r="223" spans="1:12" ht="24.95" customHeight="1" x14ac:dyDescent="0.25">
      <c r="A223" s="73">
        <v>218</v>
      </c>
      <c r="B223" s="290" t="s">
        <v>705</v>
      </c>
      <c r="C223" s="104" t="s">
        <v>18</v>
      </c>
      <c r="D223" s="240">
        <v>1</v>
      </c>
      <c r="E223" s="289">
        <v>20627</v>
      </c>
      <c r="F223" s="241">
        <f t="shared" si="6"/>
        <v>3919.13</v>
      </c>
      <c r="G223" s="241">
        <f t="shared" si="7"/>
        <v>24546.13</v>
      </c>
      <c r="I223" s="28"/>
      <c r="J223" s="28"/>
      <c r="K223" s="28"/>
      <c r="L223" s="25"/>
    </row>
    <row r="224" spans="1:12" ht="24.95" customHeight="1" x14ac:dyDescent="0.25">
      <c r="A224" s="73">
        <v>219</v>
      </c>
      <c r="B224" s="290" t="s">
        <v>708</v>
      </c>
      <c r="C224" s="104" t="s">
        <v>18</v>
      </c>
      <c r="D224" s="240">
        <v>1</v>
      </c>
      <c r="E224" s="289">
        <v>21658</v>
      </c>
      <c r="F224" s="241">
        <f t="shared" si="6"/>
        <v>4115.0200000000004</v>
      </c>
      <c r="G224" s="241">
        <f t="shared" si="7"/>
        <v>25773.02</v>
      </c>
      <c r="I224" s="28"/>
      <c r="J224" s="28"/>
      <c r="K224" s="28"/>
      <c r="L224" s="25"/>
    </row>
    <row r="225" spans="1:12" ht="24.95" customHeight="1" x14ac:dyDescent="0.25">
      <c r="A225" s="73">
        <v>220</v>
      </c>
      <c r="B225" s="290" t="s">
        <v>711</v>
      </c>
      <c r="C225" s="104" t="s">
        <v>237</v>
      </c>
      <c r="D225" s="240">
        <v>1</v>
      </c>
      <c r="E225" s="291">
        <v>412102</v>
      </c>
      <c r="F225" s="241">
        <f t="shared" si="6"/>
        <v>78299.38</v>
      </c>
      <c r="G225" s="241">
        <f t="shared" si="7"/>
        <v>490401.38</v>
      </c>
      <c r="I225" s="28"/>
      <c r="J225" s="28"/>
      <c r="K225" s="28"/>
      <c r="L225" s="25"/>
    </row>
    <row r="226" spans="1:12" ht="24.95" customHeight="1" x14ac:dyDescent="0.25">
      <c r="A226" s="73">
        <v>221</v>
      </c>
      <c r="B226" s="290" t="s">
        <v>712</v>
      </c>
      <c r="C226" s="104" t="s">
        <v>237</v>
      </c>
      <c r="D226" s="240">
        <v>1</v>
      </c>
      <c r="E226" s="278">
        <v>282750</v>
      </c>
      <c r="F226" s="241">
        <f t="shared" si="6"/>
        <v>53722.5</v>
      </c>
      <c r="G226" s="241">
        <f t="shared" si="7"/>
        <v>336472.5</v>
      </c>
      <c r="I226" s="28"/>
      <c r="J226" s="28"/>
      <c r="K226" s="28"/>
      <c r="L226" s="25"/>
    </row>
    <row r="227" spans="1:12" ht="24.95" customHeight="1" x14ac:dyDescent="0.25">
      <c r="A227" s="73">
        <v>222</v>
      </c>
      <c r="B227" s="290" t="s">
        <v>713</v>
      </c>
      <c r="C227" s="104" t="s">
        <v>237</v>
      </c>
      <c r="D227" s="240">
        <v>1</v>
      </c>
      <c r="E227" s="289">
        <v>55987</v>
      </c>
      <c r="F227" s="241">
        <f t="shared" si="6"/>
        <v>10637.53</v>
      </c>
      <c r="G227" s="241">
        <f t="shared" si="7"/>
        <v>66624.53</v>
      </c>
      <c r="I227" s="28"/>
      <c r="J227" s="28"/>
      <c r="K227" s="28"/>
      <c r="L227" s="25"/>
    </row>
    <row r="228" spans="1:12" ht="24.95" customHeight="1" x14ac:dyDescent="0.25">
      <c r="A228" s="73">
        <v>223</v>
      </c>
      <c r="B228" s="290" t="s">
        <v>715</v>
      </c>
      <c r="C228" s="104" t="s">
        <v>18</v>
      </c>
      <c r="D228" s="240">
        <v>1</v>
      </c>
      <c r="E228" s="289">
        <v>397803</v>
      </c>
      <c r="F228" s="241">
        <f t="shared" si="6"/>
        <v>75582.570000000007</v>
      </c>
      <c r="G228" s="241">
        <f t="shared" si="7"/>
        <v>473385.57</v>
      </c>
      <c r="I228" s="28"/>
      <c r="J228" s="28"/>
      <c r="K228" s="28"/>
      <c r="L228" s="25"/>
    </row>
    <row r="229" spans="1:12" ht="24.95" customHeight="1" x14ac:dyDescent="0.25">
      <c r="A229" s="73">
        <v>224</v>
      </c>
      <c r="B229" s="290" t="s">
        <v>716</v>
      </c>
      <c r="C229" s="104" t="s">
        <v>18</v>
      </c>
      <c r="D229" s="240">
        <v>1</v>
      </c>
      <c r="E229" s="289">
        <v>500849</v>
      </c>
      <c r="F229" s="241">
        <f t="shared" si="6"/>
        <v>95161.31</v>
      </c>
      <c r="G229" s="241">
        <f t="shared" si="7"/>
        <v>596010.31000000006</v>
      </c>
      <c r="I229" s="28"/>
      <c r="J229" s="28"/>
      <c r="K229" s="28"/>
      <c r="L229" s="25"/>
    </row>
    <row r="230" spans="1:12" ht="24.95" customHeight="1" x14ac:dyDescent="0.25">
      <c r="A230" s="73">
        <v>225</v>
      </c>
      <c r="B230" s="290" t="s">
        <v>717</v>
      </c>
      <c r="C230" s="104" t="s">
        <v>18</v>
      </c>
      <c r="D230" s="240">
        <v>1</v>
      </c>
      <c r="E230" s="289">
        <v>576134</v>
      </c>
      <c r="F230" s="241">
        <f t="shared" si="6"/>
        <v>109465.46</v>
      </c>
      <c r="G230" s="241">
        <f t="shared" si="7"/>
        <v>685599.46</v>
      </c>
      <c r="I230" s="28"/>
      <c r="J230" s="28"/>
      <c r="K230" s="28"/>
      <c r="L230" s="25"/>
    </row>
    <row r="231" spans="1:12" ht="24.95" customHeight="1" x14ac:dyDescent="0.25">
      <c r="A231" s="73">
        <v>226</v>
      </c>
      <c r="B231" s="290" t="s">
        <v>718</v>
      </c>
      <c r="C231" s="104" t="s">
        <v>101</v>
      </c>
      <c r="D231" s="240">
        <v>1</v>
      </c>
      <c r="E231" s="289">
        <v>82386</v>
      </c>
      <c r="F231" s="241">
        <f t="shared" si="6"/>
        <v>15653.34</v>
      </c>
      <c r="G231" s="241">
        <f t="shared" si="7"/>
        <v>98039.34</v>
      </c>
      <c r="I231" s="28"/>
      <c r="J231" s="28"/>
      <c r="K231" s="28"/>
      <c r="L231" s="25"/>
    </row>
    <row r="232" spans="1:12" ht="24.95" customHeight="1" x14ac:dyDescent="0.25">
      <c r="A232" s="73">
        <v>227</v>
      </c>
      <c r="B232" s="290" t="s">
        <v>719</v>
      </c>
      <c r="C232" s="104" t="s">
        <v>101</v>
      </c>
      <c r="D232" s="240">
        <v>1</v>
      </c>
      <c r="E232" s="289">
        <v>77182</v>
      </c>
      <c r="F232" s="241">
        <f t="shared" si="6"/>
        <v>14664.58</v>
      </c>
      <c r="G232" s="241">
        <f t="shared" si="7"/>
        <v>91846.58</v>
      </c>
      <c r="I232" s="28"/>
      <c r="J232" s="28"/>
      <c r="K232" s="28"/>
      <c r="L232" s="25"/>
    </row>
    <row r="233" spans="1:12" ht="24.95" customHeight="1" x14ac:dyDescent="0.25">
      <c r="A233" s="73">
        <v>228</v>
      </c>
      <c r="B233" s="290" t="s">
        <v>722</v>
      </c>
      <c r="C233" s="104" t="s">
        <v>723</v>
      </c>
      <c r="D233" s="240">
        <v>1</v>
      </c>
      <c r="E233" s="289">
        <v>46116</v>
      </c>
      <c r="F233" s="241">
        <f t="shared" si="6"/>
        <v>8762.0400000000009</v>
      </c>
      <c r="G233" s="241">
        <f t="shared" si="7"/>
        <v>54878.04</v>
      </c>
      <c r="I233" s="28"/>
      <c r="J233" s="28"/>
      <c r="K233" s="28"/>
      <c r="L233" s="25"/>
    </row>
    <row r="234" spans="1:12" ht="24.95" customHeight="1" x14ac:dyDescent="0.25">
      <c r="A234" s="73">
        <v>229</v>
      </c>
      <c r="B234" s="290" t="s">
        <v>725</v>
      </c>
      <c r="C234" s="104" t="s">
        <v>18</v>
      </c>
      <c r="D234" s="240">
        <v>1</v>
      </c>
      <c r="E234" s="289">
        <v>15026</v>
      </c>
      <c r="F234" s="241">
        <f t="shared" si="6"/>
        <v>2854.94</v>
      </c>
      <c r="G234" s="241">
        <f t="shared" si="7"/>
        <v>17880.939999999999</v>
      </c>
      <c r="I234" s="28"/>
      <c r="J234" s="28"/>
      <c r="K234" s="28"/>
      <c r="L234" s="25"/>
    </row>
    <row r="235" spans="1:12" ht="24.95" customHeight="1" x14ac:dyDescent="0.25">
      <c r="A235" s="73">
        <v>230</v>
      </c>
      <c r="B235" s="290" t="s">
        <v>735</v>
      </c>
      <c r="C235" s="104" t="s">
        <v>18</v>
      </c>
      <c r="D235" s="240">
        <v>1</v>
      </c>
      <c r="E235" s="289">
        <v>3368</v>
      </c>
      <c r="F235" s="241">
        <f t="shared" si="6"/>
        <v>639.91999999999996</v>
      </c>
      <c r="G235" s="241">
        <f t="shared" si="7"/>
        <v>4007.92</v>
      </c>
      <c r="I235" s="28"/>
      <c r="J235" s="28"/>
      <c r="K235" s="28"/>
      <c r="L235" s="25"/>
    </row>
    <row r="236" spans="1:12" ht="24.95" customHeight="1" x14ac:dyDescent="0.25">
      <c r="A236" s="73">
        <v>231</v>
      </c>
      <c r="B236" s="290" t="s">
        <v>737</v>
      </c>
      <c r="C236" s="104" t="s">
        <v>18</v>
      </c>
      <c r="D236" s="240">
        <v>1</v>
      </c>
      <c r="E236" s="289">
        <v>4085</v>
      </c>
      <c r="F236" s="241">
        <f t="shared" si="6"/>
        <v>776.15</v>
      </c>
      <c r="G236" s="241">
        <f t="shared" si="7"/>
        <v>4861.1499999999996</v>
      </c>
      <c r="I236" s="28"/>
      <c r="J236" s="28"/>
      <c r="K236" s="28"/>
      <c r="L236" s="25"/>
    </row>
    <row r="237" spans="1:12" ht="24.95" customHeight="1" x14ac:dyDescent="0.25">
      <c r="A237" s="73">
        <v>232</v>
      </c>
      <c r="B237" s="290" t="s">
        <v>740</v>
      </c>
      <c r="C237" s="104" t="s">
        <v>18</v>
      </c>
      <c r="D237" s="240">
        <v>1</v>
      </c>
      <c r="E237" s="289">
        <v>8779</v>
      </c>
      <c r="F237" s="241">
        <f t="shared" si="6"/>
        <v>1668.01</v>
      </c>
      <c r="G237" s="241">
        <f t="shared" si="7"/>
        <v>10447.01</v>
      </c>
      <c r="I237" s="28"/>
      <c r="J237" s="28"/>
      <c r="K237" s="28"/>
      <c r="L237" s="25"/>
    </row>
    <row r="238" spans="1:12" ht="24.95" customHeight="1" x14ac:dyDescent="0.25">
      <c r="A238" s="73">
        <v>233</v>
      </c>
      <c r="B238" s="290" t="s">
        <v>743</v>
      </c>
      <c r="C238" s="104" t="s">
        <v>18</v>
      </c>
      <c r="D238" s="240">
        <v>1</v>
      </c>
      <c r="E238" s="289">
        <v>15324</v>
      </c>
      <c r="F238" s="241">
        <f t="shared" si="6"/>
        <v>2911.56</v>
      </c>
      <c r="G238" s="241">
        <f t="shared" si="7"/>
        <v>18235.560000000001</v>
      </c>
      <c r="I238" s="28"/>
      <c r="J238" s="28"/>
      <c r="K238" s="28"/>
      <c r="L238" s="25"/>
    </row>
    <row r="239" spans="1:12" ht="24.95" customHeight="1" x14ac:dyDescent="0.25">
      <c r="A239" s="73">
        <v>234</v>
      </c>
      <c r="B239" s="290" t="s">
        <v>745</v>
      </c>
      <c r="C239" s="104" t="s">
        <v>18</v>
      </c>
      <c r="D239" s="240">
        <v>1</v>
      </c>
      <c r="E239" s="289">
        <v>3368</v>
      </c>
      <c r="F239" s="241">
        <f t="shared" si="6"/>
        <v>639.91999999999996</v>
      </c>
      <c r="G239" s="241">
        <f t="shared" si="7"/>
        <v>4007.92</v>
      </c>
      <c r="I239" s="28"/>
      <c r="J239" s="28"/>
      <c r="K239" s="28"/>
      <c r="L239" s="25"/>
    </row>
    <row r="240" spans="1:12" ht="24.95" customHeight="1" x14ac:dyDescent="0.25">
      <c r="A240" s="73">
        <v>235</v>
      </c>
      <c r="B240" s="290" t="s">
        <v>748</v>
      </c>
      <c r="C240" s="104" t="s">
        <v>18</v>
      </c>
      <c r="D240" s="240">
        <v>1</v>
      </c>
      <c r="E240" s="289">
        <v>10635</v>
      </c>
      <c r="F240" s="241">
        <f t="shared" si="6"/>
        <v>2020.65</v>
      </c>
      <c r="G240" s="241">
        <f t="shared" si="7"/>
        <v>12655.65</v>
      </c>
      <c r="I240" s="28"/>
      <c r="J240" s="28"/>
      <c r="K240" s="28"/>
      <c r="L240" s="25"/>
    </row>
    <row r="241" spans="1:12" ht="24.95" customHeight="1" x14ac:dyDescent="0.25">
      <c r="A241" s="73">
        <v>236</v>
      </c>
      <c r="B241" s="290" t="s">
        <v>750</v>
      </c>
      <c r="C241" s="104" t="s">
        <v>18</v>
      </c>
      <c r="D241" s="240">
        <v>1</v>
      </c>
      <c r="E241" s="289">
        <v>21680</v>
      </c>
      <c r="F241" s="241">
        <f t="shared" si="6"/>
        <v>4119.2</v>
      </c>
      <c r="G241" s="241">
        <f t="shared" si="7"/>
        <v>25799.200000000001</v>
      </c>
      <c r="I241" s="28"/>
      <c r="J241" s="28"/>
      <c r="K241" s="28"/>
      <c r="L241" s="25"/>
    </row>
    <row r="242" spans="1:12" ht="24.95" customHeight="1" x14ac:dyDescent="0.25">
      <c r="A242" s="73">
        <v>237</v>
      </c>
      <c r="B242" s="290" t="s">
        <v>751</v>
      </c>
      <c r="C242" s="104" t="s">
        <v>18</v>
      </c>
      <c r="D242" s="240">
        <v>1</v>
      </c>
      <c r="E242" s="289">
        <v>256710</v>
      </c>
      <c r="F242" s="241">
        <f t="shared" si="6"/>
        <v>48774.9</v>
      </c>
      <c r="G242" s="241">
        <f t="shared" si="7"/>
        <v>305484.90000000002</v>
      </c>
      <c r="I242" s="28"/>
      <c r="J242" s="28"/>
      <c r="K242" s="28"/>
      <c r="L242" s="25"/>
    </row>
    <row r="243" spans="1:12" ht="24.95" customHeight="1" x14ac:dyDescent="0.25">
      <c r="A243" s="73">
        <v>238</v>
      </c>
      <c r="B243" s="290" t="s">
        <v>756</v>
      </c>
      <c r="C243" s="104" t="s">
        <v>18</v>
      </c>
      <c r="D243" s="240">
        <v>1</v>
      </c>
      <c r="E243" s="289">
        <v>11917</v>
      </c>
      <c r="F243" s="241">
        <f t="shared" si="6"/>
        <v>2264.23</v>
      </c>
      <c r="G243" s="241">
        <f t="shared" si="7"/>
        <v>14181.23</v>
      </c>
      <c r="I243" s="28"/>
      <c r="J243" s="28"/>
      <c r="K243" s="28"/>
      <c r="L243" s="25"/>
    </row>
    <row r="244" spans="1:12" ht="24.95" customHeight="1" x14ac:dyDescent="0.25">
      <c r="A244" s="73">
        <v>239</v>
      </c>
      <c r="B244" s="290" t="s">
        <v>758</v>
      </c>
      <c r="C244" s="104" t="s">
        <v>18</v>
      </c>
      <c r="D244" s="240">
        <v>1</v>
      </c>
      <c r="E244" s="289">
        <v>18269</v>
      </c>
      <c r="F244" s="241">
        <f t="shared" si="6"/>
        <v>3471.11</v>
      </c>
      <c r="G244" s="241">
        <f t="shared" si="7"/>
        <v>21740.11</v>
      </c>
      <c r="I244" s="28"/>
      <c r="J244" s="28"/>
      <c r="K244" s="28"/>
      <c r="L244" s="25"/>
    </row>
    <row r="245" spans="1:12" ht="24.95" customHeight="1" x14ac:dyDescent="0.25">
      <c r="A245" s="73">
        <v>240</v>
      </c>
      <c r="B245" s="290" t="s">
        <v>761</v>
      </c>
      <c r="C245" s="104" t="s">
        <v>162</v>
      </c>
      <c r="D245" s="240">
        <v>1</v>
      </c>
      <c r="E245" s="278">
        <v>19373</v>
      </c>
      <c r="F245" s="241">
        <f t="shared" si="6"/>
        <v>3680.87</v>
      </c>
      <c r="G245" s="241">
        <f t="shared" si="7"/>
        <v>23053.87</v>
      </c>
      <c r="I245" s="28"/>
      <c r="J245" s="28"/>
      <c r="K245" s="28"/>
      <c r="L245" s="25"/>
    </row>
    <row r="246" spans="1:12" ht="24.95" customHeight="1" x14ac:dyDescent="0.25">
      <c r="A246" s="73">
        <v>241</v>
      </c>
      <c r="B246" s="290" t="s">
        <v>1467</v>
      </c>
      <c r="C246" s="104" t="s">
        <v>18</v>
      </c>
      <c r="D246" s="240">
        <v>1</v>
      </c>
      <c r="E246" s="278">
        <v>71768</v>
      </c>
      <c r="F246" s="241">
        <f t="shared" si="6"/>
        <v>13635.92</v>
      </c>
      <c r="G246" s="241">
        <f t="shared" si="7"/>
        <v>85403.92</v>
      </c>
      <c r="I246" s="28"/>
      <c r="J246" s="28"/>
      <c r="K246" s="28"/>
      <c r="L246" s="25"/>
    </row>
    <row r="247" spans="1:12" ht="24.95" customHeight="1" x14ac:dyDescent="0.25">
      <c r="A247" s="73">
        <v>242</v>
      </c>
      <c r="B247" s="290" t="s">
        <v>762</v>
      </c>
      <c r="C247" s="104" t="s">
        <v>18</v>
      </c>
      <c r="D247" s="240">
        <v>1</v>
      </c>
      <c r="E247" s="289">
        <v>62617</v>
      </c>
      <c r="F247" s="241">
        <f t="shared" si="6"/>
        <v>11897.23</v>
      </c>
      <c r="G247" s="241">
        <f t="shared" si="7"/>
        <v>74514.23</v>
      </c>
      <c r="I247" s="28"/>
      <c r="J247" s="28"/>
      <c r="K247" s="28"/>
      <c r="L247" s="25"/>
    </row>
    <row r="248" spans="1:12" ht="24.95" customHeight="1" x14ac:dyDescent="0.25">
      <c r="A248" s="73">
        <v>243</v>
      </c>
      <c r="B248" s="290" t="s">
        <v>763</v>
      </c>
      <c r="C248" s="104" t="s">
        <v>18</v>
      </c>
      <c r="D248" s="240">
        <v>1</v>
      </c>
      <c r="E248" s="289">
        <v>138514</v>
      </c>
      <c r="F248" s="241">
        <f t="shared" si="6"/>
        <v>26317.66</v>
      </c>
      <c r="G248" s="241">
        <f t="shared" si="7"/>
        <v>164831.66</v>
      </c>
      <c r="I248" s="28"/>
      <c r="J248" s="28"/>
      <c r="K248" s="28"/>
      <c r="L248" s="25"/>
    </row>
    <row r="249" spans="1:12" ht="24.95" customHeight="1" x14ac:dyDescent="0.25">
      <c r="A249" s="73">
        <v>244</v>
      </c>
      <c r="B249" s="290" t="s">
        <v>765</v>
      </c>
      <c r="C249" s="104" t="s">
        <v>18</v>
      </c>
      <c r="D249" s="240">
        <v>1</v>
      </c>
      <c r="E249" s="289">
        <v>1650146</v>
      </c>
      <c r="F249" s="241">
        <f t="shared" si="6"/>
        <v>313527.74</v>
      </c>
      <c r="G249" s="241">
        <f t="shared" si="7"/>
        <v>1963673.74</v>
      </c>
      <c r="I249" s="28"/>
      <c r="J249" s="28"/>
      <c r="K249" s="28"/>
      <c r="L249" s="25"/>
    </row>
    <row r="250" spans="1:12" ht="24.95" customHeight="1" x14ac:dyDescent="0.25">
      <c r="A250" s="73">
        <v>245</v>
      </c>
      <c r="B250" s="290" t="s">
        <v>766</v>
      </c>
      <c r="C250" s="104" t="s">
        <v>359</v>
      </c>
      <c r="D250" s="240">
        <v>1</v>
      </c>
      <c r="E250" s="289">
        <v>276989</v>
      </c>
      <c r="F250" s="241">
        <f t="shared" si="6"/>
        <v>52627.91</v>
      </c>
      <c r="G250" s="241">
        <f t="shared" si="7"/>
        <v>329616.91000000003</v>
      </c>
      <c r="I250" s="28"/>
      <c r="J250" s="28"/>
      <c r="K250" s="28"/>
      <c r="L250" s="25"/>
    </row>
    <row r="251" spans="1:12" ht="24.95" customHeight="1" x14ac:dyDescent="0.25">
      <c r="A251" s="73">
        <v>246</v>
      </c>
      <c r="B251" s="290" t="s">
        <v>767</v>
      </c>
      <c r="C251" s="104" t="s">
        <v>18</v>
      </c>
      <c r="D251" s="240">
        <v>1</v>
      </c>
      <c r="E251" s="289">
        <v>9844</v>
      </c>
      <c r="F251" s="241">
        <f t="shared" si="6"/>
        <v>1870.3600000000001</v>
      </c>
      <c r="G251" s="241">
        <f t="shared" si="7"/>
        <v>11714.36</v>
      </c>
      <c r="I251" s="28"/>
      <c r="J251" s="28"/>
      <c r="K251" s="28"/>
      <c r="L251" s="25"/>
    </row>
    <row r="252" spans="1:12" ht="24.95" customHeight="1" x14ac:dyDescent="0.25">
      <c r="A252" s="73">
        <v>247</v>
      </c>
      <c r="B252" s="290" t="s">
        <v>770</v>
      </c>
      <c r="C252" s="104" t="s">
        <v>18</v>
      </c>
      <c r="D252" s="240">
        <v>1</v>
      </c>
      <c r="E252" s="289">
        <v>39025</v>
      </c>
      <c r="F252" s="241">
        <f t="shared" si="6"/>
        <v>7414.75</v>
      </c>
      <c r="G252" s="241">
        <f t="shared" si="7"/>
        <v>46439.75</v>
      </c>
      <c r="I252" s="28"/>
      <c r="J252" s="28"/>
      <c r="K252" s="28"/>
      <c r="L252" s="25"/>
    </row>
    <row r="253" spans="1:12" ht="24.95" customHeight="1" x14ac:dyDescent="0.25">
      <c r="A253" s="73">
        <v>248</v>
      </c>
      <c r="B253" s="290" t="s">
        <v>771</v>
      </c>
      <c r="C253" s="104" t="s">
        <v>18</v>
      </c>
      <c r="D253" s="240">
        <v>1</v>
      </c>
      <c r="E253" s="289">
        <v>1263</v>
      </c>
      <c r="F253" s="241">
        <f t="shared" si="6"/>
        <v>239.97</v>
      </c>
      <c r="G253" s="241">
        <f t="shared" si="7"/>
        <v>1502.97</v>
      </c>
      <c r="I253" s="28"/>
      <c r="J253" s="28"/>
      <c r="K253" s="28"/>
      <c r="L253" s="25"/>
    </row>
    <row r="254" spans="1:12" ht="24.95" customHeight="1" x14ac:dyDescent="0.25">
      <c r="A254" s="73">
        <v>249</v>
      </c>
      <c r="B254" s="290" t="s">
        <v>774</v>
      </c>
      <c r="C254" s="104" t="s">
        <v>18</v>
      </c>
      <c r="D254" s="240">
        <v>1</v>
      </c>
      <c r="E254" s="289">
        <v>2033</v>
      </c>
      <c r="F254" s="241">
        <f t="shared" si="6"/>
        <v>386.27</v>
      </c>
      <c r="G254" s="241">
        <f t="shared" si="7"/>
        <v>2419.27</v>
      </c>
      <c r="I254" s="28"/>
      <c r="J254" s="28"/>
      <c r="K254" s="28"/>
      <c r="L254" s="25"/>
    </row>
    <row r="255" spans="1:12" ht="24.95" customHeight="1" x14ac:dyDescent="0.25">
      <c r="A255" s="73">
        <v>250</v>
      </c>
      <c r="B255" s="290" t="s">
        <v>1468</v>
      </c>
      <c r="C255" s="104" t="s">
        <v>18</v>
      </c>
      <c r="D255" s="240">
        <v>1</v>
      </c>
      <c r="E255" s="278">
        <v>15950</v>
      </c>
      <c r="F255" s="241">
        <f t="shared" si="6"/>
        <v>3030.5</v>
      </c>
      <c r="G255" s="241">
        <f t="shared" si="7"/>
        <v>18980.5</v>
      </c>
      <c r="I255" s="28"/>
      <c r="J255" s="28"/>
      <c r="K255" s="28"/>
      <c r="L255" s="25"/>
    </row>
    <row r="256" spans="1:12" ht="24.95" customHeight="1" x14ac:dyDescent="0.25">
      <c r="A256" s="73">
        <v>251</v>
      </c>
      <c r="B256" s="290" t="s">
        <v>777</v>
      </c>
      <c r="C256" s="104" t="s">
        <v>18</v>
      </c>
      <c r="D256" s="240">
        <v>1</v>
      </c>
      <c r="E256" s="289">
        <v>12699</v>
      </c>
      <c r="F256" s="241">
        <f t="shared" si="6"/>
        <v>2412.81</v>
      </c>
      <c r="G256" s="241">
        <f t="shared" si="7"/>
        <v>15111.81</v>
      </c>
      <c r="I256" s="28"/>
      <c r="J256" s="28"/>
      <c r="K256" s="28"/>
      <c r="L256" s="25"/>
    </row>
    <row r="257" spans="1:12" ht="24.95" customHeight="1" x14ac:dyDescent="0.25">
      <c r="A257" s="73">
        <v>252</v>
      </c>
      <c r="B257" s="290" t="s">
        <v>782</v>
      </c>
      <c r="C257" s="104" t="s">
        <v>18</v>
      </c>
      <c r="D257" s="240">
        <v>1</v>
      </c>
      <c r="E257" s="289">
        <v>873</v>
      </c>
      <c r="F257" s="241">
        <f t="shared" si="6"/>
        <v>165.87</v>
      </c>
      <c r="G257" s="241">
        <f t="shared" si="7"/>
        <v>1038.8699999999999</v>
      </c>
      <c r="I257" s="28"/>
      <c r="J257" s="28"/>
      <c r="K257" s="28"/>
      <c r="L257" s="25"/>
    </row>
    <row r="258" spans="1:12" ht="24.95" customHeight="1" x14ac:dyDescent="0.25">
      <c r="A258" s="73">
        <v>253</v>
      </c>
      <c r="B258" s="290" t="s">
        <v>785</v>
      </c>
      <c r="C258" s="104" t="s">
        <v>18</v>
      </c>
      <c r="D258" s="240">
        <v>1</v>
      </c>
      <c r="E258" s="289">
        <v>15600</v>
      </c>
      <c r="F258" s="241">
        <f t="shared" si="6"/>
        <v>2964</v>
      </c>
      <c r="G258" s="241">
        <f t="shared" si="7"/>
        <v>18564</v>
      </c>
      <c r="I258" s="28"/>
      <c r="J258" s="28"/>
      <c r="K258" s="28"/>
      <c r="L258" s="25"/>
    </row>
    <row r="259" spans="1:12" ht="24.95" customHeight="1" x14ac:dyDescent="0.25">
      <c r="A259" s="73">
        <v>254</v>
      </c>
      <c r="B259" s="290" t="s">
        <v>788</v>
      </c>
      <c r="C259" s="104" t="s">
        <v>18</v>
      </c>
      <c r="D259" s="240">
        <v>1</v>
      </c>
      <c r="E259" s="289">
        <v>57004</v>
      </c>
      <c r="F259" s="241">
        <f t="shared" si="6"/>
        <v>10830.76</v>
      </c>
      <c r="G259" s="241">
        <f t="shared" si="7"/>
        <v>67834.759999999995</v>
      </c>
      <c r="I259" s="28"/>
      <c r="J259" s="28"/>
      <c r="K259" s="28"/>
      <c r="L259" s="25"/>
    </row>
    <row r="260" spans="1:12" ht="24.95" customHeight="1" x14ac:dyDescent="0.25">
      <c r="A260" s="73">
        <v>255</v>
      </c>
      <c r="B260" s="290" t="s">
        <v>789</v>
      </c>
      <c r="C260" s="104" t="s">
        <v>18</v>
      </c>
      <c r="D260" s="240">
        <v>1</v>
      </c>
      <c r="E260" s="289">
        <v>82640</v>
      </c>
      <c r="F260" s="241">
        <f t="shared" si="6"/>
        <v>15701.6</v>
      </c>
      <c r="G260" s="241">
        <f t="shared" si="7"/>
        <v>98341.6</v>
      </c>
      <c r="I260" s="28"/>
      <c r="J260" s="28"/>
      <c r="K260" s="28"/>
      <c r="L260" s="25"/>
    </row>
    <row r="261" spans="1:12" ht="24.95" customHeight="1" x14ac:dyDescent="0.25">
      <c r="A261" s="73">
        <v>256</v>
      </c>
      <c r="B261" s="290" t="s">
        <v>790</v>
      </c>
      <c r="C261" s="104" t="s">
        <v>18</v>
      </c>
      <c r="D261" s="240">
        <v>1</v>
      </c>
      <c r="E261" s="289">
        <v>6885</v>
      </c>
      <c r="F261" s="241">
        <f t="shared" si="6"/>
        <v>1308.1500000000001</v>
      </c>
      <c r="G261" s="241">
        <f t="shared" si="7"/>
        <v>8193.15</v>
      </c>
      <c r="I261" s="28"/>
      <c r="J261" s="28"/>
      <c r="K261" s="28"/>
      <c r="L261" s="25"/>
    </row>
    <row r="262" spans="1:12" ht="24.95" customHeight="1" x14ac:dyDescent="0.25">
      <c r="A262" s="73">
        <v>257</v>
      </c>
      <c r="B262" s="290" t="s">
        <v>794</v>
      </c>
      <c r="C262" s="104" t="s">
        <v>18</v>
      </c>
      <c r="D262" s="240">
        <v>1</v>
      </c>
      <c r="E262" s="289">
        <v>6702</v>
      </c>
      <c r="F262" s="241">
        <f t="shared" si="6"/>
        <v>1273.3800000000001</v>
      </c>
      <c r="G262" s="241">
        <f t="shared" si="7"/>
        <v>7975.38</v>
      </c>
      <c r="I262" s="28"/>
      <c r="J262" s="28"/>
      <c r="K262" s="28"/>
      <c r="L262" s="25"/>
    </row>
    <row r="263" spans="1:12" ht="24.95" customHeight="1" x14ac:dyDescent="0.25">
      <c r="A263" s="73">
        <v>258</v>
      </c>
      <c r="B263" s="290" t="s">
        <v>796</v>
      </c>
      <c r="C263" s="104" t="s">
        <v>18</v>
      </c>
      <c r="D263" s="240">
        <v>1</v>
      </c>
      <c r="E263" s="289">
        <v>34970</v>
      </c>
      <c r="F263" s="241">
        <f t="shared" ref="F263:F326" si="8">+E263*0.19</f>
        <v>6644.3</v>
      </c>
      <c r="G263" s="241">
        <f t="shared" ref="G263:G326" si="9">+F263+E263</f>
        <v>41614.300000000003</v>
      </c>
      <c r="I263" s="28"/>
      <c r="J263" s="28"/>
      <c r="K263" s="28"/>
      <c r="L263" s="25"/>
    </row>
    <row r="264" spans="1:12" ht="24.95" customHeight="1" x14ac:dyDescent="0.25">
      <c r="A264" s="73">
        <v>259</v>
      </c>
      <c r="B264" s="290" t="s">
        <v>1469</v>
      </c>
      <c r="C264" s="104" t="s">
        <v>18</v>
      </c>
      <c r="D264" s="240">
        <v>1</v>
      </c>
      <c r="E264" s="278">
        <v>411655</v>
      </c>
      <c r="F264" s="241">
        <f t="shared" si="8"/>
        <v>78214.45</v>
      </c>
      <c r="G264" s="241">
        <f t="shared" si="9"/>
        <v>489869.45</v>
      </c>
      <c r="I264" s="28"/>
      <c r="J264" s="28"/>
      <c r="K264" s="28"/>
      <c r="L264" s="25"/>
    </row>
    <row r="265" spans="1:12" ht="24.95" customHeight="1" x14ac:dyDescent="0.25">
      <c r="A265" s="73">
        <v>260</v>
      </c>
      <c r="B265" s="290" t="s">
        <v>1470</v>
      </c>
      <c r="C265" s="104" t="s">
        <v>18</v>
      </c>
      <c r="D265" s="240">
        <v>1</v>
      </c>
      <c r="E265" s="278">
        <v>52055</v>
      </c>
      <c r="F265" s="241">
        <f t="shared" si="8"/>
        <v>9890.4500000000007</v>
      </c>
      <c r="G265" s="241">
        <f t="shared" si="9"/>
        <v>61945.45</v>
      </c>
      <c r="I265" s="28"/>
      <c r="J265" s="28"/>
      <c r="K265" s="28"/>
      <c r="L265" s="25"/>
    </row>
    <row r="266" spans="1:12" ht="24.95" customHeight="1" x14ac:dyDescent="0.25">
      <c r="A266" s="73">
        <v>261</v>
      </c>
      <c r="B266" s="290" t="s">
        <v>801</v>
      </c>
      <c r="C266" s="104" t="s">
        <v>18</v>
      </c>
      <c r="D266" s="240">
        <v>1</v>
      </c>
      <c r="E266" s="289">
        <v>111850</v>
      </c>
      <c r="F266" s="241">
        <f t="shared" si="8"/>
        <v>21251.5</v>
      </c>
      <c r="G266" s="241">
        <f t="shared" si="9"/>
        <v>133101.5</v>
      </c>
      <c r="I266" s="28"/>
      <c r="J266" s="28"/>
      <c r="K266" s="28"/>
      <c r="L266" s="25"/>
    </row>
    <row r="267" spans="1:12" ht="24.95" customHeight="1" x14ac:dyDescent="0.25">
      <c r="A267" s="73">
        <v>262</v>
      </c>
      <c r="B267" s="290" t="s">
        <v>803</v>
      </c>
      <c r="C267" s="104" t="s">
        <v>804</v>
      </c>
      <c r="D267" s="240">
        <v>1</v>
      </c>
      <c r="E267" s="289">
        <v>34830</v>
      </c>
      <c r="F267" s="241">
        <f t="shared" si="8"/>
        <v>6617.7</v>
      </c>
      <c r="G267" s="241">
        <f t="shared" si="9"/>
        <v>41447.699999999997</v>
      </c>
      <c r="I267" s="28"/>
      <c r="J267" s="28"/>
      <c r="K267" s="28"/>
      <c r="L267" s="25"/>
    </row>
    <row r="268" spans="1:12" ht="24.95" customHeight="1" x14ac:dyDescent="0.25">
      <c r="A268" s="73">
        <v>263</v>
      </c>
      <c r="B268" s="290" t="s">
        <v>805</v>
      </c>
      <c r="C268" s="104" t="s">
        <v>18</v>
      </c>
      <c r="D268" s="240">
        <v>1</v>
      </c>
      <c r="E268" s="289">
        <v>21658</v>
      </c>
      <c r="F268" s="241">
        <f t="shared" si="8"/>
        <v>4115.0200000000004</v>
      </c>
      <c r="G268" s="241">
        <f t="shared" si="9"/>
        <v>25773.02</v>
      </c>
      <c r="I268" s="28"/>
      <c r="J268" s="28"/>
      <c r="K268" s="28"/>
      <c r="L268" s="25"/>
    </row>
    <row r="269" spans="1:12" ht="24.95" customHeight="1" x14ac:dyDescent="0.25">
      <c r="A269" s="73">
        <v>264</v>
      </c>
      <c r="B269" s="290" t="s">
        <v>806</v>
      </c>
      <c r="C269" s="104" t="s">
        <v>18</v>
      </c>
      <c r="D269" s="240">
        <v>1</v>
      </c>
      <c r="E269" s="278">
        <v>2842</v>
      </c>
      <c r="F269" s="241">
        <f t="shared" si="8"/>
        <v>539.98</v>
      </c>
      <c r="G269" s="241">
        <f t="shared" si="9"/>
        <v>3381.98</v>
      </c>
      <c r="I269" s="28"/>
      <c r="J269" s="28"/>
      <c r="K269" s="28"/>
      <c r="L269" s="25"/>
    </row>
    <row r="270" spans="1:12" ht="24.95" customHeight="1" x14ac:dyDescent="0.25">
      <c r="A270" s="73">
        <v>265</v>
      </c>
      <c r="B270" s="290" t="s">
        <v>1471</v>
      </c>
      <c r="C270" s="104" t="s">
        <v>115</v>
      </c>
      <c r="D270" s="240">
        <v>1</v>
      </c>
      <c r="E270" s="278">
        <v>5075</v>
      </c>
      <c r="F270" s="241">
        <f t="shared" si="8"/>
        <v>964.25</v>
      </c>
      <c r="G270" s="241">
        <f t="shared" si="9"/>
        <v>6039.25</v>
      </c>
      <c r="I270" s="28"/>
      <c r="J270" s="28"/>
      <c r="K270" s="28"/>
      <c r="L270" s="25"/>
    </row>
    <row r="271" spans="1:12" ht="24.95" customHeight="1" x14ac:dyDescent="0.25">
      <c r="A271" s="73">
        <v>266</v>
      </c>
      <c r="B271" s="290" t="s">
        <v>808</v>
      </c>
      <c r="C271" s="104" t="s">
        <v>18</v>
      </c>
      <c r="D271" s="240">
        <v>1</v>
      </c>
      <c r="E271" s="289">
        <v>763</v>
      </c>
      <c r="F271" s="241">
        <f t="shared" si="8"/>
        <v>144.97</v>
      </c>
      <c r="G271" s="241">
        <f t="shared" si="9"/>
        <v>907.97</v>
      </c>
      <c r="I271" s="28"/>
      <c r="J271" s="28"/>
      <c r="K271" s="28"/>
      <c r="L271" s="25"/>
    </row>
    <row r="272" spans="1:12" ht="24.95" customHeight="1" x14ac:dyDescent="0.25">
      <c r="A272" s="73">
        <v>267</v>
      </c>
      <c r="B272" s="290" t="s">
        <v>813</v>
      </c>
      <c r="C272" s="104" t="s">
        <v>18</v>
      </c>
      <c r="D272" s="240">
        <v>1</v>
      </c>
      <c r="E272" s="289">
        <v>390</v>
      </c>
      <c r="F272" s="241">
        <f t="shared" si="8"/>
        <v>74.099999999999994</v>
      </c>
      <c r="G272" s="241">
        <f t="shared" si="9"/>
        <v>464.1</v>
      </c>
      <c r="I272" s="28"/>
      <c r="J272" s="28"/>
      <c r="K272" s="28"/>
      <c r="L272" s="25"/>
    </row>
    <row r="273" spans="1:12" ht="24.95" customHeight="1" x14ac:dyDescent="0.25">
      <c r="A273" s="73">
        <v>268</v>
      </c>
      <c r="B273" s="290" t="s">
        <v>1472</v>
      </c>
      <c r="C273" s="104" t="s">
        <v>18</v>
      </c>
      <c r="D273" s="240">
        <v>1</v>
      </c>
      <c r="E273" s="278">
        <v>4205</v>
      </c>
      <c r="F273" s="241">
        <f t="shared" si="8"/>
        <v>798.95</v>
      </c>
      <c r="G273" s="241">
        <f t="shared" si="9"/>
        <v>5003.95</v>
      </c>
      <c r="I273" s="28"/>
      <c r="J273" s="28"/>
      <c r="K273" s="28"/>
      <c r="L273" s="25"/>
    </row>
    <row r="274" spans="1:12" ht="24.95" customHeight="1" x14ac:dyDescent="0.25">
      <c r="A274" s="73">
        <v>269</v>
      </c>
      <c r="B274" s="290" t="s">
        <v>814</v>
      </c>
      <c r="C274" s="104" t="s">
        <v>18</v>
      </c>
      <c r="D274" s="240">
        <v>1</v>
      </c>
      <c r="E274" s="289">
        <v>303</v>
      </c>
      <c r="F274" s="241">
        <f t="shared" si="8"/>
        <v>57.57</v>
      </c>
      <c r="G274" s="241">
        <f t="shared" si="9"/>
        <v>360.57</v>
      </c>
      <c r="I274" s="28"/>
      <c r="J274" s="28"/>
      <c r="K274" s="28"/>
      <c r="L274" s="25"/>
    </row>
    <row r="275" spans="1:12" ht="24.95" customHeight="1" x14ac:dyDescent="0.25">
      <c r="A275" s="73">
        <v>270</v>
      </c>
      <c r="B275" s="290" t="s">
        <v>817</v>
      </c>
      <c r="C275" s="104" t="s">
        <v>18</v>
      </c>
      <c r="D275" s="240">
        <v>1</v>
      </c>
      <c r="E275" s="289">
        <v>477</v>
      </c>
      <c r="F275" s="241">
        <f t="shared" si="8"/>
        <v>90.63</v>
      </c>
      <c r="G275" s="241">
        <f t="shared" si="9"/>
        <v>567.63</v>
      </c>
      <c r="I275" s="28"/>
      <c r="J275" s="28"/>
      <c r="K275" s="28"/>
      <c r="L275" s="25"/>
    </row>
    <row r="276" spans="1:12" ht="24.95" customHeight="1" x14ac:dyDescent="0.25">
      <c r="A276" s="73">
        <v>271</v>
      </c>
      <c r="B276" s="290" t="s">
        <v>818</v>
      </c>
      <c r="C276" s="104" t="s">
        <v>18</v>
      </c>
      <c r="D276" s="240">
        <v>1</v>
      </c>
      <c r="E276" s="278">
        <v>51</v>
      </c>
      <c r="F276" s="241">
        <f t="shared" si="8"/>
        <v>9.69</v>
      </c>
      <c r="G276" s="241">
        <f t="shared" si="9"/>
        <v>60.69</v>
      </c>
      <c r="I276" s="28"/>
      <c r="J276" s="28"/>
      <c r="K276" s="28"/>
      <c r="L276" s="25"/>
    </row>
    <row r="277" spans="1:12" ht="24.95" customHeight="1" x14ac:dyDescent="0.25">
      <c r="A277" s="73">
        <v>272</v>
      </c>
      <c r="B277" s="290" t="s">
        <v>819</v>
      </c>
      <c r="C277" s="104" t="s">
        <v>18</v>
      </c>
      <c r="D277" s="240">
        <v>1</v>
      </c>
      <c r="E277" s="289">
        <v>113</v>
      </c>
      <c r="F277" s="241">
        <f t="shared" si="8"/>
        <v>21.47</v>
      </c>
      <c r="G277" s="241">
        <f t="shared" si="9"/>
        <v>134.47</v>
      </c>
      <c r="I277" s="28"/>
      <c r="J277" s="28"/>
      <c r="K277" s="28"/>
      <c r="L277" s="25"/>
    </row>
    <row r="278" spans="1:12" ht="24.95" customHeight="1" x14ac:dyDescent="0.25">
      <c r="A278" s="73">
        <v>273</v>
      </c>
      <c r="B278" s="290" t="s">
        <v>820</v>
      </c>
      <c r="C278" s="104" t="s">
        <v>18</v>
      </c>
      <c r="D278" s="240">
        <v>1</v>
      </c>
      <c r="E278" s="289">
        <v>303</v>
      </c>
      <c r="F278" s="241">
        <f t="shared" si="8"/>
        <v>57.57</v>
      </c>
      <c r="G278" s="241">
        <f t="shared" si="9"/>
        <v>360.57</v>
      </c>
      <c r="I278" s="28"/>
      <c r="J278" s="28"/>
      <c r="K278" s="28"/>
      <c r="L278" s="25"/>
    </row>
    <row r="279" spans="1:12" ht="24.95" customHeight="1" x14ac:dyDescent="0.25">
      <c r="A279" s="73">
        <v>274</v>
      </c>
      <c r="B279" s="290" t="s">
        <v>1473</v>
      </c>
      <c r="C279" s="104" t="s">
        <v>18</v>
      </c>
      <c r="D279" s="240">
        <v>1</v>
      </c>
      <c r="E279" s="278">
        <v>58365</v>
      </c>
      <c r="F279" s="241">
        <f t="shared" si="8"/>
        <v>11089.35</v>
      </c>
      <c r="G279" s="241">
        <f t="shared" si="9"/>
        <v>69454.350000000006</v>
      </c>
      <c r="I279" s="28"/>
      <c r="J279" s="28"/>
      <c r="K279" s="28"/>
      <c r="L279" s="25"/>
    </row>
    <row r="280" spans="1:12" ht="24.95" customHeight="1" x14ac:dyDescent="0.25">
      <c r="A280" s="73">
        <v>275</v>
      </c>
      <c r="B280" s="290" t="s">
        <v>848</v>
      </c>
      <c r="C280" s="104" t="s">
        <v>18</v>
      </c>
      <c r="D280" s="240">
        <v>1</v>
      </c>
      <c r="E280" s="289">
        <v>186574</v>
      </c>
      <c r="F280" s="241">
        <f t="shared" si="8"/>
        <v>35449.06</v>
      </c>
      <c r="G280" s="241">
        <f t="shared" si="9"/>
        <v>222023.06</v>
      </c>
      <c r="I280" s="28"/>
      <c r="J280" s="28"/>
      <c r="K280" s="28"/>
      <c r="L280" s="25"/>
    </row>
    <row r="281" spans="1:12" ht="24.95" customHeight="1" x14ac:dyDescent="0.25">
      <c r="A281" s="73">
        <v>276</v>
      </c>
      <c r="B281" s="290" t="s">
        <v>849</v>
      </c>
      <c r="C281" s="104" t="s">
        <v>18</v>
      </c>
      <c r="D281" s="240">
        <v>1</v>
      </c>
      <c r="E281" s="289">
        <v>186574</v>
      </c>
      <c r="F281" s="241">
        <f t="shared" si="8"/>
        <v>35449.06</v>
      </c>
      <c r="G281" s="241">
        <f t="shared" si="9"/>
        <v>222023.06</v>
      </c>
      <c r="I281" s="28"/>
      <c r="J281" s="28"/>
      <c r="K281" s="28"/>
      <c r="L281" s="25"/>
    </row>
    <row r="282" spans="1:12" ht="24.95" customHeight="1" x14ac:dyDescent="0.25">
      <c r="A282" s="73">
        <v>277</v>
      </c>
      <c r="B282" s="290" t="s">
        <v>854</v>
      </c>
      <c r="C282" s="104" t="s">
        <v>18</v>
      </c>
      <c r="D282" s="240">
        <v>1</v>
      </c>
      <c r="E282" s="289">
        <v>39633</v>
      </c>
      <c r="F282" s="241">
        <f t="shared" si="8"/>
        <v>7530.27</v>
      </c>
      <c r="G282" s="241">
        <f t="shared" si="9"/>
        <v>47163.270000000004</v>
      </c>
      <c r="I282" s="28"/>
      <c r="J282" s="28"/>
      <c r="K282" s="28"/>
      <c r="L282" s="25"/>
    </row>
    <row r="283" spans="1:12" ht="24.95" customHeight="1" x14ac:dyDescent="0.25">
      <c r="A283" s="73">
        <v>278</v>
      </c>
      <c r="B283" s="290" t="s">
        <v>855</v>
      </c>
      <c r="C283" s="104" t="s">
        <v>18</v>
      </c>
      <c r="D283" s="240">
        <v>1</v>
      </c>
      <c r="E283" s="289">
        <v>141</v>
      </c>
      <c r="F283" s="241">
        <f t="shared" si="8"/>
        <v>26.79</v>
      </c>
      <c r="G283" s="241">
        <f t="shared" si="9"/>
        <v>167.79</v>
      </c>
      <c r="I283" s="28"/>
      <c r="J283" s="28"/>
      <c r="K283" s="28"/>
      <c r="L283" s="25"/>
    </row>
    <row r="284" spans="1:12" ht="24.95" customHeight="1" x14ac:dyDescent="0.25">
      <c r="A284" s="73">
        <v>279</v>
      </c>
      <c r="B284" s="290" t="s">
        <v>866</v>
      </c>
      <c r="C284" s="104" t="s">
        <v>18</v>
      </c>
      <c r="D284" s="240">
        <v>1</v>
      </c>
      <c r="E284" s="278">
        <v>43355</v>
      </c>
      <c r="F284" s="241">
        <f t="shared" si="8"/>
        <v>8237.4500000000007</v>
      </c>
      <c r="G284" s="241">
        <f t="shared" si="9"/>
        <v>51592.45</v>
      </c>
      <c r="I284" s="28"/>
      <c r="J284" s="28"/>
      <c r="K284" s="28"/>
      <c r="L284" s="25"/>
    </row>
    <row r="285" spans="1:12" ht="24.95" customHeight="1" x14ac:dyDescent="0.25">
      <c r="A285" s="73">
        <v>280</v>
      </c>
      <c r="B285" s="290" t="s">
        <v>869</v>
      </c>
      <c r="C285" s="104" t="s">
        <v>18</v>
      </c>
      <c r="D285" s="240">
        <v>1</v>
      </c>
      <c r="E285" s="289">
        <v>35557</v>
      </c>
      <c r="F285" s="241">
        <f t="shared" si="8"/>
        <v>6755.83</v>
      </c>
      <c r="G285" s="241">
        <f t="shared" si="9"/>
        <v>42312.83</v>
      </c>
      <c r="I285" s="28"/>
      <c r="J285" s="28"/>
      <c r="K285" s="28"/>
      <c r="L285" s="25"/>
    </row>
    <row r="286" spans="1:12" ht="24.95" customHeight="1" x14ac:dyDescent="0.25">
      <c r="A286" s="73">
        <v>281</v>
      </c>
      <c r="B286" s="290" t="s">
        <v>887</v>
      </c>
      <c r="C286" s="104" t="s">
        <v>18</v>
      </c>
      <c r="D286" s="240">
        <v>1</v>
      </c>
      <c r="E286" s="289">
        <v>162169</v>
      </c>
      <c r="F286" s="241">
        <f t="shared" si="8"/>
        <v>30812.11</v>
      </c>
      <c r="G286" s="241">
        <f t="shared" si="9"/>
        <v>192981.11</v>
      </c>
      <c r="I286" s="28"/>
      <c r="J286" s="28"/>
      <c r="K286" s="28"/>
      <c r="L286" s="25"/>
    </row>
    <row r="287" spans="1:12" ht="24.95" customHeight="1" x14ac:dyDescent="0.25">
      <c r="A287" s="73">
        <v>282</v>
      </c>
      <c r="B287" s="290" t="s">
        <v>888</v>
      </c>
      <c r="C287" s="104" t="s">
        <v>18</v>
      </c>
      <c r="D287" s="240">
        <v>1</v>
      </c>
      <c r="E287" s="289">
        <v>61071</v>
      </c>
      <c r="F287" s="241">
        <f t="shared" si="8"/>
        <v>11603.49</v>
      </c>
      <c r="G287" s="241">
        <f t="shared" si="9"/>
        <v>72674.490000000005</v>
      </c>
      <c r="I287" s="28"/>
      <c r="J287" s="28"/>
      <c r="K287" s="28"/>
      <c r="L287" s="25"/>
    </row>
    <row r="288" spans="1:12" ht="24.95" customHeight="1" x14ac:dyDescent="0.25">
      <c r="A288" s="73">
        <v>283</v>
      </c>
      <c r="B288" s="290" t="s">
        <v>889</v>
      </c>
      <c r="C288" s="104" t="s">
        <v>18</v>
      </c>
      <c r="D288" s="240">
        <v>1</v>
      </c>
      <c r="E288" s="289">
        <v>69377</v>
      </c>
      <c r="F288" s="241">
        <f t="shared" si="8"/>
        <v>13181.630000000001</v>
      </c>
      <c r="G288" s="241">
        <f t="shared" si="9"/>
        <v>82558.63</v>
      </c>
      <c r="I288" s="28"/>
      <c r="J288" s="28"/>
      <c r="K288" s="28"/>
      <c r="L288" s="25"/>
    </row>
    <row r="289" spans="1:12" ht="24.95" customHeight="1" x14ac:dyDescent="0.25">
      <c r="A289" s="73">
        <v>284</v>
      </c>
      <c r="B289" s="290" t="s">
        <v>892</v>
      </c>
      <c r="C289" s="104" t="s">
        <v>18</v>
      </c>
      <c r="D289" s="240">
        <v>1</v>
      </c>
      <c r="E289" s="289">
        <v>5584</v>
      </c>
      <c r="F289" s="241">
        <f t="shared" si="8"/>
        <v>1060.96</v>
      </c>
      <c r="G289" s="241">
        <f t="shared" si="9"/>
        <v>6644.96</v>
      </c>
      <c r="I289" s="28"/>
      <c r="J289" s="28"/>
      <c r="K289" s="28"/>
      <c r="L289" s="25"/>
    </row>
    <row r="290" spans="1:12" ht="24.95" customHeight="1" x14ac:dyDescent="0.25">
      <c r="A290" s="73">
        <v>285</v>
      </c>
      <c r="B290" s="290" t="s">
        <v>1475</v>
      </c>
      <c r="C290" s="104" t="s">
        <v>359</v>
      </c>
      <c r="D290" s="240">
        <v>1</v>
      </c>
      <c r="E290" s="278">
        <v>123250</v>
      </c>
      <c r="F290" s="241">
        <f t="shared" si="8"/>
        <v>23417.5</v>
      </c>
      <c r="G290" s="241">
        <f t="shared" si="9"/>
        <v>146667.5</v>
      </c>
      <c r="I290" s="28"/>
      <c r="J290" s="28"/>
      <c r="K290" s="28"/>
      <c r="L290" s="25"/>
    </row>
    <row r="291" spans="1:12" ht="24.95" customHeight="1" x14ac:dyDescent="0.25">
      <c r="A291" s="73">
        <v>286</v>
      </c>
      <c r="B291" s="290" t="s">
        <v>1476</v>
      </c>
      <c r="C291" s="104" t="s">
        <v>359</v>
      </c>
      <c r="D291" s="240">
        <v>1</v>
      </c>
      <c r="E291" s="278">
        <v>136590</v>
      </c>
      <c r="F291" s="241">
        <f t="shared" si="8"/>
        <v>25952.1</v>
      </c>
      <c r="G291" s="241">
        <f t="shared" si="9"/>
        <v>162542.1</v>
      </c>
      <c r="I291" s="28"/>
      <c r="J291" s="28"/>
      <c r="K291" s="28"/>
      <c r="L291" s="25"/>
    </row>
    <row r="292" spans="1:12" ht="24.95" customHeight="1" x14ac:dyDescent="0.25">
      <c r="A292" s="73">
        <v>287</v>
      </c>
      <c r="B292" s="290" t="s">
        <v>895</v>
      </c>
      <c r="C292" s="104" t="s">
        <v>18</v>
      </c>
      <c r="D292" s="240">
        <v>1</v>
      </c>
      <c r="E292" s="289">
        <v>10840</v>
      </c>
      <c r="F292" s="241">
        <f t="shared" si="8"/>
        <v>2059.6</v>
      </c>
      <c r="G292" s="241">
        <f t="shared" si="9"/>
        <v>12899.6</v>
      </c>
      <c r="I292" s="28"/>
      <c r="J292" s="28"/>
      <c r="K292" s="28"/>
      <c r="L292" s="25"/>
    </row>
    <row r="293" spans="1:12" ht="24.95" customHeight="1" x14ac:dyDescent="0.25">
      <c r="A293" s="73">
        <v>288</v>
      </c>
      <c r="B293" s="290" t="s">
        <v>896</v>
      </c>
      <c r="C293" s="104" t="s">
        <v>18</v>
      </c>
      <c r="D293" s="240">
        <v>1</v>
      </c>
      <c r="E293" s="289">
        <v>5314</v>
      </c>
      <c r="F293" s="241">
        <f t="shared" si="8"/>
        <v>1009.66</v>
      </c>
      <c r="G293" s="241">
        <f t="shared" si="9"/>
        <v>6323.66</v>
      </c>
      <c r="I293" s="28"/>
      <c r="J293" s="28"/>
      <c r="K293" s="28"/>
      <c r="L293" s="25"/>
    </row>
    <row r="294" spans="1:12" ht="24.95" customHeight="1" x14ac:dyDescent="0.25">
      <c r="A294" s="73">
        <v>289</v>
      </c>
      <c r="B294" s="290" t="s">
        <v>899</v>
      </c>
      <c r="C294" s="104" t="s">
        <v>18</v>
      </c>
      <c r="D294" s="240">
        <v>1</v>
      </c>
      <c r="E294" s="289">
        <v>16082</v>
      </c>
      <c r="F294" s="241">
        <f t="shared" si="8"/>
        <v>3055.58</v>
      </c>
      <c r="G294" s="241">
        <f t="shared" si="9"/>
        <v>19137.580000000002</v>
      </c>
      <c r="I294" s="28"/>
      <c r="J294" s="28"/>
      <c r="K294" s="28"/>
      <c r="L294" s="25"/>
    </row>
    <row r="295" spans="1:12" ht="24.95" customHeight="1" x14ac:dyDescent="0.25">
      <c r="A295" s="73">
        <v>290</v>
      </c>
      <c r="B295" s="290" t="s">
        <v>906</v>
      </c>
      <c r="C295" s="104" t="s">
        <v>907</v>
      </c>
      <c r="D295" s="240">
        <v>1</v>
      </c>
      <c r="E295" s="289">
        <v>47147</v>
      </c>
      <c r="F295" s="241">
        <f t="shared" si="8"/>
        <v>8957.93</v>
      </c>
      <c r="G295" s="241">
        <f t="shared" si="9"/>
        <v>56104.93</v>
      </c>
      <c r="I295" s="28"/>
      <c r="J295" s="28"/>
      <c r="K295" s="28"/>
      <c r="L295" s="25"/>
    </row>
    <row r="296" spans="1:12" ht="24.95" customHeight="1" x14ac:dyDescent="0.25">
      <c r="A296" s="73">
        <v>291</v>
      </c>
      <c r="B296" s="290" t="s">
        <v>908</v>
      </c>
      <c r="C296" s="104" t="s">
        <v>907</v>
      </c>
      <c r="D296" s="240">
        <v>1</v>
      </c>
      <c r="E296" s="289">
        <v>98214</v>
      </c>
      <c r="F296" s="241">
        <f t="shared" si="8"/>
        <v>18660.66</v>
      </c>
      <c r="G296" s="241">
        <f t="shared" si="9"/>
        <v>116874.66</v>
      </c>
      <c r="I296" s="28"/>
      <c r="J296" s="28"/>
      <c r="K296" s="28"/>
      <c r="L296" s="25"/>
    </row>
    <row r="297" spans="1:12" ht="24.95" customHeight="1" x14ac:dyDescent="0.25">
      <c r="A297" s="73">
        <v>292</v>
      </c>
      <c r="B297" s="290" t="s">
        <v>909</v>
      </c>
      <c r="C297" s="104" t="s">
        <v>907</v>
      </c>
      <c r="D297" s="240">
        <v>1</v>
      </c>
      <c r="E297" s="289">
        <v>101661</v>
      </c>
      <c r="F297" s="241">
        <f t="shared" si="8"/>
        <v>19315.59</v>
      </c>
      <c r="G297" s="241">
        <f t="shared" si="9"/>
        <v>120976.59</v>
      </c>
      <c r="I297" s="28"/>
      <c r="J297" s="28"/>
      <c r="K297" s="28"/>
      <c r="L297" s="25"/>
    </row>
    <row r="298" spans="1:12" ht="24.95" customHeight="1" x14ac:dyDescent="0.25">
      <c r="A298" s="73">
        <v>293</v>
      </c>
      <c r="B298" s="290" t="s">
        <v>910</v>
      </c>
      <c r="C298" s="104" t="s">
        <v>907</v>
      </c>
      <c r="D298" s="240">
        <v>1</v>
      </c>
      <c r="E298" s="289">
        <v>106081</v>
      </c>
      <c r="F298" s="241">
        <f t="shared" si="8"/>
        <v>20155.39</v>
      </c>
      <c r="G298" s="241">
        <f t="shared" si="9"/>
        <v>126236.39</v>
      </c>
      <c r="I298" s="28"/>
      <c r="J298" s="28"/>
      <c r="K298" s="28"/>
      <c r="L298" s="25"/>
    </row>
    <row r="299" spans="1:12" ht="24.95" customHeight="1" x14ac:dyDescent="0.25">
      <c r="A299" s="73">
        <v>294</v>
      </c>
      <c r="B299" s="290" t="s">
        <v>911</v>
      </c>
      <c r="C299" s="104" t="s">
        <v>907</v>
      </c>
      <c r="D299" s="240">
        <v>1</v>
      </c>
      <c r="E299" s="289">
        <v>188588</v>
      </c>
      <c r="F299" s="241">
        <f t="shared" si="8"/>
        <v>35831.72</v>
      </c>
      <c r="G299" s="241">
        <f t="shared" si="9"/>
        <v>224419.72</v>
      </c>
      <c r="I299" s="28"/>
      <c r="J299" s="28"/>
      <c r="K299" s="28"/>
      <c r="L299" s="25"/>
    </row>
    <row r="300" spans="1:12" ht="24.95" customHeight="1" x14ac:dyDescent="0.25">
      <c r="A300" s="73">
        <v>295</v>
      </c>
      <c r="B300" s="290" t="s">
        <v>1477</v>
      </c>
      <c r="C300" s="104" t="s">
        <v>907</v>
      </c>
      <c r="D300" s="240">
        <v>1</v>
      </c>
      <c r="E300" s="278">
        <v>12905</v>
      </c>
      <c r="F300" s="241">
        <f t="shared" si="8"/>
        <v>2451.9499999999998</v>
      </c>
      <c r="G300" s="241">
        <f t="shared" si="9"/>
        <v>15356.95</v>
      </c>
      <c r="I300" s="28"/>
      <c r="J300" s="28"/>
      <c r="K300" s="28"/>
      <c r="L300" s="25"/>
    </row>
    <row r="301" spans="1:12" ht="24.95" customHeight="1" x14ac:dyDescent="0.25">
      <c r="A301" s="73">
        <v>296</v>
      </c>
      <c r="B301" s="290" t="s">
        <v>918</v>
      </c>
      <c r="C301" s="104" t="s">
        <v>907</v>
      </c>
      <c r="D301" s="240">
        <v>1</v>
      </c>
      <c r="E301" s="289">
        <v>19890</v>
      </c>
      <c r="F301" s="241">
        <f t="shared" si="8"/>
        <v>3779.1</v>
      </c>
      <c r="G301" s="241">
        <f t="shared" si="9"/>
        <v>23669.1</v>
      </c>
      <c r="I301" s="28"/>
      <c r="J301" s="28"/>
      <c r="K301" s="28"/>
      <c r="L301" s="25"/>
    </row>
    <row r="302" spans="1:12" ht="24.95" customHeight="1" x14ac:dyDescent="0.25">
      <c r="A302" s="73">
        <v>297</v>
      </c>
      <c r="B302" s="290" t="s">
        <v>924</v>
      </c>
      <c r="C302" s="104" t="s">
        <v>907</v>
      </c>
      <c r="D302" s="240">
        <v>1</v>
      </c>
      <c r="E302" s="289">
        <v>278109</v>
      </c>
      <c r="F302" s="241">
        <f t="shared" si="8"/>
        <v>52840.71</v>
      </c>
      <c r="G302" s="241">
        <f t="shared" si="9"/>
        <v>330949.71000000002</v>
      </c>
      <c r="I302" s="28"/>
      <c r="J302" s="28"/>
      <c r="K302" s="28"/>
      <c r="L302" s="25"/>
    </row>
    <row r="303" spans="1:12" ht="24.95" customHeight="1" x14ac:dyDescent="0.25">
      <c r="A303" s="73">
        <v>298</v>
      </c>
      <c r="B303" s="290" t="s">
        <v>1481</v>
      </c>
      <c r="C303" s="104" t="s">
        <v>907</v>
      </c>
      <c r="D303" s="240">
        <v>1</v>
      </c>
      <c r="E303" s="278">
        <v>488734</v>
      </c>
      <c r="F303" s="241">
        <f t="shared" si="8"/>
        <v>92859.46</v>
      </c>
      <c r="G303" s="241">
        <f t="shared" si="9"/>
        <v>581593.46</v>
      </c>
      <c r="I303" s="28"/>
      <c r="J303" s="28"/>
      <c r="K303" s="28"/>
      <c r="L303" s="25"/>
    </row>
    <row r="304" spans="1:12" ht="24.95" customHeight="1" x14ac:dyDescent="0.25">
      <c r="A304" s="73">
        <v>299</v>
      </c>
      <c r="B304" s="290" t="s">
        <v>925</v>
      </c>
      <c r="C304" s="104" t="s">
        <v>907</v>
      </c>
      <c r="D304" s="240">
        <v>1</v>
      </c>
      <c r="E304" s="289">
        <v>286566</v>
      </c>
      <c r="F304" s="241">
        <f t="shared" si="8"/>
        <v>54447.54</v>
      </c>
      <c r="G304" s="241">
        <f t="shared" si="9"/>
        <v>341013.54</v>
      </c>
      <c r="I304" s="28"/>
      <c r="J304" s="28"/>
      <c r="K304" s="28"/>
      <c r="L304" s="25"/>
    </row>
    <row r="305" spans="1:12" ht="24.95" customHeight="1" x14ac:dyDescent="0.25">
      <c r="A305" s="73">
        <v>300</v>
      </c>
      <c r="B305" s="290" t="s">
        <v>926</v>
      </c>
      <c r="C305" s="104" t="s">
        <v>907</v>
      </c>
      <c r="D305" s="240">
        <v>1</v>
      </c>
      <c r="E305" s="289">
        <v>286566</v>
      </c>
      <c r="F305" s="241">
        <f t="shared" si="8"/>
        <v>54447.54</v>
      </c>
      <c r="G305" s="241">
        <f t="shared" si="9"/>
        <v>341013.54</v>
      </c>
      <c r="I305" s="28"/>
      <c r="J305" s="28"/>
      <c r="K305" s="28"/>
      <c r="L305" s="25"/>
    </row>
    <row r="306" spans="1:12" ht="24.95" customHeight="1" x14ac:dyDescent="0.25">
      <c r="A306" s="73">
        <v>301</v>
      </c>
      <c r="B306" s="290" t="s">
        <v>927</v>
      </c>
      <c r="C306" s="104" t="s">
        <v>907</v>
      </c>
      <c r="D306" s="240">
        <v>1</v>
      </c>
      <c r="E306" s="289">
        <v>318152</v>
      </c>
      <c r="F306" s="241">
        <f t="shared" si="8"/>
        <v>60448.88</v>
      </c>
      <c r="G306" s="241">
        <f t="shared" si="9"/>
        <v>378600.88</v>
      </c>
      <c r="I306" s="28"/>
      <c r="J306" s="28"/>
      <c r="K306" s="28"/>
      <c r="L306" s="25"/>
    </row>
    <row r="307" spans="1:12" ht="24.95" customHeight="1" x14ac:dyDescent="0.25">
      <c r="A307" s="73">
        <v>302</v>
      </c>
      <c r="B307" s="290" t="s">
        <v>928</v>
      </c>
      <c r="C307" s="104" t="s">
        <v>907</v>
      </c>
      <c r="D307" s="240">
        <v>1</v>
      </c>
      <c r="E307" s="289">
        <v>95767</v>
      </c>
      <c r="F307" s="241">
        <f t="shared" si="8"/>
        <v>18195.73</v>
      </c>
      <c r="G307" s="241">
        <f t="shared" si="9"/>
        <v>113962.73</v>
      </c>
      <c r="I307" s="28"/>
      <c r="J307" s="28"/>
      <c r="K307" s="28"/>
      <c r="L307" s="25"/>
    </row>
    <row r="308" spans="1:12" ht="24.95" customHeight="1" x14ac:dyDescent="0.25">
      <c r="A308" s="73">
        <v>303</v>
      </c>
      <c r="B308" s="290" t="s">
        <v>929</v>
      </c>
      <c r="C308" s="104" t="s">
        <v>370</v>
      </c>
      <c r="D308" s="240">
        <v>1</v>
      </c>
      <c r="E308" s="289">
        <v>18417</v>
      </c>
      <c r="F308" s="241">
        <f t="shared" si="8"/>
        <v>3499.23</v>
      </c>
      <c r="G308" s="241">
        <f t="shared" si="9"/>
        <v>21916.23</v>
      </c>
      <c r="I308" s="28"/>
      <c r="J308" s="28"/>
      <c r="K308" s="28"/>
      <c r="L308" s="25"/>
    </row>
    <row r="309" spans="1:12" ht="24.95" customHeight="1" x14ac:dyDescent="0.25">
      <c r="A309" s="73">
        <v>304</v>
      </c>
      <c r="B309" s="290" t="s">
        <v>1482</v>
      </c>
      <c r="C309" s="104" t="s">
        <v>18</v>
      </c>
      <c r="D309" s="240">
        <v>1</v>
      </c>
      <c r="E309" s="278">
        <v>609122</v>
      </c>
      <c r="F309" s="241">
        <f t="shared" si="8"/>
        <v>115733.18000000001</v>
      </c>
      <c r="G309" s="241">
        <f t="shared" si="9"/>
        <v>724855.18</v>
      </c>
      <c r="I309" s="28"/>
      <c r="J309" s="28"/>
      <c r="K309" s="28"/>
      <c r="L309" s="25"/>
    </row>
    <row r="310" spans="1:12" ht="24.95" customHeight="1" x14ac:dyDescent="0.25">
      <c r="A310" s="73">
        <v>305</v>
      </c>
      <c r="B310" s="290" t="s">
        <v>931</v>
      </c>
      <c r="C310" s="104" t="s">
        <v>370</v>
      </c>
      <c r="D310" s="240">
        <v>1</v>
      </c>
      <c r="E310" s="289">
        <v>11272</v>
      </c>
      <c r="F310" s="241">
        <f t="shared" si="8"/>
        <v>2141.6799999999998</v>
      </c>
      <c r="G310" s="241">
        <f t="shared" si="9"/>
        <v>13413.68</v>
      </c>
      <c r="I310" s="28"/>
      <c r="J310" s="28"/>
      <c r="K310" s="28"/>
      <c r="L310" s="25"/>
    </row>
    <row r="311" spans="1:12" ht="24.95" customHeight="1" x14ac:dyDescent="0.25">
      <c r="A311" s="73">
        <v>306</v>
      </c>
      <c r="B311" s="290" t="s">
        <v>1483</v>
      </c>
      <c r="C311" s="104" t="s">
        <v>18</v>
      </c>
      <c r="D311" s="240">
        <v>1</v>
      </c>
      <c r="E311" s="278">
        <v>475455</v>
      </c>
      <c r="F311" s="241">
        <f t="shared" si="8"/>
        <v>90336.45</v>
      </c>
      <c r="G311" s="241">
        <f t="shared" si="9"/>
        <v>565791.44999999995</v>
      </c>
      <c r="I311" s="28"/>
      <c r="J311" s="28"/>
      <c r="K311" s="28"/>
      <c r="L311" s="25"/>
    </row>
    <row r="312" spans="1:12" ht="24.95" customHeight="1" x14ac:dyDescent="0.25">
      <c r="A312" s="281">
        <v>307</v>
      </c>
      <c r="B312" s="293" t="s">
        <v>1484</v>
      </c>
      <c r="C312" s="283" t="s">
        <v>370</v>
      </c>
      <c r="D312" s="240">
        <v>1</v>
      </c>
      <c r="E312" s="278">
        <v>3634</v>
      </c>
      <c r="F312" s="241">
        <f t="shared" si="8"/>
        <v>690.46</v>
      </c>
      <c r="G312" s="241">
        <f t="shared" si="9"/>
        <v>4324.46</v>
      </c>
      <c r="I312" s="28"/>
      <c r="J312" s="28"/>
      <c r="K312" s="28"/>
      <c r="L312" s="25"/>
    </row>
    <row r="313" spans="1:12" ht="24.95" customHeight="1" x14ac:dyDescent="0.25">
      <c r="A313" s="281">
        <v>308</v>
      </c>
      <c r="B313" s="293" t="s">
        <v>934</v>
      </c>
      <c r="C313" s="283" t="s">
        <v>930</v>
      </c>
      <c r="D313" s="240">
        <v>1</v>
      </c>
      <c r="E313" s="289">
        <v>854540</v>
      </c>
      <c r="F313" s="241">
        <f t="shared" si="8"/>
        <v>162362.6</v>
      </c>
      <c r="G313" s="241">
        <f t="shared" si="9"/>
        <v>1016902.6</v>
      </c>
      <c r="I313" s="28"/>
      <c r="J313" s="28"/>
      <c r="K313" s="28"/>
      <c r="L313" s="25"/>
    </row>
    <row r="314" spans="1:12" ht="24.95" customHeight="1" x14ac:dyDescent="0.25">
      <c r="A314" s="73">
        <v>309</v>
      </c>
      <c r="B314" s="290" t="s">
        <v>938</v>
      </c>
      <c r="C314" s="104" t="s">
        <v>370</v>
      </c>
      <c r="D314" s="240">
        <v>1</v>
      </c>
      <c r="E314" s="289">
        <v>13997</v>
      </c>
      <c r="F314" s="241">
        <f t="shared" si="8"/>
        <v>2659.43</v>
      </c>
      <c r="G314" s="241">
        <f t="shared" si="9"/>
        <v>16656.43</v>
      </c>
      <c r="I314" s="28"/>
      <c r="J314" s="28"/>
      <c r="K314" s="28"/>
      <c r="L314" s="25"/>
    </row>
    <row r="315" spans="1:12" ht="24.95" customHeight="1" x14ac:dyDescent="0.25">
      <c r="A315" s="73">
        <v>310</v>
      </c>
      <c r="B315" s="290" t="s">
        <v>941</v>
      </c>
      <c r="C315" s="104" t="s">
        <v>370</v>
      </c>
      <c r="D315" s="240">
        <v>1</v>
      </c>
      <c r="E315" s="289">
        <v>12818</v>
      </c>
      <c r="F315" s="241">
        <f t="shared" si="8"/>
        <v>2435.42</v>
      </c>
      <c r="G315" s="241">
        <f t="shared" si="9"/>
        <v>15253.42</v>
      </c>
      <c r="I315" s="28"/>
      <c r="J315" s="28"/>
      <c r="K315" s="28"/>
      <c r="L315" s="25"/>
    </row>
    <row r="316" spans="1:12" ht="24.95" customHeight="1" x14ac:dyDescent="0.25">
      <c r="A316" s="73">
        <v>311</v>
      </c>
      <c r="B316" s="290" t="s">
        <v>944</v>
      </c>
      <c r="C316" s="104" t="s">
        <v>370</v>
      </c>
      <c r="D316" s="240">
        <v>1</v>
      </c>
      <c r="E316" s="289">
        <v>9577</v>
      </c>
      <c r="F316" s="241">
        <f t="shared" si="8"/>
        <v>1819.63</v>
      </c>
      <c r="G316" s="241">
        <f t="shared" si="9"/>
        <v>11396.630000000001</v>
      </c>
      <c r="I316" s="28"/>
      <c r="J316" s="28"/>
      <c r="K316" s="28"/>
      <c r="L316" s="25"/>
    </row>
    <row r="317" spans="1:12" ht="24.95" customHeight="1" x14ac:dyDescent="0.25">
      <c r="A317" s="73">
        <v>312</v>
      </c>
      <c r="B317" s="290" t="s">
        <v>946</v>
      </c>
      <c r="C317" s="104" t="s">
        <v>370</v>
      </c>
      <c r="D317" s="240">
        <v>1</v>
      </c>
      <c r="E317" s="289">
        <v>23721</v>
      </c>
      <c r="F317" s="241">
        <f t="shared" si="8"/>
        <v>4506.99</v>
      </c>
      <c r="G317" s="241">
        <f t="shared" si="9"/>
        <v>28227.989999999998</v>
      </c>
      <c r="I317" s="28"/>
      <c r="J317" s="28"/>
      <c r="K317" s="28"/>
      <c r="L317" s="25"/>
    </row>
    <row r="318" spans="1:12" ht="24.95" customHeight="1" x14ac:dyDescent="0.25">
      <c r="A318" s="73">
        <v>313</v>
      </c>
      <c r="B318" s="290" t="s">
        <v>948</v>
      </c>
      <c r="C318" s="104" t="s">
        <v>370</v>
      </c>
      <c r="D318" s="240">
        <v>1</v>
      </c>
      <c r="E318" s="289">
        <v>37276</v>
      </c>
      <c r="F318" s="241">
        <f t="shared" si="8"/>
        <v>7082.4400000000005</v>
      </c>
      <c r="G318" s="241">
        <f t="shared" si="9"/>
        <v>44358.44</v>
      </c>
      <c r="I318" s="28"/>
      <c r="J318" s="28"/>
      <c r="K318" s="28"/>
      <c r="L318" s="25"/>
    </row>
    <row r="319" spans="1:12" ht="24.95" customHeight="1" x14ac:dyDescent="0.25">
      <c r="A319" s="73">
        <v>314</v>
      </c>
      <c r="B319" s="290" t="s">
        <v>950</v>
      </c>
      <c r="C319" s="104" t="s">
        <v>370</v>
      </c>
      <c r="D319" s="240">
        <v>1</v>
      </c>
      <c r="E319" s="289">
        <v>7661</v>
      </c>
      <c r="F319" s="241">
        <f t="shared" si="8"/>
        <v>1455.59</v>
      </c>
      <c r="G319" s="241">
        <f t="shared" si="9"/>
        <v>9116.59</v>
      </c>
      <c r="I319" s="28"/>
      <c r="J319" s="28"/>
      <c r="K319" s="28"/>
      <c r="L319" s="25"/>
    </row>
    <row r="320" spans="1:12" ht="24.95" customHeight="1" x14ac:dyDescent="0.25">
      <c r="A320" s="73">
        <v>315</v>
      </c>
      <c r="B320" s="290" t="s">
        <v>951</v>
      </c>
      <c r="C320" s="104" t="s">
        <v>907</v>
      </c>
      <c r="D320" s="240">
        <v>1</v>
      </c>
      <c r="E320" s="289">
        <v>11050</v>
      </c>
      <c r="F320" s="241">
        <f t="shared" si="8"/>
        <v>2099.5</v>
      </c>
      <c r="G320" s="241">
        <f t="shared" si="9"/>
        <v>13149.5</v>
      </c>
      <c r="I320" s="28"/>
      <c r="J320" s="28"/>
      <c r="K320" s="28"/>
      <c r="L320" s="25"/>
    </row>
    <row r="321" spans="1:12" ht="24.95" customHeight="1" x14ac:dyDescent="0.25">
      <c r="A321" s="73">
        <v>316</v>
      </c>
      <c r="B321" s="290" t="s">
        <v>954</v>
      </c>
      <c r="C321" s="104" t="s">
        <v>907</v>
      </c>
      <c r="D321" s="240">
        <v>1</v>
      </c>
      <c r="E321" s="289">
        <v>29408</v>
      </c>
      <c r="F321" s="241">
        <f t="shared" si="8"/>
        <v>5587.52</v>
      </c>
      <c r="G321" s="241">
        <f t="shared" si="9"/>
        <v>34995.520000000004</v>
      </c>
      <c r="I321" s="28"/>
      <c r="J321" s="28"/>
      <c r="K321" s="28"/>
      <c r="L321" s="25"/>
    </row>
    <row r="322" spans="1:12" ht="24.95" customHeight="1" x14ac:dyDescent="0.25">
      <c r="A322" s="73">
        <v>317</v>
      </c>
      <c r="B322" s="290" t="s">
        <v>958</v>
      </c>
      <c r="C322" s="104" t="s">
        <v>907</v>
      </c>
      <c r="D322" s="240">
        <v>1</v>
      </c>
      <c r="E322" s="289">
        <v>85749</v>
      </c>
      <c r="F322" s="241">
        <f t="shared" si="8"/>
        <v>16292.31</v>
      </c>
      <c r="G322" s="241">
        <f t="shared" si="9"/>
        <v>102041.31</v>
      </c>
      <c r="I322" s="28"/>
      <c r="J322" s="28"/>
      <c r="K322" s="28"/>
      <c r="L322" s="25"/>
    </row>
    <row r="323" spans="1:12" ht="24.95" customHeight="1" x14ac:dyDescent="0.25">
      <c r="A323" s="73">
        <v>318</v>
      </c>
      <c r="B323" s="290" t="s">
        <v>961</v>
      </c>
      <c r="C323" s="104" t="s">
        <v>907</v>
      </c>
      <c r="D323" s="240">
        <v>1</v>
      </c>
      <c r="E323" s="289">
        <v>54514</v>
      </c>
      <c r="F323" s="241">
        <f t="shared" si="8"/>
        <v>10357.66</v>
      </c>
      <c r="G323" s="241">
        <f t="shared" si="9"/>
        <v>64871.66</v>
      </c>
      <c r="I323" s="28"/>
      <c r="J323" s="28"/>
      <c r="K323" s="28"/>
      <c r="L323" s="25"/>
    </row>
    <row r="324" spans="1:12" ht="24.95" customHeight="1" x14ac:dyDescent="0.25">
      <c r="A324" s="73">
        <v>319</v>
      </c>
      <c r="B324" s="290" t="s">
        <v>962</v>
      </c>
      <c r="C324" s="104" t="s">
        <v>907</v>
      </c>
      <c r="D324" s="240">
        <v>1</v>
      </c>
      <c r="E324" s="289">
        <v>3683</v>
      </c>
      <c r="F324" s="241">
        <f t="shared" si="8"/>
        <v>699.77</v>
      </c>
      <c r="G324" s="241">
        <f t="shared" si="9"/>
        <v>4382.7700000000004</v>
      </c>
      <c r="I324" s="28"/>
      <c r="J324" s="28"/>
      <c r="K324" s="28"/>
      <c r="L324" s="25"/>
    </row>
    <row r="325" spans="1:12" ht="24.95" customHeight="1" x14ac:dyDescent="0.25">
      <c r="A325" s="73">
        <v>320</v>
      </c>
      <c r="B325" s="290" t="s">
        <v>968</v>
      </c>
      <c r="C325" s="104" t="s">
        <v>907</v>
      </c>
      <c r="D325" s="240">
        <v>1</v>
      </c>
      <c r="E325" s="289">
        <v>11787</v>
      </c>
      <c r="F325" s="241">
        <f t="shared" si="8"/>
        <v>2239.5300000000002</v>
      </c>
      <c r="G325" s="241">
        <f t="shared" si="9"/>
        <v>14026.53</v>
      </c>
      <c r="I325" s="28"/>
      <c r="J325" s="28"/>
      <c r="K325" s="28"/>
      <c r="L325" s="25"/>
    </row>
    <row r="326" spans="1:12" ht="24.95" customHeight="1" x14ac:dyDescent="0.25">
      <c r="A326" s="73">
        <v>321</v>
      </c>
      <c r="B326" s="290" t="s">
        <v>973</v>
      </c>
      <c r="C326" s="104" t="s">
        <v>907</v>
      </c>
      <c r="D326" s="240">
        <v>1</v>
      </c>
      <c r="E326" s="289">
        <v>51567</v>
      </c>
      <c r="F326" s="241">
        <f t="shared" si="8"/>
        <v>9797.73</v>
      </c>
      <c r="G326" s="241">
        <f t="shared" si="9"/>
        <v>61364.729999999996</v>
      </c>
      <c r="I326" s="28"/>
      <c r="J326" s="28"/>
      <c r="K326" s="28"/>
      <c r="L326" s="25"/>
    </row>
    <row r="327" spans="1:12" ht="24.95" customHeight="1" x14ac:dyDescent="0.25">
      <c r="A327" s="73">
        <v>322</v>
      </c>
      <c r="B327" s="290" t="s">
        <v>974</v>
      </c>
      <c r="C327" s="104" t="s">
        <v>907</v>
      </c>
      <c r="D327" s="240">
        <v>1</v>
      </c>
      <c r="E327" s="289">
        <v>85454</v>
      </c>
      <c r="F327" s="241">
        <f t="shared" ref="F327:F390" si="10">+E327*0.19</f>
        <v>16236.26</v>
      </c>
      <c r="G327" s="241">
        <f t="shared" ref="G327:G390" si="11">+F327+E327</f>
        <v>101690.26</v>
      </c>
      <c r="I327" s="28"/>
      <c r="J327" s="28"/>
      <c r="K327" s="28"/>
      <c r="L327" s="25"/>
    </row>
    <row r="328" spans="1:12" ht="24.95" customHeight="1" x14ac:dyDescent="0.25">
      <c r="A328" s="73">
        <v>323</v>
      </c>
      <c r="B328" s="290" t="s">
        <v>981</v>
      </c>
      <c r="C328" s="104" t="s">
        <v>907</v>
      </c>
      <c r="D328" s="240">
        <v>1</v>
      </c>
      <c r="E328" s="289">
        <v>52598</v>
      </c>
      <c r="F328" s="241">
        <f t="shared" si="10"/>
        <v>9993.6200000000008</v>
      </c>
      <c r="G328" s="241">
        <f t="shared" si="11"/>
        <v>62591.62</v>
      </c>
      <c r="I328" s="28"/>
      <c r="J328" s="28"/>
      <c r="K328" s="28"/>
      <c r="L328" s="25"/>
    </row>
    <row r="329" spans="1:12" ht="24.95" customHeight="1" x14ac:dyDescent="0.25">
      <c r="A329" s="73">
        <v>324</v>
      </c>
      <c r="B329" s="290" t="s">
        <v>987</v>
      </c>
      <c r="C329" s="104" t="s">
        <v>907</v>
      </c>
      <c r="D329" s="240">
        <v>1</v>
      </c>
      <c r="E329" s="289">
        <v>33887</v>
      </c>
      <c r="F329" s="241">
        <f t="shared" si="10"/>
        <v>6438.53</v>
      </c>
      <c r="G329" s="241">
        <f t="shared" si="11"/>
        <v>40325.53</v>
      </c>
      <c r="I329" s="28"/>
      <c r="J329" s="28"/>
      <c r="K329" s="28"/>
      <c r="L329" s="25"/>
    </row>
    <row r="330" spans="1:12" ht="24.95" customHeight="1" x14ac:dyDescent="0.25">
      <c r="A330" s="73">
        <v>325</v>
      </c>
      <c r="B330" s="290" t="s">
        <v>990</v>
      </c>
      <c r="C330" s="104" t="s">
        <v>907</v>
      </c>
      <c r="D330" s="240">
        <v>1</v>
      </c>
      <c r="E330" s="278">
        <v>21811</v>
      </c>
      <c r="F330" s="241">
        <f t="shared" si="10"/>
        <v>4144.09</v>
      </c>
      <c r="G330" s="241">
        <f t="shared" si="11"/>
        <v>25955.09</v>
      </c>
      <c r="I330" s="28"/>
      <c r="J330" s="28"/>
      <c r="K330" s="28"/>
      <c r="L330" s="25"/>
    </row>
    <row r="331" spans="1:12" ht="24.95" customHeight="1" x14ac:dyDescent="0.25">
      <c r="A331" s="73">
        <v>326</v>
      </c>
      <c r="B331" s="290" t="s">
        <v>994</v>
      </c>
      <c r="C331" s="104" t="s">
        <v>907</v>
      </c>
      <c r="D331" s="240">
        <v>1</v>
      </c>
      <c r="E331" s="289">
        <v>1768</v>
      </c>
      <c r="F331" s="241">
        <f t="shared" si="10"/>
        <v>335.92</v>
      </c>
      <c r="G331" s="241">
        <f t="shared" si="11"/>
        <v>2103.92</v>
      </c>
      <c r="I331" s="28"/>
      <c r="J331" s="28"/>
      <c r="K331" s="28"/>
      <c r="L331" s="25"/>
    </row>
    <row r="332" spans="1:12" ht="24.95" customHeight="1" x14ac:dyDescent="0.25">
      <c r="A332" s="73">
        <v>327</v>
      </c>
      <c r="B332" s="290" t="s">
        <v>997</v>
      </c>
      <c r="C332" s="104" t="s">
        <v>907</v>
      </c>
      <c r="D332" s="240">
        <v>1</v>
      </c>
      <c r="E332" s="289">
        <v>22100</v>
      </c>
      <c r="F332" s="241">
        <f t="shared" si="10"/>
        <v>4199</v>
      </c>
      <c r="G332" s="241">
        <f t="shared" si="11"/>
        <v>26299</v>
      </c>
      <c r="I332" s="28"/>
      <c r="J332" s="28"/>
      <c r="K332" s="28"/>
      <c r="L332" s="25"/>
    </row>
    <row r="333" spans="1:12" ht="24.95" customHeight="1" x14ac:dyDescent="0.25">
      <c r="A333" s="73">
        <v>328</v>
      </c>
      <c r="B333" s="290" t="s">
        <v>998</v>
      </c>
      <c r="C333" s="104" t="s">
        <v>907</v>
      </c>
      <c r="D333" s="240">
        <v>1</v>
      </c>
      <c r="E333" s="289">
        <v>2210</v>
      </c>
      <c r="F333" s="241">
        <f t="shared" si="10"/>
        <v>419.9</v>
      </c>
      <c r="G333" s="241">
        <f t="shared" si="11"/>
        <v>2629.9</v>
      </c>
      <c r="I333" s="28"/>
      <c r="J333" s="28"/>
      <c r="K333" s="28"/>
      <c r="L333" s="25"/>
    </row>
    <row r="334" spans="1:12" ht="24.95" customHeight="1" x14ac:dyDescent="0.25">
      <c r="A334" s="73">
        <v>329</v>
      </c>
      <c r="B334" s="290" t="s">
        <v>1000</v>
      </c>
      <c r="C334" s="104" t="s">
        <v>907</v>
      </c>
      <c r="D334" s="240">
        <v>1</v>
      </c>
      <c r="E334" s="289">
        <v>2505</v>
      </c>
      <c r="F334" s="241">
        <f t="shared" si="10"/>
        <v>475.95</v>
      </c>
      <c r="G334" s="241">
        <f t="shared" si="11"/>
        <v>2980.95</v>
      </c>
      <c r="I334" s="28"/>
      <c r="J334" s="28"/>
      <c r="K334" s="28"/>
      <c r="L334" s="25"/>
    </row>
    <row r="335" spans="1:12" ht="24.95" customHeight="1" x14ac:dyDescent="0.25">
      <c r="A335" s="73">
        <v>330</v>
      </c>
      <c r="B335" s="290" t="s">
        <v>1003</v>
      </c>
      <c r="C335" s="104" t="s">
        <v>907</v>
      </c>
      <c r="D335" s="240">
        <v>1</v>
      </c>
      <c r="E335" s="289">
        <v>3389</v>
      </c>
      <c r="F335" s="241">
        <f t="shared" si="10"/>
        <v>643.91</v>
      </c>
      <c r="G335" s="241">
        <f t="shared" si="11"/>
        <v>4032.91</v>
      </c>
      <c r="I335" s="28"/>
      <c r="J335" s="28"/>
      <c r="K335" s="28"/>
      <c r="L335" s="25"/>
    </row>
    <row r="336" spans="1:12" ht="24.95" customHeight="1" x14ac:dyDescent="0.25">
      <c r="A336" s="73">
        <v>331</v>
      </c>
      <c r="B336" s="290" t="s">
        <v>1486</v>
      </c>
      <c r="C336" s="104" t="s">
        <v>907</v>
      </c>
      <c r="D336" s="240">
        <v>1</v>
      </c>
      <c r="E336" s="278">
        <v>1596015</v>
      </c>
      <c r="F336" s="241">
        <f t="shared" si="10"/>
        <v>303242.84999999998</v>
      </c>
      <c r="G336" s="241">
        <f t="shared" si="11"/>
        <v>1899257.85</v>
      </c>
      <c r="I336" s="28"/>
      <c r="J336" s="28"/>
      <c r="K336" s="28"/>
      <c r="L336" s="25"/>
    </row>
    <row r="337" spans="1:12" ht="24.95" customHeight="1" x14ac:dyDescent="0.25">
      <c r="A337" s="73">
        <v>332</v>
      </c>
      <c r="B337" s="290" t="s">
        <v>1487</v>
      </c>
      <c r="C337" s="104" t="s">
        <v>907</v>
      </c>
      <c r="D337" s="240">
        <v>1</v>
      </c>
      <c r="E337" s="278">
        <v>488505</v>
      </c>
      <c r="F337" s="241">
        <f t="shared" si="10"/>
        <v>92815.95</v>
      </c>
      <c r="G337" s="241">
        <f t="shared" si="11"/>
        <v>581320.94999999995</v>
      </c>
      <c r="I337" s="28"/>
      <c r="J337" s="28"/>
      <c r="K337" s="28"/>
      <c r="L337" s="25"/>
    </row>
    <row r="338" spans="1:12" ht="24.95" customHeight="1" x14ac:dyDescent="0.25">
      <c r="A338" s="73">
        <v>333</v>
      </c>
      <c r="B338" s="290" t="s">
        <v>1008</v>
      </c>
      <c r="C338" s="104" t="s">
        <v>907</v>
      </c>
      <c r="D338" s="240">
        <v>1</v>
      </c>
      <c r="E338" s="289">
        <v>247522</v>
      </c>
      <c r="F338" s="241">
        <f t="shared" si="10"/>
        <v>47029.18</v>
      </c>
      <c r="G338" s="241">
        <f t="shared" si="11"/>
        <v>294551.18</v>
      </c>
      <c r="I338" s="28"/>
      <c r="J338" s="28"/>
      <c r="K338" s="28"/>
      <c r="L338" s="25"/>
    </row>
    <row r="339" spans="1:12" ht="24.95" customHeight="1" x14ac:dyDescent="0.25">
      <c r="A339" s="73">
        <v>334</v>
      </c>
      <c r="B339" s="290" t="s">
        <v>1009</v>
      </c>
      <c r="C339" s="104" t="s">
        <v>907</v>
      </c>
      <c r="D339" s="240">
        <v>1</v>
      </c>
      <c r="E339" s="289">
        <v>2210</v>
      </c>
      <c r="F339" s="241">
        <f t="shared" si="10"/>
        <v>419.9</v>
      </c>
      <c r="G339" s="241">
        <f t="shared" si="11"/>
        <v>2629.9</v>
      </c>
      <c r="I339" s="28"/>
      <c r="J339" s="28"/>
      <c r="K339" s="28"/>
      <c r="L339" s="25"/>
    </row>
    <row r="340" spans="1:12" ht="24.95" customHeight="1" x14ac:dyDescent="0.25">
      <c r="A340" s="73">
        <v>335</v>
      </c>
      <c r="B340" s="290" t="s">
        <v>1013</v>
      </c>
      <c r="C340" s="104" t="s">
        <v>907</v>
      </c>
      <c r="D340" s="240">
        <v>1</v>
      </c>
      <c r="E340" s="289">
        <v>15323</v>
      </c>
      <c r="F340" s="241">
        <f t="shared" si="10"/>
        <v>2911.37</v>
      </c>
      <c r="G340" s="241">
        <f t="shared" si="11"/>
        <v>18234.37</v>
      </c>
      <c r="I340" s="28"/>
      <c r="J340" s="28"/>
      <c r="K340" s="28"/>
      <c r="L340" s="25"/>
    </row>
    <row r="341" spans="1:12" ht="24.95" customHeight="1" x14ac:dyDescent="0.25">
      <c r="A341" s="73">
        <v>336</v>
      </c>
      <c r="B341" s="290" t="s">
        <v>1017</v>
      </c>
      <c r="C341" s="104" t="s">
        <v>907</v>
      </c>
      <c r="D341" s="240">
        <v>1</v>
      </c>
      <c r="E341" s="289">
        <v>4715</v>
      </c>
      <c r="F341" s="241">
        <f t="shared" si="10"/>
        <v>895.85</v>
      </c>
      <c r="G341" s="241">
        <f t="shared" si="11"/>
        <v>5610.85</v>
      </c>
      <c r="I341" s="28"/>
      <c r="J341" s="28"/>
      <c r="K341" s="28"/>
      <c r="L341" s="25"/>
    </row>
    <row r="342" spans="1:12" ht="24.95" customHeight="1" x14ac:dyDescent="0.25">
      <c r="A342" s="73">
        <v>337</v>
      </c>
      <c r="B342" s="290" t="s">
        <v>1489</v>
      </c>
      <c r="C342" s="104" t="s">
        <v>907</v>
      </c>
      <c r="D342" s="240">
        <v>1</v>
      </c>
      <c r="E342" s="278">
        <v>20868</v>
      </c>
      <c r="F342" s="241">
        <f t="shared" si="10"/>
        <v>3964.92</v>
      </c>
      <c r="G342" s="241">
        <f t="shared" si="11"/>
        <v>24832.92</v>
      </c>
      <c r="I342" s="28"/>
      <c r="J342" s="28"/>
      <c r="K342" s="28"/>
      <c r="L342" s="25"/>
    </row>
    <row r="343" spans="1:12" ht="24.95" customHeight="1" x14ac:dyDescent="0.25">
      <c r="A343" s="73">
        <v>338</v>
      </c>
      <c r="B343" s="290" t="s">
        <v>1029</v>
      </c>
      <c r="C343" s="104" t="s">
        <v>907</v>
      </c>
      <c r="D343" s="240">
        <v>1</v>
      </c>
      <c r="E343" s="289">
        <v>20037</v>
      </c>
      <c r="F343" s="241">
        <f t="shared" si="10"/>
        <v>3807.03</v>
      </c>
      <c r="G343" s="241">
        <f t="shared" si="11"/>
        <v>23844.03</v>
      </c>
      <c r="I343" s="28"/>
      <c r="J343" s="28"/>
      <c r="K343" s="28"/>
      <c r="L343" s="25"/>
    </row>
    <row r="344" spans="1:12" ht="24.95" customHeight="1" x14ac:dyDescent="0.25">
      <c r="A344" s="73">
        <v>339</v>
      </c>
      <c r="B344" s="290" t="s">
        <v>1034</v>
      </c>
      <c r="C344" s="104" t="s">
        <v>907</v>
      </c>
      <c r="D344" s="240">
        <v>1</v>
      </c>
      <c r="E344" s="289">
        <v>10019</v>
      </c>
      <c r="F344" s="241">
        <f t="shared" si="10"/>
        <v>1903.6100000000001</v>
      </c>
      <c r="G344" s="241">
        <f t="shared" si="11"/>
        <v>11922.61</v>
      </c>
      <c r="I344" s="28"/>
      <c r="J344" s="28"/>
      <c r="K344" s="28"/>
      <c r="L344" s="25"/>
    </row>
    <row r="345" spans="1:12" ht="24.95" customHeight="1" x14ac:dyDescent="0.25">
      <c r="A345" s="73">
        <v>340</v>
      </c>
      <c r="B345" s="290" t="s">
        <v>1037</v>
      </c>
      <c r="C345" s="104" t="s">
        <v>907</v>
      </c>
      <c r="D345" s="240">
        <v>1</v>
      </c>
      <c r="E345" s="289">
        <v>21806</v>
      </c>
      <c r="F345" s="241">
        <f t="shared" si="10"/>
        <v>4143.1400000000003</v>
      </c>
      <c r="G345" s="241">
        <f t="shared" si="11"/>
        <v>25949.14</v>
      </c>
      <c r="I345" s="28"/>
      <c r="J345" s="28"/>
      <c r="K345" s="28"/>
      <c r="L345" s="25"/>
    </row>
    <row r="346" spans="1:12" ht="24.95" customHeight="1" x14ac:dyDescent="0.25">
      <c r="A346" s="73">
        <v>341</v>
      </c>
      <c r="B346" s="290" t="s">
        <v>1041</v>
      </c>
      <c r="C346" s="104" t="s">
        <v>907</v>
      </c>
      <c r="D346" s="240">
        <v>1</v>
      </c>
      <c r="E346" s="289">
        <v>265202</v>
      </c>
      <c r="F346" s="241">
        <f t="shared" si="10"/>
        <v>50388.38</v>
      </c>
      <c r="G346" s="241">
        <f t="shared" si="11"/>
        <v>315590.38</v>
      </c>
      <c r="I346" s="28"/>
      <c r="J346" s="28"/>
      <c r="K346" s="28"/>
      <c r="L346" s="25"/>
    </row>
    <row r="347" spans="1:12" ht="24.95" customHeight="1" x14ac:dyDescent="0.25">
      <c r="A347" s="73">
        <v>342</v>
      </c>
      <c r="B347" s="290" t="s">
        <v>1042</v>
      </c>
      <c r="C347" s="104" t="s">
        <v>907</v>
      </c>
      <c r="D347" s="240">
        <v>1</v>
      </c>
      <c r="E347" s="289">
        <v>795606</v>
      </c>
      <c r="F347" s="241">
        <f t="shared" si="10"/>
        <v>151165.14000000001</v>
      </c>
      <c r="G347" s="241">
        <f t="shared" si="11"/>
        <v>946771.14</v>
      </c>
      <c r="I347" s="28"/>
      <c r="J347" s="28"/>
      <c r="K347" s="28"/>
      <c r="L347" s="25"/>
    </row>
    <row r="348" spans="1:12" ht="24.95" customHeight="1" x14ac:dyDescent="0.25">
      <c r="A348" s="73">
        <v>343</v>
      </c>
      <c r="B348" s="290" t="s">
        <v>1490</v>
      </c>
      <c r="C348" s="104" t="s">
        <v>907</v>
      </c>
      <c r="D348" s="240">
        <v>1</v>
      </c>
      <c r="E348" s="278">
        <v>67063</v>
      </c>
      <c r="F348" s="241">
        <f t="shared" si="10"/>
        <v>12741.97</v>
      </c>
      <c r="G348" s="241">
        <f t="shared" si="11"/>
        <v>79804.97</v>
      </c>
      <c r="I348" s="28"/>
      <c r="J348" s="28"/>
      <c r="K348" s="28"/>
      <c r="L348" s="25"/>
    </row>
    <row r="349" spans="1:12" ht="24.95" customHeight="1" x14ac:dyDescent="0.25">
      <c r="A349" s="73">
        <v>344</v>
      </c>
      <c r="B349" s="290" t="s">
        <v>1043</v>
      </c>
      <c r="C349" s="104" t="s">
        <v>907</v>
      </c>
      <c r="D349" s="240">
        <v>1</v>
      </c>
      <c r="E349" s="289">
        <v>161626</v>
      </c>
      <c r="F349" s="241">
        <f t="shared" si="10"/>
        <v>30708.94</v>
      </c>
      <c r="G349" s="241">
        <f t="shared" si="11"/>
        <v>192334.94</v>
      </c>
      <c r="I349" s="28"/>
      <c r="J349" s="28"/>
      <c r="K349" s="28"/>
      <c r="L349" s="25"/>
    </row>
    <row r="350" spans="1:12" ht="24.95" customHeight="1" x14ac:dyDescent="0.25">
      <c r="A350" s="73">
        <v>345</v>
      </c>
      <c r="B350" s="290" t="s">
        <v>1044</v>
      </c>
      <c r="C350" s="104" t="s">
        <v>907</v>
      </c>
      <c r="D350" s="240">
        <v>1</v>
      </c>
      <c r="E350" s="289">
        <v>79561</v>
      </c>
      <c r="F350" s="241">
        <f t="shared" si="10"/>
        <v>15116.59</v>
      </c>
      <c r="G350" s="241">
        <f t="shared" si="11"/>
        <v>94677.59</v>
      </c>
      <c r="I350" s="28"/>
      <c r="J350" s="28"/>
      <c r="K350" s="28"/>
      <c r="L350" s="25"/>
    </row>
    <row r="351" spans="1:12" ht="24.95" customHeight="1" x14ac:dyDescent="0.25">
      <c r="A351" s="73">
        <v>346</v>
      </c>
      <c r="B351" s="290" t="s">
        <v>1045</v>
      </c>
      <c r="C351" s="104" t="s">
        <v>907</v>
      </c>
      <c r="D351" s="240">
        <v>1</v>
      </c>
      <c r="E351" s="289">
        <v>257835</v>
      </c>
      <c r="F351" s="241">
        <f t="shared" si="10"/>
        <v>48988.65</v>
      </c>
      <c r="G351" s="241">
        <f t="shared" si="11"/>
        <v>306823.65000000002</v>
      </c>
      <c r="I351" s="28"/>
      <c r="J351" s="28"/>
      <c r="K351" s="28"/>
      <c r="L351" s="25"/>
    </row>
    <row r="352" spans="1:12" ht="24.95" customHeight="1" x14ac:dyDescent="0.25">
      <c r="A352" s="73">
        <v>347</v>
      </c>
      <c r="B352" s="290" t="s">
        <v>1046</v>
      </c>
      <c r="C352" s="104" t="s">
        <v>907</v>
      </c>
      <c r="D352" s="240">
        <v>1</v>
      </c>
      <c r="E352" s="289">
        <v>309402</v>
      </c>
      <c r="F352" s="241">
        <f t="shared" si="10"/>
        <v>58786.38</v>
      </c>
      <c r="G352" s="241">
        <f t="shared" si="11"/>
        <v>368188.38</v>
      </c>
      <c r="I352" s="28"/>
      <c r="J352" s="28"/>
      <c r="K352" s="28"/>
      <c r="L352" s="25"/>
    </row>
    <row r="353" spans="1:12" ht="24.95" customHeight="1" x14ac:dyDescent="0.25">
      <c r="A353" s="73">
        <v>348</v>
      </c>
      <c r="B353" s="290" t="s">
        <v>1047</v>
      </c>
      <c r="C353" s="104" t="s">
        <v>907</v>
      </c>
      <c r="D353" s="240">
        <v>1</v>
      </c>
      <c r="E353" s="289">
        <v>104607</v>
      </c>
      <c r="F353" s="241">
        <f t="shared" si="10"/>
        <v>19875.330000000002</v>
      </c>
      <c r="G353" s="241">
        <f t="shared" si="11"/>
        <v>124482.33</v>
      </c>
      <c r="I353" s="28"/>
      <c r="J353" s="28"/>
      <c r="K353" s="28"/>
      <c r="L353" s="25"/>
    </row>
    <row r="354" spans="1:12" ht="24.95" customHeight="1" x14ac:dyDescent="0.25">
      <c r="A354" s="73">
        <v>349</v>
      </c>
      <c r="B354" s="290" t="s">
        <v>1048</v>
      </c>
      <c r="C354" s="104" t="s">
        <v>907</v>
      </c>
      <c r="D354" s="240">
        <v>1</v>
      </c>
      <c r="E354" s="289">
        <v>15323</v>
      </c>
      <c r="F354" s="241">
        <f t="shared" si="10"/>
        <v>2911.37</v>
      </c>
      <c r="G354" s="241">
        <f t="shared" si="11"/>
        <v>18234.37</v>
      </c>
      <c r="I354" s="28"/>
      <c r="J354" s="28"/>
      <c r="K354" s="28"/>
      <c r="L354" s="25"/>
    </row>
    <row r="355" spans="1:12" ht="24.95" customHeight="1" x14ac:dyDescent="0.25">
      <c r="A355" s="73">
        <v>350</v>
      </c>
      <c r="B355" s="290" t="s">
        <v>1049</v>
      </c>
      <c r="C355" s="104" t="s">
        <v>907</v>
      </c>
      <c r="D355" s="240">
        <v>1</v>
      </c>
      <c r="E355" s="289">
        <v>119783</v>
      </c>
      <c r="F355" s="241">
        <f t="shared" si="10"/>
        <v>22758.77</v>
      </c>
      <c r="G355" s="241">
        <f t="shared" si="11"/>
        <v>142541.76999999999</v>
      </c>
      <c r="I355" s="28"/>
      <c r="J355" s="28"/>
      <c r="K355" s="28"/>
      <c r="L355" s="25"/>
    </row>
    <row r="356" spans="1:12" ht="24.95" customHeight="1" x14ac:dyDescent="0.25">
      <c r="A356" s="73">
        <v>351</v>
      </c>
      <c r="B356" s="290" t="s">
        <v>1050</v>
      </c>
      <c r="C356" s="104" t="s">
        <v>907</v>
      </c>
      <c r="D356" s="240">
        <v>1</v>
      </c>
      <c r="E356" s="289">
        <v>141441</v>
      </c>
      <c r="F356" s="241">
        <f t="shared" si="10"/>
        <v>26873.79</v>
      </c>
      <c r="G356" s="241">
        <f t="shared" si="11"/>
        <v>168314.79</v>
      </c>
      <c r="I356" s="28"/>
      <c r="J356" s="28"/>
      <c r="K356" s="28"/>
      <c r="L356" s="25"/>
    </row>
    <row r="357" spans="1:12" ht="24.95" customHeight="1" x14ac:dyDescent="0.25">
      <c r="A357" s="73">
        <v>352</v>
      </c>
      <c r="B357" s="290" t="s">
        <v>1051</v>
      </c>
      <c r="C357" s="104" t="s">
        <v>907</v>
      </c>
      <c r="D357" s="240">
        <v>1</v>
      </c>
      <c r="E357" s="289">
        <v>35360</v>
      </c>
      <c r="F357" s="241">
        <f t="shared" si="10"/>
        <v>6718.4</v>
      </c>
      <c r="G357" s="241">
        <f t="shared" si="11"/>
        <v>42078.400000000001</v>
      </c>
      <c r="I357" s="28"/>
      <c r="J357" s="28"/>
      <c r="K357" s="28"/>
      <c r="L357" s="25"/>
    </row>
    <row r="358" spans="1:12" ht="24.95" customHeight="1" x14ac:dyDescent="0.25">
      <c r="A358" s="73">
        <v>353</v>
      </c>
      <c r="B358" s="290" t="s">
        <v>1052</v>
      </c>
      <c r="C358" s="104" t="s">
        <v>907</v>
      </c>
      <c r="D358" s="240">
        <v>1</v>
      </c>
      <c r="E358" s="289">
        <v>17680</v>
      </c>
      <c r="F358" s="241">
        <f t="shared" si="10"/>
        <v>3359.2</v>
      </c>
      <c r="G358" s="241">
        <f t="shared" si="11"/>
        <v>21039.200000000001</v>
      </c>
      <c r="I358" s="28"/>
      <c r="J358" s="28"/>
      <c r="K358" s="28"/>
      <c r="L358" s="25"/>
    </row>
    <row r="359" spans="1:12" ht="24.95" customHeight="1" x14ac:dyDescent="0.25">
      <c r="A359" s="73">
        <v>354</v>
      </c>
      <c r="B359" s="290" t="s">
        <v>1053</v>
      </c>
      <c r="C359" s="104" t="s">
        <v>907</v>
      </c>
      <c r="D359" s="240">
        <v>1</v>
      </c>
      <c r="E359" s="289">
        <v>25047</v>
      </c>
      <c r="F359" s="241">
        <f t="shared" si="10"/>
        <v>4758.93</v>
      </c>
      <c r="G359" s="241">
        <f t="shared" si="11"/>
        <v>29805.93</v>
      </c>
      <c r="I359" s="28"/>
      <c r="J359" s="28"/>
      <c r="K359" s="28"/>
      <c r="L359" s="25"/>
    </row>
    <row r="360" spans="1:12" ht="24.95" customHeight="1" x14ac:dyDescent="0.25">
      <c r="A360" s="73">
        <v>355</v>
      </c>
      <c r="B360" s="290" t="s">
        <v>1054</v>
      </c>
      <c r="C360" s="104" t="s">
        <v>907</v>
      </c>
      <c r="D360" s="240">
        <v>1</v>
      </c>
      <c r="E360" s="289">
        <v>58344</v>
      </c>
      <c r="F360" s="241">
        <f t="shared" si="10"/>
        <v>11085.36</v>
      </c>
      <c r="G360" s="241">
        <f t="shared" si="11"/>
        <v>69429.36</v>
      </c>
      <c r="I360" s="28"/>
      <c r="J360" s="28"/>
      <c r="K360" s="28"/>
      <c r="L360" s="25"/>
    </row>
    <row r="361" spans="1:12" ht="24.95" customHeight="1" x14ac:dyDescent="0.25">
      <c r="A361" s="73">
        <v>356</v>
      </c>
      <c r="B361" s="290" t="s">
        <v>1057</v>
      </c>
      <c r="C361" s="104" t="s">
        <v>907</v>
      </c>
      <c r="D361" s="240">
        <v>1</v>
      </c>
      <c r="E361" s="289">
        <v>34624</v>
      </c>
      <c r="F361" s="241">
        <f t="shared" si="10"/>
        <v>6578.56</v>
      </c>
      <c r="G361" s="241">
        <f t="shared" si="11"/>
        <v>41202.559999999998</v>
      </c>
      <c r="I361" s="28"/>
      <c r="J361" s="28"/>
      <c r="K361" s="28"/>
      <c r="L361" s="25"/>
    </row>
    <row r="362" spans="1:12" ht="24.95" customHeight="1" x14ac:dyDescent="0.25">
      <c r="A362" s="73">
        <v>357</v>
      </c>
      <c r="B362" s="290" t="s">
        <v>1058</v>
      </c>
      <c r="C362" s="104" t="s">
        <v>907</v>
      </c>
      <c r="D362" s="240">
        <v>1</v>
      </c>
      <c r="E362" s="289">
        <v>1001875</v>
      </c>
      <c r="F362" s="241">
        <f t="shared" si="10"/>
        <v>190356.25</v>
      </c>
      <c r="G362" s="241">
        <f t="shared" si="11"/>
        <v>1192231.25</v>
      </c>
      <c r="I362" s="28"/>
      <c r="J362" s="28"/>
      <c r="K362" s="28"/>
      <c r="L362" s="25"/>
    </row>
    <row r="363" spans="1:12" ht="24.95" customHeight="1" x14ac:dyDescent="0.25">
      <c r="A363" s="73">
        <v>358</v>
      </c>
      <c r="B363" s="290" t="s">
        <v>1059</v>
      </c>
      <c r="C363" s="104" t="s">
        <v>907</v>
      </c>
      <c r="D363" s="240">
        <v>1</v>
      </c>
      <c r="E363" s="289">
        <v>279936</v>
      </c>
      <c r="F363" s="241">
        <f t="shared" si="10"/>
        <v>53187.840000000004</v>
      </c>
      <c r="G363" s="241">
        <f t="shared" si="11"/>
        <v>333123.84000000003</v>
      </c>
      <c r="I363" s="28"/>
      <c r="J363" s="28"/>
      <c r="K363" s="28"/>
      <c r="L363" s="25"/>
    </row>
    <row r="364" spans="1:12" ht="24.95" customHeight="1" x14ac:dyDescent="0.25">
      <c r="A364" s="73">
        <v>359</v>
      </c>
      <c r="B364" s="290" t="s">
        <v>1060</v>
      </c>
      <c r="C364" s="104" t="s">
        <v>907</v>
      </c>
      <c r="D364" s="240">
        <v>1</v>
      </c>
      <c r="E364" s="289">
        <v>142914</v>
      </c>
      <c r="F364" s="241">
        <f t="shared" si="10"/>
        <v>27153.66</v>
      </c>
      <c r="G364" s="241">
        <f t="shared" si="11"/>
        <v>170067.66</v>
      </c>
      <c r="I364" s="28"/>
      <c r="J364" s="28"/>
      <c r="K364" s="28"/>
      <c r="L364" s="25"/>
    </row>
    <row r="365" spans="1:12" ht="24.95" customHeight="1" x14ac:dyDescent="0.25">
      <c r="A365" s="73">
        <v>360</v>
      </c>
      <c r="B365" s="290" t="s">
        <v>1061</v>
      </c>
      <c r="C365" s="104" t="s">
        <v>907</v>
      </c>
      <c r="D365" s="240">
        <v>1</v>
      </c>
      <c r="E365" s="289">
        <v>294669</v>
      </c>
      <c r="F365" s="241">
        <f t="shared" si="10"/>
        <v>55987.11</v>
      </c>
      <c r="G365" s="241">
        <f t="shared" si="11"/>
        <v>350656.11</v>
      </c>
      <c r="I365" s="28"/>
      <c r="J365" s="28"/>
      <c r="K365" s="28"/>
      <c r="L365" s="25"/>
    </row>
    <row r="366" spans="1:12" ht="24.95" customHeight="1" x14ac:dyDescent="0.25">
      <c r="A366" s="73">
        <v>361</v>
      </c>
      <c r="B366" s="290" t="s">
        <v>1062</v>
      </c>
      <c r="C366" s="104" t="s">
        <v>907</v>
      </c>
      <c r="D366" s="240">
        <v>1</v>
      </c>
      <c r="E366" s="289">
        <v>88401</v>
      </c>
      <c r="F366" s="241">
        <f t="shared" si="10"/>
        <v>16796.189999999999</v>
      </c>
      <c r="G366" s="241">
        <f t="shared" si="11"/>
        <v>105197.19</v>
      </c>
      <c r="I366" s="28"/>
      <c r="J366" s="28"/>
      <c r="K366" s="28"/>
      <c r="L366" s="25"/>
    </row>
    <row r="367" spans="1:12" ht="24.95" customHeight="1" x14ac:dyDescent="0.25">
      <c r="A367" s="73">
        <v>362</v>
      </c>
      <c r="B367" s="290" t="s">
        <v>1063</v>
      </c>
      <c r="C367" s="104" t="s">
        <v>907</v>
      </c>
      <c r="D367" s="240">
        <v>1</v>
      </c>
      <c r="E367" s="289">
        <v>169435</v>
      </c>
      <c r="F367" s="241">
        <f t="shared" si="10"/>
        <v>32192.65</v>
      </c>
      <c r="G367" s="241">
        <f t="shared" si="11"/>
        <v>201627.65</v>
      </c>
      <c r="I367" s="28"/>
      <c r="J367" s="28"/>
      <c r="K367" s="28"/>
      <c r="L367" s="25"/>
    </row>
    <row r="368" spans="1:12" ht="24.95" customHeight="1" x14ac:dyDescent="0.25">
      <c r="A368" s="73">
        <v>363</v>
      </c>
      <c r="B368" s="290" t="s">
        <v>1064</v>
      </c>
      <c r="C368" s="104" t="s">
        <v>907</v>
      </c>
      <c r="D368" s="240">
        <v>1</v>
      </c>
      <c r="E368" s="289">
        <v>279936</v>
      </c>
      <c r="F368" s="241">
        <f t="shared" si="10"/>
        <v>53187.840000000004</v>
      </c>
      <c r="G368" s="241">
        <f t="shared" si="11"/>
        <v>333123.84000000003</v>
      </c>
      <c r="I368" s="28"/>
      <c r="J368" s="28"/>
      <c r="K368" s="28"/>
      <c r="L368" s="25"/>
    </row>
    <row r="369" spans="1:12" ht="24.95" customHeight="1" x14ac:dyDescent="0.25">
      <c r="A369" s="73">
        <v>364</v>
      </c>
      <c r="B369" s="290" t="s">
        <v>1065</v>
      </c>
      <c r="C369" s="104" t="s">
        <v>907</v>
      </c>
      <c r="D369" s="240">
        <v>1</v>
      </c>
      <c r="E369" s="289">
        <v>368336</v>
      </c>
      <c r="F369" s="241">
        <f t="shared" si="10"/>
        <v>69983.839999999997</v>
      </c>
      <c r="G369" s="241">
        <f t="shared" si="11"/>
        <v>438319.83999999997</v>
      </c>
      <c r="I369" s="28"/>
      <c r="J369" s="28"/>
      <c r="K369" s="28"/>
      <c r="L369" s="25"/>
    </row>
    <row r="370" spans="1:12" ht="24.95" customHeight="1" x14ac:dyDescent="0.25">
      <c r="A370" s="73">
        <v>365</v>
      </c>
      <c r="B370" s="290" t="s">
        <v>1066</v>
      </c>
      <c r="C370" s="104" t="s">
        <v>907</v>
      </c>
      <c r="D370" s="240">
        <v>1</v>
      </c>
      <c r="E370" s="289">
        <v>221002</v>
      </c>
      <c r="F370" s="241">
        <f t="shared" si="10"/>
        <v>41990.38</v>
      </c>
      <c r="G370" s="241">
        <f t="shared" si="11"/>
        <v>262992.38</v>
      </c>
      <c r="I370" s="28"/>
      <c r="J370" s="28"/>
      <c r="K370" s="28"/>
      <c r="L370" s="25"/>
    </row>
    <row r="371" spans="1:12" ht="24.95" customHeight="1" x14ac:dyDescent="0.25">
      <c r="A371" s="73">
        <v>366</v>
      </c>
      <c r="B371" s="290" t="s">
        <v>1067</v>
      </c>
      <c r="C371" s="104" t="s">
        <v>907</v>
      </c>
      <c r="D371" s="240">
        <v>1</v>
      </c>
      <c r="E371" s="289">
        <v>15028</v>
      </c>
      <c r="F371" s="241">
        <f t="shared" si="10"/>
        <v>2855.32</v>
      </c>
      <c r="G371" s="241">
        <f t="shared" si="11"/>
        <v>17883.32</v>
      </c>
      <c r="I371" s="28"/>
      <c r="J371" s="28"/>
      <c r="K371" s="28"/>
      <c r="L371" s="25"/>
    </row>
    <row r="372" spans="1:12" ht="24.95" customHeight="1" x14ac:dyDescent="0.25">
      <c r="A372" s="73">
        <v>367</v>
      </c>
      <c r="B372" s="290" t="s">
        <v>1068</v>
      </c>
      <c r="C372" s="104" t="s">
        <v>907</v>
      </c>
      <c r="D372" s="240">
        <v>1</v>
      </c>
      <c r="E372" s="289">
        <v>14733</v>
      </c>
      <c r="F372" s="241">
        <f t="shared" si="10"/>
        <v>2799.27</v>
      </c>
      <c r="G372" s="241">
        <f t="shared" si="11"/>
        <v>17532.27</v>
      </c>
      <c r="I372" s="28"/>
      <c r="J372" s="28"/>
      <c r="K372" s="28"/>
      <c r="L372" s="25"/>
    </row>
    <row r="373" spans="1:12" ht="24.95" customHeight="1" x14ac:dyDescent="0.25">
      <c r="A373" s="73">
        <v>368</v>
      </c>
      <c r="B373" s="290" t="s">
        <v>1069</v>
      </c>
      <c r="C373" s="104" t="s">
        <v>907</v>
      </c>
      <c r="D373" s="240">
        <v>1</v>
      </c>
      <c r="E373" s="289">
        <v>104460</v>
      </c>
      <c r="F373" s="241">
        <f t="shared" si="10"/>
        <v>19847.400000000001</v>
      </c>
      <c r="G373" s="241">
        <f t="shared" si="11"/>
        <v>124307.4</v>
      </c>
      <c r="I373" s="28"/>
      <c r="J373" s="28"/>
      <c r="K373" s="28"/>
      <c r="L373" s="25"/>
    </row>
    <row r="374" spans="1:12" ht="24.95" customHeight="1" x14ac:dyDescent="0.25">
      <c r="A374" s="73">
        <v>369</v>
      </c>
      <c r="B374" s="290" t="s">
        <v>1070</v>
      </c>
      <c r="C374" s="104" t="s">
        <v>907</v>
      </c>
      <c r="D374" s="240">
        <v>1</v>
      </c>
      <c r="E374" s="289">
        <v>61880</v>
      </c>
      <c r="F374" s="241">
        <f t="shared" si="10"/>
        <v>11757.2</v>
      </c>
      <c r="G374" s="241">
        <f t="shared" si="11"/>
        <v>73637.2</v>
      </c>
      <c r="I374" s="28"/>
      <c r="J374" s="28"/>
      <c r="K374" s="28"/>
      <c r="L374" s="25"/>
    </row>
    <row r="375" spans="1:12" ht="24.95" customHeight="1" x14ac:dyDescent="0.25">
      <c r="A375" s="73">
        <v>370</v>
      </c>
      <c r="B375" s="290" t="s">
        <v>1071</v>
      </c>
      <c r="C375" s="104" t="s">
        <v>907</v>
      </c>
      <c r="D375" s="240">
        <v>1</v>
      </c>
      <c r="E375" s="289">
        <v>18711</v>
      </c>
      <c r="F375" s="241">
        <f t="shared" si="10"/>
        <v>3555.09</v>
      </c>
      <c r="G375" s="241">
        <f t="shared" si="11"/>
        <v>22266.09</v>
      </c>
      <c r="I375" s="28"/>
      <c r="J375" s="28"/>
      <c r="K375" s="28"/>
      <c r="L375" s="25"/>
    </row>
    <row r="376" spans="1:12" ht="24.95" customHeight="1" x14ac:dyDescent="0.25">
      <c r="A376" s="73">
        <v>371</v>
      </c>
      <c r="B376" s="290" t="s">
        <v>1491</v>
      </c>
      <c r="C376" s="104" t="s">
        <v>18</v>
      </c>
      <c r="D376" s="240">
        <v>1</v>
      </c>
      <c r="E376" s="278">
        <v>921907</v>
      </c>
      <c r="F376" s="241">
        <f t="shared" si="10"/>
        <v>175162.33000000002</v>
      </c>
      <c r="G376" s="241">
        <f t="shared" si="11"/>
        <v>1097069.33</v>
      </c>
      <c r="I376" s="28"/>
      <c r="J376" s="28"/>
      <c r="K376" s="28"/>
      <c r="L376" s="25"/>
    </row>
    <row r="377" spans="1:12" ht="24.95" customHeight="1" x14ac:dyDescent="0.25">
      <c r="A377" s="73">
        <v>372</v>
      </c>
      <c r="B377" s="290" t="s">
        <v>1074</v>
      </c>
      <c r="C377" s="104" t="s">
        <v>18</v>
      </c>
      <c r="D377" s="240">
        <v>1</v>
      </c>
      <c r="E377" s="289">
        <v>284945</v>
      </c>
      <c r="F377" s="241">
        <f t="shared" si="10"/>
        <v>54139.55</v>
      </c>
      <c r="G377" s="241">
        <f t="shared" si="11"/>
        <v>339084.55</v>
      </c>
      <c r="I377" s="28"/>
      <c r="J377" s="28"/>
      <c r="K377" s="28"/>
      <c r="L377" s="25"/>
    </row>
    <row r="378" spans="1:12" ht="24.95" customHeight="1" x14ac:dyDescent="0.25">
      <c r="A378" s="73">
        <v>373</v>
      </c>
      <c r="B378" s="290" t="s">
        <v>1076</v>
      </c>
      <c r="C378" s="104" t="s">
        <v>907</v>
      </c>
      <c r="D378" s="240">
        <v>1</v>
      </c>
      <c r="E378" s="289">
        <v>10166</v>
      </c>
      <c r="F378" s="241">
        <f t="shared" si="10"/>
        <v>1931.54</v>
      </c>
      <c r="G378" s="241">
        <f t="shared" si="11"/>
        <v>12097.54</v>
      </c>
      <c r="I378" s="28"/>
      <c r="J378" s="28"/>
      <c r="K378" s="28"/>
      <c r="L378" s="25"/>
    </row>
    <row r="379" spans="1:12" ht="24.95" customHeight="1" x14ac:dyDescent="0.25">
      <c r="A379" s="73">
        <v>374</v>
      </c>
      <c r="B379" s="290" t="s">
        <v>1079</v>
      </c>
      <c r="C379" s="104" t="s">
        <v>907</v>
      </c>
      <c r="D379" s="240">
        <v>1</v>
      </c>
      <c r="E379" s="289">
        <v>81034</v>
      </c>
      <c r="F379" s="241">
        <f t="shared" si="10"/>
        <v>15396.460000000001</v>
      </c>
      <c r="G379" s="241">
        <f t="shared" si="11"/>
        <v>96430.46</v>
      </c>
      <c r="I379" s="28"/>
      <c r="J379" s="28"/>
      <c r="K379" s="28"/>
      <c r="L379" s="25"/>
    </row>
    <row r="380" spans="1:12" ht="24.95" customHeight="1" x14ac:dyDescent="0.25">
      <c r="A380" s="73">
        <v>375</v>
      </c>
      <c r="B380" s="290" t="s">
        <v>1492</v>
      </c>
      <c r="C380" s="104" t="s">
        <v>907</v>
      </c>
      <c r="D380" s="240">
        <v>1</v>
      </c>
      <c r="E380" s="294">
        <v>72355</v>
      </c>
      <c r="F380" s="241">
        <f t="shared" si="10"/>
        <v>13747.45</v>
      </c>
      <c r="G380" s="241">
        <f t="shared" si="11"/>
        <v>86102.45</v>
      </c>
      <c r="I380" s="28"/>
      <c r="J380" s="28"/>
      <c r="K380" s="28"/>
      <c r="L380" s="25"/>
    </row>
    <row r="381" spans="1:12" ht="24.95" customHeight="1" x14ac:dyDescent="0.25">
      <c r="A381" s="73">
        <v>376</v>
      </c>
      <c r="B381" s="290" t="s">
        <v>1082</v>
      </c>
      <c r="C381" s="104" t="s">
        <v>907</v>
      </c>
      <c r="D381" s="240">
        <v>1</v>
      </c>
      <c r="E381" s="289">
        <v>81034</v>
      </c>
      <c r="F381" s="241">
        <f t="shared" si="10"/>
        <v>15396.460000000001</v>
      </c>
      <c r="G381" s="241">
        <f t="shared" si="11"/>
        <v>96430.46</v>
      </c>
      <c r="I381" s="28"/>
      <c r="J381" s="28"/>
      <c r="K381" s="28"/>
      <c r="L381" s="25"/>
    </row>
    <row r="382" spans="1:12" ht="24.95" customHeight="1" x14ac:dyDescent="0.25">
      <c r="A382" s="73">
        <v>377</v>
      </c>
      <c r="B382" s="290" t="s">
        <v>1083</v>
      </c>
      <c r="C382" s="104" t="s">
        <v>907</v>
      </c>
      <c r="D382" s="240">
        <v>1</v>
      </c>
      <c r="E382" s="289">
        <v>81034</v>
      </c>
      <c r="F382" s="241">
        <f t="shared" si="10"/>
        <v>15396.460000000001</v>
      </c>
      <c r="G382" s="241">
        <f t="shared" si="11"/>
        <v>96430.46</v>
      </c>
      <c r="I382" s="28"/>
      <c r="J382" s="28"/>
      <c r="K382" s="28"/>
      <c r="L382" s="25"/>
    </row>
    <row r="383" spans="1:12" ht="24.95" customHeight="1" x14ac:dyDescent="0.25">
      <c r="A383" s="73">
        <v>378</v>
      </c>
      <c r="B383" s="290" t="s">
        <v>1084</v>
      </c>
      <c r="C383" s="104" t="s">
        <v>907</v>
      </c>
      <c r="D383" s="240">
        <v>1</v>
      </c>
      <c r="E383" s="289">
        <v>81034</v>
      </c>
      <c r="F383" s="241">
        <f t="shared" si="10"/>
        <v>15396.460000000001</v>
      </c>
      <c r="G383" s="241">
        <f t="shared" si="11"/>
        <v>96430.46</v>
      </c>
      <c r="I383" s="28"/>
      <c r="J383" s="28"/>
      <c r="K383" s="28"/>
      <c r="L383" s="25"/>
    </row>
    <row r="384" spans="1:12" ht="24.95" customHeight="1" x14ac:dyDescent="0.25">
      <c r="A384" s="73">
        <v>379</v>
      </c>
      <c r="B384" s="290" t="s">
        <v>1085</v>
      </c>
      <c r="C384" s="104" t="s">
        <v>907</v>
      </c>
      <c r="D384" s="240">
        <v>1</v>
      </c>
      <c r="E384" s="289">
        <v>81034</v>
      </c>
      <c r="F384" s="241">
        <f t="shared" si="10"/>
        <v>15396.460000000001</v>
      </c>
      <c r="G384" s="241">
        <f t="shared" si="11"/>
        <v>96430.46</v>
      </c>
      <c r="I384" s="28"/>
      <c r="J384" s="28"/>
      <c r="K384" s="28"/>
      <c r="L384" s="25"/>
    </row>
    <row r="385" spans="1:12" ht="24.95" customHeight="1" x14ac:dyDescent="0.25">
      <c r="A385" s="73">
        <v>380</v>
      </c>
      <c r="B385" s="290" t="s">
        <v>1087</v>
      </c>
      <c r="C385" s="104" t="s">
        <v>907</v>
      </c>
      <c r="D385" s="240">
        <v>1</v>
      </c>
      <c r="E385" s="289">
        <v>4715</v>
      </c>
      <c r="F385" s="241">
        <f t="shared" si="10"/>
        <v>895.85</v>
      </c>
      <c r="G385" s="241">
        <f t="shared" si="11"/>
        <v>5610.85</v>
      </c>
      <c r="I385" s="28"/>
      <c r="J385" s="28"/>
      <c r="K385" s="28"/>
      <c r="L385" s="25"/>
    </row>
    <row r="386" spans="1:12" ht="24.95" customHeight="1" x14ac:dyDescent="0.25">
      <c r="A386" s="73">
        <v>381</v>
      </c>
      <c r="B386" s="290" t="s">
        <v>1090</v>
      </c>
      <c r="C386" s="104" t="s">
        <v>907</v>
      </c>
      <c r="D386" s="240">
        <v>1</v>
      </c>
      <c r="E386" s="289">
        <v>4715</v>
      </c>
      <c r="F386" s="241">
        <f t="shared" si="10"/>
        <v>895.85</v>
      </c>
      <c r="G386" s="241">
        <f t="shared" si="11"/>
        <v>5610.85</v>
      </c>
      <c r="I386" s="28"/>
      <c r="J386" s="28"/>
      <c r="K386" s="28"/>
      <c r="L386" s="25"/>
    </row>
    <row r="387" spans="1:12" ht="24.95" customHeight="1" x14ac:dyDescent="0.25">
      <c r="A387" s="73">
        <v>382</v>
      </c>
      <c r="B387" s="290" t="s">
        <v>1091</v>
      </c>
      <c r="C387" s="104" t="s">
        <v>907</v>
      </c>
      <c r="D387" s="240">
        <v>1</v>
      </c>
      <c r="E387" s="289">
        <v>3683</v>
      </c>
      <c r="F387" s="241">
        <f t="shared" si="10"/>
        <v>699.77</v>
      </c>
      <c r="G387" s="241">
        <f t="shared" si="11"/>
        <v>4382.7700000000004</v>
      </c>
      <c r="I387" s="28"/>
      <c r="J387" s="28"/>
      <c r="K387" s="28"/>
      <c r="L387" s="25"/>
    </row>
    <row r="388" spans="1:12" ht="24.95" customHeight="1" x14ac:dyDescent="0.25">
      <c r="A388" s="73">
        <v>383</v>
      </c>
      <c r="B388" s="290" t="s">
        <v>1093</v>
      </c>
      <c r="C388" s="104" t="s">
        <v>907</v>
      </c>
      <c r="D388" s="240">
        <v>1</v>
      </c>
      <c r="E388" s="289">
        <v>3683</v>
      </c>
      <c r="F388" s="241">
        <f t="shared" si="10"/>
        <v>699.77</v>
      </c>
      <c r="G388" s="241">
        <f t="shared" si="11"/>
        <v>4382.7700000000004</v>
      </c>
      <c r="I388" s="28"/>
      <c r="J388" s="28"/>
      <c r="K388" s="28"/>
      <c r="L388" s="25"/>
    </row>
    <row r="389" spans="1:12" ht="24.95" customHeight="1" x14ac:dyDescent="0.25">
      <c r="A389" s="73">
        <v>384</v>
      </c>
      <c r="B389" s="290" t="s">
        <v>1095</v>
      </c>
      <c r="C389" s="104" t="s">
        <v>907</v>
      </c>
      <c r="D389" s="240">
        <v>1</v>
      </c>
      <c r="E389" s="289">
        <v>2799</v>
      </c>
      <c r="F389" s="241">
        <f t="shared" si="10"/>
        <v>531.81000000000006</v>
      </c>
      <c r="G389" s="241">
        <f t="shared" si="11"/>
        <v>3330.81</v>
      </c>
      <c r="I389" s="28"/>
      <c r="J389" s="28"/>
      <c r="K389" s="28"/>
      <c r="L389" s="25"/>
    </row>
    <row r="390" spans="1:12" ht="24.95" customHeight="1" x14ac:dyDescent="0.25">
      <c r="A390" s="73">
        <v>385</v>
      </c>
      <c r="B390" s="290" t="s">
        <v>1096</v>
      </c>
      <c r="C390" s="104" t="s">
        <v>907</v>
      </c>
      <c r="D390" s="240">
        <v>1</v>
      </c>
      <c r="E390" s="289">
        <v>1768</v>
      </c>
      <c r="F390" s="241">
        <f t="shared" si="10"/>
        <v>335.92</v>
      </c>
      <c r="G390" s="241">
        <f t="shared" si="11"/>
        <v>2103.92</v>
      </c>
      <c r="I390" s="28"/>
      <c r="J390" s="28"/>
      <c r="K390" s="28"/>
      <c r="L390" s="25"/>
    </row>
    <row r="391" spans="1:12" ht="24.95" customHeight="1" x14ac:dyDescent="0.25">
      <c r="A391" s="73">
        <v>386</v>
      </c>
      <c r="B391" s="290" t="s">
        <v>1098</v>
      </c>
      <c r="C391" s="104" t="s">
        <v>907</v>
      </c>
      <c r="D391" s="240">
        <v>1</v>
      </c>
      <c r="E391" s="289">
        <v>478837</v>
      </c>
      <c r="F391" s="241">
        <f t="shared" ref="F391:F454" si="12">+E391*0.19</f>
        <v>90979.03</v>
      </c>
      <c r="G391" s="241">
        <f t="shared" ref="G391:G454" si="13">+F391+E391</f>
        <v>569816.03</v>
      </c>
      <c r="I391" s="28"/>
      <c r="J391" s="28"/>
      <c r="K391" s="28"/>
      <c r="L391" s="25"/>
    </row>
    <row r="392" spans="1:12" ht="24.95" customHeight="1" x14ac:dyDescent="0.25">
      <c r="A392" s="73">
        <v>387</v>
      </c>
      <c r="B392" s="290" t="s">
        <v>1103</v>
      </c>
      <c r="C392" s="104" t="s">
        <v>907</v>
      </c>
      <c r="D392" s="240">
        <v>1</v>
      </c>
      <c r="E392" s="289">
        <v>1768</v>
      </c>
      <c r="F392" s="241">
        <f t="shared" si="12"/>
        <v>335.92</v>
      </c>
      <c r="G392" s="241">
        <f t="shared" si="13"/>
        <v>2103.92</v>
      </c>
      <c r="I392" s="28"/>
      <c r="J392" s="28"/>
      <c r="K392" s="28"/>
      <c r="L392" s="25"/>
    </row>
    <row r="393" spans="1:12" ht="24.95" customHeight="1" x14ac:dyDescent="0.25">
      <c r="A393" s="73">
        <v>388</v>
      </c>
      <c r="B393" s="290" t="s">
        <v>1105</v>
      </c>
      <c r="C393" s="104" t="s">
        <v>907</v>
      </c>
      <c r="D393" s="240">
        <v>1</v>
      </c>
      <c r="E393" s="289">
        <v>2505</v>
      </c>
      <c r="F393" s="241">
        <f t="shared" si="12"/>
        <v>475.95</v>
      </c>
      <c r="G393" s="241">
        <f t="shared" si="13"/>
        <v>2980.95</v>
      </c>
      <c r="I393" s="28"/>
      <c r="J393" s="28"/>
      <c r="K393" s="28"/>
      <c r="L393" s="25"/>
    </row>
    <row r="394" spans="1:12" ht="24.95" customHeight="1" x14ac:dyDescent="0.25">
      <c r="A394" s="73">
        <v>389</v>
      </c>
      <c r="B394" s="290" t="s">
        <v>1108</v>
      </c>
      <c r="C394" s="104" t="s">
        <v>907</v>
      </c>
      <c r="D394" s="240">
        <v>1</v>
      </c>
      <c r="E394" s="289">
        <v>1768</v>
      </c>
      <c r="F394" s="241">
        <f t="shared" si="12"/>
        <v>335.92</v>
      </c>
      <c r="G394" s="241">
        <f t="shared" si="13"/>
        <v>2103.92</v>
      </c>
      <c r="I394" s="28"/>
      <c r="J394" s="28"/>
      <c r="K394" s="28"/>
      <c r="L394" s="25"/>
    </row>
    <row r="395" spans="1:12" ht="24.95" customHeight="1" x14ac:dyDescent="0.25">
      <c r="A395" s="73">
        <v>390</v>
      </c>
      <c r="B395" s="290" t="s">
        <v>1111</v>
      </c>
      <c r="C395" s="104" t="s">
        <v>907</v>
      </c>
      <c r="D395" s="240">
        <v>1</v>
      </c>
      <c r="E395" s="289">
        <v>1768</v>
      </c>
      <c r="F395" s="241">
        <f t="shared" si="12"/>
        <v>335.92</v>
      </c>
      <c r="G395" s="241">
        <f t="shared" si="13"/>
        <v>2103.92</v>
      </c>
      <c r="I395" s="28"/>
      <c r="J395" s="28"/>
      <c r="K395" s="28"/>
      <c r="L395" s="25"/>
    </row>
    <row r="396" spans="1:12" ht="24.95" customHeight="1" x14ac:dyDescent="0.25">
      <c r="A396" s="73">
        <v>391</v>
      </c>
      <c r="B396" s="290" t="s">
        <v>1113</v>
      </c>
      <c r="C396" s="104" t="s">
        <v>907</v>
      </c>
      <c r="D396" s="240">
        <v>1</v>
      </c>
      <c r="E396" s="289">
        <v>8545</v>
      </c>
      <c r="F396" s="241">
        <f t="shared" si="12"/>
        <v>1623.55</v>
      </c>
      <c r="G396" s="241">
        <f t="shared" si="13"/>
        <v>10168.549999999999</v>
      </c>
      <c r="I396" s="28"/>
      <c r="J396" s="28"/>
      <c r="K396" s="28"/>
      <c r="L396" s="25"/>
    </row>
    <row r="397" spans="1:12" ht="24.95" customHeight="1" x14ac:dyDescent="0.25">
      <c r="A397" s="73">
        <v>392</v>
      </c>
      <c r="B397" s="290" t="s">
        <v>1116</v>
      </c>
      <c r="C397" s="104" t="s">
        <v>907</v>
      </c>
      <c r="D397" s="240">
        <v>1</v>
      </c>
      <c r="E397" s="289">
        <v>2357</v>
      </c>
      <c r="F397" s="241">
        <f t="shared" si="12"/>
        <v>447.83</v>
      </c>
      <c r="G397" s="241">
        <f t="shared" si="13"/>
        <v>2804.83</v>
      </c>
      <c r="I397" s="28"/>
      <c r="J397" s="28"/>
      <c r="K397" s="28"/>
      <c r="L397" s="25"/>
    </row>
    <row r="398" spans="1:12" ht="24.95" customHeight="1" x14ac:dyDescent="0.25">
      <c r="A398" s="73">
        <v>393</v>
      </c>
      <c r="B398" s="290" t="s">
        <v>1117</v>
      </c>
      <c r="C398" s="104" t="s">
        <v>907</v>
      </c>
      <c r="D398" s="240">
        <v>1</v>
      </c>
      <c r="E398" s="289">
        <v>25784</v>
      </c>
      <c r="F398" s="241">
        <f t="shared" si="12"/>
        <v>4898.96</v>
      </c>
      <c r="G398" s="241">
        <f t="shared" si="13"/>
        <v>30682.959999999999</v>
      </c>
      <c r="I398" s="28"/>
      <c r="J398" s="28"/>
      <c r="K398" s="28"/>
      <c r="L398" s="25"/>
    </row>
    <row r="399" spans="1:12" ht="24.95" customHeight="1" x14ac:dyDescent="0.25">
      <c r="A399" s="73">
        <v>394</v>
      </c>
      <c r="B399" s="290" t="s">
        <v>1120</v>
      </c>
      <c r="C399" s="104" t="s">
        <v>907</v>
      </c>
      <c r="D399" s="240">
        <v>1</v>
      </c>
      <c r="E399" s="289">
        <v>25784</v>
      </c>
      <c r="F399" s="241">
        <f t="shared" si="12"/>
        <v>4898.96</v>
      </c>
      <c r="G399" s="241">
        <f t="shared" si="13"/>
        <v>30682.959999999999</v>
      </c>
      <c r="I399" s="28"/>
      <c r="J399" s="28"/>
      <c r="K399" s="28"/>
      <c r="L399" s="25"/>
    </row>
    <row r="400" spans="1:12" ht="24.95" customHeight="1" x14ac:dyDescent="0.25">
      <c r="A400" s="73">
        <v>395</v>
      </c>
      <c r="B400" s="290" t="s">
        <v>1122</v>
      </c>
      <c r="C400" s="104" t="s">
        <v>907</v>
      </c>
      <c r="D400" s="240">
        <v>1</v>
      </c>
      <c r="E400" s="289">
        <v>1179</v>
      </c>
      <c r="F400" s="241">
        <f t="shared" si="12"/>
        <v>224.01</v>
      </c>
      <c r="G400" s="241">
        <f t="shared" si="13"/>
        <v>1403.01</v>
      </c>
      <c r="I400" s="28"/>
      <c r="J400" s="28"/>
      <c r="K400" s="28"/>
      <c r="L400" s="25"/>
    </row>
    <row r="401" spans="1:12" ht="24.95" customHeight="1" x14ac:dyDescent="0.25">
      <c r="A401" s="73">
        <v>396</v>
      </c>
      <c r="B401" s="290" t="s">
        <v>1123</v>
      </c>
      <c r="C401" s="104" t="s">
        <v>907</v>
      </c>
      <c r="D401" s="240">
        <v>1</v>
      </c>
      <c r="E401" s="289">
        <v>1179</v>
      </c>
      <c r="F401" s="241">
        <f t="shared" si="12"/>
        <v>224.01</v>
      </c>
      <c r="G401" s="241">
        <f t="shared" si="13"/>
        <v>1403.01</v>
      </c>
      <c r="I401" s="28"/>
      <c r="J401" s="28"/>
      <c r="K401" s="28"/>
      <c r="L401" s="25"/>
    </row>
    <row r="402" spans="1:12" ht="24.95" customHeight="1" x14ac:dyDescent="0.25">
      <c r="A402" s="73">
        <v>397</v>
      </c>
      <c r="B402" s="290" t="s">
        <v>1124</v>
      </c>
      <c r="C402" s="104" t="s">
        <v>907</v>
      </c>
      <c r="D402" s="240">
        <v>1</v>
      </c>
      <c r="E402" s="289">
        <v>2210</v>
      </c>
      <c r="F402" s="241">
        <f t="shared" si="12"/>
        <v>419.9</v>
      </c>
      <c r="G402" s="241">
        <f t="shared" si="13"/>
        <v>2629.9</v>
      </c>
      <c r="I402" s="28"/>
      <c r="J402" s="28"/>
      <c r="K402" s="28"/>
      <c r="L402" s="25"/>
    </row>
    <row r="403" spans="1:12" ht="24.95" customHeight="1" x14ac:dyDescent="0.25">
      <c r="A403" s="73">
        <v>398</v>
      </c>
      <c r="B403" s="290" t="s">
        <v>1127</v>
      </c>
      <c r="C403" s="104" t="s">
        <v>907</v>
      </c>
      <c r="D403" s="240">
        <v>1</v>
      </c>
      <c r="E403" s="289">
        <v>2210</v>
      </c>
      <c r="F403" s="241">
        <f t="shared" si="12"/>
        <v>419.9</v>
      </c>
      <c r="G403" s="241">
        <f t="shared" si="13"/>
        <v>2629.9</v>
      </c>
      <c r="I403" s="28"/>
      <c r="J403" s="28"/>
      <c r="K403" s="28"/>
      <c r="L403" s="25"/>
    </row>
    <row r="404" spans="1:12" ht="24.95" customHeight="1" x14ac:dyDescent="0.25">
      <c r="A404" s="73">
        <v>399</v>
      </c>
      <c r="B404" s="290" t="s">
        <v>1129</v>
      </c>
      <c r="C404" s="104" t="s">
        <v>907</v>
      </c>
      <c r="D404" s="240">
        <v>1</v>
      </c>
      <c r="E404" s="289">
        <v>811</v>
      </c>
      <c r="F404" s="241">
        <f t="shared" si="12"/>
        <v>154.09</v>
      </c>
      <c r="G404" s="241">
        <f t="shared" si="13"/>
        <v>965.09</v>
      </c>
      <c r="I404" s="28"/>
      <c r="J404" s="28"/>
      <c r="K404" s="28"/>
      <c r="L404" s="25"/>
    </row>
    <row r="405" spans="1:12" ht="24.95" customHeight="1" x14ac:dyDescent="0.25">
      <c r="A405" s="73">
        <v>400</v>
      </c>
      <c r="B405" s="290" t="s">
        <v>1133</v>
      </c>
      <c r="C405" s="104" t="s">
        <v>907</v>
      </c>
      <c r="D405" s="240">
        <v>1</v>
      </c>
      <c r="E405" s="289">
        <v>958</v>
      </c>
      <c r="F405" s="241">
        <f t="shared" si="12"/>
        <v>182.02</v>
      </c>
      <c r="G405" s="241">
        <f t="shared" si="13"/>
        <v>1140.02</v>
      </c>
      <c r="I405" s="28"/>
      <c r="J405" s="28"/>
      <c r="K405" s="28"/>
      <c r="L405" s="25"/>
    </row>
    <row r="406" spans="1:12" ht="24.95" customHeight="1" x14ac:dyDescent="0.25">
      <c r="A406" s="73">
        <v>401</v>
      </c>
      <c r="B406" s="290" t="s">
        <v>1136</v>
      </c>
      <c r="C406" s="104" t="s">
        <v>907</v>
      </c>
      <c r="D406" s="240">
        <v>1</v>
      </c>
      <c r="E406" s="289">
        <v>5157</v>
      </c>
      <c r="F406" s="241">
        <f t="shared" si="12"/>
        <v>979.83</v>
      </c>
      <c r="G406" s="241">
        <f t="shared" si="13"/>
        <v>6136.83</v>
      </c>
      <c r="I406" s="28"/>
      <c r="J406" s="28"/>
      <c r="K406" s="28"/>
      <c r="L406" s="25"/>
    </row>
    <row r="407" spans="1:12" ht="24.95" customHeight="1" x14ac:dyDescent="0.25">
      <c r="A407" s="73">
        <v>402</v>
      </c>
      <c r="B407" s="290" t="s">
        <v>1139</v>
      </c>
      <c r="C407" s="104" t="s">
        <v>907</v>
      </c>
      <c r="D407" s="240">
        <v>1</v>
      </c>
      <c r="E407" s="289">
        <v>10608</v>
      </c>
      <c r="F407" s="241">
        <f t="shared" si="12"/>
        <v>2015.52</v>
      </c>
      <c r="G407" s="241">
        <f t="shared" si="13"/>
        <v>12623.52</v>
      </c>
      <c r="I407" s="28"/>
      <c r="J407" s="28"/>
      <c r="K407" s="28"/>
      <c r="L407" s="25"/>
    </row>
    <row r="408" spans="1:12" ht="24.95" customHeight="1" x14ac:dyDescent="0.25">
      <c r="A408" s="73">
        <v>403</v>
      </c>
      <c r="B408" s="290" t="s">
        <v>1142</v>
      </c>
      <c r="C408" s="104" t="s">
        <v>907</v>
      </c>
      <c r="D408" s="240">
        <v>1</v>
      </c>
      <c r="E408" s="289">
        <v>8840</v>
      </c>
      <c r="F408" s="241">
        <f t="shared" si="12"/>
        <v>1679.6</v>
      </c>
      <c r="G408" s="241">
        <f t="shared" si="13"/>
        <v>10519.6</v>
      </c>
      <c r="I408" s="28"/>
      <c r="J408" s="28"/>
      <c r="K408" s="28"/>
      <c r="L408" s="25"/>
    </row>
    <row r="409" spans="1:12" ht="24.95" customHeight="1" x14ac:dyDescent="0.25">
      <c r="A409" s="73">
        <v>404</v>
      </c>
      <c r="B409" s="290" t="s">
        <v>1146</v>
      </c>
      <c r="C409" s="104" t="s">
        <v>907</v>
      </c>
      <c r="D409" s="240">
        <v>1</v>
      </c>
      <c r="E409" s="289">
        <v>70721</v>
      </c>
      <c r="F409" s="241">
        <f t="shared" si="12"/>
        <v>13436.99</v>
      </c>
      <c r="G409" s="241">
        <f t="shared" si="13"/>
        <v>84157.99</v>
      </c>
      <c r="I409" s="28"/>
      <c r="J409" s="28"/>
      <c r="K409" s="28"/>
      <c r="L409" s="25"/>
    </row>
    <row r="410" spans="1:12" ht="24.95" customHeight="1" x14ac:dyDescent="0.25">
      <c r="A410" s="73">
        <v>405</v>
      </c>
      <c r="B410" s="290" t="s">
        <v>1149</v>
      </c>
      <c r="C410" s="104" t="s">
        <v>907</v>
      </c>
      <c r="D410" s="240">
        <v>1</v>
      </c>
      <c r="E410" s="289">
        <v>91937</v>
      </c>
      <c r="F410" s="241">
        <f t="shared" si="12"/>
        <v>17468.03</v>
      </c>
      <c r="G410" s="241">
        <f t="shared" si="13"/>
        <v>109405.03</v>
      </c>
      <c r="I410" s="28"/>
      <c r="J410" s="28"/>
      <c r="K410" s="28"/>
      <c r="L410" s="25"/>
    </row>
    <row r="411" spans="1:12" ht="24.95" customHeight="1" x14ac:dyDescent="0.25">
      <c r="A411" s="73">
        <v>406</v>
      </c>
      <c r="B411" s="290" t="s">
        <v>1152</v>
      </c>
      <c r="C411" s="104" t="s">
        <v>907</v>
      </c>
      <c r="D411" s="240">
        <v>1</v>
      </c>
      <c r="E411" s="289">
        <v>12523</v>
      </c>
      <c r="F411" s="241">
        <f t="shared" si="12"/>
        <v>2379.37</v>
      </c>
      <c r="G411" s="241">
        <f t="shared" si="13"/>
        <v>14902.369999999999</v>
      </c>
      <c r="I411" s="28"/>
      <c r="J411" s="28"/>
      <c r="K411" s="28"/>
      <c r="L411" s="25"/>
    </row>
    <row r="412" spans="1:12" ht="24.95" customHeight="1" x14ac:dyDescent="0.25">
      <c r="A412" s="73">
        <v>407</v>
      </c>
      <c r="B412" s="290" t="s">
        <v>1154</v>
      </c>
      <c r="C412" s="104" t="s">
        <v>907</v>
      </c>
      <c r="D412" s="240">
        <v>1</v>
      </c>
      <c r="E412" s="289">
        <v>15028</v>
      </c>
      <c r="F412" s="241">
        <f t="shared" si="12"/>
        <v>2855.32</v>
      </c>
      <c r="G412" s="241">
        <f t="shared" si="13"/>
        <v>17883.32</v>
      </c>
      <c r="I412" s="28"/>
      <c r="J412" s="28"/>
      <c r="K412" s="28"/>
      <c r="L412" s="25"/>
    </row>
    <row r="413" spans="1:12" ht="24.95" customHeight="1" x14ac:dyDescent="0.25">
      <c r="A413" s="73">
        <v>408</v>
      </c>
      <c r="B413" s="290" t="s">
        <v>1157</v>
      </c>
      <c r="C413" s="104" t="s">
        <v>907</v>
      </c>
      <c r="D413" s="240">
        <v>1</v>
      </c>
      <c r="E413" s="289">
        <v>15028</v>
      </c>
      <c r="F413" s="241">
        <f t="shared" si="12"/>
        <v>2855.32</v>
      </c>
      <c r="G413" s="241">
        <f t="shared" si="13"/>
        <v>17883.32</v>
      </c>
      <c r="I413" s="28"/>
      <c r="J413" s="28"/>
      <c r="K413" s="28"/>
      <c r="L413" s="25"/>
    </row>
    <row r="414" spans="1:12" ht="24.95" customHeight="1" x14ac:dyDescent="0.25">
      <c r="A414" s="73">
        <v>409</v>
      </c>
      <c r="B414" s="290" t="s">
        <v>1160</v>
      </c>
      <c r="C414" s="104" t="s">
        <v>907</v>
      </c>
      <c r="D414" s="240">
        <v>1</v>
      </c>
      <c r="E414" s="289">
        <v>532937</v>
      </c>
      <c r="F414" s="241">
        <f t="shared" si="12"/>
        <v>101258.03</v>
      </c>
      <c r="G414" s="241">
        <f t="shared" si="13"/>
        <v>634195.03</v>
      </c>
      <c r="I414" s="28"/>
      <c r="J414" s="28"/>
      <c r="K414" s="28"/>
      <c r="L414" s="25"/>
    </row>
    <row r="415" spans="1:12" ht="24.95" customHeight="1" x14ac:dyDescent="0.25">
      <c r="A415" s="73">
        <v>410</v>
      </c>
      <c r="B415" s="290" t="s">
        <v>1162</v>
      </c>
      <c r="C415" s="104" t="s">
        <v>907</v>
      </c>
      <c r="D415" s="240">
        <v>1</v>
      </c>
      <c r="E415" s="289">
        <v>532937</v>
      </c>
      <c r="F415" s="241">
        <f t="shared" si="12"/>
        <v>101258.03</v>
      </c>
      <c r="G415" s="241">
        <f t="shared" si="13"/>
        <v>634195.03</v>
      </c>
      <c r="I415" s="28"/>
      <c r="J415" s="28"/>
      <c r="K415" s="28"/>
      <c r="L415" s="25"/>
    </row>
    <row r="416" spans="1:12" ht="24.95" customHeight="1" x14ac:dyDescent="0.25">
      <c r="A416" s="73">
        <v>411</v>
      </c>
      <c r="B416" s="290" t="s">
        <v>1164</v>
      </c>
      <c r="C416" s="104" t="s">
        <v>907</v>
      </c>
      <c r="D416" s="240">
        <v>1</v>
      </c>
      <c r="E416" s="289">
        <v>23279</v>
      </c>
      <c r="F416" s="241">
        <f t="shared" si="12"/>
        <v>4423.01</v>
      </c>
      <c r="G416" s="241">
        <f t="shared" si="13"/>
        <v>27702.010000000002</v>
      </c>
      <c r="I416" s="28"/>
      <c r="J416" s="28"/>
      <c r="K416" s="28"/>
      <c r="L416" s="25"/>
    </row>
    <row r="417" spans="1:12" ht="24.95" customHeight="1" x14ac:dyDescent="0.25">
      <c r="A417" s="73">
        <v>412</v>
      </c>
      <c r="B417" s="290" t="s">
        <v>1165</v>
      </c>
      <c r="C417" s="104" t="s">
        <v>907</v>
      </c>
      <c r="D417" s="240">
        <v>1</v>
      </c>
      <c r="E417" s="289">
        <v>23279</v>
      </c>
      <c r="F417" s="241">
        <f t="shared" si="12"/>
        <v>4423.01</v>
      </c>
      <c r="G417" s="241">
        <f t="shared" si="13"/>
        <v>27702.010000000002</v>
      </c>
      <c r="I417" s="28"/>
      <c r="J417" s="28"/>
      <c r="K417" s="28"/>
      <c r="L417" s="25"/>
    </row>
    <row r="418" spans="1:12" ht="24.95" customHeight="1" x14ac:dyDescent="0.25">
      <c r="A418" s="73">
        <v>413</v>
      </c>
      <c r="B418" s="290" t="s">
        <v>1166</v>
      </c>
      <c r="C418" s="104" t="s">
        <v>907</v>
      </c>
      <c r="D418" s="240">
        <v>1</v>
      </c>
      <c r="E418" s="289">
        <v>8545</v>
      </c>
      <c r="F418" s="241">
        <f t="shared" si="12"/>
        <v>1623.55</v>
      </c>
      <c r="G418" s="241">
        <f t="shared" si="13"/>
        <v>10168.549999999999</v>
      </c>
      <c r="I418" s="28"/>
      <c r="J418" s="28"/>
      <c r="K418" s="28"/>
      <c r="L418" s="25"/>
    </row>
    <row r="419" spans="1:12" ht="24.95" customHeight="1" x14ac:dyDescent="0.25">
      <c r="A419" s="73">
        <v>414</v>
      </c>
      <c r="B419" s="290" t="s">
        <v>1167</v>
      </c>
      <c r="C419" s="104" t="s">
        <v>907</v>
      </c>
      <c r="D419" s="240">
        <v>1</v>
      </c>
      <c r="E419" s="289">
        <v>8545</v>
      </c>
      <c r="F419" s="241">
        <f t="shared" si="12"/>
        <v>1623.55</v>
      </c>
      <c r="G419" s="241">
        <f t="shared" si="13"/>
        <v>10168.549999999999</v>
      </c>
      <c r="I419" s="28"/>
      <c r="J419" s="28"/>
      <c r="K419" s="28"/>
      <c r="L419" s="25"/>
    </row>
    <row r="420" spans="1:12" ht="24.95" customHeight="1" x14ac:dyDescent="0.25">
      <c r="A420" s="73">
        <v>415</v>
      </c>
      <c r="B420" s="290" t="s">
        <v>1168</v>
      </c>
      <c r="C420" s="104" t="s">
        <v>907</v>
      </c>
      <c r="D420" s="240">
        <v>1</v>
      </c>
      <c r="E420" s="289">
        <v>58934</v>
      </c>
      <c r="F420" s="241">
        <f t="shared" si="12"/>
        <v>11197.460000000001</v>
      </c>
      <c r="G420" s="241">
        <f t="shared" si="13"/>
        <v>70131.460000000006</v>
      </c>
      <c r="I420" s="28"/>
      <c r="J420" s="28"/>
      <c r="K420" s="28"/>
      <c r="L420" s="25"/>
    </row>
    <row r="421" spans="1:12" ht="24.95" customHeight="1" x14ac:dyDescent="0.25">
      <c r="A421" s="73">
        <v>416</v>
      </c>
      <c r="B421" s="290" t="s">
        <v>1169</v>
      </c>
      <c r="C421" s="104" t="s">
        <v>907</v>
      </c>
      <c r="D421" s="240">
        <v>1</v>
      </c>
      <c r="E421" s="289">
        <v>58934</v>
      </c>
      <c r="F421" s="241">
        <f t="shared" si="12"/>
        <v>11197.460000000001</v>
      </c>
      <c r="G421" s="241">
        <f t="shared" si="13"/>
        <v>70131.460000000006</v>
      </c>
      <c r="I421" s="28"/>
      <c r="J421" s="28"/>
      <c r="K421" s="28"/>
      <c r="L421" s="25"/>
    </row>
    <row r="422" spans="1:12" ht="24.95" customHeight="1" x14ac:dyDescent="0.25">
      <c r="A422" s="73">
        <v>417</v>
      </c>
      <c r="B422" s="290" t="s">
        <v>1170</v>
      </c>
      <c r="C422" s="104" t="s">
        <v>907</v>
      </c>
      <c r="D422" s="240">
        <v>1</v>
      </c>
      <c r="E422" s="289">
        <v>58934</v>
      </c>
      <c r="F422" s="241">
        <f t="shared" si="12"/>
        <v>11197.460000000001</v>
      </c>
      <c r="G422" s="241">
        <f t="shared" si="13"/>
        <v>70131.460000000006</v>
      </c>
      <c r="I422" s="28"/>
      <c r="J422" s="28"/>
      <c r="K422" s="28"/>
      <c r="L422" s="25"/>
    </row>
    <row r="423" spans="1:12" ht="24.95" customHeight="1" x14ac:dyDescent="0.25">
      <c r="A423" s="73">
        <v>418</v>
      </c>
      <c r="B423" s="290" t="s">
        <v>1171</v>
      </c>
      <c r="C423" s="104" t="s">
        <v>907</v>
      </c>
      <c r="D423" s="240">
        <v>1</v>
      </c>
      <c r="E423" s="278">
        <v>10295</v>
      </c>
      <c r="F423" s="241">
        <f t="shared" si="12"/>
        <v>1956.05</v>
      </c>
      <c r="G423" s="241">
        <f t="shared" si="13"/>
        <v>12251.05</v>
      </c>
      <c r="I423" s="28"/>
      <c r="J423" s="28"/>
      <c r="K423" s="28"/>
      <c r="L423" s="25"/>
    </row>
    <row r="424" spans="1:12" ht="24.95" customHeight="1" x14ac:dyDescent="0.25">
      <c r="A424" s="73">
        <v>419</v>
      </c>
      <c r="B424" s="290" t="s">
        <v>1174</v>
      </c>
      <c r="C424" s="104" t="s">
        <v>18</v>
      </c>
      <c r="D424" s="240">
        <v>1</v>
      </c>
      <c r="E424" s="278">
        <v>11600</v>
      </c>
      <c r="F424" s="241">
        <f t="shared" si="12"/>
        <v>2204</v>
      </c>
      <c r="G424" s="241">
        <f t="shared" si="13"/>
        <v>13804</v>
      </c>
      <c r="I424" s="28"/>
      <c r="J424" s="28"/>
      <c r="K424" s="28"/>
      <c r="L424" s="25"/>
    </row>
    <row r="425" spans="1:12" ht="24.95" customHeight="1" x14ac:dyDescent="0.25">
      <c r="A425" s="73">
        <v>420</v>
      </c>
      <c r="B425" s="290" t="s">
        <v>1178</v>
      </c>
      <c r="C425" s="104" t="s">
        <v>907</v>
      </c>
      <c r="D425" s="240">
        <v>1</v>
      </c>
      <c r="E425" s="289">
        <v>42285</v>
      </c>
      <c r="F425" s="241">
        <f t="shared" si="12"/>
        <v>8034.1500000000005</v>
      </c>
      <c r="G425" s="241">
        <f t="shared" si="13"/>
        <v>50319.15</v>
      </c>
      <c r="I425" s="28"/>
      <c r="J425" s="28"/>
      <c r="K425" s="28"/>
      <c r="L425" s="25"/>
    </row>
    <row r="426" spans="1:12" ht="24.95" customHeight="1" x14ac:dyDescent="0.25">
      <c r="A426" s="73">
        <v>421</v>
      </c>
      <c r="B426" s="290" t="s">
        <v>1182</v>
      </c>
      <c r="C426" s="104" t="s">
        <v>907</v>
      </c>
      <c r="D426" s="240">
        <v>1</v>
      </c>
      <c r="E426" s="289">
        <v>10608</v>
      </c>
      <c r="F426" s="241">
        <f t="shared" si="12"/>
        <v>2015.52</v>
      </c>
      <c r="G426" s="241">
        <f t="shared" si="13"/>
        <v>12623.52</v>
      </c>
      <c r="I426" s="28"/>
      <c r="J426" s="28"/>
      <c r="K426" s="28"/>
      <c r="L426" s="25"/>
    </row>
    <row r="427" spans="1:12" ht="24.95" customHeight="1" x14ac:dyDescent="0.25">
      <c r="A427" s="73">
        <v>422</v>
      </c>
      <c r="B427" s="290" t="s">
        <v>1183</v>
      </c>
      <c r="C427" s="104" t="s">
        <v>907</v>
      </c>
      <c r="D427" s="240">
        <v>1</v>
      </c>
      <c r="E427" s="289">
        <v>10166</v>
      </c>
      <c r="F427" s="241">
        <f t="shared" si="12"/>
        <v>1931.54</v>
      </c>
      <c r="G427" s="241">
        <f t="shared" si="13"/>
        <v>12097.54</v>
      </c>
      <c r="I427" s="28"/>
      <c r="J427" s="28"/>
      <c r="K427" s="28"/>
      <c r="L427" s="25"/>
    </row>
    <row r="428" spans="1:12" ht="24.95" customHeight="1" x14ac:dyDescent="0.25">
      <c r="A428" s="73">
        <v>423</v>
      </c>
      <c r="B428" s="290" t="s">
        <v>1184</v>
      </c>
      <c r="C428" s="104" t="s">
        <v>907</v>
      </c>
      <c r="D428" s="240">
        <v>1</v>
      </c>
      <c r="E428" s="289">
        <v>23426</v>
      </c>
      <c r="F428" s="241">
        <f t="shared" si="12"/>
        <v>4450.9399999999996</v>
      </c>
      <c r="G428" s="241">
        <f t="shared" si="13"/>
        <v>27876.94</v>
      </c>
      <c r="I428" s="28"/>
      <c r="J428" s="28"/>
      <c r="K428" s="28"/>
      <c r="L428" s="25"/>
    </row>
    <row r="429" spans="1:12" ht="24.95" customHeight="1" x14ac:dyDescent="0.25">
      <c r="A429" s="73">
        <v>424</v>
      </c>
      <c r="B429" s="290" t="s">
        <v>1188</v>
      </c>
      <c r="C429" s="104" t="s">
        <v>907</v>
      </c>
      <c r="D429" s="240">
        <v>1</v>
      </c>
      <c r="E429" s="289">
        <v>30940</v>
      </c>
      <c r="F429" s="241">
        <f t="shared" si="12"/>
        <v>5878.6</v>
      </c>
      <c r="G429" s="241">
        <f t="shared" si="13"/>
        <v>36818.6</v>
      </c>
      <c r="I429" s="28"/>
      <c r="J429" s="28"/>
      <c r="K429" s="28"/>
      <c r="L429" s="25"/>
    </row>
    <row r="430" spans="1:12" ht="24.95" customHeight="1" x14ac:dyDescent="0.25">
      <c r="A430" s="73">
        <v>425</v>
      </c>
      <c r="B430" s="290" t="s">
        <v>1189</v>
      </c>
      <c r="C430" s="104" t="s">
        <v>907</v>
      </c>
      <c r="D430" s="240">
        <v>1</v>
      </c>
      <c r="E430" s="289">
        <v>19153</v>
      </c>
      <c r="F430" s="241">
        <f t="shared" si="12"/>
        <v>3639.07</v>
      </c>
      <c r="G430" s="241">
        <f t="shared" si="13"/>
        <v>22792.07</v>
      </c>
      <c r="I430" s="28"/>
      <c r="J430" s="28"/>
      <c r="K430" s="28"/>
      <c r="L430" s="25"/>
    </row>
    <row r="431" spans="1:12" ht="24.95" customHeight="1" x14ac:dyDescent="0.25">
      <c r="A431" s="73">
        <v>426</v>
      </c>
      <c r="B431" s="290" t="s">
        <v>1192</v>
      </c>
      <c r="C431" s="104" t="s">
        <v>907</v>
      </c>
      <c r="D431" s="240">
        <v>1</v>
      </c>
      <c r="E431" s="289">
        <v>22395</v>
      </c>
      <c r="F431" s="241">
        <f t="shared" si="12"/>
        <v>4255.05</v>
      </c>
      <c r="G431" s="241">
        <f t="shared" si="13"/>
        <v>26650.05</v>
      </c>
      <c r="I431" s="28"/>
      <c r="J431" s="28"/>
      <c r="K431" s="28"/>
      <c r="L431" s="25"/>
    </row>
    <row r="432" spans="1:12" ht="24.95" customHeight="1" x14ac:dyDescent="0.25">
      <c r="A432" s="73">
        <v>427</v>
      </c>
      <c r="B432" s="290" t="s">
        <v>1195</v>
      </c>
      <c r="C432" s="104" t="s">
        <v>907</v>
      </c>
      <c r="D432" s="240">
        <v>1</v>
      </c>
      <c r="E432" s="289">
        <v>21806</v>
      </c>
      <c r="F432" s="241">
        <f t="shared" si="12"/>
        <v>4143.1400000000003</v>
      </c>
      <c r="G432" s="241">
        <f t="shared" si="13"/>
        <v>25949.14</v>
      </c>
      <c r="I432" s="28"/>
      <c r="J432" s="28"/>
      <c r="K432" s="28"/>
      <c r="L432" s="25"/>
    </row>
    <row r="433" spans="1:12" ht="24.95" customHeight="1" x14ac:dyDescent="0.25">
      <c r="A433" s="73">
        <v>428</v>
      </c>
      <c r="B433" s="290" t="s">
        <v>1199</v>
      </c>
      <c r="C433" s="104" t="s">
        <v>907</v>
      </c>
      <c r="D433" s="240">
        <v>1</v>
      </c>
      <c r="E433" s="289">
        <v>24752</v>
      </c>
      <c r="F433" s="241">
        <f t="shared" si="12"/>
        <v>4702.88</v>
      </c>
      <c r="G433" s="241">
        <f t="shared" si="13"/>
        <v>29454.880000000001</v>
      </c>
      <c r="I433" s="28"/>
      <c r="J433" s="28"/>
      <c r="K433" s="28"/>
      <c r="L433" s="25"/>
    </row>
    <row r="434" spans="1:12" ht="24.95" customHeight="1" x14ac:dyDescent="0.25">
      <c r="A434" s="73">
        <v>429</v>
      </c>
      <c r="B434" s="290" t="s">
        <v>1200</v>
      </c>
      <c r="C434" s="104" t="s">
        <v>907</v>
      </c>
      <c r="D434" s="240">
        <v>1</v>
      </c>
      <c r="E434" s="289">
        <v>15617</v>
      </c>
      <c r="F434" s="241">
        <f t="shared" si="12"/>
        <v>2967.23</v>
      </c>
      <c r="G434" s="241">
        <f t="shared" si="13"/>
        <v>18584.23</v>
      </c>
      <c r="I434" s="28"/>
      <c r="J434" s="28"/>
      <c r="K434" s="28"/>
      <c r="L434" s="25"/>
    </row>
    <row r="435" spans="1:12" ht="24.95" customHeight="1" x14ac:dyDescent="0.25">
      <c r="A435" s="73">
        <v>430</v>
      </c>
      <c r="B435" s="290" t="s">
        <v>1201</v>
      </c>
      <c r="C435" s="104" t="s">
        <v>907</v>
      </c>
      <c r="D435" s="240">
        <v>1</v>
      </c>
      <c r="E435" s="289">
        <v>4273</v>
      </c>
      <c r="F435" s="241">
        <f t="shared" si="12"/>
        <v>811.87</v>
      </c>
      <c r="G435" s="241">
        <f t="shared" si="13"/>
        <v>5084.87</v>
      </c>
      <c r="I435" s="28"/>
      <c r="J435" s="28"/>
      <c r="K435" s="28"/>
      <c r="L435" s="25"/>
    </row>
    <row r="436" spans="1:12" ht="24.95" customHeight="1" x14ac:dyDescent="0.25">
      <c r="A436" s="73">
        <v>431</v>
      </c>
      <c r="B436" s="290" t="s">
        <v>1205</v>
      </c>
      <c r="C436" s="104" t="s">
        <v>907</v>
      </c>
      <c r="D436" s="240">
        <v>1</v>
      </c>
      <c r="E436" s="289">
        <v>9871</v>
      </c>
      <c r="F436" s="241">
        <f t="shared" si="12"/>
        <v>1875.49</v>
      </c>
      <c r="G436" s="241">
        <f t="shared" si="13"/>
        <v>11746.49</v>
      </c>
      <c r="I436" s="28"/>
      <c r="J436" s="28"/>
      <c r="K436" s="28"/>
      <c r="L436" s="25"/>
    </row>
    <row r="437" spans="1:12" ht="24.95" customHeight="1" x14ac:dyDescent="0.25">
      <c r="A437" s="73">
        <v>432</v>
      </c>
      <c r="B437" s="290" t="s">
        <v>1206</v>
      </c>
      <c r="C437" s="104" t="s">
        <v>907</v>
      </c>
      <c r="D437" s="240">
        <v>1</v>
      </c>
      <c r="E437" s="289">
        <v>2063</v>
      </c>
      <c r="F437" s="241">
        <f t="shared" si="12"/>
        <v>391.97</v>
      </c>
      <c r="G437" s="241">
        <f t="shared" si="13"/>
        <v>2454.9700000000003</v>
      </c>
      <c r="I437" s="28"/>
      <c r="J437" s="28"/>
      <c r="K437" s="28"/>
      <c r="L437" s="25"/>
    </row>
    <row r="438" spans="1:12" ht="24.95" customHeight="1" x14ac:dyDescent="0.25">
      <c r="A438" s="73">
        <v>433</v>
      </c>
      <c r="B438" s="290" t="s">
        <v>1208</v>
      </c>
      <c r="C438" s="104" t="s">
        <v>907</v>
      </c>
      <c r="D438" s="240">
        <v>1</v>
      </c>
      <c r="E438" s="289">
        <v>2505</v>
      </c>
      <c r="F438" s="241">
        <f t="shared" si="12"/>
        <v>475.95</v>
      </c>
      <c r="G438" s="241">
        <f t="shared" si="13"/>
        <v>2980.95</v>
      </c>
      <c r="I438" s="28"/>
      <c r="J438" s="28"/>
      <c r="K438" s="28"/>
      <c r="L438" s="25"/>
    </row>
    <row r="439" spans="1:12" ht="24.95" customHeight="1" x14ac:dyDescent="0.25">
      <c r="A439" s="73">
        <v>434</v>
      </c>
      <c r="B439" s="290" t="s">
        <v>1212</v>
      </c>
      <c r="C439" s="104" t="s">
        <v>907</v>
      </c>
      <c r="D439" s="240">
        <v>1</v>
      </c>
      <c r="E439" s="289">
        <v>7514</v>
      </c>
      <c r="F439" s="241">
        <f t="shared" si="12"/>
        <v>1427.66</v>
      </c>
      <c r="G439" s="241">
        <f t="shared" si="13"/>
        <v>8941.66</v>
      </c>
      <c r="I439" s="28"/>
      <c r="J439" s="28"/>
      <c r="K439" s="28"/>
      <c r="L439" s="25"/>
    </row>
    <row r="440" spans="1:12" ht="24.95" customHeight="1" x14ac:dyDescent="0.25">
      <c r="A440" s="73">
        <v>435</v>
      </c>
      <c r="B440" s="290" t="s">
        <v>1214</v>
      </c>
      <c r="C440" s="104" t="s">
        <v>907</v>
      </c>
      <c r="D440" s="240">
        <v>1</v>
      </c>
      <c r="E440" s="289">
        <v>2063</v>
      </c>
      <c r="F440" s="241">
        <f t="shared" si="12"/>
        <v>391.97</v>
      </c>
      <c r="G440" s="241">
        <f t="shared" si="13"/>
        <v>2454.9700000000003</v>
      </c>
      <c r="I440" s="28"/>
      <c r="J440" s="28"/>
      <c r="K440" s="28"/>
      <c r="L440" s="25"/>
    </row>
    <row r="441" spans="1:12" ht="24.95" customHeight="1" x14ac:dyDescent="0.25">
      <c r="A441" s="73">
        <v>436</v>
      </c>
      <c r="B441" s="290" t="s">
        <v>1215</v>
      </c>
      <c r="C441" s="104" t="s">
        <v>907</v>
      </c>
      <c r="D441" s="240">
        <v>1</v>
      </c>
      <c r="E441" s="289">
        <v>26226</v>
      </c>
      <c r="F441" s="241">
        <f t="shared" si="12"/>
        <v>4982.9400000000005</v>
      </c>
      <c r="G441" s="241">
        <f t="shared" si="13"/>
        <v>31208.940000000002</v>
      </c>
      <c r="I441" s="28"/>
      <c r="J441" s="28"/>
      <c r="K441" s="28"/>
      <c r="L441" s="25"/>
    </row>
    <row r="442" spans="1:12" ht="24.95" customHeight="1" x14ac:dyDescent="0.25">
      <c r="A442" s="73">
        <v>437</v>
      </c>
      <c r="B442" s="290" t="s">
        <v>1216</v>
      </c>
      <c r="C442" s="104" t="s">
        <v>907</v>
      </c>
      <c r="D442" s="240">
        <v>1</v>
      </c>
      <c r="E442" s="289">
        <v>3241</v>
      </c>
      <c r="F442" s="241">
        <f t="shared" si="12"/>
        <v>615.79</v>
      </c>
      <c r="G442" s="241">
        <f t="shared" si="13"/>
        <v>3856.79</v>
      </c>
      <c r="I442" s="28"/>
      <c r="J442" s="28"/>
      <c r="K442" s="28"/>
      <c r="L442" s="25"/>
    </row>
    <row r="443" spans="1:12" ht="24.95" customHeight="1" x14ac:dyDescent="0.25">
      <c r="A443" s="73">
        <v>438</v>
      </c>
      <c r="B443" s="290" t="s">
        <v>1217</v>
      </c>
      <c r="C443" s="104" t="s">
        <v>907</v>
      </c>
      <c r="D443" s="240">
        <v>1</v>
      </c>
      <c r="E443" s="289">
        <v>3241</v>
      </c>
      <c r="F443" s="241">
        <f t="shared" si="12"/>
        <v>615.79</v>
      </c>
      <c r="G443" s="241">
        <f t="shared" si="13"/>
        <v>3856.79</v>
      </c>
      <c r="I443" s="28"/>
      <c r="J443" s="28"/>
      <c r="K443" s="28"/>
      <c r="L443" s="25"/>
    </row>
    <row r="444" spans="1:12" ht="24.95" customHeight="1" x14ac:dyDescent="0.25">
      <c r="A444" s="73">
        <v>439</v>
      </c>
      <c r="B444" s="290" t="s">
        <v>1218</v>
      </c>
      <c r="C444" s="104" t="s">
        <v>907</v>
      </c>
      <c r="D444" s="240">
        <v>1</v>
      </c>
      <c r="E444" s="289">
        <v>250469</v>
      </c>
      <c r="F444" s="241">
        <f t="shared" si="12"/>
        <v>47589.11</v>
      </c>
      <c r="G444" s="241">
        <f t="shared" si="13"/>
        <v>298058.11</v>
      </c>
      <c r="I444" s="28"/>
      <c r="J444" s="28"/>
      <c r="K444" s="28"/>
      <c r="L444" s="25"/>
    </row>
    <row r="445" spans="1:12" ht="24.95" customHeight="1" x14ac:dyDescent="0.25">
      <c r="A445" s="73">
        <v>440</v>
      </c>
      <c r="B445" s="290" t="s">
        <v>1222</v>
      </c>
      <c r="C445" s="104" t="s">
        <v>18</v>
      </c>
      <c r="D445" s="240">
        <v>1</v>
      </c>
      <c r="E445" s="278">
        <v>101355</v>
      </c>
      <c r="F445" s="241">
        <f t="shared" si="12"/>
        <v>19257.45</v>
      </c>
      <c r="G445" s="241">
        <f t="shared" si="13"/>
        <v>120612.45</v>
      </c>
      <c r="I445" s="28"/>
      <c r="J445" s="28"/>
      <c r="K445" s="28"/>
      <c r="L445" s="25"/>
    </row>
    <row r="446" spans="1:12" ht="24.95" customHeight="1" x14ac:dyDescent="0.25">
      <c r="A446" s="73">
        <v>441</v>
      </c>
      <c r="B446" s="290" t="s">
        <v>1226</v>
      </c>
      <c r="C446" s="104" t="s">
        <v>18</v>
      </c>
      <c r="D446" s="240">
        <v>1</v>
      </c>
      <c r="E446" s="278">
        <v>465885</v>
      </c>
      <c r="F446" s="241">
        <f t="shared" si="12"/>
        <v>88518.15</v>
      </c>
      <c r="G446" s="241">
        <f t="shared" si="13"/>
        <v>554403.15</v>
      </c>
      <c r="I446" s="28"/>
      <c r="J446" s="28"/>
      <c r="K446" s="28"/>
      <c r="L446" s="25"/>
    </row>
    <row r="447" spans="1:12" ht="24.95" customHeight="1" x14ac:dyDescent="0.25">
      <c r="A447" s="73">
        <v>442</v>
      </c>
      <c r="B447" s="290" t="s">
        <v>1229</v>
      </c>
      <c r="C447" s="104" t="s">
        <v>115</v>
      </c>
      <c r="D447" s="240">
        <v>1</v>
      </c>
      <c r="E447" s="278">
        <v>12905</v>
      </c>
      <c r="F447" s="241">
        <f t="shared" si="12"/>
        <v>2451.9499999999998</v>
      </c>
      <c r="G447" s="241">
        <f t="shared" si="13"/>
        <v>15356.95</v>
      </c>
      <c r="I447" s="28"/>
      <c r="J447" s="28"/>
      <c r="K447" s="28"/>
      <c r="L447" s="25"/>
    </row>
    <row r="448" spans="1:12" ht="24.95" customHeight="1" x14ac:dyDescent="0.25">
      <c r="A448" s="73">
        <v>443</v>
      </c>
      <c r="B448" s="290" t="s">
        <v>1232</v>
      </c>
      <c r="C448" s="104" t="s">
        <v>18</v>
      </c>
      <c r="D448" s="240">
        <v>1</v>
      </c>
      <c r="E448" s="278">
        <v>4423</v>
      </c>
      <c r="F448" s="241">
        <f t="shared" si="12"/>
        <v>840.37</v>
      </c>
      <c r="G448" s="241">
        <f t="shared" si="13"/>
        <v>5263.37</v>
      </c>
      <c r="I448" s="28"/>
      <c r="J448" s="28"/>
      <c r="K448" s="28"/>
      <c r="L448" s="25"/>
    </row>
    <row r="449" spans="1:12" ht="24.95" customHeight="1" x14ac:dyDescent="0.25">
      <c r="A449" s="73">
        <v>444</v>
      </c>
      <c r="B449" s="290" t="s">
        <v>1237</v>
      </c>
      <c r="C449" s="104" t="s">
        <v>18</v>
      </c>
      <c r="D449" s="240">
        <v>1</v>
      </c>
      <c r="E449" s="278">
        <v>13848</v>
      </c>
      <c r="F449" s="241">
        <f t="shared" si="12"/>
        <v>2631.12</v>
      </c>
      <c r="G449" s="241">
        <f t="shared" si="13"/>
        <v>16479.12</v>
      </c>
      <c r="I449" s="28"/>
      <c r="J449" s="28"/>
      <c r="K449" s="28"/>
      <c r="L449" s="25"/>
    </row>
    <row r="450" spans="1:12" ht="24.95" customHeight="1" x14ac:dyDescent="0.25">
      <c r="A450" s="73">
        <v>445</v>
      </c>
      <c r="B450" s="290" t="s">
        <v>1240</v>
      </c>
      <c r="C450" s="104" t="s">
        <v>101</v>
      </c>
      <c r="D450" s="240">
        <v>1</v>
      </c>
      <c r="E450" s="278">
        <v>46255</v>
      </c>
      <c r="F450" s="241">
        <f t="shared" si="12"/>
        <v>8788.4500000000007</v>
      </c>
      <c r="G450" s="241">
        <f t="shared" si="13"/>
        <v>55043.45</v>
      </c>
      <c r="I450" s="28"/>
      <c r="J450" s="28"/>
      <c r="K450" s="28"/>
      <c r="L450" s="25"/>
    </row>
    <row r="451" spans="1:12" ht="24.95" customHeight="1" x14ac:dyDescent="0.25">
      <c r="A451" s="73">
        <v>446</v>
      </c>
      <c r="B451" s="290" t="s">
        <v>1242</v>
      </c>
      <c r="C451" s="104" t="s">
        <v>18</v>
      </c>
      <c r="D451" s="240">
        <v>1</v>
      </c>
      <c r="E451" s="278">
        <v>55825</v>
      </c>
      <c r="F451" s="241">
        <f t="shared" si="12"/>
        <v>10606.75</v>
      </c>
      <c r="G451" s="241">
        <f t="shared" si="13"/>
        <v>66431.75</v>
      </c>
      <c r="I451" s="28"/>
      <c r="J451" s="28"/>
      <c r="K451" s="28"/>
      <c r="L451" s="25"/>
    </row>
    <row r="452" spans="1:12" ht="24.95" customHeight="1" x14ac:dyDescent="0.25">
      <c r="A452" s="73">
        <v>447</v>
      </c>
      <c r="B452" s="290" t="s">
        <v>1243</v>
      </c>
      <c r="C452" s="104" t="s">
        <v>18</v>
      </c>
      <c r="D452" s="240">
        <v>1</v>
      </c>
      <c r="E452" s="278">
        <v>182120</v>
      </c>
      <c r="F452" s="241">
        <f t="shared" si="12"/>
        <v>34602.800000000003</v>
      </c>
      <c r="G452" s="241">
        <f t="shared" si="13"/>
        <v>216722.8</v>
      </c>
      <c r="I452" s="28"/>
      <c r="J452" s="28"/>
      <c r="K452" s="28"/>
      <c r="L452" s="25"/>
    </row>
    <row r="453" spans="1:12" ht="24.95" customHeight="1" x14ac:dyDescent="0.25">
      <c r="A453" s="73">
        <v>448</v>
      </c>
      <c r="B453" s="290" t="s">
        <v>1493</v>
      </c>
      <c r="C453" s="104" t="s">
        <v>1244</v>
      </c>
      <c r="D453" s="240">
        <v>1</v>
      </c>
      <c r="E453" s="278">
        <v>8555</v>
      </c>
      <c r="F453" s="241">
        <f t="shared" si="12"/>
        <v>1625.45</v>
      </c>
      <c r="G453" s="241">
        <f t="shared" si="13"/>
        <v>10180.450000000001</v>
      </c>
      <c r="I453" s="28"/>
      <c r="J453" s="28"/>
      <c r="K453" s="28"/>
      <c r="L453" s="25"/>
    </row>
    <row r="454" spans="1:12" ht="24.95" customHeight="1" x14ac:dyDescent="0.25">
      <c r="A454" s="73">
        <v>449</v>
      </c>
      <c r="B454" s="290" t="s">
        <v>1246</v>
      </c>
      <c r="C454" s="104" t="s">
        <v>18</v>
      </c>
      <c r="D454" s="240">
        <v>1</v>
      </c>
      <c r="E454" s="278">
        <v>28855</v>
      </c>
      <c r="F454" s="241">
        <f t="shared" si="12"/>
        <v>5482.45</v>
      </c>
      <c r="G454" s="241">
        <f t="shared" si="13"/>
        <v>34337.449999999997</v>
      </c>
      <c r="I454" s="28"/>
      <c r="J454" s="28"/>
      <c r="K454" s="28"/>
      <c r="L454" s="25"/>
    </row>
    <row r="455" spans="1:12" ht="24.95" customHeight="1" x14ac:dyDescent="0.25">
      <c r="A455" s="73">
        <v>450</v>
      </c>
      <c r="B455" s="290" t="s">
        <v>1248</v>
      </c>
      <c r="C455" s="104" t="s">
        <v>18</v>
      </c>
      <c r="D455" s="240">
        <v>1</v>
      </c>
      <c r="E455" s="278">
        <v>107155</v>
      </c>
      <c r="F455" s="241">
        <f t="shared" ref="F455:F518" si="14">+E455*0.19</f>
        <v>20359.45</v>
      </c>
      <c r="G455" s="241">
        <f t="shared" ref="G455:G518" si="15">+F455+E455</f>
        <v>127514.45</v>
      </c>
      <c r="I455" s="28"/>
      <c r="J455" s="28"/>
      <c r="K455" s="28"/>
      <c r="L455" s="25"/>
    </row>
    <row r="456" spans="1:12" ht="24.95" customHeight="1" x14ac:dyDescent="0.25">
      <c r="A456" s="73">
        <v>451</v>
      </c>
      <c r="B456" s="290" t="s">
        <v>1251</v>
      </c>
      <c r="C456" s="104" t="s">
        <v>18</v>
      </c>
      <c r="D456" s="240">
        <v>1</v>
      </c>
      <c r="E456" s="278">
        <v>52055</v>
      </c>
      <c r="F456" s="241">
        <f t="shared" si="14"/>
        <v>9890.4500000000007</v>
      </c>
      <c r="G456" s="241">
        <f t="shared" si="15"/>
        <v>61945.45</v>
      </c>
      <c r="I456" s="28"/>
      <c r="J456" s="28"/>
      <c r="K456" s="28"/>
      <c r="L456" s="25"/>
    </row>
    <row r="457" spans="1:12" ht="24.95" customHeight="1" x14ac:dyDescent="0.25">
      <c r="A457" s="73">
        <v>452</v>
      </c>
      <c r="B457" s="290" t="s">
        <v>1254</v>
      </c>
      <c r="C457" s="104" t="s">
        <v>18</v>
      </c>
      <c r="D457" s="240">
        <v>1</v>
      </c>
      <c r="E457" s="278">
        <v>434</v>
      </c>
      <c r="F457" s="241">
        <f t="shared" si="14"/>
        <v>82.460000000000008</v>
      </c>
      <c r="G457" s="241">
        <f t="shared" si="15"/>
        <v>516.46</v>
      </c>
      <c r="I457" s="28"/>
      <c r="J457" s="28"/>
      <c r="K457" s="28"/>
      <c r="L457" s="25"/>
    </row>
    <row r="458" spans="1:12" ht="24.95" customHeight="1" x14ac:dyDescent="0.25">
      <c r="A458" s="73">
        <v>453</v>
      </c>
      <c r="B458" s="290" t="s">
        <v>1494</v>
      </c>
      <c r="C458" s="104" t="s">
        <v>18</v>
      </c>
      <c r="D458" s="240">
        <v>1</v>
      </c>
      <c r="E458" s="278">
        <v>68005</v>
      </c>
      <c r="F458" s="241">
        <f t="shared" si="14"/>
        <v>12920.95</v>
      </c>
      <c r="G458" s="241">
        <f t="shared" si="15"/>
        <v>80925.95</v>
      </c>
      <c r="I458" s="28"/>
      <c r="J458" s="28"/>
      <c r="K458" s="28"/>
      <c r="L458" s="25"/>
    </row>
    <row r="459" spans="1:12" ht="24.95" customHeight="1" x14ac:dyDescent="0.25">
      <c r="A459" s="73">
        <v>454</v>
      </c>
      <c r="B459" s="290" t="s">
        <v>1258</v>
      </c>
      <c r="C459" s="104" t="s">
        <v>18</v>
      </c>
      <c r="D459" s="240">
        <v>1</v>
      </c>
      <c r="E459" s="278">
        <v>61625</v>
      </c>
      <c r="F459" s="241">
        <f t="shared" si="14"/>
        <v>11708.75</v>
      </c>
      <c r="G459" s="241">
        <f t="shared" si="15"/>
        <v>73333.75</v>
      </c>
      <c r="I459" s="28"/>
      <c r="J459" s="28"/>
      <c r="K459" s="28"/>
      <c r="L459" s="25"/>
    </row>
    <row r="460" spans="1:12" ht="24.95" customHeight="1" x14ac:dyDescent="0.25">
      <c r="A460" s="73">
        <v>455</v>
      </c>
      <c r="B460" s="290" t="s">
        <v>1259</v>
      </c>
      <c r="C460" s="104" t="s">
        <v>18</v>
      </c>
      <c r="D460" s="240">
        <v>1</v>
      </c>
      <c r="E460" s="278">
        <v>218805</v>
      </c>
      <c r="F460" s="241">
        <f t="shared" si="14"/>
        <v>41572.949999999997</v>
      </c>
      <c r="G460" s="241">
        <f t="shared" si="15"/>
        <v>260377.95</v>
      </c>
      <c r="I460" s="28"/>
      <c r="J460" s="28"/>
      <c r="K460" s="28"/>
      <c r="L460" s="25"/>
    </row>
    <row r="461" spans="1:12" ht="24.95" customHeight="1" x14ac:dyDescent="0.25">
      <c r="A461" s="73">
        <v>456</v>
      </c>
      <c r="B461" s="290" t="s">
        <v>1495</v>
      </c>
      <c r="C461" s="104" t="s">
        <v>907</v>
      </c>
      <c r="D461" s="240">
        <v>1</v>
      </c>
      <c r="E461" s="278">
        <v>4060</v>
      </c>
      <c r="F461" s="241">
        <f t="shared" si="14"/>
        <v>771.4</v>
      </c>
      <c r="G461" s="241">
        <f t="shared" si="15"/>
        <v>4831.3999999999996</v>
      </c>
      <c r="I461" s="28"/>
      <c r="J461" s="28"/>
      <c r="K461" s="28"/>
      <c r="L461" s="25"/>
    </row>
    <row r="462" spans="1:12" ht="24.95" customHeight="1" x14ac:dyDescent="0.25">
      <c r="A462" s="73">
        <v>457</v>
      </c>
      <c r="B462" s="290" t="s">
        <v>1497</v>
      </c>
      <c r="C462" s="104" t="s">
        <v>18</v>
      </c>
      <c r="D462" s="240">
        <v>1</v>
      </c>
      <c r="E462" s="278">
        <v>123033</v>
      </c>
      <c r="F462" s="241">
        <f t="shared" si="14"/>
        <v>23376.27</v>
      </c>
      <c r="G462" s="241">
        <f t="shared" si="15"/>
        <v>146409.26999999999</v>
      </c>
      <c r="I462" s="28"/>
      <c r="J462" s="28"/>
      <c r="K462" s="28"/>
      <c r="L462" s="25"/>
    </row>
    <row r="463" spans="1:12" ht="24.95" customHeight="1" x14ac:dyDescent="0.25">
      <c r="A463" s="73">
        <v>458</v>
      </c>
      <c r="B463" s="290" t="s">
        <v>1498</v>
      </c>
      <c r="C463" s="104" t="s">
        <v>18</v>
      </c>
      <c r="D463" s="240">
        <v>1</v>
      </c>
      <c r="E463" s="278">
        <v>8700</v>
      </c>
      <c r="F463" s="241">
        <f t="shared" si="14"/>
        <v>1653</v>
      </c>
      <c r="G463" s="241">
        <f t="shared" si="15"/>
        <v>10353</v>
      </c>
      <c r="I463" s="28"/>
      <c r="J463" s="28"/>
      <c r="K463" s="28"/>
      <c r="L463" s="25"/>
    </row>
    <row r="464" spans="1:12" ht="24.95" customHeight="1" x14ac:dyDescent="0.25">
      <c r="A464" s="73">
        <v>459</v>
      </c>
      <c r="B464" s="290" t="s">
        <v>1499</v>
      </c>
      <c r="C464" s="104" t="s">
        <v>18</v>
      </c>
      <c r="D464" s="240">
        <v>1</v>
      </c>
      <c r="E464" s="278">
        <v>95700</v>
      </c>
      <c r="F464" s="241">
        <f t="shared" si="14"/>
        <v>18183</v>
      </c>
      <c r="G464" s="241">
        <f t="shared" si="15"/>
        <v>113883</v>
      </c>
      <c r="I464" s="28"/>
      <c r="J464" s="28"/>
      <c r="K464" s="28"/>
      <c r="L464" s="25"/>
    </row>
    <row r="465" spans="1:12" ht="24.95" customHeight="1" x14ac:dyDescent="0.25">
      <c r="A465" s="73">
        <v>460</v>
      </c>
      <c r="B465" s="290" t="s">
        <v>1500</v>
      </c>
      <c r="C465" s="104" t="s">
        <v>18</v>
      </c>
      <c r="D465" s="240">
        <v>1</v>
      </c>
      <c r="E465" s="278">
        <v>16965</v>
      </c>
      <c r="F465" s="241">
        <f t="shared" si="14"/>
        <v>3223.35</v>
      </c>
      <c r="G465" s="241">
        <f t="shared" si="15"/>
        <v>20188.349999999999</v>
      </c>
      <c r="I465" s="28"/>
      <c r="J465" s="28"/>
      <c r="K465" s="28"/>
      <c r="L465" s="25"/>
    </row>
    <row r="466" spans="1:12" ht="24.95" customHeight="1" x14ac:dyDescent="0.25">
      <c r="A466" s="73">
        <v>461</v>
      </c>
      <c r="B466" s="290" t="s">
        <v>1501</v>
      </c>
      <c r="C466" s="104" t="s">
        <v>18</v>
      </c>
      <c r="D466" s="240">
        <v>1</v>
      </c>
      <c r="E466" s="278">
        <v>11600</v>
      </c>
      <c r="F466" s="241">
        <f t="shared" si="14"/>
        <v>2204</v>
      </c>
      <c r="G466" s="241">
        <f t="shared" si="15"/>
        <v>13804</v>
      </c>
      <c r="I466" s="28"/>
      <c r="J466" s="28"/>
      <c r="K466" s="28"/>
      <c r="L466" s="25"/>
    </row>
    <row r="467" spans="1:12" ht="24.95" customHeight="1" x14ac:dyDescent="0.25">
      <c r="A467" s="73">
        <v>462</v>
      </c>
      <c r="B467" s="290" t="s">
        <v>1502</v>
      </c>
      <c r="C467" s="104" t="s">
        <v>18</v>
      </c>
      <c r="D467" s="240">
        <v>1</v>
      </c>
      <c r="E467" s="278">
        <v>287825</v>
      </c>
      <c r="F467" s="241">
        <f t="shared" si="14"/>
        <v>54686.75</v>
      </c>
      <c r="G467" s="241">
        <f t="shared" si="15"/>
        <v>342511.75</v>
      </c>
      <c r="I467" s="28"/>
      <c r="J467" s="28"/>
      <c r="K467" s="28"/>
      <c r="L467" s="25"/>
    </row>
    <row r="468" spans="1:12" ht="24.95" customHeight="1" x14ac:dyDescent="0.25">
      <c r="A468" s="73">
        <v>463</v>
      </c>
      <c r="B468" s="290" t="s">
        <v>1267</v>
      </c>
      <c r="C468" s="104" t="s">
        <v>162</v>
      </c>
      <c r="D468" s="240">
        <v>1</v>
      </c>
      <c r="E468" s="278">
        <v>167185</v>
      </c>
      <c r="F468" s="241">
        <f t="shared" si="14"/>
        <v>31765.15</v>
      </c>
      <c r="G468" s="241">
        <f t="shared" si="15"/>
        <v>198950.15</v>
      </c>
      <c r="I468" s="28"/>
      <c r="J468" s="28"/>
      <c r="K468" s="28"/>
      <c r="L468" s="25"/>
    </row>
    <row r="469" spans="1:12" ht="24.95" customHeight="1" x14ac:dyDescent="0.25">
      <c r="A469" s="73">
        <v>464</v>
      </c>
      <c r="B469" s="290" t="s">
        <v>1271</v>
      </c>
      <c r="C469" s="104" t="s">
        <v>18</v>
      </c>
      <c r="D469" s="240">
        <v>1</v>
      </c>
      <c r="E469" s="278">
        <v>38411</v>
      </c>
      <c r="F469" s="241">
        <f t="shared" si="14"/>
        <v>7298.09</v>
      </c>
      <c r="G469" s="241">
        <f t="shared" si="15"/>
        <v>45709.09</v>
      </c>
      <c r="I469" s="28"/>
      <c r="J469" s="28"/>
      <c r="K469" s="28"/>
      <c r="L469" s="25"/>
    </row>
    <row r="470" spans="1:12" ht="24.95" customHeight="1" x14ac:dyDescent="0.25">
      <c r="A470" s="73">
        <v>465</v>
      </c>
      <c r="B470" s="290" t="s">
        <v>1503</v>
      </c>
      <c r="C470" s="104" t="s">
        <v>18</v>
      </c>
      <c r="D470" s="240">
        <v>1</v>
      </c>
      <c r="E470" s="278">
        <v>330210</v>
      </c>
      <c r="F470" s="241">
        <f t="shared" si="14"/>
        <v>62739.9</v>
      </c>
      <c r="G470" s="241">
        <f t="shared" si="15"/>
        <v>392949.9</v>
      </c>
      <c r="I470" s="28"/>
      <c r="J470" s="28"/>
      <c r="K470" s="28"/>
      <c r="L470" s="25"/>
    </row>
    <row r="471" spans="1:12" ht="24.95" customHeight="1" x14ac:dyDescent="0.25">
      <c r="A471" s="73">
        <v>466</v>
      </c>
      <c r="B471" s="290" t="s">
        <v>1275</v>
      </c>
      <c r="C471" s="104" t="s">
        <v>162</v>
      </c>
      <c r="D471" s="240">
        <v>1</v>
      </c>
      <c r="E471" s="278">
        <v>27405</v>
      </c>
      <c r="F471" s="241">
        <f t="shared" si="14"/>
        <v>5206.95</v>
      </c>
      <c r="G471" s="241">
        <f t="shared" si="15"/>
        <v>32611.95</v>
      </c>
      <c r="I471" s="28"/>
      <c r="J471" s="28"/>
      <c r="K471" s="28"/>
      <c r="L471" s="25"/>
    </row>
    <row r="472" spans="1:12" ht="24.95" customHeight="1" x14ac:dyDescent="0.25">
      <c r="A472" s="73">
        <v>467</v>
      </c>
      <c r="B472" s="290" t="s">
        <v>1277</v>
      </c>
      <c r="C472" s="104" t="s">
        <v>18</v>
      </c>
      <c r="D472" s="240">
        <v>1</v>
      </c>
      <c r="E472" s="278">
        <v>60755</v>
      </c>
      <c r="F472" s="241">
        <f t="shared" si="14"/>
        <v>11543.45</v>
      </c>
      <c r="G472" s="241">
        <f t="shared" si="15"/>
        <v>72298.45</v>
      </c>
      <c r="I472" s="28"/>
      <c r="J472" s="28"/>
      <c r="K472" s="28"/>
      <c r="L472" s="25"/>
    </row>
    <row r="473" spans="1:12" ht="24.95" customHeight="1" x14ac:dyDescent="0.25">
      <c r="A473" s="73">
        <v>468</v>
      </c>
      <c r="B473" s="290" t="s">
        <v>1280</v>
      </c>
      <c r="C473" s="104" t="s">
        <v>18</v>
      </c>
      <c r="D473" s="240">
        <v>1</v>
      </c>
      <c r="E473" s="278">
        <v>17255</v>
      </c>
      <c r="F473" s="241">
        <f t="shared" si="14"/>
        <v>3278.45</v>
      </c>
      <c r="G473" s="241">
        <f t="shared" si="15"/>
        <v>20533.45</v>
      </c>
      <c r="I473" s="28"/>
      <c r="J473" s="28"/>
      <c r="K473" s="28"/>
      <c r="L473" s="25"/>
    </row>
    <row r="474" spans="1:12" ht="24.95" customHeight="1" x14ac:dyDescent="0.25">
      <c r="A474" s="73">
        <v>469</v>
      </c>
      <c r="B474" s="290" t="s">
        <v>1286</v>
      </c>
      <c r="C474" s="104" t="s">
        <v>18</v>
      </c>
      <c r="D474" s="240">
        <v>1</v>
      </c>
      <c r="E474" s="278">
        <v>14921</v>
      </c>
      <c r="F474" s="241">
        <f t="shared" si="14"/>
        <v>2834.9900000000002</v>
      </c>
      <c r="G474" s="241">
        <f t="shared" si="15"/>
        <v>17755.990000000002</v>
      </c>
      <c r="I474" s="28"/>
      <c r="J474" s="28"/>
      <c r="K474" s="28"/>
      <c r="L474" s="25"/>
    </row>
    <row r="475" spans="1:12" ht="24.95" customHeight="1" x14ac:dyDescent="0.25">
      <c r="A475" s="73">
        <v>470</v>
      </c>
      <c r="B475" s="290" t="s">
        <v>1289</v>
      </c>
      <c r="C475" s="104" t="s">
        <v>18</v>
      </c>
      <c r="D475" s="240">
        <v>1</v>
      </c>
      <c r="E475" s="278">
        <v>5728</v>
      </c>
      <c r="F475" s="241">
        <f t="shared" si="14"/>
        <v>1088.32</v>
      </c>
      <c r="G475" s="241">
        <f t="shared" si="15"/>
        <v>6816.32</v>
      </c>
      <c r="I475" s="28"/>
      <c r="J475" s="28"/>
      <c r="K475" s="28"/>
      <c r="L475" s="25"/>
    </row>
    <row r="476" spans="1:12" ht="24.95" customHeight="1" x14ac:dyDescent="0.25">
      <c r="A476" s="73">
        <v>471</v>
      </c>
      <c r="B476" s="290" t="s">
        <v>1292</v>
      </c>
      <c r="C476" s="104" t="s">
        <v>18</v>
      </c>
      <c r="D476" s="240">
        <v>1</v>
      </c>
      <c r="E476" s="278">
        <v>10078</v>
      </c>
      <c r="F476" s="241">
        <f t="shared" si="14"/>
        <v>1914.82</v>
      </c>
      <c r="G476" s="241">
        <f t="shared" si="15"/>
        <v>11992.82</v>
      </c>
      <c r="I476" s="28"/>
      <c r="J476" s="28"/>
      <c r="K476" s="28"/>
      <c r="L476" s="25"/>
    </row>
    <row r="477" spans="1:12" ht="24.95" customHeight="1" x14ac:dyDescent="0.25">
      <c r="A477" s="73">
        <v>472</v>
      </c>
      <c r="B477" s="290" t="s">
        <v>1295</v>
      </c>
      <c r="C477" s="104" t="s">
        <v>18</v>
      </c>
      <c r="D477" s="240">
        <v>1</v>
      </c>
      <c r="E477" s="278">
        <v>16226</v>
      </c>
      <c r="F477" s="241">
        <f t="shared" si="14"/>
        <v>3082.94</v>
      </c>
      <c r="G477" s="241">
        <f t="shared" si="15"/>
        <v>19308.939999999999</v>
      </c>
      <c r="I477" s="28"/>
      <c r="J477" s="28"/>
      <c r="K477" s="28"/>
      <c r="L477" s="25"/>
    </row>
    <row r="478" spans="1:12" ht="24.95" customHeight="1" x14ac:dyDescent="0.25">
      <c r="A478" s="73">
        <v>473</v>
      </c>
      <c r="B478" s="290" t="s">
        <v>1298</v>
      </c>
      <c r="C478" s="104" t="s">
        <v>18</v>
      </c>
      <c r="D478" s="240">
        <v>1</v>
      </c>
      <c r="E478" s="278">
        <v>43645</v>
      </c>
      <c r="F478" s="241">
        <f t="shared" si="14"/>
        <v>8292.5499999999993</v>
      </c>
      <c r="G478" s="241">
        <f t="shared" si="15"/>
        <v>51937.55</v>
      </c>
      <c r="I478" s="28"/>
      <c r="J478" s="28"/>
      <c r="K478" s="28"/>
      <c r="L478" s="25"/>
    </row>
    <row r="479" spans="1:12" ht="24.95" customHeight="1" x14ac:dyDescent="0.25">
      <c r="A479" s="73">
        <v>474</v>
      </c>
      <c r="B479" s="290" t="s">
        <v>1504</v>
      </c>
      <c r="C479" s="104" t="s">
        <v>18</v>
      </c>
      <c r="D479" s="240">
        <v>1</v>
      </c>
      <c r="E479" s="278">
        <v>1740</v>
      </c>
      <c r="F479" s="241">
        <f t="shared" si="14"/>
        <v>330.6</v>
      </c>
      <c r="G479" s="241">
        <f t="shared" si="15"/>
        <v>2070.6</v>
      </c>
      <c r="I479" s="28"/>
      <c r="J479" s="28"/>
      <c r="K479" s="28"/>
      <c r="L479" s="25"/>
    </row>
    <row r="480" spans="1:12" ht="24.95" customHeight="1" x14ac:dyDescent="0.25">
      <c r="A480" s="73">
        <v>475</v>
      </c>
      <c r="B480" s="290" t="s">
        <v>1505</v>
      </c>
      <c r="C480" s="104" t="s">
        <v>18</v>
      </c>
      <c r="D480" s="240">
        <v>1</v>
      </c>
      <c r="E480" s="278">
        <v>1740</v>
      </c>
      <c r="F480" s="241">
        <f t="shared" si="14"/>
        <v>330.6</v>
      </c>
      <c r="G480" s="241">
        <f t="shared" si="15"/>
        <v>2070.6</v>
      </c>
      <c r="I480" s="28"/>
      <c r="J480" s="28"/>
      <c r="K480" s="28"/>
      <c r="L480" s="25"/>
    </row>
    <row r="481" spans="1:12" ht="24.95" customHeight="1" x14ac:dyDescent="0.25">
      <c r="A481" s="73">
        <v>476</v>
      </c>
      <c r="B481" s="290" t="s">
        <v>1305</v>
      </c>
      <c r="C481" s="104" t="s">
        <v>18</v>
      </c>
      <c r="D481" s="240">
        <v>1</v>
      </c>
      <c r="E481" s="278">
        <v>7671</v>
      </c>
      <c r="F481" s="241">
        <f t="shared" si="14"/>
        <v>1457.49</v>
      </c>
      <c r="G481" s="241">
        <f t="shared" si="15"/>
        <v>9128.49</v>
      </c>
      <c r="I481" s="28"/>
      <c r="J481" s="28"/>
      <c r="K481" s="28"/>
      <c r="L481" s="25"/>
    </row>
    <row r="482" spans="1:12" ht="24.95" customHeight="1" x14ac:dyDescent="0.25">
      <c r="A482" s="73">
        <v>477</v>
      </c>
      <c r="B482" s="290" t="s">
        <v>1308</v>
      </c>
      <c r="C482" s="104" t="s">
        <v>18</v>
      </c>
      <c r="D482" s="240">
        <v>1</v>
      </c>
      <c r="E482" s="278">
        <v>49155</v>
      </c>
      <c r="F482" s="241">
        <f t="shared" si="14"/>
        <v>9339.4500000000007</v>
      </c>
      <c r="G482" s="241">
        <f t="shared" si="15"/>
        <v>58494.45</v>
      </c>
      <c r="I482" s="28"/>
      <c r="J482" s="28"/>
      <c r="K482" s="28"/>
      <c r="L482" s="25"/>
    </row>
    <row r="483" spans="1:12" ht="24.95" customHeight="1" x14ac:dyDescent="0.25">
      <c r="A483" s="73">
        <v>478</v>
      </c>
      <c r="B483" s="290" t="s">
        <v>1506</v>
      </c>
      <c r="C483" s="104" t="s">
        <v>18</v>
      </c>
      <c r="D483" s="240">
        <v>1</v>
      </c>
      <c r="E483" s="278">
        <v>405</v>
      </c>
      <c r="F483" s="241">
        <f t="shared" si="14"/>
        <v>76.95</v>
      </c>
      <c r="G483" s="241">
        <f t="shared" si="15"/>
        <v>481.95</v>
      </c>
      <c r="I483" s="28"/>
      <c r="J483" s="28"/>
      <c r="K483" s="28"/>
      <c r="L483" s="25"/>
    </row>
    <row r="484" spans="1:12" ht="24.95" customHeight="1" x14ac:dyDescent="0.25">
      <c r="A484" s="73">
        <v>479</v>
      </c>
      <c r="B484" s="290" t="s">
        <v>1507</v>
      </c>
      <c r="C484" s="104" t="s">
        <v>18</v>
      </c>
      <c r="D484" s="240">
        <v>1</v>
      </c>
      <c r="E484" s="278">
        <v>405</v>
      </c>
      <c r="F484" s="241">
        <f t="shared" si="14"/>
        <v>76.95</v>
      </c>
      <c r="G484" s="241">
        <f t="shared" si="15"/>
        <v>481.95</v>
      </c>
      <c r="I484" s="28"/>
      <c r="J484" s="28"/>
      <c r="K484" s="28"/>
      <c r="L484" s="25"/>
    </row>
    <row r="485" spans="1:12" ht="24.95" customHeight="1" x14ac:dyDescent="0.25">
      <c r="A485" s="73">
        <v>480</v>
      </c>
      <c r="B485" s="290" t="s">
        <v>1315</v>
      </c>
      <c r="C485" s="104" t="s">
        <v>18</v>
      </c>
      <c r="D485" s="240">
        <v>1</v>
      </c>
      <c r="E485" s="278">
        <v>163125</v>
      </c>
      <c r="F485" s="241">
        <f t="shared" si="14"/>
        <v>30993.75</v>
      </c>
      <c r="G485" s="241">
        <f t="shared" si="15"/>
        <v>194118.75</v>
      </c>
      <c r="I485" s="28"/>
      <c r="J485" s="28"/>
      <c r="K485" s="28"/>
      <c r="L485" s="25"/>
    </row>
    <row r="486" spans="1:12" ht="24.95" customHeight="1" x14ac:dyDescent="0.25">
      <c r="A486" s="73">
        <v>481</v>
      </c>
      <c r="B486" s="290" t="s">
        <v>1318</v>
      </c>
      <c r="C486" s="104" t="s">
        <v>18</v>
      </c>
      <c r="D486" s="240">
        <v>1</v>
      </c>
      <c r="E486" s="278">
        <v>123105</v>
      </c>
      <c r="F486" s="241">
        <f t="shared" si="14"/>
        <v>23389.95</v>
      </c>
      <c r="G486" s="241">
        <f t="shared" si="15"/>
        <v>146494.95000000001</v>
      </c>
      <c r="I486" s="28"/>
      <c r="J486" s="28"/>
      <c r="K486" s="28"/>
      <c r="L486" s="25"/>
    </row>
    <row r="487" spans="1:12" ht="24.95" customHeight="1" x14ac:dyDescent="0.25">
      <c r="A487" s="73">
        <v>482</v>
      </c>
      <c r="B487" s="290" t="s">
        <v>1321</v>
      </c>
      <c r="C487" s="104" t="s">
        <v>18</v>
      </c>
      <c r="D487" s="240">
        <v>1</v>
      </c>
      <c r="E487" s="278">
        <v>15646</v>
      </c>
      <c r="F487" s="241">
        <f t="shared" si="14"/>
        <v>2972.7400000000002</v>
      </c>
      <c r="G487" s="241">
        <f t="shared" si="15"/>
        <v>18618.740000000002</v>
      </c>
      <c r="I487" s="28"/>
      <c r="J487" s="28"/>
      <c r="K487" s="28"/>
      <c r="L487" s="25"/>
    </row>
    <row r="488" spans="1:12" ht="24.95" customHeight="1" x14ac:dyDescent="0.25">
      <c r="A488" s="73">
        <v>483</v>
      </c>
      <c r="B488" s="290" t="s">
        <v>1324</v>
      </c>
      <c r="C488" s="104" t="s">
        <v>18</v>
      </c>
      <c r="D488" s="240">
        <v>1</v>
      </c>
      <c r="E488" s="278">
        <v>16226</v>
      </c>
      <c r="F488" s="241">
        <f t="shared" si="14"/>
        <v>3082.94</v>
      </c>
      <c r="G488" s="241">
        <f t="shared" si="15"/>
        <v>19308.939999999999</v>
      </c>
      <c r="I488" s="28"/>
      <c r="J488" s="28"/>
      <c r="K488" s="28"/>
      <c r="L488" s="25"/>
    </row>
    <row r="489" spans="1:12" ht="24.95" customHeight="1" x14ac:dyDescent="0.25">
      <c r="A489" s="73">
        <v>484</v>
      </c>
      <c r="B489" s="290" t="s">
        <v>1327</v>
      </c>
      <c r="C489" s="104" t="s">
        <v>18</v>
      </c>
      <c r="D489" s="240">
        <v>1</v>
      </c>
      <c r="E489" s="278">
        <v>9701</v>
      </c>
      <c r="F489" s="241">
        <f t="shared" si="14"/>
        <v>1843.19</v>
      </c>
      <c r="G489" s="241">
        <f t="shared" si="15"/>
        <v>11544.19</v>
      </c>
      <c r="I489" s="28"/>
      <c r="J489" s="28"/>
      <c r="K489" s="28"/>
      <c r="L489" s="25"/>
    </row>
    <row r="490" spans="1:12" ht="24.95" customHeight="1" x14ac:dyDescent="0.25">
      <c r="A490" s="73">
        <v>485</v>
      </c>
      <c r="B490" s="290" t="s">
        <v>1330</v>
      </c>
      <c r="C490" s="104" t="s">
        <v>18</v>
      </c>
      <c r="D490" s="240">
        <v>1</v>
      </c>
      <c r="E490" s="278">
        <v>5728</v>
      </c>
      <c r="F490" s="241">
        <f t="shared" si="14"/>
        <v>1088.32</v>
      </c>
      <c r="G490" s="241">
        <f t="shared" si="15"/>
        <v>6816.32</v>
      </c>
      <c r="I490" s="28"/>
      <c r="J490" s="28"/>
      <c r="K490" s="28"/>
      <c r="L490" s="25"/>
    </row>
    <row r="491" spans="1:12" ht="24.95" customHeight="1" x14ac:dyDescent="0.25">
      <c r="A491" s="73">
        <v>486</v>
      </c>
      <c r="B491" s="290" t="s">
        <v>1333</v>
      </c>
      <c r="C491" s="104" t="s">
        <v>18</v>
      </c>
      <c r="D491" s="240">
        <v>1</v>
      </c>
      <c r="E491" s="278">
        <v>55956</v>
      </c>
      <c r="F491" s="241">
        <f t="shared" si="14"/>
        <v>10631.64</v>
      </c>
      <c r="G491" s="241">
        <f t="shared" si="15"/>
        <v>66587.64</v>
      </c>
      <c r="I491" s="28"/>
      <c r="J491" s="28"/>
      <c r="K491" s="28"/>
      <c r="L491" s="25"/>
    </row>
    <row r="492" spans="1:12" ht="24.95" customHeight="1" x14ac:dyDescent="0.25">
      <c r="A492" s="73">
        <v>487</v>
      </c>
      <c r="B492" s="290" t="s">
        <v>1336</v>
      </c>
      <c r="C492" s="104" t="s">
        <v>18</v>
      </c>
      <c r="D492" s="240">
        <v>1</v>
      </c>
      <c r="E492" s="278">
        <v>32408</v>
      </c>
      <c r="F492" s="241">
        <f t="shared" si="14"/>
        <v>6157.52</v>
      </c>
      <c r="G492" s="241">
        <f t="shared" si="15"/>
        <v>38565.520000000004</v>
      </c>
      <c r="I492" s="28"/>
      <c r="J492" s="28"/>
      <c r="K492" s="28"/>
      <c r="L492" s="25"/>
    </row>
    <row r="493" spans="1:12" ht="24.95" customHeight="1" x14ac:dyDescent="0.25">
      <c r="A493" s="73">
        <v>488</v>
      </c>
      <c r="B493" s="290" t="s">
        <v>1339</v>
      </c>
      <c r="C493" s="104" t="s">
        <v>18</v>
      </c>
      <c r="D493" s="240">
        <v>1</v>
      </c>
      <c r="E493" s="278">
        <v>163125</v>
      </c>
      <c r="F493" s="241">
        <f t="shared" si="14"/>
        <v>30993.75</v>
      </c>
      <c r="G493" s="241">
        <f t="shared" si="15"/>
        <v>194118.75</v>
      </c>
      <c r="I493" s="28"/>
      <c r="J493" s="28"/>
      <c r="K493" s="28"/>
      <c r="L493" s="25"/>
    </row>
    <row r="494" spans="1:12" ht="24.95" customHeight="1" x14ac:dyDescent="0.25">
      <c r="A494" s="73">
        <v>489</v>
      </c>
      <c r="B494" s="290" t="s">
        <v>1341</v>
      </c>
      <c r="C494" s="104" t="s">
        <v>18</v>
      </c>
      <c r="D494" s="240">
        <v>1</v>
      </c>
      <c r="E494" s="278">
        <v>9701</v>
      </c>
      <c r="F494" s="241">
        <f t="shared" si="14"/>
        <v>1843.19</v>
      </c>
      <c r="G494" s="241">
        <f t="shared" si="15"/>
        <v>11544.19</v>
      </c>
      <c r="I494" s="28"/>
      <c r="J494" s="28"/>
      <c r="K494" s="28"/>
      <c r="L494" s="25"/>
    </row>
    <row r="495" spans="1:12" ht="24.95" customHeight="1" x14ac:dyDescent="0.25">
      <c r="A495" s="73">
        <v>490</v>
      </c>
      <c r="B495" s="290" t="s">
        <v>1344</v>
      </c>
      <c r="C495" s="104" t="s">
        <v>907</v>
      </c>
      <c r="D495" s="240">
        <v>1</v>
      </c>
      <c r="E495" s="278">
        <v>539255</v>
      </c>
      <c r="F495" s="241">
        <f t="shared" si="14"/>
        <v>102458.45</v>
      </c>
      <c r="G495" s="241">
        <f t="shared" si="15"/>
        <v>641713.44999999995</v>
      </c>
      <c r="I495" s="28"/>
      <c r="J495" s="28"/>
      <c r="K495" s="28"/>
      <c r="L495" s="25"/>
    </row>
    <row r="496" spans="1:12" ht="24.95" customHeight="1" x14ac:dyDescent="0.25">
      <c r="A496" s="73">
        <v>491</v>
      </c>
      <c r="B496" s="290" t="s">
        <v>1508</v>
      </c>
      <c r="C496" s="104" t="s">
        <v>18</v>
      </c>
      <c r="D496" s="240">
        <v>1</v>
      </c>
      <c r="E496" s="278">
        <v>268105</v>
      </c>
      <c r="F496" s="241">
        <f t="shared" si="14"/>
        <v>50939.95</v>
      </c>
      <c r="G496" s="241">
        <f t="shared" si="15"/>
        <v>319044.95</v>
      </c>
      <c r="I496" s="28"/>
      <c r="J496" s="28"/>
      <c r="K496" s="28"/>
      <c r="L496" s="25"/>
    </row>
    <row r="497" spans="1:12" ht="24.95" customHeight="1" x14ac:dyDescent="0.25">
      <c r="A497" s="73">
        <v>492</v>
      </c>
      <c r="B497" s="295" t="s">
        <v>1348</v>
      </c>
      <c r="C497" s="104" t="s">
        <v>18</v>
      </c>
      <c r="D497" s="240">
        <v>1</v>
      </c>
      <c r="E497" s="278">
        <v>85405</v>
      </c>
      <c r="F497" s="241">
        <f t="shared" si="14"/>
        <v>16226.95</v>
      </c>
      <c r="G497" s="241">
        <f t="shared" si="15"/>
        <v>101631.95</v>
      </c>
      <c r="I497" s="28"/>
      <c r="J497" s="28"/>
      <c r="K497" s="28"/>
      <c r="L497" s="25"/>
    </row>
    <row r="498" spans="1:12" ht="24.95" customHeight="1" x14ac:dyDescent="0.25">
      <c r="A498" s="73">
        <v>493</v>
      </c>
      <c r="B498" s="290" t="s">
        <v>1351</v>
      </c>
      <c r="C498" s="104" t="s">
        <v>18</v>
      </c>
      <c r="D498" s="240">
        <v>1</v>
      </c>
      <c r="E498" s="278">
        <v>12166</v>
      </c>
      <c r="F498" s="241">
        <f t="shared" si="14"/>
        <v>2311.54</v>
      </c>
      <c r="G498" s="241">
        <f t="shared" si="15"/>
        <v>14477.54</v>
      </c>
      <c r="I498" s="28"/>
      <c r="J498" s="28"/>
      <c r="K498" s="28"/>
      <c r="L498" s="25"/>
    </row>
    <row r="499" spans="1:12" ht="24.95" customHeight="1" x14ac:dyDescent="0.25">
      <c r="A499" s="73">
        <v>494</v>
      </c>
      <c r="B499" s="290" t="s">
        <v>1354</v>
      </c>
      <c r="C499" s="104" t="s">
        <v>18</v>
      </c>
      <c r="D499" s="240">
        <v>1</v>
      </c>
      <c r="E499" s="278">
        <v>4205</v>
      </c>
      <c r="F499" s="241">
        <f t="shared" si="14"/>
        <v>798.95</v>
      </c>
      <c r="G499" s="241">
        <f t="shared" si="15"/>
        <v>5003.95</v>
      </c>
      <c r="I499" s="28"/>
      <c r="J499" s="28"/>
      <c r="K499" s="28"/>
      <c r="L499" s="25"/>
    </row>
    <row r="500" spans="1:12" ht="24.95" customHeight="1" x14ac:dyDescent="0.25">
      <c r="A500" s="73">
        <v>495</v>
      </c>
      <c r="B500" s="290" t="s">
        <v>1356</v>
      </c>
      <c r="C500" s="104" t="s">
        <v>18</v>
      </c>
      <c r="D500" s="240">
        <v>1</v>
      </c>
      <c r="E500" s="278">
        <v>5728</v>
      </c>
      <c r="F500" s="241">
        <f t="shared" si="14"/>
        <v>1088.32</v>
      </c>
      <c r="G500" s="241">
        <f t="shared" si="15"/>
        <v>6816.32</v>
      </c>
      <c r="I500" s="28"/>
      <c r="J500" s="28"/>
      <c r="K500" s="28"/>
      <c r="L500" s="25"/>
    </row>
    <row r="501" spans="1:12" ht="24.95" customHeight="1" x14ac:dyDescent="0.25">
      <c r="A501" s="73">
        <v>496</v>
      </c>
      <c r="B501" s="290" t="s">
        <v>1509</v>
      </c>
      <c r="C501" s="104" t="s">
        <v>18</v>
      </c>
      <c r="D501" s="240">
        <v>1</v>
      </c>
      <c r="E501" s="278">
        <v>4205</v>
      </c>
      <c r="F501" s="241">
        <f t="shared" si="14"/>
        <v>798.95</v>
      </c>
      <c r="G501" s="241">
        <f t="shared" si="15"/>
        <v>5003.95</v>
      </c>
      <c r="I501" s="28"/>
      <c r="J501" s="28"/>
      <c r="K501" s="28"/>
      <c r="L501" s="25"/>
    </row>
    <row r="502" spans="1:12" ht="24.95" customHeight="1" x14ac:dyDescent="0.25">
      <c r="A502" s="73">
        <v>497</v>
      </c>
      <c r="B502" s="290" t="s">
        <v>1360</v>
      </c>
      <c r="C502" s="104" t="s">
        <v>18</v>
      </c>
      <c r="D502" s="240">
        <v>1</v>
      </c>
      <c r="E502" s="278">
        <v>48996</v>
      </c>
      <c r="F502" s="241">
        <f t="shared" si="14"/>
        <v>9309.24</v>
      </c>
      <c r="G502" s="241">
        <f t="shared" si="15"/>
        <v>58305.24</v>
      </c>
      <c r="I502" s="28"/>
      <c r="J502" s="28"/>
      <c r="K502" s="28"/>
      <c r="L502" s="25"/>
    </row>
    <row r="503" spans="1:12" ht="24.95" customHeight="1" x14ac:dyDescent="0.25">
      <c r="A503" s="73">
        <v>498</v>
      </c>
      <c r="B503" s="290" t="s">
        <v>1362</v>
      </c>
      <c r="C503" s="104" t="s">
        <v>18</v>
      </c>
      <c r="D503" s="240">
        <v>1</v>
      </c>
      <c r="E503" s="278">
        <v>11890</v>
      </c>
      <c r="F503" s="241">
        <f t="shared" si="14"/>
        <v>2259.1</v>
      </c>
      <c r="G503" s="241">
        <f t="shared" si="15"/>
        <v>14149.1</v>
      </c>
      <c r="I503" s="28"/>
      <c r="J503" s="28"/>
      <c r="K503" s="28"/>
      <c r="L503" s="25"/>
    </row>
    <row r="504" spans="1:12" ht="24.95" customHeight="1" x14ac:dyDescent="0.25">
      <c r="A504" s="73">
        <v>499</v>
      </c>
      <c r="B504" s="290" t="s">
        <v>1365</v>
      </c>
      <c r="C504" s="104" t="s">
        <v>18</v>
      </c>
      <c r="D504" s="240">
        <v>1</v>
      </c>
      <c r="E504" s="278">
        <v>14210</v>
      </c>
      <c r="F504" s="241">
        <f t="shared" si="14"/>
        <v>2699.9</v>
      </c>
      <c r="G504" s="241">
        <f t="shared" si="15"/>
        <v>16909.900000000001</v>
      </c>
      <c r="I504" s="28"/>
      <c r="J504" s="28"/>
      <c r="K504" s="28"/>
      <c r="L504" s="25"/>
    </row>
    <row r="505" spans="1:12" ht="24.95" customHeight="1" x14ac:dyDescent="0.25">
      <c r="A505" s="73">
        <v>500</v>
      </c>
      <c r="B505" s="290" t="s">
        <v>1510</v>
      </c>
      <c r="C505" s="104" t="s">
        <v>18</v>
      </c>
      <c r="D505" s="240">
        <v>1</v>
      </c>
      <c r="E505" s="278">
        <v>4495</v>
      </c>
      <c r="F505" s="241">
        <f t="shared" si="14"/>
        <v>854.05</v>
      </c>
      <c r="G505" s="241">
        <f t="shared" si="15"/>
        <v>5349.05</v>
      </c>
      <c r="I505" s="28"/>
      <c r="J505" s="28"/>
      <c r="K505" s="28"/>
      <c r="L505" s="25"/>
    </row>
    <row r="506" spans="1:12" ht="24.95" customHeight="1" x14ac:dyDescent="0.25">
      <c r="A506" s="73">
        <v>501</v>
      </c>
      <c r="B506" s="290" t="s">
        <v>1370</v>
      </c>
      <c r="C506" s="104" t="s">
        <v>18</v>
      </c>
      <c r="D506" s="240">
        <v>1</v>
      </c>
      <c r="E506" s="278">
        <v>14196</v>
      </c>
      <c r="F506" s="241">
        <f t="shared" si="14"/>
        <v>2697.2400000000002</v>
      </c>
      <c r="G506" s="241">
        <f t="shared" si="15"/>
        <v>16893.240000000002</v>
      </c>
      <c r="I506" s="28"/>
      <c r="J506" s="28"/>
      <c r="K506" s="28"/>
      <c r="L506" s="25"/>
    </row>
    <row r="507" spans="1:12" ht="24.95" customHeight="1" x14ac:dyDescent="0.25">
      <c r="A507" s="73">
        <v>502</v>
      </c>
      <c r="B507" s="290" t="s">
        <v>1372</v>
      </c>
      <c r="C507" s="104" t="s">
        <v>18</v>
      </c>
      <c r="D507" s="240">
        <v>1</v>
      </c>
      <c r="E507" s="278">
        <v>101355</v>
      </c>
      <c r="F507" s="241">
        <f t="shared" si="14"/>
        <v>19257.45</v>
      </c>
      <c r="G507" s="241">
        <f t="shared" si="15"/>
        <v>120612.45</v>
      </c>
      <c r="I507" s="28"/>
      <c r="J507" s="28"/>
      <c r="K507" s="28"/>
      <c r="L507" s="25"/>
    </row>
    <row r="508" spans="1:12" ht="24.95" customHeight="1" x14ac:dyDescent="0.25">
      <c r="A508" s="73">
        <v>503</v>
      </c>
      <c r="B508" s="290" t="s">
        <v>1373</v>
      </c>
      <c r="C508" s="104" t="s">
        <v>18</v>
      </c>
      <c r="D508" s="240">
        <v>1</v>
      </c>
      <c r="E508" s="278">
        <v>4350</v>
      </c>
      <c r="F508" s="241">
        <f t="shared" si="14"/>
        <v>826.5</v>
      </c>
      <c r="G508" s="241">
        <f t="shared" si="15"/>
        <v>5176.5</v>
      </c>
      <c r="I508" s="28"/>
      <c r="J508" s="28"/>
      <c r="K508" s="28"/>
      <c r="L508" s="25"/>
    </row>
    <row r="509" spans="1:12" ht="24.95" customHeight="1" x14ac:dyDescent="0.25">
      <c r="A509" s="73">
        <v>504</v>
      </c>
      <c r="B509" s="290" t="s">
        <v>1376</v>
      </c>
      <c r="C509" s="104" t="s">
        <v>370</v>
      </c>
      <c r="D509" s="240">
        <v>1</v>
      </c>
      <c r="E509" s="278">
        <v>1254</v>
      </c>
      <c r="F509" s="241">
        <f t="shared" si="14"/>
        <v>238.26</v>
      </c>
      <c r="G509" s="241">
        <f t="shared" si="15"/>
        <v>1492.26</v>
      </c>
      <c r="I509" s="28"/>
      <c r="J509" s="28"/>
      <c r="K509" s="28"/>
      <c r="L509" s="25"/>
    </row>
    <row r="510" spans="1:12" ht="24.95" customHeight="1" x14ac:dyDescent="0.25">
      <c r="A510" s="73">
        <v>505</v>
      </c>
      <c r="B510" s="290" t="s">
        <v>1378</v>
      </c>
      <c r="C510" s="104" t="s">
        <v>18</v>
      </c>
      <c r="D510" s="240">
        <v>1</v>
      </c>
      <c r="E510" s="278">
        <v>72355</v>
      </c>
      <c r="F510" s="241">
        <f t="shared" si="14"/>
        <v>13747.45</v>
      </c>
      <c r="G510" s="241">
        <f t="shared" si="15"/>
        <v>86102.45</v>
      </c>
      <c r="I510" s="28"/>
      <c r="J510" s="28"/>
      <c r="K510" s="28"/>
      <c r="L510" s="25"/>
    </row>
    <row r="511" spans="1:12" ht="24.95" customHeight="1" x14ac:dyDescent="0.25">
      <c r="A511" s="73">
        <v>506</v>
      </c>
      <c r="B511" s="290" t="s">
        <v>1380</v>
      </c>
      <c r="C511" s="104" t="s">
        <v>18</v>
      </c>
      <c r="D511" s="240">
        <v>1</v>
      </c>
      <c r="E511" s="278">
        <v>21605</v>
      </c>
      <c r="F511" s="241">
        <f t="shared" si="14"/>
        <v>4104.95</v>
      </c>
      <c r="G511" s="241">
        <f t="shared" si="15"/>
        <v>25709.95</v>
      </c>
      <c r="I511" s="28"/>
      <c r="J511" s="28"/>
      <c r="K511" s="28"/>
      <c r="L511" s="25"/>
    </row>
    <row r="512" spans="1:12" ht="24.95" customHeight="1" x14ac:dyDescent="0.25">
      <c r="A512" s="73">
        <v>507</v>
      </c>
      <c r="B512" s="290" t="s">
        <v>1383</v>
      </c>
      <c r="C512" s="104" t="s">
        <v>18</v>
      </c>
      <c r="D512" s="240">
        <v>1</v>
      </c>
      <c r="E512" s="278">
        <v>47705</v>
      </c>
      <c r="F512" s="241">
        <f t="shared" si="14"/>
        <v>9063.9500000000007</v>
      </c>
      <c r="G512" s="241">
        <f t="shared" si="15"/>
        <v>56768.95</v>
      </c>
      <c r="I512" s="28"/>
      <c r="J512" s="28"/>
      <c r="K512" s="28"/>
      <c r="L512" s="25"/>
    </row>
    <row r="513" spans="1:12" ht="24.95" customHeight="1" x14ac:dyDescent="0.25">
      <c r="A513" s="73">
        <v>508</v>
      </c>
      <c r="B513" s="290" t="s">
        <v>1390</v>
      </c>
      <c r="C513" s="104" t="s">
        <v>1391</v>
      </c>
      <c r="D513" s="240">
        <v>1</v>
      </c>
      <c r="E513" s="278">
        <v>67208</v>
      </c>
      <c r="F513" s="241">
        <f t="shared" si="14"/>
        <v>12769.52</v>
      </c>
      <c r="G513" s="241">
        <f t="shared" si="15"/>
        <v>79977.52</v>
      </c>
      <c r="I513" s="28"/>
      <c r="J513" s="28"/>
      <c r="K513" s="28"/>
      <c r="L513" s="25"/>
    </row>
    <row r="514" spans="1:12" ht="24.95" customHeight="1" x14ac:dyDescent="0.25">
      <c r="A514" s="73">
        <v>509</v>
      </c>
      <c r="B514" s="290" t="s">
        <v>1392</v>
      </c>
      <c r="C514" s="104" t="s">
        <v>907</v>
      </c>
      <c r="D514" s="240">
        <v>1</v>
      </c>
      <c r="E514" s="278">
        <v>54955</v>
      </c>
      <c r="F514" s="241">
        <f t="shared" si="14"/>
        <v>10441.450000000001</v>
      </c>
      <c r="G514" s="241">
        <f t="shared" si="15"/>
        <v>65396.45</v>
      </c>
      <c r="I514" s="28"/>
      <c r="J514" s="28"/>
      <c r="K514" s="28"/>
      <c r="L514" s="25"/>
    </row>
    <row r="515" spans="1:12" ht="24.95" customHeight="1" x14ac:dyDescent="0.25">
      <c r="A515" s="73">
        <v>510</v>
      </c>
      <c r="B515" s="290" t="s">
        <v>1395</v>
      </c>
      <c r="C515" s="104" t="s">
        <v>18</v>
      </c>
      <c r="D515" s="240">
        <v>1</v>
      </c>
      <c r="E515" s="278">
        <v>514750</v>
      </c>
      <c r="F515" s="241">
        <f t="shared" si="14"/>
        <v>97802.5</v>
      </c>
      <c r="G515" s="241">
        <f t="shared" si="15"/>
        <v>612552.5</v>
      </c>
      <c r="I515" s="28"/>
      <c r="J515" s="28"/>
      <c r="K515" s="28"/>
      <c r="L515" s="25"/>
    </row>
    <row r="516" spans="1:12" ht="24.95" customHeight="1" x14ac:dyDescent="0.25">
      <c r="A516" s="73">
        <v>511</v>
      </c>
      <c r="B516" s="290" t="s">
        <v>1397</v>
      </c>
      <c r="C516" s="104" t="s">
        <v>18</v>
      </c>
      <c r="D516" s="240">
        <v>1</v>
      </c>
      <c r="E516" s="278">
        <v>168055</v>
      </c>
      <c r="F516" s="241">
        <f t="shared" si="14"/>
        <v>31930.45</v>
      </c>
      <c r="G516" s="241">
        <f t="shared" si="15"/>
        <v>199985.45</v>
      </c>
      <c r="I516" s="28"/>
      <c r="J516" s="28"/>
      <c r="K516" s="28"/>
      <c r="L516" s="25"/>
    </row>
    <row r="517" spans="1:12" ht="24.95" customHeight="1" x14ac:dyDescent="0.25">
      <c r="A517" s="73">
        <v>512</v>
      </c>
      <c r="B517" s="290" t="s">
        <v>1399</v>
      </c>
      <c r="C517" s="104" t="s">
        <v>18</v>
      </c>
      <c r="D517" s="240">
        <v>1</v>
      </c>
      <c r="E517" s="278">
        <v>372505</v>
      </c>
      <c r="F517" s="241">
        <f t="shared" si="14"/>
        <v>70775.95</v>
      </c>
      <c r="G517" s="241">
        <f t="shared" si="15"/>
        <v>443280.95</v>
      </c>
      <c r="I517" s="28"/>
      <c r="J517" s="28"/>
      <c r="K517" s="28"/>
      <c r="L517" s="25"/>
    </row>
    <row r="518" spans="1:12" ht="24.95" customHeight="1" x14ac:dyDescent="0.25">
      <c r="A518" s="73">
        <v>513</v>
      </c>
      <c r="B518" s="290" t="s">
        <v>1511</v>
      </c>
      <c r="C518" s="104" t="s">
        <v>18</v>
      </c>
      <c r="D518" s="240">
        <v>1</v>
      </c>
      <c r="E518" s="278">
        <v>2356</v>
      </c>
      <c r="F518" s="241">
        <f t="shared" si="14"/>
        <v>447.64</v>
      </c>
      <c r="G518" s="241">
        <f t="shared" si="15"/>
        <v>2803.64</v>
      </c>
      <c r="I518" s="28"/>
      <c r="J518" s="28"/>
      <c r="K518" s="28"/>
      <c r="L518" s="25"/>
    </row>
    <row r="519" spans="1:12" ht="24.95" customHeight="1" x14ac:dyDescent="0.25">
      <c r="A519" s="73">
        <v>514</v>
      </c>
      <c r="B519" s="290" t="s">
        <v>1402</v>
      </c>
      <c r="C519" s="104" t="s">
        <v>18</v>
      </c>
      <c r="D519" s="240">
        <v>1</v>
      </c>
      <c r="E519" s="278">
        <v>86855</v>
      </c>
      <c r="F519" s="241">
        <f t="shared" ref="F519:F538" si="16">+E519*0.19</f>
        <v>16502.45</v>
      </c>
      <c r="G519" s="241">
        <f t="shared" ref="G519:G538" si="17">+F519+E519</f>
        <v>103357.45</v>
      </c>
      <c r="I519" s="28"/>
      <c r="J519" s="28"/>
      <c r="K519" s="28"/>
      <c r="L519" s="25"/>
    </row>
    <row r="520" spans="1:12" ht="24.95" customHeight="1" x14ac:dyDescent="0.25">
      <c r="A520" s="73">
        <v>515</v>
      </c>
      <c r="B520" s="290" t="s">
        <v>1404</v>
      </c>
      <c r="C520" s="104" t="s">
        <v>18</v>
      </c>
      <c r="D520" s="240">
        <v>1</v>
      </c>
      <c r="E520" s="278">
        <v>4916</v>
      </c>
      <c r="F520" s="241">
        <f t="shared" si="16"/>
        <v>934.04</v>
      </c>
      <c r="G520" s="241">
        <f t="shared" si="17"/>
        <v>5850.04</v>
      </c>
      <c r="I520" s="28"/>
      <c r="J520" s="28"/>
      <c r="K520" s="28"/>
      <c r="L520" s="25"/>
    </row>
    <row r="521" spans="1:12" ht="24.95" customHeight="1" x14ac:dyDescent="0.25">
      <c r="A521" s="73">
        <v>516</v>
      </c>
      <c r="B521" s="290" t="s">
        <v>1512</v>
      </c>
      <c r="C521" s="104" t="s">
        <v>18</v>
      </c>
      <c r="D521" s="240">
        <v>1</v>
      </c>
      <c r="E521" s="278">
        <v>540995</v>
      </c>
      <c r="F521" s="241">
        <f t="shared" si="16"/>
        <v>102789.05</v>
      </c>
      <c r="G521" s="241">
        <f t="shared" si="17"/>
        <v>643784.05000000005</v>
      </c>
      <c r="I521" s="28"/>
      <c r="J521" s="28"/>
      <c r="K521" s="28"/>
      <c r="L521" s="25"/>
    </row>
    <row r="522" spans="1:12" ht="24.95" customHeight="1" x14ac:dyDescent="0.25">
      <c r="A522" s="73">
        <v>517</v>
      </c>
      <c r="B522" s="290" t="s">
        <v>1407</v>
      </c>
      <c r="C522" s="104" t="s">
        <v>1408</v>
      </c>
      <c r="D522" s="240">
        <v>1</v>
      </c>
      <c r="E522" s="278">
        <v>725000</v>
      </c>
      <c r="F522" s="241">
        <f t="shared" si="16"/>
        <v>137750</v>
      </c>
      <c r="G522" s="241">
        <f t="shared" si="17"/>
        <v>862750</v>
      </c>
      <c r="I522" s="28"/>
      <c r="J522" s="28"/>
      <c r="K522" s="28"/>
      <c r="L522" s="25"/>
    </row>
    <row r="523" spans="1:12" ht="24.95" customHeight="1" x14ac:dyDescent="0.25">
      <c r="A523" s="73">
        <v>518</v>
      </c>
      <c r="B523" s="290" t="s">
        <v>1513</v>
      </c>
      <c r="C523" s="104" t="s">
        <v>18</v>
      </c>
      <c r="D523" s="240">
        <v>1</v>
      </c>
      <c r="E523" s="278">
        <v>468205</v>
      </c>
      <c r="F523" s="241">
        <f t="shared" si="16"/>
        <v>88958.95</v>
      </c>
      <c r="G523" s="241">
        <f t="shared" si="17"/>
        <v>557163.94999999995</v>
      </c>
      <c r="I523" s="28"/>
      <c r="J523" s="28"/>
      <c r="K523" s="28"/>
      <c r="L523" s="25"/>
    </row>
    <row r="524" spans="1:12" ht="24.95" customHeight="1" x14ac:dyDescent="0.25">
      <c r="A524" s="73">
        <v>519</v>
      </c>
      <c r="B524" s="290" t="s">
        <v>1411</v>
      </c>
      <c r="C524" s="104" t="s">
        <v>18</v>
      </c>
      <c r="D524" s="240">
        <v>1</v>
      </c>
      <c r="E524" s="278">
        <v>268830</v>
      </c>
      <c r="F524" s="241">
        <f t="shared" si="16"/>
        <v>51077.7</v>
      </c>
      <c r="G524" s="241">
        <f t="shared" si="17"/>
        <v>319907.7</v>
      </c>
      <c r="I524" s="28"/>
      <c r="J524" s="28"/>
      <c r="K524" s="28"/>
      <c r="L524" s="25"/>
    </row>
    <row r="525" spans="1:12" ht="24.95" customHeight="1" x14ac:dyDescent="0.25">
      <c r="A525" s="73">
        <v>520</v>
      </c>
      <c r="B525" s="290" t="s">
        <v>1413</v>
      </c>
      <c r="C525" s="104" t="s">
        <v>18</v>
      </c>
      <c r="D525" s="240">
        <v>1</v>
      </c>
      <c r="E525" s="278">
        <v>540995</v>
      </c>
      <c r="F525" s="241">
        <f t="shared" si="16"/>
        <v>102789.05</v>
      </c>
      <c r="G525" s="241">
        <f t="shared" si="17"/>
        <v>643784.05000000005</v>
      </c>
      <c r="I525" s="28"/>
      <c r="J525" s="28"/>
      <c r="K525" s="28"/>
      <c r="L525" s="25"/>
    </row>
    <row r="526" spans="1:12" ht="24.95" customHeight="1" x14ac:dyDescent="0.25">
      <c r="A526" s="73">
        <v>521</v>
      </c>
      <c r="B526" s="290" t="s">
        <v>1414</v>
      </c>
      <c r="C526" s="104" t="s">
        <v>18</v>
      </c>
      <c r="D526" s="240">
        <v>1</v>
      </c>
      <c r="E526" s="278">
        <v>7779540</v>
      </c>
      <c r="F526" s="241">
        <f t="shared" si="16"/>
        <v>1478112.6</v>
      </c>
      <c r="G526" s="241">
        <f t="shared" si="17"/>
        <v>9257652.5999999996</v>
      </c>
      <c r="I526" s="28"/>
      <c r="J526" s="28"/>
      <c r="K526" s="28"/>
      <c r="L526" s="25"/>
    </row>
    <row r="527" spans="1:12" ht="24.95" customHeight="1" x14ac:dyDescent="0.25">
      <c r="A527" s="73">
        <v>522</v>
      </c>
      <c r="B527" s="290" t="s">
        <v>1415</v>
      </c>
      <c r="C527" s="104" t="s">
        <v>18</v>
      </c>
      <c r="D527" s="240">
        <v>1</v>
      </c>
      <c r="E527" s="278">
        <v>6612000</v>
      </c>
      <c r="F527" s="241">
        <f t="shared" si="16"/>
        <v>1256280</v>
      </c>
      <c r="G527" s="241">
        <f t="shared" si="17"/>
        <v>7868280</v>
      </c>
      <c r="I527" s="28"/>
      <c r="J527" s="28"/>
      <c r="K527" s="28"/>
      <c r="L527" s="25"/>
    </row>
    <row r="528" spans="1:12" ht="24.95" customHeight="1" x14ac:dyDescent="0.25">
      <c r="A528" s="73">
        <v>523</v>
      </c>
      <c r="B528" s="290" t="s">
        <v>1514</v>
      </c>
      <c r="C528" s="104" t="s">
        <v>18</v>
      </c>
      <c r="D528" s="240">
        <v>1</v>
      </c>
      <c r="E528" s="278">
        <v>2175</v>
      </c>
      <c r="F528" s="241">
        <f t="shared" si="16"/>
        <v>413.25</v>
      </c>
      <c r="G528" s="241">
        <f t="shared" si="17"/>
        <v>2588.25</v>
      </c>
      <c r="I528" s="28"/>
      <c r="J528" s="28"/>
      <c r="K528" s="28"/>
      <c r="L528" s="25"/>
    </row>
    <row r="529" spans="1:12" ht="24.95" customHeight="1" x14ac:dyDescent="0.25">
      <c r="A529" s="73">
        <v>524</v>
      </c>
      <c r="B529" s="290" t="s">
        <v>1417</v>
      </c>
      <c r="C529" s="104" t="s">
        <v>18</v>
      </c>
      <c r="D529" s="240">
        <v>1</v>
      </c>
      <c r="E529" s="278">
        <v>10078</v>
      </c>
      <c r="F529" s="241">
        <f t="shared" si="16"/>
        <v>1914.82</v>
      </c>
      <c r="G529" s="241">
        <f t="shared" si="17"/>
        <v>11992.82</v>
      </c>
      <c r="I529" s="28"/>
      <c r="J529" s="28"/>
      <c r="K529" s="28"/>
      <c r="L529" s="25"/>
    </row>
    <row r="530" spans="1:12" ht="24.95" customHeight="1" x14ac:dyDescent="0.25">
      <c r="A530" s="73">
        <v>525</v>
      </c>
      <c r="B530" s="290" t="s">
        <v>1419</v>
      </c>
      <c r="C530" s="104" t="s">
        <v>18</v>
      </c>
      <c r="D530" s="240">
        <v>1</v>
      </c>
      <c r="E530" s="278">
        <v>14355</v>
      </c>
      <c r="F530" s="241">
        <f t="shared" si="16"/>
        <v>2727.45</v>
      </c>
      <c r="G530" s="241">
        <f t="shared" si="17"/>
        <v>17082.45</v>
      </c>
      <c r="I530" s="28"/>
      <c r="J530" s="28"/>
      <c r="K530" s="28"/>
      <c r="L530" s="25"/>
    </row>
    <row r="531" spans="1:12" ht="24.95" customHeight="1" x14ac:dyDescent="0.25">
      <c r="A531" s="73">
        <v>526</v>
      </c>
      <c r="B531" s="290" t="s">
        <v>1421</v>
      </c>
      <c r="C531" s="104" t="s">
        <v>1422</v>
      </c>
      <c r="D531" s="240">
        <v>1</v>
      </c>
      <c r="E531" s="278">
        <v>345315</v>
      </c>
      <c r="F531" s="241">
        <f t="shared" si="16"/>
        <v>65609.850000000006</v>
      </c>
      <c r="G531" s="241">
        <f t="shared" si="17"/>
        <v>410924.85</v>
      </c>
      <c r="I531" s="28"/>
      <c r="J531" s="28"/>
      <c r="K531" s="28"/>
      <c r="L531" s="25"/>
    </row>
    <row r="532" spans="1:12" ht="24.95" customHeight="1" x14ac:dyDescent="0.25">
      <c r="A532" s="73">
        <v>527</v>
      </c>
      <c r="B532" s="290" t="s">
        <v>1424</v>
      </c>
      <c r="C532" s="104" t="s">
        <v>1425</v>
      </c>
      <c r="D532" s="240">
        <v>1</v>
      </c>
      <c r="E532" s="278">
        <v>101114</v>
      </c>
      <c r="F532" s="241">
        <f t="shared" si="16"/>
        <v>19211.66</v>
      </c>
      <c r="G532" s="241">
        <f t="shared" si="17"/>
        <v>120325.66</v>
      </c>
      <c r="I532" s="28"/>
      <c r="J532" s="28"/>
      <c r="K532" s="28"/>
      <c r="L532" s="25"/>
    </row>
    <row r="533" spans="1:12" ht="24.95" customHeight="1" x14ac:dyDescent="0.25">
      <c r="A533" s="73">
        <v>528</v>
      </c>
      <c r="B533" s="290" t="s">
        <v>1427</v>
      </c>
      <c r="C533" s="104" t="s">
        <v>18</v>
      </c>
      <c r="D533" s="240">
        <v>1</v>
      </c>
      <c r="E533" s="278">
        <v>158050</v>
      </c>
      <c r="F533" s="241">
        <f t="shared" si="16"/>
        <v>30029.5</v>
      </c>
      <c r="G533" s="241">
        <f t="shared" si="17"/>
        <v>188079.5</v>
      </c>
      <c r="I533" s="28"/>
      <c r="J533" s="28"/>
      <c r="K533" s="28"/>
      <c r="L533" s="25"/>
    </row>
    <row r="534" spans="1:12" ht="24.95" customHeight="1" x14ac:dyDescent="0.25">
      <c r="A534" s="73">
        <v>529</v>
      </c>
      <c r="B534" s="290" t="s">
        <v>1429</v>
      </c>
      <c r="C534" s="104" t="s">
        <v>18</v>
      </c>
      <c r="D534" s="240">
        <v>1</v>
      </c>
      <c r="E534" s="278">
        <v>63655</v>
      </c>
      <c r="F534" s="241">
        <f t="shared" si="16"/>
        <v>12094.45</v>
      </c>
      <c r="G534" s="241">
        <f t="shared" si="17"/>
        <v>75749.45</v>
      </c>
      <c r="I534" s="28"/>
      <c r="J534" s="28"/>
      <c r="K534" s="28"/>
      <c r="L534" s="25"/>
    </row>
    <row r="535" spans="1:12" ht="24.95" customHeight="1" x14ac:dyDescent="0.25">
      <c r="A535" s="73">
        <v>530</v>
      </c>
      <c r="B535" s="290" t="s">
        <v>1431</v>
      </c>
      <c r="C535" s="104" t="s">
        <v>18</v>
      </c>
      <c r="D535" s="240">
        <v>1</v>
      </c>
      <c r="E535" s="278">
        <v>12905</v>
      </c>
      <c r="F535" s="241">
        <f t="shared" si="16"/>
        <v>2451.9499999999998</v>
      </c>
      <c r="G535" s="241">
        <f t="shared" si="17"/>
        <v>15356.95</v>
      </c>
      <c r="I535" s="28"/>
      <c r="J535" s="28"/>
      <c r="K535" s="28"/>
      <c r="L535" s="25"/>
    </row>
    <row r="536" spans="1:12" ht="35.25" customHeight="1" x14ac:dyDescent="0.25">
      <c r="A536" s="73">
        <v>531</v>
      </c>
      <c r="B536" s="295" t="s">
        <v>1434</v>
      </c>
      <c r="C536" s="104" t="s">
        <v>18</v>
      </c>
      <c r="D536" s="240">
        <v>1</v>
      </c>
      <c r="E536" s="278">
        <v>625</v>
      </c>
      <c r="F536" s="241">
        <f t="shared" si="16"/>
        <v>118.75</v>
      </c>
      <c r="G536" s="241">
        <f t="shared" si="17"/>
        <v>743.75</v>
      </c>
      <c r="I536" s="28"/>
      <c r="J536" s="28"/>
      <c r="K536" s="28"/>
      <c r="L536" s="25"/>
    </row>
    <row r="537" spans="1:12" ht="24.95" customHeight="1" x14ac:dyDescent="0.25">
      <c r="A537" s="73">
        <v>532</v>
      </c>
      <c r="B537" s="290" t="s">
        <v>1436</v>
      </c>
      <c r="C537" s="104" t="s">
        <v>18</v>
      </c>
      <c r="D537" s="240">
        <v>1</v>
      </c>
      <c r="E537" s="278">
        <v>244325</v>
      </c>
      <c r="F537" s="241">
        <f t="shared" si="16"/>
        <v>46421.75</v>
      </c>
      <c r="G537" s="241">
        <f t="shared" si="17"/>
        <v>290746.75</v>
      </c>
      <c r="I537" s="28"/>
      <c r="J537" s="28"/>
      <c r="K537" s="28"/>
      <c r="L537" s="25"/>
    </row>
    <row r="538" spans="1:12" ht="24.95" customHeight="1" x14ac:dyDescent="0.25">
      <c r="A538" s="73">
        <v>533</v>
      </c>
      <c r="B538" s="290" t="s">
        <v>1438</v>
      </c>
      <c r="C538" s="104" t="s">
        <v>18</v>
      </c>
      <c r="D538" s="240">
        <v>1</v>
      </c>
      <c r="E538" s="278">
        <v>126005</v>
      </c>
      <c r="F538" s="241">
        <f t="shared" si="16"/>
        <v>23940.95</v>
      </c>
      <c r="G538" s="241">
        <f t="shared" si="17"/>
        <v>149945.95000000001</v>
      </c>
      <c r="I538" s="28"/>
      <c r="J538" s="28"/>
      <c r="K538" s="28"/>
      <c r="L538" s="25"/>
    </row>
    <row r="539" spans="1:12" x14ac:dyDescent="0.25">
      <c r="E539" s="163"/>
      <c r="G539" s="296">
        <f>SUM(G6:G538)</f>
        <v>88351098.990000129</v>
      </c>
    </row>
  </sheetData>
  <mergeCells count="2">
    <mergeCell ref="A1:G1"/>
    <mergeCell ref="A3:G3"/>
  </mergeCells>
  <pageMargins left="0.7" right="0.7" top="0.75" bottom="0.75" header="0.3" footer="0.3"/>
  <pageSetup paperSize="9" scale="3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539"/>
  <sheetViews>
    <sheetView view="pageBreakPreview" topLeftCell="A2" zoomScaleNormal="100" zoomScaleSheetLayoutView="100" workbookViewId="0">
      <selection activeCell="E10" sqref="E10"/>
    </sheetView>
  </sheetViews>
  <sheetFormatPr baseColWidth="10" defaultRowHeight="15" x14ac:dyDescent="0.25"/>
  <cols>
    <col min="1" max="1" width="11.42578125" style="163" customWidth="1"/>
    <col min="2" max="2" width="56"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16384" width="11.42578125" style="24"/>
  </cols>
  <sheetData>
    <row r="1" spans="1:8" s="177" customFormat="1" ht="59.25" customHeight="1" x14ac:dyDescent="0.25">
      <c r="A1" s="453" t="s">
        <v>2093</v>
      </c>
      <c r="B1" s="454"/>
      <c r="C1" s="454"/>
      <c r="D1" s="454"/>
      <c r="E1" s="454"/>
      <c r="F1" s="454"/>
      <c r="G1" s="455"/>
    </row>
    <row r="2" spans="1:8" s="274" customFormat="1" ht="3" customHeight="1" x14ac:dyDescent="0.25">
      <c r="A2" s="270"/>
      <c r="B2" s="271"/>
      <c r="C2" s="271"/>
      <c r="D2" s="271"/>
      <c r="E2" s="272"/>
      <c r="F2" s="271"/>
      <c r="G2" s="273"/>
    </row>
    <row r="3" spans="1:8" ht="40.5" customHeight="1" x14ac:dyDescent="0.25">
      <c r="A3" s="456" t="s">
        <v>1441</v>
      </c>
      <c r="B3" s="456"/>
      <c r="C3" s="456"/>
      <c r="D3" s="456"/>
      <c r="E3" s="456"/>
      <c r="F3" s="456"/>
      <c r="G3" s="456"/>
    </row>
    <row r="4" spans="1:8" x14ac:dyDescent="0.25">
      <c r="H4" s="25"/>
    </row>
    <row r="5" spans="1:8" s="23" customFormat="1" ht="61.5" customHeight="1" x14ac:dyDescent="0.25">
      <c r="A5" s="166" t="s">
        <v>0</v>
      </c>
      <c r="B5" s="166" t="s">
        <v>2090</v>
      </c>
      <c r="C5" s="166" t="s">
        <v>18</v>
      </c>
      <c r="D5" s="166" t="s">
        <v>1</v>
      </c>
      <c r="E5" s="168" t="s">
        <v>12</v>
      </c>
      <c r="F5" s="168" t="s">
        <v>3</v>
      </c>
      <c r="G5" s="169" t="s">
        <v>2052</v>
      </c>
      <c r="H5" s="27"/>
    </row>
    <row r="6" spans="1:8" ht="24.95" customHeight="1" x14ac:dyDescent="0.25">
      <c r="A6" s="73">
        <v>1</v>
      </c>
      <c r="B6" s="277" t="s">
        <v>91</v>
      </c>
      <c r="C6" s="73" t="s">
        <v>18</v>
      </c>
      <c r="D6" s="240">
        <v>1</v>
      </c>
      <c r="E6" s="278">
        <v>4482</v>
      </c>
      <c r="F6" s="241">
        <f>+E6*0.19</f>
        <v>851.58</v>
      </c>
      <c r="G6" s="241">
        <f>+F6+E6</f>
        <v>5333.58</v>
      </c>
      <c r="H6" s="25"/>
    </row>
    <row r="7" spans="1:8" ht="24.95" customHeight="1" x14ac:dyDescent="0.25">
      <c r="A7" s="73">
        <v>2</v>
      </c>
      <c r="B7" s="277" t="s">
        <v>100</v>
      </c>
      <c r="C7" s="73" t="s">
        <v>101</v>
      </c>
      <c r="D7" s="240">
        <v>1</v>
      </c>
      <c r="E7" s="278">
        <v>303922</v>
      </c>
      <c r="F7" s="241">
        <f t="shared" ref="F7:F70" si="0">+E7*0.19</f>
        <v>57745.18</v>
      </c>
      <c r="G7" s="241">
        <f t="shared" ref="G7:G70" si="1">+F7+E7</f>
        <v>361667.18</v>
      </c>
      <c r="H7" s="25"/>
    </row>
    <row r="8" spans="1:8" ht="24.95" customHeight="1" x14ac:dyDescent="0.25">
      <c r="A8" s="73">
        <v>3</v>
      </c>
      <c r="B8" s="277" t="s">
        <v>108</v>
      </c>
      <c r="C8" s="73" t="s">
        <v>162</v>
      </c>
      <c r="D8" s="240">
        <v>1</v>
      </c>
      <c r="E8" s="278">
        <v>11765</v>
      </c>
      <c r="F8" s="241">
        <f t="shared" si="0"/>
        <v>2235.35</v>
      </c>
      <c r="G8" s="241">
        <f t="shared" si="1"/>
        <v>14000.35</v>
      </c>
      <c r="H8" s="25"/>
    </row>
    <row r="9" spans="1:8" ht="24.95" customHeight="1" x14ac:dyDescent="0.25">
      <c r="A9" s="73">
        <v>4</v>
      </c>
      <c r="B9" s="277" t="s">
        <v>111</v>
      </c>
      <c r="C9" s="73" t="s">
        <v>18</v>
      </c>
      <c r="D9" s="240">
        <v>1</v>
      </c>
      <c r="E9" s="278">
        <v>64567</v>
      </c>
      <c r="F9" s="241">
        <f t="shared" si="0"/>
        <v>12267.73</v>
      </c>
      <c r="G9" s="241">
        <f t="shared" si="1"/>
        <v>76834.73</v>
      </c>
      <c r="H9" s="25"/>
    </row>
    <row r="10" spans="1:8" ht="24.95" customHeight="1" x14ac:dyDescent="0.25">
      <c r="A10" s="73">
        <v>5</v>
      </c>
      <c r="B10" s="277" t="s">
        <v>113</v>
      </c>
      <c r="C10" s="73" t="s">
        <v>18</v>
      </c>
      <c r="D10" s="240">
        <v>1</v>
      </c>
      <c r="E10" s="278">
        <v>142437</v>
      </c>
      <c r="F10" s="241">
        <f t="shared" si="0"/>
        <v>27063.03</v>
      </c>
      <c r="G10" s="241">
        <f t="shared" si="1"/>
        <v>169500.03</v>
      </c>
      <c r="H10" s="25"/>
    </row>
    <row r="11" spans="1:8" ht="24.95" customHeight="1" x14ac:dyDescent="0.25">
      <c r="A11" s="73">
        <v>6</v>
      </c>
      <c r="B11" s="277" t="s">
        <v>114</v>
      </c>
      <c r="C11" s="73" t="s">
        <v>115</v>
      </c>
      <c r="D11" s="240">
        <v>1</v>
      </c>
      <c r="E11" s="278">
        <v>5042</v>
      </c>
      <c r="F11" s="241">
        <f t="shared" si="0"/>
        <v>957.98</v>
      </c>
      <c r="G11" s="241">
        <f t="shared" si="1"/>
        <v>5999.98</v>
      </c>
      <c r="H11" s="25"/>
    </row>
    <row r="12" spans="1:8" ht="24.95" customHeight="1" x14ac:dyDescent="0.25">
      <c r="A12" s="73">
        <v>7</v>
      </c>
      <c r="B12" s="277" t="s">
        <v>117</v>
      </c>
      <c r="C12" s="73" t="s">
        <v>115</v>
      </c>
      <c r="D12" s="240">
        <v>1</v>
      </c>
      <c r="E12" s="278">
        <v>7563</v>
      </c>
      <c r="F12" s="241">
        <f t="shared" si="0"/>
        <v>1436.97</v>
      </c>
      <c r="G12" s="241">
        <f t="shared" si="1"/>
        <v>8999.9699999999993</v>
      </c>
      <c r="H12" s="25"/>
    </row>
    <row r="13" spans="1:8" ht="24.95" customHeight="1" x14ac:dyDescent="0.25">
      <c r="A13" s="73">
        <v>8</v>
      </c>
      <c r="B13" s="277" t="s">
        <v>120</v>
      </c>
      <c r="C13" s="73" t="s">
        <v>115</v>
      </c>
      <c r="D13" s="240">
        <v>1</v>
      </c>
      <c r="E13" s="278">
        <v>10588</v>
      </c>
      <c r="F13" s="241">
        <f t="shared" si="0"/>
        <v>2011.72</v>
      </c>
      <c r="G13" s="241">
        <f t="shared" si="1"/>
        <v>12599.72</v>
      </c>
      <c r="H13" s="25"/>
    </row>
    <row r="14" spans="1:8" ht="24.95" customHeight="1" x14ac:dyDescent="0.25">
      <c r="A14" s="73">
        <v>9</v>
      </c>
      <c r="B14" s="277" t="s">
        <v>123</v>
      </c>
      <c r="C14" s="73" t="s">
        <v>115</v>
      </c>
      <c r="D14" s="240">
        <v>1</v>
      </c>
      <c r="E14" s="278">
        <v>18487</v>
      </c>
      <c r="F14" s="241">
        <f t="shared" si="0"/>
        <v>3512.53</v>
      </c>
      <c r="G14" s="241">
        <f t="shared" si="1"/>
        <v>21999.53</v>
      </c>
      <c r="H14" s="25"/>
    </row>
    <row r="15" spans="1:8" ht="24.95" customHeight="1" x14ac:dyDescent="0.25">
      <c r="A15" s="73">
        <v>10</v>
      </c>
      <c r="B15" s="277" t="s">
        <v>125</v>
      </c>
      <c r="C15" s="73" t="s">
        <v>126</v>
      </c>
      <c r="D15" s="240">
        <v>1</v>
      </c>
      <c r="E15" s="278">
        <v>100840</v>
      </c>
      <c r="F15" s="241">
        <f t="shared" si="0"/>
        <v>19159.599999999999</v>
      </c>
      <c r="G15" s="241">
        <f t="shared" si="1"/>
        <v>119999.6</v>
      </c>
      <c r="H15" s="25"/>
    </row>
    <row r="16" spans="1:8" ht="24.95" customHeight="1" x14ac:dyDescent="0.25">
      <c r="A16" s="73">
        <v>11</v>
      </c>
      <c r="B16" s="277" t="s">
        <v>129</v>
      </c>
      <c r="C16" s="73" t="s">
        <v>18</v>
      </c>
      <c r="D16" s="240">
        <v>1</v>
      </c>
      <c r="E16" s="278">
        <v>58823</v>
      </c>
      <c r="F16" s="241">
        <f t="shared" si="0"/>
        <v>11176.37</v>
      </c>
      <c r="G16" s="241">
        <f t="shared" si="1"/>
        <v>69999.37</v>
      </c>
      <c r="H16" s="25"/>
    </row>
    <row r="17" spans="1:8" ht="24.95" customHeight="1" x14ac:dyDescent="0.25">
      <c r="A17" s="73">
        <v>12</v>
      </c>
      <c r="B17" s="277" t="s">
        <v>131</v>
      </c>
      <c r="C17" s="73" t="s">
        <v>18</v>
      </c>
      <c r="D17" s="240">
        <v>1</v>
      </c>
      <c r="E17" s="278">
        <v>6723</v>
      </c>
      <c r="F17" s="241">
        <f t="shared" si="0"/>
        <v>1277.3700000000001</v>
      </c>
      <c r="G17" s="241">
        <f t="shared" si="1"/>
        <v>8000.37</v>
      </c>
      <c r="H17" s="25"/>
    </row>
    <row r="18" spans="1:8" ht="24.95" customHeight="1" x14ac:dyDescent="0.25">
      <c r="A18" s="73">
        <v>13</v>
      </c>
      <c r="B18" s="277" t="s">
        <v>134</v>
      </c>
      <c r="C18" s="73" t="s">
        <v>18</v>
      </c>
      <c r="D18" s="240">
        <v>1</v>
      </c>
      <c r="E18" s="278">
        <v>1000</v>
      </c>
      <c r="F18" s="241">
        <f t="shared" si="0"/>
        <v>190</v>
      </c>
      <c r="G18" s="241">
        <f t="shared" si="1"/>
        <v>1190</v>
      </c>
      <c r="H18" s="25"/>
    </row>
    <row r="19" spans="1:8" ht="24.95" customHeight="1" x14ac:dyDescent="0.25">
      <c r="A19" s="73">
        <v>14</v>
      </c>
      <c r="B19" s="277" t="s">
        <v>141</v>
      </c>
      <c r="C19" s="73" t="s">
        <v>18</v>
      </c>
      <c r="D19" s="240">
        <v>1</v>
      </c>
      <c r="E19" s="278">
        <v>50420</v>
      </c>
      <c r="F19" s="241">
        <f t="shared" si="0"/>
        <v>9579.7999999999993</v>
      </c>
      <c r="G19" s="241">
        <f t="shared" si="1"/>
        <v>59999.8</v>
      </c>
      <c r="H19" s="25"/>
    </row>
    <row r="20" spans="1:8" ht="24.95" customHeight="1" x14ac:dyDescent="0.25">
      <c r="A20" s="73">
        <v>15</v>
      </c>
      <c r="B20" s="277" t="s">
        <v>142</v>
      </c>
      <c r="C20" s="73" t="s">
        <v>18</v>
      </c>
      <c r="D20" s="240">
        <v>1</v>
      </c>
      <c r="E20" s="278">
        <v>50420</v>
      </c>
      <c r="F20" s="241">
        <f t="shared" si="0"/>
        <v>9579.7999999999993</v>
      </c>
      <c r="G20" s="241">
        <f t="shared" si="1"/>
        <v>59999.8</v>
      </c>
      <c r="H20" s="25"/>
    </row>
    <row r="21" spans="1:8" ht="24.95" customHeight="1" x14ac:dyDescent="0.25">
      <c r="A21" s="73">
        <v>16</v>
      </c>
      <c r="B21" s="277" t="s">
        <v>147</v>
      </c>
      <c r="C21" s="73" t="s">
        <v>18</v>
      </c>
      <c r="D21" s="240">
        <v>1</v>
      </c>
      <c r="E21" s="278">
        <v>77031</v>
      </c>
      <c r="F21" s="241">
        <f t="shared" si="0"/>
        <v>14635.89</v>
      </c>
      <c r="G21" s="241">
        <f t="shared" si="1"/>
        <v>91666.89</v>
      </c>
      <c r="H21" s="25"/>
    </row>
    <row r="22" spans="1:8" ht="24.95" customHeight="1" x14ac:dyDescent="0.25">
      <c r="A22" s="73">
        <v>17</v>
      </c>
      <c r="B22" s="277" t="s">
        <v>148</v>
      </c>
      <c r="C22" s="73" t="s">
        <v>18</v>
      </c>
      <c r="D22" s="240">
        <v>1</v>
      </c>
      <c r="E22" s="278">
        <v>62938</v>
      </c>
      <c r="F22" s="241">
        <f t="shared" si="0"/>
        <v>11958.22</v>
      </c>
      <c r="G22" s="241">
        <f t="shared" si="1"/>
        <v>74896.22</v>
      </c>
      <c r="H22" s="25"/>
    </row>
    <row r="23" spans="1:8" ht="24.95" customHeight="1" x14ac:dyDescent="0.25">
      <c r="A23" s="73">
        <v>18</v>
      </c>
      <c r="B23" s="277" t="s">
        <v>149</v>
      </c>
      <c r="C23" s="73" t="s">
        <v>18</v>
      </c>
      <c r="D23" s="240">
        <v>1</v>
      </c>
      <c r="E23" s="278">
        <v>62938</v>
      </c>
      <c r="F23" s="241">
        <f t="shared" si="0"/>
        <v>11958.22</v>
      </c>
      <c r="G23" s="241">
        <f t="shared" si="1"/>
        <v>74896.22</v>
      </c>
      <c r="H23" s="25"/>
    </row>
    <row r="24" spans="1:8" ht="24.95" customHeight="1" x14ac:dyDescent="0.25">
      <c r="A24" s="73">
        <v>19</v>
      </c>
      <c r="B24" s="277" t="s">
        <v>160</v>
      </c>
      <c r="C24" s="73" t="s">
        <v>18</v>
      </c>
      <c r="D24" s="240">
        <v>1</v>
      </c>
      <c r="E24" s="278">
        <v>10084</v>
      </c>
      <c r="F24" s="241">
        <f t="shared" si="0"/>
        <v>1915.96</v>
      </c>
      <c r="G24" s="241">
        <f t="shared" si="1"/>
        <v>11999.96</v>
      </c>
      <c r="H24" s="25"/>
    </row>
    <row r="25" spans="1:8" ht="24.95" customHeight="1" x14ac:dyDescent="0.25">
      <c r="A25" s="73">
        <v>20</v>
      </c>
      <c r="B25" s="277" t="s">
        <v>161</v>
      </c>
      <c r="C25" s="73" t="s">
        <v>162</v>
      </c>
      <c r="D25" s="240">
        <v>1</v>
      </c>
      <c r="E25" s="278">
        <v>10084</v>
      </c>
      <c r="F25" s="241">
        <f t="shared" si="0"/>
        <v>1915.96</v>
      </c>
      <c r="G25" s="241">
        <f t="shared" si="1"/>
        <v>11999.96</v>
      </c>
      <c r="H25" s="25"/>
    </row>
    <row r="26" spans="1:8" ht="24.95" customHeight="1" x14ac:dyDescent="0.25">
      <c r="A26" s="73">
        <v>21</v>
      </c>
      <c r="B26" s="277" t="s">
        <v>163</v>
      </c>
      <c r="C26" s="73" t="s">
        <v>18</v>
      </c>
      <c r="D26" s="240">
        <v>1</v>
      </c>
      <c r="E26" s="278">
        <v>176470</v>
      </c>
      <c r="F26" s="241">
        <f t="shared" si="0"/>
        <v>33529.300000000003</v>
      </c>
      <c r="G26" s="241">
        <f t="shared" si="1"/>
        <v>209999.3</v>
      </c>
      <c r="H26" s="25"/>
    </row>
    <row r="27" spans="1:8" ht="24.95" customHeight="1" x14ac:dyDescent="0.25">
      <c r="A27" s="73">
        <v>22</v>
      </c>
      <c r="B27" s="277" t="s">
        <v>164</v>
      </c>
      <c r="C27" s="73" t="s">
        <v>18</v>
      </c>
      <c r="D27" s="240">
        <v>1</v>
      </c>
      <c r="E27" s="278">
        <v>23529</v>
      </c>
      <c r="F27" s="241">
        <f t="shared" si="0"/>
        <v>4470.51</v>
      </c>
      <c r="G27" s="241">
        <f t="shared" si="1"/>
        <v>27999.510000000002</v>
      </c>
      <c r="H27" s="25"/>
    </row>
    <row r="28" spans="1:8" ht="24.95" customHeight="1" x14ac:dyDescent="0.25">
      <c r="A28" s="73">
        <v>23</v>
      </c>
      <c r="B28" s="277" t="s">
        <v>165</v>
      </c>
      <c r="C28" s="73" t="s">
        <v>18</v>
      </c>
      <c r="D28" s="240">
        <v>1</v>
      </c>
      <c r="E28" s="278">
        <v>22546</v>
      </c>
      <c r="F28" s="241">
        <f t="shared" si="0"/>
        <v>4283.74</v>
      </c>
      <c r="G28" s="241">
        <f t="shared" si="1"/>
        <v>26829.739999999998</v>
      </c>
      <c r="H28" s="25"/>
    </row>
    <row r="29" spans="1:8" ht="24.95" customHeight="1" x14ac:dyDescent="0.25">
      <c r="A29" s="73">
        <v>24</v>
      </c>
      <c r="B29" s="277" t="s">
        <v>166</v>
      </c>
      <c r="C29" s="73" t="s">
        <v>18</v>
      </c>
      <c r="D29" s="240">
        <v>1</v>
      </c>
      <c r="E29" s="278">
        <v>12605</v>
      </c>
      <c r="F29" s="241">
        <f t="shared" si="0"/>
        <v>2394.9499999999998</v>
      </c>
      <c r="G29" s="241">
        <f t="shared" si="1"/>
        <v>14999.95</v>
      </c>
      <c r="H29" s="25"/>
    </row>
    <row r="30" spans="1:8" ht="24.95" customHeight="1" x14ac:dyDescent="0.25">
      <c r="A30" s="73">
        <v>25</v>
      </c>
      <c r="B30" s="277" t="s">
        <v>167</v>
      </c>
      <c r="C30" s="73" t="s">
        <v>18</v>
      </c>
      <c r="D30" s="240">
        <v>1</v>
      </c>
      <c r="E30" s="278">
        <v>6723</v>
      </c>
      <c r="F30" s="241">
        <f t="shared" si="0"/>
        <v>1277.3700000000001</v>
      </c>
      <c r="G30" s="241">
        <f t="shared" si="1"/>
        <v>8000.37</v>
      </c>
      <c r="H30" s="25"/>
    </row>
    <row r="31" spans="1:8" ht="24.95" customHeight="1" x14ac:dyDescent="0.25">
      <c r="A31" s="73">
        <v>26</v>
      </c>
      <c r="B31" s="277" t="s">
        <v>168</v>
      </c>
      <c r="C31" s="73" t="s">
        <v>18</v>
      </c>
      <c r="D31" s="240">
        <v>1</v>
      </c>
      <c r="E31" s="278">
        <v>20768</v>
      </c>
      <c r="F31" s="241">
        <f t="shared" si="0"/>
        <v>3945.92</v>
      </c>
      <c r="G31" s="241">
        <f t="shared" si="1"/>
        <v>24713.919999999998</v>
      </c>
      <c r="H31" s="25"/>
    </row>
    <row r="32" spans="1:8" ht="24.95" customHeight="1" x14ac:dyDescent="0.25">
      <c r="A32" s="73">
        <v>27</v>
      </c>
      <c r="B32" s="277" t="s">
        <v>169</v>
      </c>
      <c r="C32" s="73" t="s">
        <v>18</v>
      </c>
      <c r="D32" s="240">
        <v>1</v>
      </c>
      <c r="E32" s="278">
        <v>18976</v>
      </c>
      <c r="F32" s="241">
        <f t="shared" si="0"/>
        <v>3605.44</v>
      </c>
      <c r="G32" s="241">
        <f t="shared" si="1"/>
        <v>22581.439999999999</v>
      </c>
      <c r="H32" s="25"/>
    </row>
    <row r="33" spans="1:8" ht="24.95" customHeight="1" x14ac:dyDescent="0.25">
      <c r="A33" s="73">
        <v>28</v>
      </c>
      <c r="B33" s="277" t="s">
        <v>177</v>
      </c>
      <c r="C33" s="73" t="s">
        <v>18</v>
      </c>
      <c r="D33" s="240">
        <v>1</v>
      </c>
      <c r="E33" s="278">
        <v>3501</v>
      </c>
      <c r="F33" s="241">
        <f t="shared" si="0"/>
        <v>665.19</v>
      </c>
      <c r="G33" s="241">
        <f t="shared" si="1"/>
        <v>4166.1900000000005</v>
      </c>
      <c r="H33" s="25"/>
    </row>
    <row r="34" spans="1:8" ht="24.95" customHeight="1" x14ac:dyDescent="0.25">
      <c r="A34" s="73">
        <v>29</v>
      </c>
      <c r="B34" s="277" t="s">
        <v>178</v>
      </c>
      <c r="C34" s="73" t="s">
        <v>18</v>
      </c>
      <c r="D34" s="240">
        <v>1</v>
      </c>
      <c r="E34" s="278">
        <v>11204</v>
      </c>
      <c r="F34" s="241">
        <f t="shared" si="0"/>
        <v>2128.7600000000002</v>
      </c>
      <c r="G34" s="241">
        <f t="shared" si="1"/>
        <v>13332.76</v>
      </c>
      <c r="H34" s="25"/>
    </row>
    <row r="35" spans="1:8" ht="24.95" customHeight="1" x14ac:dyDescent="0.25">
      <c r="A35" s="73">
        <v>30</v>
      </c>
      <c r="B35" s="277" t="s">
        <v>179</v>
      </c>
      <c r="C35" s="73" t="s">
        <v>18</v>
      </c>
      <c r="D35" s="240">
        <v>1</v>
      </c>
      <c r="E35" s="278">
        <v>11204</v>
      </c>
      <c r="F35" s="241">
        <f t="shared" si="0"/>
        <v>2128.7600000000002</v>
      </c>
      <c r="G35" s="241">
        <f t="shared" si="1"/>
        <v>13332.76</v>
      </c>
      <c r="H35" s="25"/>
    </row>
    <row r="36" spans="1:8" ht="24.95" customHeight="1" x14ac:dyDescent="0.25">
      <c r="A36" s="73">
        <v>31</v>
      </c>
      <c r="B36" s="277" t="s">
        <v>180</v>
      </c>
      <c r="C36" s="73" t="s">
        <v>18</v>
      </c>
      <c r="D36" s="240">
        <v>1</v>
      </c>
      <c r="E36" s="278">
        <v>6862</v>
      </c>
      <c r="F36" s="241">
        <f t="shared" si="0"/>
        <v>1303.78</v>
      </c>
      <c r="G36" s="241">
        <f t="shared" si="1"/>
        <v>8165.78</v>
      </c>
      <c r="H36" s="25"/>
    </row>
    <row r="37" spans="1:8" ht="24.95" customHeight="1" x14ac:dyDescent="0.25">
      <c r="A37" s="73">
        <v>32</v>
      </c>
      <c r="B37" s="277" t="s">
        <v>181</v>
      </c>
      <c r="C37" s="73" t="s">
        <v>18</v>
      </c>
      <c r="D37" s="240">
        <v>1</v>
      </c>
      <c r="E37" s="278">
        <v>4202</v>
      </c>
      <c r="F37" s="241">
        <f t="shared" si="0"/>
        <v>798.38</v>
      </c>
      <c r="G37" s="241">
        <f t="shared" si="1"/>
        <v>5000.38</v>
      </c>
      <c r="H37" s="25"/>
    </row>
    <row r="38" spans="1:8" ht="24.95" customHeight="1" x14ac:dyDescent="0.25">
      <c r="A38" s="73">
        <v>33</v>
      </c>
      <c r="B38" s="277" t="s">
        <v>182</v>
      </c>
      <c r="C38" s="73" t="s">
        <v>18</v>
      </c>
      <c r="D38" s="240">
        <v>1</v>
      </c>
      <c r="E38" s="278">
        <v>6443</v>
      </c>
      <c r="F38" s="241">
        <f t="shared" si="0"/>
        <v>1224.17</v>
      </c>
      <c r="G38" s="241">
        <f t="shared" si="1"/>
        <v>7667.17</v>
      </c>
      <c r="H38" s="25"/>
    </row>
    <row r="39" spans="1:8" ht="24.95" customHeight="1" x14ac:dyDescent="0.25">
      <c r="A39" s="73">
        <v>34</v>
      </c>
      <c r="B39" s="277" t="s">
        <v>183</v>
      </c>
      <c r="C39" s="73" t="s">
        <v>18</v>
      </c>
      <c r="D39" s="240">
        <v>1</v>
      </c>
      <c r="E39" s="278">
        <v>6443</v>
      </c>
      <c r="F39" s="241">
        <f t="shared" si="0"/>
        <v>1224.17</v>
      </c>
      <c r="G39" s="241">
        <f t="shared" si="1"/>
        <v>7667.17</v>
      </c>
      <c r="H39" s="25"/>
    </row>
    <row r="40" spans="1:8" ht="24.95" customHeight="1" x14ac:dyDescent="0.25">
      <c r="A40" s="73">
        <v>35</v>
      </c>
      <c r="B40" s="277" t="s">
        <v>184</v>
      </c>
      <c r="C40" s="73" t="s">
        <v>18</v>
      </c>
      <c r="D40" s="240">
        <v>1</v>
      </c>
      <c r="E40" s="278">
        <v>16946</v>
      </c>
      <c r="F40" s="241">
        <f t="shared" si="0"/>
        <v>3219.7400000000002</v>
      </c>
      <c r="G40" s="241">
        <f t="shared" si="1"/>
        <v>20165.740000000002</v>
      </c>
      <c r="H40" s="25"/>
    </row>
    <row r="41" spans="1:8" ht="24.95" customHeight="1" x14ac:dyDescent="0.25">
      <c r="A41" s="73">
        <v>36</v>
      </c>
      <c r="B41" s="277" t="s">
        <v>185</v>
      </c>
      <c r="C41" s="73" t="s">
        <v>18</v>
      </c>
      <c r="D41" s="240">
        <v>1</v>
      </c>
      <c r="E41" s="278">
        <v>16946</v>
      </c>
      <c r="F41" s="241">
        <f t="shared" si="0"/>
        <v>3219.7400000000002</v>
      </c>
      <c r="G41" s="241">
        <f t="shared" si="1"/>
        <v>20165.740000000002</v>
      </c>
      <c r="H41" s="25"/>
    </row>
    <row r="42" spans="1:8" ht="24.95" customHeight="1" x14ac:dyDescent="0.25">
      <c r="A42" s="73">
        <v>37</v>
      </c>
      <c r="B42" s="277" t="s">
        <v>186</v>
      </c>
      <c r="C42" s="73" t="s">
        <v>18</v>
      </c>
      <c r="D42" s="240">
        <v>1</v>
      </c>
      <c r="E42" s="278">
        <v>16946</v>
      </c>
      <c r="F42" s="241">
        <f t="shared" si="0"/>
        <v>3219.7400000000002</v>
      </c>
      <c r="G42" s="241">
        <f t="shared" si="1"/>
        <v>20165.740000000002</v>
      </c>
      <c r="H42" s="25"/>
    </row>
    <row r="43" spans="1:8" ht="24.95" customHeight="1" x14ac:dyDescent="0.25">
      <c r="A43" s="73">
        <v>38</v>
      </c>
      <c r="B43" s="277" t="s">
        <v>187</v>
      </c>
      <c r="C43" s="73" t="s">
        <v>18</v>
      </c>
      <c r="D43" s="240">
        <v>1</v>
      </c>
      <c r="E43" s="278">
        <v>6443</v>
      </c>
      <c r="F43" s="241">
        <f t="shared" si="0"/>
        <v>1224.17</v>
      </c>
      <c r="G43" s="241">
        <f t="shared" si="1"/>
        <v>7667.17</v>
      </c>
      <c r="H43" s="25"/>
    </row>
    <row r="44" spans="1:8" ht="24.95" customHeight="1" x14ac:dyDescent="0.25">
      <c r="A44" s="73">
        <v>39</v>
      </c>
      <c r="B44" s="277" t="s">
        <v>1449</v>
      </c>
      <c r="C44" s="73" t="s">
        <v>18</v>
      </c>
      <c r="D44" s="240">
        <v>1</v>
      </c>
      <c r="E44" s="278">
        <v>768</v>
      </c>
      <c r="F44" s="241">
        <f t="shared" si="0"/>
        <v>145.92000000000002</v>
      </c>
      <c r="G44" s="241">
        <f t="shared" si="1"/>
        <v>913.92000000000007</v>
      </c>
      <c r="H44" s="25"/>
    </row>
    <row r="45" spans="1:8" ht="24.95" customHeight="1" x14ac:dyDescent="0.25">
      <c r="A45" s="73">
        <v>40</v>
      </c>
      <c r="B45" s="277" t="s">
        <v>188</v>
      </c>
      <c r="C45" s="73" t="s">
        <v>18</v>
      </c>
      <c r="D45" s="240">
        <v>1</v>
      </c>
      <c r="E45" s="278">
        <v>6443</v>
      </c>
      <c r="F45" s="241">
        <f t="shared" si="0"/>
        <v>1224.17</v>
      </c>
      <c r="G45" s="241">
        <f t="shared" si="1"/>
        <v>7667.17</v>
      </c>
      <c r="H45" s="25"/>
    </row>
    <row r="46" spans="1:8" ht="24.95" customHeight="1" x14ac:dyDescent="0.25">
      <c r="A46" s="73">
        <v>41</v>
      </c>
      <c r="B46" s="277" t="s">
        <v>189</v>
      </c>
      <c r="C46" s="73" t="s">
        <v>18</v>
      </c>
      <c r="D46" s="240">
        <v>1</v>
      </c>
      <c r="E46" s="278">
        <v>164706</v>
      </c>
      <c r="F46" s="241">
        <f t="shared" si="0"/>
        <v>31294.14</v>
      </c>
      <c r="G46" s="241">
        <f t="shared" si="1"/>
        <v>196000.14</v>
      </c>
      <c r="H46" s="25"/>
    </row>
    <row r="47" spans="1:8" ht="24.95" customHeight="1" x14ac:dyDescent="0.25">
      <c r="A47" s="73">
        <v>42</v>
      </c>
      <c r="B47" s="277" t="s">
        <v>192</v>
      </c>
      <c r="C47" s="73" t="s">
        <v>18</v>
      </c>
      <c r="D47" s="240">
        <v>1</v>
      </c>
      <c r="E47" s="278">
        <v>35014</v>
      </c>
      <c r="F47" s="241">
        <f t="shared" si="0"/>
        <v>6652.66</v>
      </c>
      <c r="G47" s="241">
        <f t="shared" si="1"/>
        <v>41666.660000000003</v>
      </c>
      <c r="H47" s="25"/>
    </row>
    <row r="48" spans="1:8" ht="24.95" customHeight="1" x14ac:dyDescent="0.25">
      <c r="A48" s="73">
        <v>43</v>
      </c>
      <c r="B48" s="277" t="s">
        <v>195</v>
      </c>
      <c r="C48" s="73" t="s">
        <v>196</v>
      </c>
      <c r="D48" s="240">
        <v>1</v>
      </c>
      <c r="E48" s="278">
        <v>319328</v>
      </c>
      <c r="F48" s="241">
        <f t="shared" si="0"/>
        <v>60672.32</v>
      </c>
      <c r="G48" s="241">
        <f t="shared" si="1"/>
        <v>380000.32</v>
      </c>
      <c r="H48" s="25"/>
    </row>
    <row r="49" spans="1:8" ht="24.95" customHeight="1" x14ac:dyDescent="0.25">
      <c r="A49" s="73">
        <v>44</v>
      </c>
      <c r="B49" s="277" t="s">
        <v>199</v>
      </c>
      <c r="C49" s="73" t="s">
        <v>101</v>
      </c>
      <c r="D49" s="240">
        <v>1</v>
      </c>
      <c r="E49" s="278">
        <v>100840</v>
      </c>
      <c r="F49" s="241">
        <f t="shared" si="0"/>
        <v>19159.599999999999</v>
      </c>
      <c r="G49" s="241">
        <f t="shared" si="1"/>
        <v>119999.6</v>
      </c>
      <c r="H49" s="25"/>
    </row>
    <row r="50" spans="1:8" ht="24.95" customHeight="1" x14ac:dyDescent="0.25">
      <c r="A50" s="73">
        <v>45</v>
      </c>
      <c r="B50" s="277" t="s">
        <v>202</v>
      </c>
      <c r="C50" s="73" t="s">
        <v>18</v>
      </c>
      <c r="D50" s="240">
        <v>1</v>
      </c>
      <c r="E50" s="278">
        <v>67227</v>
      </c>
      <c r="F50" s="241">
        <f t="shared" si="0"/>
        <v>12773.130000000001</v>
      </c>
      <c r="G50" s="241">
        <f t="shared" si="1"/>
        <v>80000.13</v>
      </c>
      <c r="H50" s="25"/>
    </row>
    <row r="51" spans="1:8" ht="24.95" customHeight="1" x14ac:dyDescent="0.25">
      <c r="A51" s="73">
        <v>46</v>
      </c>
      <c r="B51" s="277" t="s">
        <v>203</v>
      </c>
      <c r="C51" s="73" t="s">
        <v>359</v>
      </c>
      <c r="D51" s="240">
        <v>1</v>
      </c>
      <c r="E51" s="278">
        <v>67227</v>
      </c>
      <c r="F51" s="241">
        <f t="shared" si="0"/>
        <v>12773.130000000001</v>
      </c>
      <c r="G51" s="241">
        <f t="shared" si="1"/>
        <v>80000.13</v>
      </c>
      <c r="H51" s="25"/>
    </row>
    <row r="52" spans="1:8" ht="24.95" customHeight="1" x14ac:dyDescent="0.25">
      <c r="A52" s="73">
        <v>47</v>
      </c>
      <c r="B52" s="277" t="s">
        <v>205</v>
      </c>
      <c r="C52" s="73" t="s">
        <v>359</v>
      </c>
      <c r="D52" s="240">
        <v>1</v>
      </c>
      <c r="E52" s="278">
        <v>50420</v>
      </c>
      <c r="F52" s="241">
        <f t="shared" si="0"/>
        <v>9579.7999999999993</v>
      </c>
      <c r="G52" s="241">
        <f t="shared" si="1"/>
        <v>59999.8</v>
      </c>
      <c r="H52" s="25"/>
    </row>
    <row r="53" spans="1:8" ht="24.95" customHeight="1" x14ac:dyDescent="0.25">
      <c r="A53" s="73">
        <v>48</v>
      </c>
      <c r="B53" s="277" t="s">
        <v>206</v>
      </c>
      <c r="C53" s="73" t="s">
        <v>18</v>
      </c>
      <c r="D53" s="240">
        <v>1</v>
      </c>
      <c r="E53" s="278">
        <v>1513</v>
      </c>
      <c r="F53" s="241">
        <f t="shared" si="0"/>
        <v>287.47000000000003</v>
      </c>
      <c r="G53" s="241">
        <f t="shared" si="1"/>
        <v>1800.47</v>
      </c>
      <c r="H53" s="25"/>
    </row>
    <row r="54" spans="1:8" ht="24.95" customHeight="1" x14ac:dyDescent="0.25">
      <c r="A54" s="73">
        <v>49</v>
      </c>
      <c r="B54" s="277" t="s">
        <v>207</v>
      </c>
      <c r="C54" s="73" t="s">
        <v>18</v>
      </c>
      <c r="D54" s="240">
        <v>1</v>
      </c>
      <c r="E54" s="278">
        <v>1513</v>
      </c>
      <c r="F54" s="241">
        <f t="shared" si="0"/>
        <v>287.47000000000003</v>
      </c>
      <c r="G54" s="241">
        <f t="shared" si="1"/>
        <v>1800.47</v>
      </c>
      <c r="H54" s="25"/>
    </row>
    <row r="55" spans="1:8" ht="24.95" customHeight="1" x14ac:dyDescent="0.25">
      <c r="A55" s="73">
        <v>50</v>
      </c>
      <c r="B55" s="277" t="s">
        <v>210</v>
      </c>
      <c r="C55" s="73" t="s">
        <v>18</v>
      </c>
      <c r="D55" s="240">
        <v>1</v>
      </c>
      <c r="E55" s="278">
        <v>1513</v>
      </c>
      <c r="F55" s="241">
        <f t="shared" si="0"/>
        <v>287.47000000000003</v>
      </c>
      <c r="G55" s="241">
        <f t="shared" si="1"/>
        <v>1800.47</v>
      </c>
      <c r="H55" s="25"/>
    </row>
    <row r="56" spans="1:8" ht="24.95" customHeight="1" x14ac:dyDescent="0.25">
      <c r="A56" s="73">
        <v>51</v>
      </c>
      <c r="B56" s="277" t="s">
        <v>212</v>
      </c>
      <c r="C56" s="73" t="s">
        <v>18</v>
      </c>
      <c r="D56" s="240">
        <v>1</v>
      </c>
      <c r="E56" s="278">
        <v>1513</v>
      </c>
      <c r="F56" s="241">
        <f t="shared" si="0"/>
        <v>287.47000000000003</v>
      </c>
      <c r="G56" s="241">
        <f t="shared" si="1"/>
        <v>1800.47</v>
      </c>
      <c r="H56" s="25"/>
    </row>
    <row r="57" spans="1:8" ht="24.95" customHeight="1" x14ac:dyDescent="0.25">
      <c r="A57" s="73">
        <v>52</v>
      </c>
      <c r="B57" s="247" t="s">
        <v>1450</v>
      </c>
      <c r="C57" s="104" t="s">
        <v>18</v>
      </c>
      <c r="D57" s="240">
        <v>1</v>
      </c>
      <c r="E57" s="278">
        <v>1513</v>
      </c>
      <c r="F57" s="241">
        <f t="shared" si="0"/>
        <v>287.47000000000003</v>
      </c>
      <c r="G57" s="241">
        <f t="shared" si="1"/>
        <v>1800.47</v>
      </c>
      <c r="H57" s="25"/>
    </row>
    <row r="58" spans="1:8" ht="24.95" customHeight="1" x14ac:dyDescent="0.25">
      <c r="A58" s="73">
        <v>53</v>
      </c>
      <c r="B58" s="247" t="s">
        <v>216</v>
      </c>
      <c r="C58" s="104" t="s">
        <v>18</v>
      </c>
      <c r="D58" s="240">
        <v>1</v>
      </c>
      <c r="E58" s="278">
        <v>1513</v>
      </c>
      <c r="F58" s="241">
        <f t="shared" si="0"/>
        <v>287.47000000000003</v>
      </c>
      <c r="G58" s="241">
        <f t="shared" si="1"/>
        <v>1800.47</v>
      </c>
      <c r="H58" s="25"/>
    </row>
    <row r="59" spans="1:8" ht="24.95" customHeight="1" x14ac:dyDescent="0.25">
      <c r="A59" s="73">
        <v>54</v>
      </c>
      <c r="B59" s="247" t="s">
        <v>220</v>
      </c>
      <c r="C59" s="104" t="s">
        <v>18</v>
      </c>
      <c r="D59" s="240">
        <v>1</v>
      </c>
      <c r="E59" s="278">
        <v>40476</v>
      </c>
      <c r="F59" s="241">
        <f t="shared" si="0"/>
        <v>7690.4400000000005</v>
      </c>
      <c r="G59" s="241">
        <f t="shared" si="1"/>
        <v>48166.44</v>
      </c>
      <c r="H59" s="25"/>
    </row>
    <row r="60" spans="1:8" ht="24.95" customHeight="1" x14ac:dyDescent="0.25">
      <c r="A60" s="73">
        <v>55</v>
      </c>
      <c r="B60" s="247" t="s">
        <v>224</v>
      </c>
      <c r="C60" s="104" t="s">
        <v>18</v>
      </c>
      <c r="D60" s="240">
        <v>1</v>
      </c>
      <c r="E60" s="278">
        <v>25210</v>
      </c>
      <c r="F60" s="241">
        <f t="shared" si="0"/>
        <v>4789.8999999999996</v>
      </c>
      <c r="G60" s="241">
        <f t="shared" si="1"/>
        <v>29999.9</v>
      </c>
      <c r="H60" s="25"/>
    </row>
    <row r="61" spans="1:8" ht="24.95" customHeight="1" x14ac:dyDescent="0.25">
      <c r="A61" s="73">
        <v>56</v>
      </c>
      <c r="B61" s="247" t="s">
        <v>227</v>
      </c>
      <c r="C61" s="104" t="s">
        <v>18</v>
      </c>
      <c r="D61" s="240">
        <v>1</v>
      </c>
      <c r="E61" s="278">
        <v>25210</v>
      </c>
      <c r="F61" s="241">
        <f t="shared" si="0"/>
        <v>4789.8999999999996</v>
      </c>
      <c r="G61" s="241">
        <f t="shared" si="1"/>
        <v>29999.9</v>
      </c>
      <c r="H61" s="25"/>
    </row>
    <row r="62" spans="1:8" ht="24.95" customHeight="1" x14ac:dyDescent="0.25">
      <c r="A62" s="73">
        <v>57</v>
      </c>
      <c r="B62" s="247" t="s">
        <v>229</v>
      </c>
      <c r="C62" s="104" t="s">
        <v>18</v>
      </c>
      <c r="D62" s="240">
        <v>1</v>
      </c>
      <c r="E62" s="278">
        <v>387000</v>
      </c>
      <c r="F62" s="241">
        <f t="shared" si="0"/>
        <v>73530</v>
      </c>
      <c r="G62" s="241">
        <f t="shared" si="1"/>
        <v>460530</v>
      </c>
      <c r="H62" s="25"/>
    </row>
    <row r="63" spans="1:8" ht="24.95" customHeight="1" x14ac:dyDescent="0.25">
      <c r="A63" s="73">
        <v>58</v>
      </c>
      <c r="B63" s="247" t="s">
        <v>231</v>
      </c>
      <c r="C63" s="104" t="s">
        <v>18</v>
      </c>
      <c r="D63" s="240">
        <v>1</v>
      </c>
      <c r="E63" s="278">
        <v>130112</v>
      </c>
      <c r="F63" s="241">
        <f t="shared" si="0"/>
        <v>24721.279999999999</v>
      </c>
      <c r="G63" s="241">
        <f t="shared" si="1"/>
        <v>154833.28</v>
      </c>
      <c r="H63" s="25"/>
    </row>
    <row r="64" spans="1:8" ht="24.95" customHeight="1" x14ac:dyDescent="0.25">
      <c r="A64" s="73">
        <v>59</v>
      </c>
      <c r="B64" s="247" t="s">
        <v>233</v>
      </c>
      <c r="C64" s="104" t="s">
        <v>18</v>
      </c>
      <c r="D64" s="240">
        <v>1</v>
      </c>
      <c r="E64" s="278">
        <v>130112</v>
      </c>
      <c r="F64" s="241">
        <f t="shared" si="0"/>
        <v>24721.279999999999</v>
      </c>
      <c r="G64" s="241">
        <f t="shared" si="1"/>
        <v>154833.28</v>
      </c>
      <c r="H64" s="25"/>
    </row>
    <row r="65" spans="1:8" ht="24.95" customHeight="1" x14ac:dyDescent="0.25">
      <c r="A65" s="73">
        <v>60</v>
      </c>
      <c r="B65" s="247" t="s">
        <v>236</v>
      </c>
      <c r="C65" s="104" t="s">
        <v>237</v>
      </c>
      <c r="D65" s="240">
        <v>1</v>
      </c>
      <c r="E65" s="278">
        <v>87956</v>
      </c>
      <c r="F65" s="241">
        <f t="shared" si="0"/>
        <v>16711.64</v>
      </c>
      <c r="G65" s="241">
        <f t="shared" si="1"/>
        <v>104667.64</v>
      </c>
      <c r="H65" s="25"/>
    </row>
    <row r="66" spans="1:8" ht="24.95" customHeight="1" x14ac:dyDescent="0.25">
      <c r="A66" s="73">
        <v>61</v>
      </c>
      <c r="B66" s="247" t="s">
        <v>255</v>
      </c>
      <c r="C66" s="104" t="s">
        <v>237</v>
      </c>
      <c r="D66" s="240">
        <v>1</v>
      </c>
      <c r="E66" s="278">
        <v>59800</v>
      </c>
      <c r="F66" s="241">
        <f t="shared" si="0"/>
        <v>11362</v>
      </c>
      <c r="G66" s="241">
        <f t="shared" si="1"/>
        <v>71162</v>
      </c>
      <c r="H66" s="25"/>
    </row>
    <row r="67" spans="1:8" ht="24.95" customHeight="1" x14ac:dyDescent="0.25">
      <c r="A67" s="73">
        <v>62</v>
      </c>
      <c r="B67" s="247" t="s">
        <v>261</v>
      </c>
      <c r="C67" s="104" t="s">
        <v>237</v>
      </c>
      <c r="D67" s="240">
        <v>1</v>
      </c>
      <c r="E67" s="278">
        <v>162325</v>
      </c>
      <c r="F67" s="241">
        <f t="shared" si="0"/>
        <v>30841.75</v>
      </c>
      <c r="G67" s="241">
        <f t="shared" si="1"/>
        <v>193166.75</v>
      </c>
      <c r="H67" s="25"/>
    </row>
    <row r="68" spans="1:8" ht="24.95" customHeight="1" x14ac:dyDescent="0.25">
      <c r="A68" s="73">
        <v>63</v>
      </c>
      <c r="B68" s="247" t="s">
        <v>263</v>
      </c>
      <c r="C68" s="104" t="s">
        <v>18</v>
      </c>
      <c r="D68" s="240">
        <v>1</v>
      </c>
      <c r="E68" s="278">
        <v>23000</v>
      </c>
      <c r="F68" s="241">
        <f t="shared" si="0"/>
        <v>4370</v>
      </c>
      <c r="G68" s="241">
        <f t="shared" si="1"/>
        <v>27370</v>
      </c>
      <c r="H68" s="25"/>
    </row>
    <row r="69" spans="1:8" ht="24.95" customHeight="1" x14ac:dyDescent="0.25">
      <c r="A69" s="73">
        <v>64</v>
      </c>
      <c r="B69" s="247" t="s">
        <v>266</v>
      </c>
      <c r="C69" s="104" t="s">
        <v>18</v>
      </c>
      <c r="D69" s="240">
        <v>1</v>
      </c>
      <c r="E69" s="278">
        <v>7656</v>
      </c>
      <c r="F69" s="241">
        <f t="shared" si="0"/>
        <v>1454.64</v>
      </c>
      <c r="G69" s="241">
        <f t="shared" si="1"/>
        <v>9110.64</v>
      </c>
      <c r="H69" s="25"/>
    </row>
    <row r="70" spans="1:8" ht="24.95" customHeight="1" x14ac:dyDescent="0.25">
      <c r="A70" s="73">
        <v>65</v>
      </c>
      <c r="B70" s="247" t="s">
        <v>1452</v>
      </c>
      <c r="C70" s="104" t="s">
        <v>18</v>
      </c>
      <c r="D70" s="240">
        <v>1</v>
      </c>
      <c r="E70" s="278">
        <v>4062</v>
      </c>
      <c r="F70" s="241">
        <f t="shared" si="0"/>
        <v>771.78</v>
      </c>
      <c r="G70" s="241">
        <f t="shared" si="1"/>
        <v>4833.78</v>
      </c>
      <c r="H70" s="25"/>
    </row>
    <row r="71" spans="1:8" ht="24.95" customHeight="1" x14ac:dyDescent="0.25">
      <c r="A71" s="73">
        <v>66</v>
      </c>
      <c r="B71" s="247" t="s">
        <v>272</v>
      </c>
      <c r="C71" s="104" t="s">
        <v>18</v>
      </c>
      <c r="D71" s="240">
        <v>1</v>
      </c>
      <c r="E71" s="278">
        <v>4062</v>
      </c>
      <c r="F71" s="241">
        <f t="shared" ref="F71:F134" si="2">+E71*0.19</f>
        <v>771.78</v>
      </c>
      <c r="G71" s="241">
        <f t="shared" ref="G71:G134" si="3">+F71+E71</f>
        <v>4833.78</v>
      </c>
      <c r="H71" s="25"/>
    </row>
    <row r="72" spans="1:8" ht="24.95" customHeight="1" x14ac:dyDescent="0.25">
      <c r="A72" s="73">
        <v>67</v>
      </c>
      <c r="B72" s="247" t="s">
        <v>283</v>
      </c>
      <c r="C72" s="104" t="s">
        <v>18</v>
      </c>
      <c r="D72" s="240">
        <v>1</v>
      </c>
      <c r="E72" s="278">
        <v>4567</v>
      </c>
      <c r="F72" s="241">
        <f t="shared" si="2"/>
        <v>867.73</v>
      </c>
      <c r="G72" s="241">
        <f t="shared" si="3"/>
        <v>5434.73</v>
      </c>
      <c r="H72" s="25"/>
    </row>
    <row r="73" spans="1:8" ht="24.95" customHeight="1" x14ac:dyDescent="0.25">
      <c r="A73" s="73">
        <v>68</v>
      </c>
      <c r="B73" s="247" t="s">
        <v>305</v>
      </c>
      <c r="C73" s="104" t="s">
        <v>18</v>
      </c>
      <c r="D73" s="240">
        <v>1</v>
      </c>
      <c r="E73" s="278">
        <v>56745</v>
      </c>
      <c r="F73" s="241">
        <f t="shared" si="2"/>
        <v>10781.55</v>
      </c>
      <c r="G73" s="241">
        <f t="shared" si="3"/>
        <v>67526.55</v>
      </c>
      <c r="H73" s="25"/>
    </row>
    <row r="74" spans="1:8" ht="24.95" customHeight="1" x14ac:dyDescent="0.25">
      <c r="A74" s="73">
        <v>69</v>
      </c>
      <c r="B74" s="247" t="s">
        <v>306</v>
      </c>
      <c r="C74" s="104" t="s">
        <v>18</v>
      </c>
      <c r="D74" s="240">
        <v>1</v>
      </c>
      <c r="E74" s="278">
        <v>56745</v>
      </c>
      <c r="F74" s="241">
        <f t="shared" si="2"/>
        <v>10781.55</v>
      </c>
      <c r="G74" s="241">
        <f t="shared" si="3"/>
        <v>67526.55</v>
      </c>
      <c r="H74" s="25"/>
    </row>
    <row r="75" spans="1:8" ht="24.95" customHeight="1" x14ac:dyDescent="0.25">
      <c r="A75" s="73">
        <v>70</v>
      </c>
      <c r="B75" s="247" t="s">
        <v>308</v>
      </c>
      <c r="C75" s="104" t="s">
        <v>18</v>
      </c>
      <c r="D75" s="240">
        <v>1</v>
      </c>
      <c r="E75" s="278">
        <v>56745</v>
      </c>
      <c r="F75" s="241">
        <f t="shared" si="2"/>
        <v>10781.55</v>
      </c>
      <c r="G75" s="241">
        <f t="shared" si="3"/>
        <v>67526.55</v>
      </c>
      <c r="H75" s="25"/>
    </row>
    <row r="76" spans="1:8" ht="24.95" customHeight="1" x14ac:dyDescent="0.25">
      <c r="A76" s="73">
        <v>71</v>
      </c>
      <c r="B76" s="247" t="s">
        <v>310</v>
      </c>
      <c r="C76" s="104" t="s">
        <v>18</v>
      </c>
      <c r="D76" s="240">
        <v>1</v>
      </c>
      <c r="E76" s="278">
        <v>56745</v>
      </c>
      <c r="F76" s="241">
        <f t="shared" si="2"/>
        <v>10781.55</v>
      </c>
      <c r="G76" s="241">
        <f t="shared" si="3"/>
        <v>67526.55</v>
      </c>
      <c r="H76" s="25"/>
    </row>
    <row r="77" spans="1:8" ht="24.95" customHeight="1" x14ac:dyDescent="0.25">
      <c r="A77" s="73">
        <v>72</v>
      </c>
      <c r="B77" s="247" t="s">
        <v>312</v>
      </c>
      <c r="C77" s="104" t="s">
        <v>18</v>
      </c>
      <c r="D77" s="240">
        <v>1</v>
      </c>
      <c r="E77" s="278">
        <v>1456</v>
      </c>
      <c r="F77" s="241">
        <f t="shared" si="2"/>
        <v>276.64</v>
      </c>
      <c r="G77" s="241">
        <f t="shared" si="3"/>
        <v>1732.6399999999999</v>
      </c>
      <c r="H77" s="25"/>
    </row>
    <row r="78" spans="1:8" ht="24.95" customHeight="1" x14ac:dyDescent="0.25">
      <c r="A78" s="73">
        <v>73</v>
      </c>
      <c r="B78" s="247" t="s">
        <v>314</v>
      </c>
      <c r="C78" s="104" t="s">
        <v>18</v>
      </c>
      <c r="D78" s="240">
        <v>1</v>
      </c>
      <c r="E78" s="278">
        <v>13866</v>
      </c>
      <c r="F78" s="241">
        <f t="shared" si="2"/>
        <v>2634.54</v>
      </c>
      <c r="G78" s="241">
        <f t="shared" si="3"/>
        <v>16500.54</v>
      </c>
      <c r="H78" s="25"/>
    </row>
    <row r="79" spans="1:8" ht="24.95" customHeight="1" x14ac:dyDescent="0.25">
      <c r="A79" s="73">
        <v>74</v>
      </c>
      <c r="B79" s="247" t="s">
        <v>316</v>
      </c>
      <c r="C79" s="104" t="s">
        <v>18</v>
      </c>
      <c r="D79" s="240">
        <v>1</v>
      </c>
      <c r="E79" s="278">
        <v>13866</v>
      </c>
      <c r="F79" s="241">
        <f t="shared" si="2"/>
        <v>2634.54</v>
      </c>
      <c r="G79" s="241">
        <f t="shared" si="3"/>
        <v>16500.54</v>
      </c>
      <c r="H79" s="25"/>
    </row>
    <row r="80" spans="1:8" ht="24.95" customHeight="1" x14ac:dyDescent="0.25">
      <c r="A80" s="73">
        <v>75</v>
      </c>
      <c r="B80" s="247" t="s">
        <v>318</v>
      </c>
      <c r="C80" s="104" t="s">
        <v>18</v>
      </c>
      <c r="D80" s="240">
        <v>1</v>
      </c>
      <c r="E80" s="278">
        <v>7563</v>
      </c>
      <c r="F80" s="241">
        <f t="shared" si="2"/>
        <v>1436.97</v>
      </c>
      <c r="G80" s="241">
        <f t="shared" si="3"/>
        <v>8999.9699999999993</v>
      </c>
      <c r="H80" s="25"/>
    </row>
    <row r="81" spans="1:8" ht="24.95" customHeight="1" x14ac:dyDescent="0.25">
      <c r="A81" s="73">
        <v>76</v>
      </c>
      <c r="B81" s="247" t="s">
        <v>322</v>
      </c>
      <c r="C81" s="104" t="s">
        <v>18</v>
      </c>
      <c r="D81" s="240">
        <v>1</v>
      </c>
      <c r="E81" s="278">
        <v>13445</v>
      </c>
      <c r="F81" s="241">
        <f t="shared" si="2"/>
        <v>2554.5500000000002</v>
      </c>
      <c r="G81" s="241">
        <f t="shared" si="3"/>
        <v>15999.55</v>
      </c>
      <c r="H81" s="25"/>
    </row>
    <row r="82" spans="1:8" ht="24.95" customHeight="1" x14ac:dyDescent="0.25">
      <c r="A82" s="73">
        <v>77</v>
      </c>
      <c r="B82" s="247" t="s">
        <v>324</v>
      </c>
      <c r="C82" s="104" t="s">
        <v>18</v>
      </c>
      <c r="D82" s="240">
        <v>1</v>
      </c>
      <c r="E82" s="278">
        <v>18685</v>
      </c>
      <c r="F82" s="241">
        <f t="shared" si="2"/>
        <v>3550.15</v>
      </c>
      <c r="G82" s="241">
        <f t="shared" si="3"/>
        <v>22235.15</v>
      </c>
      <c r="H82" s="25"/>
    </row>
    <row r="83" spans="1:8" ht="24.95" customHeight="1" x14ac:dyDescent="0.25">
      <c r="A83" s="73">
        <v>78</v>
      </c>
      <c r="B83" s="247" t="s">
        <v>326</v>
      </c>
      <c r="C83" s="104" t="s">
        <v>18</v>
      </c>
      <c r="D83" s="240">
        <v>1</v>
      </c>
      <c r="E83" s="278">
        <v>6723</v>
      </c>
      <c r="F83" s="241">
        <f t="shared" si="2"/>
        <v>1277.3700000000001</v>
      </c>
      <c r="G83" s="241">
        <f t="shared" si="3"/>
        <v>8000.37</v>
      </c>
      <c r="H83" s="25"/>
    </row>
    <row r="84" spans="1:8" ht="24.95" customHeight="1" x14ac:dyDescent="0.25">
      <c r="A84" s="73">
        <v>79</v>
      </c>
      <c r="B84" s="247" t="s">
        <v>328</v>
      </c>
      <c r="C84" s="104" t="s">
        <v>18</v>
      </c>
      <c r="D84" s="240">
        <v>1</v>
      </c>
      <c r="E84" s="278">
        <v>6723</v>
      </c>
      <c r="F84" s="241">
        <f t="shared" si="2"/>
        <v>1277.3700000000001</v>
      </c>
      <c r="G84" s="241">
        <f t="shared" si="3"/>
        <v>8000.37</v>
      </c>
      <c r="H84" s="25"/>
    </row>
    <row r="85" spans="1:8" s="262" customFormat="1" ht="24.95" customHeight="1" x14ac:dyDescent="0.25">
      <c r="A85" s="267">
        <v>80</v>
      </c>
      <c r="B85" s="297" t="s">
        <v>330</v>
      </c>
      <c r="C85" s="269" t="s">
        <v>359</v>
      </c>
      <c r="D85" s="268">
        <v>1</v>
      </c>
      <c r="E85" s="292">
        <v>2184874</v>
      </c>
      <c r="F85" s="280">
        <f t="shared" si="2"/>
        <v>415126.06</v>
      </c>
      <c r="G85" s="280">
        <f t="shared" si="3"/>
        <v>2600000.06</v>
      </c>
      <c r="H85" s="266"/>
    </row>
    <row r="86" spans="1:8" s="262" customFormat="1" ht="24.95" customHeight="1" x14ac:dyDescent="0.25">
      <c r="A86" s="267">
        <v>81</v>
      </c>
      <c r="B86" s="297" t="s">
        <v>1453</v>
      </c>
      <c r="C86" s="269" t="s">
        <v>359</v>
      </c>
      <c r="D86" s="268">
        <v>1</v>
      </c>
      <c r="E86" s="292">
        <v>2184874</v>
      </c>
      <c r="F86" s="280">
        <f t="shared" si="2"/>
        <v>415126.06</v>
      </c>
      <c r="G86" s="280">
        <f t="shared" si="3"/>
        <v>2600000.06</v>
      </c>
      <c r="H86" s="266"/>
    </row>
    <row r="87" spans="1:8" s="262" customFormat="1" ht="24.95" customHeight="1" x14ac:dyDescent="0.25">
      <c r="A87" s="267">
        <v>82</v>
      </c>
      <c r="B87" s="297" t="s">
        <v>1454</v>
      </c>
      <c r="C87" s="269" t="s">
        <v>359</v>
      </c>
      <c r="D87" s="268">
        <v>1</v>
      </c>
      <c r="E87" s="292">
        <v>2184874</v>
      </c>
      <c r="F87" s="280">
        <f t="shared" si="2"/>
        <v>415126.06</v>
      </c>
      <c r="G87" s="280">
        <f t="shared" si="3"/>
        <v>2600000.06</v>
      </c>
      <c r="H87" s="266"/>
    </row>
    <row r="88" spans="1:8" s="262" customFormat="1" ht="24.95" customHeight="1" x14ac:dyDescent="0.25">
      <c r="A88" s="267">
        <v>83</v>
      </c>
      <c r="B88" s="297" t="s">
        <v>333</v>
      </c>
      <c r="C88" s="269" t="s">
        <v>359</v>
      </c>
      <c r="D88" s="268">
        <v>1</v>
      </c>
      <c r="E88" s="292">
        <v>2184874</v>
      </c>
      <c r="F88" s="280">
        <f t="shared" si="2"/>
        <v>415126.06</v>
      </c>
      <c r="G88" s="280">
        <f t="shared" si="3"/>
        <v>2600000.06</v>
      </c>
      <c r="H88" s="266"/>
    </row>
    <row r="89" spans="1:8" ht="24.95" customHeight="1" x14ac:dyDescent="0.25">
      <c r="A89" s="73">
        <v>84</v>
      </c>
      <c r="B89" s="247" t="s">
        <v>336</v>
      </c>
      <c r="C89" s="104" t="s">
        <v>18</v>
      </c>
      <c r="D89" s="240">
        <v>1</v>
      </c>
      <c r="E89" s="278">
        <v>715966</v>
      </c>
      <c r="F89" s="241">
        <f t="shared" si="2"/>
        <v>136033.54</v>
      </c>
      <c r="G89" s="241">
        <f t="shared" si="3"/>
        <v>851999.54</v>
      </c>
      <c r="H89" s="25"/>
    </row>
    <row r="90" spans="1:8" ht="24.95" customHeight="1" x14ac:dyDescent="0.25">
      <c r="A90" s="73">
        <v>85</v>
      </c>
      <c r="B90" s="247" t="s">
        <v>338</v>
      </c>
      <c r="C90" s="104" t="s">
        <v>18</v>
      </c>
      <c r="D90" s="240">
        <v>1</v>
      </c>
      <c r="E90" s="278">
        <v>715966</v>
      </c>
      <c r="F90" s="241">
        <f t="shared" si="2"/>
        <v>136033.54</v>
      </c>
      <c r="G90" s="241">
        <f t="shared" si="3"/>
        <v>851999.54</v>
      </c>
      <c r="H90" s="25"/>
    </row>
    <row r="91" spans="1:8" ht="24.95" customHeight="1" x14ac:dyDescent="0.25">
      <c r="A91" s="73">
        <v>86</v>
      </c>
      <c r="B91" s="247" t="s">
        <v>341</v>
      </c>
      <c r="C91" s="104" t="s">
        <v>101</v>
      </c>
      <c r="D91" s="240">
        <v>1</v>
      </c>
      <c r="E91" s="278">
        <v>50420</v>
      </c>
      <c r="F91" s="241">
        <f t="shared" si="2"/>
        <v>9579.7999999999993</v>
      </c>
      <c r="G91" s="241">
        <f t="shared" si="3"/>
        <v>59999.8</v>
      </c>
      <c r="H91" s="25"/>
    </row>
    <row r="92" spans="1:8" ht="24.95" customHeight="1" x14ac:dyDescent="0.25">
      <c r="A92" s="73">
        <v>87</v>
      </c>
      <c r="B92" s="247" t="s">
        <v>347</v>
      </c>
      <c r="C92" s="104" t="s">
        <v>101</v>
      </c>
      <c r="D92" s="240">
        <v>1</v>
      </c>
      <c r="E92" s="278">
        <v>79132</v>
      </c>
      <c r="F92" s="241">
        <f t="shared" si="2"/>
        <v>15035.08</v>
      </c>
      <c r="G92" s="241">
        <f t="shared" si="3"/>
        <v>94167.08</v>
      </c>
      <c r="H92" s="25"/>
    </row>
    <row r="93" spans="1:8" ht="24.95" customHeight="1" x14ac:dyDescent="0.25">
      <c r="A93" s="73">
        <v>88</v>
      </c>
      <c r="B93" s="247" t="s">
        <v>356</v>
      </c>
      <c r="C93" s="104" t="s">
        <v>18</v>
      </c>
      <c r="D93" s="240">
        <v>1</v>
      </c>
      <c r="E93" s="278">
        <v>18487</v>
      </c>
      <c r="F93" s="241">
        <f t="shared" si="2"/>
        <v>3512.53</v>
      </c>
      <c r="G93" s="241">
        <f t="shared" si="3"/>
        <v>21999.53</v>
      </c>
      <c r="H93" s="25"/>
    </row>
    <row r="94" spans="1:8" ht="24.95" customHeight="1" x14ac:dyDescent="0.25">
      <c r="A94" s="73">
        <v>89</v>
      </c>
      <c r="B94" s="247" t="s">
        <v>358</v>
      </c>
      <c r="C94" s="104" t="s">
        <v>359</v>
      </c>
      <c r="D94" s="240">
        <v>1</v>
      </c>
      <c r="E94" s="278">
        <v>98540</v>
      </c>
      <c r="F94" s="241">
        <f t="shared" si="2"/>
        <v>18722.599999999999</v>
      </c>
      <c r="G94" s="241">
        <f t="shared" si="3"/>
        <v>117262.6</v>
      </c>
      <c r="H94" s="25"/>
    </row>
    <row r="95" spans="1:8" ht="24.95" customHeight="1" x14ac:dyDescent="0.25">
      <c r="A95" s="73">
        <v>90</v>
      </c>
      <c r="B95" s="247" t="s">
        <v>362</v>
      </c>
      <c r="C95" s="104" t="s">
        <v>18</v>
      </c>
      <c r="D95" s="240">
        <v>1</v>
      </c>
      <c r="E95" s="278">
        <v>7685</v>
      </c>
      <c r="F95" s="241">
        <f t="shared" si="2"/>
        <v>1460.15</v>
      </c>
      <c r="G95" s="241">
        <f t="shared" si="3"/>
        <v>9145.15</v>
      </c>
      <c r="H95" s="25"/>
    </row>
    <row r="96" spans="1:8" ht="24.95" customHeight="1" x14ac:dyDescent="0.25">
      <c r="A96" s="73">
        <v>91</v>
      </c>
      <c r="B96" s="247" t="s">
        <v>365</v>
      </c>
      <c r="C96" s="104" t="s">
        <v>162</v>
      </c>
      <c r="D96" s="240">
        <v>1</v>
      </c>
      <c r="E96" s="278">
        <v>4254</v>
      </c>
      <c r="F96" s="241">
        <f t="shared" si="2"/>
        <v>808.26</v>
      </c>
      <c r="G96" s="241">
        <f t="shared" si="3"/>
        <v>5062.26</v>
      </c>
      <c r="H96" s="25"/>
    </row>
    <row r="97" spans="1:8" ht="24.95" customHeight="1" x14ac:dyDescent="0.25">
      <c r="A97" s="73">
        <v>92</v>
      </c>
      <c r="B97" s="247" t="s">
        <v>369</v>
      </c>
      <c r="C97" s="104" t="s">
        <v>18</v>
      </c>
      <c r="D97" s="240">
        <v>1</v>
      </c>
      <c r="E97" s="278">
        <v>63025</v>
      </c>
      <c r="F97" s="241">
        <f t="shared" si="2"/>
        <v>11974.75</v>
      </c>
      <c r="G97" s="241">
        <f t="shared" si="3"/>
        <v>74999.75</v>
      </c>
      <c r="H97" s="25"/>
    </row>
    <row r="98" spans="1:8" ht="24.95" customHeight="1" x14ac:dyDescent="0.25">
      <c r="A98" s="73">
        <v>93</v>
      </c>
      <c r="B98" s="247" t="s">
        <v>372</v>
      </c>
      <c r="C98" s="104" t="s">
        <v>18</v>
      </c>
      <c r="D98" s="240">
        <v>1</v>
      </c>
      <c r="E98" s="278">
        <v>810924</v>
      </c>
      <c r="F98" s="241">
        <f t="shared" si="2"/>
        <v>154075.56</v>
      </c>
      <c r="G98" s="241">
        <f t="shared" si="3"/>
        <v>964999.56</v>
      </c>
      <c r="H98" s="25"/>
    </row>
    <row r="99" spans="1:8" ht="24.95" customHeight="1" x14ac:dyDescent="0.25">
      <c r="A99" s="73">
        <v>94</v>
      </c>
      <c r="B99" s="247" t="s">
        <v>374</v>
      </c>
      <c r="C99" s="104" t="s">
        <v>18</v>
      </c>
      <c r="D99" s="240">
        <v>1</v>
      </c>
      <c r="E99" s="278">
        <v>810924</v>
      </c>
      <c r="F99" s="241">
        <f t="shared" si="2"/>
        <v>154075.56</v>
      </c>
      <c r="G99" s="241">
        <f t="shared" si="3"/>
        <v>964999.56</v>
      </c>
      <c r="H99" s="25"/>
    </row>
    <row r="100" spans="1:8" ht="24.95" customHeight="1" x14ac:dyDescent="0.25">
      <c r="A100" s="73">
        <v>95</v>
      </c>
      <c r="B100" s="247" t="s">
        <v>377</v>
      </c>
      <c r="C100" s="104" t="s">
        <v>115</v>
      </c>
      <c r="D100" s="240">
        <v>1</v>
      </c>
      <c r="E100" s="278">
        <v>58824</v>
      </c>
      <c r="F100" s="241">
        <f t="shared" si="2"/>
        <v>11176.56</v>
      </c>
      <c r="G100" s="241">
        <f t="shared" si="3"/>
        <v>70000.56</v>
      </c>
      <c r="H100" s="25"/>
    </row>
    <row r="101" spans="1:8" ht="24.95" customHeight="1" x14ac:dyDescent="0.25">
      <c r="A101" s="73">
        <v>96</v>
      </c>
      <c r="B101" s="247" t="s">
        <v>378</v>
      </c>
      <c r="C101" s="104" t="s">
        <v>18</v>
      </c>
      <c r="D101" s="240">
        <v>1</v>
      </c>
      <c r="E101" s="278">
        <v>1500</v>
      </c>
      <c r="F101" s="241">
        <f t="shared" si="2"/>
        <v>285</v>
      </c>
      <c r="G101" s="241">
        <f t="shared" si="3"/>
        <v>1785</v>
      </c>
      <c r="H101" s="25"/>
    </row>
    <row r="102" spans="1:8" ht="24.95" customHeight="1" x14ac:dyDescent="0.25">
      <c r="A102" s="73">
        <v>97</v>
      </c>
      <c r="B102" s="247" t="s">
        <v>381</v>
      </c>
      <c r="C102" s="104" t="s">
        <v>18</v>
      </c>
      <c r="D102" s="240">
        <v>1</v>
      </c>
      <c r="E102" s="278">
        <v>1500</v>
      </c>
      <c r="F102" s="241">
        <f t="shared" si="2"/>
        <v>285</v>
      </c>
      <c r="G102" s="241">
        <f t="shared" si="3"/>
        <v>1785</v>
      </c>
      <c r="H102" s="25"/>
    </row>
    <row r="103" spans="1:8" ht="24.95" customHeight="1" x14ac:dyDescent="0.25">
      <c r="A103" s="73">
        <v>98</v>
      </c>
      <c r="B103" s="247" t="s">
        <v>384</v>
      </c>
      <c r="C103" s="104" t="s">
        <v>18</v>
      </c>
      <c r="D103" s="240">
        <v>1</v>
      </c>
      <c r="E103" s="278">
        <v>1500</v>
      </c>
      <c r="F103" s="241">
        <f t="shared" si="2"/>
        <v>285</v>
      </c>
      <c r="G103" s="241">
        <f t="shared" si="3"/>
        <v>1785</v>
      </c>
      <c r="H103" s="25"/>
    </row>
    <row r="104" spans="1:8" ht="24.95" customHeight="1" x14ac:dyDescent="0.25">
      <c r="A104" s="73">
        <v>99</v>
      </c>
      <c r="B104" s="247" t="s">
        <v>386</v>
      </c>
      <c r="C104" s="104" t="s">
        <v>18</v>
      </c>
      <c r="D104" s="240">
        <v>1</v>
      </c>
      <c r="E104" s="278">
        <v>1500</v>
      </c>
      <c r="F104" s="241">
        <f t="shared" si="2"/>
        <v>285</v>
      </c>
      <c r="G104" s="241">
        <f t="shared" si="3"/>
        <v>1785</v>
      </c>
      <c r="H104" s="25"/>
    </row>
    <row r="105" spans="1:8" ht="24.95" customHeight="1" x14ac:dyDescent="0.25">
      <c r="A105" s="73">
        <v>100</v>
      </c>
      <c r="B105" s="247" t="s">
        <v>388</v>
      </c>
      <c r="C105" s="104" t="s">
        <v>18</v>
      </c>
      <c r="D105" s="240">
        <v>1</v>
      </c>
      <c r="E105" s="278">
        <v>48739</v>
      </c>
      <c r="F105" s="241">
        <f t="shared" si="2"/>
        <v>9260.41</v>
      </c>
      <c r="G105" s="241">
        <f t="shared" si="3"/>
        <v>57999.41</v>
      </c>
      <c r="H105" s="25"/>
    </row>
    <row r="106" spans="1:8" ht="24.95" customHeight="1" x14ac:dyDescent="0.25">
      <c r="A106" s="73">
        <v>101</v>
      </c>
      <c r="B106" s="247" t="s">
        <v>394</v>
      </c>
      <c r="C106" s="104" t="s">
        <v>18</v>
      </c>
      <c r="D106" s="240">
        <v>1</v>
      </c>
      <c r="E106" s="278">
        <v>810924</v>
      </c>
      <c r="F106" s="241">
        <f t="shared" si="2"/>
        <v>154075.56</v>
      </c>
      <c r="G106" s="241">
        <f t="shared" si="3"/>
        <v>964999.56</v>
      </c>
      <c r="H106" s="25"/>
    </row>
    <row r="107" spans="1:8" ht="24.95" customHeight="1" x14ac:dyDescent="0.25">
      <c r="A107" s="73">
        <v>102</v>
      </c>
      <c r="B107" s="247" t="s">
        <v>396</v>
      </c>
      <c r="C107" s="104" t="s">
        <v>18</v>
      </c>
      <c r="D107" s="240">
        <v>1</v>
      </c>
      <c r="E107" s="278">
        <v>7563</v>
      </c>
      <c r="F107" s="241">
        <f t="shared" si="2"/>
        <v>1436.97</v>
      </c>
      <c r="G107" s="241">
        <f t="shared" si="3"/>
        <v>8999.9699999999993</v>
      </c>
      <c r="H107" s="25"/>
    </row>
    <row r="108" spans="1:8" ht="24.95" customHeight="1" x14ac:dyDescent="0.25">
      <c r="A108" s="73">
        <v>103</v>
      </c>
      <c r="B108" s="247" t="s">
        <v>399</v>
      </c>
      <c r="C108" s="104" t="s">
        <v>18</v>
      </c>
      <c r="D108" s="240">
        <v>1</v>
      </c>
      <c r="E108" s="278">
        <v>36975</v>
      </c>
      <c r="F108" s="241">
        <f t="shared" si="2"/>
        <v>7025.25</v>
      </c>
      <c r="G108" s="241">
        <f t="shared" si="3"/>
        <v>44000.25</v>
      </c>
      <c r="H108" s="25"/>
    </row>
    <row r="109" spans="1:8" ht="24.95" customHeight="1" x14ac:dyDescent="0.25">
      <c r="A109" s="73">
        <v>104</v>
      </c>
      <c r="B109" s="247" t="s">
        <v>402</v>
      </c>
      <c r="C109" s="104" t="s">
        <v>18</v>
      </c>
      <c r="D109" s="240">
        <v>1</v>
      </c>
      <c r="E109" s="278">
        <v>36975</v>
      </c>
      <c r="F109" s="241">
        <f t="shared" si="2"/>
        <v>7025.25</v>
      </c>
      <c r="G109" s="241">
        <f t="shared" si="3"/>
        <v>44000.25</v>
      </c>
      <c r="H109" s="25"/>
    </row>
    <row r="110" spans="1:8" ht="24.95" customHeight="1" x14ac:dyDescent="0.25">
      <c r="A110" s="73">
        <v>105</v>
      </c>
      <c r="B110" s="247" t="s">
        <v>406</v>
      </c>
      <c r="C110" s="104" t="s">
        <v>18</v>
      </c>
      <c r="D110" s="240">
        <v>1</v>
      </c>
      <c r="E110" s="278">
        <v>67227</v>
      </c>
      <c r="F110" s="241">
        <f t="shared" si="2"/>
        <v>12773.130000000001</v>
      </c>
      <c r="G110" s="241">
        <f t="shared" si="3"/>
        <v>80000.13</v>
      </c>
      <c r="H110" s="25"/>
    </row>
    <row r="111" spans="1:8" ht="24.95" customHeight="1" x14ac:dyDescent="0.25">
      <c r="A111" s="73">
        <v>106</v>
      </c>
      <c r="B111" s="247" t="s">
        <v>410</v>
      </c>
      <c r="C111" s="104" t="s">
        <v>411</v>
      </c>
      <c r="D111" s="240">
        <v>1</v>
      </c>
      <c r="E111" s="278">
        <v>48675</v>
      </c>
      <c r="F111" s="241">
        <f t="shared" si="2"/>
        <v>9248.25</v>
      </c>
      <c r="G111" s="241">
        <f t="shared" si="3"/>
        <v>57923.25</v>
      </c>
      <c r="H111" s="25"/>
    </row>
    <row r="112" spans="1:8" ht="24.95" customHeight="1" x14ac:dyDescent="0.25">
      <c r="A112" s="73">
        <v>107</v>
      </c>
      <c r="B112" s="247" t="s">
        <v>413</v>
      </c>
      <c r="C112" s="104" t="s">
        <v>18</v>
      </c>
      <c r="D112" s="240">
        <v>1</v>
      </c>
      <c r="E112" s="278">
        <v>7563</v>
      </c>
      <c r="F112" s="241">
        <f t="shared" si="2"/>
        <v>1436.97</v>
      </c>
      <c r="G112" s="241">
        <f t="shared" si="3"/>
        <v>8999.9699999999993</v>
      </c>
      <c r="H112" s="25"/>
    </row>
    <row r="113" spans="1:8" ht="24.95" customHeight="1" x14ac:dyDescent="0.25">
      <c r="A113" s="73">
        <v>108</v>
      </c>
      <c r="B113" s="247" t="s">
        <v>415</v>
      </c>
      <c r="C113" s="104" t="s">
        <v>18</v>
      </c>
      <c r="D113" s="240">
        <v>1</v>
      </c>
      <c r="E113" s="278">
        <v>68907</v>
      </c>
      <c r="F113" s="241">
        <f t="shared" si="2"/>
        <v>13092.33</v>
      </c>
      <c r="G113" s="241">
        <f t="shared" si="3"/>
        <v>81999.33</v>
      </c>
      <c r="H113" s="25"/>
    </row>
    <row r="114" spans="1:8" ht="24.95" customHeight="1" x14ac:dyDescent="0.25">
      <c r="A114" s="73">
        <v>109</v>
      </c>
      <c r="B114" s="247" t="s">
        <v>419</v>
      </c>
      <c r="C114" s="104" t="s">
        <v>101</v>
      </c>
      <c r="D114" s="240">
        <v>1</v>
      </c>
      <c r="E114" s="278">
        <v>119865</v>
      </c>
      <c r="F114" s="241">
        <f t="shared" si="2"/>
        <v>22774.35</v>
      </c>
      <c r="G114" s="241">
        <f t="shared" si="3"/>
        <v>142639.35</v>
      </c>
      <c r="H114" s="25"/>
    </row>
    <row r="115" spans="1:8" ht="24.95" customHeight="1" x14ac:dyDescent="0.25">
      <c r="A115" s="73">
        <v>110</v>
      </c>
      <c r="B115" s="247" t="s">
        <v>1455</v>
      </c>
      <c r="C115" s="104" t="s">
        <v>1442</v>
      </c>
      <c r="D115" s="240">
        <v>1</v>
      </c>
      <c r="E115" s="278">
        <v>453776</v>
      </c>
      <c r="F115" s="241">
        <f t="shared" si="2"/>
        <v>86217.44</v>
      </c>
      <c r="G115" s="241">
        <f t="shared" si="3"/>
        <v>539993.43999999994</v>
      </c>
      <c r="H115" s="25"/>
    </row>
    <row r="116" spans="1:8" ht="24.95" customHeight="1" x14ac:dyDescent="0.25">
      <c r="A116" s="73">
        <v>111</v>
      </c>
      <c r="B116" s="247" t="s">
        <v>1443</v>
      </c>
      <c r="C116" s="104" t="s">
        <v>18</v>
      </c>
      <c r="D116" s="240">
        <v>1</v>
      </c>
      <c r="E116" s="278">
        <v>243564</v>
      </c>
      <c r="F116" s="241">
        <f t="shared" si="2"/>
        <v>46277.16</v>
      </c>
      <c r="G116" s="241">
        <f t="shared" si="3"/>
        <v>289841.16000000003</v>
      </c>
      <c r="H116" s="25"/>
    </row>
    <row r="117" spans="1:8" ht="24.95" customHeight="1" x14ac:dyDescent="0.25">
      <c r="A117" s="73">
        <v>112</v>
      </c>
      <c r="B117" s="247" t="s">
        <v>424</v>
      </c>
      <c r="C117" s="104" t="s">
        <v>425</v>
      </c>
      <c r="D117" s="240">
        <v>1</v>
      </c>
      <c r="E117" s="278">
        <v>448179</v>
      </c>
      <c r="F117" s="241">
        <f t="shared" si="2"/>
        <v>85154.01</v>
      </c>
      <c r="G117" s="241">
        <f t="shared" si="3"/>
        <v>533333.01</v>
      </c>
      <c r="H117" s="25"/>
    </row>
    <row r="118" spans="1:8" ht="24.95" customHeight="1" x14ac:dyDescent="0.25">
      <c r="A118" s="73">
        <v>113</v>
      </c>
      <c r="B118" s="247" t="s">
        <v>426</v>
      </c>
      <c r="C118" s="104" t="s">
        <v>425</v>
      </c>
      <c r="D118" s="240">
        <v>1</v>
      </c>
      <c r="E118" s="278">
        <v>23546</v>
      </c>
      <c r="F118" s="241">
        <f t="shared" si="2"/>
        <v>4473.74</v>
      </c>
      <c r="G118" s="241">
        <f t="shared" si="3"/>
        <v>28019.739999999998</v>
      </c>
      <c r="H118" s="25"/>
    </row>
    <row r="119" spans="1:8" ht="24.95" customHeight="1" x14ac:dyDescent="0.25">
      <c r="A119" s="73">
        <v>114</v>
      </c>
      <c r="B119" s="247" t="s">
        <v>429</v>
      </c>
      <c r="C119" s="104" t="s">
        <v>425</v>
      </c>
      <c r="D119" s="240">
        <v>1</v>
      </c>
      <c r="E119" s="278">
        <v>98395</v>
      </c>
      <c r="F119" s="241">
        <f t="shared" si="2"/>
        <v>18695.05</v>
      </c>
      <c r="G119" s="241">
        <f t="shared" si="3"/>
        <v>117090.05</v>
      </c>
      <c r="H119" s="25"/>
    </row>
    <row r="120" spans="1:8" ht="24.95" customHeight="1" x14ac:dyDescent="0.25">
      <c r="A120" s="73">
        <v>115</v>
      </c>
      <c r="B120" s="247" t="s">
        <v>431</v>
      </c>
      <c r="C120" s="104" t="s">
        <v>18</v>
      </c>
      <c r="D120" s="240">
        <v>1</v>
      </c>
      <c r="E120" s="278">
        <v>109244</v>
      </c>
      <c r="F120" s="241">
        <f t="shared" si="2"/>
        <v>20756.36</v>
      </c>
      <c r="G120" s="241">
        <f t="shared" si="3"/>
        <v>130000.36</v>
      </c>
      <c r="H120" s="25"/>
    </row>
    <row r="121" spans="1:8" ht="24.95" customHeight="1" x14ac:dyDescent="0.25">
      <c r="A121" s="73">
        <v>116</v>
      </c>
      <c r="B121" s="247" t="s">
        <v>434</v>
      </c>
      <c r="C121" s="104" t="s">
        <v>18</v>
      </c>
      <c r="D121" s="240">
        <v>1</v>
      </c>
      <c r="E121" s="278">
        <v>46509</v>
      </c>
      <c r="F121" s="241">
        <f t="shared" si="2"/>
        <v>8836.7100000000009</v>
      </c>
      <c r="G121" s="241">
        <f t="shared" si="3"/>
        <v>55345.71</v>
      </c>
      <c r="H121" s="25"/>
    </row>
    <row r="122" spans="1:8" ht="24.95" customHeight="1" x14ac:dyDescent="0.25">
      <c r="A122" s="73">
        <v>117</v>
      </c>
      <c r="B122" s="247" t="s">
        <v>436</v>
      </c>
      <c r="C122" s="104" t="s">
        <v>437</v>
      </c>
      <c r="D122" s="240">
        <v>1</v>
      </c>
      <c r="E122" s="278">
        <v>157983</v>
      </c>
      <c r="F122" s="241">
        <f t="shared" si="2"/>
        <v>30016.77</v>
      </c>
      <c r="G122" s="241">
        <f t="shared" si="3"/>
        <v>187999.77</v>
      </c>
      <c r="H122" s="25"/>
    </row>
    <row r="123" spans="1:8" ht="24.95" customHeight="1" x14ac:dyDescent="0.25">
      <c r="A123" s="73">
        <v>118</v>
      </c>
      <c r="B123" s="247" t="s">
        <v>442</v>
      </c>
      <c r="C123" s="104" t="s">
        <v>101</v>
      </c>
      <c r="D123" s="240">
        <v>1</v>
      </c>
      <c r="E123" s="278">
        <v>100840</v>
      </c>
      <c r="F123" s="241">
        <f t="shared" si="2"/>
        <v>19159.599999999999</v>
      </c>
      <c r="G123" s="241">
        <f t="shared" si="3"/>
        <v>119999.6</v>
      </c>
      <c r="H123" s="25"/>
    </row>
    <row r="124" spans="1:8" ht="24.95" customHeight="1" x14ac:dyDescent="0.25">
      <c r="A124" s="73">
        <v>119</v>
      </c>
      <c r="B124" s="247" t="s">
        <v>448</v>
      </c>
      <c r="C124" s="104" t="s">
        <v>18</v>
      </c>
      <c r="D124" s="240">
        <v>1</v>
      </c>
      <c r="E124" s="278">
        <v>1848739</v>
      </c>
      <c r="F124" s="241">
        <f t="shared" si="2"/>
        <v>351260.41000000003</v>
      </c>
      <c r="G124" s="241">
        <f t="shared" si="3"/>
        <v>2199999.41</v>
      </c>
      <c r="H124" s="25"/>
    </row>
    <row r="125" spans="1:8" ht="24.95" customHeight="1" x14ac:dyDescent="0.25">
      <c r="A125" s="73">
        <v>120</v>
      </c>
      <c r="B125" s="247" t="s">
        <v>451</v>
      </c>
      <c r="C125" s="104" t="s">
        <v>18</v>
      </c>
      <c r="D125" s="240">
        <v>1</v>
      </c>
      <c r="E125" s="278">
        <v>1344538</v>
      </c>
      <c r="F125" s="241">
        <f t="shared" si="2"/>
        <v>255462.22</v>
      </c>
      <c r="G125" s="241">
        <f t="shared" si="3"/>
        <v>1600000.22</v>
      </c>
      <c r="H125" s="25"/>
    </row>
    <row r="126" spans="1:8" ht="24.95" customHeight="1" x14ac:dyDescent="0.25">
      <c r="A126" s="73">
        <v>121</v>
      </c>
      <c r="B126" s="247" t="s">
        <v>453</v>
      </c>
      <c r="C126" s="104" t="s">
        <v>18</v>
      </c>
      <c r="D126" s="240">
        <v>1</v>
      </c>
      <c r="E126" s="278">
        <v>1344538</v>
      </c>
      <c r="F126" s="241">
        <f t="shared" si="2"/>
        <v>255462.22</v>
      </c>
      <c r="G126" s="241">
        <f t="shared" si="3"/>
        <v>1600000.22</v>
      </c>
      <c r="H126" s="25"/>
    </row>
    <row r="127" spans="1:8" ht="24.95" customHeight="1" x14ac:dyDescent="0.25">
      <c r="A127" s="73">
        <v>122</v>
      </c>
      <c r="B127" s="247" t="s">
        <v>456</v>
      </c>
      <c r="C127" s="104" t="s">
        <v>18</v>
      </c>
      <c r="D127" s="240">
        <v>1</v>
      </c>
      <c r="E127" s="278">
        <v>63025</v>
      </c>
      <c r="F127" s="241">
        <f t="shared" si="2"/>
        <v>11974.75</v>
      </c>
      <c r="G127" s="241">
        <f t="shared" si="3"/>
        <v>74999.75</v>
      </c>
      <c r="H127" s="25"/>
    </row>
    <row r="128" spans="1:8" ht="24.95" customHeight="1" x14ac:dyDescent="0.25">
      <c r="A128" s="73">
        <v>123</v>
      </c>
      <c r="B128" s="247" t="s">
        <v>1456</v>
      </c>
      <c r="C128" s="104" t="s">
        <v>18</v>
      </c>
      <c r="D128" s="240">
        <v>1</v>
      </c>
      <c r="E128" s="278">
        <v>126050</v>
      </c>
      <c r="F128" s="241">
        <f t="shared" si="2"/>
        <v>23949.5</v>
      </c>
      <c r="G128" s="241">
        <f t="shared" si="3"/>
        <v>149999.5</v>
      </c>
      <c r="H128" s="25"/>
    </row>
    <row r="129" spans="1:8" ht="24.95" customHeight="1" x14ac:dyDescent="0.25">
      <c r="A129" s="73">
        <v>124</v>
      </c>
      <c r="B129" s="247" t="s">
        <v>459</v>
      </c>
      <c r="C129" s="104" t="s">
        <v>18</v>
      </c>
      <c r="D129" s="240">
        <v>1</v>
      </c>
      <c r="E129" s="278">
        <v>134454</v>
      </c>
      <c r="F129" s="241">
        <f t="shared" si="2"/>
        <v>25546.260000000002</v>
      </c>
      <c r="G129" s="241">
        <f t="shared" si="3"/>
        <v>160000.26</v>
      </c>
      <c r="H129" s="25"/>
    </row>
    <row r="130" spans="1:8" ht="24.95" customHeight="1" x14ac:dyDescent="0.25">
      <c r="A130" s="73">
        <v>125</v>
      </c>
      <c r="B130" s="247" t="s">
        <v>462</v>
      </c>
      <c r="C130" s="104" t="s">
        <v>18</v>
      </c>
      <c r="D130" s="240">
        <v>1</v>
      </c>
      <c r="E130" s="278">
        <v>158824</v>
      </c>
      <c r="F130" s="241">
        <f t="shared" si="2"/>
        <v>30176.560000000001</v>
      </c>
      <c r="G130" s="241">
        <f t="shared" si="3"/>
        <v>189000.56</v>
      </c>
      <c r="H130" s="25"/>
    </row>
    <row r="131" spans="1:8" ht="24.95" customHeight="1" x14ac:dyDescent="0.25">
      <c r="A131" s="73">
        <v>126</v>
      </c>
      <c r="B131" s="247" t="s">
        <v>465</v>
      </c>
      <c r="C131" s="104" t="s">
        <v>18</v>
      </c>
      <c r="D131" s="240">
        <v>1</v>
      </c>
      <c r="E131" s="278">
        <v>201681</v>
      </c>
      <c r="F131" s="241">
        <f t="shared" si="2"/>
        <v>38319.39</v>
      </c>
      <c r="G131" s="241">
        <f t="shared" si="3"/>
        <v>240000.39</v>
      </c>
      <c r="H131" s="25"/>
    </row>
    <row r="132" spans="1:8" ht="24.95" customHeight="1" x14ac:dyDescent="0.25">
      <c r="A132" s="73">
        <v>127</v>
      </c>
      <c r="B132" s="247" t="s">
        <v>468</v>
      </c>
      <c r="C132" s="104" t="s">
        <v>18</v>
      </c>
      <c r="D132" s="240">
        <v>1</v>
      </c>
      <c r="E132" s="278">
        <v>201681</v>
      </c>
      <c r="F132" s="241">
        <f t="shared" si="2"/>
        <v>38319.39</v>
      </c>
      <c r="G132" s="241">
        <f t="shared" si="3"/>
        <v>240000.39</v>
      </c>
      <c r="H132" s="25"/>
    </row>
    <row r="133" spans="1:8" ht="24.95" customHeight="1" x14ac:dyDescent="0.25">
      <c r="A133" s="73">
        <v>128</v>
      </c>
      <c r="B133" s="247" t="s">
        <v>1457</v>
      </c>
      <c r="C133" s="104" t="s">
        <v>482</v>
      </c>
      <c r="D133" s="240">
        <v>1</v>
      </c>
      <c r="E133" s="278">
        <v>54760</v>
      </c>
      <c r="F133" s="241">
        <f t="shared" si="2"/>
        <v>10404.4</v>
      </c>
      <c r="G133" s="241">
        <f t="shared" si="3"/>
        <v>65164.4</v>
      </c>
      <c r="H133" s="25"/>
    </row>
    <row r="134" spans="1:8" ht="24.95" customHeight="1" x14ac:dyDescent="0.25">
      <c r="A134" s="73">
        <v>129</v>
      </c>
      <c r="B134" s="247" t="s">
        <v>483</v>
      </c>
      <c r="C134" s="104" t="s">
        <v>482</v>
      </c>
      <c r="D134" s="240">
        <v>1</v>
      </c>
      <c r="E134" s="278">
        <v>54760</v>
      </c>
      <c r="F134" s="241">
        <f t="shared" si="2"/>
        <v>10404.4</v>
      </c>
      <c r="G134" s="241">
        <f t="shared" si="3"/>
        <v>65164.4</v>
      </c>
      <c r="H134" s="25"/>
    </row>
    <row r="135" spans="1:8" ht="24.95" customHeight="1" x14ac:dyDescent="0.25">
      <c r="A135" s="73">
        <v>130</v>
      </c>
      <c r="B135" s="247" t="s">
        <v>485</v>
      </c>
      <c r="C135" s="104" t="s">
        <v>482</v>
      </c>
      <c r="D135" s="240">
        <v>1</v>
      </c>
      <c r="E135" s="278">
        <v>54760</v>
      </c>
      <c r="F135" s="241">
        <f t="shared" ref="F135:F198" si="4">+E135*0.19</f>
        <v>10404.4</v>
      </c>
      <c r="G135" s="241">
        <f t="shared" ref="G135:G198" si="5">+F135+E135</f>
        <v>65164.4</v>
      </c>
      <c r="H135" s="25"/>
    </row>
    <row r="136" spans="1:8" ht="24.95" customHeight="1" x14ac:dyDescent="0.25">
      <c r="A136" s="73">
        <v>131</v>
      </c>
      <c r="B136" s="247" t="s">
        <v>486</v>
      </c>
      <c r="C136" s="104" t="s">
        <v>482</v>
      </c>
      <c r="D136" s="240">
        <v>1</v>
      </c>
      <c r="E136" s="278">
        <v>54760</v>
      </c>
      <c r="F136" s="241">
        <f t="shared" si="4"/>
        <v>10404.4</v>
      </c>
      <c r="G136" s="241">
        <f t="shared" si="5"/>
        <v>65164.4</v>
      </c>
      <c r="H136" s="25"/>
    </row>
    <row r="137" spans="1:8" ht="24.95" customHeight="1" x14ac:dyDescent="0.25">
      <c r="A137" s="73">
        <v>132</v>
      </c>
      <c r="B137" s="247" t="s">
        <v>487</v>
      </c>
      <c r="C137" s="104" t="s">
        <v>18</v>
      </c>
      <c r="D137" s="240">
        <v>1</v>
      </c>
      <c r="E137" s="278">
        <v>54760</v>
      </c>
      <c r="F137" s="241">
        <f t="shared" si="4"/>
        <v>10404.4</v>
      </c>
      <c r="G137" s="241">
        <f t="shared" si="5"/>
        <v>65164.4</v>
      </c>
      <c r="H137" s="25"/>
    </row>
    <row r="138" spans="1:8" ht="24.95" customHeight="1" x14ac:dyDescent="0.25">
      <c r="A138" s="73">
        <v>133</v>
      </c>
      <c r="B138" s="247" t="s">
        <v>488</v>
      </c>
      <c r="C138" s="104" t="s">
        <v>482</v>
      </c>
      <c r="D138" s="240">
        <v>1</v>
      </c>
      <c r="E138" s="278">
        <v>54760</v>
      </c>
      <c r="F138" s="241">
        <f t="shared" si="4"/>
        <v>10404.4</v>
      </c>
      <c r="G138" s="241">
        <f t="shared" si="5"/>
        <v>65164.4</v>
      </c>
      <c r="H138" s="25"/>
    </row>
    <row r="139" spans="1:8" ht="24.95" customHeight="1" x14ac:dyDescent="0.25">
      <c r="A139" s="73">
        <v>134</v>
      </c>
      <c r="B139" s="247" t="s">
        <v>490</v>
      </c>
      <c r="C139" s="104" t="s">
        <v>482</v>
      </c>
      <c r="D139" s="240">
        <v>1</v>
      </c>
      <c r="E139" s="278">
        <v>54760</v>
      </c>
      <c r="F139" s="241">
        <f t="shared" si="4"/>
        <v>10404.4</v>
      </c>
      <c r="G139" s="241">
        <f t="shared" si="5"/>
        <v>65164.4</v>
      </c>
      <c r="H139" s="25"/>
    </row>
    <row r="140" spans="1:8" ht="24.95" customHeight="1" x14ac:dyDescent="0.25">
      <c r="A140" s="73">
        <v>135</v>
      </c>
      <c r="B140" s="247" t="s">
        <v>491</v>
      </c>
      <c r="C140" s="104" t="s">
        <v>471</v>
      </c>
      <c r="D140" s="240">
        <v>1</v>
      </c>
      <c r="E140" s="278">
        <v>3456</v>
      </c>
      <c r="F140" s="241">
        <f t="shared" si="4"/>
        <v>656.64</v>
      </c>
      <c r="G140" s="241">
        <f t="shared" si="5"/>
        <v>4112.6400000000003</v>
      </c>
      <c r="H140" s="25"/>
    </row>
    <row r="141" spans="1:8" ht="38.25" x14ac:dyDescent="0.25">
      <c r="A141" s="73">
        <v>136</v>
      </c>
      <c r="B141" s="247" t="s">
        <v>493</v>
      </c>
      <c r="C141" s="104" t="s">
        <v>18</v>
      </c>
      <c r="D141" s="240">
        <v>1</v>
      </c>
      <c r="E141" s="278">
        <v>574622</v>
      </c>
      <c r="F141" s="241">
        <f t="shared" si="4"/>
        <v>109178.18000000001</v>
      </c>
      <c r="G141" s="241">
        <f t="shared" si="5"/>
        <v>683800.18</v>
      </c>
      <c r="H141" s="25"/>
    </row>
    <row r="142" spans="1:8" ht="24.95" customHeight="1" x14ac:dyDescent="0.25">
      <c r="A142" s="73">
        <v>137</v>
      </c>
      <c r="B142" s="247" t="s">
        <v>496</v>
      </c>
      <c r="C142" s="104" t="s">
        <v>18</v>
      </c>
      <c r="D142" s="240">
        <v>1</v>
      </c>
      <c r="E142" s="278">
        <v>574622</v>
      </c>
      <c r="F142" s="241">
        <f t="shared" si="4"/>
        <v>109178.18000000001</v>
      </c>
      <c r="G142" s="241">
        <f t="shared" si="5"/>
        <v>683800.18</v>
      </c>
      <c r="H142" s="25"/>
    </row>
    <row r="143" spans="1:8" ht="24.95" customHeight="1" x14ac:dyDescent="0.25">
      <c r="A143" s="73">
        <v>138</v>
      </c>
      <c r="B143" s="247" t="s">
        <v>1458</v>
      </c>
      <c r="C143" s="104" t="s">
        <v>18</v>
      </c>
      <c r="D143" s="240">
        <v>1</v>
      </c>
      <c r="E143" s="278">
        <v>54760</v>
      </c>
      <c r="F143" s="241">
        <f t="shared" si="4"/>
        <v>10404.4</v>
      </c>
      <c r="G143" s="241">
        <f t="shared" si="5"/>
        <v>65164.4</v>
      </c>
      <c r="H143" s="25"/>
    </row>
    <row r="144" spans="1:8" ht="24.95" customHeight="1" x14ac:dyDescent="0.25">
      <c r="A144" s="73">
        <v>139</v>
      </c>
      <c r="B144" s="247" t="s">
        <v>1459</v>
      </c>
      <c r="C144" s="104" t="s">
        <v>18</v>
      </c>
      <c r="D144" s="240">
        <v>1</v>
      </c>
      <c r="E144" s="278">
        <v>37689</v>
      </c>
      <c r="F144" s="241">
        <f t="shared" si="4"/>
        <v>7160.91</v>
      </c>
      <c r="G144" s="241">
        <f t="shared" si="5"/>
        <v>44849.91</v>
      </c>
      <c r="H144" s="25"/>
    </row>
    <row r="145" spans="1:8" ht="24.95" customHeight="1" x14ac:dyDescent="0.25">
      <c r="A145" s="73">
        <v>140</v>
      </c>
      <c r="B145" s="247" t="s">
        <v>505</v>
      </c>
      <c r="C145" s="104" t="s">
        <v>18</v>
      </c>
      <c r="D145" s="240">
        <v>1</v>
      </c>
      <c r="E145" s="278">
        <v>73564</v>
      </c>
      <c r="F145" s="241">
        <f t="shared" si="4"/>
        <v>13977.16</v>
      </c>
      <c r="G145" s="241">
        <f t="shared" si="5"/>
        <v>87541.16</v>
      </c>
      <c r="H145" s="25"/>
    </row>
    <row r="146" spans="1:8" ht="24.95" customHeight="1" x14ac:dyDescent="0.25">
      <c r="A146" s="73">
        <v>141</v>
      </c>
      <c r="B146" s="247" t="s">
        <v>507</v>
      </c>
      <c r="C146" s="104" t="s">
        <v>18</v>
      </c>
      <c r="D146" s="240">
        <v>1</v>
      </c>
      <c r="E146" s="278">
        <v>85643</v>
      </c>
      <c r="F146" s="241">
        <f t="shared" si="4"/>
        <v>16272.17</v>
      </c>
      <c r="G146" s="241">
        <f t="shared" si="5"/>
        <v>101915.17</v>
      </c>
      <c r="H146" s="25"/>
    </row>
    <row r="147" spans="1:8" ht="24.95" customHeight="1" x14ac:dyDescent="0.25">
      <c r="A147" s="73">
        <v>142</v>
      </c>
      <c r="B147" s="247" t="s">
        <v>510</v>
      </c>
      <c r="C147" s="104" t="s">
        <v>18</v>
      </c>
      <c r="D147" s="240">
        <v>1</v>
      </c>
      <c r="E147" s="278">
        <v>1540</v>
      </c>
      <c r="F147" s="241">
        <f t="shared" si="4"/>
        <v>292.60000000000002</v>
      </c>
      <c r="G147" s="241">
        <f t="shared" si="5"/>
        <v>1832.6</v>
      </c>
      <c r="H147" s="25"/>
    </row>
    <row r="148" spans="1:8" ht="24.95" customHeight="1" x14ac:dyDescent="0.25">
      <c r="A148" s="73">
        <v>143</v>
      </c>
      <c r="B148" s="247" t="s">
        <v>513</v>
      </c>
      <c r="C148" s="104" t="s">
        <v>18</v>
      </c>
      <c r="D148" s="240">
        <v>1</v>
      </c>
      <c r="E148" s="278">
        <v>65343</v>
      </c>
      <c r="F148" s="241">
        <f t="shared" si="4"/>
        <v>12415.17</v>
      </c>
      <c r="G148" s="241">
        <f t="shared" si="5"/>
        <v>77758.17</v>
      </c>
      <c r="H148" s="25"/>
    </row>
    <row r="149" spans="1:8" ht="24.95" customHeight="1" x14ac:dyDescent="0.25">
      <c r="A149" s="73">
        <v>144</v>
      </c>
      <c r="B149" s="247" t="s">
        <v>519</v>
      </c>
      <c r="C149" s="104" t="s">
        <v>18</v>
      </c>
      <c r="D149" s="240">
        <v>1</v>
      </c>
      <c r="E149" s="278">
        <v>30252</v>
      </c>
      <c r="F149" s="241">
        <f t="shared" si="4"/>
        <v>5747.88</v>
      </c>
      <c r="G149" s="241">
        <f t="shared" si="5"/>
        <v>35999.879999999997</v>
      </c>
      <c r="H149" s="25"/>
    </row>
    <row r="150" spans="1:8" ht="24.95" customHeight="1" x14ac:dyDescent="0.25">
      <c r="A150" s="73">
        <v>145</v>
      </c>
      <c r="B150" s="247" t="s">
        <v>522</v>
      </c>
      <c r="C150" s="104" t="s">
        <v>237</v>
      </c>
      <c r="D150" s="240">
        <v>1</v>
      </c>
      <c r="E150" s="278">
        <v>210924</v>
      </c>
      <c r="F150" s="241">
        <f t="shared" si="4"/>
        <v>40075.56</v>
      </c>
      <c r="G150" s="241">
        <f t="shared" si="5"/>
        <v>250999.56</v>
      </c>
      <c r="H150" s="25"/>
    </row>
    <row r="151" spans="1:8" ht="24.95" customHeight="1" x14ac:dyDescent="0.25">
      <c r="A151" s="73">
        <v>146</v>
      </c>
      <c r="B151" s="247" t="s">
        <v>524</v>
      </c>
      <c r="C151" s="104" t="s">
        <v>18</v>
      </c>
      <c r="D151" s="240">
        <v>1</v>
      </c>
      <c r="E151" s="278">
        <v>54765</v>
      </c>
      <c r="F151" s="241">
        <f t="shared" si="4"/>
        <v>10405.35</v>
      </c>
      <c r="G151" s="241">
        <f t="shared" si="5"/>
        <v>65170.35</v>
      </c>
      <c r="H151" s="25"/>
    </row>
    <row r="152" spans="1:8" ht="24.95" customHeight="1" x14ac:dyDescent="0.25">
      <c r="A152" s="73">
        <v>147</v>
      </c>
      <c r="B152" s="247" t="s">
        <v>529</v>
      </c>
      <c r="C152" s="104" t="s">
        <v>1460</v>
      </c>
      <c r="D152" s="240">
        <v>1</v>
      </c>
      <c r="E152" s="278">
        <v>112657</v>
      </c>
      <c r="F152" s="241">
        <f t="shared" si="4"/>
        <v>21404.83</v>
      </c>
      <c r="G152" s="241">
        <f t="shared" si="5"/>
        <v>134061.83000000002</v>
      </c>
      <c r="H152" s="25"/>
    </row>
    <row r="153" spans="1:8" ht="24.95" customHeight="1" x14ac:dyDescent="0.25">
      <c r="A153" s="73">
        <v>148</v>
      </c>
      <c r="B153" s="247" t="s">
        <v>530</v>
      </c>
      <c r="C153" s="104" t="s">
        <v>531</v>
      </c>
      <c r="D153" s="240">
        <v>1</v>
      </c>
      <c r="E153" s="278">
        <v>78643</v>
      </c>
      <c r="F153" s="241">
        <f t="shared" si="4"/>
        <v>14942.17</v>
      </c>
      <c r="G153" s="241">
        <f t="shared" si="5"/>
        <v>93585.17</v>
      </c>
      <c r="H153" s="25"/>
    </row>
    <row r="154" spans="1:8" ht="24.95" customHeight="1" x14ac:dyDescent="0.25">
      <c r="A154" s="73">
        <v>149</v>
      </c>
      <c r="B154" s="247" t="s">
        <v>532</v>
      </c>
      <c r="C154" s="104" t="s">
        <v>101</v>
      </c>
      <c r="D154" s="240">
        <v>1</v>
      </c>
      <c r="E154" s="278">
        <v>75630</v>
      </c>
      <c r="F154" s="241">
        <f t="shared" si="4"/>
        <v>14369.7</v>
      </c>
      <c r="G154" s="241">
        <f t="shared" si="5"/>
        <v>89999.7</v>
      </c>
      <c r="H154" s="25"/>
    </row>
    <row r="155" spans="1:8" ht="24.95" customHeight="1" x14ac:dyDescent="0.25">
      <c r="A155" s="73">
        <v>150</v>
      </c>
      <c r="B155" s="247" t="s">
        <v>536</v>
      </c>
      <c r="C155" s="104" t="s">
        <v>18</v>
      </c>
      <c r="D155" s="240">
        <v>1</v>
      </c>
      <c r="E155" s="278">
        <v>126051</v>
      </c>
      <c r="F155" s="241">
        <f t="shared" si="4"/>
        <v>23949.69</v>
      </c>
      <c r="G155" s="241">
        <f t="shared" si="5"/>
        <v>150000.69</v>
      </c>
      <c r="H155" s="25"/>
    </row>
    <row r="156" spans="1:8" ht="24.95" customHeight="1" x14ac:dyDescent="0.25">
      <c r="A156" s="73">
        <v>151</v>
      </c>
      <c r="B156" s="247" t="s">
        <v>539</v>
      </c>
      <c r="C156" s="104" t="s">
        <v>531</v>
      </c>
      <c r="D156" s="240">
        <v>1</v>
      </c>
      <c r="E156" s="278">
        <v>13765</v>
      </c>
      <c r="F156" s="241">
        <f t="shared" si="4"/>
        <v>2615.35</v>
      </c>
      <c r="G156" s="241">
        <f t="shared" si="5"/>
        <v>16380.35</v>
      </c>
      <c r="H156" s="25"/>
    </row>
    <row r="157" spans="1:8" ht="24.95" customHeight="1" x14ac:dyDescent="0.25">
      <c r="A157" s="73">
        <v>152</v>
      </c>
      <c r="B157" s="247" t="s">
        <v>542</v>
      </c>
      <c r="C157" s="104" t="s">
        <v>543</v>
      </c>
      <c r="D157" s="240">
        <v>1</v>
      </c>
      <c r="E157" s="278">
        <v>218487</v>
      </c>
      <c r="F157" s="241">
        <f t="shared" si="4"/>
        <v>41512.53</v>
      </c>
      <c r="G157" s="241">
        <f t="shared" si="5"/>
        <v>259999.53</v>
      </c>
      <c r="H157" s="25"/>
    </row>
    <row r="158" spans="1:8" ht="24.95" customHeight="1" x14ac:dyDescent="0.25">
      <c r="A158" s="73">
        <v>153</v>
      </c>
      <c r="B158" s="247" t="s">
        <v>545</v>
      </c>
      <c r="C158" s="104" t="s">
        <v>18</v>
      </c>
      <c r="D158" s="240">
        <v>1</v>
      </c>
      <c r="E158" s="278">
        <v>4567</v>
      </c>
      <c r="F158" s="241">
        <f t="shared" si="4"/>
        <v>867.73</v>
      </c>
      <c r="G158" s="241">
        <f t="shared" si="5"/>
        <v>5434.73</v>
      </c>
      <c r="H158" s="25"/>
    </row>
    <row r="159" spans="1:8" ht="24.95" customHeight="1" x14ac:dyDescent="0.25">
      <c r="A159" s="73">
        <v>154</v>
      </c>
      <c r="B159" s="247" t="s">
        <v>548</v>
      </c>
      <c r="C159" s="104" t="s">
        <v>18</v>
      </c>
      <c r="D159" s="240">
        <v>1</v>
      </c>
      <c r="E159" s="278">
        <v>4567</v>
      </c>
      <c r="F159" s="241">
        <f t="shared" si="4"/>
        <v>867.73</v>
      </c>
      <c r="G159" s="241">
        <f t="shared" si="5"/>
        <v>5434.73</v>
      </c>
      <c r="H159" s="25"/>
    </row>
    <row r="160" spans="1:8" ht="24.95" customHeight="1" x14ac:dyDescent="0.25">
      <c r="A160" s="73">
        <v>155</v>
      </c>
      <c r="B160" s="247" t="s">
        <v>550</v>
      </c>
      <c r="C160" s="104" t="s">
        <v>18</v>
      </c>
      <c r="D160" s="240">
        <v>1</v>
      </c>
      <c r="E160" s="278">
        <v>4567</v>
      </c>
      <c r="F160" s="241">
        <f t="shared" si="4"/>
        <v>867.73</v>
      </c>
      <c r="G160" s="241">
        <f t="shared" si="5"/>
        <v>5434.73</v>
      </c>
      <c r="H160" s="25"/>
    </row>
    <row r="161" spans="1:8" ht="24.95" customHeight="1" x14ac:dyDescent="0.25">
      <c r="A161" s="73">
        <v>156</v>
      </c>
      <c r="B161" s="247" t="s">
        <v>553</v>
      </c>
      <c r="C161" s="104" t="s">
        <v>18</v>
      </c>
      <c r="D161" s="240">
        <v>1</v>
      </c>
      <c r="E161" s="278">
        <v>45376</v>
      </c>
      <c r="F161" s="241">
        <f t="shared" si="4"/>
        <v>8621.44</v>
      </c>
      <c r="G161" s="241">
        <f t="shared" si="5"/>
        <v>53997.440000000002</v>
      </c>
      <c r="H161" s="25"/>
    </row>
    <row r="162" spans="1:8" ht="24.95" customHeight="1" x14ac:dyDescent="0.25">
      <c r="A162" s="73">
        <v>157</v>
      </c>
      <c r="B162" s="247" t="s">
        <v>556</v>
      </c>
      <c r="C162" s="104" t="s">
        <v>18</v>
      </c>
      <c r="D162" s="240">
        <v>1</v>
      </c>
      <c r="E162" s="278">
        <v>15126</v>
      </c>
      <c r="F162" s="241">
        <f t="shared" si="4"/>
        <v>2873.94</v>
      </c>
      <c r="G162" s="241">
        <f t="shared" si="5"/>
        <v>17999.939999999999</v>
      </c>
      <c r="H162" s="25"/>
    </row>
    <row r="163" spans="1:8" ht="38.25" x14ac:dyDescent="0.25">
      <c r="A163" s="73">
        <v>158</v>
      </c>
      <c r="B163" s="247" t="s">
        <v>559</v>
      </c>
      <c r="C163" s="104" t="s">
        <v>18</v>
      </c>
      <c r="D163" s="240">
        <v>1</v>
      </c>
      <c r="E163" s="278">
        <v>490196</v>
      </c>
      <c r="F163" s="241">
        <f t="shared" si="4"/>
        <v>93137.24</v>
      </c>
      <c r="G163" s="241">
        <f t="shared" si="5"/>
        <v>583333.24</v>
      </c>
      <c r="H163" s="25"/>
    </row>
    <row r="164" spans="1:8" ht="24.95" customHeight="1" x14ac:dyDescent="0.25">
      <c r="A164" s="73">
        <v>159</v>
      </c>
      <c r="B164" s="247" t="s">
        <v>569</v>
      </c>
      <c r="C164" s="104" t="s">
        <v>18</v>
      </c>
      <c r="D164" s="240">
        <v>1</v>
      </c>
      <c r="E164" s="278">
        <v>329411</v>
      </c>
      <c r="F164" s="241">
        <f t="shared" si="4"/>
        <v>62588.090000000004</v>
      </c>
      <c r="G164" s="241">
        <f t="shared" si="5"/>
        <v>391999.09</v>
      </c>
      <c r="H164" s="25"/>
    </row>
    <row r="165" spans="1:8" ht="24.95" customHeight="1" x14ac:dyDescent="0.25">
      <c r="A165" s="73">
        <v>160</v>
      </c>
      <c r="B165" s="247" t="s">
        <v>571</v>
      </c>
      <c r="C165" s="104" t="s">
        <v>370</v>
      </c>
      <c r="D165" s="240">
        <v>1</v>
      </c>
      <c r="E165" s="278">
        <v>38655</v>
      </c>
      <c r="F165" s="241">
        <f t="shared" si="4"/>
        <v>7344.45</v>
      </c>
      <c r="G165" s="241">
        <f t="shared" si="5"/>
        <v>45999.45</v>
      </c>
      <c r="H165" s="25"/>
    </row>
    <row r="166" spans="1:8" ht="24.95" customHeight="1" x14ac:dyDescent="0.25">
      <c r="A166" s="73">
        <v>161</v>
      </c>
      <c r="B166" s="247" t="s">
        <v>574</v>
      </c>
      <c r="C166" s="104" t="s">
        <v>18</v>
      </c>
      <c r="D166" s="240">
        <v>1</v>
      </c>
      <c r="E166" s="278">
        <v>117648</v>
      </c>
      <c r="F166" s="241">
        <f t="shared" si="4"/>
        <v>22353.119999999999</v>
      </c>
      <c r="G166" s="241">
        <f t="shared" si="5"/>
        <v>140001.12</v>
      </c>
      <c r="H166" s="25"/>
    </row>
    <row r="167" spans="1:8" ht="24.95" customHeight="1" x14ac:dyDescent="0.25">
      <c r="A167" s="73">
        <v>162</v>
      </c>
      <c r="B167" s="247" t="s">
        <v>576</v>
      </c>
      <c r="C167" s="104" t="s">
        <v>18</v>
      </c>
      <c r="D167" s="240">
        <v>1</v>
      </c>
      <c r="E167" s="278">
        <v>117648</v>
      </c>
      <c r="F167" s="241">
        <f t="shared" si="4"/>
        <v>22353.119999999999</v>
      </c>
      <c r="G167" s="241">
        <f t="shared" si="5"/>
        <v>140001.12</v>
      </c>
      <c r="H167" s="25"/>
    </row>
    <row r="168" spans="1:8" ht="24.95" customHeight="1" x14ac:dyDescent="0.25">
      <c r="A168" s="73">
        <v>163</v>
      </c>
      <c r="B168" s="247" t="s">
        <v>578</v>
      </c>
      <c r="C168" s="104" t="s">
        <v>18</v>
      </c>
      <c r="D168" s="240">
        <v>1</v>
      </c>
      <c r="E168" s="278">
        <v>117648</v>
      </c>
      <c r="F168" s="241">
        <f t="shared" si="4"/>
        <v>22353.119999999999</v>
      </c>
      <c r="G168" s="241">
        <f t="shared" si="5"/>
        <v>140001.12</v>
      </c>
      <c r="H168" s="25"/>
    </row>
    <row r="169" spans="1:8" ht="24.95" customHeight="1" x14ac:dyDescent="0.25">
      <c r="A169" s="73">
        <v>164</v>
      </c>
      <c r="B169" s="247" t="s">
        <v>581</v>
      </c>
      <c r="C169" s="104" t="s">
        <v>18</v>
      </c>
      <c r="D169" s="240">
        <v>1</v>
      </c>
      <c r="E169" s="278">
        <v>117648</v>
      </c>
      <c r="F169" s="241">
        <f t="shared" si="4"/>
        <v>22353.119999999999</v>
      </c>
      <c r="G169" s="241">
        <f t="shared" si="5"/>
        <v>140001.12</v>
      </c>
      <c r="H169" s="25"/>
    </row>
    <row r="170" spans="1:8" ht="24.95" customHeight="1" x14ac:dyDescent="0.25">
      <c r="A170" s="73">
        <v>165</v>
      </c>
      <c r="B170" s="247" t="s">
        <v>584</v>
      </c>
      <c r="C170" s="104" t="s">
        <v>18</v>
      </c>
      <c r="D170" s="240">
        <v>1</v>
      </c>
      <c r="E170" s="278">
        <v>30252</v>
      </c>
      <c r="F170" s="241">
        <f t="shared" si="4"/>
        <v>5747.88</v>
      </c>
      <c r="G170" s="241">
        <f t="shared" si="5"/>
        <v>35999.879999999997</v>
      </c>
      <c r="H170" s="25"/>
    </row>
    <row r="171" spans="1:8" ht="24.95" customHeight="1" x14ac:dyDescent="0.25">
      <c r="A171" s="73">
        <v>166</v>
      </c>
      <c r="B171" s="247" t="s">
        <v>586</v>
      </c>
      <c r="C171" s="104" t="s">
        <v>18</v>
      </c>
      <c r="D171" s="240">
        <v>1</v>
      </c>
      <c r="E171" s="278">
        <v>30252</v>
      </c>
      <c r="F171" s="241">
        <f t="shared" si="4"/>
        <v>5747.88</v>
      </c>
      <c r="G171" s="241">
        <f t="shared" si="5"/>
        <v>35999.879999999997</v>
      </c>
      <c r="H171" s="25"/>
    </row>
    <row r="172" spans="1:8" ht="24.95" customHeight="1" x14ac:dyDescent="0.25">
      <c r="A172" s="73">
        <v>167</v>
      </c>
      <c r="B172" s="247" t="s">
        <v>587</v>
      </c>
      <c r="C172" s="104" t="s">
        <v>115</v>
      </c>
      <c r="D172" s="240">
        <v>1</v>
      </c>
      <c r="E172" s="278">
        <v>117648</v>
      </c>
      <c r="F172" s="241">
        <f t="shared" si="4"/>
        <v>22353.119999999999</v>
      </c>
      <c r="G172" s="241">
        <f t="shared" si="5"/>
        <v>140001.12</v>
      </c>
      <c r="H172" s="25"/>
    </row>
    <row r="173" spans="1:8" ht="24.95" customHeight="1" x14ac:dyDescent="0.25">
      <c r="A173" s="73">
        <v>168</v>
      </c>
      <c r="B173" s="247" t="s">
        <v>590</v>
      </c>
      <c r="C173" s="104" t="s">
        <v>359</v>
      </c>
      <c r="D173" s="240">
        <v>1</v>
      </c>
      <c r="E173" s="278">
        <v>168068</v>
      </c>
      <c r="F173" s="241">
        <f t="shared" si="4"/>
        <v>31932.920000000002</v>
      </c>
      <c r="G173" s="241">
        <f t="shared" si="5"/>
        <v>200000.92</v>
      </c>
      <c r="H173" s="25"/>
    </row>
    <row r="174" spans="1:8" ht="24.95" customHeight="1" x14ac:dyDescent="0.25">
      <c r="A174" s="73">
        <v>169</v>
      </c>
      <c r="B174" s="247" t="s">
        <v>591</v>
      </c>
      <c r="C174" s="104" t="s">
        <v>18</v>
      </c>
      <c r="D174" s="240">
        <v>1</v>
      </c>
      <c r="E174" s="278">
        <v>151261</v>
      </c>
      <c r="F174" s="241">
        <f t="shared" si="4"/>
        <v>28739.59</v>
      </c>
      <c r="G174" s="241">
        <f t="shared" si="5"/>
        <v>180000.59</v>
      </c>
      <c r="H174" s="25"/>
    </row>
    <row r="175" spans="1:8" ht="24.95" customHeight="1" x14ac:dyDescent="0.25">
      <c r="A175" s="73">
        <v>170</v>
      </c>
      <c r="B175" s="247" t="s">
        <v>592</v>
      </c>
      <c r="C175" s="104" t="s">
        <v>18</v>
      </c>
      <c r="D175" s="240">
        <v>1</v>
      </c>
      <c r="E175" s="278">
        <v>151261</v>
      </c>
      <c r="F175" s="241">
        <f t="shared" si="4"/>
        <v>28739.59</v>
      </c>
      <c r="G175" s="241">
        <f t="shared" si="5"/>
        <v>180000.59</v>
      </c>
      <c r="H175" s="25"/>
    </row>
    <row r="176" spans="1:8" ht="24.95" customHeight="1" x14ac:dyDescent="0.25">
      <c r="A176" s="73">
        <v>171</v>
      </c>
      <c r="B176" s="247" t="s">
        <v>593</v>
      </c>
      <c r="C176" s="104" t="s">
        <v>18</v>
      </c>
      <c r="D176" s="240">
        <v>1</v>
      </c>
      <c r="E176" s="278">
        <v>151261</v>
      </c>
      <c r="F176" s="241">
        <f t="shared" si="4"/>
        <v>28739.59</v>
      </c>
      <c r="G176" s="241">
        <f t="shared" si="5"/>
        <v>180000.59</v>
      </c>
      <c r="H176" s="25"/>
    </row>
    <row r="177" spans="1:8" ht="24.95" customHeight="1" x14ac:dyDescent="0.25">
      <c r="A177" s="73">
        <v>172</v>
      </c>
      <c r="B177" s="247" t="s">
        <v>595</v>
      </c>
      <c r="C177" s="104" t="s">
        <v>18</v>
      </c>
      <c r="D177" s="240">
        <v>1</v>
      </c>
      <c r="E177" s="278">
        <v>151261</v>
      </c>
      <c r="F177" s="241">
        <f t="shared" si="4"/>
        <v>28739.59</v>
      </c>
      <c r="G177" s="241">
        <f t="shared" si="5"/>
        <v>180000.59</v>
      </c>
      <c r="H177" s="25"/>
    </row>
    <row r="178" spans="1:8" ht="24.95" customHeight="1" x14ac:dyDescent="0.25">
      <c r="A178" s="73">
        <v>173</v>
      </c>
      <c r="B178" s="247" t="s">
        <v>597</v>
      </c>
      <c r="C178" s="104" t="s">
        <v>598</v>
      </c>
      <c r="D178" s="240">
        <v>1</v>
      </c>
      <c r="E178" s="278">
        <v>151261</v>
      </c>
      <c r="F178" s="241">
        <f t="shared" si="4"/>
        <v>28739.59</v>
      </c>
      <c r="G178" s="241">
        <f t="shared" si="5"/>
        <v>180000.59</v>
      </c>
      <c r="H178" s="25"/>
    </row>
    <row r="179" spans="1:8" ht="24.95" customHeight="1" x14ac:dyDescent="0.25">
      <c r="A179" s="73">
        <v>174</v>
      </c>
      <c r="B179" s="247" t="s">
        <v>599</v>
      </c>
      <c r="C179" s="104" t="s">
        <v>101</v>
      </c>
      <c r="D179" s="240">
        <v>1</v>
      </c>
      <c r="E179" s="278">
        <v>151261</v>
      </c>
      <c r="F179" s="241">
        <f t="shared" si="4"/>
        <v>28739.59</v>
      </c>
      <c r="G179" s="241">
        <f t="shared" si="5"/>
        <v>180000.59</v>
      </c>
      <c r="H179" s="25"/>
    </row>
    <row r="180" spans="1:8" ht="24.95" customHeight="1" x14ac:dyDescent="0.25">
      <c r="A180" s="73">
        <v>175</v>
      </c>
      <c r="B180" s="247" t="s">
        <v>609</v>
      </c>
      <c r="C180" s="104" t="s">
        <v>603</v>
      </c>
      <c r="D180" s="240">
        <v>1</v>
      </c>
      <c r="E180" s="278">
        <v>726890</v>
      </c>
      <c r="F180" s="241">
        <f t="shared" si="4"/>
        <v>138109.1</v>
      </c>
      <c r="G180" s="241">
        <f t="shared" si="5"/>
        <v>864999.1</v>
      </c>
      <c r="H180" s="25"/>
    </row>
    <row r="181" spans="1:8" ht="24.95" customHeight="1" x14ac:dyDescent="0.25">
      <c r="A181" s="73">
        <v>176</v>
      </c>
      <c r="B181" s="247" t="s">
        <v>627</v>
      </c>
      <c r="C181" s="104" t="s">
        <v>18</v>
      </c>
      <c r="D181" s="240">
        <v>1</v>
      </c>
      <c r="E181" s="278">
        <v>78597</v>
      </c>
      <c r="F181" s="241">
        <f t="shared" si="4"/>
        <v>14933.43</v>
      </c>
      <c r="G181" s="241">
        <f t="shared" si="5"/>
        <v>93530.43</v>
      </c>
      <c r="H181" s="25"/>
    </row>
    <row r="182" spans="1:8" ht="24.95" customHeight="1" x14ac:dyDescent="0.25">
      <c r="A182" s="73">
        <v>177</v>
      </c>
      <c r="B182" s="247" t="s">
        <v>629</v>
      </c>
      <c r="C182" s="104" t="s">
        <v>359</v>
      </c>
      <c r="D182" s="240">
        <v>1</v>
      </c>
      <c r="E182" s="278">
        <v>132400</v>
      </c>
      <c r="F182" s="241">
        <f t="shared" si="4"/>
        <v>25156</v>
      </c>
      <c r="G182" s="241">
        <f t="shared" si="5"/>
        <v>157556</v>
      </c>
      <c r="H182" s="25"/>
    </row>
    <row r="183" spans="1:8" ht="24.95" customHeight="1" x14ac:dyDescent="0.25">
      <c r="A183" s="73">
        <v>178</v>
      </c>
      <c r="B183" s="247" t="s">
        <v>630</v>
      </c>
      <c r="C183" s="104" t="s">
        <v>18</v>
      </c>
      <c r="D183" s="240">
        <v>1</v>
      </c>
      <c r="E183" s="278">
        <v>54678</v>
      </c>
      <c r="F183" s="241">
        <f t="shared" si="4"/>
        <v>10388.82</v>
      </c>
      <c r="G183" s="241">
        <f t="shared" si="5"/>
        <v>65066.82</v>
      </c>
      <c r="H183" s="25"/>
    </row>
    <row r="184" spans="1:8" ht="24.95" customHeight="1" x14ac:dyDescent="0.25">
      <c r="A184" s="73">
        <v>179</v>
      </c>
      <c r="B184" s="247" t="s">
        <v>631</v>
      </c>
      <c r="C184" s="104" t="s">
        <v>18</v>
      </c>
      <c r="D184" s="240">
        <v>1</v>
      </c>
      <c r="E184" s="278">
        <v>89765</v>
      </c>
      <c r="F184" s="241">
        <f t="shared" si="4"/>
        <v>17055.349999999999</v>
      </c>
      <c r="G184" s="241">
        <f t="shared" si="5"/>
        <v>106820.35</v>
      </c>
      <c r="H184" s="25"/>
    </row>
    <row r="185" spans="1:8" ht="24.95" customHeight="1" x14ac:dyDescent="0.25">
      <c r="A185" s="73">
        <v>180</v>
      </c>
      <c r="B185" s="247" t="s">
        <v>633</v>
      </c>
      <c r="C185" s="104" t="s">
        <v>237</v>
      </c>
      <c r="D185" s="240">
        <v>1</v>
      </c>
      <c r="E185" s="278">
        <v>840336</v>
      </c>
      <c r="F185" s="241">
        <f t="shared" si="4"/>
        <v>159663.84</v>
      </c>
      <c r="G185" s="241">
        <f t="shared" si="5"/>
        <v>999999.84</v>
      </c>
      <c r="H185" s="25"/>
    </row>
    <row r="186" spans="1:8" ht="24.95" customHeight="1" x14ac:dyDescent="0.25">
      <c r="A186" s="73">
        <v>181</v>
      </c>
      <c r="B186" s="247" t="s">
        <v>634</v>
      </c>
      <c r="C186" s="104" t="s">
        <v>237</v>
      </c>
      <c r="D186" s="240">
        <v>1</v>
      </c>
      <c r="E186" s="278">
        <v>840336</v>
      </c>
      <c r="F186" s="241">
        <f t="shared" si="4"/>
        <v>159663.84</v>
      </c>
      <c r="G186" s="241">
        <f t="shared" si="5"/>
        <v>999999.84</v>
      </c>
      <c r="H186" s="25"/>
    </row>
    <row r="187" spans="1:8" ht="24.95" customHeight="1" x14ac:dyDescent="0.25">
      <c r="A187" s="73">
        <v>182</v>
      </c>
      <c r="B187" s="247" t="s">
        <v>635</v>
      </c>
      <c r="C187" s="104" t="s">
        <v>237</v>
      </c>
      <c r="D187" s="240">
        <v>1</v>
      </c>
      <c r="E187" s="278">
        <v>980392</v>
      </c>
      <c r="F187" s="241">
        <f t="shared" si="4"/>
        <v>186274.48</v>
      </c>
      <c r="G187" s="241">
        <f t="shared" si="5"/>
        <v>1166666.48</v>
      </c>
      <c r="H187" s="25"/>
    </row>
    <row r="188" spans="1:8" ht="24.95" customHeight="1" x14ac:dyDescent="0.25">
      <c r="A188" s="73">
        <v>183</v>
      </c>
      <c r="B188" s="247" t="s">
        <v>1463</v>
      </c>
      <c r="C188" s="104" t="s">
        <v>359</v>
      </c>
      <c r="D188" s="240">
        <v>1</v>
      </c>
      <c r="E188" s="278">
        <v>599438</v>
      </c>
      <c r="F188" s="241">
        <f t="shared" si="4"/>
        <v>113893.22</v>
      </c>
      <c r="G188" s="241">
        <f t="shared" si="5"/>
        <v>713331.22</v>
      </c>
      <c r="H188" s="25"/>
    </row>
    <row r="189" spans="1:8" ht="24.95" customHeight="1" x14ac:dyDescent="0.25">
      <c r="A189" s="73">
        <v>184</v>
      </c>
      <c r="B189" s="247" t="s">
        <v>636</v>
      </c>
      <c r="C189" s="104" t="s">
        <v>359</v>
      </c>
      <c r="D189" s="240">
        <v>1</v>
      </c>
      <c r="E189" s="278">
        <v>599438</v>
      </c>
      <c r="F189" s="241">
        <f t="shared" si="4"/>
        <v>113893.22</v>
      </c>
      <c r="G189" s="241">
        <f t="shared" si="5"/>
        <v>713331.22</v>
      </c>
      <c r="H189" s="25"/>
    </row>
    <row r="190" spans="1:8" ht="24.95" customHeight="1" x14ac:dyDescent="0.25">
      <c r="A190" s="73">
        <v>185</v>
      </c>
      <c r="B190" s="247" t="s">
        <v>637</v>
      </c>
      <c r="C190" s="104" t="s">
        <v>359</v>
      </c>
      <c r="D190" s="240">
        <v>1</v>
      </c>
      <c r="E190" s="278">
        <v>599438</v>
      </c>
      <c r="F190" s="241">
        <f t="shared" si="4"/>
        <v>113893.22</v>
      </c>
      <c r="G190" s="241">
        <f t="shared" si="5"/>
        <v>713331.22</v>
      </c>
      <c r="H190" s="25"/>
    </row>
    <row r="191" spans="1:8" ht="24.95" customHeight="1" x14ac:dyDescent="0.25">
      <c r="A191" s="73">
        <v>186</v>
      </c>
      <c r="B191" s="247" t="s">
        <v>638</v>
      </c>
      <c r="C191" s="104" t="s">
        <v>18</v>
      </c>
      <c r="D191" s="240">
        <v>1</v>
      </c>
      <c r="E191" s="278">
        <v>840336</v>
      </c>
      <c r="F191" s="241">
        <f t="shared" si="4"/>
        <v>159663.84</v>
      </c>
      <c r="G191" s="241">
        <f t="shared" si="5"/>
        <v>999999.84</v>
      </c>
      <c r="H191" s="25"/>
    </row>
    <row r="192" spans="1:8" ht="24.95" customHeight="1" x14ac:dyDescent="0.25">
      <c r="A192" s="73">
        <v>187</v>
      </c>
      <c r="B192" s="247" t="s">
        <v>639</v>
      </c>
      <c r="C192" s="104" t="s">
        <v>18</v>
      </c>
      <c r="D192" s="240">
        <v>1</v>
      </c>
      <c r="E192" s="278">
        <v>8375</v>
      </c>
      <c r="F192" s="241">
        <f t="shared" si="4"/>
        <v>1591.25</v>
      </c>
      <c r="G192" s="241">
        <f t="shared" si="5"/>
        <v>9966.25</v>
      </c>
      <c r="H192" s="25"/>
    </row>
    <row r="193" spans="1:8" ht="24.95" customHeight="1" x14ac:dyDescent="0.25">
      <c r="A193" s="73">
        <v>188</v>
      </c>
      <c r="B193" s="247" t="s">
        <v>640</v>
      </c>
      <c r="C193" s="104" t="s">
        <v>18</v>
      </c>
      <c r="D193" s="240">
        <v>1</v>
      </c>
      <c r="E193" s="278">
        <v>13739</v>
      </c>
      <c r="F193" s="241">
        <f t="shared" si="4"/>
        <v>2610.41</v>
      </c>
      <c r="G193" s="241">
        <f t="shared" si="5"/>
        <v>16349.41</v>
      </c>
      <c r="H193" s="25"/>
    </row>
    <row r="194" spans="1:8" ht="24.95" customHeight="1" x14ac:dyDescent="0.25">
      <c r="A194" s="73">
        <v>189</v>
      </c>
      <c r="B194" s="247" t="s">
        <v>647</v>
      </c>
      <c r="C194" s="104" t="s">
        <v>18</v>
      </c>
      <c r="D194" s="240">
        <v>1</v>
      </c>
      <c r="E194" s="278">
        <v>46219</v>
      </c>
      <c r="F194" s="241">
        <f t="shared" si="4"/>
        <v>8781.61</v>
      </c>
      <c r="G194" s="241">
        <f t="shared" si="5"/>
        <v>55000.61</v>
      </c>
      <c r="H194" s="25"/>
    </row>
    <row r="195" spans="1:8" ht="24.95" customHeight="1" x14ac:dyDescent="0.25">
      <c r="A195" s="73">
        <v>190</v>
      </c>
      <c r="B195" s="247" t="s">
        <v>648</v>
      </c>
      <c r="C195" s="104" t="s">
        <v>18</v>
      </c>
      <c r="D195" s="240">
        <v>1</v>
      </c>
      <c r="E195" s="278">
        <v>46219</v>
      </c>
      <c r="F195" s="241">
        <f t="shared" si="4"/>
        <v>8781.61</v>
      </c>
      <c r="G195" s="241">
        <f t="shared" si="5"/>
        <v>55000.61</v>
      </c>
      <c r="H195" s="25"/>
    </row>
    <row r="196" spans="1:8" ht="24.95" customHeight="1" x14ac:dyDescent="0.25">
      <c r="A196" s="73">
        <v>191</v>
      </c>
      <c r="B196" s="247" t="s">
        <v>651</v>
      </c>
      <c r="C196" s="104" t="s">
        <v>18</v>
      </c>
      <c r="D196" s="240">
        <v>1</v>
      </c>
      <c r="E196" s="278">
        <v>40769</v>
      </c>
      <c r="F196" s="241">
        <f t="shared" si="4"/>
        <v>7746.11</v>
      </c>
      <c r="G196" s="241">
        <f t="shared" si="5"/>
        <v>48515.11</v>
      </c>
      <c r="H196" s="25"/>
    </row>
    <row r="197" spans="1:8" ht="24.95" customHeight="1" x14ac:dyDescent="0.25">
      <c r="A197" s="73">
        <v>192</v>
      </c>
      <c r="B197" s="247" t="s">
        <v>652</v>
      </c>
      <c r="C197" s="104" t="s">
        <v>18</v>
      </c>
      <c r="D197" s="240">
        <v>1</v>
      </c>
      <c r="E197" s="278">
        <v>40769</v>
      </c>
      <c r="F197" s="241">
        <f t="shared" si="4"/>
        <v>7746.11</v>
      </c>
      <c r="G197" s="241">
        <f t="shared" si="5"/>
        <v>48515.11</v>
      </c>
      <c r="H197" s="25"/>
    </row>
    <row r="198" spans="1:8" ht="24.95" customHeight="1" x14ac:dyDescent="0.25">
      <c r="A198" s="73">
        <v>193</v>
      </c>
      <c r="B198" s="247" t="s">
        <v>655</v>
      </c>
      <c r="C198" s="104" t="s">
        <v>18</v>
      </c>
      <c r="D198" s="240">
        <v>1</v>
      </c>
      <c r="E198" s="278">
        <v>42784</v>
      </c>
      <c r="F198" s="241">
        <f t="shared" si="4"/>
        <v>8128.96</v>
      </c>
      <c r="G198" s="241">
        <f t="shared" si="5"/>
        <v>50912.959999999999</v>
      </c>
      <c r="H198" s="25"/>
    </row>
    <row r="199" spans="1:8" ht="24.95" customHeight="1" x14ac:dyDescent="0.25">
      <c r="A199" s="73">
        <v>194</v>
      </c>
      <c r="B199" s="247" t="s">
        <v>656</v>
      </c>
      <c r="C199" s="104" t="s">
        <v>18</v>
      </c>
      <c r="D199" s="240">
        <v>1</v>
      </c>
      <c r="E199" s="298">
        <v>14559.3</v>
      </c>
      <c r="F199" s="241">
        <f t="shared" ref="F199:F262" si="6">+E199*0.19</f>
        <v>2766.2669999999998</v>
      </c>
      <c r="G199" s="241">
        <f t="shared" ref="G199:G262" si="7">+F199+E199</f>
        <v>17325.566999999999</v>
      </c>
      <c r="H199" s="25"/>
    </row>
    <row r="200" spans="1:8" ht="24.95" customHeight="1" x14ac:dyDescent="0.25">
      <c r="A200" s="73">
        <v>195</v>
      </c>
      <c r="B200" s="247" t="s">
        <v>659</v>
      </c>
      <c r="C200" s="104" t="s">
        <v>18</v>
      </c>
      <c r="D200" s="240">
        <v>1</v>
      </c>
      <c r="E200" s="298">
        <v>14281.98</v>
      </c>
      <c r="F200" s="241">
        <f t="shared" si="6"/>
        <v>2713.5762</v>
      </c>
      <c r="G200" s="241">
        <f t="shared" si="7"/>
        <v>16995.556199999999</v>
      </c>
      <c r="H200" s="25"/>
    </row>
    <row r="201" spans="1:8" ht="24.95" customHeight="1" x14ac:dyDescent="0.25">
      <c r="A201" s="73">
        <v>196</v>
      </c>
      <c r="B201" s="247" t="s">
        <v>661</v>
      </c>
      <c r="C201" s="104" t="s">
        <v>18</v>
      </c>
      <c r="D201" s="240">
        <v>1</v>
      </c>
      <c r="E201" s="298">
        <v>15287.264999999999</v>
      </c>
      <c r="F201" s="241">
        <f t="shared" si="6"/>
        <v>2904.5803499999997</v>
      </c>
      <c r="G201" s="241">
        <f t="shared" si="7"/>
        <v>18191.84535</v>
      </c>
      <c r="H201" s="25"/>
    </row>
    <row r="202" spans="1:8" ht="38.25" x14ac:dyDescent="0.25">
      <c r="A202" s="73">
        <v>197</v>
      </c>
      <c r="B202" s="247" t="s">
        <v>662</v>
      </c>
      <c r="C202" s="104" t="s">
        <v>18</v>
      </c>
      <c r="D202" s="240">
        <v>1</v>
      </c>
      <c r="E202" s="298">
        <v>14710.439399999999</v>
      </c>
      <c r="F202" s="241">
        <f t="shared" si="6"/>
        <v>2794.9834860000001</v>
      </c>
      <c r="G202" s="241">
        <f t="shared" si="7"/>
        <v>17505.422886</v>
      </c>
      <c r="H202" s="25"/>
    </row>
    <row r="203" spans="1:8" ht="24.95" customHeight="1" x14ac:dyDescent="0.25">
      <c r="A203" s="73">
        <v>198</v>
      </c>
      <c r="B203" s="247" t="s">
        <v>664</v>
      </c>
      <c r="C203" s="104" t="s">
        <v>18</v>
      </c>
      <c r="D203" s="240">
        <v>1</v>
      </c>
      <c r="E203" s="298">
        <v>44067.519999999997</v>
      </c>
      <c r="F203" s="241">
        <f t="shared" si="6"/>
        <v>8372.8287999999993</v>
      </c>
      <c r="G203" s="241">
        <f t="shared" si="7"/>
        <v>52440.348799999992</v>
      </c>
      <c r="H203" s="25"/>
    </row>
    <row r="204" spans="1:8" ht="24.95" customHeight="1" x14ac:dyDescent="0.25">
      <c r="A204" s="73">
        <v>199</v>
      </c>
      <c r="B204" s="247" t="s">
        <v>666</v>
      </c>
      <c r="C204" s="104" t="s">
        <v>18</v>
      </c>
      <c r="D204" s="240">
        <v>1</v>
      </c>
      <c r="E204" s="298">
        <v>58045.599999999999</v>
      </c>
      <c r="F204" s="241">
        <f t="shared" si="6"/>
        <v>11028.664000000001</v>
      </c>
      <c r="G204" s="241">
        <f t="shared" si="7"/>
        <v>69074.263999999996</v>
      </c>
      <c r="H204" s="25"/>
    </row>
    <row r="205" spans="1:8" ht="24.95" customHeight="1" x14ac:dyDescent="0.25">
      <c r="A205" s="73">
        <v>200</v>
      </c>
      <c r="B205" s="247" t="s">
        <v>668</v>
      </c>
      <c r="C205" s="104" t="s">
        <v>18</v>
      </c>
      <c r="D205" s="240">
        <v>1</v>
      </c>
      <c r="E205" s="298">
        <v>45854</v>
      </c>
      <c r="F205" s="241">
        <f t="shared" si="6"/>
        <v>8712.26</v>
      </c>
      <c r="G205" s="241">
        <f t="shared" si="7"/>
        <v>54566.26</v>
      </c>
      <c r="H205" s="25"/>
    </row>
    <row r="206" spans="1:8" ht="24.95" customHeight="1" x14ac:dyDescent="0.25">
      <c r="A206" s="73">
        <v>201</v>
      </c>
      <c r="B206" s="247" t="s">
        <v>670</v>
      </c>
      <c r="C206" s="104" t="s">
        <v>18</v>
      </c>
      <c r="D206" s="240">
        <v>1</v>
      </c>
      <c r="E206" s="298">
        <v>178675</v>
      </c>
      <c r="F206" s="241">
        <f t="shared" si="6"/>
        <v>33948.25</v>
      </c>
      <c r="G206" s="241">
        <f t="shared" si="7"/>
        <v>212623.25</v>
      </c>
      <c r="H206" s="25"/>
    </row>
    <row r="207" spans="1:8" ht="24.95" customHeight="1" x14ac:dyDescent="0.25">
      <c r="A207" s="73">
        <v>202</v>
      </c>
      <c r="B207" s="247" t="s">
        <v>672</v>
      </c>
      <c r="C207" s="104" t="s">
        <v>18</v>
      </c>
      <c r="D207" s="240">
        <v>1</v>
      </c>
      <c r="E207" s="298">
        <v>276834</v>
      </c>
      <c r="F207" s="241">
        <f t="shared" si="6"/>
        <v>52598.46</v>
      </c>
      <c r="G207" s="241">
        <f t="shared" si="7"/>
        <v>329432.46000000002</v>
      </c>
      <c r="H207" s="25"/>
    </row>
    <row r="208" spans="1:8" ht="24.95" customHeight="1" x14ac:dyDescent="0.25">
      <c r="A208" s="73">
        <v>203</v>
      </c>
      <c r="B208" s="247" t="s">
        <v>673</v>
      </c>
      <c r="C208" s="104" t="s">
        <v>18</v>
      </c>
      <c r="D208" s="240">
        <v>1</v>
      </c>
      <c r="E208" s="298">
        <v>176945</v>
      </c>
      <c r="F208" s="241">
        <f t="shared" si="6"/>
        <v>33619.550000000003</v>
      </c>
      <c r="G208" s="241">
        <f t="shared" si="7"/>
        <v>210564.55</v>
      </c>
      <c r="H208" s="25"/>
    </row>
    <row r="209" spans="1:8" ht="24.95" customHeight="1" x14ac:dyDescent="0.25">
      <c r="A209" s="73">
        <v>204</v>
      </c>
      <c r="B209" s="247" t="s">
        <v>675</v>
      </c>
      <c r="C209" s="104" t="s">
        <v>18</v>
      </c>
      <c r="D209" s="240">
        <v>1</v>
      </c>
      <c r="E209" s="298">
        <v>176945</v>
      </c>
      <c r="F209" s="241">
        <f t="shared" si="6"/>
        <v>33619.550000000003</v>
      </c>
      <c r="G209" s="241">
        <f t="shared" si="7"/>
        <v>210564.55</v>
      </c>
      <c r="H209" s="25"/>
    </row>
    <row r="210" spans="1:8" ht="24.95" customHeight="1" x14ac:dyDescent="0.25">
      <c r="A210" s="73">
        <v>205</v>
      </c>
      <c r="B210" s="247" t="s">
        <v>677</v>
      </c>
      <c r="C210" s="104" t="s">
        <v>18</v>
      </c>
      <c r="D210" s="240">
        <v>1</v>
      </c>
      <c r="E210" s="278">
        <v>35476</v>
      </c>
      <c r="F210" s="241">
        <f t="shared" si="6"/>
        <v>6740.4400000000005</v>
      </c>
      <c r="G210" s="241">
        <f t="shared" si="7"/>
        <v>42216.44</v>
      </c>
      <c r="H210" s="25"/>
    </row>
    <row r="211" spans="1:8" ht="24.95" customHeight="1" x14ac:dyDescent="0.25">
      <c r="A211" s="73">
        <v>206</v>
      </c>
      <c r="B211" s="247" t="s">
        <v>679</v>
      </c>
      <c r="C211" s="104" t="s">
        <v>18</v>
      </c>
      <c r="D211" s="240">
        <v>1</v>
      </c>
      <c r="E211" s="278">
        <v>35476</v>
      </c>
      <c r="F211" s="241">
        <f t="shared" si="6"/>
        <v>6740.4400000000005</v>
      </c>
      <c r="G211" s="241">
        <f t="shared" si="7"/>
        <v>42216.44</v>
      </c>
      <c r="H211" s="25"/>
    </row>
    <row r="212" spans="1:8" ht="24.95" customHeight="1" x14ac:dyDescent="0.25">
      <c r="A212" s="73">
        <v>207</v>
      </c>
      <c r="B212" s="247" t="s">
        <v>682</v>
      </c>
      <c r="C212" s="104" t="s">
        <v>18</v>
      </c>
      <c r="D212" s="240">
        <v>1</v>
      </c>
      <c r="E212" s="278">
        <v>34526</v>
      </c>
      <c r="F212" s="241">
        <f t="shared" si="6"/>
        <v>6559.9400000000005</v>
      </c>
      <c r="G212" s="241">
        <f t="shared" si="7"/>
        <v>41085.94</v>
      </c>
      <c r="H212" s="25"/>
    </row>
    <row r="213" spans="1:8" ht="24.95" customHeight="1" x14ac:dyDescent="0.25">
      <c r="A213" s="73">
        <v>208</v>
      </c>
      <c r="B213" s="247" t="s">
        <v>684</v>
      </c>
      <c r="C213" s="104" t="s">
        <v>18</v>
      </c>
      <c r="D213" s="240">
        <v>1</v>
      </c>
      <c r="E213" s="278">
        <v>34526</v>
      </c>
      <c r="F213" s="241">
        <f t="shared" si="6"/>
        <v>6559.9400000000005</v>
      </c>
      <c r="G213" s="241">
        <f t="shared" si="7"/>
        <v>41085.94</v>
      </c>
      <c r="H213" s="25"/>
    </row>
    <row r="214" spans="1:8" ht="24.95" customHeight="1" x14ac:dyDescent="0.25">
      <c r="A214" s="73">
        <v>209</v>
      </c>
      <c r="B214" s="247" t="s">
        <v>686</v>
      </c>
      <c r="C214" s="104" t="s">
        <v>18</v>
      </c>
      <c r="D214" s="240">
        <v>1</v>
      </c>
      <c r="E214" s="278">
        <v>34526</v>
      </c>
      <c r="F214" s="241">
        <f t="shared" si="6"/>
        <v>6559.9400000000005</v>
      </c>
      <c r="G214" s="241">
        <f t="shared" si="7"/>
        <v>41085.94</v>
      </c>
      <c r="H214" s="25"/>
    </row>
    <row r="215" spans="1:8" ht="24.95" customHeight="1" x14ac:dyDescent="0.25">
      <c r="A215" s="73">
        <v>210</v>
      </c>
      <c r="B215" s="247" t="s">
        <v>690</v>
      </c>
      <c r="C215" s="104" t="s">
        <v>18</v>
      </c>
      <c r="D215" s="240">
        <v>1</v>
      </c>
      <c r="E215" s="278">
        <v>34526</v>
      </c>
      <c r="F215" s="241">
        <f t="shared" si="6"/>
        <v>6559.9400000000005</v>
      </c>
      <c r="G215" s="241">
        <f t="shared" si="7"/>
        <v>41085.94</v>
      </c>
      <c r="H215" s="25"/>
    </row>
    <row r="216" spans="1:8" ht="24.95" customHeight="1" x14ac:dyDescent="0.25">
      <c r="A216" s="73">
        <v>211</v>
      </c>
      <c r="B216" s="247" t="s">
        <v>1464</v>
      </c>
      <c r="C216" s="104" t="s">
        <v>18</v>
      </c>
      <c r="D216" s="240">
        <v>1</v>
      </c>
      <c r="E216" s="278">
        <v>876</v>
      </c>
      <c r="F216" s="241">
        <f t="shared" si="6"/>
        <v>166.44</v>
      </c>
      <c r="G216" s="241">
        <f t="shared" si="7"/>
        <v>1042.44</v>
      </c>
      <c r="H216" s="25"/>
    </row>
    <row r="217" spans="1:8" ht="24.95" customHeight="1" x14ac:dyDescent="0.25">
      <c r="A217" s="73">
        <v>212</v>
      </c>
      <c r="B217" s="247" t="s">
        <v>1465</v>
      </c>
      <c r="C217" s="104" t="s">
        <v>18</v>
      </c>
      <c r="D217" s="240">
        <v>1</v>
      </c>
      <c r="E217" s="278">
        <v>786</v>
      </c>
      <c r="F217" s="241">
        <f t="shared" si="6"/>
        <v>149.34</v>
      </c>
      <c r="G217" s="241">
        <f t="shared" si="7"/>
        <v>935.34</v>
      </c>
      <c r="H217" s="25"/>
    </row>
    <row r="218" spans="1:8" ht="24.95" customHeight="1" x14ac:dyDescent="0.25">
      <c r="A218" s="73">
        <v>213</v>
      </c>
      <c r="B218" s="247" t="s">
        <v>694</v>
      </c>
      <c r="C218" s="104" t="s">
        <v>101</v>
      </c>
      <c r="D218" s="240">
        <v>1</v>
      </c>
      <c r="E218" s="278">
        <v>50420</v>
      </c>
      <c r="F218" s="241">
        <f t="shared" si="6"/>
        <v>9579.7999999999993</v>
      </c>
      <c r="G218" s="241">
        <f t="shared" si="7"/>
        <v>59999.8</v>
      </c>
      <c r="H218" s="25"/>
    </row>
    <row r="219" spans="1:8" ht="24.95" customHeight="1" x14ac:dyDescent="0.25">
      <c r="A219" s="73">
        <v>214</v>
      </c>
      <c r="B219" s="247" t="s">
        <v>696</v>
      </c>
      <c r="C219" s="104" t="s">
        <v>18</v>
      </c>
      <c r="D219" s="240">
        <v>1</v>
      </c>
      <c r="E219" s="278">
        <v>342857</v>
      </c>
      <c r="F219" s="241">
        <f t="shared" si="6"/>
        <v>65142.83</v>
      </c>
      <c r="G219" s="241">
        <f t="shared" si="7"/>
        <v>407999.83</v>
      </c>
      <c r="H219" s="25"/>
    </row>
    <row r="220" spans="1:8" ht="24.95" customHeight="1" x14ac:dyDescent="0.25">
      <c r="A220" s="73">
        <v>215</v>
      </c>
      <c r="B220" s="247" t="s">
        <v>699</v>
      </c>
      <c r="C220" s="104" t="s">
        <v>18</v>
      </c>
      <c r="D220" s="240">
        <v>1</v>
      </c>
      <c r="E220" s="278">
        <v>23876</v>
      </c>
      <c r="F220" s="241">
        <f t="shared" si="6"/>
        <v>4536.4399999999996</v>
      </c>
      <c r="G220" s="241">
        <f t="shared" si="7"/>
        <v>28412.44</v>
      </c>
      <c r="H220" s="25"/>
    </row>
    <row r="221" spans="1:8" ht="24.95" customHeight="1" x14ac:dyDescent="0.25">
      <c r="A221" s="73">
        <v>216</v>
      </c>
      <c r="B221" s="247" t="s">
        <v>700</v>
      </c>
      <c r="C221" s="104" t="s">
        <v>18</v>
      </c>
      <c r="D221" s="240">
        <v>1</v>
      </c>
      <c r="E221" s="278">
        <v>8765</v>
      </c>
      <c r="F221" s="241">
        <f t="shared" si="6"/>
        <v>1665.35</v>
      </c>
      <c r="G221" s="241">
        <f t="shared" si="7"/>
        <v>10430.35</v>
      </c>
      <c r="H221" s="25"/>
    </row>
    <row r="222" spans="1:8" ht="24.95" customHeight="1" x14ac:dyDescent="0.25">
      <c r="A222" s="73">
        <v>217</v>
      </c>
      <c r="B222" s="247" t="s">
        <v>703</v>
      </c>
      <c r="C222" s="104" t="s">
        <v>18</v>
      </c>
      <c r="D222" s="240">
        <v>1</v>
      </c>
      <c r="E222" s="278">
        <v>14352</v>
      </c>
      <c r="F222" s="241">
        <f t="shared" si="6"/>
        <v>2726.88</v>
      </c>
      <c r="G222" s="241">
        <f t="shared" si="7"/>
        <v>17078.88</v>
      </c>
      <c r="H222" s="25"/>
    </row>
    <row r="223" spans="1:8" ht="24.95" customHeight="1" x14ac:dyDescent="0.25">
      <c r="A223" s="73">
        <v>218</v>
      </c>
      <c r="B223" s="247" t="s">
        <v>705</v>
      </c>
      <c r="C223" s="104" t="s">
        <v>18</v>
      </c>
      <c r="D223" s="240">
        <v>1</v>
      </c>
      <c r="E223" s="278">
        <v>17693</v>
      </c>
      <c r="F223" s="241">
        <f t="shared" si="6"/>
        <v>3361.67</v>
      </c>
      <c r="G223" s="241">
        <f t="shared" si="7"/>
        <v>21054.67</v>
      </c>
      <c r="H223" s="25"/>
    </row>
    <row r="224" spans="1:8" ht="24.95" customHeight="1" x14ac:dyDescent="0.25">
      <c r="A224" s="73">
        <v>219</v>
      </c>
      <c r="B224" s="247" t="s">
        <v>708</v>
      </c>
      <c r="C224" s="104" t="s">
        <v>18</v>
      </c>
      <c r="D224" s="240">
        <v>1</v>
      </c>
      <c r="E224" s="278">
        <v>24198</v>
      </c>
      <c r="F224" s="241">
        <f t="shared" si="6"/>
        <v>4597.62</v>
      </c>
      <c r="G224" s="241">
        <f t="shared" si="7"/>
        <v>28795.62</v>
      </c>
      <c r="H224" s="25"/>
    </row>
    <row r="225" spans="1:8" ht="24.95" customHeight="1" x14ac:dyDescent="0.25">
      <c r="A225" s="73">
        <v>220</v>
      </c>
      <c r="B225" s="247" t="s">
        <v>711</v>
      </c>
      <c r="C225" s="104" t="s">
        <v>237</v>
      </c>
      <c r="D225" s="240">
        <v>1</v>
      </c>
      <c r="E225" s="278">
        <v>252100</v>
      </c>
      <c r="F225" s="241">
        <f t="shared" si="6"/>
        <v>47899</v>
      </c>
      <c r="G225" s="241">
        <f t="shared" si="7"/>
        <v>299999</v>
      </c>
      <c r="H225" s="25"/>
    </row>
    <row r="226" spans="1:8" ht="24.95" customHeight="1" x14ac:dyDescent="0.25">
      <c r="A226" s="73">
        <v>221</v>
      </c>
      <c r="B226" s="247" t="s">
        <v>712</v>
      </c>
      <c r="C226" s="104" t="s">
        <v>237</v>
      </c>
      <c r="D226" s="240">
        <v>1</v>
      </c>
      <c r="E226" s="278">
        <v>252100</v>
      </c>
      <c r="F226" s="241">
        <f t="shared" si="6"/>
        <v>47899</v>
      </c>
      <c r="G226" s="241">
        <f t="shared" si="7"/>
        <v>299999</v>
      </c>
      <c r="H226" s="25"/>
    </row>
    <row r="227" spans="1:8" ht="24.95" customHeight="1" x14ac:dyDescent="0.25">
      <c r="A227" s="73">
        <v>222</v>
      </c>
      <c r="B227" s="247" t="s">
        <v>713</v>
      </c>
      <c r="C227" s="104" t="s">
        <v>237</v>
      </c>
      <c r="D227" s="240">
        <v>1</v>
      </c>
      <c r="E227" s="278">
        <v>89056</v>
      </c>
      <c r="F227" s="241">
        <f t="shared" si="6"/>
        <v>16920.64</v>
      </c>
      <c r="G227" s="241">
        <f t="shared" si="7"/>
        <v>105976.64</v>
      </c>
      <c r="H227" s="25"/>
    </row>
    <row r="228" spans="1:8" ht="24.95" customHeight="1" x14ac:dyDescent="0.25">
      <c r="A228" s="73">
        <v>223</v>
      </c>
      <c r="B228" s="247" t="s">
        <v>715</v>
      </c>
      <c r="C228" s="104" t="s">
        <v>18</v>
      </c>
      <c r="D228" s="240">
        <v>1</v>
      </c>
      <c r="E228" s="278">
        <v>588235</v>
      </c>
      <c r="F228" s="241">
        <f t="shared" si="6"/>
        <v>111764.65</v>
      </c>
      <c r="G228" s="241">
        <f t="shared" si="7"/>
        <v>699999.65</v>
      </c>
      <c r="H228" s="25"/>
    </row>
    <row r="229" spans="1:8" ht="24.95" customHeight="1" x14ac:dyDescent="0.25">
      <c r="A229" s="73">
        <v>224</v>
      </c>
      <c r="B229" s="247" t="s">
        <v>716</v>
      </c>
      <c r="C229" s="104" t="s">
        <v>18</v>
      </c>
      <c r="D229" s="240">
        <v>1</v>
      </c>
      <c r="E229" s="278">
        <v>588235</v>
      </c>
      <c r="F229" s="241">
        <f t="shared" si="6"/>
        <v>111764.65</v>
      </c>
      <c r="G229" s="241">
        <f t="shared" si="7"/>
        <v>699999.65</v>
      </c>
      <c r="H229" s="25"/>
    </row>
    <row r="230" spans="1:8" ht="24.95" customHeight="1" x14ac:dyDescent="0.25">
      <c r="A230" s="73">
        <v>225</v>
      </c>
      <c r="B230" s="247" t="s">
        <v>717</v>
      </c>
      <c r="C230" s="104" t="s">
        <v>18</v>
      </c>
      <c r="D230" s="240">
        <v>1</v>
      </c>
      <c r="E230" s="278">
        <v>588235</v>
      </c>
      <c r="F230" s="241">
        <f t="shared" si="6"/>
        <v>111764.65</v>
      </c>
      <c r="G230" s="241">
        <f t="shared" si="7"/>
        <v>699999.65</v>
      </c>
      <c r="H230" s="25"/>
    </row>
    <row r="231" spans="1:8" ht="24.95" customHeight="1" x14ac:dyDescent="0.25">
      <c r="A231" s="73">
        <v>226</v>
      </c>
      <c r="B231" s="247" t="s">
        <v>718</v>
      </c>
      <c r="C231" s="104" t="s">
        <v>101</v>
      </c>
      <c r="D231" s="240">
        <v>1</v>
      </c>
      <c r="E231" s="278">
        <v>89056</v>
      </c>
      <c r="F231" s="241">
        <f t="shared" si="6"/>
        <v>16920.64</v>
      </c>
      <c r="G231" s="241">
        <f t="shared" si="7"/>
        <v>105976.64</v>
      </c>
      <c r="H231" s="25"/>
    </row>
    <row r="232" spans="1:8" ht="24.95" customHeight="1" x14ac:dyDescent="0.25">
      <c r="A232" s="73">
        <v>227</v>
      </c>
      <c r="B232" s="247" t="s">
        <v>719</v>
      </c>
      <c r="C232" s="104" t="s">
        <v>101</v>
      </c>
      <c r="D232" s="240">
        <v>1</v>
      </c>
      <c r="E232" s="278">
        <v>89056</v>
      </c>
      <c r="F232" s="241">
        <f t="shared" si="6"/>
        <v>16920.64</v>
      </c>
      <c r="G232" s="241">
        <f t="shared" si="7"/>
        <v>105976.64</v>
      </c>
      <c r="H232" s="25"/>
    </row>
    <row r="233" spans="1:8" ht="24.95" customHeight="1" x14ac:dyDescent="0.25">
      <c r="A233" s="73">
        <v>228</v>
      </c>
      <c r="B233" s="247" t="s">
        <v>722</v>
      </c>
      <c r="C233" s="104" t="s">
        <v>723</v>
      </c>
      <c r="D233" s="240">
        <v>1</v>
      </c>
      <c r="E233" s="278">
        <v>50420</v>
      </c>
      <c r="F233" s="241">
        <f t="shared" si="6"/>
        <v>9579.7999999999993</v>
      </c>
      <c r="G233" s="241">
        <f t="shared" si="7"/>
        <v>59999.8</v>
      </c>
      <c r="H233" s="25"/>
    </row>
    <row r="234" spans="1:8" ht="24.95" customHeight="1" x14ac:dyDescent="0.25">
      <c r="A234" s="73">
        <v>229</v>
      </c>
      <c r="B234" s="247" t="s">
        <v>725</v>
      </c>
      <c r="C234" s="104" t="s">
        <v>18</v>
      </c>
      <c r="D234" s="240">
        <v>1</v>
      </c>
      <c r="E234" s="278">
        <v>18487</v>
      </c>
      <c r="F234" s="241">
        <f t="shared" si="6"/>
        <v>3512.53</v>
      </c>
      <c r="G234" s="241">
        <f t="shared" si="7"/>
        <v>21999.53</v>
      </c>
      <c r="H234" s="25"/>
    </row>
    <row r="235" spans="1:8" ht="24.95" customHeight="1" x14ac:dyDescent="0.25">
      <c r="A235" s="73">
        <v>230</v>
      </c>
      <c r="B235" s="247" t="s">
        <v>735</v>
      </c>
      <c r="C235" s="104" t="s">
        <v>18</v>
      </c>
      <c r="D235" s="240">
        <v>1</v>
      </c>
      <c r="E235" s="278">
        <v>9693</v>
      </c>
      <c r="F235" s="241">
        <f t="shared" si="6"/>
        <v>1841.67</v>
      </c>
      <c r="G235" s="241">
        <f t="shared" si="7"/>
        <v>11534.67</v>
      </c>
      <c r="H235" s="25"/>
    </row>
    <row r="236" spans="1:8" ht="24.95" customHeight="1" x14ac:dyDescent="0.25">
      <c r="A236" s="73">
        <v>231</v>
      </c>
      <c r="B236" s="247" t="s">
        <v>737</v>
      </c>
      <c r="C236" s="104" t="s">
        <v>18</v>
      </c>
      <c r="D236" s="240">
        <v>1</v>
      </c>
      <c r="E236" s="278">
        <v>11967</v>
      </c>
      <c r="F236" s="241">
        <f t="shared" si="6"/>
        <v>2273.73</v>
      </c>
      <c r="G236" s="241">
        <f t="shared" si="7"/>
        <v>14240.73</v>
      </c>
      <c r="H236" s="25"/>
    </row>
    <row r="237" spans="1:8" ht="24.95" customHeight="1" x14ac:dyDescent="0.25">
      <c r="A237" s="73">
        <v>232</v>
      </c>
      <c r="B237" s="247" t="s">
        <v>740</v>
      </c>
      <c r="C237" s="104" t="s">
        <v>18</v>
      </c>
      <c r="D237" s="240">
        <v>1</v>
      </c>
      <c r="E237" s="278">
        <v>14768</v>
      </c>
      <c r="F237" s="241">
        <f t="shared" si="6"/>
        <v>2805.92</v>
      </c>
      <c r="G237" s="241">
        <f t="shared" si="7"/>
        <v>17573.919999999998</v>
      </c>
      <c r="H237" s="25"/>
    </row>
    <row r="238" spans="1:8" ht="24.95" customHeight="1" x14ac:dyDescent="0.25">
      <c r="A238" s="73">
        <v>233</v>
      </c>
      <c r="B238" s="247" t="s">
        <v>743</v>
      </c>
      <c r="C238" s="104" t="s">
        <v>18</v>
      </c>
      <c r="D238" s="240">
        <v>1</v>
      </c>
      <c r="E238" s="278">
        <v>19568</v>
      </c>
      <c r="F238" s="241">
        <f t="shared" si="6"/>
        <v>3717.92</v>
      </c>
      <c r="G238" s="241">
        <f t="shared" si="7"/>
        <v>23285.919999999998</v>
      </c>
      <c r="H238" s="25"/>
    </row>
    <row r="239" spans="1:8" ht="24.95" customHeight="1" x14ac:dyDescent="0.25">
      <c r="A239" s="73">
        <v>234</v>
      </c>
      <c r="B239" s="247" t="s">
        <v>745</v>
      </c>
      <c r="C239" s="104" t="s">
        <v>18</v>
      </c>
      <c r="D239" s="240">
        <v>1</v>
      </c>
      <c r="E239" s="278">
        <v>9364</v>
      </c>
      <c r="F239" s="241">
        <f t="shared" si="6"/>
        <v>1779.16</v>
      </c>
      <c r="G239" s="241">
        <f t="shared" si="7"/>
        <v>11143.16</v>
      </c>
      <c r="H239" s="25"/>
    </row>
    <row r="240" spans="1:8" ht="24.95" customHeight="1" x14ac:dyDescent="0.25">
      <c r="A240" s="73">
        <v>235</v>
      </c>
      <c r="B240" s="247" t="s">
        <v>748</v>
      </c>
      <c r="C240" s="104" t="s">
        <v>18</v>
      </c>
      <c r="D240" s="240">
        <v>1</v>
      </c>
      <c r="E240" s="278">
        <v>56387</v>
      </c>
      <c r="F240" s="241">
        <f t="shared" si="6"/>
        <v>10713.53</v>
      </c>
      <c r="G240" s="241">
        <f t="shared" si="7"/>
        <v>67100.53</v>
      </c>
      <c r="H240" s="25"/>
    </row>
    <row r="241" spans="1:8" ht="24.95" customHeight="1" x14ac:dyDescent="0.25">
      <c r="A241" s="73">
        <v>236</v>
      </c>
      <c r="B241" s="247" t="s">
        <v>750</v>
      </c>
      <c r="C241" s="104" t="s">
        <v>18</v>
      </c>
      <c r="D241" s="240">
        <v>1</v>
      </c>
      <c r="E241" s="278">
        <v>74945</v>
      </c>
      <c r="F241" s="241">
        <f t="shared" si="6"/>
        <v>14239.55</v>
      </c>
      <c r="G241" s="241">
        <f t="shared" si="7"/>
        <v>89184.55</v>
      </c>
      <c r="H241" s="25"/>
    </row>
    <row r="242" spans="1:8" ht="24.95" customHeight="1" x14ac:dyDescent="0.25">
      <c r="A242" s="73">
        <v>237</v>
      </c>
      <c r="B242" s="247" t="s">
        <v>751</v>
      </c>
      <c r="C242" s="104" t="s">
        <v>18</v>
      </c>
      <c r="D242" s="240">
        <v>1</v>
      </c>
      <c r="E242" s="278">
        <v>76956</v>
      </c>
      <c r="F242" s="241">
        <f t="shared" si="6"/>
        <v>14621.64</v>
      </c>
      <c r="G242" s="241">
        <f t="shared" si="7"/>
        <v>91577.64</v>
      </c>
      <c r="H242" s="25"/>
    </row>
    <row r="243" spans="1:8" ht="24.95" customHeight="1" x14ac:dyDescent="0.25">
      <c r="A243" s="73">
        <v>238</v>
      </c>
      <c r="B243" s="247" t="s">
        <v>756</v>
      </c>
      <c r="C243" s="104" t="s">
        <v>18</v>
      </c>
      <c r="D243" s="240">
        <v>1</v>
      </c>
      <c r="E243" s="278">
        <v>19657</v>
      </c>
      <c r="F243" s="241">
        <f t="shared" si="6"/>
        <v>3734.83</v>
      </c>
      <c r="G243" s="241">
        <f t="shared" si="7"/>
        <v>23391.83</v>
      </c>
      <c r="H243" s="25"/>
    </row>
    <row r="244" spans="1:8" ht="24.95" customHeight="1" x14ac:dyDescent="0.25">
      <c r="A244" s="73">
        <v>239</v>
      </c>
      <c r="B244" s="247" t="s">
        <v>758</v>
      </c>
      <c r="C244" s="104" t="s">
        <v>18</v>
      </c>
      <c r="D244" s="240">
        <v>1</v>
      </c>
      <c r="E244" s="278">
        <v>11756</v>
      </c>
      <c r="F244" s="241">
        <f t="shared" si="6"/>
        <v>2233.64</v>
      </c>
      <c r="G244" s="241">
        <f t="shared" si="7"/>
        <v>13989.64</v>
      </c>
      <c r="H244" s="25"/>
    </row>
    <row r="245" spans="1:8" ht="24.95" customHeight="1" x14ac:dyDescent="0.25">
      <c r="A245" s="73">
        <v>240</v>
      </c>
      <c r="B245" s="247" t="s">
        <v>761</v>
      </c>
      <c r="C245" s="104" t="s">
        <v>162</v>
      </c>
      <c r="D245" s="240">
        <v>1</v>
      </c>
      <c r="E245" s="278">
        <v>259856</v>
      </c>
      <c r="F245" s="241">
        <f t="shared" si="6"/>
        <v>49372.639999999999</v>
      </c>
      <c r="G245" s="241">
        <f t="shared" si="7"/>
        <v>309228.64</v>
      </c>
      <c r="H245" s="25"/>
    </row>
    <row r="246" spans="1:8" ht="24.95" customHeight="1" x14ac:dyDescent="0.25">
      <c r="A246" s="73">
        <v>241</v>
      </c>
      <c r="B246" s="247" t="s">
        <v>1467</v>
      </c>
      <c r="C246" s="104" t="s">
        <v>18</v>
      </c>
      <c r="D246" s="240">
        <v>1</v>
      </c>
      <c r="E246" s="278">
        <v>99160</v>
      </c>
      <c r="F246" s="241">
        <f t="shared" si="6"/>
        <v>18840.400000000001</v>
      </c>
      <c r="G246" s="241">
        <f t="shared" si="7"/>
        <v>118000.4</v>
      </c>
      <c r="H246" s="25"/>
    </row>
    <row r="247" spans="1:8" ht="24.95" customHeight="1" x14ac:dyDescent="0.25">
      <c r="A247" s="73">
        <v>242</v>
      </c>
      <c r="B247" s="247" t="s">
        <v>762</v>
      </c>
      <c r="C247" s="104" t="s">
        <v>18</v>
      </c>
      <c r="D247" s="240">
        <v>1</v>
      </c>
      <c r="E247" s="278">
        <v>151260</v>
      </c>
      <c r="F247" s="241">
        <f t="shared" si="6"/>
        <v>28739.4</v>
      </c>
      <c r="G247" s="241">
        <f t="shared" si="7"/>
        <v>179999.4</v>
      </c>
      <c r="H247" s="25"/>
    </row>
    <row r="248" spans="1:8" ht="24.95" customHeight="1" x14ac:dyDescent="0.25">
      <c r="A248" s="73">
        <v>243</v>
      </c>
      <c r="B248" s="247" t="s">
        <v>763</v>
      </c>
      <c r="C248" s="104" t="s">
        <v>18</v>
      </c>
      <c r="D248" s="240">
        <v>1</v>
      </c>
      <c r="E248" s="278">
        <v>252100</v>
      </c>
      <c r="F248" s="241">
        <f t="shared" si="6"/>
        <v>47899</v>
      </c>
      <c r="G248" s="241">
        <f t="shared" si="7"/>
        <v>299999</v>
      </c>
      <c r="H248" s="25"/>
    </row>
    <row r="249" spans="1:8" ht="24.95" customHeight="1" x14ac:dyDescent="0.25">
      <c r="A249" s="73">
        <v>244</v>
      </c>
      <c r="B249" s="247" t="s">
        <v>765</v>
      </c>
      <c r="C249" s="104" t="s">
        <v>18</v>
      </c>
      <c r="D249" s="240">
        <v>1</v>
      </c>
      <c r="E249" s="278">
        <v>867453</v>
      </c>
      <c r="F249" s="241">
        <f t="shared" si="6"/>
        <v>164816.07</v>
      </c>
      <c r="G249" s="241">
        <f t="shared" si="7"/>
        <v>1032269.0700000001</v>
      </c>
      <c r="H249" s="25"/>
    </row>
    <row r="250" spans="1:8" ht="24.95" customHeight="1" x14ac:dyDescent="0.25">
      <c r="A250" s="73">
        <v>245</v>
      </c>
      <c r="B250" s="247" t="s">
        <v>766</v>
      </c>
      <c r="C250" s="104" t="s">
        <v>359</v>
      </c>
      <c r="D250" s="240">
        <v>1</v>
      </c>
      <c r="E250" s="278">
        <v>420169</v>
      </c>
      <c r="F250" s="241">
        <f t="shared" si="6"/>
        <v>79832.11</v>
      </c>
      <c r="G250" s="241">
        <f t="shared" si="7"/>
        <v>500001.11</v>
      </c>
      <c r="H250" s="25"/>
    </row>
    <row r="251" spans="1:8" ht="24.95" customHeight="1" x14ac:dyDescent="0.25">
      <c r="A251" s="73">
        <v>246</v>
      </c>
      <c r="B251" s="247" t="s">
        <v>767</v>
      </c>
      <c r="C251" s="104" t="s">
        <v>18</v>
      </c>
      <c r="D251" s="240">
        <v>1</v>
      </c>
      <c r="E251" s="278">
        <v>27645</v>
      </c>
      <c r="F251" s="241">
        <f t="shared" si="6"/>
        <v>5252.55</v>
      </c>
      <c r="G251" s="241">
        <f t="shared" si="7"/>
        <v>32897.550000000003</v>
      </c>
      <c r="H251" s="25"/>
    </row>
    <row r="252" spans="1:8" ht="24.95" customHeight="1" x14ac:dyDescent="0.25">
      <c r="A252" s="73">
        <v>247</v>
      </c>
      <c r="B252" s="247" t="s">
        <v>770</v>
      </c>
      <c r="C252" s="104" t="s">
        <v>18</v>
      </c>
      <c r="D252" s="240">
        <v>1</v>
      </c>
      <c r="E252" s="278">
        <v>16806</v>
      </c>
      <c r="F252" s="241">
        <f t="shared" si="6"/>
        <v>3193.14</v>
      </c>
      <c r="G252" s="241">
        <f t="shared" si="7"/>
        <v>19999.14</v>
      </c>
      <c r="H252" s="25"/>
    </row>
    <row r="253" spans="1:8" ht="24.95" customHeight="1" x14ac:dyDescent="0.25">
      <c r="A253" s="73">
        <v>248</v>
      </c>
      <c r="B253" s="247" t="s">
        <v>771</v>
      </c>
      <c r="C253" s="104" t="s">
        <v>18</v>
      </c>
      <c r="D253" s="240">
        <v>1</v>
      </c>
      <c r="E253" s="278">
        <v>5473</v>
      </c>
      <c r="F253" s="241">
        <f t="shared" si="6"/>
        <v>1039.8700000000001</v>
      </c>
      <c r="G253" s="241">
        <f t="shared" si="7"/>
        <v>6512.87</v>
      </c>
      <c r="H253" s="25"/>
    </row>
    <row r="254" spans="1:8" ht="24.95" customHeight="1" x14ac:dyDescent="0.25">
      <c r="A254" s="73">
        <v>249</v>
      </c>
      <c r="B254" s="247" t="s">
        <v>774</v>
      </c>
      <c r="C254" s="104" t="s">
        <v>18</v>
      </c>
      <c r="D254" s="240">
        <v>1</v>
      </c>
      <c r="E254" s="278">
        <v>6583</v>
      </c>
      <c r="F254" s="241">
        <f t="shared" si="6"/>
        <v>1250.77</v>
      </c>
      <c r="G254" s="241">
        <f t="shared" si="7"/>
        <v>7833.77</v>
      </c>
      <c r="H254" s="25"/>
    </row>
    <row r="255" spans="1:8" ht="24.95" customHeight="1" x14ac:dyDescent="0.25">
      <c r="A255" s="73">
        <v>250</v>
      </c>
      <c r="B255" s="247" t="s">
        <v>1468</v>
      </c>
      <c r="C255" s="104" t="s">
        <v>18</v>
      </c>
      <c r="D255" s="240">
        <v>1</v>
      </c>
      <c r="E255" s="278">
        <v>16806</v>
      </c>
      <c r="F255" s="241">
        <f t="shared" si="6"/>
        <v>3193.14</v>
      </c>
      <c r="G255" s="241">
        <f t="shared" si="7"/>
        <v>19999.14</v>
      </c>
      <c r="H255" s="25"/>
    </row>
    <row r="256" spans="1:8" ht="24.95" customHeight="1" x14ac:dyDescent="0.25">
      <c r="A256" s="73">
        <v>251</v>
      </c>
      <c r="B256" s="247" t="s">
        <v>777</v>
      </c>
      <c r="C256" s="104" t="s">
        <v>18</v>
      </c>
      <c r="D256" s="240">
        <v>1</v>
      </c>
      <c r="E256" s="278">
        <v>16806</v>
      </c>
      <c r="F256" s="241">
        <f t="shared" si="6"/>
        <v>3193.14</v>
      </c>
      <c r="G256" s="241">
        <f t="shared" si="7"/>
        <v>19999.14</v>
      </c>
      <c r="H256" s="25"/>
    </row>
    <row r="257" spans="1:8" ht="24.95" customHeight="1" x14ac:dyDescent="0.25">
      <c r="A257" s="73">
        <v>252</v>
      </c>
      <c r="B257" s="247" t="s">
        <v>782</v>
      </c>
      <c r="C257" s="104" t="s">
        <v>18</v>
      </c>
      <c r="D257" s="240">
        <v>1</v>
      </c>
      <c r="E257" s="278">
        <v>978</v>
      </c>
      <c r="F257" s="241">
        <f t="shared" si="6"/>
        <v>185.82</v>
      </c>
      <c r="G257" s="241">
        <f t="shared" si="7"/>
        <v>1163.82</v>
      </c>
      <c r="H257" s="25"/>
    </row>
    <row r="258" spans="1:8" ht="24.95" customHeight="1" x14ac:dyDescent="0.25">
      <c r="A258" s="73">
        <v>253</v>
      </c>
      <c r="B258" s="247" t="s">
        <v>785</v>
      </c>
      <c r="C258" s="104" t="s">
        <v>18</v>
      </c>
      <c r="D258" s="240">
        <v>1</v>
      </c>
      <c r="E258" s="278">
        <v>22689</v>
      </c>
      <c r="F258" s="241">
        <f t="shared" si="6"/>
        <v>4310.91</v>
      </c>
      <c r="G258" s="241">
        <f t="shared" si="7"/>
        <v>26999.91</v>
      </c>
      <c r="H258" s="25"/>
    </row>
    <row r="259" spans="1:8" ht="24.95" customHeight="1" x14ac:dyDescent="0.25">
      <c r="A259" s="73">
        <v>254</v>
      </c>
      <c r="B259" s="247" t="s">
        <v>788</v>
      </c>
      <c r="C259" s="104" t="s">
        <v>18</v>
      </c>
      <c r="D259" s="240">
        <v>1</v>
      </c>
      <c r="E259" s="278">
        <v>70728</v>
      </c>
      <c r="F259" s="241">
        <f t="shared" si="6"/>
        <v>13438.32</v>
      </c>
      <c r="G259" s="241">
        <f t="shared" si="7"/>
        <v>84166.32</v>
      </c>
      <c r="H259" s="25"/>
    </row>
    <row r="260" spans="1:8" ht="24.95" customHeight="1" x14ac:dyDescent="0.25">
      <c r="A260" s="73">
        <v>255</v>
      </c>
      <c r="B260" s="247" t="s">
        <v>789</v>
      </c>
      <c r="C260" s="104" t="s">
        <v>18</v>
      </c>
      <c r="D260" s="240">
        <v>1</v>
      </c>
      <c r="E260" s="278">
        <v>184874</v>
      </c>
      <c r="F260" s="241">
        <f t="shared" si="6"/>
        <v>35126.06</v>
      </c>
      <c r="G260" s="241">
        <f t="shared" si="7"/>
        <v>220000.06</v>
      </c>
      <c r="H260" s="25"/>
    </row>
    <row r="261" spans="1:8" ht="24.95" customHeight="1" x14ac:dyDescent="0.25">
      <c r="A261" s="73">
        <v>256</v>
      </c>
      <c r="B261" s="247" t="s">
        <v>790</v>
      </c>
      <c r="C261" s="104" t="s">
        <v>18</v>
      </c>
      <c r="D261" s="240">
        <v>1</v>
      </c>
      <c r="E261" s="278">
        <v>22000</v>
      </c>
      <c r="F261" s="241">
        <f t="shared" si="6"/>
        <v>4180</v>
      </c>
      <c r="G261" s="241">
        <f t="shared" si="7"/>
        <v>26180</v>
      </c>
      <c r="H261" s="25"/>
    </row>
    <row r="262" spans="1:8" ht="24.95" customHeight="1" x14ac:dyDescent="0.25">
      <c r="A262" s="73">
        <v>257</v>
      </c>
      <c r="B262" s="247" t="s">
        <v>794</v>
      </c>
      <c r="C262" s="104" t="s">
        <v>18</v>
      </c>
      <c r="D262" s="240">
        <v>1</v>
      </c>
      <c r="E262" s="278">
        <v>21000</v>
      </c>
      <c r="F262" s="241">
        <f t="shared" si="6"/>
        <v>3990</v>
      </c>
      <c r="G262" s="241">
        <f t="shared" si="7"/>
        <v>24990</v>
      </c>
      <c r="H262" s="25"/>
    </row>
    <row r="263" spans="1:8" ht="24.95" customHeight="1" x14ac:dyDescent="0.25">
      <c r="A263" s="73">
        <v>258</v>
      </c>
      <c r="B263" s="247" t="s">
        <v>796</v>
      </c>
      <c r="C263" s="104" t="s">
        <v>18</v>
      </c>
      <c r="D263" s="240">
        <v>1</v>
      </c>
      <c r="E263" s="278">
        <v>42017</v>
      </c>
      <c r="F263" s="241">
        <f t="shared" ref="F263:F326" si="8">+E263*0.19</f>
        <v>7983.2300000000005</v>
      </c>
      <c r="G263" s="241">
        <f t="shared" ref="G263:G326" si="9">+F263+E263</f>
        <v>50000.23</v>
      </c>
      <c r="H263" s="25"/>
    </row>
    <row r="264" spans="1:8" ht="24.95" customHeight="1" x14ac:dyDescent="0.25">
      <c r="A264" s="73">
        <v>259</v>
      </c>
      <c r="B264" s="247" t="s">
        <v>1469</v>
      </c>
      <c r="C264" s="104" t="s">
        <v>18</v>
      </c>
      <c r="D264" s="240">
        <v>1</v>
      </c>
      <c r="E264" s="278">
        <v>82353</v>
      </c>
      <c r="F264" s="241">
        <f t="shared" si="8"/>
        <v>15647.07</v>
      </c>
      <c r="G264" s="241">
        <f t="shared" si="9"/>
        <v>98000.07</v>
      </c>
      <c r="H264" s="25"/>
    </row>
    <row r="265" spans="1:8" ht="24.95" customHeight="1" x14ac:dyDescent="0.25">
      <c r="A265" s="73">
        <v>260</v>
      </c>
      <c r="B265" s="247" t="s">
        <v>1470</v>
      </c>
      <c r="C265" s="104" t="s">
        <v>18</v>
      </c>
      <c r="D265" s="240">
        <v>1</v>
      </c>
      <c r="E265" s="278">
        <v>45978</v>
      </c>
      <c r="F265" s="241">
        <f t="shared" si="8"/>
        <v>8735.82</v>
      </c>
      <c r="G265" s="241">
        <f t="shared" si="9"/>
        <v>54713.82</v>
      </c>
      <c r="H265" s="25"/>
    </row>
    <row r="266" spans="1:8" ht="24.95" customHeight="1" x14ac:dyDescent="0.25">
      <c r="A266" s="73">
        <v>261</v>
      </c>
      <c r="B266" s="247" t="s">
        <v>801</v>
      </c>
      <c r="C266" s="104" t="s">
        <v>18</v>
      </c>
      <c r="D266" s="240">
        <v>1</v>
      </c>
      <c r="E266" s="278">
        <v>82353</v>
      </c>
      <c r="F266" s="241">
        <f t="shared" si="8"/>
        <v>15647.07</v>
      </c>
      <c r="G266" s="241">
        <f t="shared" si="9"/>
        <v>98000.07</v>
      </c>
      <c r="H266" s="25"/>
    </row>
    <row r="267" spans="1:8" ht="24.95" customHeight="1" x14ac:dyDescent="0.25">
      <c r="A267" s="73">
        <v>262</v>
      </c>
      <c r="B267" s="247" t="s">
        <v>803</v>
      </c>
      <c r="C267" s="104" t="s">
        <v>804</v>
      </c>
      <c r="D267" s="240">
        <v>1</v>
      </c>
      <c r="E267" s="278">
        <v>56492</v>
      </c>
      <c r="F267" s="241">
        <f t="shared" si="8"/>
        <v>10733.48</v>
      </c>
      <c r="G267" s="241">
        <f t="shared" si="9"/>
        <v>67225.48</v>
      </c>
      <c r="H267" s="25"/>
    </row>
    <row r="268" spans="1:8" ht="24.95" customHeight="1" x14ac:dyDescent="0.25">
      <c r="A268" s="73">
        <v>263</v>
      </c>
      <c r="B268" s="247" t="s">
        <v>805</v>
      </c>
      <c r="C268" s="104" t="s">
        <v>18</v>
      </c>
      <c r="D268" s="240">
        <v>1</v>
      </c>
      <c r="E268" s="278">
        <v>5483</v>
      </c>
      <c r="F268" s="241">
        <f t="shared" si="8"/>
        <v>1041.77</v>
      </c>
      <c r="G268" s="241">
        <f t="shared" si="9"/>
        <v>6524.77</v>
      </c>
      <c r="H268" s="25"/>
    </row>
    <row r="269" spans="1:8" ht="24.95" customHeight="1" x14ac:dyDescent="0.25">
      <c r="A269" s="73">
        <v>264</v>
      </c>
      <c r="B269" s="247" t="s">
        <v>806</v>
      </c>
      <c r="C269" s="104" t="s">
        <v>18</v>
      </c>
      <c r="D269" s="240">
        <v>1</v>
      </c>
      <c r="E269" s="278">
        <v>76395</v>
      </c>
      <c r="F269" s="241">
        <f t="shared" si="8"/>
        <v>14515.05</v>
      </c>
      <c r="G269" s="241">
        <f t="shared" si="9"/>
        <v>90910.05</v>
      </c>
      <c r="H269" s="25"/>
    </row>
    <row r="270" spans="1:8" ht="24.95" customHeight="1" x14ac:dyDescent="0.25">
      <c r="A270" s="73">
        <v>265</v>
      </c>
      <c r="B270" s="247" t="s">
        <v>1471</v>
      </c>
      <c r="C270" s="104" t="s">
        <v>115</v>
      </c>
      <c r="D270" s="240">
        <v>1</v>
      </c>
      <c r="E270" s="278">
        <v>11645</v>
      </c>
      <c r="F270" s="241">
        <f t="shared" si="8"/>
        <v>2212.5500000000002</v>
      </c>
      <c r="G270" s="241">
        <f t="shared" si="9"/>
        <v>13857.55</v>
      </c>
      <c r="H270" s="25"/>
    </row>
    <row r="271" spans="1:8" ht="24.95" customHeight="1" x14ac:dyDescent="0.25">
      <c r="A271" s="73">
        <v>266</v>
      </c>
      <c r="B271" s="247" t="s">
        <v>808</v>
      </c>
      <c r="C271" s="104" t="s">
        <v>18</v>
      </c>
      <c r="D271" s="240">
        <v>1</v>
      </c>
      <c r="E271" s="278">
        <v>2675</v>
      </c>
      <c r="F271" s="241">
        <f t="shared" si="8"/>
        <v>508.25</v>
      </c>
      <c r="G271" s="241">
        <f t="shared" si="9"/>
        <v>3183.25</v>
      </c>
      <c r="H271" s="25"/>
    </row>
    <row r="272" spans="1:8" ht="24.95" customHeight="1" x14ac:dyDescent="0.25">
      <c r="A272" s="73">
        <v>267</v>
      </c>
      <c r="B272" s="247" t="s">
        <v>813</v>
      </c>
      <c r="C272" s="104" t="s">
        <v>18</v>
      </c>
      <c r="D272" s="240">
        <v>1</v>
      </c>
      <c r="E272" s="278">
        <v>2675</v>
      </c>
      <c r="F272" s="241">
        <f t="shared" si="8"/>
        <v>508.25</v>
      </c>
      <c r="G272" s="241">
        <f t="shared" si="9"/>
        <v>3183.25</v>
      </c>
      <c r="H272" s="25"/>
    </row>
    <row r="273" spans="1:8" ht="24.95" customHeight="1" x14ac:dyDescent="0.25">
      <c r="A273" s="73">
        <v>268</v>
      </c>
      <c r="B273" s="247" t="s">
        <v>1472</v>
      </c>
      <c r="C273" s="104" t="s">
        <v>18</v>
      </c>
      <c r="D273" s="240">
        <v>1</v>
      </c>
      <c r="E273" s="278">
        <v>2675</v>
      </c>
      <c r="F273" s="241">
        <f t="shared" si="8"/>
        <v>508.25</v>
      </c>
      <c r="G273" s="241">
        <f t="shared" si="9"/>
        <v>3183.25</v>
      </c>
      <c r="H273" s="25"/>
    </row>
    <row r="274" spans="1:8" ht="24.95" customHeight="1" x14ac:dyDescent="0.25">
      <c r="A274" s="73">
        <v>269</v>
      </c>
      <c r="B274" s="247" t="s">
        <v>814</v>
      </c>
      <c r="C274" s="104" t="s">
        <v>18</v>
      </c>
      <c r="D274" s="240">
        <v>1</v>
      </c>
      <c r="E274" s="278">
        <v>2675</v>
      </c>
      <c r="F274" s="241">
        <f t="shared" si="8"/>
        <v>508.25</v>
      </c>
      <c r="G274" s="241">
        <f t="shared" si="9"/>
        <v>3183.25</v>
      </c>
      <c r="H274" s="25"/>
    </row>
    <row r="275" spans="1:8" ht="24.95" customHeight="1" x14ac:dyDescent="0.25">
      <c r="A275" s="73">
        <v>270</v>
      </c>
      <c r="B275" s="247" t="s">
        <v>817</v>
      </c>
      <c r="C275" s="104" t="s">
        <v>18</v>
      </c>
      <c r="D275" s="240">
        <v>1</v>
      </c>
      <c r="E275" s="278">
        <v>2675</v>
      </c>
      <c r="F275" s="241">
        <f t="shared" si="8"/>
        <v>508.25</v>
      </c>
      <c r="G275" s="241">
        <f t="shared" si="9"/>
        <v>3183.25</v>
      </c>
      <c r="H275" s="25"/>
    </row>
    <row r="276" spans="1:8" ht="24.95" customHeight="1" x14ac:dyDescent="0.25">
      <c r="A276" s="73">
        <v>271</v>
      </c>
      <c r="B276" s="247" t="s">
        <v>818</v>
      </c>
      <c r="C276" s="104" t="s">
        <v>18</v>
      </c>
      <c r="D276" s="240">
        <v>1</v>
      </c>
      <c r="E276" s="278">
        <v>765</v>
      </c>
      <c r="F276" s="241">
        <f t="shared" si="8"/>
        <v>145.35</v>
      </c>
      <c r="G276" s="241">
        <f t="shared" si="9"/>
        <v>910.35</v>
      </c>
      <c r="H276" s="25"/>
    </row>
    <row r="277" spans="1:8" ht="24.95" customHeight="1" x14ac:dyDescent="0.25">
      <c r="A277" s="73">
        <v>272</v>
      </c>
      <c r="B277" s="247" t="s">
        <v>819</v>
      </c>
      <c r="C277" s="104" t="s">
        <v>18</v>
      </c>
      <c r="D277" s="240">
        <v>1</v>
      </c>
      <c r="E277" s="278">
        <v>2675</v>
      </c>
      <c r="F277" s="241">
        <f t="shared" si="8"/>
        <v>508.25</v>
      </c>
      <c r="G277" s="241">
        <f t="shared" si="9"/>
        <v>3183.25</v>
      </c>
      <c r="H277" s="25"/>
    </row>
    <row r="278" spans="1:8" ht="24.95" customHeight="1" x14ac:dyDescent="0.25">
      <c r="A278" s="73">
        <v>273</v>
      </c>
      <c r="B278" s="247" t="s">
        <v>820</v>
      </c>
      <c r="C278" s="104" t="s">
        <v>18</v>
      </c>
      <c r="D278" s="240">
        <v>1</v>
      </c>
      <c r="E278" s="278">
        <v>2675</v>
      </c>
      <c r="F278" s="241">
        <f t="shared" si="8"/>
        <v>508.25</v>
      </c>
      <c r="G278" s="241">
        <f t="shared" si="9"/>
        <v>3183.25</v>
      </c>
      <c r="H278" s="25"/>
    </row>
    <row r="279" spans="1:8" ht="24.95" customHeight="1" x14ac:dyDescent="0.25">
      <c r="A279" s="73">
        <v>274</v>
      </c>
      <c r="B279" s="247" t="s">
        <v>1473</v>
      </c>
      <c r="C279" s="104" t="s">
        <v>18</v>
      </c>
      <c r="D279" s="240">
        <v>1</v>
      </c>
      <c r="E279" s="278">
        <v>95798</v>
      </c>
      <c r="F279" s="241">
        <f t="shared" si="8"/>
        <v>18201.62</v>
      </c>
      <c r="G279" s="241">
        <f t="shared" si="9"/>
        <v>113999.62</v>
      </c>
      <c r="H279" s="25"/>
    </row>
    <row r="280" spans="1:8" ht="24.95" customHeight="1" x14ac:dyDescent="0.25">
      <c r="A280" s="73">
        <v>275</v>
      </c>
      <c r="B280" s="247" t="s">
        <v>848</v>
      </c>
      <c r="C280" s="104" t="s">
        <v>18</v>
      </c>
      <c r="D280" s="240">
        <v>1</v>
      </c>
      <c r="E280" s="278">
        <v>321653</v>
      </c>
      <c r="F280" s="241">
        <f t="shared" si="8"/>
        <v>61114.07</v>
      </c>
      <c r="G280" s="241">
        <f t="shared" si="9"/>
        <v>382767.07</v>
      </c>
      <c r="H280" s="25"/>
    </row>
    <row r="281" spans="1:8" ht="24.95" customHeight="1" x14ac:dyDescent="0.25">
      <c r="A281" s="73">
        <v>276</v>
      </c>
      <c r="B281" s="247" t="s">
        <v>849</v>
      </c>
      <c r="C281" s="104" t="s">
        <v>18</v>
      </c>
      <c r="D281" s="240">
        <v>1</v>
      </c>
      <c r="E281" s="278">
        <v>218563</v>
      </c>
      <c r="F281" s="241">
        <f t="shared" si="8"/>
        <v>41526.97</v>
      </c>
      <c r="G281" s="241">
        <f t="shared" si="9"/>
        <v>260089.97</v>
      </c>
      <c r="H281" s="25"/>
    </row>
    <row r="282" spans="1:8" ht="24.95" customHeight="1" x14ac:dyDescent="0.25">
      <c r="A282" s="73">
        <v>277</v>
      </c>
      <c r="B282" s="247" t="s">
        <v>854</v>
      </c>
      <c r="C282" s="104" t="s">
        <v>18</v>
      </c>
      <c r="D282" s="240">
        <v>1</v>
      </c>
      <c r="E282" s="278">
        <v>264594</v>
      </c>
      <c r="F282" s="241">
        <f t="shared" si="8"/>
        <v>50272.86</v>
      </c>
      <c r="G282" s="241">
        <f t="shared" si="9"/>
        <v>314866.86</v>
      </c>
      <c r="H282" s="25"/>
    </row>
    <row r="283" spans="1:8" ht="24.95" customHeight="1" x14ac:dyDescent="0.25">
      <c r="A283" s="73">
        <v>278</v>
      </c>
      <c r="B283" s="247" t="s">
        <v>855</v>
      </c>
      <c r="C283" s="104" t="s">
        <v>18</v>
      </c>
      <c r="D283" s="240">
        <v>1</v>
      </c>
      <c r="E283" s="278">
        <v>2514</v>
      </c>
      <c r="F283" s="241">
        <f t="shared" si="8"/>
        <v>477.66</v>
      </c>
      <c r="G283" s="241">
        <f t="shared" si="9"/>
        <v>2991.66</v>
      </c>
      <c r="H283" s="25"/>
    </row>
    <row r="284" spans="1:8" ht="24.95" customHeight="1" x14ac:dyDescent="0.25">
      <c r="A284" s="73">
        <v>279</v>
      </c>
      <c r="B284" s="247" t="s">
        <v>866</v>
      </c>
      <c r="C284" s="104" t="s">
        <v>18</v>
      </c>
      <c r="D284" s="240">
        <v>1</v>
      </c>
      <c r="E284" s="278">
        <v>18654</v>
      </c>
      <c r="F284" s="241">
        <f t="shared" si="8"/>
        <v>3544.26</v>
      </c>
      <c r="G284" s="241">
        <f t="shared" si="9"/>
        <v>22198.260000000002</v>
      </c>
      <c r="H284" s="25"/>
    </row>
    <row r="285" spans="1:8" ht="24.95" customHeight="1" x14ac:dyDescent="0.25">
      <c r="A285" s="73">
        <v>280</v>
      </c>
      <c r="B285" s="247" t="s">
        <v>869</v>
      </c>
      <c r="C285" s="104" t="s">
        <v>18</v>
      </c>
      <c r="D285" s="240">
        <v>1</v>
      </c>
      <c r="E285" s="278">
        <v>28654</v>
      </c>
      <c r="F285" s="241">
        <f t="shared" si="8"/>
        <v>5444.26</v>
      </c>
      <c r="G285" s="241">
        <f t="shared" si="9"/>
        <v>34098.26</v>
      </c>
      <c r="H285" s="25"/>
    </row>
    <row r="286" spans="1:8" ht="24.95" customHeight="1" x14ac:dyDescent="0.25">
      <c r="A286" s="73">
        <v>281</v>
      </c>
      <c r="B286" s="247" t="s">
        <v>887</v>
      </c>
      <c r="C286" s="104" t="s">
        <v>18</v>
      </c>
      <c r="D286" s="240">
        <v>1</v>
      </c>
      <c r="E286" s="278">
        <v>42017</v>
      </c>
      <c r="F286" s="241">
        <f t="shared" si="8"/>
        <v>7983.2300000000005</v>
      </c>
      <c r="G286" s="241">
        <f t="shared" si="9"/>
        <v>50000.23</v>
      </c>
      <c r="H286" s="25"/>
    </row>
    <row r="287" spans="1:8" ht="24.95" customHeight="1" x14ac:dyDescent="0.25">
      <c r="A287" s="73">
        <v>282</v>
      </c>
      <c r="B287" s="247" t="s">
        <v>888</v>
      </c>
      <c r="C287" s="104" t="s">
        <v>18</v>
      </c>
      <c r="D287" s="240">
        <v>1</v>
      </c>
      <c r="E287" s="278">
        <v>45400</v>
      </c>
      <c r="F287" s="241">
        <f t="shared" si="8"/>
        <v>8626</v>
      </c>
      <c r="G287" s="241">
        <f t="shared" si="9"/>
        <v>54026</v>
      </c>
      <c r="H287" s="25"/>
    </row>
    <row r="288" spans="1:8" ht="24.95" customHeight="1" x14ac:dyDescent="0.25">
      <c r="A288" s="73">
        <v>283</v>
      </c>
      <c r="B288" s="247" t="s">
        <v>889</v>
      </c>
      <c r="C288" s="104" t="s">
        <v>18</v>
      </c>
      <c r="D288" s="240">
        <v>1</v>
      </c>
      <c r="E288" s="278">
        <v>38000</v>
      </c>
      <c r="F288" s="241">
        <f t="shared" si="8"/>
        <v>7220</v>
      </c>
      <c r="G288" s="241">
        <f t="shared" si="9"/>
        <v>45220</v>
      </c>
      <c r="H288" s="25"/>
    </row>
    <row r="289" spans="1:8" ht="24.95" customHeight="1" x14ac:dyDescent="0.25">
      <c r="A289" s="73">
        <v>284</v>
      </c>
      <c r="B289" s="247" t="s">
        <v>892</v>
      </c>
      <c r="C289" s="104" t="s">
        <v>18</v>
      </c>
      <c r="D289" s="240">
        <v>1</v>
      </c>
      <c r="E289" s="278">
        <v>29654</v>
      </c>
      <c r="F289" s="241">
        <f t="shared" si="8"/>
        <v>5634.26</v>
      </c>
      <c r="G289" s="241">
        <f t="shared" si="9"/>
        <v>35288.26</v>
      </c>
      <c r="H289" s="25"/>
    </row>
    <row r="290" spans="1:8" ht="24.95" customHeight="1" x14ac:dyDescent="0.25">
      <c r="A290" s="73">
        <v>285</v>
      </c>
      <c r="B290" s="247" t="s">
        <v>1475</v>
      </c>
      <c r="C290" s="104" t="s">
        <v>359</v>
      </c>
      <c r="D290" s="240">
        <v>1</v>
      </c>
      <c r="E290" s="278">
        <v>85874</v>
      </c>
      <c r="F290" s="241">
        <f t="shared" si="8"/>
        <v>16316.06</v>
      </c>
      <c r="G290" s="241">
        <f t="shared" si="9"/>
        <v>102190.06</v>
      </c>
      <c r="H290" s="25"/>
    </row>
    <row r="291" spans="1:8" ht="24.95" customHeight="1" x14ac:dyDescent="0.25">
      <c r="A291" s="73">
        <v>286</v>
      </c>
      <c r="B291" s="247" t="s">
        <v>1476</v>
      </c>
      <c r="C291" s="104" t="s">
        <v>359</v>
      </c>
      <c r="D291" s="240">
        <v>1</v>
      </c>
      <c r="E291" s="278">
        <v>98564</v>
      </c>
      <c r="F291" s="241">
        <f t="shared" si="8"/>
        <v>18727.16</v>
      </c>
      <c r="G291" s="241">
        <f t="shared" si="9"/>
        <v>117291.16</v>
      </c>
      <c r="H291" s="25"/>
    </row>
    <row r="292" spans="1:8" ht="24.95" customHeight="1" x14ac:dyDescent="0.25">
      <c r="A292" s="73">
        <v>287</v>
      </c>
      <c r="B292" s="247" t="s">
        <v>895</v>
      </c>
      <c r="C292" s="104" t="s">
        <v>18</v>
      </c>
      <c r="D292" s="240">
        <v>1</v>
      </c>
      <c r="E292" s="278">
        <v>28654</v>
      </c>
      <c r="F292" s="241">
        <f t="shared" si="8"/>
        <v>5444.26</v>
      </c>
      <c r="G292" s="241">
        <f t="shared" si="9"/>
        <v>34098.26</v>
      </c>
      <c r="H292" s="25"/>
    </row>
    <row r="293" spans="1:8" ht="24.95" customHeight="1" x14ac:dyDescent="0.25">
      <c r="A293" s="73">
        <v>288</v>
      </c>
      <c r="B293" s="247" t="s">
        <v>896</v>
      </c>
      <c r="C293" s="104" t="s">
        <v>18</v>
      </c>
      <c r="D293" s="240">
        <v>1</v>
      </c>
      <c r="E293" s="278">
        <v>17685</v>
      </c>
      <c r="F293" s="241">
        <f t="shared" si="8"/>
        <v>3360.15</v>
      </c>
      <c r="G293" s="241">
        <f t="shared" si="9"/>
        <v>21045.15</v>
      </c>
      <c r="H293" s="25"/>
    </row>
    <row r="294" spans="1:8" ht="24.95" customHeight="1" x14ac:dyDescent="0.25">
      <c r="A294" s="73">
        <v>289</v>
      </c>
      <c r="B294" s="247" t="s">
        <v>899</v>
      </c>
      <c r="C294" s="104" t="s">
        <v>18</v>
      </c>
      <c r="D294" s="240">
        <v>1</v>
      </c>
      <c r="E294" s="278">
        <v>17648</v>
      </c>
      <c r="F294" s="241">
        <f t="shared" si="8"/>
        <v>3353.12</v>
      </c>
      <c r="G294" s="241">
        <f t="shared" si="9"/>
        <v>21001.119999999999</v>
      </c>
      <c r="H294" s="25"/>
    </row>
    <row r="295" spans="1:8" ht="24.95" customHeight="1" x14ac:dyDescent="0.25">
      <c r="A295" s="73">
        <v>290</v>
      </c>
      <c r="B295" s="247" t="s">
        <v>906</v>
      </c>
      <c r="C295" s="104" t="s">
        <v>907</v>
      </c>
      <c r="D295" s="240">
        <v>1</v>
      </c>
      <c r="E295" s="278">
        <v>54854</v>
      </c>
      <c r="F295" s="241">
        <f t="shared" si="8"/>
        <v>10422.26</v>
      </c>
      <c r="G295" s="241">
        <f t="shared" si="9"/>
        <v>65276.26</v>
      </c>
      <c r="H295" s="25"/>
    </row>
    <row r="296" spans="1:8" ht="24.95" customHeight="1" x14ac:dyDescent="0.25">
      <c r="A296" s="73">
        <v>291</v>
      </c>
      <c r="B296" s="247" t="s">
        <v>908</v>
      </c>
      <c r="C296" s="104" t="s">
        <v>907</v>
      </c>
      <c r="D296" s="240">
        <v>1</v>
      </c>
      <c r="E296" s="278">
        <v>87094</v>
      </c>
      <c r="F296" s="241">
        <f t="shared" si="8"/>
        <v>16547.86</v>
      </c>
      <c r="G296" s="241">
        <f t="shared" si="9"/>
        <v>103641.86</v>
      </c>
      <c r="H296" s="25"/>
    </row>
    <row r="297" spans="1:8" ht="24.95" customHeight="1" x14ac:dyDescent="0.25">
      <c r="A297" s="73">
        <v>292</v>
      </c>
      <c r="B297" s="247" t="s">
        <v>909</v>
      </c>
      <c r="C297" s="104" t="s">
        <v>907</v>
      </c>
      <c r="D297" s="240">
        <v>1</v>
      </c>
      <c r="E297" s="278">
        <v>175483</v>
      </c>
      <c r="F297" s="241">
        <f t="shared" si="8"/>
        <v>33341.769999999997</v>
      </c>
      <c r="G297" s="241">
        <f t="shared" si="9"/>
        <v>208824.77</v>
      </c>
      <c r="H297" s="25"/>
    </row>
    <row r="298" spans="1:8" ht="24.95" customHeight="1" x14ac:dyDescent="0.25">
      <c r="A298" s="73">
        <v>293</v>
      </c>
      <c r="B298" s="247" t="s">
        <v>910</v>
      </c>
      <c r="C298" s="104" t="s">
        <v>907</v>
      </c>
      <c r="D298" s="240">
        <v>1</v>
      </c>
      <c r="E298" s="278">
        <v>175483</v>
      </c>
      <c r="F298" s="241">
        <f t="shared" si="8"/>
        <v>33341.769999999997</v>
      </c>
      <c r="G298" s="241">
        <f t="shared" si="9"/>
        <v>208824.77</v>
      </c>
      <c r="H298" s="25"/>
    </row>
    <row r="299" spans="1:8" ht="24.95" customHeight="1" x14ac:dyDescent="0.25">
      <c r="A299" s="73">
        <v>294</v>
      </c>
      <c r="B299" s="247" t="s">
        <v>911</v>
      </c>
      <c r="C299" s="104" t="s">
        <v>907</v>
      </c>
      <c r="D299" s="240">
        <v>1</v>
      </c>
      <c r="E299" s="278">
        <v>100840</v>
      </c>
      <c r="F299" s="241">
        <f t="shared" si="8"/>
        <v>19159.599999999999</v>
      </c>
      <c r="G299" s="241">
        <f t="shared" si="9"/>
        <v>119999.6</v>
      </c>
      <c r="H299" s="25"/>
    </row>
    <row r="300" spans="1:8" ht="24.95" customHeight="1" x14ac:dyDescent="0.25">
      <c r="A300" s="73">
        <v>295</v>
      </c>
      <c r="B300" s="247" t="s">
        <v>1477</v>
      </c>
      <c r="C300" s="104" t="s">
        <v>907</v>
      </c>
      <c r="D300" s="240">
        <v>1</v>
      </c>
      <c r="E300" s="278">
        <v>78904</v>
      </c>
      <c r="F300" s="241">
        <f t="shared" si="8"/>
        <v>14991.76</v>
      </c>
      <c r="G300" s="241">
        <f t="shared" si="9"/>
        <v>93895.76</v>
      </c>
      <c r="H300" s="25"/>
    </row>
    <row r="301" spans="1:8" ht="24.95" customHeight="1" x14ac:dyDescent="0.25">
      <c r="A301" s="73">
        <v>296</v>
      </c>
      <c r="B301" s="247" t="s">
        <v>918</v>
      </c>
      <c r="C301" s="104" t="s">
        <v>907</v>
      </c>
      <c r="D301" s="240">
        <v>1</v>
      </c>
      <c r="E301" s="278">
        <v>78965</v>
      </c>
      <c r="F301" s="241">
        <f t="shared" si="8"/>
        <v>15003.35</v>
      </c>
      <c r="G301" s="241">
        <f t="shared" si="9"/>
        <v>93968.35</v>
      </c>
      <c r="H301" s="25"/>
    </row>
    <row r="302" spans="1:8" ht="24.95" customHeight="1" x14ac:dyDescent="0.25">
      <c r="A302" s="73">
        <v>297</v>
      </c>
      <c r="B302" s="247" t="s">
        <v>924</v>
      </c>
      <c r="C302" s="104" t="s">
        <v>907</v>
      </c>
      <c r="D302" s="240">
        <v>1</v>
      </c>
      <c r="E302" s="278">
        <v>376845</v>
      </c>
      <c r="F302" s="241">
        <f t="shared" si="8"/>
        <v>71600.55</v>
      </c>
      <c r="G302" s="241">
        <f t="shared" si="9"/>
        <v>448445.55</v>
      </c>
      <c r="H302" s="25"/>
    </row>
    <row r="303" spans="1:8" ht="24.95" customHeight="1" x14ac:dyDescent="0.25">
      <c r="A303" s="73">
        <v>298</v>
      </c>
      <c r="B303" s="247" t="s">
        <v>1481</v>
      </c>
      <c r="C303" s="104" t="s">
        <v>907</v>
      </c>
      <c r="D303" s="240">
        <v>1</v>
      </c>
      <c r="E303" s="278">
        <v>376845</v>
      </c>
      <c r="F303" s="241">
        <f t="shared" si="8"/>
        <v>71600.55</v>
      </c>
      <c r="G303" s="241">
        <f t="shared" si="9"/>
        <v>448445.55</v>
      </c>
      <c r="H303" s="25"/>
    </row>
    <row r="304" spans="1:8" ht="24.95" customHeight="1" x14ac:dyDescent="0.25">
      <c r="A304" s="73">
        <v>299</v>
      </c>
      <c r="B304" s="247" t="s">
        <v>925</v>
      </c>
      <c r="C304" s="104" t="s">
        <v>907</v>
      </c>
      <c r="D304" s="240">
        <v>1</v>
      </c>
      <c r="E304" s="278">
        <v>376845</v>
      </c>
      <c r="F304" s="241">
        <f t="shared" si="8"/>
        <v>71600.55</v>
      </c>
      <c r="G304" s="241">
        <f t="shared" si="9"/>
        <v>448445.55</v>
      </c>
      <c r="H304" s="25"/>
    </row>
    <row r="305" spans="1:8" ht="24.95" customHeight="1" x14ac:dyDescent="0.25">
      <c r="A305" s="73">
        <v>300</v>
      </c>
      <c r="B305" s="247" t="s">
        <v>926</v>
      </c>
      <c r="C305" s="104" t="s">
        <v>907</v>
      </c>
      <c r="D305" s="240">
        <v>1</v>
      </c>
      <c r="E305" s="278">
        <v>376845</v>
      </c>
      <c r="F305" s="241">
        <f t="shared" si="8"/>
        <v>71600.55</v>
      </c>
      <c r="G305" s="241">
        <f t="shared" si="9"/>
        <v>448445.55</v>
      </c>
      <c r="H305" s="25"/>
    </row>
    <row r="306" spans="1:8" ht="24.95" customHeight="1" x14ac:dyDescent="0.25">
      <c r="A306" s="73">
        <v>301</v>
      </c>
      <c r="B306" s="247" t="s">
        <v>927</v>
      </c>
      <c r="C306" s="104" t="s">
        <v>907</v>
      </c>
      <c r="D306" s="240">
        <v>1</v>
      </c>
      <c r="E306" s="278">
        <v>109243</v>
      </c>
      <c r="F306" s="241">
        <f t="shared" si="8"/>
        <v>20756.170000000002</v>
      </c>
      <c r="G306" s="241">
        <f t="shared" si="9"/>
        <v>129999.17</v>
      </c>
      <c r="H306" s="25"/>
    </row>
    <row r="307" spans="1:8" ht="24.95" customHeight="1" x14ac:dyDescent="0.25">
      <c r="A307" s="73">
        <v>302</v>
      </c>
      <c r="B307" s="247" t="s">
        <v>928</v>
      </c>
      <c r="C307" s="104" t="s">
        <v>907</v>
      </c>
      <c r="D307" s="240">
        <v>1</v>
      </c>
      <c r="E307" s="278">
        <v>109243</v>
      </c>
      <c r="F307" s="241">
        <f t="shared" si="8"/>
        <v>20756.170000000002</v>
      </c>
      <c r="G307" s="241">
        <f t="shared" si="9"/>
        <v>129999.17</v>
      </c>
      <c r="H307" s="25"/>
    </row>
    <row r="308" spans="1:8" ht="24.95" customHeight="1" x14ac:dyDescent="0.25">
      <c r="A308" s="73">
        <v>303</v>
      </c>
      <c r="B308" s="247" t="s">
        <v>929</v>
      </c>
      <c r="C308" s="104" t="s">
        <v>370</v>
      </c>
      <c r="D308" s="240">
        <v>1</v>
      </c>
      <c r="E308" s="278">
        <v>43876</v>
      </c>
      <c r="F308" s="241">
        <f t="shared" si="8"/>
        <v>8336.44</v>
      </c>
      <c r="G308" s="241">
        <f t="shared" si="9"/>
        <v>52212.44</v>
      </c>
      <c r="H308" s="25"/>
    </row>
    <row r="309" spans="1:8" ht="24.95" customHeight="1" x14ac:dyDescent="0.25">
      <c r="A309" s="73">
        <v>304</v>
      </c>
      <c r="B309" s="247" t="s">
        <v>1482</v>
      </c>
      <c r="C309" s="104" t="s">
        <v>18</v>
      </c>
      <c r="D309" s="240">
        <v>1</v>
      </c>
      <c r="E309" s="278">
        <v>40765</v>
      </c>
      <c r="F309" s="241">
        <f t="shared" si="8"/>
        <v>7745.35</v>
      </c>
      <c r="G309" s="241">
        <f t="shared" si="9"/>
        <v>48510.35</v>
      </c>
      <c r="H309" s="25"/>
    </row>
    <row r="310" spans="1:8" ht="24.95" customHeight="1" x14ac:dyDescent="0.25">
      <c r="A310" s="73">
        <v>305</v>
      </c>
      <c r="B310" s="247" t="s">
        <v>931</v>
      </c>
      <c r="C310" s="104" t="s">
        <v>370</v>
      </c>
      <c r="D310" s="240">
        <v>1</v>
      </c>
      <c r="E310" s="278">
        <v>34876</v>
      </c>
      <c r="F310" s="241">
        <f t="shared" si="8"/>
        <v>6626.4400000000005</v>
      </c>
      <c r="G310" s="241">
        <f t="shared" si="9"/>
        <v>41502.44</v>
      </c>
      <c r="H310" s="25"/>
    </row>
    <row r="311" spans="1:8" ht="24.95" customHeight="1" x14ac:dyDescent="0.25">
      <c r="A311" s="73">
        <v>306</v>
      </c>
      <c r="B311" s="247" t="s">
        <v>1483</v>
      </c>
      <c r="C311" s="104" t="s">
        <v>18</v>
      </c>
      <c r="D311" s="240">
        <v>1</v>
      </c>
      <c r="E311" s="278">
        <v>39867</v>
      </c>
      <c r="F311" s="241">
        <f t="shared" si="8"/>
        <v>7574.7300000000005</v>
      </c>
      <c r="G311" s="241">
        <f t="shared" si="9"/>
        <v>47441.73</v>
      </c>
      <c r="H311" s="25"/>
    </row>
    <row r="312" spans="1:8" ht="24.95" customHeight="1" x14ac:dyDescent="0.25">
      <c r="A312" s="281">
        <v>307</v>
      </c>
      <c r="B312" s="282" t="s">
        <v>1484</v>
      </c>
      <c r="C312" s="283" t="s">
        <v>370</v>
      </c>
      <c r="D312" s="240">
        <v>1</v>
      </c>
      <c r="E312" s="278">
        <v>12765</v>
      </c>
      <c r="F312" s="241">
        <f t="shared" si="8"/>
        <v>2425.35</v>
      </c>
      <c r="G312" s="241">
        <f t="shared" si="9"/>
        <v>15190.35</v>
      </c>
      <c r="H312" s="25"/>
    </row>
    <row r="313" spans="1:8" ht="24.95" customHeight="1" x14ac:dyDescent="0.25">
      <c r="A313" s="281">
        <v>308</v>
      </c>
      <c r="B313" s="282" t="s">
        <v>934</v>
      </c>
      <c r="C313" s="283" t="s">
        <v>930</v>
      </c>
      <c r="D313" s="240">
        <v>1</v>
      </c>
      <c r="E313" s="278">
        <v>34876</v>
      </c>
      <c r="F313" s="241">
        <f t="shared" si="8"/>
        <v>6626.4400000000005</v>
      </c>
      <c r="G313" s="241">
        <f t="shared" si="9"/>
        <v>41502.44</v>
      </c>
      <c r="H313" s="25"/>
    </row>
    <row r="314" spans="1:8" ht="24.95" customHeight="1" x14ac:dyDescent="0.25">
      <c r="A314" s="73">
        <v>309</v>
      </c>
      <c r="B314" s="247" t="s">
        <v>938</v>
      </c>
      <c r="C314" s="104" t="s">
        <v>370</v>
      </c>
      <c r="D314" s="240">
        <v>1</v>
      </c>
      <c r="E314" s="278">
        <v>19768</v>
      </c>
      <c r="F314" s="241">
        <f t="shared" si="8"/>
        <v>3755.92</v>
      </c>
      <c r="G314" s="241">
        <f t="shared" si="9"/>
        <v>23523.919999999998</v>
      </c>
      <c r="H314" s="25"/>
    </row>
    <row r="315" spans="1:8" ht="24.95" customHeight="1" x14ac:dyDescent="0.25">
      <c r="A315" s="73">
        <v>310</v>
      </c>
      <c r="B315" s="247" t="s">
        <v>941</v>
      </c>
      <c r="C315" s="104" t="s">
        <v>370</v>
      </c>
      <c r="D315" s="240">
        <v>1</v>
      </c>
      <c r="E315" s="278">
        <v>19000</v>
      </c>
      <c r="F315" s="241">
        <f t="shared" si="8"/>
        <v>3610</v>
      </c>
      <c r="G315" s="241">
        <f t="shared" si="9"/>
        <v>22610</v>
      </c>
      <c r="H315" s="25"/>
    </row>
    <row r="316" spans="1:8" ht="24.95" customHeight="1" x14ac:dyDescent="0.25">
      <c r="A316" s="73">
        <v>311</v>
      </c>
      <c r="B316" s="247" t="s">
        <v>944</v>
      </c>
      <c r="C316" s="104" t="s">
        <v>370</v>
      </c>
      <c r="D316" s="240">
        <v>1</v>
      </c>
      <c r="E316" s="278">
        <v>18765</v>
      </c>
      <c r="F316" s="241">
        <f t="shared" si="8"/>
        <v>3565.35</v>
      </c>
      <c r="G316" s="241">
        <f t="shared" si="9"/>
        <v>22330.35</v>
      </c>
      <c r="H316" s="25"/>
    </row>
    <row r="317" spans="1:8" ht="24.95" customHeight="1" x14ac:dyDescent="0.25">
      <c r="A317" s="73">
        <v>312</v>
      </c>
      <c r="B317" s="247" t="s">
        <v>946</v>
      </c>
      <c r="C317" s="104" t="s">
        <v>370</v>
      </c>
      <c r="D317" s="240">
        <v>1</v>
      </c>
      <c r="E317" s="278">
        <v>65734</v>
      </c>
      <c r="F317" s="241">
        <f t="shared" si="8"/>
        <v>12489.460000000001</v>
      </c>
      <c r="G317" s="241">
        <f t="shared" si="9"/>
        <v>78223.460000000006</v>
      </c>
      <c r="H317" s="25"/>
    </row>
    <row r="318" spans="1:8" ht="24.95" customHeight="1" x14ac:dyDescent="0.25">
      <c r="A318" s="73">
        <v>313</v>
      </c>
      <c r="B318" s="247" t="s">
        <v>948</v>
      </c>
      <c r="C318" s="104" t="s">
        <v>370</v>
      </c>
      <c r="D318" s="240">
        <v>1</v>
      </c>
      <c r="E318" s="278">
        <v>57345</v>
      </c>
      <c r="F318" s="241">
        <f t="shared" si="8"/>
        <v>10895.55</v>
      </c>
      <c r="G318" s="241">
        <f t="shared" si="9"/>
        <v>68240.55</v>
      </c>
      <c r="H318" s="25"/>
    </row>
    <row r="319" spans="1:8" ht="24.95" customHeight="1" x14ac:dyDescent="0.25">
      <c r="A319" s="73">
        <v>314</v>
      </c>
      <c r="B319" s="247" t="s">
        <v>950</v>
      </c>
      <c r="C319" s="104" t="s">
        <v>370</v>
      </c>
      <c r="D319" s="240">
        <v>1</v>
      </c>
      <c r="E319" s="278">
        <v>29675</v>
      </c>
      <c r="F319" s="241">
        <f t="shared" si="8"/>
        <v>5638.25</v>
      </c>
      <c r="G319" s="241">
        <f t="shared" si="9"/>
        <v>35313.25</v>
      </c>
      <c r="H319" s="25"/>
    </row>
    <row r="320" spans="1:8" ht="24.95" customHeight="1" x14ac:dyDescent="0.25">
      <c r="A320" s="73">
        <v>315</v>
      </c>
      <c r="B320" s="247" t="s">
        <v>951</v>
      </c>
      <c r="C320" s="104" t="s">
        <v>907</v>
      </c>
      <c r="D320" s="240">
        <v>1</v>
      </c>
      <c r="E320" s="278">
        <v>32764</v>
      </c>
      <c r="F320" s="241">
        <f t="shared" si="8"/>
        <v>6225.16</v>
      </c>
      <c r="G320" s="241">
        <f t="shared" si="9"/>
        <v>38989.160000000003</v>
      </c>
      <c r="H320" s="25"/>
    </row>
    <row r="321" spans="1:8" ht="24.95" customHeight="1" x14ac:dyDescent="0.25">
      <c r="A321" s="73">
        <v>316</v>
      </c>
      <c r="B321" s="247" t="s">
        <v>954</v>
      </c>
      <c r="C321" s="104" t="s">
        <v>907</v>
      </c>
      <c r="D321" s="240">
        <v>1</v>
      </c>
      <c r="E321" s="278">
        <v>5874</v>
      </c>
      <c r="F321" s="241">
        <f t="shared" si="8"/>
        <v>1116.06</v>
      </c>
      <c r="G321" s="241">
        <f t="shared" si="9"/>
        <v>6990.0599999999995</v>
      </c>
      <c r="H321" s="25"/>
    </row>
    <row r="322" spans="1:8" ht="24.95" customHeight="1" x14ac:dyDescent="0.25">
      <c r="A322" s="73">
        <v>317</v>
      </c>
      <c r="B322" s="247" t="s">
        <v>958</v>
      </c>
      <c r="C322" s="104" t="s">
        <v>907</v>
      </c>
      <c r="D322" s="240">
        <v>1</v>
      </c>
      <c r="E322" s="278">
        <v>18965</v>
      </c>
      <c r="F322" s="241">
        <f t="shared" si="8"/>
        <v>3603.35</v>
      </c>
      <c r="G322" s="241">
        <f t="shared" si="9"/>
        <v>22568.35</v>
      </c>
      <c r="H322" s="25"/>
    </row>
    <row r="323" spans="1:8" ht="24.95" customHeight="1" x14ac:dyDescent="0.25">
      <c r="A323" s="73">
        <v>318</v>
      </c>
      <c r="B323" s="247" t="s">
        <v>961</v>
      </c>
      <c r="C323" s="104" t="s">
        <v>907</v>
      </c>
      <c r="D323" s="240">
        <v>1</v>
      </c>
      <c r="E323" s="278">
        <v>17000</v>
      </c>
      <c r="F323" s="241">
        <f t="shared" si="8"/>
        <v>3230</v>
      </c>
      <c r="G323" s="241">
        <f t="shared" si="9"/>
        <v>20230</v>
      </c>
      <c r="H323" s="25"/>
    </row>
    <row r="324" spans="1:8" ht="24.95" customHeight="1" x14ac:dyDescent="0.25">
      <c r="A324" s="73">
        <v>319</v>
      </c>
      <c r="B324" s="247" t="s">
        <v>962</v>
      </c>
      <c r="C324" s="104" t="s">
        <v>907</v>
      </c>
      <c r="D324" s="240">
        <v>1</v>
      </c>
      <c r="E324" s="278">
        <v>5845</v>
      </c>
      <c r="F324" s="241">
        <f t="shared" si="8"/>
        <v>1110.55</v>
      </c>
      <c r="G324" s="241">
        <f t="shared" si="9"/>
        <v>6955.55</v>
      </c>
      <c r="H324" s="25"/>
    </row>
    <row r="325" spans="1:8" ht="24.95" customHeight="1" x14ac:dyDescent="0.25">
      <c r="A325" s="73">
        <v>320</v>
      </c>
      <c r="B325" s="247" t="s">
        <v>968</v>
      </c>
      <c r="C325" s="104" t="s">
        <v>907</v>
      </c>
      <c r="D325" s="240">
        <v>1</v>
      </c>
      <c r="E325" s="278">
        <v>17965</v>
      </c>
      <c r="F325" s="241">
        <f t="shared" si="8"/>
        <v>3413.35</v>
      </c>
      <c r="G325" s="241">
        <f t="shared" si="9"/>
        <v>21378.35</v>
      </c>
      <c r="H325" s="25"/>
    </row>
    <row r="326" spans="1:8" ht="24.95" customHeight="1" x14ac:dyDescent="0.25">
      <c r="A326" s="73">
        <v>321</v>
      </c>
      <c r="B326" s="247" t="s">
        <v>973</v>
      </c>
      <c r="C326" s="104" t="s">
        <v>907</v>
      </c>
      <c r="D326" s="240">
        <v>1</v>
      </c>
      <c r="E326" s="278">
        <v>176483</v>
      </c>
      <c r="F326" s="241">
        <f t="shared" si="8"/>
        <v>33531.769999999997</v>
      </c>
      <c r="G326" s="241">
        <f t="shared" si="9"/>
        <v>210014.77</v>
      </c>
      <c r="H326" s="25"/>
    </row>
    <row r="327" spans="1:8" ht="24.95" customHeight="1" x14ac:dyDescent="0.25">
      <c r="A327" s="73">
        <v>322</v>
      </c>
      <c r="B327" s="247" t="s">
        <v>974</v>
      </c>
      <c r="C327" s="104" t="s">
        <v>907</v>
      </c>
      <c r="D327" s="240">
        <v>1</v>
      </c>
      <c r="E327" s="278">
        <v>176483</v>
      </c>
      <c r="F327" s="241">
        <f t="shared" ref="F327:F390" si="10">+E327*0.19</f>
        <v>33531.769999999997</v>
      </c>
      <c r="G327" s="241">
        <f t="shared" ref="G327:G390" si="11">+F327+E327</f>
        <v>210014.77</v>
      </c>
      <c r="H327" s="25"/>
    </row>
    <row r="328" spans="1:8" ht="24.95" customHeight="1" x14ac:dyDescent="0.25">
      <c r="A328" s="73">
        <v>323</v>
      </c>
      <c r="B328" s="247" t="s">
        <v>981</v>
      </c>
      <c r="C328" s="104" t="s">
        <v>907</v>
      </c>
      <c r="D328" s="240">
        <v>1</v>
      </c>
      <c r="E328" s="278">
        <v>156432</v>
      </c>
      <c r="F328" s="241">
        <f t="shared" si="10"/>
        <v>29722.080000000002</v>
      </c>
      <c r="G328" s="241">
        <f t="shared" si="11"/>
        <v>186154.08000000002</v>
      </c>
      <c r="H328" s="25"/>
    </row>
    <row r="329" spans="1:8" ht="24.95" customHeight="1" x14ac:dyDescent="0.25">
      <c r="A329" s="73">
        <v>324</v>
      </c>
      <c r="B329" s="247" t="s">
        <v>987</v>
      </c>
      <c r="C329" s="104" t="s">
        <v>907</v>
      </c>
      <c r="D329" s="240">
        <v>1</v>
      </c>
      <c r="E329" s="278">
        <v>26453</v>
      </c>
      <c r="F329" s="241">
        <f t="shared" si="10"/>
        <v>5026.07</v>
      </c>
      <c r="G329" s="241">
        <f t="shared" si="11"/>
        <v>31479.07</v>
      </c>
      <c r="H329" s="25"/>
    </row>
    <row r="330" spans="1:8" ht="24.95" customHeight="1" x14ac:dyDescent="0.25">
      <c r="A330" s="73">
        <v>325</v>
      </c>
      <c r="B330" s="247" t="s">
        <v>990</v>
      </c>
      <c r="C330" s="104" t="s">
        <v>907</v>
      </c>
      <c r="D330" s="240">
        <v>1</v>
      </c>
      <c r="E330" s="278">
        <v>96583</v>
      </c>
      <c r="F330" s="241">
        <f t="shared" si="10"/>
        <v>18350.77</v>
      </c>
      <c r="G330" s="241">
        <f t="shared" si="11"/>
        <v>114933.77</v>
      </c>
      <c r="H330" s="25"/>
    </row>
    <row r="331" spans="1:8" ht="24.95" customHeight="1" x14ac:dyDescent="0.25">
      <c r="A331" s="73">
        <v>326</v>
      </c>
      <c r="B331" s="247" t="s">
        <v>994</v>
      </c>
      <c r="C331" s="104" t="s">
        <v>907</v>
      </c>
      <c r="D331" s="240">
        <v>1</v>
      </c>
      <c r="E331" s="278">
        <v>9674</v>
      </c>
      <c r="F331" s="241">
        <f t="shared" si="10"/>
        <v>1838.06</v>
      </c>
      <c r="G331" s="241">
        <f t="shared" si="11"/>
        <v>11512.06</v>
      </c>
      <c r="H331" s="25"/>
    </row>
    <row r="332" spans="1:8" ht="24.95" customHeight="1" x14ac:dyDescent="0.25">
      <c r="A332" s="73">
        <v>327</v>
      </c>
      <c r="B332" s="247" t="s">
        <v>997</v>
      </c>
      <c r="C332" s="104" t="s">
        <v>907</v>
      </c>
      <c r="D332" s="240">
        <v>1</v>
      </c>
      <c r="E332" s="278">
        <v>16543</v>
      </c>
      <c r="F332" s="241">
        <f t="shared" si="10"/>
        <v>3143.17</v>
      </c>
      <c r="G332" s="241">
        <f t="shared" si="11"/>
        <v>19686.169999999998</v>
      </c>
      <c r="H332" s="25"/>
    </row>
    <row r="333" spans="1:8" ht="24.95" customHeight="1" x14ac:dyDescent="0.25">
      <c r="A333" s="73">
        <v>328</v>
      </c>
      <c r="B333" s="247" t="s">
        <v>998</v>
      </c>
      <c r="C333" s="104" t="s">
        <v>907</v>
      </c>
      <c r="D333" s="240">
        <v>1</v>
      </c>
      <c r="E333" s="278">
        <v>27543</v>
      </c>
      <c r="F333" s="241">
        <f t="shared" si="10"/>
        <v>5233.17</v>
      </c>
      <c r="G333" s="241">
        <f t="shared" si="11"/>
        <v>32776.17</v>
      </c>
      <c r="H333" s="25"/>
    </row>
    <row r="334" spans="1:8" ht="24.95" customHeight="1" x14ac:dyDescent="0.25">
      <c r="A334" s="73">
        <v>329</v>
      </c>
      <c r="B334" s="247" t="s">
        <v>1000</v>
      </c>
      <c r="C334" s="104" t="s">
        <v>907</v>
      </c>
      <c r="D334" s="240">
        <v>1</v>
      </c>
      <c r="E334" s="278">
        <v>76943</v>
      </c>
      <c r="F334" s="241">
        <f t="shared" si="10"/>
        <v>14619.17</v>
      </c>
      <c r="G334" s="241">
        <f t="shared" si="11"/>
        <v>91562.17</v>
      </c>
      <c r="H334" s="25"/>
    </row>
    <row r="335" spans="1:8" ht="24.95" customHeight="1" x14ac:dyDescent="0.25">
      <c r="A335" s="73">
        <v>330</v>
      </c>
      <c r="B335" s="247" t="s">
        <v>1003</v>
      </c>
      <c r="C335" s="104" t="s">
        <v>907</v>
      </c>
      <c r="D335" s="240">
        <v>1</v>
      </c>
      <c r="E335" s="278">
        <v>86543</v>
      </c>
      <c r="F335" s="241">
        <f t="shared" si="10"/>
        <v>16443.170000000002</v>
      </c>
      <c r="G335" s="241">
        <f t="shared" si="11"/>
        <v>102986.17</v>
      </c>
      <c r="H335" s="25"/>
    </row>
    <row r="336" spans="1:8" ht="24.95" customHeight="1" x14ac:dyDescent="0.25">
      <c r="A336" s="73">
        <v>331</v>
      </c>
      <c r="B336" s="247" t="s">
        <v>1486</v>
      </c>
      <c r="C336" s="104" t="s">
        <v>907</v>
      </c>
      <c r="D336" s="240">
        <v>1</v>
      </c>
      <c r="E336" s="278">
        <v>168067</v>
      </c>
      <c r="F336" s="241">
        <f t="shared" si="10"/>
        <v>31932.73</v>
      </c>
      <c r="G336" s="241">
        <f t="shared" si="11"/>
        <v>199999.73</v>
      </c>
      <c r="H336" s="25"/>
    </row>
    <row r="337" spans="1:8" ht="24.95" customHeight="1" x14ac:dyDescent="0.25">
      <c r="A337" s="73">
        <v>332</v>
      </c>
      <c r="B337" s="247" t="s">
        <v>1487</v>
      </c>
      <c r="C337" s="104" t="s">
        <v>907</v>
      </c>
      <c r="D337" s="240">
        <v>1</v>
      </c>
      <c r="E337" s="278">
        <v>168067</v>
      </c>
      <c r="F337" s="241">
        <f t="shared" si="10"/>
        <v>31932.73</v>
      </c>
      <c r="G337" s="241">
        <f t="shared" si="11"/>
        <v>199999.73</v>
      </c>
      <c r="H337" s="25"/>
    </row>
    <row r="338" spans="1:8" ht="24.95" customHeight="1" x14ac:dyDescent="0.25">
      <c r="A338" s="73">
        <v>333</v>
      </c>
      <c r="B338" s="247" t="s">
        <v>1008</v>
      </c>
      <c r="C338" s="104" t="s">
        <v>907</v>
      </c>
      <c r="D338" s="240">
        <v>1</v>
      </c>
      <c r="E338" s="278">
        <v>35639</v>
      </c>
      <c r="F338" s="241">
        <f t="shared" si="10"/>
        <v>6771.41</v>
      </c>
      <c r="G338" s="241">
        <f t="shared" si="11"/>
        <v>42410.41</v>
      </c>
      <c r="H338" s="25"/>
    </row>
    <row r="339" spans="1:8" ht="24.95" customHeight="1" x14ac:dyDescent="0.25">
      <c r="A339" s="73">
        <v>334</v>
      </c>
      <c r="B339" s="247" t="s">
        <v>1009</v>
      </c>
      <c r="C339" s="104" t="s">
        <v>907</v>
      </c>
      <c r="D339" s="240">
        <v>1</v>
      </c>
      <c r="E339" s="278">
        <v>17564</v>
      </c>
      <c r="F339" s="241">
        <f t="shared" si="10"/>
        <v>3337.16</v>
      </c>
      <c r="G339" s="241">
        <f t="shared" si="11"/>
        <v>20901.16</v>
      </c>
      <c r="H339" s="25"/>
    </row>
    <row r="340" spans="1:8" ht="24.95" customHeight="1" x14ac:dyDescent="0.25">
      <c r="A340" s="73">
        <v>335</v>
      </c>
      <c r="B340" s="247" t="s">
        <v>1013</v>
      </c>
      <c r="C340" s="104" t="s">
        <v>907</v>
      </c>
      <c r="D340" s="240">
        <v>1</v>
      </c>
      <c r="E340" s="278">
        <v>26543</v>
      </c>
      <c r="F340" s="241">
        <f t="shared" si="10"/>
        <v>5043.17</v>
      </c>
      <c r="G340" s="241">
        <f t="shared" si="11"/>
        <v>31586.17</v>
      </c>
      <c r="H340" s="25"/>
    </row>
    <row r="341" spans="1:8" ht="24.95" customHeight="1" x14ac:dyDescent="0.25">
      <c r="A341" s="73">
        <v>336</v>
      </c>
      <c r="B341" s="247" t="s">
        <v>1017</v>
      </c>
      <c r="C341" s="104" t="s">
        <v>907</v>
      </c>
      <c r="D341" s="240">
        <v>1</v>
      </c>
      <c r="E341" s="278">
        <v>12867</v>
      </c>
      <c r="F341" s="241">
        <f t="shared" si="10"/>
        <v>2444.73</v>
      </c>
      <c r="G341" s="241">
        <f t="shared" si="11"/>
        <v>15311.73</v>
      </c>
      <c r="H341" s="25"/>
    </row>
    <row r="342" spans="1:8" ht="24.95" customHeight="1" x14ac:dyDescent="0.25">
      <c r="A342" s="73">
        <v>337</v>
      </c>
      <c r="B342" s="247" t="s">
        <v>1489</v>
      </c>
      <c r="C342" s="104" t="s">
        <v>907</v>
      </c>
      <c r="D342" s="240">
        <v>1</v>
      </c>
      <c r="E342" s="278">
        <v>18965</v>
      </c>
      <c r="F342" s="241">
        <f t="shared" si="10"/>
        <v>3603.35</v>
      </c>
      <c r="G342" s="241">
        <f t="shared" si="11"/>
        <v>22568.35</v>
      </c>
      <c r="H342" s="25"/>
    </row>
    <row r="343" spans="1:8" ht="24.95" customHeight="1" x14ac:dyDescent="0.25">
      <c r="A343" s="73">
        <v>338</v>
      </c>
      <c r="B343" s="247" t="s">
        <v>1029</v>
      </c>
      <c r="C343" s="104" t="s">
        <v>907</v>
      </c>
      <c r="D343" s="240">
        <v>1</v>
      </c>
      <c r="E343" s="278">
        <v>18965</v>
      </c>
      <c r="F343" s="241">
        <f t="shared" si="10"/>
        <v>3603.35</v>
      </c>
      <c r="G343" s="241">
        <f t="shared" si="11"/>
        <v>22568.35</v>
      </c>
      <c r="H343" s="25"/>
    </row>
    <row r="344" spans="1:8" ht="24.95" customHeight="1" x14ac:dyDescent="0.25">
      <c r="A344" s="73">
        <v>339</v>
      </c>
      <c r="B344" s="247" t="s">
        <v>1034</v>
      </c>
      <c r="C344" s="104" t="s">
        <v>907</v>
      </c>
      <c r="D344" s="240">
        <v>1</v>
      </c>
      <c r="E344" s="278">
        <v>18965</v>
      </c>
      <c r="F344" s="241">
        <f t="shared" si="10"/>
        <v>3603.35</v>
      </c>
      <c r="G344" s="241">
        <f t="shared" si="11"/>
        <v>22568.35</v>
      </c>
      <c r="H344" s="25"/>
    </row>
    <row r="345" spans="1:8" ht="24.95" customHeight="1" x14ac:dyDescent="0.25">
      <c r="A345" s="73">
        <v>340</v>
      </c>
      <c r="B345" s="247" t="s">
        <v>1037</v>
      </c>
      <c r="C345" s="104" t="s">
        <v>907</v>
      </c>
      <c r="D345" s="240">
        <v>1</v>
      </c>
      <c r="E345" s="278">
        <v>26453</v>
      </c>
      <c r="F345" s="241">
        <f t="shared" si="10"/>
        <v>5026.07</v>
      </c>
      <c r="G345" s="241">
        <f t="shared" si="11"/>
        <v>31479.07</v>
      </c>
      <c r="H345" s="25"/>
    </row>
    <row r="346" spans="1:8" ht="24.95" customHeight="1" x14ac:dyDescent="0.25">
      <c r="A346" s="73">
        <v>341</v>
      </c>
      <c r="B346" s="247" t="s">
        <v>1041</v>
      </c>
      <c r="C346" s="104" t="s">
        <v>907</v>
      </c>
      <c r="D346" s="240">
        <v>1</v>
      </c>
      <c r="E346" s="278">
        <v>456385</v>
      </c>
      <c r="F346" s="241">
        <f t="shared" si="10"/>
        <v>86713.15</v>
      </c>
      <c r="G346" s="241">
        <f t="shared" si="11"/>
        <v>543098.15</v>
      </c>
      <c r="H346" s="25"/>
    </row>
    <row r="347" spans="1:8" ht="24.95" customHeight="1" x14ac:dyDescent="0.25">
      <c r="A347" s="73">
        <v>342</v>
      </c>
      <c r="B347" s="247" t="s">
        <v>1042</v>
      </c>
      <c r="C347" s="104" t="s">
        <v>907</v>
      </c>
      <c r="D347" s="240">
        <v>1</v>
      </c>
      <c r="E347" s="278">
        <v>456385</v>
      </c>
      <c r="F347" s="241">
        <f t="shared" si="10"/>
        <v>86713.15</v>
      </c>
      <c r="G347" s="241">
        <f t="shared" si="11"/>
        <v>543098.15</v>
      </c>
      <c r="H347" s="25"/>
    </row>
    <row r="348" spans="1:8" ht="24.95" customHeight="1" x14ac:dyDescent="0.25">
      <c r="A348" s="73">
        <v>343</v>
      </c>
      <c r="B348" s="247" t="s">
        <v>1490</v>
      </c>
      <c r="C348" s="104" t="s">
        <v>907</v>
      </c>
      <c r="D348" s="240">
        <v>1</v>
      </c>
      <c r="E348" s="278">
        <v>756385</v>
      </c>
      <c r="F348" s="241">
        <f t="shared" si="10"/>
        <v>143713.15</v>
      </c>
      <c r="G348" s="241">
        <f t="shared" si="11"/>
        <v>900098.15</v>
      </c>
      <c r="H348" s="25"/>
    </row>
    <row r="349" spans="1:8" ht="24.95" customHeight="1" x14ac:dyDescent="0.25">
      <c r="A349" s="73">
        <v>344</v>
      </c>
      <c r="B349" s="247" t="s">
        <v>1043</v>
      </c>
      <c r="C349" s="104" t="s">
        <v>907</v>
      </c>
      <c r="D349" s="240">
        <v>1</v>
      </c>
      <c r="E349" s="278">
        <v>694563</v>
      </c>
      <c r="F349" s="241">
        <f t="shared" si="10"/>
        <v>131966.97</v>
      </c>
      <c r="G349" s="241">
        <f t="shared" si="11"/>
        <v>826529.97</v>
      </c>
      <c r="H349" s="25"/>
    </row>
    <row r="350" spans="1:8" ht="24.95" customHeight="1" x14ac:dyDescent="0.25">
      <c r="A350" s="73">
        <v>345</v>
      </c>
      <c r="B350" s="247" t="s">
        <v>1044</v>
      </c>
      <c r="C350" s="104" t="s">
        <v>907</v>
      </c>
      <c r="D350" s="240">
        <v>1</v>
      </c>
      <c r="E350" s="278">
        <v>354825</v>
      </c>
      <c r="F350" s="241">
        <f t="shared" si="10"/>
        <v>67416.75</v>
      </c>
      <c r="G350" s="241">
        <f t="shared" si="11"/>
        <v>422241.75</v>
      </c>
      <c r="H350" s="25"/>
    </row>
    <row r="351" spans="1:8" ht="24.95" customHeight="1" x14ac:dyDescent="0.25">
      <c r="A351" s="73">
        <v>346</v>
      </c>
      <c r="B351" s="247" t="s">
        <v>1045</v>
      </c>
      <c r="C351" s="104" t="s">
        <v>907</v>
      </c>
      <c r="D351" s="240">
        <v>1</v>
      </c>
      <c r="E351" s="278">
        <v>256342</v>
      </c>
      <c r="F351" s="241">
        <f t="shared" si="10"/>
        <v>48704.98</v>
      </c>
      <c r="G351" s="241">
        <f t="shared" si="11"/>
        <v>305046.98</v>
      </c>
      <c r="H351" s="25"/>
    </row>
    <row r="352" spans="1:8" ht="24.95" customHeight="1" x14ac:dyDescent="0.25">
      <c r="A352" s="73">
        <v>347</v>
      </c>
      <c r="B352" s="247" t="s">
        <v>1046</v>
      </c>
      <c r="C352" s="104" t="s">
        <v>907</v>
      </c>
      <c r="D352" s="240">
        <v>1</v>
      </c>
      <c r="E352" s="278">
        <v>156345</v>
      </c>
      <c r="F352" s="241">
        <f t="shared" si="10"/>
        <v>29705.55</v>
      </c>
      <c r="G352" s="241">
        <f t="shared" si="11"/>
        <v>186050.55</v>
      </c>
      <c r="H352" s="25"/>
    </row>
    <row r="353" spans="1:8" ht="24.95" customHeight="1" x14ac:dyDescent="0.25">
      <c r="A353" s="73">
        <v>348</v>
      </c>
      <c r="B353" s="247" t="s">
        <v>1047</v>
      </c>
      <c r="C353" s="104" t="s">
        <v>907</v>
      </c>
      <c r="D353" s="240">
        <v>1</v>
      </c>
      <c r="E353" s="278">
        <v>354825</v>
      </c>
      <c r="F353" s="241">
        <f t="shared" si="10"/>
        <v>67416.75</v>
      </c>
      <c r="G353" s="241">
        <f t="shared" si="11"/>
        <v>422241.75</v>
      </c>
      <c r="H353" s="25"/>
    </row>
    <row r="354" spans="1:8" ht="24.95" customHeight="1" x14ac:dyDescent="0.25">
      <c r="A354" s="73">
        <v>349</v>
      </c>
      <c r="B354" s="247" t="s">
        <v>1048</v>
      </c>
      <c r="C354" s="104" t="s">
        <v>907</v>
      </c>
      <c r="D354" s="240">
        <v>1</v>
      </c>
      <c r="E354" s="278">
        <v>256342</v>
      </c>
      <c r="F354" s="241">
        <f t="shared" si="10"/>
        <v>48704.98</v>
      </c>
      <c r="G354" s="241">
        <f t="shared" si="11"/>
        <v>305046.98</v>
      </c>
      <c r="H354" s="25"/>
    </row>
    <row r="355" spans="1:8" ht="24.95" customHeight="1" x14ac:dyDescent="0.25">
      <c r="A355" s="73">
        <v>350</v>
      </c>
      <c r="B355" s="247" t="s">
        <v>1049</v>
      </c>
      <c r="C355" s="104" t="s">
        <v>907</v>
      </c>
      <c r="D355" s="240">
        <v>1</v>
      </c>
      <c r="E355" s="278">
        <v>156345</v>
      </c>
      <c r="F355" s="241">
        <f t="shared" si="10"/>
        <v>29705.55</v>
      </c>
      <c r="G355" s="241">
        <f t="shared" si="11"/>
        <v>186050.55</v>
      </c>
      <c r="H355" s="25"/>
    </row>
    <row r="356" spans="1:8" ht="24.95" customHeight="1" x14ac:dyDescent="0.25">
      <c r="A356" s="73">
        <v>351</v>
      </c>
      <c r="B356" s="247" t="s">
        <v>1050</v>
      </c>
      <c r="C356" s="104" t="s">
        <v>907</v>
      </c>
      <c r="D356" s="240">
        <v>1</v>
      </c>
      <c r="E356" s="278">
        <v>165743</v>
      </c>
      <c r="F356" s="241">
        <f t="shared" si="10"/>
        <v>31491.170000000002</v>
      </c>
      <c r="G356" s="241">
        <f t="shared" si="11"/>
        <v>197234.17</v>
      </c>
      <c r="H356" s="25"/>
    </row>
    <row r="357" spans="1:8" ht="24.95" customHeight="1" x14ac:dyDescent="0.25">
      <c r="A357" s="73">
        <v>352</v>
      </c>
      <c r="B357" s="247" t="s">
        <v>1051</v>
      </c>
      <c r="C357" s="104" t="s">
        <v>907</v>
      </c>
      <c r="D357" s="240">
        <v>1</v>
      </c>
      <c r="E357" s="278">
        <v>36765</v>
      </c>
      <c r="F357" s="241">
        <f t="shared" si="10"/>
        <v>6985.35</v>
      </c>
      <c r="G357" s="241">
        <f t="shared" si="11"/>
        <v>43750.35</v>
      </c>
      <c r="H357" s="25"/>
    </row>
    <row r="358" spans="1:8" ht="24.95" customHeight="1" x14ac:dyDescent="0.25">
      <c r="A358" s="73">
        <v>353</v>
      </c>
      <c r="B358" s="247" t="s">
        <v>1052</v>
      </c>
      <c r="C358" s="104" t="s">
        <v>907</v>
      </c>
      <c r="D358" s="240">
        <v>1</v>
      </c>
      <c r="E358" s="278">
        <v>36765</v>
      </c>
      <c r="F358" s="241">
        <f t="shared" si="10"/>
        <v>6985.35</v>
      </c>
      <c r="G358" s="241">
        <f t="shared" si="11"/>
        <v>43750.35</v>
      </c>
      <c r="H358" s="25"/>
    </row>
    <row r="359" spans="1:8" ht="24.95" customHeight="1" x14ac:dyDescent="0.25">
      <c r="A359" s="73">
        <v>354</v>
      </c>
      <c r="B359" s="247" t="s">
        <v>1053</v>
      </c>
      <c r="C359" s="104" t="s">
        <v>907</v>
      </c>
      <c r="D359" s="240">
        <v>1</v>
      </c>
      <c r="E359" s="278">
        <v>36765</v>
      </c>
      <c r="F359" s="241">
        <f t="shared" si="10"/>
        <v>6985.35</v>
      </c>
      <c r="G359" s="241">
        <f t="shared" si="11"/>
        <v>43750.35</v>
      </c>
      <c r="H359" s="25"/>
    </row>
    <row r="360" spans="1:8" ht="24.95" customHeight="1" x14ac:dyDescent="0.25">
      <c r="A360" s="73">
        <v>355</v>
      </c>
      <c r="B360" s="247" t="s">
        <v>1054</v>
      </c>
      <c r="C360" s="104" t="s">
        <v>907</v>
      </c>
      <c r="D360" s="240">
        <v>1</v>
      </c>
      <c r="E360" s="278">
        <v>65745</v>
      </c>
      <c r="F360" s="241">
        <f t="shared" si="10"/>
        <v>12491.55</v>
      </c>
      <c r="G360" s="241">
        <f t="shared" si="11"/>
        <v>78236.55</v>
      </c>
      <c r="H360" s="25"/>
    </row>
    <row r="361" spans="1:8" ht="24.95" customHeight="1" x14ac:dyDescent="0.25">
      <c r="A361" s="73">
        <v>356</v>
      </c>
      <c r="B361" s="247" t="s">
        <v>1057</v>
      </c>
      <c r="C361" s="104" t="s">
        <v>907</v>
      </c>
      <c r="D361" s="240">
        <v>1</v>
      </c>
      <c r="E361" s="278">
        <v>48765</v>
      </c>
      <c r="F361" s="241">
        <f t="shared" si="10"/>
        <v>9265.35</v>
      </c>
      <c r="G361" s="241">
        <f t="shared" si="11"/>
        <v>58030.35</v>
      </c>
      <c r="H361" s="25"/>
    </row>
    <row r="362" spans="1:8" ht="24.95" customHeight="1" x14ac:dyDescent="0.25">
      <c r="A362" s="73">
        <v>357</v>
      </c>
      <c r="B362" s="247" t="s">
        <v>1058</v>
      </c>
      <c r="C362" s="104" t="s">
        <v>907</v>
      </c>
      <c r="D362" s="240">
        <v>1</v>
      </c>
      <c r="E362" s="278">
        <v>87954</v>
      </c>
      <c r="F362" s="241">
        <f t="shared" si="10"/>
        <v>16711.259999999998</v>
      </c>
      <c r="G362" s="241">
        <f t="shared" si="11"/>
        <v>104665.26</v>
      </c>
      <c r="H362" s="25"/>
    </row>
    <row r="363" spans="1:8" ht="24.95" customHeight="1" x14ac:dyDescent="0.25">
      <c r="A363" s="73">
        <v>358</v>
      </c>
      <c r="B363" s="247" t="s">
        <v>1059</v>
      </c>
      <c r="C363" s="104" t="s">
        <v>907</v>
      </c>
      <c r="D363" s="240">
        <v>1</v>
      </c>
      <c r="E363" s="278">
        <v>97453</v>
      </c>
      <c r="F363" s="241">
        <f t="shared" si="10"/>
        <v>18516.07</v>
      </c>
      <c r="G363" s="241">
        <f t="shared" si="11"/>
        <v>115969.07</v>
      </c>
      <c r="H363" s="25"/>
    </row>
    <row r="364" spans="1:8" ht="24.95" customHeight="1" x14ac:dyDescent="0.25">
      <c r="A364" s="73">
        <v>359</v>
      </c>
      <c r="B364" s="247" t="s">
        <v>1060</v>
      </c>
      <c r="C364" s="104" t="s">
        <v>907</v>
      </c>
      <c r="D364" s="240">
        <v>1</v>
      </c>
      <c r="E364" s="278">
        <v>99654</v>
      </c>
      <c r="F364" s="241">
        <f t="shared" si="10"/>
        <v>18934.260000000002</v>
      </c>
      <c r="G364" s="241">
        <f t="shared" si="11"/>
        <v>118588.26000000001</v>
      </c>
      <c r="H364" s="25"/>
    </row>
    <row r="365" spans="1:8" ht="24.95" customHeight="1" x14ac:dyDescent="0.25">
      <c r="A365" s="73">
        <v>360</v>
      </c>
      <c r="B365" s="247" t="s">
        <v>1061</v>
      </c>
      <c r="C365" s="104" t="s">
        <v>907</v>
      </c>
      <c r="D365" s="240">
        <v>1</v>
      </c>
      <c r="E365" s="278">
        <v>420168</v>
      </c>
      <c r="F365" s="241">
        <f t="shared" si="10"/>
        <v>79831.92</v>
      </c>
      <c r="G365" s="241">
        <f t="shared" si="11"/>
        <v>499999.92</v>
      </c>
      <c r="H365" s="25"/>
    </row>
    <row r="366" spans="1:8" ht="24.95" customHeight="1" x14ac:dyDescent="0.25">
      <c r="A366" s="73">
        <v>361</v>
      </c>
      <c r="B366" s="247" t="s">
        <v>1062</v>
      </c>
      <c r="C366" s="104" t="s">
        <v>907</v>
      </c>
      <c r="D366" s="240">
        <v>1</v>
      </c>
      <c r="E366" s="278">
        <v>151261</v>
      </c>
      <c r="F366" s="241">
        <f t="shared" si="10"/>
        <v>28739.59</v>
      </c>
      <c r="G366" s="241">
        <f t="shared" si="11"/>
        <v>180000.59</v>
      </c>
      <c r="H366" s="25"/>
    </row>
    <row r="367" spans="1:8" ht="24.95" customHeight="1" x14ac:dyDescent="0.25">
      <c r="A367" s="73">
        <v>362</v>
      </c>
      <c r="B367" s="247" t="s">
        <v>1063</v>
      </c>
      <c r="C367" s="104" t="s">
        <v>907</v>
      </c>
      <c r="D367" s="240">
        <v>1</v>
      </c>
      <c r="E367" s="278">
        <v>118674</v>
      </c>
      <c r="F367" s="241">
        <f t="shared" si="10"/>
        <v>22548.06</v>
      </c>
      <c r="G367" s="241">
        <f t="shared" si="11"/>
        <v>141222.06</v>
      </c>
      <c r="H367" s="25"/>
    </row>
    <row r="368" spans="1:8" ht="24.95" customHeight="1" x14ac:dyDescent="0.25">
      <c r="A368" s="73">
        <v>363</v>
      </c>
      <c r="B368" s="247" t="s">
        <v>1064</v>
      </c>
      <c r="C368" s="104" t="s">
        <v>907</v>
      </c>
      <c r="D368" s="240">
        <v>1</v>
      </c>
      <c r="E368" s="278">
        <v>420168</v>
      </c>
      <c r="F368" s="241">
        <f t="shared" si="10"/>
        <v>79831.92</v>
      </c>
      <c r="G368" s="241">
        <f t="shared" si="11"/>
        <v>499999.92</v>
      </c>
      <c r="H368" s="25"/>
    </row>
    <row r="369" spans="1:8" ht="24.95" customHeight="1" x14ac:dyDescent="0.25">
      <c r="A369" s="73">
        <v>364</v>
      </c>
      <c r="B369" s="247" t="s">
        <v>1065</v>
      </c>
      <c r="C369" s="104" t="s">
        <v>907</v>
      </c>
      <c r="D369" s="240">
        <v>1</v>
      </c>
      <c r="E369" s="278">
        <v>986453</v>
      </c>
      <c r="F369" s="241">
        <f t="shared" si="10"/>
        <v>187426.07</v>
      </c>
      <c r="G369" s="241">
        <f t="shared" si="11"/>
        <v>1173879.07</v>
      </c>
      <c r="H369" s="25"/>
    </row>
    <row r="370" spans="1:8" ht="24.95" customHeight="1" x14ac:dyDescent="0.25">
      <c r="A370" s="73">
        <v>365</v>
      </c>
      <c r="B370" s="247" t="s">
        <v>1066</v>
      </c>
      <c r="C370" s="104" t="s">
        <v>907</v>
      </c>
      <c r="D370" s="240">
        <v>1</v>
      </c>
      <c r="E370" s="278">
        <v>109243</v>
      </c>
      <c r="F370" s="241">
        <f t="shared" si="10"/>
        <v>20756.170000000002</v>
      </c>
      <c r="G370" s="241">
        <f t="shared" si="11"/>
        <v>129999.17</v>
      </c>
      <c r="H370" s="25"/>
    </row>
    <row r="371" spans="1:8" ht="24.95" customHeight="1" x14ac:dyDescent="0.25">
      <c r="A371" s="73">
        <v>366</v>
      </c>
      <c r="B371" s="247" t="s">
        <v>1067</v>
      </c>
      <c r="C371" s="104" t="s">
        <v>907</v>
      </c>
      <c r="D371" s="240">
        <v>1</v>
      </c>
      <c r="E371" s="278">
        <v>5674</v>
      </c>
      <c r="F371" s="241">
        <f t="shared" si="10"/>
        <v>1078.06</v>
      </c>
      <c r="G371" s="241">
        <f t="shared" si="11"/>
        <v>6752.0599999999995</v>
      </c>
      <c r="H371" s="25"/>
    </row>
    <row r="372" spans="1:8" ht="24.95" customHeight="1" x14ac:dyDescent="0.25">
      <c r="A372" s="73">
        <v>367</v>
      </c>
      <c r="B372" s="247" t="s">
        <v>1068</v>
      </c>
      <c r="C372" s="104" t="s">
        <v>907</v>
      </c>
      <c r="D372" s="240">
        <v>1</v>
      </c>
      <c r="E372" s="278">
        <v>5674</v>
      </c>
      <c r="F372" s="241">
        <f t="shared" si="10"/>
        <v>1078.06</v>
      </c>
      <c r="G372" s="241">
        <f t="shared" si="11"/>
        <v>6752.0599999999995</v>
      </c>
      <c r="H372" s="25"/>
    </row>
    <row r="373" spans="1:8" ht="24.95" customHeight="1" x14ac:dyDescent="0.25">
      <c r="A373" s="73">
        <v>368</v>
      </c>
      <c r="B373" s="247" t="s">
        <v>1069</v>
      </c>
      <c r="C373" s="104" t="s">
        <v>907</v>
      </c>
      <c r="D373" s="240">
        <v>1</v>
      </c>
      <c r="E373" s="278">
        <v>92436</v>
      </c>
      <c r="F373" s="241">
        <f t="shared" si="10"/>
        <v>17562.84</v>
      </c>
      <c r="G373" s="241">
        <f t="shared" si="11"/>
        <v>109998.84</v>
      </c>
      <c r="H373" s="25"/>
    </row>
    <row r="374" spans="1:8" ht="24.95" customHeight="1" x14ac:dyDescent="0.25">
      <c r="A374" s="73">
        <v>369</v>
      </c>
      <c r="B374" s="247" t="s">
        <v>1070</v>
      </c>
      <c r="C374" s="104" t="s">
        <v>907</v>
      </c>
      <c r="D374" s="240">
        <v>1</v>
      </c>
      <c r="E374" s="278">
        <v>92436</v>
      </c>
      <c r="F374" s="241">
        <f t="shared" si="10"/>
        <v>17562.84</v>
      </c>
      <c r="G374" s="241">
        <f t="shared" si="11"/>
        <v>109998.84</v>
      </c>
      <c r="H374" s="25"/>
    </row>
    <row r="375" spans="1:8" ht="24.95" customHeight="1" x14ac:dyDescent="0.25">
      <c r="A375" s="73">
        <v>370</v>
      </c>
      <c r="B375" s="247" t="s">
        <v>1071</v>
      </c>
      <c r="C375" s="104" t="s">
        <v>907</v>
      </c>
      <c r="D375" s="240">
        <v>1</v>
      </c>
      <c r="E375" s="278">
        <v>57687</v>
      </c>
      <c r="F375" s="241">
        <f t="shared" si="10"/>
        <v>10960.53</v>
      </c>
      <c r="G375" s="241">
        <f t="shared" si="11"/>
        <v>68647.53</v>
      </c>
      <c r="H375" s="25"/>
    </row>
    <row r="376" spans="1:8" ht="24.95" customHeight="1" x14ac:dyDescent="0.25">
      <c r="A376" s="73">
        <v>371</v>
      </c>
      <c r="B376" s="247" t="s">
        <v>1491</v>
      </c>
      <c r="C376" s="104" t="s">
        <v>18</v>
      </c>
      <c r="D376" s="240">
        <v>1</v>
      </c>
      <c r="E376" s="278">
        <v>986754</v>
      </c>
      <c r="F376" s="241">
        <f t="shared" si="10"/>
        <v>187483.26</v>
      </c>
      <c r="G376" s="241">
        <f t="shared" si="11"/>
        <v>1174237.26</v>
      </c>
      <c r="H376" s="25"/>
    </row>
    <row r="377" spans="1:8" ht="24.95" customHeight="1" x14ac:dyDescent="0.25">
      <c r="A377" s="73">
        <v>372</v>
      </c>
      <c r="B377" s="247" t="s">
        <v>1074</v>
      </c>
      <c r="C377" s="104" t="s">
        <v>18</v>
      </c>
      <c r="D377" s="240">
        <v>1</v>
      </c>
      <c r="E377" s="278">
        <v>768454</v>
      </c>
      <c r="F377" s="241">
        <f t="shared" si="10"/>
        <v>146006.26</v>
      </c>
      <c r="G377" s="241">
        <f t="shared" si="11"/>
        <v>914460.26</v>
      </c>
      <c r="H377" s="25"/>
    </row>
    <row r="378" spans="1:8" ht="24.95" customHeight="1" x14ac:dyDescent="0.25">
      <c r="A378" s="73">
        <v>373</v>
      </c>
      <c r="B378" s="247" t="s">
        <v>1076</v>
      </c>
      <c r="C378" s="104" t="s">
        <v>907</v>
      </c>
      <c r="D378" s="240">
        <v>1</v>
      </c>
      <c r="E378" s="278">
        <v>5673</v>
      </c>
      <c r="F378" s="241">
        <f t="shared" si="10"/>
        <v>1077.8700000000001</v>
      </c>
      <c r="G378" s="241">
        <f t="shared" si="11"/>
        <v>6750.87</v>
      </c>
      <c r="H378" s="25"/>
    </row>
    <row r="379" spans="1:8" ht="24.95" customHeight="1" x14ac:dyDescent="0.25">
      <c r="A379" s="73">
        <v>374</v>
      </c>
      <c r="B379" s="247" t="s">
        <v>1079</v>
      </c>
      <c r="C379" s="104" t="s">
        <v>907</v>
      </c>
      <c r="D379" s="240">
        <v>1</v>
      </c>
      <c r="E379" s="278">
        <v>89768</v>
      </c>
      <c r="F379" s="241">
        <f t="shared" si="10"/>
        <v>17055.920000000002</v>
      </c>
      <c r="G379" s="241">
        <f t="shared" si="11"/>
        <v>106823.92</v>
      </c>
      <c r="H379" s="25"/>
    </row>
    <row r="380" spans="1:8" ht="24.95" customHeight="1" x14ac:dyDescent="0.25">
      <c r="A380" s="73">
        <v>375</v>
      </c>
      <c r="B380" s="247" t="s">
        <v>1492</v>
      </c>
      <c r="C380" s="104" t="s">
        <v>907</v>
      </c>
      <c r="D380" s="240">
        <v>1</v>
      </c>
      <c r="E380" s="278">
        <v>98675</v>
      </c>
      <c r="F380" s="241">
        <f t="shared" si="10"/>
        <v>18748.25</v>
      </c>
      <c r="G380" s="241">
        <f t="shared" si="11"/>
        <v>117423.25</v>
      </c>
      <c r="H380" s="25"/>
    </row>
    <row r="381" spans="1:8" ht="24.95" customHeight="1" x14ac:dyDescent="0.25">
      <c r="A381" s="73">
        <v>376</v>
      </c>
      <c r="B381" s="247" t="s">
        <v>1082</v>
      </c>
      <c r="C381" s="104" t="s">
        <v>907</v>
      </c>
      <c r="D381" s="240">
        <v>1</v>
      </c>
      <c r="E381" s="278">
        <v>98675</v>
      </c>
      <c r="F381" s="241">
        <f t="shared" si="10"/>
        <v>18748.25</v>
      </c>
      <c r="G381" s="241">
        <f t="shared" si="11"/>
        <v>117423.25</v>
      </c>
      <c r="H381" s="25"/>
    </row>
    <row r="382" spans="1:8" ht="24.95" customHeight="1" x14ac:dyDescent="0.25">
      <c r="A382" s="73">
        <v>377</v>
      </c>
      <c r="B382" s="247" t="s">
        <v>1083</v>
      </c>
      <c r="C382" s="104" t="s">
        <v>907</v>
      </c>
      <c r="D382" s="240">
        <v>1</v>
      </c>
      <c r="E382" s="278">
        <v>98675</v>
      </c>
      <c r="F382" s="241">
        <f t="shared" si="10"/>
        <v>18748.25</v>
      </c>
      <c r="G382" s="241">
        <f t="shared" si="11"/>
        <v>117423.25</v>
      </c>
      <c r="H382" s="25"/>
    </row>
    <row r="383" spans="1:8" ht="24.95" customHeight="1" x14ac:dyDescent="0.25">
      <c r="A383" s="73">
        <v>378</v>
      </c>
      <c r="B383" s="247" t="s">
        <v>1084</v>
      </c>
      <c r="C383" s="104" t="s">
        <v>907</v>
      </c>
      <c r="D383" s="240">
        <v>1</v>
      </c>
      <c r="E383" s="278">
        <v>98675</v>
      </c>
      <c r="F383" s="241">
        <f t="shared" si="10"/>
        <v>18748.25</v>
      </c>
      <c r="G383" s="241">
        <f t="shared" si="11"/>
        <v>117423.25</v>
      </c>
      <c r="H383" s="25"/>
    </row>
    <row r="384" spans="1:8" ht="24.95" customHeight="1" x14ac:dyDescent="0.25">
      <c r="A384" s="73">
        <v>379</v>
      </c>
      <c r="B384" s="247" t="s">
        <v>1085</v>
      </c>
      <c r="C384" s="104" t="s">
        <v>907</v>
      </c>
      <c r="D384" s="240">
        <v>1</v>
      </c>
      <c r="E384" s="278">
        <v>98675</v>
      </c>
      <c r="F384" s="241">
        <f t="shared" si="10"/>
        <v>18748.25</v>
      </c>
      <c r="G384" s="241">
        <f t="shared" si="11"/>
        <v>117423.25</v>
      </c>
      <c r="H384" s="25"/>
    </row>
    <row r="385" spans="1:8" ht="24.95" customHeight="1" x14ac:dyDescent="0.25">
      <c r="A385" s="73">
        <v>380</v>
      </c>
      <c r="B385" s="247" t="s">
        <v>1087</v>
      </c>
      <c r="C385" s="104" t="s">
        <v>907</v>
      </c>
      <c r="D385" s="240">
        <v>1</v>
      </c>
      <c r="E385" s="278">
        <v>3564</v>
      </c>
      <c r="F385" s="241">
        <f t="shared" si="10"/>
        <v>677.16</v>
      </c>
      <c r="G385" s="241">
        <f t="shared" si="11"/>
        <v>4241.16</v>
      </c>
      <c r="H385" s="25"/>
    </row>
    <row r="386" spans="1:8" ht="24.95" customHeight="1" x14ac:dyDescent="0.25">
      <c r="A386" s="73">
        <v>381</v>
      </c>
      <c r="B386" s="247" t="s">
        <v>1090</v>
      </c>
      <c r="C386" s="104" t="s">
        <v>907</v>
      </c>
      <c r="D386" s="240">
        <v>1</v>
      </c>
      <c r="E386" s="278">
        <v>7865</v>
      </c>
      <c r="F386" s="241">
        <f t="shared" si="10"/>
        <v>1494.35</v>
      </c>
      <c r="G386" s="241">
        <f t="shared" si="11"/>
        <v>9359.35</v>
      </c>
      <c r="H386" s="25"/>
    </row>
    <row r="387" spans="1:8" ht="24.95" customHeight="1" x14ac:dyDescent="0.25">
      <c r="A387" s="73">
        <v>382</v>
      </c>
      <c r="B387" s="247" t="s">
        <v>1091</v>
      </c>
      <c r="C387" s="104" t="s">
        <v>907</v>
      </c>
      <c r="D387" s="240">
        <v>1</v>
      </c>
      <c r="E387" s="278">
        <v>7865</v>
      </c>
      <c r="F387" s="241">
        <f t="shared" si="10"/>
        <v>1494.35</v>
      </c>
      <c r="G387" s="241">
        <f t="shared" si="11"/>
        <v>9359.35</v>
      </c>
      <c r="H387" s="25"/>
    </row>
    <row r="388" spans="1:8" ht="24.95" customHeight="1" x14ac:dyDescent="0.25">
      <c r="A388" s="73">
        <v>383</v>
      </c>
      <c r="B388" s="247" t="s">
        <v>1093</v>
      </c>
      <c r="C388" s="104" t="s">
        <v>907</v>
      </c>
      <c r="D388" s="240">
        <v>1</v>
      </c>
      <c r="E388" s="278">
        <v>7865</v>
      </c>
      <c r="F388" s="241">
        <f t="shared" si="10"/>
        <v>1494.35</v>
      </c>
      <c r="G388" s="241">
        <f t="shared" si="11"/>
        <v>9359.35</v>
      </c>
      <c r="H388" s="25"/>
    </row>
    <row r="389" spans="1:8" ht="24.95" customHeight="1" x14ac:dyDescent="0.25">
      <c r="A389" s="73">
        <v>384</v>
      </c>
      <c r="B389" s="247" t="s">
        <v>1095</v>
      </c>
      <c r="C389" s="104" t="s">
        <v>907</v>
      </c>
      <c r="D389" s="240">
        <v>1</v>
      </c>
      <c r="E389" s="278">
        <v>7865</v>
      </c>
      <c r="F389" s="241">
        <f t="shared" si="10"/>
        <v>1494.35</v>
      </c>
      <c r="G389" s="241">
        <f t="shared" si="11"/>
        <v>9359.35</v>
      </c>
      <c r="H389" s="25"/>
    </row>
    <row r="390" spans="1:8" ht="24.95" customHeight="1" x14ac:dyDescent="0.25">
      <c r="A390" s="73">
        <v>385</v>
      </c>
      <c r="B390" s="247" t="s">
        <v>1096</v>
      </c>
      <c r="C390" s="104" t="s">
        <v>907</v>
      </c>
      <c r="D390" s="240">
        <v>1</v>
      </c>
      <c r="E390" s="278">
        <v>4563</v>
      </c>
      <c r="F390" s="241">
        <f t="shared" si="10"/>
        <v>866.97</v>
      </c>
      <c r="G390" s="241">
        <f t="shared" si="11"/>
        <v>5429.97</v>
      </c>
      <c r="H390" s="25"/>
    </row>
    <row r="391" spans="1:8" ht="24.95" customHeight="1" x14ac:dyDescent="0.25">
      <c r="A391" s="73">
        <v>386</v>
      </c>
      <c r="B391" s="247" t="s">
        <v>1098</v>
      </c>
      <c r="C391" s="104" t="s">
        <v>907</v>
      </c>
      <c r="D391" s="240">
        <v>1</v>
      </c>
      <c r="E391" s="278">
        <v>689543</v>
      </c>
      <c r="F391" s="241">
        <f t="shared" ref="F391:F454" si="12">+E391*0.19</f>
        <v>131013.17</v>
      </c>
      <c r="G391" s="241">
        <f t="shared" ref="G391:G454" si="13">+F391+E391</f>
        <v>820556.17</v>
      </c>
      <c r="H391" s="25"/>
    </row>
    <row r="392" spans="1:8" ht="24.95" customHeight="1" x14ac:dyDescent="0.25">
      <c r="A392" s="73">
        <v>387</v>
      </c>
      <c r="B392" s="247" t="s">
        <v>1103</v>
      </c>
      <c r="C392" s="104" t="s">
        <v>907</v>
      </c>
      <c r="D392" s="240">
        <v>1</v>
      </c>
      <c r="E392" s="278">
        <v>2657</v>
      </c>
      <c r="F392" s="241">
        <f t="shared" si="12"/>
        <v>504.83</v>
      </c>
      <c r="G392" s="241">
        <f t="shared" si="13"/>
        <v>3161.83</v>
      </c>
      <c r="H392" s="25"/>
    </row>
    <row r="393" spans="1:8" ht="24.95" customHeight="1" x14ac:dyDescent="0.25">
      <c r="A393" s="73">
        <v>388</v>
      </c>
      <c r="B393" s="247" t="s">
        <v>1105</v>
      </c>
      <c r="C393" s="104" t="s">
        <v>907</v>
      </c>
      <c r="D393" s="240">
        <v>1</v>
      </c>
      <c r="E393" s="278">
        <v>2657</v>
      </c>
      <c r="F393" s="241">
        <f t="shared" si="12"/>
        <v>504.83</v>
      </c>
      <c r="G393" s="241">
        <f t="shared" si="13"/>
        <v>3161.83</v>
      </c>
      <c r="H393" s="25"/>
    </row>
    <row r="394" spans="1:8" ht="24.95" customHeight="1" x14ac:dyDescent="0.25">
      <c r="A394" s="73">
        <v>389</v>
      </c>
      <c r="B394" s="247" t="s">
        <v>1108</v>
      </c>
      <c r="C394" s="104" t="s">
        <v>907</v>
      </c>
      <c r="D394" s="240">
        <v>1</v>
      </c>
      <c r="E394" s="278">
        <v>2675</v>
      </c>
      <c r="F394" s="241">
        <f t="shared" si="12"/>
        <v>508.25</v>
      </c>
      <c r="G394" s="241">
        <f t="shared" si="13"/>
        <v>3183.25</v>
      </c>
      <c r="H394" s="25"/>
    </row>
    <row r="395" spans="1:8" ht="24.95" customHeight="1" x14ac:dyDescent="0.25">
      <c r="A395" s="73">
        <v>390</v>
      </c>
      <c r="B395" s="247" t="s">
        <v>1111</v>
      </c>
      <c r="C395" s="104" t="s">
        <v>907</v>
      </c>
      <c r="D395" s="240">
        <v>1</v>
      </c>
      <c r="E395" s="278">
        <v>5647</v>
      </c>
      <c r="F395" s="241">
        <f t="shared" si="12"/>
        <v>1072.93</v>
      </c>
      <c r="G395" s="241">
        <f t="shared" si="13"/>
        <v>6719.93</v>
      </c>
      <c r="H395" s="25"/>
    </row>
    <row r="396" spans="1:8" ht="24.95" customHeight="1" x14ac:dyDescent="0.25">
      <c r="A396" s="73">
        <v>391</v>
      </c>
      <c r="B396" s="247" t="s">
        <v>1113</v>
      </c>
      <c r="C396" s="104" t="s">
        <v>907</v>
      </c>
      <c r="D396" s="240">
        <v>1</v>
      </c>
      <c r="E396" s="278">
        <v>11785</v>
      </c>
      <c r="F396" s="241">
        <f t="shared" si="12"/>
        <v>2239.15</v>
      </c>
      <c r="G396" s="241">
        <f t="shared" si="13"/>
        <v>14024.15</v>
      </c>
      <c r="H396" s="25"/>
    </row>
    <row r="397" spans="1:8" ht="24.95" customHeight="1" x14ac:dyDescent="0.25">
      <c r="A397" s="73">
        <v>392</v>
      </c>
      <c r="B397" s="247" t="s">
        <v>1116</v>
      </c>
      <c r="C397" s="104" t="s">
        <v>907</v>
      </c>
      <c r="D397" s="240">
        <v>1</v>
      </c>
      <c r="E397" s="278">
        <v>15786</v>
      </c>
      <c r="F397" s="241">
        <f t="shared" si="12"/>
        <v>2999.34</v>
      </c>
      <c r="G397" s="241">
        <f t="shared" si="13"/>
        <v>18785.34</v>
      </c>
      <c r="H397" s="25"/>
    </row>
    <row r="398" spans="1:8" ht="24.95" customHeight="1" x14ac:dyDescent="0.25">
      <c r="A398" s="73">
        <v>393</v>
      </c>
      <c r="B398" s="247" t="s">
        <v>1117</v>
      </c>
      <c r="C398" s="104" t="s">
        <v>907</v>
      </c>
      <c r="D398" s="240">
        <v>1</v>
      </c>
      <c r="E398" s="278">
        <v>3452</v>
      </c>
      <c r="F398" s="241">
        <f t="shared" si="12"/>
        <v>655.88</v>
      </c>
      <c r="G398" s="241">
        <f t="shared" si="13"/>
        <v>4107.88</v>
      </c>
      <c r="H398" s="25"/>
    </row>
    <row r="399" spans="1:8" ht="24.95" customHeight="1" x14ac:dyDescent="0.25">
      <c r="A399" s="73">
        <v>394</v>
      </c>
      <c r="B399" s="247" t="s">
        <v>1120</v>
      </c>
      <c r="C399" s="104" t="s">
        <v>907</v>
      </c>
      <c r="D399" s="240">
        <v>1</v>
      </c>
      <c r="E399" s="278">
        <v>5463</v>
      </c>
      <c r="F399" s="241">
        <f t="shared" si="12"/>
        <v>1037.97</v>
      </c>
      <c r="G399" s="241">
        <f t="shared" si="13"/>
        <v>6500.97</v>
      </c>
      <c r="H399" s="25"/>
    </row>
    <row r="400" spans="1:8" ht="24.95" customHeight="1" x14ac:dyDescent="0.25">
      <c r="A400" s="73">
        <v>395</v>
      </c>
      <c r="B400" s="247" t="s">
        <v>1122</v>
      </c>
      <c r="C400" s="104" t="s">
        <v>907</v>
      </c>
      <c r="D400" s="240">
        <v>1</v>
      </c>
      <c r="E400" s="278">
        <v>2341</v>
      </c>
      <c r="F400" s="241">
        <f t="shared" si="12"/>
        <v>444.79</v>
      </c>
      <c r="G400" s="241">
        <f t="shared" si="13"/>
        <v>2785.79</v>
      </c>
      <c r="H400" s="25"/>
    </row>
    <row r="401" spans="1:8" ht="24.95" customHeight="1" x14ac:dyDescent="0.25">
      <c r="A401" s="73">
        <v>396</v>
      </c>
      <c r="B401" s="247" t="s">
        <v>1123</v>
      </c>
      <c r="C401" s="104" t="s">
        <v>907</v>
      </c>
      <c r="D401" s="240">
        <v>1</v>
      </c>
      <c r="E401" s="278">
        <v>1453</v>
      </c>
      <c r="F401" s="241">
        <f t="shared" si="12"/>
        <v>276.07</v>
      </c>
      <c r="G401" s="241">
        <f t="shared" si="13"/>
        <v>1729.07</v>
      </c>
      <c r="H401" s="25"/>
    </row>
    <row r="402" spans="1:8" ht="24.95" customHeight="1" x14ac:dyDescent="0.25">
      <c r="A402" s="73">
        <v>397</v>
      </c>
      <c r="B402" s="247" t="s">
        <v>1124</v>
      </c>
      <c r="C402" s="104" t="s">
        <v>907</v>
      </c>
      <c r="D402" s="240">
        <v>1</v>
      </c>
      <c r="E402" s="278">
        <v>6854</v>
      </c>
      <c r="F402" s="241">
        <f t="shared" si="12"/>
        <v>1302.26</v>
      </c>
      <c r="G402" s="241">
        <f t="shared" si="13"/>
        <v>8156.26</v>
      </c>
      <c r="H402" s="25"/>
    </row>
    <row r="403" spans="1:8" ht="24.95" customHeight="1" x14ac:dyDescent="0.25">
      <c r="A403" s="73">
        <v>398</v>
      </c>
      <c r="B403" s="247" t="s">
        <v>1127</v>
      </c>
      <c r="C403" s="104" t="s">
        <v>907</v>
      </c>
      <c r="D403" s="240">
        <v>1</v>
      </c>
      <c r="E403" s="278">
        <v>6543</v>
      </c>
      <c r="F403" s="241">
        <f t="shared" si="12"/>
        <v>1243.17</v>
      </c>
      <c r="G403" s="241">
        <f t="shared" si="13"/>
        <v>7786.17</v>
      </c>
      <c r="H403" s="25"/>
    </row>
    <row r="404" spans="1:8" ht="24.95" customHeight="1" x14ac:dyDescent="0.25">
      <c r="A404" s="73">
        <v>399</v>
      </c>
      <c r="B404" s="247" t="s">
        <v>1129</v>
      </c>
      <c r="C404" s="104" t="s">
        <v>907</v>
      </c>
      <c r="D404" s="240">
        <v>1</v>
      </c>
      <c r="E404" s="278">
        <v>1654</v>
      </c>
      <c r="F404" s="241">
        <f t="shared" si="12"/>
        <v>314.26</v>
      </c>
      <c r="G404" s="241">
        <f t="shared" si="13"/>
        <v>1968.26</v>
      </c>
      <c r="H404" s="25"/>
    </row>
    <row r="405" spans="1:8" ht="24.95" customHeight="1" x14ac:dyDescent="0.25">
      <c r="A405" s="73">
        <v>400</v>
      </c>
      <c r="B405" s="247" t="s">
        <v>1133</v>
      </c>
      <c r="C405" s="104" t="s">
        <v>907</v>
      </c>
      <c r="D405" s="240">
        <v>1</v>
      </c>
      <c r="E405" s="278">
        <v>1784</v>
      </c>
      <c r="F405" s="241">
        <f t="shared" si="12"/>
        <v>338.96</v>
      </c>
      <c r="G405" s="241">
        <f t="shared" si="13"/>
        <v>2122.96</v>
      </c>
      <c r="H405" s="25"/>
    </row>
    <row r="406" spans="1:8" ht="24.95" customHeight="1" x14ac:dyDescent="0.25">
      <c r="A406" s="73">
        <v>401</v>
      </c>
      <c r="B406" s="247" t="s">
        <v>1136</v>
      </c>
      <c r="C406" s="104" t="s">
        <v>907</v>
      </c>
      <c r="D406" s="240">
        <v>1</v>
      </c>
      <c r="E406" s="278">
        <v>8654</v>
      </c>
      <c r="F406" s="241">
        <f t="shared" si="12"/>
        <v>1644.26</v>
      </c>
      <c r="G406" s="241">
        <f t="shared" si="13"/>
        <v>10298.26</v>
      </c>
      <c r="H406" s="25"/>
    </row>
    <row r="407" spans="1:8" ht="24.95" customHeight="1" x14ac:dyDescent="0.25">
      <c r="A407" s="73">
        <v>402</v>
      </c>
      <c r="B407" s="247" t="s">
        <v>1139</v>
      </c>
      <c r="C407" s="104" t="s">
        <v>907</v>
      </c>
      <c r="D407" s="240">
        <v>1</v>
      </c>
      <c r="E407" s="278">
        <v>17654</v>
      </c>
      <c r="F407" s="241">
        <f t="shared" si="12"/>
        <v>3354.26</v>
      </c>
      <c r="G407" s="241">
        <f t="shared" si="13"/>
        <v>21008.260000000002</v>
      </c>
      <c r="H407" s="25"/>
    </row>
    <row r="408" spans="1:8" ht="24.95" customHeight="1" x14ac:dyDescent="0.25">
      <c r="A408" s="73">
        <v>403</v>
      </c>
      <c r="B408" s="247" t="s">
        <v>1142</v>
      </c>
      <c r="C408" s="104" t="s">
        <v>907</v>
      </c>
      <c r="D408" s="240">
        <v>1</v>
      </c>
      <c r="E408" s="278">
        <v>17654</v>
      </c>
      <c r="F408" s="241">
        <f t="shared" si="12"/>
        <v>3354.26</v>
      </c>
      <c r="G408" s="241">
        <f t="shared" si="13"/>
        <v>21008.260000000002</v>
      </c>
      <c r="H408" s="25"/>
    </row>
    <row r="409" spans="1:8" ht="24.95" customHeight="1" x14ac:dyDescent="0.25">
      <c r="A409" s="73">
        <v>404</v>
      </c>
      <c r="B409" s="247" t="s">
        <v>1146</v>
      </c>
      <c r="C409" s="104" t="s">
        <v>907</v>
      </c>
      <c r="D409" s="240">
        <v>1</v>
      </c>
      <c r="E409" s="278">
        <v>43783</v>
      </c>
      <c r="F409" s="241">
        <f t="shared" si="12"/>
        <v>8318.77</v>
      </c>
      <c r="G409" s="241">
        <f t="shared" si="13"/>
        <v>52101.770000000004</v>
      </c>
      <c r="H409" s="25"/>
    </row>
    <row r="410" spans="1:8" ht="24.95" customHeight="1" x14ac:dyDescent="0.25">
      <c r="A410" s="73">
        <v>405</v>
      </c>
      <c r="B410" s="247" t="s">
        <v>1149</v>
      </c>
      <c r="C410" s="104" t="s">
        <v>907</v>
      </c>
      <c r="D410" s="240">
        <v>1</v>
      </c>
      <c r="E410" s="278">
        <v>65743</v>
      </c>
      <c r="F410" s="241">
        <f t="shared" si="12"/>
        <v>12491.17</v>
      </c>
      <c r="G410" s="241">
        <f t="shared" si="13"/>
        <v>78234.17</v>
      </c>
      <c r="H410" s="25"/>
    </row>
    <row r="411" spans="1:8" ht="24.95" customHeight="1" x14ac:dyDescent="0.25">
      <c r="A411" s="73">
        <v>406</v>
      </c>
      <c r="B411" s="247" t="s">
        <v>1152</v>
      </c>
      <c r="C411" s="104" t="s">
        <v>907</v>
      </c>
      <c r="D411" s="240">
        <v>1</v>
      </c>
      <c r="E411" s="278">
        <v>25674</v>
      </c>
      <c r="F411" s="241">
        <f t="shared" si="12"/>
        <v>4878.0600000000004</v>
      </c>
      <c r="G411" s="241">
        <f t="shared" si="13"/>
        <v>30552.06</v>
      </c>
      <c r="H411" s="25"/>
    </row>
    <row r="412" spans="1:8" ht="24.95" customHeight="1" x14ac:dyDescent="0.25">
      <c r="A412" s="73">
        <v>407</v>
      </c>
      <c r="B412" s="247" t="s">
        <v>1154</v>
      </c>
      <c r="C412" s="104" t="s">
        <v>907</v>
      </c>
      <c r="D412" s="240">
        <v>1</v>
      </c>
      <c r="E412" s="278">
        <v>25674</v>
      </c>
      <c r="F412" s="241">
        <f t="shared" si="12"/>
        <v>4878.0600000000004</v>
      </c>
      <c r="G412" s="241">
        <f t="shared" si="13"/>
        <v>30552.06</v>
      </c>
      <c r="H412" s="25"/>
    </row>
    <row r="413" spans="1:8" ht="24.95" customHeight="1" x14ac:dyDescent="0.25">
      <c r="A413" s="73">
        <v>408</v>
      </c>
      <c r="B413" s="247" t="s">
        <v>1157</v>
      </c>
      <c r="C413" s="104" t="s">
        <v>907</v>
      </c>
      <c r="D413" s="240">
        <v>1</v>
      </c>
      <c r="E413" s="278">
        <v>36574</v>
      </c>
      <c r="F413" s="241">
        <f t="shared" si="12"/>
        <v>6949.06</v>
      </c>
      <c r="G413" s="241">
        <f t="shared" si="13"/>
        <v>43523.06</v>
      </c>
      <c r="H413" s="25"/>
    </row>
    <row r="414" spans="1:8" ht="24.95" customHeight="1" x14ac:dyDescent="0.25">
      <c r="A414" s="73">
        <v>409</v>
      </c>
      <c r="B414" s="247" t="s">
        <v>1160</v>
      </c>
      <c r="C414" s="104" t="s">
        <v>907</v>
      </c>
      <c r="D414" s="240">
        <v>1</v>
      </c>
      <c r="E414" s="278">
        <v>268564</v>
      </c>
      <c r="F414" s="241">
        <f t="shared" si="12"/>
        <v>51027.16</v>
      </c>
      <c r="G414" s="241">
        <f t="shared" si="13"/>
        <v>319591.16000000003</v>
      </c>
      <c r="H414" s="25"/>
    </row>
    <row r="415" spans="1:8" ht="24.95" customHeight="1" x14ac:dyDescent="0.25">
      <c r="A415" s="73">
        <v>410</v>
      </c>
      <c r="B415" s="247" t="s">
        <v>1162</v>
      </c>
      <c r="C415" s="104" t="s">
        <v>907</v>
      </c>
      <c r="D415" s="240">
        <v>1</v>
      </c>
      <c r="E415" s="278">
        <v>268564</v>
      </c>
      <c r="F415" s="241">
        <f t="shared" si="12"/>
        <v>51027.16</v>
      </c>
      <c r="G415" s="241">
        <f t="shared" si="13"/>
        <v>319591.16000000003</v>
      </c>
      <c r="H415" s="25"/>
    </row>
    <row r="416" spans="1:8" ht="24.95" customHeight="1" x14ac:dyDescent="0.25">
      <c r="A416" s="73">
        <v>411</v>
      </c>
      <c r="B416" s="247" t="s">
        <v>1164</v>
      </c>
      <c r="C416" s="104" t="s">
        <v>907</v>
      </c>
      <c r="D416" s="240">
        <v>1</v>
      </c>
      <c r="E416" s="278">
        <v>15754</v>
      </c>
      <c r="F416" s="241">
        <f t="shared" si="12"/>
        <v>2993.26</v>
      </c>
      <c r="G416" s="241">
        <f t="shared" si="13"/>
        <v>18747.260000000002</v>
      </c>
      <c r="H416" s="25"/>
    </row>
    <row r="417" spans="1:8" ht="24.95" customHeight="1" x14ac:dyDescent="0.25">
      <c r="A417" s="73">
        <v>412</v>
      </c>
      <c r="B417" s="247" t="s">
        <v>1165</v>
      </c>
      <c r="C417" s="104" t="s">
        <v>907</v>
      </c>
      <c r="D417" s="240">
        <v>1</v>
      </c>
      <c r="E417" s="278">
        <v>15754</v>
      </c>
      <c r="F417" s="241">
        <f t="shared" si="12"/>
        <v>2993.26</v>
      </c>
      <c r="G417" s="241">
        <f t="shared" si="13"/>
        <v>18747.260000000002</v>
      </c>
      <c r="H417" s="25"/>
    </row>
    <row r="418" spans="1:8" ht="24.95" customHeight="1" x14ac:dyDescent="0.25">
      <c r="A418" s="73">
        <v>413</v>
      </c>
      <c r="B418" s="247" t="s">
        <v>1166</v>
      </c>
      <c r="C418" s="104" t="s">
        <v>907</v>
      </c>
      <c r="D418" s="240">
        <v>1</v>
      </c>
      <c r="E418" s="278">
        <v>15754</v>
      </c>
      <c r="F418" s="241">
        <f t="shared" si="12"/>
        <v>2993.26</v>
      </c>
      <c r="G418" s="241">
        <f t="shared" si="13"/>
        <v>18747.260000000002</v>
      </c>
      <c r="H418" s="25"/>
    </row>
    <row r="419" spans="1:8" ht="24.95" customHeight="1" x14ac:dyDescent="0.25">
      <c r="A419" s="73">
        <v>414</v>
      </c>
      <c r="B419" s="247" t="s">
        <v>1167</v>
      </c>
      <c r="C419" s="104" t="s">
        <v>907</v>
      </c>
      <c r="D419" s="240">
        <v>1</v>
      </c>
      <c r="E419" s="278">
        <v>15754</v>
      </c>
      <c r="F419" s="241">
        <f t="shared" si="12"/>
        <v>2993.26</v>
      </c>
      <c r="G419" s="241">
        <f t="shared" si="13"/>
        <v>18747.260000000002</v>
      </c>
      <c r="H419" s="25"/>
    </row>
    <row r="420" spans="1:8" ht="24.95" customHeight="1" x14ac:dyDescent="0.25">
      <c r="A420" s="73">
        <v>415</v>
      </c>
      <c r="B420" s="247" t="s">
        <v>1168</v>
      </c>
      <c r="C420" s="104" t="s">
        <v>907</v>
      </c>
      <c r="D420" s="240">
        <v>1</v>
      </c>
      <c r="E420" s="278">
        <v>15754</v>
      </c>
      <c r="F420" s="241">
        <f t="shared" si="12"/>
        <v>2993.26</v>
      </c>
      <c r="G420" s="241">
        <f t="shared" si="13"/>
        <v>18747.260000000002</v>
      </c>
      <c r="H420" s="25"/>
    </row>
    <row r="421" spans="1:8" ht="24.95" customHeight="1" x14ac:dyDescent="0.25">
      <c r="A421" s="73">
        <v>416</v>
      </c>
      <c r="B421" s="247" t="s">
        <v>1169</v>
      </c>
      <c r="C421" s="104" t="s">
        <v>907</v>
      </c>
      <c r="D421" s="240">
        <v>1</v>
      </c>
      <c r="E421" s="278">
        <v>15754</v>
      </c>
      <c r="F421" s="241">
        <f t="shared" si="12"/>
        <v>2993.26</v>
      </c>
      <c r="G421" s="241">
        <f t="shared" si="13"/>
        <v>18747.260000000002</v>
      </c>
      <c r="H421" s="25"/>
    </row>
    <row r="422" spans="1:8" ht="24.95" customHeight="1" x14ac:dyDescent="0.25">
      <c r="A422" s="73">
        <v>417</v>
      </c>
      <c r="B422" s="247" t="s">
        <v>1170</v>
      </c>
      <c r="C422" s="104" t="s">
        <v>907</v>
      </c>
      <c r="D422" s="240">
        <v>1</v>
      </c>
      <c r="E422" s="278">
        <v>15754</v>
      </c>
      <c r="F422" s="241">
        <f t="shared" si="12"/>
        <v>2993.26</v>
      </c>
      <c r="G422" s="241">
        <f t="shared" si="13"/>
        <v>18747.260000000002</v>
      </c>
      <c r="H422" s="25"/>
    </row>
    <row r="423" spans="1:8" ht="24.95" customHeight="1" x14ac:dyDescent="0.25">
      <c r="A423" s="73">
        <v>418</v>
      </c>
      <c r="B423" s="247" t="s">
        <v>1171</v>
      </c>
      <c r="C423" s="104" t="s">
        <v>907</v>
      </c>
      <c r="D423" s="240">
        <v>1</v>
      </c>
      <c r="E423" s="278">
        <v>22674</v>
      </c>
      <c r="F423" s="241">
        <f t="shared" si="12"/>
        <v>4308.0600000000004</v>
      </c>
      <c r="G423" s="241">
        <f t="shared" si="13"/>
        <v>26982.06</v>
      </c>
      <c r="H423" s="25"/>
    </row>
    <row r="424" spans="1:8" ht="24.95" customHeight="1" x14ac:dyDescent="0.25">
      <c r="A424" s="73">
        <v>419</v>
      </c>
      <c r="B424" s="247" t="s">
        <v>1174</v>
      </c>
      <c r="C424" s="104" t="s">
        <v>18</v>
      </c>
      <c r="D424" s="240">
        <v>1</v>
      </c>
      <c r="E424" s="278">
        <v>29564</v>
      </c>
      <c r="F424" s="241">
        <f t="shared" si="12"/>
        <v>5617.16</v>
      </c>
      <c r="G424" s="241">
        <f t="shared" si="13"/>
        <v>35181.160000000003</v>
      </c>
      <c r="H424" s="25"/>
    </row>
    <row r="425" spans="1:8" ht="24.95" customHeight="1" x14ac:dyDescent="0.25">
      <c r="A425" s="73">
        <v>420</v>
      </c>
      <c r="B425" s="247" t="s">
        <v>1178</v>
      </c>
      <c r="C425" s="104" t="s">
        <v>907</v>
      </c>
      <c r="D425" s="240">
        <v>1</v>
      </c>
      <c r="E425" s="278">
        <v>79654</v>
      </c>
      <c r="F425" s="241">
        <f t="shared" si="12"/>
        <v>15134.26</v>
      </c>
      <c r="G425" s="241">
        <f t="shared" si="13"/>
        <v>94788.26</v>
      </c>
      <c r="H425" s="25"/>
    </row>
    <row r="426" spans="1:8" ht="24.95" customHeight="1" x14ac:dyDescent="0.25">
      <c r="A426" s="73">
        <v>421</v>
      </c>
      <c r="B426" s="247" t="s">
        <v>1182</v>
      </c>
      <c r="C426" s="104" t="s">
        <v>907</v>
      </c>
      <c r="D426" s="240">
        <v>1</v>
      </c>
      <c r="E426" s="278">
        <v>242297</v>
      </c>
      <c r="F426" s="241">
        <f t="shared" si="12"/>
        <v>46036.43</v>
      </c>
      <c r="G426" s="241">
        <f t="shared" si="13"/>
        <v>288333.43</v>
      </c>
      <c r="H426" s="25"/>
    </row>
    <row r="427" spans="1:8" ht="24.95" customHeight="1" x14ac:dyDescent="0.25">
      <c r="A427" s="73">
        <v>422</v>
      </c>
      <c r="B427" s="247" t="s">
        <v>1183</v>
      </c>
      <c r="C427" s="104" t="s">
        <v>907</v>
      </c>
      <c r="D427" s="240">
        <v>1</v>
      </c>
      <c r="E427" s="278">
        <v>298654</v>
      </c>
      <c r="F427" s="241">
        <f t="shared" si="12"/>
        <v>56744.26</v>
      </c>
      <c r="G427" s="241">
        <f t="shared" si="13"/>
        <v>355398.26</v>
      </c>
      <c r="H427" s="25"/>
    </row>
    <row r="428" spans="1:8" ht="24.95" customHeight="1" x14ac:dyDescent="0.25">
      <c r="A428" s="73">
        <v>423</v>
      </c>
      <c r="B428" s="247" t="s">
        <v>1184</v>
      </c>
      <c r="C428" s="104" t="s">
        <v>907</v>
      </c>
      <c r="D428" s="240">
        <v>1</v>
      </c>
      <c r="E428" s="278">
        <v>21765</v>
      </c>
      <c r="F428" s="241">
        <f t="shared" si="12"/>
        <v>4135.3500000000004</v>
      </c>
      <c r="G428" s="241">
        <f t="shared" si="13"/>
        <v>25900.35</v>
      </c>
      <c r="H428" s="25"/>
    </row>
    <row r="429" spans="1:8" ht="24.95" customHeight="1" x14ac:dyDescent="0.25">
      <c r="A429" s="73">
        <v>424</v>
      </c>
      <c r="B429" s="247" t="s">
        <v>1188</v>
      </c>
      <c r="C429" s="104" t="s">
        <v>907</v>
      </c>
      <c r="D429" s="240">
        <v>1</v>
      </c>
      <c r="E429" s="278">
        <v>45876</v>
      </c>
      <c r="F429" s="241">
        <f t="shared" si="12"/>
        <v>8716.44</v>
      </c>
      <c r="G429" s="241">
        <f t="shared" si="13"/>
        <v>54592.44</v>
      </c>
      <c r="H429" s="25"/>
    </row>
    <row r="430" spans="1:8" ht="24.95" customHeight="1" x14ac:dyDescent="0.25">
      <c r="A430" s="73">
        <v>425</v>
      </c>
      <c r="B430" s="247" t="s">
        <v>1189</v>
      </c>
      <c r="C430" s="104" t="s">
        <v>907</v>
      </c>
      <c r="D430" s="240">
        <v>1</v>
      </c>
      <c r="E430" s="278">
        <v>26548</v>
      </c>
      <c r="F430" s="241">
        <f t="shared" si="12"/>
        <v>5044.12</v>
      </c>
      <c r="G430" s="241">
        <f t="shared" si="13"/>
        <v>31592.12</v>
      </c>
      <c r="H430" s="25"/>
    </row>
    <row r="431" spans="1:8" ht="24.95" customHeight="1" x14ac:dyDescent="0.25">
      <c r="A431" s="73">
        <v>426</v>
      </c>
      <c r="B431" s="247" t="s">
        <v>1192</v>
      </c>
      <c r="C431" s="104" t="s">
        <v>907</v>
      </c>
      <c r="D431" s="240">
        <v>1</v>
      </c>
      <c r="E431" s="278">
        <v>57564</v>
      </c>
      <c r="F431" s="241">
        <f t="shared" si="12"/>
        <v>10937.16</v>
      </c>
      <c r="G431" s="241">
        <f t="shared" si="13"/>
        <v>68501.16</v>
      </c>
      <c r="H431" s="25"/>
    </row>
    <row r="432" spans="1:8" ht="24.95" customHeight="1" x14ac:dyDescent="0.25">
      <c r="A432" s="73">
        <v>427</v>
      </c>
      <c r="B432" s="247" t="s">
        <v>1195</v>
      </c>
      <c r="C432" s="104" t="s">
        <v>907</v>
      </c>
      <c r="D432" s="240">
        <v>1</v>
      </c>
      <c r="E432" s="278">
        <v>68693</v>
      </c>
      <c r="F432" s="241">
        <f t="shared" si="12"/>
        <v>13051.67</v>
      </c>
      <c r="G432" s="241">
        <f t="shared" si="13"/>
        <v>81744.67</v>
      </c>
      <c r="H432" s="25"/>
    </row>
    <row r="433" spans="1:8" ht="24.95" customHeight="1" x14ac:dyDescent="0.25">
      <c r="A433" s="73">
        <v>428</v>
      </c>
      <c r="B433" s="247" t="s">
        <v>1199</v>
      </c>
      <c r="C433" s="104" t="s">
        <v>907</v>
      </c>
      <c r="D433" s="240">
        <v>1</v>
      </c>
      <c r="E433" s="278">
        <v>37954</v>
      </c>
      <c r="F433" s="241">
        <f t="shared" si="12"/>
        <v>7211.26</v>
      </c>
      <c r="G433" s="241">
        <f t="shared" si="13"/>
        <v>45165.26</v>
      </c>
      <c r="H433" s="25"/>
    </row>
    <row r="434" spans="1:8" ht="24.95" customHeight="1" x14ac:dyDescent="0.25">
      <c r="A434" s="73">
        <v>429</v>
      </c>
      <c r="B434" s="247" t="s">
        <v>1200</v>
      </c>
      <c r="C434" s="104" t="s">
        <v>907</v>
      </c>
      <c r="D434" s="240">
        <v>1</v>
      </c>
      <c r="E434" s="278">
        <v>37954</v>
      </c>
      <c r="F434" s="241">
        <f t="shared" si="12"/>
        <v>7211.26</v>
      </c>
      <c r="G434" s="241">
        <f t="shared" si="13"/>
        <v>45165.26</v>
      </c>
      <c r="H434" s="25"/>
    </row>
    <row r="435" spans="1:8" ht="24.95" customHeight="1" x14ac:dyDescent="0.25">
      <c r="A435" s="73">
        <v>430</v>
      </c>
      <c r="B435" s="247" t="s">
        <v>1201</v>
      </c>
      <c r="C435" s="104" t="s">
        <v>907</v>
      </c>
      <c r="D435" s="240">
        <v>1</v>
      </c>
      <c r="E435" s="278">
        <v>4683</v>
      </c>
      <c r="F435" s="241">
        <f t="shared" si="12"/>
        <v>889.77</v>
      </c>
      <c r="G435" s="241">
        <f t="shared" si="13"/>
        <v>5572.77</v>
      </c>
      <c r="H435" s="25"/>
    </row>
    <row r="436" spans="1:8" ht="24.95" customHeight="1" x14ac:dyDescent="0.25">
      <c r="A436" s="73">
        <v>431</v>
      </c>
      <c r="B436" s="247" t="s">
        <v>1205</v>
      </c>
      <c r="C436" s="104" t="s">
        <v>907</v>
      </c>
      <c r="D436" s="240">
        <v>1</v>
      </c>
      <c r="E436" s="278">
        <v>5685</v>
      </c>
      <c r="F436" s="241">
        <f t="shared" si="12"/>
        <v>1080.1500000000001</v>
      </c>
      <c r="G436" s="241">
        <f t="shared" si="13"/>
        <v>6765.15</v>
      </c>
      <c r="H436" s="25"/>
    </row>
    <row r="437" spans="1:8" ht="24.95" customHeight="1" x14ac:dyDescent="0.25">
      <c r="A437" s="73">
        <v>432</v>
      </c>
      <c r="B437" s="247" t="s">
        <v>1206</v>
      </c>
      <c r="C437" s="104" t="s">
        <v>907</v>
      </c>
      <c r="D437" s="240">
        <v>1</v>
      </c>
      <c r="E437" s="278">
        <v>4683</v>
      </c>
      <c r="F437" s="241">
        <f t="shared" si="12"/>
        <v>889.77</v>
      </c>
      <c r="G437" s="241">
        <f t="shared" si="13"/>
        <v>5572.77</v>
      </c>
      <c r="H437" s="25"/>
    </row>
    <row r="438" spans="1:8" ht="24.95" customHeight="1" x14ac:dyDescent="0.25">
      <c r="A438" s="73">
        <v>433</v>
      </c>
      <c r="B438" s="247" t="s">
        <v>1208</v>
      </c>
      <c r="C438" s="104" t="s">
        <v>907</v>
      </c>
      <c r="D438" s="240">
        <v>1</v>
      </c>
      <c r="E438" s="278">
        <v>4683</v>
      </c>
      <c r="F438" s="241">
        <f t="shared" si="12"/>
        <v>889.77</v>
      </c>
      <c r="G438" s="241">
        <f t="shared" si="13"/>
        <v>5572.77</v>
      </c>
      <c r="H438" s="25"/>
    </row>
    <row r="439" spans="1:8" ht="24.95" customHeight="1" x14ac:dyDescent="0.25">
      <c r="A439" s="73">
        <v>434</v>
      </c>
      <c r="B439" s="247" t="s">
        <v>1212</v>
      </c>
      <c r="C439" s="104" t="s">
        <v>907</v>
      </c>
      <c r="D439" s="240">
        <v>1</v>
      </c>
      <c r="E439" s="278">
        <v>38657</v>
      </c>
      <c r="F439" s="241">
        <f t="shared" si="12"/>
        <v>7344.83</v>
      </c>
      <c r="G439" s="241">
        <f t="shared" si="13"/>
        <v>46001.83</v>
      </c>
      <c r="H439" s="25"/>
    </row>
    <row r="440" spans="1:8" ht="24.95" customHeight="1" x14ac:dyDescent="0.25">
      <c r="A440" s="73">
        <v>435</v>
      </c>
      <c r="B440" s="247" t="s">
        <v>1214</v>
      </c>
      <c r="C440" s="104" t="s">
        <v>907</v>
      </c>
      <c r="D440" s="240">
        <v>1</v>
      </c>
      <c r="E440" s="278">
        <v>28675</v>
      </c>
      <c r="F440" s="241">
        <f t="shared" si="12"/>
        <v>5448.25</v>
      </c>
      <c r="G440" s="241">
        <f t="shared" si="13"/>
        <v>34123.25</v>
      </c>
      <c r="H440" s="25"/>
    </row>
    <row r="441" spans="1:8" ht="24.95" customHeight="1" x14ac:dyDescent="0.25">
      <c r="A441" s="73">
        <v>436</v>
      </c>
      <c r="B441" s="247" t="s">
        <v>1215</v>
      </c>
      <c r="C441" s="104" t="s">
        <v>907</v>
      </c>
      <c r="D441" s="240">
        <v>1</v>
      </c>
      <c r="E441" s="278">
        <v>26856</v>
      </c>
      <c r="F441" s="241">
        <f t="shared" si="12"/>
        <v>5102.6400000000003</v>
      </c>
      <c r="G441" s="241">
        <f t="shared" si="13"/>
        <v>31958.639999999999</v>
      </c>
      <c r="H441" s="25"/>
    </row>
    <row r="442" spans="1:8" ht="24.95" customHeight="1" x14ac:dyDescent="0.25">
      <c r="A442" s="73">
        <v>437</v>
      </c>
      <c r="B442" s="247" t="s">
        <v>1216</v>
      </c>
      <c r="C442" s="104" t="s">
        <v>907</v>
      </c>
      <c r="D442" s="240">
        <v>1</v>
      </c>
      <c r="E442" s="278">
        <v>1374</v>
      </c>
      <c r="F442" s="241">
        <f t="shared" si="12"/>
        <v>261.06</v>
      </c>
      <c r="G442" s="241">
        <f t="shared" si="13"/>
        <v>1635.06</v>
      </c>
      <c r="H442" s="25"/>
    </row>
    <row r="443" spans="1:8" ht="24.95" customHeight="1" x14ac:dyDescent="0.25">
      <c r="A443" s="73">
        <v>438</v>
      </c>
      <c r="B443" s="247" t="s">
        <v>1217</v>
      </c>
      <c r="C443" s="104" t="s">
        <v>907</v>
      </c>
      <c r="D443" s="240">
        <v>1</v>
      </c>
      <c r="E443" s="278">
        <v>1267</v>
      </c>
      <c r="F443" s="241">
        <f t="shared" si="12"/>
        <v>240.73</v>
      </c>
      <c r="G443" s="241">
        <f t="shared" si="13"/>
        <v>1507.73</v>
      </c>
      <c r="H443" s="25"/>
    </row>
    <row r="444" spans="1:8" ht="24.95" customHeight="1" x14ac:dyDescent="0.25">
      <c r="A444" s="73">
        <v>439</v>
      </c>
      <c r="B444" s="247" t="s">
        <v>1218</v>
      </c>
      <c r="C444" s="104" t="s">
        <v>907</v>
      </c>
      <c r="D444" s="240">
        <v>1</v>
      </c>
      <c r="E444" s="278">
        <v>252100</v>
      </c>
      <c r="F444" s="241">
        <f t="shared" si="12"/>
        <v>47899</v>
      </c>
      <c r="G444" s="241">
        <f t="shared" si="13"/>
        <v>299999</v>
      </c>
      <c r="H444" s="25"/>
    </row>
    <row r="445" spans="1:8" ht="24.95" customHeight="1" x14ac:dyDescent="0.25">
      <c r="A445" s="73">
        <v>440</v>
      </c>
      <c r="B445" s="247" t="s">
        <v>1222</v>
      </c>
      <c r="C445" s="104" t="s">
        <v>18</v>
      </c>
      <c r="D445" s="240">
        <v>1</v>
      </c>
      <c r="E445" s="278">
        <v>189654</v>
      </c>
      <c r="F445" s="241">
        <f t="shared" si="12"/>
        <v>36034.26</v>
      </c>
      <c r="G445" s="241">
        <f t="shared" si="13"/>
        <v>225688.26</v>
      </c>
      <c r="H445" s="25"/>
    </row>
    <row r="446" spans="1:8" ht="24.95" customHeight="1" x14ac:dyDescent="0.25">
      <c r="A446" s="73">
        <v>441</v>
      </c>
      <c r="B446" s="247" t="s">
        <v>1226</v>
      </c>
      <c r="C446" s="104" t="s">
        <v>18</v>
      </c>
      <c r="D446" s="240">
        <v>1</v>
      </c>
      <c r="E446" s="278">
        <v>436594</v>
      </c>
      <c r="F446" s="241">
        <f t="shared" si="12"/>
        <v>82952.86</v>
      </c>
      <c r="G446" s="241">
        <f t="shared" si="13"/>
        <v>519546.86</v>
      </c>
      <c r="H446" s="25"/>
    </row>
    <row r="447" spans="1:8" ht="24.95" customHeight="1" x14ac:dyDescent="0.25">
      <c r="A447" s="73">
        <v>442</v>
      </c>
      <c r="B447" s="247" t="s">
        <v>1229</v>
      </c>
      <c r="C447" s="104" t="s">
        <v>115</v>
      </c>
      <c r="D447" s="240">
        <v>1</v>
      </c>
      <c r="E447" s="278">
        <v>9685</v>
      </c>
      <c r="F447" s="241">
        <f t="shared" si="12"/>
        <v>1840.15</v>
      </c>
      <c r="G447" s="241">
        <f t="shared" si="13"/>
        <v>11525.15</v>
      </c>
      <c r="H447" s="25"/>
    </row>
    <row r="448" spans="1:8" ht="24.95" customHeight="1" x14ac:dyDescent="0.25">
      <c r="A448" s="73">
        <v>443</v>
      </c>
      <c r="B448" s="247" t="s">
        <v>1232</v>
      </c>
      <c r="C448" s="104" t="s">
        <v>18</v>
      </c>
      <c r="D448" s="240">
        <v>1</v>
      </c>
      <c r="E448" s="278">
        <v>5274</v>
      </c>
      <c r="F448" s="241">
        <f t="shared" si="12"/>
        <v>1002.0600000000001</v>
      </c>
      <c r="G448" s="241">
        <f t="shared" si="13"/>
        <v>6276.06</v>
      </c>
      <c r="H448" s="25"/>
    </row>
    <row r="449" spans="1:8" ht="24.95" customHeight="1" x14ac:dyDescent="0.25">
      <c r="A449" s="73">
        <v>444</v>
      </c>
      <c r="B449" s="247" t="s">
        <v>1237</v>
      </c>
      <c r="C449" s="104" t="s">
        <v>18</v>
      </c>
      <c r="D449" s="240">
        <v>1</v>
      </c>
      <c r="E449" s="278">
        <v>23916</v>
      </c>
      <c r="F449" s="241">
        <f t="shared" si="12"/>
        <v>4544.04</v>
      </c>
      <c r="G449" s="241">
        <f t="shared" si="13"/>
        <v>28460.04</v>
      </c>
      <c r="H449" s="25"/>
    </row>
    <row r="450" spans="1:8" ht="24.95" customHeight="1" x14ac:dyDescent="0.25">
      <c r="A450" s="73">
        <v>445</v>
      </c>
      <c r="B450" s="247" t="s">
        <v>1240</v>
      </c>
      <c r="C450" s="104" t="s">
        <v>101</v>
      </c>
      <c r="D450" s="240">
        <v>1</v>
      </c>
      <c r="E450" s="278">
        <v>17453</v>
      </c>
      <c r="F450" s="241">
        <f t="shared" si="12"/>
        <v>3316.07</v>
      </c>
      <c r="G450" s="241">
        <f t="shared" si="13"/>
        <v>20769.07</v>
      </c>
      <c r="H450" s="25"/>
    </row>
    <row r="451" spans="1:8" ht="24.95" customHeight="1" x14ac:dyDescent="0.25">
      <c r="A451" s="73">
        <v>446</v>
      </c>
      <c r="B451" s="247" t="s">
        <v>1242</v>
      </c>
      <c r="C451" s="104" t="s">
        <v>18</v>
      </c>
      <c r="D451" s="240">
        <v>1</v>
      </c>
      <c r="E451" s="278">
        <v>48453</v>
      </c>
      <c r="F451" s="241">
        <f t="shared" si="12"/>
        <v>9206.07</v>
      </c>
      <c r="G451" s="241">
        <f t="shared" si="13"/>
        <v>57659.07</v>
      </c>
      <c r="H451" s="25"/>
    </row>
    <row r="452" spans="1:8" ht="24.95" customHeight="1" x14ac:dyDescent="0.25">
      <c r="A452" s="73">
        <v>447</v>
      </c>
      <c r="B452" s="247" t="s">
        <v>1243</v>
      </c>
      <c r="C452" s="104" t="s">
        <v>18</v>
      </c>
      <c r="D452" s="240">
        <v>1</v>
      </c>
      <c r="E452" s="278">
        <v>165103</v>
      </c>
      <c r="F452" s="241">
        <f t="shared" si="12"/>
        <v>31369.57</v>
      </c>
      <c r="G452" s="241">
        <f t="shared" si="13"/>
        <v>196472.57</v>
      </c>
      <c r="H452" s="25"/>
    </row>
    <row r="453" spans="1:8" ht="24.95" customHeight="1" x14ac:dyDescent="0.25">
      <c r="A453" s="73">
        <v>448</v>
      </c>
      <c r="B453" s="247" t="s">
        <v>1493</v>
      </c>
      <c r="C453" s="104" t="s">
        <v>1244</v>
      </c>
      <c r="D453" s="240">
        <v>1</v>
      </c>
      <c r="E453" s="278">
        <v>36923</v>
      </c>
      <c r="F453" s="241">
        <f t="shared" si="12"/>
        <v>7015.37</v>
      </c>
      <c r="G453" s="241">
        <f t="shared" si="13"/>
        <v>43938.37</v>
      </c>
      <c r="H453" s="25"/>
    </row>
    <row r="454" spans="1:8" ht="24.95" customHeight="1" x14ac:dyDescent="0.25">
      <c r="A454" s="73">
        <v>449</v>
      </c>
      <c r="B454" s="247" t="s">
        <v>1246</v>
      </c>
      <c r="C454" s="104" t="s">
        <v>18</v>
      </c>
      <c r="D454" s="240">
        <v>1</v>
      </c>
      <c r="E454" s="278">
        <v>28564</v>
      </c>
      <c r="F454" s="241">
        <f t="shared" si="12"/>
        <v>5427.16</v>
      </c>
      <c r="G454" s="241">
        <f t="shared" si="13"/>
        <v>33991.160000000003</v>
      </c>
      <c r="H454" s="25"/>
    </row>
    <row r="455" spans="1:8" ht="24.95" customHeight="1" x14ac:dyDescent="0.25">
      <c r="A455" s="73">
        <v>450</v>
      </c>
      <c r="B455" s="247" t="s">
        <v>1248</v>
      </c>
      <c r="C455" s="104" t="s">
        <v>18</v>
      </c>
      <c r="D455" s="240">
        <v>1</v>
      </c>
      <c r="E455" s="278">
        <v>127412</v>
      </c>
      <c r="F455" s="241">
        <f t="shared" ref="F455:F518" si="14">+E455*0.19</f>
        <v>24208.28</v>
      </c>
      <c r="G455" s="241">
        <f t="shared" ref="G455:G518" si="15">+F455+E455</f>
        <v>151620.28</v>
      </c>
      <c r="H455" s="25"/>
    </row>
    <row r="456" spans="1:8" ht="24.95" customHeight="1" x14ac:dyDescent="0.25">
      <c r="A456" s="73">
        <v>451</v>
      </c>
      <c r="B456" s="247" t="s">
        <v>1251</v>
      </c>
      <c r="C456" s="104" t="s">
        <v>18</v>
      </c>
      <c r="D456" s="240">
        <v>1</v>
      </c>
      <c r="E456" s="278">
        <v>36453</v>
      </c>
      <c r="F456" s="241">
        <f t="shared" si="14"/>
        <v>6926.07</v>
      </c>
      <c r="G456" s="241">
        <f t="shared" si="15"/>
        <v>43379.07</v>
      </c>
      <c r="H456" s="25"/>
    </row>
    <row r="457" spans="1:8" ht="24.95" customHeight="1" x14ac:dyDescent="0.25">
      <c r="A457" s="73">
        <v>452</v>
      </c>
      <c r="B457" s="247" t="s">
        <v>1254</v>
      </c>
      <c r="C457" s="104" t="s">
        <v>18</v>
      </c>
      <c r="D457" s="240">
        <v>1</v>
      </c>
      <c r="E457" s="278">
        <v>1154</v>
      </c>
      <c r="F457" s="241">
        <f t="shared" si="14"/>
        <v>219.26</v>
      </c>
      <c r="G457" s="241">
        <f t="shared" si="15"/>
        <v>1373.26</v>
      </c>
      <c r="H457" s="25"/>
    </row>
    <row r="458" spans="1:8" ht="24.95" customHeight="1" x14ac:dyDescent="0.25">
      <c r="A458" s="73">
        <v>453</v>
      </c>
      <c r="B458" s="247" t="s">
        <v>1494</v>
      </c>
      <c r="C458" s="104" t="s">
        <v>18</v>
      </c>
      <c r="D458" s="240">
        <v>1</v>
      </c>
      <c r="E458" s="278">
        <v>74931</v>
      </c>
      <c r="F458" s="241">
        <f t="shared" si="14"/>
        <v>14236.89</v>
      </c>
      <c r="G458" s="241">
        <f t="shared" si="15"/>
        <v>89167.89</v>
      </c>
      <c r="H458" s="25"/>
    </row>
    <row r="459" spans="1:8" ht="24.95" customHeight="1" x14ac:dyDescent="0.25">
      <c r="A459" s="73">
        <v>454</v>
      </c>
      <c r="B459" s="247" t="s">
        <v>1258</v>
      </c>
      <c r="C459" s="104" t="s">
        <v>18</v>
      </c>
      <c r="D459" s="240">
        <v>1</v>
      </c>
      <c r="E459" s="278">
        <v>84912</v>
      </c>
      <c r="F459" s="241">
        <f t="shared" si="14"/>
        <v>16133.28</v>
      </c>
      <c r="G459" s="241">
        <f t="shared" si="15"/>
        <v>101045.28</v>
      </c>
      <c r="H459" s="25"/>
    </row>
    <row r="460" spans="1:8" ht="24.95" customHeight="1" x14ac:dyDescent="0.25">
      <c r="A460" s="73">
        <v>455</v>
      </c>
      <c r="B460" s="247" t="s">
        <v>1259</v>
      </c>
      <c r="C460" s="104" t="s">
        <v>18</v>
      </c>
      <c r="D460" s="240">
        <v>1</v>
      </c>
      <c r="E460" s="278">
        <v>96382</v>
      </c>
      <c r="F460" s="241">
        <f t="shared" si="14"/>
        <v>18312.580000000002</v>
      </c>
      <c r="G460" s="241">
        <f t="shared" si="15"/>
        <v>114694.58</v>
      </c>
      <c r="H460" s="25"/>
    </row>
    <row r="461" spans="1:8" ht="24.95" customHeight="1" x14ac:dyDescent="0.25">
      <c r="A461" s="73">
        <v>456</v>
      </c>
      <c r="B461" s="247" t="s">
        <v>1495</v>
      </c>
      <c r="C461" s="104" t="s">
        <v>907</v>
      </c>
      <c r="D461" s="240">
        <v>1</v>
      </c>
      <c r="E461" s="278">
        <v>2628</v>
      </c>
      <c r="F461" s="241">
        <f t="shared" si="14"/>
        <v>499.32</v>
      </c>
      <c r="G461" s="241">
        <f t="shared" si="15"/>
        <v>3127.32</v>
      </c>
      <c r="H461" s="25"/>
    </row>
    <row r="462" spans="1:8" ht="24.95" customHeight="1" x14ac:dyDescent="0.25">
      <c r="A462" s="73">
        <v>457</v>
      </c>
      <c r="B462" s="247" t="s">
        <v>1497</v>
      </c>
      <c r="C462" s="104" t="s">
        <v>18</v>
      </c>
      <c r="D462" s="240">
        <v>1</v>
      </c>
      <c r="E462" s="278">
        <v>134454</v>
      </c>
      <c r="F462" s="241">
        <f t="shared" si="14"/>
        <v>25546.260000000002</v>
      </c>
      <c r="G462" s="241">
        <f t="shared" si="15"/>
        <v>160000.26</v>
      </c>
      <c r="H462" s="25"/>
    </row>
    <row r="463" spans="1:8" ht="24.95" customHeight="1" x14ac:dyDescent="0.25">
      <c r="A463" s="73">
        <v>458</v>
      </c>
      <c r="B463" s="247" t="s">
        <v>1498</v>
      </c>
      <c r="C463" s="104" t="s">
        <v>18</v>
      </c>
      <c r="D463" s="240">
        <v>1</v>
      </c>
      <c r="E463" s="278">
        <v>25372</v>
      </c>
      <c r="F463" s="241">
        <f t="shared" si="14"/>
        <v>4820.68</v>
      </c>
      <c r="G463" s="241">
        <f t="shared" si="15"/>
        <v>30192.68</v>
      </c>
      <c r="H463" s="25"/>
    </row>
    <row r="464" spans="1:8" ht="24.95" customHeight="1" x14ac:dyDescent="0.25">
      <c r="A464" s="73">
        <v>459</v>
      </c>
      <c r="B464" s="247" t="s">
        <v>1499</v>
      </c>
      <c r="C464" s="104" t="s">
        <v>18</v>
      </c>
      <c r="D464" s="240">
        <v>1</v>
      </c>
      <c r="E464" s="278">
        <v>25372</v>
      </c>
      <c r="F464" s="241">
        <f t="shared" si="14"/>
        <v>4820.68</v>
      </c>
      <c r="G464" s="241">
        <f t="shared" si="15"/>
        <v>30192.68</v>
      </c>
      <c r="H464" s="25"/>
    </row>
    <row r="465" spans="1:8" ht="24.95" customHeight="1" x14ac:dyDescent="0.25">
      <c r="A465" s="73">
        <v>460</v>
      </c>
      <c r="B465" s="247" t="s">
        <v>1500</v>
      </c>
      <c r="C465" s="104" t="s">
        <v>18</v>
      </c>
      <c r="D465" s="240">
        <v>1</v>
      </c>
      <c r="E465" s="278">
        <v>28164</v>
      </c>
      <c r="F465" s="241">
        <f t="shared" si="14"/>
        <v>5351.16</v>
      </c>
      <c r="G465" s="241">
        <f t="shared" si="15"/>
        <v>33515.160000000003</v>
      </c>
      <c r="H465" s="25"/>
    </row>
    <row r="466" spans="1:8" ht="24.95" customHeight="1" x14ac:dyDescent="0.25">
      <c r="A466" s="73">
        <v>461</v>
      </c>
      <c r="B466" s="247" t="s">
        <v>1501</v>
      </c>
      <c r="C466" s="104" t="s">
        <v>18</v>
      </c>
      <c r="D466" s="240">
        <v>1</v>
      </c>
      <c r="E466" s="278">
        <v>5753</v>
      </c>
      <c r="F466" s="241">
        <f t="shared" si="14"/>
        <v>1093.07</v>
      </c>
      <c r="G466" s="241">
        <f t="shared" si="15"/>
        <v>6846.07</v>
      </c>
      <c r="H466" s="25"/>
    </row>
    <row r="467" spans="1:8" ht="24.95" customHeight="1" x14ac:dyDescent="0.25">
      <c r="A467" s="73">
        <v>462</v>
      </c>
      <c r="B467" s="247" t="s">
        <v>1502</v>
      </c>
      <c r="C467" s="104" t="s">
        <v>18</v>
      </c>
      <c r="D467" s="240">
        <v>1</v>
      </c>
      <c r="E467" s="278">
        <v>78453</v>
      </c>
      <c r="F467" s="241">
        <f t="shared" si="14"/>
        <v>14906.07</v>
      </c>
      <c r="G467" s="241">
        <f t="shared" si="15"/>
        <v>93359.07</v>
      </c>
      <c r="H467" s="25"/>
    </row>
    <row r="468" spans="1:8" ht="24.95" customHeight="1" x14ac:dyDescent="0.25">
      <c r="A468" s="73">
        <v>463</v>
      </c>
      <c r="B468" s="247" t="s">
        <v>1267</v>
      </c>
      <c r="C468" s="104" t="s">
        <v>162</v>
      </c>
      <c r="D468" s="240">
        <v>1</v>
      </c>
      <c r="E468" s="278">
        <v>210084</v>
      </c>
      <c r="F468" s="241">
        <f t="shared" si="14"/>
        <v>39915.96</v>
      </c>
      <c r="G468" s="241">
        <f t="shared" si="15"/>
        <v>249999.96</v>
      </c>
      <c r="H468" s="25"/>
    </row>
    <row r="469" spans="1:8" ht="24.95" customHeight="1" x14ac:dyDescent="0.25">
      <c r="A469" s="73">
        <v>464</v>
      </c>
      <c r="B469" s="247" t="s">
        <v>1271</v>
      </c>
      <c r="C469" s="104" t="s">
        <v>18</v>
      </c>
      <c r="D469" s="240">
        <v>1</v>
      </c>
      <c r="E469" s="278">
        <v>48543</v>
      </c>
      <c r="F469" s="241">
        <f t="shared" si="14"/>
        <v>9223.17</v>
      </c>
      <c r="G469" s="241">
        <f t="shared" si="15"/>
        <v>57766.17</v>
      </c>
      <c r="H469" s="25"/>
    </row>
    <row r="470" spans="1:8" ht="24.95" customHeight="1" x14ac:dyDescent="0.25">
      <c r="A470" s="73">
        <v>465</v>
      </c>
      <c r="B470" s="247" t="s">
        <v>1503</v>
      </c>
      <c r="C470" s="104" t="s">
        <v>18</v>
      </c>
      <c r="D470" s="240">
        <v>1</v>
      </c>
      <c r="E470" s="278">
        <v>980543</v>
      </c>
      <c r="F470" s="241">
        <f t="shared" si="14"/>
        <v>186303.17</v>
      </c>
      <c r="G470" s="241">
        <f t="shared" si="15"/>
        <v>1166846.17</v>
      </c>
      <c r="H470" s="25"/>
    </row>
    <row r="471" spans="1:8" ht="24.95" customHeight="1" x14ac:dyDescent="0.25">
      <c r="A471" s="73">
        <v>466</v>
      </c>
      <c r="B471" s="247" t="s">
        <v>1275</v>
      </c>
      <c r="C471" s="104" t="s">
        <v>162</v>
      </c>
      <c r="D471" s="240">
        <v>1</v>
      </c>
      <c r="E471" s="278">
        <v>25210</v>
      </c>
      <c r="F471" s="241">
        <f t="shared" si="14"/>
        <v>4789.8999999999996</v>
      </c>
      <c r="G471" s="241">
        <f t="shared" si="15"/>
        <v>29999.9</v>
      </c>
      <c r="H471" s="25"/>
    </row>
    <row r="472" spans="1:8" ht="24.95" customHeight="1" x14ac:dyDescent="0.25">
      <c r="A472" s="73">
        <v>467</v>
      </c>
      <c r="B472" s="247" t="s">
        <v>1277</v>
      </c>
      <c r="C472" s="104" t="s">
        <v>18</v>
      </c>
      <c r="D472" s="240">
        <v>1</v>
      </c>
      <c r="E472" s="278">
        <v>21625</v>
      </c>
      <c r="F472" s="241">
        <f t="shared" si="14"/>
        <v>4108.75</v>
      </c>
      <c r="G472" s="241">
        <f t="shared" si="15"/>
        <v>25733.75</v>
      </c>
      <c r="H472" s="25"/>
    </row>
    <row r="473" spans="1:8" ht="24.95" customHeight="1" x14ac:dyDescent="0.25">
      <c r="A473" s="73">
        <v>468</v>
      </c>
      <c r="B473" s="247" t="s">
        <v>1280</v>
      </c>
      <c r="C473" s="104" t="s">
        <v>18</v>
      </c>
      <c r="D473" s="240">
        <v>1</v>
      </c>
      <c r="E473" s="278">
        <v>18534</v>
      </c>
      <c r="F473" s="241">
        <f t="shared" si="14"/>
        <v>3521.46</v>
      </c>
      <c r="G473" s="241">
        <f t="shared" si="15"/>
        <v>22055.46</v>
      </c>
      <c r="H473" s="25"/>
    </row>
    <row r="474" spans="1:8" ht="24.95" customHeight="1" x14ac:dyDescent="0.25">
      <c r="A474" s="73">
        <v>469</v>
      </c>
      <c r="B474" s="247" t="s">
        <v>1286</v>
      </c>
      <c r="C474" s="104" t="s">
        <v>18</v>
      </c>
      <c r="D474" s="240">
        <v>1</v>
      </c>
      <c r="E474" s="278">
        <v>5854</v>
      </c>
      <c r="F474" s="241">
        <f t="shared" si="14"/>
        <v>1112.26</v>
      </c>
      <c r="G474" s="241">
        <f t="shared" si="15"/>
        <v>6966.26</v>
      </c>
      <c r="H474" s="25"/>
    </row>
    <row r="475" spans="1:8" ht="24.95" customHeight="1" x14ac:dyDescent="0.25">
      <c r="A475" s="73">
        <v>470</v>
      </c>
      <c r="B475" s="247" t="s">
        <v>1289</v>
      </c>
      <c r="C475" s="104" t="s">
        <v>18</v>
      </c>
      <c r="D475" s="240">
        <v>1</v>
      </c>
      <c r="E475" s="278">
        <v>5834</v>
      </c>
      <c r="F475" s="241">
        <f t="shared" si="14"/>
        <v>1108.46</v>
      </c>
      <c r="G475" s="241">
        <f t="shared" si="15"/>
        <v>6942.46</v>
      </c>
      <c r="H475" s="25"/>
    </row>
    <row r="476" spans="1:8" ht="24.95" customHeight="1" x14ac:dyDescent="0.25">
      <c r="A476" s="73">
        <v>471</v>
      </c>
      <c r="B476" s="247" t="s">
        <v>1292</v>
      </c>
      <c r="C476" s="104" t="s">
        <v>18</v>
      </c>
      <c r="D476" s="240">
        <v>1</v>
      </c>
      <c r="E476" s="278">
        <v>16273</v>
      </c>
      <c r="F476" s="241">
        <f t="shared" si="14"/>
        <v>3091.87</v>
      </c>
      <c r="G476" s="241">
        <f t="shared" si="15"/>
        <v>19364.87</v>
      </c>
      <c r="H476" s="25"/>
    </row>
    <row r="477" spans="1:8" ht="24.95" customHeight="1" x14ac:dyDescent="0.25">
      <c r="A477" s="73">
        <v>472</v>
      </c>
      <c r="B477" s="247" t="s">
        <v>1295</v>
      </c>
      <c r="C477" s="104" t="s">
        <v>18</v>
      </c>
      <c r="D477" s="240">
        <v>1</v>
      </c>
      <c r="E477" s="278">
        <v>15834</v>
      </c>
      <c r="F477" s="241">
        <f t="shared" si="14"/>
        <v>3008.46</v>
      </c>
      <c r="G477" s="241">
        <f t="shared" si="15"/>
        <v>18842.46</v>
      </c>
      <c r="H477" s="25"/>
    </row>
    <row r="478" spans="1:8" ht="24.95" customHeight="1" x14ac:dyDescent="0.25">
      <c r="A478" s="73">
        <v>473</v>
      </c>
      <c r="B478" s="247" t="s">
        <v>1298</v>
      </c>
      <c r="C478" s="104" t="s">
        <v>18</v>
      </c>
      <c r="D478" s="240">
        <v>1</v>
      </c>
      <c r="E478" s="278">
        <v>17273</v>
      </c>
      <c r="F478" s="241">
        <f t="shared" si="14"/>
        <v>3281.87</v>
      </c>
      <c r="G478" s="241">
        <f t="shared" si="15"/>
        <v>20554.87</v>
      </c>
      <c r="H478" s="25"/>
    </row>
    <row r="479" spans="1:8" ht="24.95" customHeight="1" x14ac:dyDescent="0.25">
      <c r="A479" s="73">
        <v>474</v>
      </c>
      <c r="B479" s="247" t="s">
        <v>1504</v>
      </c>
      <c r="C479" s="104" t="s">
        <v>18</v>
      </c>
      <c r="D479" s="240">
        <v>1</v>
      </c>
      <c r="E479" s="278">
        <v>3361</v>
      </c>
      <c r="F479" s="241">
        <f t="shared" si="14"/>
        <v>638.59</v>
      </c>
      <c r="G479" s="241">
        <f t="shared" si="15"/>
        <v>3999.59</v>
      </c>
      <c r="H479" s="25"/>
    </row>
    <row r="480" spans="1:8" ht="24.95" customHeight="1" x14ac:dyDescent="0.25">
      <c r="A480" s="73">
        <v>475</v>
      </c>
      <c r="B480" s="247" t="s">
        <v>1505</v>
      </c>
      <c r="C480" s="104" t="s">
        <v>18</v>
      </c>
      <c r="D480" s="240">
        <v>1</v>
      </c>
      <c r="E480" s="278">
        <v>3361</v>
      </c>
      <c r="F480" s="241">
        <f t="shared" si="14"/>
        <v>638.59</v>
      </c>
      <c r="G480" s="241">
        <f t="shared" si="15"/>
        <v>3999.59</v>
      </c>
      <c r="H480" s="25"/>
    </row>
    <row r="481" spans="1:8" ht="24.95" customHeight="1" x14ac:dyDescent="0.25">
      <c r="A481" s="73">
        <v>476</v>
      </c>
      <c r="B481" s="247" t="s">
        <v>1305</v>
      </c>
      <c r="C481" s="104" t="s">
        <v>18</v>
      </c>
      <c r="D481" s="240">
        <v>1</v>
      </c>
      <c r="E481" s="278">
        <v>843</v>
      </c>
      <c r="F481" s="241">
        <f t="shared" si="14"/>
        <v>160.17000000000002</v>
      </c>
      <c r="G481" s="241">
        <f t="shared" si="15"/>
        <v>1003.1700000000001</v>
      </c>
      <c r="H481" s="25"/>
    </row>
    <row r="482" spans="1:8" ht="24.95" customHeight="1" x14ac:dyDescent="0.25">
      <c r="A482" s="73">
        <v>477</v>
      </c>
      <c r="B482" s="247" t="s">
        <v>1308</v>
      </c>
      <c r="C482" s="104" t="s">
        <v>18</v>
      </c>
      <c r="D482" s="240">
        <v>1</v>
      </c>
      <c r="E482" s="278">
        <v>9819</v>
      </c>
      <c r="F482" s="241">
        <f t="shared" si="14"/>
        <v>1865.6100000000001</v>
      </c>
      <c r="G482" s="241">
        <f t="shared" si="15"/>
        <v>11684.61</v>
      </c>
      <c r="H482" s="25"/>
    </row>
    <row r="483" spans="1:8" ht="24.95" customHeight="1" x14ac:dyDescent="0.25">
      <c r="A483" s="73">
        <v>478</v>
      </c>
      <c r="B483" s="247" t="s">
        <v>1506</v>
      </c>
      <c r="C483" s="104" t="s">
        <v>18</v>
      </c>
      <c r="D483" s="240">
        <v>1</v>
      </c>
      <c r="E483" s="278">
        <v>1125</v>
      </c>
      <c r="F483" s="241">
        <f t="shared" si="14"/>
        <v>213.75</v>
      </c>
      <c r="G483" s="241">
        <f t="shared" si="15"/>
        <v>1338.75</v>
      </c>
      <c r="H483" s="25"/>
    </row>
    <row r="484" spans="1:8" ht="24.95" customHeight="1" x14ac:dyDescent="0.25">
      <c r="A484" s="73">
        <v>479</v>
      </c>
      <c r="B484" s="247" t="s">
        <v>1507</v>
      </c>
      <c r="C484" s="104" t="s">
        <v>18</v>
      </c>
      <c r="D484" s="240">
        <v>1</v>
      </c>
      <c r="E484" s="278">
        <v>1125</v>
      </c>
      <c r="F484" s="241">
        <f t="shared" si="14"/>
        <v>213.75</v>
      </c>
      <c r="G484" s="241">
        <f t="shared" si="15"/>
        <v>1338.75</v>
      </c>
      <c r="H484" s="25"/>
    </row>
    <row r="485" spans="1:8" ht="24.95" customHeight="1" x14ac:dyDescent="0.25">
      <c r="A485" s="73">
        <v>480</v>
      </c>
      <c r="B485" s="247" t="s">
        <v>1315</v>
      </c>
      <c r="C485" s="104" t="s">
        <v>18</v>
      </c>
      <c r="D485" s="240">
        <v>1</v>
      </c>
      <c r="E485" s="278">
        <v>157384</v>
      </c>
      <c r="F485" s="241">
        <f t="shared" si="14"/>
        <v>29902.959999999999</v>
      </c>
      <c r="G485" s="241">
        <f t="shared" si="15"/>
        <v>187286.96</v>
      </c>
      <c r="H485" s="25"/>
    </row>
    <row r="486" spans="1:8" ht="24.95" customHeight="1" x14ac:dyDescent="0.25">
      <c r="A486" s="73">
        <v>481</v>
      </c>
      <c r="B486" s="247" t="s">
        <v>1318</v>
      </c>
      <c r="C486" s="104" t="s">
        <v>18</v>
      </c>
      <c r="D486" s="240">
        <v>1</v>
      </c>
      <c r="E486" s="278">
        <v>148472</v>
      </c>
      <c r="F486" s="241">
        <f t="shared" si="14"/>
        <v>28209.68</v>
      </c>
      <c r="G486" s="241">
        <f t="shared" si="15"/>
        <v>176681.68</v>
      </c>
      <c r="H486" s="25"/>
    </row>
    <row r="487" spans="1:8" ht="24.95" customHeight="1" x14ac:dyDescent="0.25">
      <c r="A487" s="73">
        <v>482</v>
      </c>
      <c r="B487" s="247" t="s">
        <v>1321</v>
      </c>
      <c r="C487" s="104" t="s">
        <v>18</v>
      </c>
      <c r="D487" s="240">
        <v>1</v>
      </c>
      <c r="E487" s="278">
        <v>7453</v>
      </c>
      <c r="F487" s="241">
        <f t="shared" si="14"/>
        <v>1416.07</v>
      </c>
      <c r="G487" s="241">
        <f t="shared" si="15"/>
        <v>8869.07</v>
      </c>
      <c r="H487" s="25"/>
    </row>
    <row r="488" spans="1:8" ht="24.95" customHeight="1" x14ac:dyDescent="0.25">
      <c r="A488" s="73">
        <v>483</v>
      </c>
      <c r="B488" s="247" t="s">
        <v>1324</v>
      </c>
      <c r="C488" s="104" t="s">
        <v>18</v>
      </c>
      <c r="D488" s="240">
        <v>1</v>
      </c>
      <c r="E488" s="278">
        <v>8563</v>
      </c>
      <c r="F488" s="241">
        <f t="shared" si="14"/>
        <v>1626.97</v>
      </c>
      <c r="G488" s="241">
        <f t="shared" si="15"/>
        <v>10189.969999999999</v>
      </c>
      <c r="H488" s="25"/>
    </row>
    <row r="489" spans="1:8" ht="24.95" customHeight="1" x14ac:dyDescent="0.25">
      <c r="A489" s="73">
        <v>484</v>
      </c>
      <c r="B489" s="247" t="s">
        <v>1327</v>
      </c>
      <c r="C489" s="104" t="s">
        <v>18</v>
      </c>
      <c r="D489" s="240">
        <v>1</v>
      </c>
      <c r="E489" s="278">
        <v>8573</v>
      </c>
      <c r="F489" s="241">
        <f t="shared" si="14"/>
        <v>1628.8700000000001</v>
      </c>
      <c r="G489" s="241">
        <f t="shared" si="15"/>
        <v>10201.870000000001</v>
      </c>
      <c r="H489" s="25"/>
    </row>
    <row r="490" spans="1:8" ht="24.95" customHeight="1" x14ac:dyDescent="0.25">
      <c r="A490" s="73">
        <v>485</v>
      </c>
      <c r="B490" s="247" t="s">
        <v>1330</v>
      </c>
      <c r="C490" s="104" t="s">
        <v>18</v>
      </c>
      <c r="D490" s="240">
        <v>1</v>
      </c>
      <c r="E490" s="278">
        <v>5723</v>
      </c>
      <c r="F490" s="241">
        <f t="shared" si="14"/>
        <v>1087.3700000000001</v>
      </c>
      <c r="G490" s="241">
        <f t="shared" si="15"/>
        <v>6810.37</v>
      </c>
      <c r="H490" s="25"/>
    </row>
    <row r="491" spans="1:8" ht="24.95" customHeight="1" x14ac:dyDescent="0.25">
      <c r="A491" s="73">
        <v>486</v>
      </c>
      <c r="B491" s="247" t="s">
        <v>1333</v>
      </c>
      <c r="C491" s="104" t="s">
        <v>18</v>
      </c>
      <c r="D491" s="240">
        <v>1</v>
      </c>
      <c r="E491" s="278">
        <v>18583</v>
      </c>
      <c r="F491" s="241">
        <f t="shared" si="14"/>
        <v>3530.77</v>
      </c>
      <c r="G491" s="241">
        <f t="shared" si="15"/>
        <v>22113.77</v>
      </c>
      <c r="H491" s="25"/>
    </row>
    <row r="492" spans="1:8" ht="24.95" customHeight="1" x14ac:dyDescent="0.25">
      <c r="A492" s="73">
        <v>487</v>
      </c>
      <c r="B492" s="247" t="s">
        <v>1336</v>
      </c>
      <c r="C492" s="104" t="s">
        <v>18</v>
      </c>
      <c r="D492" s="240">
        <v>1</v>
      </c>
      <c r="E492" s="278">
        <v>27472</v>
      </c>
      <c r="F492" s="241">
        <f t="shared" si="14"/>
        <v>5219.68</v>
      </c>
      <c r="G492" s="241">
        <f t="shared" si="15"/>
        <v>32691.68</v>
      </c>
      <c r="H492" s="25"/>
    </row>
    <row r="493" spans="1:8" ht="24.95" customHeight="1" x14ac:dyDescent="0.25">
      <c r="A493" s="73">
        <v>488</v>
      </c>
      <c r="B493" s="247" t="s">
        <v>1339</v>
      </c>
      <c r="C493" s="104" t="s">
        <v>18</v>
      </c>
      <c r="D493" s="240">
        <v>1</v>
      </c>
      <c r="E493" s="278">
        <v>157384</v>
      </c>
      <c r="F493" s="241">
        <f t="shared" si="14"/>
        <v>29902.959999999999</v>
      </c>
      <c r="G493" s="241">
        <f t="shared" si="15"/>
        <v>187286.96</v>
      </c>
      <c r="H493" s="25"/>
    </row>
    <row r="494" spans="1:8" ht="24.95" customHeight="1" x14ac:dyDescent="0.25">
      <c r="A494" s="73">
        <v>489</v>
      </c>
      <c r="B494" s="247" t="s">
        <v>1341</v>
      </c>
      <c r="C494" s="104" t="s">
        <v>18</v>
      </c>
      <c r="D494" s="240">
        <v>1</v>
      </c>
      <c r="E494" s="278">
        <v>16843</v>
      </c>
      <c r="F494" s="241">
        <f t="shared" si="14"/>
        <v>3200.17</v>
      </c>
      <c r="G494" s="241">
        <f t="shared" si="15"/>
        <v>20043.169999999998</v>
      </c>
      <c r="H494" s="25"/>
    </row>
    <row r="495" spans="1:8" ht="24.95" customHeight="1" x14ac:dyDescent="0.25">
      <c r="A495" s="73">
        <v>490</v>
      </c>
      <c r="B495" s="247" t="s">
        <v>1344</v>
      </c>
      <c r="C495" s="104" t="s">
        <v>907</v>
      </c>
      <c r="D495" s="240">
        <v>1</v>
      </c>
      <c r="E495" s="278">
        <v>659361</v>
      </c>
      <c r="F495" s="241">
        <f t="shared" si="14"/>
        <v>125278.59</v>
      </c>
      <c r="G495" s="241">
        <f t="shared" si="15"/>
        <v>784639.59</v>
      </c>
      <c r="H495" s="25"/>
    </row>
    <row r="496" spans="1:8" ht="24.95" customHeight="1" x14ac:dyDescent="0.25">
      <c r="A496" s="73">
        <v>491</v>
      </c>
      <c r="B496" s="247" t="s">
        <v>1508</v>
      </c>
      <c r="C496" s="104" t="s">
        <v>18</v>
      </c>
      <c r="D496" s="240">
        <v>1</v>
      </c>
      <c r="E496" s="278">
        <v>475923</v>
      </c>
      <c r="F496" s="241">
        <f t="shared" si="14"/>
        <v>90425.37</v>
      </c>
      <c r="G496" s="241">
        <f t="shared" si="15"/>
        <v>566348.37</v>
      </c>
      <c r="H496" s="25"/>
    </row>
    <row r="497" spans="1:8" ht="24.95" customHeight="1" x14ac:dyDescent="0.25">
      <c r="A497" s="73">
        <v>492</v>
      </c>
      <c r="B497" s="284" t="s">
        <v>1348</v>
      </c>
      <c r="C497" s="104" t="s">
        <v>18</v>
      </c>
      <c r="D497" s="240">
        <v>1</v>
      </c>
      <c r="E497" s="278">
        <v>99160</v>
      </c>
      <c r="F497" s="241">
        <f t="shared" si="14"/>
        <v>18840.400000000001</v>
      </c>
      <c r="G497" s="241">
        <f t="shared" si="15"/>
        <v>118000.4</v>
      </c>
      <c r="H497" s="25"/>
    </row>
    <row r="498" spans="1:8" ht="24.95" customHeight="1" x14ac:dyDescent="0.25">
      <c r="A498" s="73">
        <v>493</v>
      </c>
      <c r="B498" s="247" t="s">
        <v>1351</v>
      </c>
      <c r="C498" s="104" t="s">
        <v>18</v>
      </c>
      <c r="D498" s="240">
        <v>1</v>
      </c>
      <c r="E498" s="278">
        <v>43285</v>
      </c>
      <c r="F498" s="241">
        <f t="shared" si="14"/>
        <v>8224.15</v>
      </c>
      <c r="G498" s="241">
        <f t="shared" si="15"/>
        <v>51509.15</v>
      </c>
      <c r="H498" s="25"/>
    </row>
    <row r="499" spans="1:8" ht="24.95" customHeight="1" x14ac:dyDescent="0.25">
      <c r="A499" s="73">
        <v>494</v>
      </c>
      <c r="B499" s="247" t="s">
        <v>1354</v>
      </c>
      <c r="C499" s="104" t="s">
        <v>18</v>
      </c>
      <c r="D499" s="240">
        <v>1</v>
      </c>
      <c r="E499" s="278">
        <v>9574</v>
      </c>
      <c r="F499" s="241">
        <f t="shared" si="14"/>
        <v>1819.06</v>
      </c>
      <c r="G499" s="241">
        <f t="shared" si="15"/>
        <v>11393.06</v>
      </c>
      <c r="H499" s="25"/>
    </row>
    <row r="500" spans="1:8" ht="24.95" customHeight="1" x14ac:dyDescent="0.25">
      <c r="A500" s="73">
        <v>495</v>
      </c>
      <c r="B500" s="247" t="s">
        <v>1356</v>
      </c>
      <c r="C500" s="104" t="s">
        <v>18</v>
      </c>
      <c r="D500" s="240">
        <v>1</v>
      </c>
      <c r="E500" s="278">
        <v>8745</v>
      </c>
      <c r="F500" s="241">
        <f t="shared" si="14"/>
        <v>1661.55</v>
      </c>
      <c r="G500" s="241">
        <f t="shared" si="15"/>
        <v>10406.549999999999</v>
      </c>
      <c r="H500" s="25"/>
    </row>
    <row r="501" spans="1:8" ht="24.95" customHeight="1" x14ac:dyDescent="0.25">
      <c r="A501" s="73">
        <v>496</v>
      </c>
      <c r="B501" s="247" t="s">
        <v>1509</v>
      </c>
      <c r="C501" s="104" t="s">
        <v>18</v>
      </c>
      <c r="D501" s="240">
        <v>1</v>
      </c>
      <c r="E501" s="278">
        <v>12532</v>
      </c>
      <c r="F501" s="241">
        <f t="shared" si="14"/>
        <v>2381.08</v>
      </c>
      <c r="G501" s="241">
        <f t="shared" si="15"/>
        <v>14913.08</v>
      </c>
      <c r="H501" s="25"/>
    </row>
    <row r="502" spans="1:8" ht="24.95" customHeight="1" x14ac:dyDescent="0.25">
      <c r="A502" s="73">
        <v>497</v>
      </c>
      <c r="B502" s="247" t="s">
        <v>1360</v>
      </c>
      <c r="C502" s="104" t="s">
        <v>18</v>
      </c>
      <c r="D502" s="240">
        <v>1</v>
      </c>
      <c r="E502" s="278">
        <v>121867</v>
      </c>
      <c r="F502" s="241">
        <f t="shared" si="14"/>
        <v>23154.73</v>
      </c>
      <c r="G502" s="241">
        <f t="shared" si="15"/>
        <v>145021.73000000001</v>
      </c>
      <c r="H502" s="25"/>
    </row>
    <row r="503" spans="1:8" ht="24.95" customHeight="1" x14ac:dyDescent="0.25">
      <c r="A503" s="73">
        <v>498</v>
      </c>
      <c r="B503" s="247" t="s">
        <v>1362</v>
      </c>
      <c r="C503" s="104" t="s">
        <v>18</v>
      </c>
      <c r="D503" s="240">
        <v>1</v>
      </c>
      <c r="E503" s="278">
        <v>18523</v>
      </c>
      <c r="F503" s="241">
        <f t="shared" si="14"/>
        <v>3519.37</v>
      </c>
      <c r="G503" s="241">
        <f t="shared" si="15"/>
        <v>22042.37</v>
      </c>
      <c r="H503" s="25"/>
    </row>
    <row r="504" spans="1:8" ht="24.95" customHeight="1" x14ac:dyDescent="0.25">
      <c r="A504" s="73">
        <v>499</v>
      </c>
      <c r="B504" s="247" t="s">
        <v>1365</v>
      </c>
      <c r="C504" s="104" t="s">
        <v>18</v>
      </c>
      <c r="D504" s="240">
        <v>1</v>
      </c>
      <c r="E504" s="278">
        <v>43621</v>
      </c>
      <c r="F504" s="241">
        <f t="shared" si="14"/>
        <v>8287.99</v>
      </c>
      <c r="G504" s="241">
        <f t="shared" si="15"/>
        <v>51908.99</v>
      </c>
      <c r="H504" s="25"/>
    </row>
    <row r="505" spans="1:8" ht="24.95" customHeight="1" x14ac:dyDescent="0.25">
      <c r="A505" s="73">
        <v>500</v>
      </c>
      <c r="B505" s="247" t="s">
        <v>1510</v>
      </c>
      <c r="C505" s="104" t="s">
        <v>18</v>
      </c>
      <c r="D505" s="240">
        <v>1</v>
      </c>
      <c r="E505" s="278">
        <v>12563</v>
      </c>
      <c r="F505" s="241">
        <f t="shared" si="14"/>
        <v>2386.9700000000003</v>
      </c>
      <c r="G505" s="241">
        <f t="shared" si="15"/>
        <v>14949.970000000001</v>
      </c>
      <c r="H505" s="25"/>
    </row>
    <row r="506" spans="1:8" ht="24.95" customHeight="1" x14ac:dyDescent="0.25">
      <c r="A506" s="73">
        <v>501</v>
      </c>
      <c r="B506" s="247" t="s">
        <v>1370</v>
      </c>
      <c r="C506" s="104" t="s">
        <v>18</v>
      </c>
      <c r="D506" s="240">
        <v>1</v>
      </c>
      <c r="E506" s="278">
        <v>43285</v>
      </c>
      <c r="F506" s="241">
        <f t="shared" si="14"/>
        <v>8224.15</v>
      </c>
      <c r="G506" s="241">
        <f t="shared" si="15"/>
        <v>51509.15</v>
      </c>
      <c r="H506" s="25"/>
    </row>
    <row r="507" spans="1:8" ht="24.95" customHeight="1" x14ac:dyDescent="0.25">
      <c r="A507" s="73">
        <v>502</v>
      </c>
      <c r="B507" s="247" t="s">
        <v>1372</v>
      </c>
      <c r="C507" s="104" t="s">
        <v>18</v>
      </c>
      <c r="D507" s="240">
        <v>1</v>
      </c>
      <c r="E507" s="278">
        <v>78564</v>
      </c>
      <c r="F507" s="241">
        <f t="shared" si="14"/>
        <v>14927.16</v>
      </c>
      <c r="G507" s="241">
        <f t="shared" si="15"/>
        <v>93491.16</v>
      </c>
      <c r="H507" s="25"/>
    </row>
    <row r="508" spans="1:8" ht="24.95" customHeight="1" x14ac:dyDescent="0.25">
      <c r="A508" s="73">
        <v>503</v>
      </c>
      <c r="B508" s="247" t="s">
        <v>1373</v>
      </c>
      <c r="C508" s="104" t="s">
        <v>18</v>
      </c>
      <c r="D508" s="240">
        <v>1</v>
      </c>
      <c r="E508" s="278">
        <v>11643</v>
      </c>
      <c r="F508" s="241">
        <f t="shared" si="14"/>
        <v>2212.17</v>
      </c>
      <c r="G508" s="241">
        <f t="shared" si="15"/>
        <v>13855.17</v>
      </c>
      <c r="H508" s="25"/>
    </row>
    <row r="509" spans="1:8" ht="24.95" customHeight="1" x14ac:dyDescent="0.25">
      <c r="A509" s="73">
        <v>504</v>
      </c>
      <c r="B509" s="247" t="s">
        <v>1376</v>
      </c>
      <c r="C509" s="104" t="s">
        <v>370</v>
      </c>
      <c r="D509" s="240">
        <v>1</v>
      </c>
      <c r="E509" s="278">
        <v>18532</v>
      </c>
      <c r="F509" s="241">
        <f t="shared" si="14"/>
        <v>3521.08</v>
      </c>
      <c r="G509" s="241">
        <f t="shared" si="15"/>
        <v>22053.08</v>
      </c>
      <c r="H509" s="25"/>
    </row>
    <row r="510" spans="1:8" ht="24.95" customHeight="1" x14ac:dyDescent="0.25">
      <c r="A510" s="73">
        <v>505</v>
      </c>
      <c r="B510" s="247" t="s">
        <v>1378</v>
      </c>
      <c r="C510" s="104" t="s">
        <v>18</v>
      </c>
      <c r="D510" s="240">
        <v>1</v>
      </c>
      <c r="E510" s="278">
        <v>98491</v>
      </c>
      <c r="F510" s="241">
        <f t="shared" si="14"/>
        <v>18713.29</v>
      </c>
      <c r="G510" s="241">
        <f t="shared" si="15"/>
        <v>117204.29000000001</v>
      </c>
      <c r="H510" s="25"/>
    </row>
    <row r="511" spans="1:8" ht="24.95" customHeight="1" x14ac:dyDescent="0.25">
      <c r="A511" s="73">
        <v>506</v>
      </c>
      <c r="B511" s="247" t="s">
        <v>1380</v>
      </c>
      <c r="C511" s="104" t="s">
        <v>18</v>
      </c>
      <c r="D511" s="240">
        <v>1</v>
      </c>
      <c r="E511" s="278">
        <v>27543</v>
      </c>
      <c r="F511" s="241">
        <f t="shared" si="14"/>
        <v>5233.17</v>
      </c>
      <c r="G511" s="241">
        <f t="shared" si="15"/>
        <v>32776.17</v>
      </c>
      <c r="H511" s="25"/>
    </row>
    <row r="512" spans="1:8" ht="24.95" customHeight="1" x14ac:dyDescent="0.25">
      <c r="A512" s="73">
        <v>507</v>
      </c>
      <c r="B512" s="247" t="s">
        <v>1383</v>
      </c>
      <c r="C512" s="104" t="s">
        <v>18</v>
      </c>
      <c r="D512" s="240">
        <v>1</v>
      </c>
      <c r="E512" s="278">
        <v>67342</v>
      </c>
      <c r="F512" s="241">
        <f t="shared" si="14"/>
        <v>12794.98</v>
      </c>
      <c r="G512" s="241">
        <f t="shared" si="15"/>
        <v>80136.98</v>
      </c>
      <c r="H512" s="25"/>
    </row>
    <row r="513" spans="1:8" ht="24.95" customHeight="1" x14ac:dyDescent="0.25">
      <c r="A513" s="73">
        <v>508</v>
      </c>
      <c r="B513" s="247" t="s">
        <v>1390</v>
      </c>
      <c r="C513" s="104" t="s">
        <v>1391</v>
      </c>
      <c r="D513" s="240">
        <v>1</v>
      </c>
      <c r="E513" s="278">
        <v>89564</v>
      </c>
      <c r="F513" s="241">
        <f t="shared" si="14"/>
        <v>17017.16</v>
      </c>
      <c r="G513" s="241">
        <f t="shared" si="15"/>
        <v>106581.16</v>
      </c>
      <c r="H513" s="25"/>
    </row>
    <row r="514" spans="1:8" ht="24.95" customHeight="1" x14ac:dyDescent="0.25">
      <c r="A514" s="73">
        <v>509</v>
      </c>
      <c r="B514" s="247" t="s">
        <v>1392</v>
      </c>
      <c r="C514" s="104" t="s">
        <v>907</v>
      </c>
      <c r="D514" s="240">
        <v>1</v>
      </c>
      <c r="E514" s="278">
        <v>86943</v>
      </c>
      <c r="F514" s="241">
        <f t="shared" si="14"/>
        <v>16519.170000000002</v>
      </c>
      <c r="G514" s="241">
        <f t="shared" si="15"/>
        <v>103462.17</v>
      </c>
      <c r="H514" s="25"/>
    </row>
    <row r="515" spans="1:8" ht="24.95" customHeight="1" x14ac:dyDescent="0.25">
      <c r="A515" s="73">
        <v>510</v>
      </c>
      <c r="B515" s="247" t="s">
        <v>1395</v>
      </c>
      <c r="C515" s="104" t="s">
        <v>18</v>
      </c>
      <c r="D515" s="240">
        <v>1</v>
      </c>
      <c r="E515" s="278">
        <v>845912</v>
      </c>
      <c r="F515" s="241">
        <f t="shared" si="14"/>
        <v>160723.28</v>
      </c>
      <c r="G515" s="241">
        <f t="shared" si="15"/>
        <v>1006635.28</v>
      </c>
      <c r="H515" s="25"/>
    </row>
    <row r="516" spans="1:8" ht="24.95" customHeight="1" x14ac:dyDescent="0.25">
      <c r="A516" s="73">
        <v>511</v>
      </c>
      <c r="B516" s="247" t="s">
        <v>1397</v>
      </c>
      <c r="C516" s="104" t="s">
        <v>18</v>
      </c>
      <c r="D516" s="240">
        <v>1</v>
      </c>
      <c r="E516" s="278">
        <v>845912</v>
      </c>
      <c r="F516" s="241">
        <f t="shared" si="14"/>
        <v>160723.28</v>
      </c>
      <c r="G516" s="241">
        <f t="shared" si="15"/>
        <v>1006635.28</v>
      </c>
      <c r="H516" s="25"/>
    </row>
    <row r="517" spans="1:8" ht="24.95" customHeight="1" x14ac:dyDescent="0.25">
      <c r="A517" s="73">
        <v>512</v>
      </c>
      <c r="B517" s="247" t="s">
        <v>1399</v>
      </c>
      <c r="C517" s="104" t="s">
        <v>18</v>
      </c>
      <c r="D517" s="240">
        <v>1</v>
      </c>
      <c r="E517" s="278">
        <v>674174</v>
      </c>
      <c r="F517" s="241">
        <f t="shared" si="14"/>
        <v>128093.06</v>
      </c>
      <c r="G517" s="241">
        <f t="shared" si="15"/>
        <v>802267.06</v>
      </c>
      <c r="H517" s="25"/>
    </row>
    <row r="518" spans="1:8" ht="24.95" customHeight="1" x14ac:dyDescent="0.25">
      <c r="A518" s="73">
        <v>513</v>
      </c>
      <c r="B518" s="247" t="s">
        <v>1511</v>
      </c>
      <c r="C518" s="104" t="s">
        <v>18</v>
      </c>
      <c r="D518" s="240">
        <v>1</v>
      </c>
      <c r="E518" s="278">
        <v>3173</v>
      </c>
      <c r="F518" s="241">
        <f t="shared" si="14"/>
        <v>602.87</v>
      </c>
      <c r="G518" s="241">
        <f t="shared" si="15"/>
        <v>3775.87</v>
      </c>
      <c r="H518" s="25"/>
    </row>
    <row r="519" spans="1:8" ht="24.95" customHeight="1" x14ac:dyDescent="0.25">
      <c r="A519" s="73">
        <v>514</v>
      </c>
      <c r="B519" s="247" t="s">
        <v>1402</v>
      </c>
      <c r="C519" s="104" t="s">
        <v>18</v>
      </c>
      <c r="D519" s="240">
        <v>1</v>
      </c>
      <c r="E519" s="278">
        <v>26152</v>
      </c>
      <c r="F519" s="241">
        <f t="shared" ref="F519:F538" si="16">+E519*0.19</f>
        <v>4968.88</v>
      </c>
      <c r="G519" s="241">
        <f t="shared" ref="G519:G538" si="17">+F519+E519</f>
        <v>31120.880000000001</v>
      </c>
      <c r="H519" s="25"/>
    </row>
    <row r="520" spans="1:8" ht="24.95" customHeight="1" x14ac:dyDescent="0.25">
      <c r="A520" s="73">
        <v>515</v>
      </c>
      <c r="B520" s="247" t="s">
        <v>1404</v>
      </c>
      <c r="C520" s="104" t="s">
        <v>18</v>
      </c>
      <c r="D520" s="240">
        <v>1</v>
      </c>
      <c r="E520" s="278">
        <v>3281</v>
      </c>
      <c r="F520" s="241">
        <f t="shared" si="16"/>
        <v>623.39</v>
      </c>
      <c r="G520" s="241">
        <f t="shared" si="17"/>
        <v>3904.39</v>
      </c>
      <c r="H520" s="25"/>
    </row>
    <row r="521" spans="1:8" ht="24.95" customHeight="1" x14ac:dyDescent="0.25">
      <c r="A521" s="73">
        <v>516</v>
      </c>
      <c r="B521" s="247" t="s">
        <v>1512</v>
      </c>
      <c r="C521" s="104" t="s">
        <v>18</v>
      </c>
      <c r="D521" s="240">
        <v>1</v>
      </c>
      <c r="E521" s="278">
        <v>112743</v>
      </c>
      <c r="F521" s="241">
        <f t="shared" si="16"/>
        <v>21421.170000000002</v>
      </c>
      <c r="G521" s="241">
        <f t="shared" si="17"/>
        <v>134164.17000000001</v>
      </c>
      <c r="H521" s="25"/>
    </row>
    <row r="522" spans="1:8" ht="24.95" customHeight="1" x14ac:dyDescent="0.25">
      <c r="A522" s="73">
        <v>517</v>
      </c>
      <c r="B522" s="247" t="s">
        <v>1407</v>
      </c>
      <c r="C522" s="104" t="s">
        <v>1408</v>
      </c>
      <c r="D522" s="240">
        <v>1</v>
      </c>
      <c r="E522" s="278">
        <v>326832</v>
      </c>
      <c r="F522" s="241">
        <f t="shared" si="16"/>
        <v>62098.080000000002</v>
      </c>
      <c r="G522" s="241">
        <f t="shared" si="17"/>
        <v>388930.08</v>
      </c>
      <c r="H522" s="25"/>
    </row>
    <row r="523" spans="1:8" ht="24.95" customHeight="1" x14ac:dyDescent="0.25">
      <c r="A523" s="73">
        <v>518</v>
      </c>
      <c r="B523" s="247" t="s">
        <v>1513</v>
      </c>
      <c r="C523" s="104" t="s">
        <v>18</v>
      </c>
      <c r="D523" s="240">
        <v>1</v>
      </c>
      <c r="E523" s="278">
        <v>523197</v>
      </c>
      <c r="F523" s="241">
        <f t="shared" si="16"/>
        <v>99407.430000000008</v>
      </c>
      <c r="G523" s="241">
        <f t="shared" si="17"/>
        <v>622604.43000000005</v>
      </c>
      <c r="H523" s="25"/>
    </row>
    <row r="524" spans="1:8" ht="24.95" customHeight="1" x14ac:dyDescent="0.25">
      <c r="A524" s="73">
        <v>519</v>
      </c>
      <c r="B524" s="247" t="s">
        <v>1411</v>
      </c>
      <c r="C524" s="104" t="s">
        <v>18</v>
      </c>
      <c r="D524" s="240">
        <v>1</v>
      </c>
      <c r="E524" s="278">
        <v>845213</v>
      </c>
      <c r="F524" s="241">
        <f t="shared" si="16"/>
        <v>160590.47</v>
      </c>
      <c r="G524" s="241">
        <f t="shared" si="17"/>
        <v>1005803.47</v>
      </c>
      <c r="H524" s="25"/>
    </row>
    <row r="525" spans="1:8" ht="24.95" customHeight="1" x14ac:dyDescent="0.25">
      <c r="A525" s="73">
        <v>520</v>
      </c>
      <c r="B525" s="247" t="s">
        <v>1413</v>
      </c>
      <c r="C525" s="104" t="s">
        <v>18</v>
      </c>
      <c r="D525" s="240">
        <v>1</v>
      </c>
      <c r="E525" s="278">
        <v>65954</v>
      </c>
      <c r="F525" s="241">
        <f t="shared" si="16"/>
        <v>12531.26</v>
      </c>
      <c r="G525" s="241">
        <f t="shared" si="17"/>
        <v>78485.259999999995</v>
      </c>
      <c r="H525" s="25"/>
    </row>
    <row r="526" spans="1:8" ht="24.95" customHeight="1" x14ac:dyDescent="0.25">
      <c r="A526" s="73">
        <v>521</v>
      </c>
      <c r="B526" s="247" t="s">
        <v>1414</v>
      </c>
      <c r="C526" s="104" t="s">
        <v>18</v>
      </c>
      <c r="D526" s="240">
        <v>1</v>
      </c>
      <c r="E526" s="278">
        <v>85912</v>
      </c>
      <c r="F526" s="241">
        <f t="shared" si="16"/>
        <v>16323.28</v>
      </c>
      <c r="G526" s="241">
        <f t="shared" si="17"/>
        <v>102235.28</v>
      </c>
      <c r="H526" s="25"/>
    </row>
    <row r="527" spans="1:8" ht="24.95" customHeight="1" x14ac:dyDescent="0.25">
      <c r="A527" s="73">
        <v>522</v>
      </c>
      <c r="B527" s="247" t="s">
        <v>1415</v>
      </c>
      <c r="C527" s="104" t="s">
        <v>18</v>
      </c>
      <c r="D527" s="240">
        <v>1</v>
      </c>
      <c r="E527" s="278">
        <v>85172</v>
      </c>
      <c r="F527" s="241">
        <f t="shared" si="16"/>
        <v>16182.68</v>
      </c>
      <c r="G527" s="241">
        <f t="shared" si="17"/>
        <v>101354.68</v>
      </c>
      <c r="H527" s="25"/>
    </row>
    <row r="528" spans="1:8" ht="24.95" customHeight="1" x14ac:dyDescent="0.25">
      <c r="A528" s="73">
        <v>523</v>
      </c>
      <c r="B528" s="247" t="s">
        <v>1514</v>
      </c>
      <c r="C528" s="104" t="s">
        <v>18</v>
      </c>
      <c r="D528" s="240">
        <v>1</v>
      </c>
      <c r="E528" s="278">
        <v>3271</v>
      </c>
      <c r="F528" s="241">
        <f t="shared" si="16"/>
        <v>621.49</v>
      </c>
      <c r="G528" s="241">
        <f t="shared" si="17"/>
        <v>3892.49</v>
      </c>
      <c r="H528" s="25"/>
    </row>
    <row r="529" spans="1:8" ht="24.95" customHeight="1" x14ac:dyDescent="0.25">
      <c r="A529" s="73">
        <v>524</v>
      </c>
      <c r="B529" s="247" t="s">
        <v>1417</v>
      </c>
      <c r="C529" s="104" t="s">
        <v>18</v>
      </c>
      <c r="D529" s="240">
        <v>1</v>
      </c>
      <c r="E529" s="278">
        <v>12843</v>
      </c>
      <c r="F529" s="241">
        <f t="shared" si="16"/>
        <v>2440.17</v>
      </c>
      <c r="G529" s="241">
        <f t="shared" si="17"/>
        <v>15283.17</v>
      </c>
      <c r="H529" s="25"/>
    </row>
    <row r="530" spans="1:8" ht="24.95" customHeight="1" x14ac:dyDescent="0.25">
      <c r="A530" s="73">
        <v>525</v>
      </c>
      <c r="B530" s="247" t="s">
        <v>1419</v>
      </c>
      <c r="C530" s="104" t="s">
        <v>18</v>
      </c>
      <c r="D530" s="240">
        <v>1</v>
      </c>
      <c r="E530" s="278">
        <v>7453</v>
      </c>
      <c r="F530" s="241">
        <f t="shared" si="16"/>
        <v>1416.07</v>
      </c>
      <c r="G530" s="241">
        <f t="shared" si="17"/>
        <v>8869.07</v>
      </c>
      <c r="H530" s="25"/>
    </row>
    <row r="531" spans="1:8" ht="24.95" customHeight="1" x14ac:dyDescent="0.25">
      <c r="A531" s="73">
        <v>526</v>
      </c>
      <c r="B531" s="247" t="s">
        <v>1421</v>
      </c>
      <c r="C531" s="104" t="s">
        <v>1422</v>
      </c>
      <c r="D531" s="240">
        <v>1</v>
      </c>
      <c r="E531" s="278">
        <v>420168</v>
      </c>
      <c r="F531" s="241">
        <f t="shared" si="16"/>
        <v>79831.92</v>
      </c>
      <c r="G531" s="241">
        <f t="shared" si="17"/>
        <v>499999.92</v>
      </c>
      <c r="H531" s="25"/>
    </row>
    <row r="532" spans="1:8" ht="24.95" customHeight="1" x14ac:dyDescent="0.25">
      <c r="A532" s="73">
        <v>527</v>
      </c>
      <c r="B532" s="247" t="s">
        <v>1424</v>
      </c>
      <c r="C532" s="104" t="s">
        <v>1425</v>
      </c>
      <c r="D532" s="240">
        <v>1</v>
      </c>
      <c r="E532" s="278">
        <v>385271</v>
      </c>
      <c r="F532" s="241">
        <f t="shared" si="16"/>
        <v>73201.490000000005</v>
      </c>
      <c r="G532" s="241">
        <f t="shared" si="17"/>
        <v>458472.49</v>
      </c>
      <c r="H532" s="25"/>
    </row>
    <row r="533" spans="1:8" ht="24.95" customHeight="1" x14ac:dyDescent="0.25">
      <c r="A533" s="73">
        <v>528</v>
      </c>
      <c r="B533" s="247" t="s">
        <v>1427</v>
      </c>
      <c r="C533" s="104" t="s">
        <v>18</v>
      </c>
      <c r="D533" s="240">
        <v>1</v>
      </c>
      <c r="E533" s="278">
        <v>151260</v>
      </c>
      <c r="F533" s="241">
        <f t="shared" si="16"/>
        <v>28739.4</v>
      </c>
      <c r="G533" s="241">
        <f t="shared" si="17"/>
        <v>179999.4</v>
      </c>
      <c r="H533" s="25"/>
    </row>
    <row r="534" spans="1:8" ht="24.95" customHeight="1" x14ac:dyDescent="0.25">
      <c r="A534" s="73">
        <v>529</v>
      </c>
      <c r="B534" s="247" t="s">
        <v>1429</v>
      </c>
      <c r="C534" s="104" t="s">
        <v>18</v>
      </c>
      <c r="D534" s="240">
        <v>1</v>
      </c>
      <c r="E534" s="278">
        <v>28564</v>
      </c>
      <c r="F534" s="241">
        <f t="shared" si="16"/>
        <v>5427.16</v>
      </c>
      <c r="G534" s="241">
        <f t="shared" si="17"/>
        <v>33991.160000000003</v>
      </c>
      <c r="H534" s="25"/>
    </row>
    <row r="535" spans="1:8" ht="24.95" customHeight="1" x14ac:dyDescent="0.25">
      <c r="A535" s="73">
        <v>530</v>
      </c>
      <c r="B535" s="247" t="s">
        <v>1431</v>
      </c>
      <c r="C535" s="104" t="s">
        <v>18</v>
      </c>
      <c r="D535" s="240">
        <v>1</v>
      </c>
      <c r="E535" s="278">
        <v>21853</v>
      </c>
      <c r="F535" s="241">
        <f t="shared" si="16"/>
        <v>4152.07</v>
      </c>
      <c r="G535" s="241">
        <f t="shared" si="17"/>
        <v>26005.07</v>
      </c>
      <c r="H535" s="25"/>
    </row>
    <row r="536" spans="1:8" ht="35.25" customHeight="1" x14ac:dyDescent="0.25">
      <c r="A536" s="73">
        <v>531</v>
      </c>
      <c r="B536" s="284" t="s">
        <v>1434</v>
      </c>
      <c r="C536" s="104" t="s">
        <v>18</v>
      </c>
      <c r="D536" s="240">
        <v>1</v>
      </c>
      <c r="E536" s="278">
        <v>3421</v>
      </c>
      <c r="F536" s="241">
        <f t="shared" si="16"/>
        <v>649.99</v>
      </c>
      <c r="G536" s="241">
        <f t="shared" si="17"/>
        <v>4070.99</v>
      </c>
      <c r="H536" s="25"/>
    </row>
    <row r="537" spans="1:8" ht="24.95" customHeight="1" x14ac:dyDescent="0.25">
      <c r="A537" s="73">
        <v>532</v>
      </c>
      <c r="B537" s="247" t="s">
        <v>1436</v>
      </c>
      <c r="C537" s="104" t="s">
        <v>18</v>
      </c>
      <c r="D537" s="240">
        <v>1</v>
      </c>
      <c r="E537" s="278">
        <v>12591</v>
      </c>
      <c r="F537" s="241">
        <f t="shared" si="16"/>
        <v>2392.29</v>
      </c>
      <c r="G537" s="241">
        <f t="shared" si="17"/>
        <v>14983.29</v>
      </c>
      <c r="H537" s="25"/>
    </row>
    <row r="538" spans="1:8" ht="24.95" customHeight="1" x14ac:dyDescent="0.25">
      <c r="A538" s="73">
        <v>533</v>
      </c>
      <c r="B538" s="247" t="s">
        <v>1438</v>
      </c>
      <c r="C538" s="104" t="s">
        <v>18</v>
      </c>
      <c r="D538" s="240">
        <v>1</v>
      </c>
      <c r="E538" s="278">
        <v>151260</v>
      </c>
      <c r="F538" s="241">
        <f t="shared" si="16"/>
        <v>28739.4</v>
      </c>
      <c r="G538" s="241">
        <f t="shared" si="17"/>
        <v>179999.4</v>
      </c>
      <c r="H538" s="25"/>
    </row>
    <row r="539" spans="1:8" x14ac:dyDescent="0.25">
      <c r="E539" s="285">
        <f>SUM(E6:E538)</f>
        <v>73173764.104400009</v>
      </c>
    </row>
  </sheetData>
  <mergeCells count="2">
    <mergeCell ref="A1:G1"/>
    <mergeCell ref="A3:G3"/>
  </mergeCells>
  <pageMargins left="0.7" right="0.7" top="0.75" bottom="0.75" header="0.3" footer="0.3"/>
  <pageSetup paperSize="9" scale="3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38"/>
  <sheetViews>
    <sheetView view="pageBreakPreview" zoomScaleNormal="100" zoomScaleSheetLayoutView="100" workbookViewId="0">
      <selection activeCell="G7" sqref="G7"/>
    </sheetView>
  </sheetViews>
  <sheetFormatPr baseColWidth="10" defaultColWidth="11.42578125" defaultRowHeight="15" x14ac:dyDescent="0.25"/>
  <cols>
    <col min="1" max="1" width="11.42578125" style="24"/>
    <col min="2" max="2" width="29.5703125" style="24" customWidth="1"/>
    <col min="3" max="3" width="11.42578125" style="24"/>
    <col min="4" max="4" width="11.42578125" style="163" customWidth="1"/>
    <col min="5" max="5" width="76.7109375" style="164" customWidth="1"/>
    <col min="6" max="6" width="11.42578125" style="163" customWidth="1"/>
    <col min="7" max="7" width="11.42578125" style="163"/>
    <col min="8" max="8" width="18.42578125" style="165" bestFit="1" customWidth="1"/>
    <col min="9" max="9" width="17" style="165" bestFit="1" customWidth="1"/>
    <col min="10" max="10" width="21.85546875" style="163" customWidth="1"/>
    <col min="11" max="11" width="11.42578125" style="24"/>
    <col min="12" max="12" width="24.140625" style="24" bestFit="1" customWidth="1"/>
    <col min="13" max="13" width="53.5703125" style="24" bestFit="1" customWidth="1"/>
    <col min="14" max="14" width="21.42578125" style="24" customWidth="1"/>
    <col min="15" max="16384" width="11.42578125" style="24"/>
  </cols>
  <sheetData>
    <row r="1" spans="1:15" s="177" customFormat="1" ht="40.5" customHeight="1" x14ac:dyDescent="0.25">
      <c r="D1" s="453" t="s">
        <v>1440</v>
      </c>
      <c r="E1" s="454"/>
      <c r="F1" s="454"/>
      <c r="G1" s="454"/>
      <c r="H1" s="454"/>
      <c r="I1" s="454"/>
      <c r="J1" s="455"/>
    </row>
    <row r="2" spans="1:15" s="181" customFormat="1" ht="3" customHeight="1" x14ac:dyDescent="0.25">
      <c r="D2" s="178"/>
      <c r="E2" s="179"/>
      <c r="F2" s="179"/>
      <c r="G2" s="179"/>
      <c r="H2" s="179"/>
      <c r="I2" s="179"/>
      <c r="J2" s="180"/>
    </row>
    <row r="3" spans="1:15" ht="40.5" customHeight="1" x14ac:dyDescent="0.25">
      <c r="D3" s="460" t="s">
        <v>1441</v>
      </c>
      <c r="E3" s="460"/>
      <c r="F3" s="460"/>
      <c r="G3" s="460"/>
      <c r="H3" s="460"/>
      <c r="I3" s="460"/>
      <c r="J3" s="460"/>
    </row>
    <row r="4" spans="1:15" x14ac:dyDescent="0.25">
      <c r="L4" s="25"/>
      <c r="M4" s="25"/>
      <c r="N4" s="25"/>
      <c r="O4" s="25"/>
    </row>
    <row r="5" spans="1:15" s="23" customFormat="1" ht="61.5" customHeight="1" x14ac:dyDescent="0.25">
      <c r="A5" s="257" t="s">
        <v>2054</v>
      </c>
      <c r="B5" s="258" t="s">
        <v>2055</v>
      </c>
      <c r="C5" s="167" t="s">
        <v>2</v>
      </c>
      <c r="D5" s="166" t="s">
        <v>0</v>
      </c>
      <c r="E5" s="167" t="s">
        <v>11</v>
      </c>
      <c r="F5" s="167" t="s">
        <v>2</v>
      </c>
      <c r="G5" s="166" t="s">
        <v>1</v>
      </c>
      <c r="H5" s="168" t="s">
        <v>12</v>
      </c>
      <c r="I5" s="168" t="s">
        <v>3</v>
      </c>
      <c r="J5" s="169" t="s">
        <v>2052</v>
      </c>
      <c r="L5" s="26"/>
      <c r="M5" s="26"/>
      <c r="N5" s="26"/>
      <c r="O5" s="27"/>
    </row>
    <row r="6" spans="1:15" ht="24.95" customHeight="1" x14ac:dyDescent="0.25">
      <c r="A6" s="252">
        <v>1</v>
      </c>
      <c r="B6" s="204" t="s">
        <v>1516</v>
      </c>
      <c r="C6" s="213" t="s">
        <v>18</v>
      </c>
      <c r="D6" s="73">
        <v>1</v>
      </c>
      <c r="E6" s="239" t="s">
        <v>1516</v>
      </c>
      <c r="F6" s="239" t="s">
        <v>18</v>
      </c>
      <c r="G6" s="240">
        <v>1</v>
      </c>
      <c r="H6" s="238">
        <f>ROUND(VLOOKUP(A6,'ESTUDIO DE MERCADO (2)'!$A$7:$BP$540,67,0),0)</f>
        <v>2857</v>
      </c>
      <c r="I6" s="241">
        <f>ROUND(H6*0.19,0)</f>
        <v>543</v>
      </c>
      <c r="J6" s="241">
        <f>+I6+H6</f>
        <v>3400</v>
      </c>
      <c r="L6" s="28"/>
      <c r="M6" s="28"/>
      <c r="N6" s="28"/>
      <c r="O6" s="25"/>
    </row>
    <row r="7" spans="1:15" ht="24.95" customHeight="1" x14ac:dyDescent="0.25">
      <c r="A7" s="214">
        <v>2</v>
      </c>
      <c r="B7" s="73" t="s">
        <v>1517</v>
      </c>
      <c r="C7" s="215" t="s">
        <v>101</v>
      </c>
      <c r="D7" s="73">
        <v>2</v>
      </c>
      <c r="E7" s="239" t="s">
        <v>1517</v>
      </c>
      <c r="F7" s="239" t="s">
        <v>101</v>
      </c>
      <c r="G7" s="240">
        <v>1</v>
      </c>
      <c r="H7" s="238">
        <f>ROUND(VLOOKUP(A7,'ESTUDIO DE MERCADO (2)'!$A$7:$BP$540,67,0),0)</f>
        <v>122605</v>
      </c>
      <c r="I7" s="241">
        <f t="shared" ref="I7:I70" si="0">ROUND(H7*0.19,0)</f>
        <v>23295</v>
      </c>
      <c r="J7" s="241">
        <f t="shared" ref="J7:J70" si="1">+I7+H7</f>
        <v>145900</v>
      </c>
      <c r="L7" s="28"/>
      <c r="M7" s="28"/>
      <c r="N7" s="28"/>
      <c r="O7" s="25"/>
    </row>
    <row r="8" spans="1:15" ht="24.95" customHeight="1" x14ac:dyDescent="0.25">
      <c r="A8" s="214">
        <v>3</v>
      </c>
      <c r="B8" s="73" t="s">
        <v>1518</v>
      </c>
      <c r="C8" s="215" t="s">
        <v>162</v>
      </c>
      <c r="D8" s="73">
        <v>3</v>
      </c>
      <c r="E8" s="239" t="s">
        <v>1518</v>
      </c>
      <c r="F8" s="239" t="s">
        <v>162</v>
      </c>
      <c r="G8" s="240">
        <v>1</v>
      </c>
      <c r="H8" s="238">
        <f>ROUND(VLOOKUP(A8,'ESTUDIO DE MERCADO (2)'!$A$7:$BP$540,67,0),0)</f>
        <v>6977</v>
      </c>
      <c r="I8" s="241">
        <f t="shared" si="0"/>
        <v>1326</v>
      </c>
      <c r="J8" s="241">
        <f t="shared" si="1"/>
        <v>8303</v>
      </c>
      <c r="L8" s="28"/>
      <c r="M8" s="28"/>
      <c r="N8" s="28"/>
      <c r="O8" s="25"/>
    </row>
    <row r="9" spans="1:15" ht="24.95" customHeight="1" x14ac:dyDescent="0.25">
      <c r="A9" s="214">
        <v>4</v>
      </c>
      <c r="B9" s="73" t="s">
        <v>1519</v>
      </c>
      <c r="C9" s="215" t="s">
        <v>18</v>
      </c>
      <c r="D9" s="73">
        <v>4</v>
      </c>
      <c r="E9" s="239" t="s">
        <v>1519</v>
      </c>
      <c r="F9" s="239" t="s">
        <v>18</v>
      </c>
      <c r="G9" s="240">
        <v>1</v>
      </c>
      <c r="H9" s="238">
        <f>ROUND(VLOOKUP(A9,'ESTUDIO DE MERCADO (2)'!$A$7:$BP$540,67,0),0)</f>
        <v>45685</v>
      </c>
      <c r="I9" s="241">
        <f t="shared" si="0"/>
        <v>8680</v>
      </c>
      <c r="J9" s="241">
        <f t="shared" si="1"/>
        <v>54365</v>
      </c>
      <c r="L9" s="28"/>
      <c r="M9" s="28"/>
      <c r="N9" s="28"/>
      <c r="O9" s="25"/>
    </row>
    <row r="10" spans="1:15" ht="24.95" customHeight="1" x14ac:dyDescent="0.25">
      <c r="A10" s="214">
        <v>5</v>
      </c>
      <c r="B10" s="73" t="s">
        <v>1520</v>
      </c>
      <c r="C10" s="215" t="s">
        <v>18</v>
      </c>
      <c r="D10" s="73">
        <v>5</v>
      </c>
      <c r="E10" s="239" t="s">
        <v>1520</v>
      </c>
      <c r="F10" s="239" t="s">
        <v>18</v>
      </c>
      <c r="G10" s="240">
        <v>1</v>
      </c>
      <c r="H10" s="238">
        <f>ROUND(VLOOKUP(A10,'ESTUDIO DE MERCADO (2)'!$A$7:$BP$540,67,0),0)</f>
        <v>76203</v>
      </c>
      <c r="I10" s="241">
        <f t="shared" si="0"/>
        <v>14479</v>
      </c>
      <c r="J10" s="241">
        <f t="shared" si="1"/>
        <v>90682</v>
      </c>
      <c r="L10" s="28"/>
      <c r="M10" s="28"/>
      <c r="N10" s="28"/>
      <c r="O10" s="25"/>
    </row>
    <row r="11" spans="1:15" ht="24.95" customHeight="1" x14ac:dyDescent="0.25">
      <c r="A11" s="214">
        <v>6</v>
      </c>
      <c r="B11" s="73" t="s">
        <v>1521</v>
      </c>
      <c r="C11" s="215" t="s">
        <v>115</v>
      </c>
      <c r="D11" s="73">
        <v>6</v>
      </c>
      <c r="E11" s="239" t="s">
        <v>1521</v>
      </c>
      <c r="F11" s="239" t="s">
        <v>115</v>
      </c>
      <c r="G11" s="240">
        <v>1</v>
      </c>
      <c r="H11" s="238">
        <f>ROUND(VLOOKUP(A11,'ESTUDIO DE MERCADO (2)'!$A$7:$BP$540,67,0),0)</f>
        <v>3101</v>
      </c>
      <c r="I11" s="241">
        <f t="shared" si="0"/>
        <v>589</v>
      </c>
      <c r="J11" s="241">
        <f t="shared" si="1"/>
        <v>3690</v>
      </c>
      <c r="L11" s="28"/>
      <c r="M11" s="28"/>
      <c r="N11" s="28"/>
      <c r="O11" s="25"/>
    </row>
    <row r="12" spans="1:15" ht="24.95" customHeight="1" x14ac:dyDescent="0.25">
      <c r="A12" s="214">
        <v>7</v>
      </c>
      <c r="B12" s="73" t="s">
        <v>1522</v>
      </c>
      <c r="C12" s="215" t="s">
        <v>115</v>
      </c>
      <c r="D12" s="73">
        <v>7</v>
      </c>
      <c r="E12" s="239" t="s">
        <v>1522</v>
      </c>
      <c r="F12" s="239" t="s">
        <v>115</v>
      </c>
      <c r="G12" s="240">
        <v>1</v>
      </c>
      <c r="H12" s="238">
        <f>ROUND(VLOOKUP(A12,'ESTUDIO DE MERCADO (2)'!$A$7:$BP$540,67,0),0)</f>
        <v>5414</v>
      </c>
      <c r="I12" s="241">
        <f t="shared" si="0"/>
        <v>1029</v>
      </c>
      <c r="J12" s="241">
        <f t="shared" si="1"/>
        <v>6443</v>
      </c>
      <c r="L12" s="28"/>
      <c r="M12" s="28"/>
      <c r="N12" s="28"/>
      <c r="O12" s="25"/>
    </row>
    <row r="13" spans="1:15" ht="24.95" customHeight="1" x14ac:dyDescent="0.25">
      <c r="A13" s="214">
        <v>8</v>
      </c>
      <c r="B13" s="73" t="s">
        <v>1523</v>
      </c>
      <c r="C13" s="215" t="s">
        <v>115</v>
      </c>
      <c r="D13" s="73">
        <v>8</v>
      </c>
      <c r="E13" s="239" t="s">
        <v>1523</v>
      </c>
      <c r="F13" s="239" t="s">
        <v>115</v>
      </c>
      <c r="G13" s="240">
        <v>1</v>
      </c>
      <c r="H13" s="238">
        <f>ROUND(VLOOKUP(A13,'ESTUDIO DE MERCADO (2)'!$A$7:$BP$540,67,0),0)</f>
        <v>8393</v>
      </c>
      <c r="I13" s="241">
        <f t="shared" si="0"/>
        <v>1595</v>
      </c>
      <c r="J13" s="241">
        <f t="shared" si="1"/>
        <v>9988</v>
      </c>
      <c r="L13" s="28"/>
      <c r="M13" s="28"/>
      <c r="N13" s="28"/>
      <c r="O13" s="25"/>
    </row>
    <row r="14" spans="1:15" ht="24.95" customHeight="1" x14ac:dyDescent="0.25">
      <c r="A14" s="214">
        <v>9</v>
      </c>
      <c r="B14" s="73" t="s">
        <v>1524</v>
      </c>
      <c r="C14" s="215" t="s">
        <v>115</v>
      </c>
      <c r="D14" s="73">
        <v>9</v>
      </c>
      <c r="E14" s="239" t="s">
        <v>1524</v>
      </c>
      <c r="F14" s="239" t="s">
        <v>115</v>
      </c>
      <c r="G14" s="240">
        <v>1</v>
      </c>
      <c r="H14" s="238">
        <f>ROUND(VLOOKUP(A14,'ESTUDIO DE MERCADO (2)'!$A$7:$BP$540,67,0),0)</f>
        <v>8395</v>
      </c>
      <c r="I14" s="241">
        <f t="shared" si="0"/>
        <v>1595</v>
      </c>
      <c r="J14" s="241">
        <f t="shared" si="1"/>
        <v>9990</v>
      </c>
      <c r="L14" s="28"/>
      <c r="M14" s="28"/>
      <c r="N14" s="28"/>
      <c r="O14" s="25"/>
    </row>
    <row r="15" spans="1:15" ht="24.95" customHeight="1" x14ac:dyDescent="0.25">
      <c r="A15" s="214">
        <v>10</v>
      </c>
      <c r="B15" s="73" t="s">
        <v>1525</v>
      </c>
      <c r="C15" s="215" t="s">
        <v>126</v>
      </c>
      <c r="D15" s="73">
        <v>10</v>
      </c>
      <c r="E15" s="239" t="s">
        <v>1525</v>
      </c>
      <c r="F15" s="239" t="s">
        <v>126</v>
      </c>
      <c r="G15" s="240">
        <v>1</v>
      </c>
      <c r="H15" s="238">
        <f>ROUND(VLOOKUP(A15,'ESTUDIO DE MERCADO (2)'!$A$7:$BP$540,67,0),0)</f>
        <v>19617</v>
      </c>
      <c r="I15" s="241">
        <f t="shared" si="0"/>
        <v>3727</v>
      </c>
      <c r="J15" s="241">
        <f t="shared" si="1"/>
        <v>23344</v>
      </c>
      <c r="L15" s="28"/>
      <c r="M15" s="28"/>
      <c r="N15" s="28"/>
      <c r="O15" s="25"/>
    </row>
    <row r="16" spans="1:15" ht="24.95" customHeight="1" x14ac:dyDescent="0.25">
      <c r="A16" s="214">
        <v>11</v>
      </c>
      <c r="B16" s="73" t="s">
        <v>1526</v>
      </c>
      <c r="C16" s="215" t="s">
        <v>18</v>
      </c>
      <c r="D16" s="73">
        <v>11</v>
      </c>
      <c r="E16" s="239" t="s">
        <v>1526</v>
      </c>
      <c r="F16" s="239" t="s">
        <v>18</v>
      </c>
      <c r="G16" s="240">
        <v>1</v>
      </c>
      <c r="H16" s="238">
        <f>ROUND(VLOOKUP(A16,'ESTUDIO DE MERCADO (2)'!$A$7:$BP$540,67,0),0)</f>
        <v>29174</v>
      </c>
      <c r="I16" s="241">
        <f t="shared" si="0"/>
        <v>5543</v>
      </c>
      <c r="J16" s="241">
        <f t="shared" si="1"/>
        <v>34717</v>
      </c>
      <c r="L16" s="28"/>
      <c r="M16" s="28"/>
      <c r="N16" s="28"/>
      <c r="O16" s="25"/>
    </row>
    <row r="17" spans="1:15" ht="24.95" customHeight="1" x14ac:dyDescent="0.25">
      <c r="A17" s="214">
        <v>12</v>
      </c>
      <c r="B17" s="73" t="s">
        <v>1527</v>
      </c>
      <c r="C17" s="215" t="s">
        <v>18</v>
      </c>
      <c r="D17" s="73">
        <v>12</v>
      </c>
      <c r="E17" s="239" t="s">
        <v>1527</v>
      </c>
      <c r="F17" s="239" t="s">
        <v>18</v>
      </c>
      <c r="G17" s="240">
        <v>1</v>
      </c>
      <c r="H17" s="238">
        <f>ROUND(VLOOKUP(A17,'ESTUDIO DE MERCADO (2)'!$A$7:$BP$540,67,0),0)</f>
        <v>2722</v>
      </c>
      <c r="I17" s="241">
        <f t="shared" si="0"/>
        <v>517</v>
      </c>
      <c r="J17" s="241">
        <f t="shared" si="1"/>
        <v>3239</v>
      </c>
      <c r="L17" s="28"/>
      <c r="M17" s="28"/>
      <c r="N17" s="28"/>
      <c r="O17" s="25"/>
    </row>
    <row r="18" spans="1:15" ht="24.95" customHeight="1" x14ac:dyDescent="0.25">
      <c r="A18" s="214">
        <v>25</v>
      </c>
      <c r="B18" s="73" t="s">
        <v>1528</v>
      </c>
      <c r="C18" s="215" t="s">
        <v>18</v>
      </c>
      <c r="D18" s="73">
        <v>13</v>
      </c>
      <c r="E18" s="239" t="s">
        <v>1528</v>
      </c>
      <c r="F18" s="239" t="s">
        <v>18</v>
      </c>
      <c r="G18" s="240">
        <v>1</v>
      </c>
      <c r="H18" s="238">
        <f>ROUND(VLOOKUP(A18,'ESTUDIO DE MERCADO (2)'!$A$7:$BP$540,67,0),0)</f>
        <v>106</v>
      </c>
      <c r="I18" s="241">
        <f t="shared" si="0"/>
        <v>20</v>
      </c>
      <c r="J18" s="241">
        <f t="shared" si="1"/>
        <v>126</v>
      </c>
      <c r="L18" s="28"/>
      <c r="M18" s="28"/>
      <c r="N18" s="28"/>
      <c r="O18" s="25"/>
    </row>
    <row r="19" spans="1:15" ht="24.95" customHeight="1" x14ac:dyDescent="0.25">
      <c r="A19" s="214">
        <v>28</v>
      </c>
      <c r="B19" s="73" t="s">
        <v>1529</v>
      </c>
      <c r="C19" s="215" t="s">
        <v>18</v>
      </c>
      <c r="D19" s="73">
        <v>14</v>
      </c>
      <c r="E19" s="239" t="s">
        <v>1529</v>
      </c>
      <c r="F19" s="239" t="s">
        <v>18</v>
      </c>
      <c r="G19" s="240">
        <v>1</v>
      </c>
      <c r="H19" s="238">
        <f>ROUND(VLOOKUP(A19,'ESTUDIO DE MERCADO (2)'!$A$7:$BP$540,67,0),0)</f>
        <v>49907</v>
      </c>
      <c r="I19" s="241">
        <f t="shared" si="0"/>
        <v>9482</v>
      </c>
      <c r="J19" s="241">
        <f t="shared" si="1"/>
        <v>59389</v>
      </c>
      <c r="L19" s="28"/>
      <c r="M19" s="28"/>
      <c r="N19" s="28"/>
      <c r="O19" s="25"/>
    </row>
    <row r="20" spans="1:15" ht="24.95" customHeight="1" x14ac:dyDescent="0.25">
      <c r="A20" s="214">
        <v>29</v>
      </c>
      <c r="B20" s="73" t="s">
        <v>1530</v>
      </c>
      <c r="C20" s="215" t="s">
        <v>18</v>
      </c>
      <c r="D20" s="73">
        <v>15</v>
      </c>
      <c r="E20" s="239" t="s">
        <v>1530</v>
      </c>
      <c r="F20" s="239" t="s">
        <v>18</v>
      </c>
      <c r="G20" s="240">
        <v>1</v>
      </c>
      <c r="H20" s="238">
        <f>ROUND(VLOOKUP(A20,'ESTUDIO DE MERCADO (2)'!$A$7:$BP$540,67,0),0)</f>
        <v>49975</v>
      </c>
      <c r="I20" s="241">
        <f t="shared" si="0"/>
        <v>9495</v>
      </c>
      <c r="J20" s="241">
        <f t="shared" si="1"/>
        <v>59470</v>
      </c>
      <c r="L20" s="28"/>
      <c r="M20" s="28"/>
      <c r="N20" s="28"/>
      <c r="O20" s="25"/>
    </row>
    <row r="21" spans="1:15" ht="24.95" customHeight="1" x14ac:dyDescent="0.25">
      <c r="A21" s="214">
        <v>32</v>
      </c>
      <c r="B21" s="73" t="s">
        <v>2056</v>
      </c>
      <c r="C21" s="215" t="s">
        <v>18</v>
      </c>
      <c r="D21" s="73">
        <v>16</v>
      </c>
      <c r="E21" s="239" t="s">
        <v>1531</v>
      </c>
      <c r="F21" s="239" t="s">
        <v>18</v>
      </c>
      <c r="G21" s="240">
        <v>1</v>
      </c>
      <c r="H21" s="238">
        <f>ROUND(VLOOKUP(A21,'ESTUDIO DE MERCADO (2)'!$A$7:$BP$540,67,0),0)</f>
        <v>153169</v>
      </c>
      <c r="I21" s="241">
        <f t="shared" si="0"/>
        <v>29102</v>
      </c>
      <c r="J21" s="241">
        <f t="shared" si="1"/>
        <v>182271</v>
      </c>
      <c r="L21" s="28"/>
      <c r="M21" s="28"/>
      <c r="N21" s="28"/>
      <c r="O21" s="25"/>
    </row>
    <row r="22" spans="1:15" ht="24.95" customHeight="1" x14ac:dyDescent="0.25">
      <c r="A22" s="214">
        <v>33</v>
      </c>
      <c r="B22" s="73" t="s">
        <v>1532</v>
      </c>
      <c r="C22" s="215" t="s">
        <v>18</v>
      </c>
      <c r="D22" s="73">
        <v>17</v>
      </c>
      <c r="E22" s="239" t="s">
        <v>1532</v>
      </c>
      <c r="F22" s="239" t="s">
        <v>18</v>
      </c>
      <c r="G22" s="240">
        <v>1</v>
      </c>
      <c r="H22" s="238">
        <f>ROUND(VLOOKUP(A22,'ESTUDIO DE MERCADO (2)'!$A$7:$BP$540,67,0),0)</f>
        <v>124898</v>
      </c>
      <c r="I22" s="241">
        <f t="shared" si="0"/>
        <v>23731</v>
      </c>
      <c r="J22" s="241">
        <f t="shared" si="1"/>
        <v>148629</v>
      </c>
      <c r="L22" s="28"/>
      <c r="M22" s="28"/>
      <c r="N22" s="28"/>
      <c r="O22" s="25"/>
    </row>
    <row r="23" spans="1:15" ht="24.95" customHeight="1" x14ac:dyDescent="0.25">
      <c r="A23" s="214">
        <v>34</v>
      </c>
      <c r="B23" s="73" t="s">
        <v>1533</v>
      </c>
      <c r="C23" s="215" t="s">
        <v>18</v>
      </c>
      <c r="D23" s="73">
        <v>18</v>
      </c>
      <c r="E23" s="239" t="s">
        <v>1533</v>
      </c>
      <c r="F23" s="239" t="s">
        <v>18</v>
      </c>
      <c r="G23" s="240">
        <v>1</v>
      </c>
      <c r="H23" s="238">
        <f>ROUND(VLOOKUP(A23,'ESTUDIO DE MERCADO (2)'!$A$7:$BP$540,67,0),0)</f>
        <v>110462</v>
      </c>
      <c r="I23" s="241">
        <f t="shared" si="0"/>
        <v>20988</v>
      </c>
      <c r="J23" s="241">
        <f t="shared" si="1"/>
        <v>131450</v>
      </c>
      <c r="L23" s="28"/>
      <c r="M23" s="28"/>
      <c r="N23" s="28"/>
      <c r="O23" s="25"/>
    </row>
    <row r="24" spans="1:15" ht="24.95" customHeight="1" x14ac:dyDescent="0.25">
      <c r="A24" s="214">
        <v>40</v>
      </c>
      <c r="B24" s="73" t="s">
        <v>1534</v>
      </c>
      <c r="C24" s="215" t="s">
        <v>18</v>
      </c>
      <c r="D24" s="73">
        <v>19</v>
      </c>
      <c r="E24" s="239" t="s">
        <v>1534</v>
      </c>
      <c r="F24" s="239" t="s">
        <v>18</v>
      </c>
      <c r="G24" s="240">
        <v>1</v>
      </c>
      <c r="H24" s="238">
        <f>ROUND(VLOOKUP(A24,'ESTUDIO DE MERCADO (2)'!$A$7:$BP$540,67,0),0)</f>
        <v>5580</v>
      </c>
      <c r="I24" s="241">
        <f t="shared" si="0"/>
        <v>1060</v>
      </c>
      <c r="J24" s="241">
        <f t="shared" si="1"/>
        <v>6640</v>
      </c>
      <c r="L24" s="28"/>
      <c r="M24" s="28"/>
      <c r="N24" s="28"/>
      <c r="O24" s="25"/>
    </row>
    <row r="25" spans="1:15" ht="24.95" customHeight="1" x14ac:dyDescent="0.25">
      <c r="A25" s="214">
        <v>41</v>
      </c>
      <c r="B25" s="73" t="s">
        <v>1535</v>
      </c>
      <c r="C25" s="215" t="s">
        <v>162</v>
      </c>
      <c r="D25" s="73">
        <v>20</v>
      </c>
      <c r="E25" s="239" t="s">
        <v>1535</v>
      </c>
      <c r="F25" s="239" t="s">
        <v>162</v>
      </c>
      <c r="G25" s="240">
        <v>1</v>
      </c>
      <c r="H25" s="238">
        <f>ROUND(VLOOKUP(A25,'ESTUDIO DE MERCADO (2)'!$A$7:$BP$540,67,0),0)</f>
        <v>7362</v>
      </c>
      <c r="I25" s="241">
        <f t="shared" si="0"/>
        <v>1399</v>
      </c>
      <c r="J25" s="241">
        <f t="shared" si="1"/>
        <v>8761</v>
      </c>
      <c r="L25" s="28"/>
      <c r="M25" s="28"/>
      <c r="N25" s="28"/>
      <c r="O25" s="25"/>
    </row>
    <row r="26" spans="1:15" ht="24.95" customHeight="1" x14ac:dyDescent="0.25">
      <c r="A26" s="214">
        <v>42</v>
      </c>
      <c r="B26" s="73" t="s">
        <v>1536</v>
      </c>
      <c r="C26" s="215" t="s">
        <v>18</v>
      </c>
      <c r="D26" s="73">
        <v>21</v>
      </c>
      <c r="E26" s="239" t="s">
        <v>1536</v>
      </c>
      <c r="F26" s="239" t="s">
        <v>18</v>
      </c>
      <c r="G26" s="240">
        <v>1</v>
      </c>
      <c r="H26" s="238">
        <f>ROUND(VLOOKUP(A26,'ESTUDIO DE MERCADO (2)'!$A$7:$BP$540,67,0),0)</f>
        <v>44832</v>
      </c>
      <c r="I26" s="241">
        <f t="shared" si="0"/>
        <v>8518</v>
      </c>
      <c r="J26" s="241">
        <f t="shared" si="1"/>
        <v>53350</v>
      </c>
      <c r="L26" s="28"/>
      <c r="M26" s="28"/>
      <c r="N26" s="28"/>
      <c r="O26" s="25"/>
    </row>
    <row r="27" spans="1:15" ht="24.95" customHeight="1" x14ac:dyDescent="0.25">
      <c r="A27" s="214">
        <v>43</v>
      </c>
      <c r="B27" s="73" t="s">
        <v>1537</v>
      </c>
      <c r="C27" s="215" t="s">
        <v>18</v>
      </c>
      <c r="D27" s="73">
        <v>22</v>
      </c>
      <c r="E27" s="239" t="s">
        <v>1537</v>
      </c>
      <c r="F27" s="239" t="s">
        <v>18</v>
      </c>
      <c r="G27" s="240">
        <v>1</v>
      </c>
      <c r="H27" s="238">
        <f>ROUND(VLOOKUP(A27,'ESTUDIO DE MERCADO (2)'!$A$7:$BP$540,67,0),0)</f>
        <v>17423</v>
      </c>
      <c r="I27" s="241">
        <f t="shared" si="0"/>
        <v>3310</v>
      </c>
      <c r="J27" s="241">
        <f t="shared" si="1"/>
        <v>20733</v>
      </c>
      <c r="L27" s="28"/>
      <c r="M27" s="28"/>
      <c r="N27" s="28"/>
      <c r="O27" s="25"/>
    </row>
    <row r="28" spans="1:15" ht="24.95" customHeight="1" x14ac:dyDescent="0.25">
      <c r="A28" s="214">
        <v>44</v>
      </c>
      <c r="B28" s="73" t="s">
        <v>1538</v>
      </c>
      <c r="C28" s="215" t="s">
        <v>18</v>
      </c>
      <c r="D28" s="73">
        <v>23</v>
      </c>
      <c r="E28" s="239" t="s">
        <v>1538</v>
      </c>
      <c r="F28" s="239" t="s">
        <v>18</v>
      </c>
      <c r="G28" s="240">
        <v>1</v>
      </c>
      <c r="H28" s="238">
        <f>ROUND(VLOOKUP(A28,'ESTUDIO DE MERCADO (2)'!$A$7:$BP$540,67,0),0)</f>
        <v>16799</v>
      </c>
      <c r="I28" s="241">
        <f t="shared" si="0"/>
        <v>3192</v>
      </c>
      <c r="J28" s="241">
        <f t="shared" si="1"/>
        <v>19991</v>
      </c>
      <c r="L28" s="28"/>
      <c r="M28" s="28"/>
      <c r="N28" s="28"/>
      <c r="O28" s="25"/>
    </row>
    <row r="29" spans="1:15" ht="24.95" customHeight="1" x14ac:dyDescent="0.25">
      <c r="A29" s="214">
        <v>45</v>
      </c>
      <c r="B29" s="73" t="s">
        <v>1539</v>
      </c>
      <c r="C29" s="215" t="s">
        <v>18</v>
      </c>
      <c r="D29" s="73">
        <v>24</v>
      </c>
      <c r="E29" s="239" t="s">
        <v>1539</v>
      </c>
      <c r="F29" s="239" t="s">
        <v>18</v>
      </c>
      <c r="G29" s="240">
        <v>1</v>
      </c>
      <c r="H29" s="238">
        <f>ROUND(VLOOKUP(A29,'ESTUDIO DE MERCADO (2)'!$A$7:$BP$540,67,0),0)</f>
        <v>6005</v>
      </c>
      <c r="I29" s="241">
        <f t="shared" si="0"/>
        <v>1141</v>
      </c>
      <c r="J29" s="241">
        <f t="shared" si="1"/>
        <v>7146</v>
      </c>
      <c r="L29" s="28"/>
      <c r="M29" s="28"/>
      <c r="N29" s="28"/>
      <c r="O29" s="25"/>
    </row>
    <row r="30" spans="1:15" ht="24.95" customHeight="1" x14ac:dyDescent="0.25">
      <c r="A30" s="214">
        <v>46</v>
      </c>
      <c r="B30" s="73" t="s">
        <v>1540</v>
      </c>
      <c r="C30" s="215" t="s">
        <v>18</v>
      </c>
      <c r="D30" s="73">
        <v>25</v>
      </c>
      <c r="E30" s="239" t="s">
        <v>1540</v>
      </c>
      <c r="F30" s="239" t="s">
        <v>18</v>
      </c>
      <c r="G30" s="240">
        <v>1</v>
      </c>
      <c r="H30" s="238">
        <f>ROUND(VLOOKUP(A30,'ESTUDIO DE MERCADO (2)'!$A$7:$BP$540,67,0),0)</f>
        <v>5519</v>
      </c>
      <c r="I30" s="241">
        <f t="shared" si="0"/>
        <v>1049</v>
      </c>
      <c r="J30" s="241">
        <f t="shared" si="1"/>
        <v>6568</v>
      </c>
      <c r="L30" s="28"/>
      <c r="M30" s="28"/>
      <c r="N30" s="28"/>
      <c r="O30" s="25"/>
    </row>
    <row r="31" spans="1:15" ht="24.95" customHeight="1" x14ac:dyDescent="0.25">
      <c r="A31" s="214">
        <v>47</v>
      </c>
      <c r="B31" s="73" t="s">
        <v>1541</v>
      </c>
      <c r="C31" s="215" t="s">
        <v>18</v>
      </c>
      <c r="D31" s="73">
        <v>26</v>
      </c>
      <c r="E31" s="239" t="s">
        <v>1541</v>
      </c>
      <c r="F31" s="239" t="s">
        <v>18</v>
      </c>
      <c r="G31" s="240">
        <v>1</v>
      </c>
      <c r="H31" s="238">
        <f>ROUND(VLOOKUP(A31,'ESTUDIO DE MERCADO (2)'!$A$7:$BP$540,67,0),0)</f>
        <v>10849</v>
      </c>
      <c r="I31" s="241">
        <f t="shared" si="0"/>
        <v>2061</v>
      </c>
      <c r="J31" s="241">
        <f t="shared" si="1"/>
        <v>12910</v>
      </c>
      <c r="L31" s="28"/>
      <c r="M31" s="28"/>
      <c r="N31" s="28"/>
      <c r="O31" s="25"/>
    </row>
    <row r="32" spans="1:15" ht="24.95" customHeight="1" x14ac:dyDescent="0.25">
      <c r="A32" s="214">
        <v>48</v>
      </c>
      <c r="B32" s="73" t="s">
        <v>1542</v>
      </c>
      <c r="C32" s="215" t="s">
        <v>18</v>
      </c>
      <c r="D32" s="73">
        <v>27</v>
      </c>
      <c r="E32" s="239" t="s">
        <v>1542</v>
      </c>
      <c r="F32" s="239" t="s">
        <v>18</v>
      </c>
      <c r="G32" s="240">
        <v>1</v>
      </c>
      <c r="H32" s="238">
        <f>ROUND(VLOOKUP(A32,'ESTUDIO DE MERCADO (2)'!$A$7:$BP$540,67,0),0)</f>
        <v>7467</v>
      </c>
      <c r="I32" s="241">
        <f t="shared" si="0"/>
        <v>1419</v>
      </c>
      <c r="J32" s="241">
        <f t="shared" si="1"/>
        <v>8886</v>
      </c>
      <c r="L32" s="28"/>
      <c r="M32" s="28"/>
      <c r="N32" s="28"/>
      <c r="O32" s="25"/>
    </row>
    <row r="33" spans="1:15" ht="24.95" customHeight="1" x14ac:dyDescent="0.25">
      <c r="A33" s="214">
        <v>53</v>
      </c>
      <c r="B33" s="73" t="s">
        <v>1543</v>
      </c>
      <c r="C33" s="215" t="s">
        <v>18</v>
      </c>
      <c r="D33" s="73">
        <v>28</v>
      </c>
      <c r="E33" s="239" t="s">
        <v>1543</v>
      </c>
      <c r="F33" s="239" t="s">
        <v>18</v>
      </c>
      <c r="G33" s="240">
        <v>1</v>
      </c>
      <c r="H33" s="238">
        <f>ROUND(VLOOKUP(A33,'ESTUDIO DE MERCADO (2)'!$A$7:$BP$540,67,0),0)</f>
        <v>1972</v>
      </c>
      <c r="I33" s="241">
        <f t="shared" si="0"/>
        <v>375</v>
      </c>
      <c r="J33" s="241">
        <f t="shared" si="1"/>
        <v>2347</v>
      </c>
      <c r="L33" s="28"/>
      <c r="M33" s="28"/>
      <c r="N33" s="28"/>
      <c r="O33" s="25"/>
    </row>
    <row r="34" spans="1:15" ht="24.95" customHeight="1" x14ac:dyDescent="0.25">
      <c r="A34" s="214">
        <v>54</v>
      </c>
      <c r="B34" s="73" t="s">
        <v>1544</v>
      </c>
      <c r="C34" s="215" t="s">
        <v>18</v>
      </c>
      <c r="D34" s="73">
        <v>29</v>
      </c>
      <c r="E34" s="239" t="s">
        <v>1544</v>
      </c>
      <c r="F34" s="239" t="s">
        <v>18</v>
      </c>
      <c r="G34" s="240">
        <v>1</v>
      </c>
      <c r="H34" s="238">
        <f>ROUND(VLOOKUP(A34,'ESTUDIO DE MERCADO (2)'!$A$7:$BP$540,67,0),0)</f>
        <v>7476</v>
      </c>
      <c r="I34" s="241">
        <f t="shared" si="0"/>
        <v>1420</v>
      </c>
      <c r="J34" s="241">
        <f t="shared" si="1"/>
        <v>8896</v>
      </c>
      <c r="L34" s="28"/>
      <c r="M34" s="28"/>
      <c r="N34" s="28"/>
      <c r="O34" s="25"/>
    </row>
    <row r="35" spans="1:15" ht="24.95" customHeight="1" x14ac:dyDescent="0.25">
      <c r="A35" s="214">
        <v>55</v>
      </c>
      <c r="B35" s="73" t="s">
        <v>1545</v>
      </c>
      <c r="C35" s="215" t="s">
        <v>18</v>
      </c>
      <c r="D35" s="73">
        <v>30</v>
      </c>
      <c r="E35" s="239" t="s">
        <v>1545</v>
      </c>
      <c r="F35" s="239" t="s">
        <v>18</v>
      </c>
      <c r="G35" s="240">
        <v>1</v>
      </c>
      <c r="H35" s="238">
        <f>ROUND(VLOOKUP(A35,'ESTUDIO DE MERCADO (2)'!$A$7:$BP$540,67,0),0)</f>
        <v>7476</v>
      </c>
      <c r="I35" s="241">
        <f t="shared" si="0"/>
        <v>1420</v>
      </c>
      <c r="J35" s="241">
        <f t="shared" si="1"/>
        <v>8896</v>
      </c>
      <c r="L35" s="28"/>
      <c r="M35" s="28"/>
      <c r="N35" s="28"/>
      <c r="O35" s="25"/>
    </row>
    <row r="36" spans="1:15" ht="24.95" customHeight="1" x14ac:dyDescent="0.25">
      <c r="A36" s="214">
        <v>56</v>
      </c>
      <c r="B36" s="73" t="s">
        <v>1546</v>
      </c>
      <c r="C36" s="215" t="s">
        <v>18</v>
      </c>
      <c r="D36" s="73">
        <v>31</v>
      </c>
      <c r="E36" s="239" t="s">
        <v>1546</v>
      </c>
      <c r="F36" s="239" t="s">
        <v>18</v>
      </c>
      <c r="G36" s="240">
        <v>1</v>
      </c>
      <c r="H36" s="238">
        <f>ROUND(VLOOKUP(A36,'ESTUDIO DE MERCADO (2)'!$A$7:$BP$540,67,0),0)</f>
        <v>3240</v>
      </c>
      <c r="I36" s="241">
        <f t="shared" si="0"/>
        <v>616</v>
      </c>
      <c r="J36" s="241">
        <f t="shared" si="1"/>
        <v>3856</v>
      </c>
      <c r="L36" s="28"/>
      <c r="M36" s="28"/>
      <c r="N36" s="28"/>
      <c r="O36" s="25"/>
    </row>
    <row r="37" spans="1:15" ht="24.95" customHeight="1" x14ac:dyDescent="0.25">
      <c r="A37" s="214">
        <v>57</v>
      </c>
      <c r="B37" s="73" t="s">
        <v>1547</v>
      </c>
      <c r="C37" s="215" t="s">
        <v>18</v>
      </c>
      <c r="D37" s="73">
        <v>32</v>
      </c>
      <c r="E37" s="239" t="s">
        <v>1547</v>
      </c>
      <c r="F37" s="239" t="s">
        <v>18</v>
      </c>
      <c r="G37" s="240">
        <v>1</v>
      </c>
      <c r="H37" s="238">
        <f>ROUND(VLOOKUP(A37,'ESTUDIO DE MERCADO (2)'!$A$7:$BP$540,67,0),0)</f>
        <v>3158</v>
      </c>
      <c r="I37" s="241">
        <f t="shared" si="0"/>
        <v>600</v>
      </c>
      <c r="J37" s="241">
        <f t="shared" si="1"/>
        <v>3758</v>
      </c>
      <c r="L37" s="28"/>
      <c r="M37" s="28"/>
      <c r="N37" s="28"/>
      <c r="O37" s="25"/>
    </row>
    <row r="38" spans="1:15" ht="24.95" customHeight="1" x14ac:dyDescent="0.25">
      <c r="A38" s="214">
        <v>58</v>
      </c>
      <c r="B38" s="73" t="s">
        <v>1548</v>
      </c>
      <c r="C38" s="215" t="s">
        <v>18</v>
      </c>
      <c r="D38" s="73">
        <v>33</v>
      </c>
      <c r="E38" s="239" t="s">
        <v>1548</v>
      </c>
      <c r="F38" s="239" t="s">
        <v>18</v>
      </c>
      <c r="G38" s="240">
        <v>1</v>
      </c>
      <c r="H38" s="238">
        <f>ROUND(VLOOKUP(A38,'ESTUDIO DE MERCADO (2)'!$A$7:$BP$540,67,0),0)</f>
        <v>4284</v>
      </c>
      <c r="I38" s="241">
        <f t="shared" si="0"/>
        <v>814</v>
      </c>
      <c r="J38" s="241">
        <f t="shared" si="1"/>
        <v>5098</v>
      </c>
      <c r="L38" s="28"/>
      <c r="M38" s="28"/>
      <c r="N38" s="28"/>
      <c r="O38" s="25"/>
    </row>
    <row r="39" spans="1:15" ht="24.95" customHeight="1" x14ac:dyDescent="0.25">
      <c r="A39" s="214">
        <v>59</v>
      </c>
      <c r="B39" s="73" t="s">
        <v>1549</v>
      </c>
      <c r="C39" s="215" t="s">
        <v>18</v>
      </c>
      <c r="D39" s="73">
        <v>34</v>
      </c>
      <c r="E39" s="239" t="s">
        <v>1549</v>
      </c>
      <c r="F39" s="239" t="s">
        <v>18</v>
      </c>
      <c r="G39" s="240">
        <v>1</v>
      </c>
      <c r="H39" s="238">
        <f>ROUND(VLOOKUP(A39,'ESTUDIO DE MERCADO (2)'!$A$7:$BP$540,67,0),0)</f>
        <v>4284</v>
      </c>
      <c r="I39" s="241">
        <f t="shared" si="0"/>
        <v>814</v>
      </c>
      <c r="J39" s="241">
        <f t="shared" si="1"/>
        <v>5098</v>
      </c>
      <c r="L39" s="28"/>
      <c r="M39" s="28"/>
      <c r="N39" s="28"/>
      <c r="O39" s="25"/>
    </row>
    <row r="40" spans="1:15" ht="24.95" customHeight="1" x14ac:dyDescent="0.25">
      <c r="A40" s="214">
        <v>60</v>
      </c>
      <c r="B40" s="73" t="s">
        <v>1550</v>
      </c>
      <c r="C40" s="215" t="s">
        <v>18</v>
      </c>
      <c r="D40" s="73">
        <v>35</v>
      </c>
      <c r="E40" s="239" t="s">
        <v>1550</v>
      </c>
      <c r="F40" s="239" t="s">
        <v>18</v>
      </c>
      <c r="G40" s="240">
        <v>1</v>
      </c>
      <c r="H40" s="238">
        <f>ROUND(VLOOKUP(A40,'ESTUDIO DE MERCADO (2)'!$A$7:$BP$540,67,0),0)</f>
        <v>15433</v>
      </c>
      <c r="I40" s="241">
        <f t="shared" si="0"/>
        <v>2932</v>
      </c>
      <c r="J40" s="241">
        <f t="shared" si="1"/>
        <v>18365</v>
      </c>
      <c r="L40" s="28"/>
      <c r="M40" s="28"/>
      <c r="N40" s="28"/>
      <c r="O40" s="25"/>
    </row>
    <row r="41" spans="1:15" ht="24.95" customHeight="1" x14ac:dyDescent="0.25">
      <c r="A41" s="214">
        <v>61</v>
      </c>
      <c r="B41" s="73" t="s">
        <v>1551</v>
      </c>
      <c r="C41" s="215" t="s">
        <v>18</v>
      </c>
      <c r="D41" s="73">
        <v>36</v>
      </c>
      <c r="E41" s="239" t="s">
        <v>1551</v>
      </c>
      <c r="F41" s="239" t="s">
        <v>18</v>
      </c>
      <c r="G41" s="240">
        <v>1</v>
      </c>
      <c r="H41" s="238">
        <f>ROUND(VLOOKUP(A41,'ESTUDIO DE MERCADO (2)'!$A$7:$BP$540,67,0),0)</f>
        <v>14537</v>
      </c>
      <c r="I41" s="241">
        <f t="shared" si="0"/>
        <v>2762</v>
      </c>
      <c r="J41" s="241">
        <f t="shared" si="1"/>
        <v>17299</v>
      </c>
      <c r="L41" s="28"/>
      <c r="M41" s="28"/>
      <c r="N41" s="28"/>
      <c r="O41" s="25"/>
    </row>
    <row r="42" spans="1:15" ht="24.95" customHeight="1" x14ac:dyDescent="0.25">
      <c r="A42" s="214">
        <v>62</v>
      </c>
      <c r="B42" s="73" t="s">
        <v>1552</v>
      </c>
      <c r="C42" s="215" t="s">
        <v>18</v>
      </c>
      <c r="D42" s="73">
        <v>37</v>
      </c>
      <c r="E42" s="239" t="s">
        <v>1552</v>
      </c>
      <c r="F42" s="239" t="s">
        <v>18</v>
      </c>
      <c r="G42" s="240">
        <v>1</v>
      </c>
      <c r="H42" s="238">
        <f>ROUND(VLOOKUP(A42,'ESTUDIO DE MERCADO (2)'!$A$7:$BP$540,67,0),0)</f>
        <v>15433</v>
      </c>
      <c r="I42" s="241">
        <f t="shared" si="0"/>
        <v>2932</v>
      </c>
      <c r="J42" s="241">
        <f t="shared" si="1"/>
        <v>18365</v>
      </c>
      <c r="L42" s="28"/>
      <c r="M42" s="28"/>
      <c r="N42" s="28"/>
      <c r="O42" s="25"/>
    </row>
    <row r="43" spans="1:15" ht="24.95" customHeight="1" x14ac:dyDescent="0.25">
      <c r="A43" s="214">
        <v>63</v>
      </c>
      <c r="B43" s="73" t="s">
        <v>1553</v>
      </c>
      <c r="C43" s="215" t="s">
        <v>18</v>
      </c>
      <c r="D43" s="73">
        <v>38</v>
      </c>
      <c r="E43" s="239" t="s">
        <v>1553</v>
      </c>
      <c r="F43" s="239" t="s">
        <v>18</v>
      </c>
      <c r="G43" s="240">
        <v>1</v>
      </c>
      <c r="H43" s="238">
        <f>ROUND(VLOOKUP(A43,'ESTUDIO DE MERCADO (2)'!$A$7:$BP$540,67,0),0)</f>
        <v>4284</v>
      </c>
      <c r="I43" s="241">
        <f t="shared" si="0"/>
        <v>814</v>
      </c>
      <c r="J43" s="241">
        <f t="shared" si="1"/>
        <v>5098</v>
      </c>
      <c r="L43" s="28"/>
      <c r="M43" s="28"/>
      <c r="N43" s="28"/>
      <c r="O43" s="25"/>
    </row>
    <row r="44" spans="1:15" ht="24.95" customHeight="1" x14ac:dyDescent="0.25">
      <c r="A44" s="214">
        <v>64</v>
      </c>
      <c r="B44" s="73" t="s">
        <v>1554</v>
      </c>
      <c r="C44" s="215" t="s">
        <v>18</v>
      </c>
      <c r="D44" s="73">
        <v>39</v>
      </c>
      <c r="E44" s="239" t="s">
        <v>1554</v>
      </c>
      <c r="F44" s="239" t="s">
        <v>18</v>
      </c>
      <c r="G44" s="240">
        <v>1</v>
      </c>
      <c r="H44" s="238">
        <f>ROUND(VLOOKUP(A44,'ESTUDIO DE MERCADO (2)'!$A$7:$BP$540,67,0),0)</f>
        <v>473</v>
      </c>
      <c r="I44" s="241">
        <f t="shared" si="0"/>
        <v>90</v>
      </c>
      <c r="J44" s="241">
        <f t="shared" si="1"/>
        <v>563</v>
      </c>
      <c r="L44" s="28"/>
      <c r="M44" s="28"/>
      <c r="N44" s="28"/>
      <c r="O44" s="25"/>
    </row>
    <row r="45" spans="1:15" ht="24.95" customHeight="1" x14ac:dyDescent="0.25">
      <c r="A45" s="214">
        <v>65</v>
      </c>
      <c r="B45" s="73" t="s">
        <v>1555</v>
      </c>
      <c r="C45" s="215" t="s">
        <v>18</v>
      </c>
      <c r="D45" s="73">
        <v>40</v>
      </c>
      <c r="E45" s="239" t="s">
        <v>1555</v>
      </c>
      <c r="F45" s="239" t="s">
        <v>18</v>
      </c>
      <c r="G45" s="240">
        <v>1</v>
      </c>
      <c r="H45" s="238">
        <f>ROUND(VLOOKUP(A45,'ESTUDIO DE MERCADO (2)'!$A$7:$BP$540,67,0),0)</f>
        <v>4284</v>
      </c>
      <c r="I45" s="241">
        <f t="shared" si="0"/>
        <v>814</v>
      </c>
      <c r="J45" s="241">
        <f t="shared" si="1"/>
        <v>5098</v>
      </c>
      <c r="L45" s="28"/>
      <c r="M45" s="28"/>
      <c r="N45" s="28"/>
      <c r="O45" s="25"/>
    </row>
    <row r="46" spans="1:15" ht="24.95" customHeight="1" x14ac:dyDescent="0.25">
      <c r="A46" s="214">
        <v>66</v>
      </c>
      <c r="B46" s="73" t="s">
        <v>1556</v>
      </c>
      <c r="C46" s="215" t="s">
        <v>18</v>
      </c>
      <c r="D46" s="73">
        <v>41</v>
      </c>
      <c r="E46" s="239" t="s">
        <v>1556</v>
      </c>
      <c r="F46" s="239" t="s">
        <v>18</v>
      </c>
      <c r="G46" s="240">
        <v>1</v>
      </c>
      <c r="H46" s="238">
        <f>ROUND(VLOOKUP(A46,'ESTUDIO DE MERCADO (2)'!$A$7:$BP$540,67,0),0)</f>
        <v>106400</v>
      </c>
      <c r="I46" s="241">
        <f t="shared" si="0"/>
        <v>20216</v>
      </c>
      <c r="J46" s="241">
        <f t="shared" si="1"/>
        <v>126616</v>
      </c>
      <c r="L46" s="28"/>
      <c r="M46" s="28"/>
      <c r="N46" s="28"/>
      <c r="O46" s="25"/>
    </row>
    <row r="47" spans="1:15" ht="24.95" customHeight="1" x14ac:dyDescent="0.25">
      <c r="A47" s="214">
        <v>68</v>
      </c>
      <c r="B47" s="73" t="s">
        <v>1557</v>
      </c>
      <c r="C47" s="215" t="s">
        <v>18</v>
      </c>
      <c r="D47" s="73">
        <v>42</v>
      </c>
      <c r="E47" s="239" t="s">
        <v>1557</v>
      </c>
      <c r="F47" s="239" t="s">
        <v>18</v>
      </c>
      <c r="G47" s="240">
        <v>1</v>
      </c>
      <c r="H47" s="238">
        <f>ROUND(VLOOKUP(A47,'ESTUDIO DE MERCADO (2)'!$A$7:$BP$540,67,0),0)</f>
        <v>25255</v>
      </c>
      <c r="I47" s="241">
        <f t="shared" si="0"/>
        <v>4798</v>
      </c>
      <c r="J47" s="241">
        <f t="shared" si="1"/>
        <v>30053</v>
      </c>
      <c r="L47" s="28"/>
      <c r="M47" s="28"/>
      <c r="N47" s="28"/>
      <c r="O47" s="25"/>
    </row>
    <row r="48" spans="1:15" ht="24.95" customHeight="1" x14ac:dyDescent="0.25">
      <c r="A48" s="214">
        <v>70</v>
      </c>
      <c r="B48" s="73" t="s">
        <v>1558</v>
      </c>
      <c r="C48" s="215" t="s">
        <v>196</v>
      </c>
      <c r="D48" s="73">
        <v>43</v>
      </c>
      <c r="E48" s="239" t="s">
        <v>1558</v>
      </c>
      <c r="F48" s="239" t="s">
        <v>196</v>
      </c>
      <c r="G48" s="240">
        <v>1</v>
      </c>
      <c r="H48" s="238">
        <f>ROUND(VLOOKUP(A48,'ESTUDIO DE MERCADO (2)'!$A$7:$BP$540,67,0),0)</f>
        <v>91200</v>
      </c>
      <c r="I48" s="241">
        <f t="shared" si="0"/>
        <v>17328</v>
      </c>
      <c r="J48" s="241">
        <f t="shared" si="1"/>
        <v>108528</v>
      </c>
      <c r="L48" s="28"/>
      <c r="M48" s="28"/>
      <c r="N48" s="28"/>
      <c r="O48" s="25"/>
    </row>
    <row r="49" spans="1:15" ht="24.95" customHeight="1" x14ac:dyDescent="0.25">
      <c r="A49" s="214">
        <v>72</v>
      </c>
      <c r="B49" s="73" t="s">
        <v>1559</v>
      </c>
      <c r="C49" s="215" t="s">
        <v>101</v>
      </c>
      <c r="D49" s="73">
        <v>44</v>
      </c>
      <c r="E49" s="239" t="s">
        <v>1559</v>
      </c>
      <c r="F49" s="239" t="s">
        <v>101</v>
      </c>
      <c r="G49" s="240">
        <v>1</v>
      </c>
      <c r="H49" s="238">
        <f>ROUND(VLOOKUP(A49,'ESTUDIO DE MERCADO (2)'!$A$7:$BP$540,67,0),0)</f>
        <v>61615</v>
      </c>
      <c r="I49" s="241">
        <f t="shared" si="0"/>
        <v>11707</v>
      </c>
      <c r="J49" s="241">
        <f t="shared" si="1"/>
        <v>73322</v>
      </c>
      <c r="L49" s="28"/>
      <c r="M49" s="28"/>
      <c r="N49" s="28"/>
      <c r="O49" s="25"/>
    </row>
    <row r="50" spans="1:15" ht="24.95" customHeight="1" x14ac:dyDescent="0.25">
      <c r="A50" s="214">
        <v>74</v>
      </c>
      <c r="B50" s="73" t="s">
        <v>1560</v>
      </c>
      <c r="C50" s="215" t="s">
        <v>18</v>
      </c>
      <c r="D50" s="73">
        <v>45</v>
      </c>
      <c r="E50" s="239" t="s">
        <v>1560</v>
      </c>
      <c r="F50" s="239" t="s">
        <v>18</v>
      </c>
      <c r="G50" s="240">
        <v>1</v>
      </c>
      <c r="H50" s="238">
        <f>ROUND(VLOOKUP(A50,'ESTUDIO DE MERCADO (2)'!$A$7:$BP$540,67,0),0)</f>
        <v>41476</v>
      </c>
      <c r="I50" s="241">
        <f t="shared" si="0"/>
        <v>7880</v>
      </c>
      <c r="J50" s="241">
        <f t="shared" si="1"/>
        <v>49356</v>
      </c>
      <c r="L50" s="28"/>
      <c r="M50" s="28"/>
      <c r="N50" s="28"/>
      <c r="O50" s="25"/>
    </row>
    <row r="51" spans="1:15" ht="24.95" customHeight="1" x14ac:dyDescent="0.25">
      <c r="A51" s="214">
        <v>75</v>
      </c>
      <c r="B51" s="73" t="s">
        <v>1561</v>
      </c>
      <c r="C51" s="215" t="s">
        <v>359</v>
      </c>
      <c r="D51" s="73">
        <v>46</v>
      </c>
      <c r="E51" s="239" t="s">
        <v>1561</v>
      </c>
      <c r="F51" s="239" t="s">
        <v>359</v>
      </c>
      <c r="G51" s="240">
        <v>1</v>
      </c>
      <c r="H51" s="238">
        <f>ROUND(VLOOKUP(A51,'ESTUDIO DE MERCADO (2)'!$A$7:$BP$540,67,0),0)</f>
        <v>27647</v>
      </c>
      <c r="I51" s="241">
        <f t="shared" si="0"/>
        <v>5253</v>
      </c>
      <c r="J51" s="241">
        <f t="shared" si="1"/>
        <v>32900</v>
      </c>
      <c r="L51" s="28"/>
      <c r="M51" s="28"/>
      <c r="N51" s="28"/>
      <c r="O51" s="25"/>
    </row>
    <row r="52" spans="1:15" ht="24.95" customHeight="1" x14ac:dyDescent="0.25">
      <c r="A52" s="214">
        <v>76</v>
      </c>
      <c r="B52" s="73" t="s">
        <v>1562</v>
      </c>
      <c r="C52" s="215" t="s">
        <v>359</v>
      </c>
      <c r="D52" s="73">
        <v>47</v>
      </c>
      <c r="E52" s="239" t="s">
        <v>1562</v>
      </c>
      <c r="F52" s="239" t="s">
        <v>359</v>
      </c>
      <c r="G52" s="240">
        <v>1</v>
      </c>
      <c r="H52" s="238">
        <f>ROUND(VLOOKUP(A52,'ESTUDIO DE MERCADO (2)'!$A$7:$BP$540,67,0),0)</f>
        <v>31298</v>
      </c>
      <c r="I52" s="241">
        <f t="shared" si="0"/>
        <v>5947</v>
      </c>
      <c r="J52" s="241">
        <f t="shared" si="1"/>
        <v>37245</v>
      </c>
      <c r="L52" s="28"/>
      <c r="M52" s="28"/>
      <c r="N52" s="28"/>
      <c r="O52" s="25"/>
    </row>
    <row r="53" spans="1:15" ht="24.95" customHeight="1" x14ac:dyDescent="0.25">
      <c r="A53" s="214">
        <v>77</v>
      </c>
      <c r="B53" s="73" t="s">
        <v>1563</v>
      </c>
      <c r="C53" s="215" t="s">
        <v>18</v>
      </c>
      <c r="D53" s="73">
        <v>48</v>
      </c>
      <c r="E53" s="239" t="s">
        <v>1563</v>
      </c>
      <c r="F53" s="239" t="s">
        <v>18</v>
      </c>
      <c r="G53" s="240">
        <v>1</v>
      </c>
      <c r="H53" s="238">
        <f>ROUND(VLOOKUP(A53,'ESTUDIO DE MERCADO (2)'!$A$7:$BP$540,67,0),0)</f>
        <v>403</v>
      </c>
      <c r="I53" s="241">
        <f t="shared" si="0"/>
        <v>77</v>
      </c>
      <c r="J53" s="241">
        <f t="shared" si="1"/>
        <v>480</v>
      </c>
      <c r="L53" s="28"/>
      <c r="M53" s="28"/>
      <c r="N53" s="28"/>
      <c r="O53" s="25"/>
    </row>
    <row r="54" spans="1:15" ht="24.95" customHeight="1" x14ac:dyDescent="0.25">
      <c r="A54" s="214">
        <v>78</v>
      </c>
      <c r="B54" s="73" t="s">
        <v>1564</v>
      </c>
      <c r="C54" s="215" t="s">
        <v>18</v>
      </c>
      <c r="D54" s="73">
        <v>49</v>
      </c>
      <c r="E54" s="239" t="s">
        <v>1564</v>
      </c>
      <c r="F54" s="239" t="s">
        <v>18</v>
      </c>
      <c r="G54" s="240">
        <v>1</v>
      </c>
      <c r="H54" s="238">
        <f>ROUND(VLOOKUP(A54,'ESTUDIO DE MERCADO (2)'!$A$7:$BP$540,67,0),0)</f>
        <v>413</v>
      </c>
      <c r="I54" s="241">
        <f t="shared" si="0"/>
        <v>78</v>
      </c>
      <c r="J54" s="241">
        <f t="shared" si="1"/>
        <v>491</v>
      </c>
      <c r="L54" s="28"/>
      <c r="M54" s="28"/>
      <c r="N54" s="28"/>
      <c r="O54" s="25"/>
    </row>
    <row r="55" spans="1:15" ht="24.95" customHeight="1" x14ac:dyDescent="0.25">
      <c r="A55" s="214">
        <v>79</v>
      </c>
      <c r="B55" s="73" t="s">
        <v>1565</v>
      </c>
      <c r="C55" s="215" t="s">
        <v>18</v>
      </c>
      <c r="D55" s="73">
        <v>50</v>
      </c>
      <c r="E55" s="239" t="s">
        <v>1565</v>
      </c>
      <c r="F55" s="239" t="s">
        <v>18</v>
      </c>
      <c r="G55" s="240">
        <v>1</v>
      </c>
      <c r="H55" s="238">
        <f>ROUND(VLOOKUP(A55,'ESTUDIO DE MERCADO (2)'!$A$7:$BP$540,67,0),0)</f>
        <v>607</v>
      </c>
      <c r="I55" s="241">
        <f t="shared" si="0"/>
        <v>115</v>
      </c>
      <c r="J55" s="241">
        <f t="shared" si="1"/>
        <v>722</v>
      </c>
      <c r="L55" s="28"/>
      <c r="M55" s="28"/>
      <c r="N55" s="28"/>
      <c r="O55" s="25"/>
    </row>
    <row r="56" spans="1:15" ht="24.95" customHeight="1" x14ac:dyDescent="0.25">
      <c r="A56" s="214">
        <v>80</v>
      </c>
      <c r="B56" s="73" t="s">
        <v>1566</v>
      </c>
      <c r="C56" s="215" t="s">
        <v>18</v>
      </c>
      <c r="D56" s="73">
        <v>51</v>
      </c>
      <c r="E56" s="239" t="s">
        <v>1566</v>
      </c>
      <c r="F56" s="239" t="s">
        <v>18</v>
      </c>
      <c r="G56" s="240">
        <v>1</v>
      </c>
      <c r="H56" s="238">
        <f>ROUND(VLOOKUP(A56,'ESTUDIO DE MERCADO (2)'!$A$7:$BP$540,67,0),0)</f>
        <v>987</v>
      </c>
      <c r="I56" s="241">
        <f t="shared" si="0"/>
        <v>188</v>
      </c>
      <c r="J56" s="241">
        <f t="shared" si="1"/>
        <v>1175</v>
      </c>
      <c r="L56" s="28"/>
      <c r="M56" s="28"/>
      <c r="N56" s="28"/>
      <c r="O56" s="25"/>
    </row>
    <row r="57" spans="1:15" ht="24.95" customHeight="1" x14ac:dyDescent="0.25">
      <c r="A57" s="214">
        <v>81</v>
      </c>
      <c r="B57" s="104" t="s">
        <v>1567</v>
      </c>
      <c r="C57" s="217" t="s">
        <v>18</v>
      </c>
      <c r="D57" s="73">
        <v>52</v>
      </c>
      <c r="E57" s="239" t="s">
        <v>1567</v>
      </c>
      <c r="F57" s="239" t="s">
        <v>18</v>
      </c>
      <c r="G57" s="240">
        <v>1</v>
      </c>
      <c r="H57" s="238">
        <f>ROUND(VLOOKUP(A57,'ESTUDIO DE MERCADO (2)'!$A$7:$BP$540,67,0),0)</f>
        <v>254</v>
      </c>
      <c r="I57" s="241">
        <f t="shared" si="0"/>
        <v>48</v>
      </c>
      <c r="J57" s="241">
        <f t="shared" si="1"/>
        <v>302</v>
      </c>
      <c r="L57" s="28"/>
      <c r="M57" s="28"/>
      <c r="N57" s="28"/>
      <c r="O57" s="25"/>
    </row>
    <row r="58" spans="1:15" ht="24.95" customHeight="1" x14ac:dyDescent="0.25">
      <c r="A58" s="214">
        <v>82</v>
      </c>
      <c r="B58" s="104" t="s">
        <v>1568</v>
      </c>
      <c r="C58" s="217" t="s">
        <v>18</v>
      </c>
      <c r="D58" s="73">
        <v>53</v>
      </c>
      <c r="E58" s="239" t="s">
        <v>1568</v>
      </c>
      <c r="F58" s="239" t="s">
        <v>18</v>
      </c>
      <c r="G58" s="240">
        <v>1</v>
      </c>
      <c r="H58" s="238">
        <f>ROUND(VLOOKUP(A58,'ESTUDIO DE MERCADO (2)'!$A$7:$BP$540,67,0),0)</f>
        <v>180</v>
      </c>
      <c r="I58" s="241">
        <f t="shared" si="0"/>
        <v>34</v>
      </c>
      <c r="J58" s="241">
        <f t="shared" si="1"/>
        <v>214</v>
      </c>
      <c r="L58" s="28"/>
      <c r="M58" s="28"/>
      <c r="N58" s="28"/>
      <c r="O58" s="25"/>
    </row>
    <row r="59" spans="1:15" ht="24.95" customHeight="1" x14ac:dyDescent="0.25">
      <c r="A59" s="214">
        <v>83</v>
      </c>
      <c r="B59" s="104" t="s">
        <v>1569</v>
      </c>
      <c r="C59" s="217" t="s">
        <v>18</v>
      </c>
      <c r="D59" s="73">
        <v>54</v>
      </c>
      <c r="E59" s="239" t="s">
        <v>1569</v>
      </c>
      <c r="F59" s="239" t="s">
        <v>18</v>
      </c>
      <c r="G59" s="240">
        <v>1</v>
      </c>
      <c r="H59" s="238">
        <f>ROUND(VLOOKUP(A59,'ESTUDIO DE MERCADO (2)'!$A$7:$BP$540,67,0),0)</f>
        <v>41403</v>
      </c>
      <c r="I59" s="241">
        <f t="shared" si="0"/>
        <v>7867</v>
      </c>
      <c r="J59" s="241">
        <f t="shared" si="1"/>
        <v>49270</v>
      </c>
      <c r="L59" s="28"/>
      <c r="M59" s="28"/>
      <c r="N59" s="28"/>
      <c r="O59" s="25"/>
    </row>
    <row r="60" spans="1:15" ht="24.95" customHeight="1" x14ac:dyDescent="0.25">
      <c r="A60" s="214">
        <v>84</v>
      </c>
      <c r="B60" s="104" t="s">
        <v>1570</v>
      </c>
      <c r="C60" s="217" t="s">
        <v>18</v>
      </c>
      <c r="D60" s="73">
        <v>55</v>
      </c>
      <c r="E60" s="239" t="s">
        <v>1570</v>
      </c>
      <c r="F60" s="239" t="s">
        <v>18</v>
      </c>
      <c r="G60" s="240">
        <v>1</v>
      </c>
      <c r="H60" s="238">
        <f>ROUND(VLOOKUP(A60,'ESTUDIO DE MERCADO (2)'!$A$7:$BP$540,67,0),0)</f>
        <v>18996</v>
      </c>
      <c r="I60" s="241">
        <f t="shared" si="0"/>
        <v>3609</v>
      </c>
      <c r="J60" s="241">
        <f t="shared" si="1"/>
        <v>22605</v>
      </c>
      <c r="L60" s="28"/>
      <c r="M60" s="28"/>
      <c r="N60" s="28"/>
      <c r="O60" s="25"/>
    </row>
    <row r="61" spans="1:15" ht="24.95" customHeight="1" x14ac:dyDescent="0.25">
      <c r="A61" s="214">
        <v>85</v>
      </c>
      <c r="B61" s="104" t="s">
        <v>1571</v>
      </c>
      <c r="C61" s="217" t="s">
        <v>18</v>
      </c>
      <c r="D61" s="73">
        <v>56</v>
      </c>
      <c r="E61" s="239" t="s">
        <v>1571</v>
      </c>
      <c r="F61" s="239" t="s">
        <v>18</v>
      </c>
      <c r="G61" s="240">
        <v>1</v>
      </c>
      <c r="H61" s="238">
        <f>ROUND(VLOOKUP(A61,'ESTUDIO DE MERCADO (2)'!$A$7:$BP$540,67,0),0)</f>
        <v>25126</v>
      </c>
      <c r="I61" s="241">
        <f t="shared" si="0"/>
        <v>4774</v>
      </c>
      <c r="J61" s="241">
        <f t="shared" si="1"/>
        <v>29900</v>
      </c>
      <c r="L61" s="28"/>
      <c r="M61" s="28"/>
      <c r="N61" s="28"/>
      <c r="O61" s="25"/>
    </row>
    <row r="62" spans="1:15" ht="24.95" customHeight="1" x14ac:dyDescent="0.25">
      <c r="A62" s="214">
        <v>86</v>
      </c>
      <c r="B62" s="104" t="s">
        <v>1572</v>
      </c>
      <c r="C62" s="217" t="s">
        <v>18</v>
      </c>
      <c r="D62" s="73">
        <v>57</v>
      </c>
      <c r="E62" s="239" t="s">
        <v>1572</v>
      </c>
      <c r="F62" s="239" t="s">
        <v>18</v>
      </c>
      <c r="G62" s="240">
        <v>1</v>
      </c>
      <c r="H62" s="238">
        <f>ROUND(VLOOKUP(A62,'ESTUDIO DE MERCADO (2)'!$A$7:$BP$540,67,0),0)</f>
        <v>63361</v>
      </c>
      <c r="I62" s="241">
        <f t="shared" si="0"/>
        <v>12039</v>
      </c>
      <c r="J62" s="241">
        <f t="shared" si="1"/>
        <v>75400</v>
      </c>
      <c r="L62" s="28"/>
      <c r="M62" s="28"/>
      <c r="N62" s="28"/>
      <c r="O62" s="25"/>
    </row>
    <row r="63" spans="1:15" ht="24.95" customHeight="1" x14ac:dyDescent="0.25">
      <c r="A63" s="214">
        <v>87</v>
      </c>
      <c r="B63" s="104" t="s">
        <v>1573</v>
      </c>
      <c r="C63" s="217" t="s">
        <v>18</v>
      </c>
      <c r="D63" s="73">
        <v>58</v>
      </c>
      <c r="E63" s="239" t="s">
        <v>1573</v>
      </c>
      <c r="F63" s="239" t="s">
        <v>18</v>
      </c>
      <c r="G63" s="240">
        <v>1</v>
      </c>
      <c r="H63" s="238">
        <f>ROUND(VLOOKUP(A63,'ESTUDIO DE MERCADO (2)'!$A$7:$BP$540,67,0),0)</f>
        <v>14122</v>
      </c>
      <c r="I63" s="241">
        <f t="shared" si="0"/>
        <v>2683</v>
      </c>
      <c r="J63" s="241">
        <f t="shared" si="1"/>
        <v>16805</v>
      </c>
      <c r="L63" s="28"/>
      <c r="M63" s="28"/>
      <c r="N63" s="28"/>
      <c r="O63" s="25"/>
    </row>
    <row r="64" spans="1:15" ht="24.95" customHeight="1" x14ac:dyDescent="0.25">
      <c r="A64" s="214">
        <v>88</v>
      </c>
      <c r="B64" s="104" t="s">
        <v>1574</v>
      </c>
      <c r="C64" s="217" t="s">
        <v>18</v>
      </c>
      <c r="D64" s="73">
        <v>59</v>
      </c>
      <c r="E64" s="239" t="s">
        <v>1574</v>
      </c>
      <c r="F64" s="239" t="s">
        <v>18</v>
      </c>
      <c r="G64" s="240">
        <v>1</v>
      </c>
      <c r="H64" s="238">
        <f>ROUND(VLOOKUP(A64,'ESTUDIO DE MERCADO (2)'!$A$7:$BP$540,67,0),0)</f>
        <v>27868</v>
      </c>
      <c r="I64" s="241">
        <f t="shared" si="0"/>
        <v>5295</v>
      </c>
      <c r="J64" s="241">
        <f t="shared" si="1"/>
        <v>33163</v>
      </c>
      <c r="L64" s="28"/>
      <c r="M64" s="28"/>
      <c r="N64" s="28"/>
      <c r="O64" s="25"/>
    </row>
    <row r="65" spans="1:15" ht="24.95" customHeight="1" x14ac:dyDescent="0.25">
      <c r="A65" s="214">
        <v>89</v>
      </c>
      <c r="B65" s="104" t="s">
        <v>1575</v>
      </c>
      <c r="C65" s="217" t="s">
        <v>237</v>
      </c>
      <c r="D65" s="73">
        <v>60</v>
      </c>
      <c r="E65" s="239" t="s">
        <v>1575</v>
      </c>
      <c r="F65" s="239" t="s">
        <v>237</v>
      </c>
      <c r="G65" s="240">
        <v>1</v>
      </c>
      <c r="H65" s="238">
        <f>ROUND(VLOOKUP(A65,'ESTUDIO DE MERCADO (2)'!$A$7:$BP$540,67,0),0)</f>
        <v>46550</v>
      </c>
      <c r="I65" s="241">
        <f t="shared" si="0"/>
        <v>8845</v>
      </c>
      <c r="J65" s="241">
        <f t="shared" si="1"/>
        <v>55395</v>
      </c>
      <c r="L65" s="28"/>
      <c r="M65" s="28"/>
      <c r="N65" s="28"/>
      <c r="O65" s="25"/>
    </row>
    <row r="66" spans="1:15" ht="24.95" customHeight="1" x14ac:dyDescent="0.25">
      <c r="A66" s="214">
        <v>96</v>
      </c>
      <c r="B66" s="104" t="s">
        <v>1576</v>
      </c>
      <c r="C66" s="217" t="s">
        <v>237</v>
      </c>
      <c r="D66" s="73">
        <v>61</v>
      </c>
      <c r="E66" s="239" t="s">
        <v>1576</v>
      </c>
      <c r="F66" s="239" t="s">
        <v>237</v>
      </c>
      <c r="G66" s="240">
        <v>1</v>
      </c>
      <c r="H66" s="238">
        <f>ROUND(VLOOKUP(A66,'ESTUDIO DE MERCADO (2)'!$A$7:$BP$540,67,0),0)</f>
        <v>13739</v>
      </c>
      <c r="I66" s="241">
        <f t="shared" si="0"/>
        <v>2610</v>
      </c>
      <c r="J66" s="241">
        <f t="shared" si="1"/>
        <v>16349</v>
      </c>
      <c r="L66" s="28"/>
      <c r="M66" s="28"/>
      <c r="N66" s="28"/>
      <c r="O66" s="25"/>
    </row>
    <row r="67" spans="1:15" ht="24.95" customHeight="1" x14ac:dyDescent="0.25">
      <c r="A67" s="214">
        <v>98</v>
      </c>
      <c r="B67" s="104" t="s">
        <v>1577</v>
      </c>
      <c r="C67" s="217" t="s">
        <v>237</v>
      </c>
      <c r="D67" s="73">
        <v>62</v>
      </c>
      <c r="E67" s="239" t="s">
        <v>1577</v>
      </c>
      <c r="F67" s="239" t="s">
        <v>237</v>
      </c>
      <c r="G67" s="240">
        <v>1</v>
      </c>
      <c r="H67" s="238">
        <f>ROUND(VLOOKUP(A67,'ESTUDIO DE MERCADO (2)'!$A$7:$BP$540,67,0),0)</f>
        <v>6424</v>
      </c>
      <c r="I67" s="241">
        <f t="shared" si="0"/>
        <v>1221</v>
      </c>
      <c r="J67" s="241">
        <f t="shared" si="1"/>
        <v>7645</v>
      </c>
      <c r="L67" s="28"/>
      <c r="M67" s="28"/>
      <c r="N67" s="28"/>
      <c r="O67" s="25"/>
    </row>
    <row r="68" spans="1:15" ht="24.95" customHeight="1" x14ac:dyDescent="0.25">
      <c r="A68" s="214">
        <v>99</v>
      </c>
      <c r="B68" s="104" t="s">
        <v>1578</v>
      </c>
      <c r="C68" s="217" t="s">
        <v>18</v>
      </c>
      <c r="D68" s="73">
        <v>63</v>
      </c>
      <c r="E68" s="239" t="s">
        <v>1578</v>
      </c>
      <c r="F68" s="239" t="s">
        <v>18</v>
      </c>
      <c r="G68" s="240">
        <v>1</v>
      </c>
      <c r="H68" s="238">
        <f>ROUND(VLOOKUP(A68,'ESTUDIO DE MERCADO (2)'!$A$7:$BP$540,67,0),0)</f>
        <v>10840</v>
      </c>
      <c r="I68" s="241">
        <f t="shared" si="0"/>
        <v>2060</v>
      </c>
      <c r="J68" s="241">
        <f t="shared" si="1"/>
        <v>12900</v>
      </c>
      <c r="L68" s="28"/>
      <c r="M68" s="28"/>
      <c r="N68" s="28"/>
      <c r="O68" s="25"/>
    </row>
    <row r="69" spans="1:15" ht="24.95" customHeight="1" x14ac:dyDescent="0.25">
      <c r="A69" s="214">
        <v>101</v>
      </c>
      <c r="B69" s="104" t="s">
        <v>1579</v>
      </c>
      <c r="C69" s="217" t="s">
        <v>18</v>
      </c>
      <c r="D69" s="73">
        <v>64</v>
      </c>
      <c r="E69" s="239" t="s">
        <v>1579</v>
      </c>
      <c r="F69" s="239" t="s">
        <v>18</v>
      </c>
      <c r="G69" s="240">
        <v>1</v>
      </c>
      <c r="H69" s="238">
        <f>ROUND(VLOOKUP(A69,'ESTUDIO DE MERCADO (2)'!$A$7:$BP$540,67,0),0)</f>
        <v>1894</v>
      </c>
      <c r="I69" s="241">
        <f t="shared" si="0"/>
        <v>360</v>
      </c>
      <c r="J69" s="241">
        <f t="shared" si="1"/>
        <v>2254</v>
      </c>
      <c r="L69" s="28"/>
      <c r="M69" s="28"/>
      <c r="N69" s="28"/>
      <c r="O69" s="25"/>
    </row>
    <row r="70" spans="1:15" ht="24.95" customHeight="1" x14ac:dyDescent="0.25">
      <c r="A70" s="214">
        <v>102</v>
      </c>
      <c r="B70" s="104" t="s">
        <v>1580</v>
      </c>
      <c r="C70" s="217" t="s">
        <v>18</v>
      </c>
      <c r="D70" s="73">
        <v>65</v>
      </c>
      <c r="E70" s="239" t="s">
        <v>1580</v>
      </c>
      <c r="F70" s="239" t="s">
        <v>18</v>
      </c>
      <c r="G70" s="240">
        <v>1</v>
      </c>
      <c r="H70" s="238">
        <f>ROUND(VLOOKUP(A70,'ESTUDIO DE MERCADO (2)'!$A$7:$BP$540,67,0),0)</f>
        <v>2402</v>
      </c>
      <c r="I70" s="241">
        <f t="shared" si="0"/>
        <v>456</v>
      </c>
      <c r="J70" s="241">
        <f t="shared" si="1"/>
        <v>2858</v>
      </c>
      <c r="L70" s="28"/>
      <c r="M70" s="28"/>
      <c r="N70" s="28"/>
      <c r="O70" s="25"/>
    </row>
    <row r="71" spans="1:15" ht="24.95" customHeight="1" x14ac:dyDescent="0.25">
      <c r="A71" s="214">
        <v>103</v>
      </c>
      <c r="B71" s="104" t="s">
        <v>1581</v>
      </c>
      <c r="C71" s="217" t="s">
        <v>18</v>
      </c>
      <c r="D71" s="73">
        <v>66</v>
      </c>
      <c r="E71" s="239" t="s">
        <v>1581</v>
      </c>
      <c r="F71" s="239" t="s">
        <v>18</v>
      </c>
      <c r="G71" s="240">
        <v>1</v>
      </c>
      <c r="H71" s="238">
        <f>ROUND(VLOOKUP(A71,'ESTUDIO DE MERCADO (2)'!$A$7:$BP$540,67,0),0)</f>
        <v>2059</v>
      </c>
      <c r="I71" s="241">
        <f t="shared" ref="I71:I134" si="2">ROUND(H71*0.19,0)</f>
        <v>391</v>
      </c>
      <c r="J71" s="241">
        <f t="shared" ref="J71:J134" si="3">+I71+H71</f>
        <v>2450</v>
      </c>
      <c r="L71" s="28"/>
      <c r="M71" s="28"/>
      <c r="N71" s="28"/>
      <c r="O71" s="25"/>
    </row>
    <row r="72" spans="1:15" ht="24.95" customHeight="1" x14ac:dyDescent="0.25">
      <c r="A72" s="214">
        <v>108</v>
      </c>
      <c r="B72" s="104" t="s">
        <v>1582</v>
      </c>
      <c r="C72" s="217" t="s">
        <v>18</v>
      </c>
      <c r="D72" s="73">
        <v>67</v>
      </c>
      <c r="E72" s="239" t="s">
        <v>1582</v>
      </c>
      <c r="F72" s="239" t="s">
        <v>18</v>
      </c>
      <c r="G72" s="240">
        <v>1</v>
      </c>
      <c r="H72" s="238">
        <f>ROUND(VLOOKUP(A72,'ESTUDIO DE MERCADO (2)'!$A$7:$BP$540,67,0),0)</f>
        <v>4240</v>
      </c>
      <c r="I72" s="241">
        <f t="shared" si="2"/>
        <v>806</v>
      </c>
      <c r="J72" s="241">
        <f t="shared" si="3"/>
        <v>5046</v>
      </c>
      <c r="L72" s="28"/>
      <c r="M72" s="28"/>
      <c r="N72" s="28"/>
      <c r="O72" s="25"/>
    </row>
    <row r="73" spans="1:15" ht="24.95" customHeight="1" x14ac:dyDescent="0.25">
      <c r="A73" s="214">
        <v>118</v>
      </c>
      <c r="B73" s="104" t="s">
        <v>2057</v>
      </c>
      <c r="C73" s="217" t="s">
        <v>18</v>
      </c>
      <c r="D73" s="73">
        <v>68</v>
      </c>
      <c r="E73" s="239" t="s">
        <v>1583</v>
      </c>
      <c r="F73" s="239" t="s">
        <v>18</v>
      </c>
      <c r="G73" s="240">
        <v>1</v>
      </c>
      <c r="H73" s="238">
        <f>ROUND(VLOOKUP(A73,'ESTUDIO DE MERCADO (2)'!$A$7:$BP$540,67,0),0)</f>
        <v>48294</v>
      </c>
      <c r="I73" s="241">
        <f t="shared" si="2"/>
        <v>9176</v>
      </c>
      <c r="J73" s="241">
        <f t="shared" si="3"/>
        <v>57470</v>
      </c>
      <c r="L73" s="28"/>
      <c r="M73" s="28"/>
      <c r="N73" s="28"/>
      <c r="O73" s="25"/>
    </row>
    <row r="74" spans="1:15" ht="24.95" customHeight="1" x14ac:dyDescent="0.25">
      <c r="A74" s="214">
        <v>119</v>
      </c>
      <c r="B74" s="104" t="s">
        <v>2058</v>
      </c>
      <c r="C74" s="217" t="s">
        <v>18</v>
      </c>
      <c r="D74" s="73">
        <v>69</v>
      </c>
      <c r="E74" s="239" t="s">
        <v>1584</v>
      </c>
      <c r="F74" s="239" t="s">
        <v>18</v>
      </c>
      <c r="G74" s="240">
        <v>1</v>
      </c>
      <c r="H74" s="238">
        <f>ROUND(VLOOKUP(A74,'ESTUDIO DE MERCADO (2)'!$A$7:$BP$540,67,0),0)</f>
        <v>46887</v>
      </c>
      <c r="I74" s="241">
        <f t="shared" si="2"/>
        <v>8909</v>
      </c>
      <c r="J74" s="241">
        <f t="shared" si="3"/>
        <v>55796</v>
      </c>
      <c r="L74" s="28"/>
      <c r="M74" s="28"/>
      <c r="N74" s="28"/>
      <c r="O74" s="25"/>
    </row>
    <row r="75" spans="1:15" ht="24.95" customHeight="1" x14ac:dyDescent="0.25">
      <c r="A75" s="214">
        <v>120</v>
      </c>
      <c r="B75" s="104" t="s">
        <v>1585</v>
      </c>
      <c r="C75" s="217" t="s">
        <v>18</v>
      </c>
      <c r="D75" s="73">
        <v>70</v>
      </c>
      <c r="E75" s="239" t="s">
        <v>1585</v>
      </c>
      <c r="F75" s="239" t="s">
        <v>18</v>
      </c>
      <c r="G75" s="240">
        <v>1</v>
      </c>
      <c r="H75" s="238">
        <f>ROUND(VLOOKUP(A75,'ESTUDIO DE MERCADO (2)'!$A$7:$BP$540,67,0),0)</f>
        <v>26984</v>
      </c>
      <c r="I75" s="241">
        <f t="shared" si="2"/>
        <v>5127</v>
      </c>
      <c r="J75" s="241">
        <f t="shared" si="3"/>
        <v>32111</v>
      </c>
      <c r="L75" s="28"/>
      <c r="M75" s="28"/>
      <c r="N75" s="28"/>
      <c r="O75" s="25"/>
    </row>
    <row r="76" spans="1:15" ht="24.95" customHeight="1" x14ac:dyDescent="0.25">
      <c r="A76" s="214">
        <v>121</v>
      </c>
      <c r="B76" s="104" t="s">
        <v>2059</v>
      </c>
      <c r="C76" s="217" t="s">
        <v>18</v>
      </c>
      <c r="D76" s="73">
        <v>71</v>
      </c>
      <c r="E76" s="239" t="s">
        <v>1586</v>
      </c>
      <c r="F76" s="239" t="s">
        <v>18</v>
      </c>
      <c r="G76" s="240">
        <v>1</v>
      </c>
      <c r="H76" s="238">
        <f>ROUND(VLOOKUP(A76,'ESTUDIO DE MERCADO (2)'!$A$7:$BP$540,67,0),0)</f>
        <v>22086</v>
      </c>
      <c r="I76" s="241">
        <f t="shared" si="2"/>
        <v>4196</v>
      </c>
      <c r="J76" s="241">
        <f t="shared" si="3"/>
        <v>26282</v>
      </c>
      <c r="L76" s="28"/>
      <c r="M76" s="28"/>
      <c r="N76" s="28"/>
      <c r="O76" s="25"/>
    </row>
    <row r="77" spans="1:15" ht="24.95" customHeight="1" x14ac:dyDescent="0.25">
      <c r="A77" s="214">
        <v>122</v>
      </c>
      <c r="B77" s="104" t="s">
        <v>1587</v>
      </c>
      <c r="C77" s="217" t="s">
        <v>18</v>
      </c>
      <c r="D77" s="73">
        <v>72</v>
      </c>
      <c r="E77" s="239" t="s">
        <v>1587</v>
      </c>
      <c r="F77" s="239" t="s">
        <v>18</v>
      </c>
      <c r="G77" s="240">
        <v>1</v>
      </c>
      <c r="H77" s="238">
        <f>ROUND(VLOOKUP(A77,'ESTUDIO DE MERCADO (2)'!$A$7:$BP$540,67,0),0)</f>
        <v>1733</v>
      </c>
      <c r="I77" s="241">
        <f t="shared" si="2"/>
        <v>329</v>
      </c>
      <c r="J77" s="241">
        <f t="shared" si="3"/>
        <v>2062</v>
      </c>
      <c r="L77" s="28"/>
      <c r="M77" s="28"/>
      <c r="N77" s="28"/>
      <c r="O77" s="25"/>
    </row>
    <row r="78" spans="1:15" ht="24.95" customHeight="1" x14ac:dyDescent="0.25">
      <c r="A78" s="214">
        <v>123</v>
      </c>
      <c r="B78" s="104" t="s">
        <v>1588</v>
      </c>
      <c r="C78" s="217" t="s">
        <v>18</v>
      </c>
      <c r="D78" s="73">
        <v>73</v>
      </c>
      <c r="E78" s="239" t="s">
        <v>1588</v>
      </c>
      <c r="F78" s="239" t="s">
        <v>18</v>
      </c>
      <c r="G78" s="240">
        <v>1</v>
      </c>
      <c r="H78" s="238">
        <f>ROUND(VLOOKUP(A78,'ESTUDIO DE MERCADO (2)'!$A$7:$BP$540,67,0),0)</f>
        <v>2166</v>
      </c>
      <c r="I78" s="241">
        <f t="shared" si="2"/>
        <v>412</v>
      </c>
      <c r="J78" s="241">
        <f t="shared" si="3"/>
        <v>2578</v>
      </c>
      <c r="L78" s="28"/>
      <c r="M78" s="28"/>
      <c r="N78" s="28"/>
      <c r="O78" s="25"/>
    </row>
    <row r="79" spans="1:15" ht="24.95" customHeight="1" x14ac:dyDescent="0.25">
      <c r="A79" s="214">
        <v>124</v>
      </c>
      <c r="B79" s="104" t="s">
        <v>1589</v>
      </c>
      <c r="C79" s="217" t="s">
        <v>18</v>
      </c>
      <c r="D79" s="73">
        <v>74</v>
      </c>
      <c r="E79" s="239" t="s">
        <v>1589</v>
      </c>
      <c r="F79" s="239" t="s">
        <v>18</v>
      </c>
      <c r="G79" s="240">
        <v>1</v>
      </c>
      <c r="H79" s="238">
        <f>ROUND(VLOOKUP(A79,'ESTUDIO DE MERCADO (2)'!$A$7:$BP$540,67,0),0)</f>
        <v>8319</v>
      </c>
      <c r="I79" s="241">
        <f t="shared" si="2"/>
        <v>1581</v>
      </c>
      <c r="J79" s="241">
        <f t="shared" si="3"/>
        <v>9900</v>
      </c>
      <c r="L79" s="28"/>
      <c r="M79" s="28"/>
      <c r="N79" s="28"/>
      <c r="O79" s="25"/>
    </row>
    <row r="80" spans="1:15" ht="24.95" customHeight="1" x14ac:dyDescent="0.25">
      <c r="A80" s="214">
        <v>125</v>
      </c>
      <c r="B80" s="104" t="s">
        <v>1590</v>
      </c>
      <c r="C80" s="217" t="s">
        <v>18</v>
      </c>
      <c r="D80" s="73">
        <v>75</v>
      </c>
      <c r="E80" s="239" t="s">
        <v>1590</v>
      </c>
      <c r="F80" s="239" t="s">
        <v>18</v>
      </c>
      <c r="G80" s="240">
        <v>1</v>
      </c>
      <c r="H80" s="238">
        <f>ROUND(VLOOKUP(A80,'ESTUDIO DE MERCADO (2)'!$A$7:$BP$540,67,0),0)</f>
        <v>4160</v>
      </c>
      <c r="I80" s="241">
        <f t="shared" si="2"/>
        <v>790</v>
      </c>
      <c r="J80" s="241">
        <f t="shared" si="3"/>
        <v>4950</v>
      </c>
      <c r="L80" s="28"/>
      <c r="M80" s="28"/>
      <c r="N80" s="28"/>
      <c r="O80" s="25"/>
    </row>
    <row r="81" spans="1:15" ht="24.95" customHeight="1" x14ac:dyDescent="0.25">
      <c r="A81" s="214">
        <v>127</v>
      </c>
      <c r="B81" s="104" t="s">
        <v>1591</v>
      </c>
      <c r="C81" s="217" t="s">
        <v>18</v>
      </c>
      <c r="D81" s="73">
        <v>76</v>
      </c>
      <c r="E81" s="239" t="s">
        <v>1591</v>
      </c>
      <c r="F81" s="239" t="s">
        <v>18</v>
      </c>
      <c r="G81" s="240">
        <v>1</v>
      </c>
      <c r="H81" s="238">
        <f>ROUND(VLOOKUP(A81,'ESTUDIO DE MERCADO (2)'!$A$7:$BP$540,67,0),0)</f>
        <v>8739</v>
      </c>
      <c r="I81" s="241">
        <f t="shared" si="2"/>
        <v>1660</v>
      </c>
      <c r="J81" s="241">
        <f t="shared" si="3"/>
        <v>10399</v>
      </c>
      <c r="L81" s="28"/>
      <c r="M81" s="28"/>
      <c r="N81" s="28"/>
      <c r="O81" s="25"/>
    </row>
    <row r="82" spans="1:15" ht="24.95" customHeight="1" x14ac:dyDescent="0.25">
      <c r="A82" s="214">
        <v>128</v>
      </c>
      <c r="B82" s="104" t="s">
        <v>1592</v>
      </c>
      <c r="C82" s="217" t="s">
        <v>18</v>
      </c>
      <c r="D82" s="73">
        <v>77</v>
      </c>
      <c r="E82" s="239" t="s">
        <v>1592</v>
      </c>
      <c r="F82" s="239" t="s">
        <v>18</v>
      </c>
      <c r="G82" s="240">
        <v>1</v>
      </c>
      <c r="H82" s="238">
        <f>ROUND(VLOOKUP(A82,'ESTUDIO DE MERCADO (2)'!$A$7:$BP$540,67,0),0)</f>
        <v>18403</v>
      </c>
      <c r="I82" s="241">
        <f t="shared" si="2"/>
        <v>3497</v>
      </c>
      <c r="J82" s="241">
        <f t="shared" si="3"/>
        <v>21900</v>
      </c>
      <c r="L82" s="28"/>
      <c r="M82" s="28"/>
      <c r="N82" s="28"/>
      <c r="O82" s="25"/>
    </row>
    <row r="83" spans="1:15" ht="24.95" customHeight="1" x14ac:dyDescent="0.25">
      <c r="A83" s="214">
        <v>129</v>
      </c>
      <c r="B83" s="104" t="s">
        <v>1593</v>
      </c>
      <c r="C83" s="217" t="s">
        <v>18</v>
      </c>
      <c r="D83" s="73">
        <v>78</v>
      </c>
      <c r="E83" s="239" t="s">
        <v>1593</v>
      </c>
      <c r="F83" s="239" t="s">
        <v>18</v>
      </c>
      <c r="G83" s="240">
        <v>1</v>
      </c>
      <c r="H83" s="238">
        <f>ROUND(VLOOKUP(A83,'ESTUDIO DE MERCADO (2)'!$A$7:$BP$540,67,0),0)</f>
        <v>4201</v>
      </c>
      <c r="I83" s="241">
        <f t="shared" si="2"/>
        <v>798</v>
      </c>
      <c r="J83" s="241">
        <f t="shared" si="3"/>
        <v>4999</v>
      </c>
      <c r="L83" s="28"/>
      <c r="M83" s="28"/>
      <c r="N83" s="28"/>
      <c r="O83" s="25"/>
    </row>
    <row r="84" spans="1:15" ht="24.95" customHeight="1" x14ac:dyDescent="0.25">
      <c r="A84" s="214">
        <v>130</v>
      </c>
      <c r="B84" s="104" t="s">
        <v>1594</v>
      </c>
      <c r="C84" s="217" t="s">
        <v>18</v>
      </c>
      <c r="D84" s="73">
        <v>79</v>
      </c>
      <c r="E84" s="239" t="s">
        <v>1594</v>
      </c>
      <c r="F84" s="239" t="s">
        <v>18</v>
      </c>
      <c r="G84" s="240">
        <v>1</v>
      </c>
      <c r="H84" s="238">
        <f>ROUND(VLOOKUP(A84,'ESTUDIO DE MERCADO (2)'!$A$7:$BP$540,67,0),0)</f>
        <v>7784</v>
      </c>
      <c r="I84" s="241">
        <f t="shared" si="2"/>
        <v>1479</v>
      </c>
      <c r="J84" s="241">
        <f t="shared" si="3"/>
        <v>9263</v>
      </c>
      <c r="L84" s="28"/>
      <c r="M84" s="28"/>
      <c r="N84" s="28"/>
      <c r="O84" s="25"/>
    </row>
    <row r="85" spans="1:15" ht="24.95" customHeight="1" x14ac:dyDescent="0.25">
      <c r="A85" s="214">
        <v>131</v>
      </c>
      <c r="B85" s="104" t="s">
        <v>1595</v>
      </c>
      <c r="C85" s="217" t="s">
        <v>359</v>
      </c>
      <c r="D85" s="73">
        <v>80</v>
      </c>
      <c r="E85" s="239" t="s">
        <v>1595</v>
      </c>
      <c r="F85" s="239" t="s">
        <v>359</v>
      </c>
      <c r="G85" s="240">
        <v>1</v>
      </c>
      <c r="H85" s="238">
        <f>ROUND(VLOOKUP(A85,'ESTUDIO DE MERCADO (2)'!$A$7:$BP$540,67,0),0)</f>
        <v>193242</v>
      </c>
      <c r="I85" s="241">
        <f t="shared" si="2"/>
        <v>36716</v>
      </c>
      <c r="J85" s="241">
        <f t="shared" si="3"/>
        <v>229958</v>
      </c>
      <c r="L85" s="28"/>
      <c r="M85" s="28"/>
      <c r="N85" s="28"/>
      <c r="O85" s="25"/>
    </row>
    <row r="86" spans="1:15" ht="24.95" customHeight="1" x14ac:dyDescent="0.25">
      <c r="A86" s="214">
        <v>132</v>
      </c>
      <c r="B86" s="104" t="s">
        <v>1596</v>
      </c>
      <c r="C86" s="217" t="s">
        <v>359</v>
      </c>
      <c r="D86" s="73">
        <v>81</v>
      </c>
      <c r="E86" s="239" t="s">
        <v>1596</v>
      </c>
      <c r="F86" s="239" t="s">
        <v>359</v>
      </c>
      <c r="G86" s="240">
        <v>1</v>
      </c>
      <c r="H86" s="238">
        <f>ROUND(VLOOKUP(A86,'ESTUDIO DE MERCADO (2)'!$A$7:$BP$540,67,0),0)</f>
        <v>3978</v>
      </c>
      <c r="I86" s="241">
        <f t="shared" si="2"/>
        <v>756</v>
      </c>
      <c r="J86" s="241">
        <f t="shared" si="3"/>
        <v>4734</v>
      </c>
      <c r="L86" s="28"/>
      <c r="M86" s="28"/>
      <c r="N86" s="28"/>
      <c r="O86" s="25"/>
    </row>
    <row r="87" spans="1:15" ht="24.95" customHeight="1" x14ac:dyDescent="0.25">
      <c r="A87" s="214">
        <v>133</v>
      </c>
      <c r="B87" s="104" t="s">
        <v>1597</v>
      </c>
      <c r="C87" s="217" t="s">
        <v>359</v>
      </c>
      <c r="D87" s="73">
        <v>82</v>
      </c>
      <c r="E87" s="239" t="s">
        <v>1597</v>
      </c>
      <c r="F87" s="239" t="s">
        <v>359</v>
      </c>
      <c r="G87" s="240">
        <v>1</v>
      </c>
      <c r="H87" s="238">
        <f>ROUND(VLOOKUP(A87,'ESTUDIO DE MERCADO (2)'!$A$7:$BP$540,67,0),0)</f>
        <v>492156</v>
      </c>
      <c r="I87" s="241">
        <f t="shared" si="2"/>
        <v>93510</v>
      </c>
      <c r="J87" s="241">
        <f t="shared" si="3"/>
        <v>585666</v>
      </c>
      <c r="L87" s="28"/>
      <c r="M87" s="28"/>
      <c r="N87" s="28"/>
      <c r="O87" s="25"/>
    </row>
    <row r="88" spans="1:15" ht="24.95" customHeight="1" x14ac:dyDescent="0.25">
      <c r="A88" s="214">
        <v>134</v>
      </c>
      <c r="B88" s="104" t="s">
        <v>2060</v>
      </c>
      <c r="C88" s="217" t="s">
        <v>359</v>
      </c>
      <c r="D88" s="73">
        <v>83</v>
      </c>
      <c r="E88" s="239" t="s">
        <v>1598</v>
      </c>
      <c r="F88" s="239" t="s">
        <v>359</v>
      </c>
      <c r="G88" s="240">
        <v>1</v>
      </c>
      <c r="H88" s="238">
        <f>ROUND(VLOOKUP(A88,'ESTUDIO DE MERCADO (2)'!$A$7:$BP$540,67,0),0)</f>
        <v>468328</v>
      </c>
      <c r="I88" s="241">
        <f t="shared" si="2"/>
        <v>88982</v>
      </c>
      <c r="J88" s="241">
        <f t="shared" si="3"/>
        <v>557310</v>
      </c>
      <c r="L88" s="28"/>
      <c r="M88" s="28"/>
      <c r="N88" s="28"/>
      <c r="O88" s="25"/>
    </row>
    <row r="89" spans="1:15" ht="24.95" customHeight="1" x14ac:dyDescent="0.25">
      <c r="A89" s="214">
        <v>135</v>
      </c>
      <c r="B89" s="104" t="s">
        <v>1600</v>
      </c>
      <c r="C89" s="217" t="s">
        <v>18</v>
      </c>
      <c r="D89" s="73">
        <v>84</v>
      </c>
      <c r="E89" s="239" t="s">
        <v>1599</v>
      </c>
      <c r="F89" s="239" t="s">
        <v>18</v>
      </c>
      <c r="G89" s="240">
        <v>1</v>
      </c>
      <c r="H89" s="238">
        <f>ROUND(VLOOKUP(A89,'ESTUDIO DE MERCADO (2)'!$A$7:$BP$540,67,0),0)</f>
        <v>239417</v>
      </c>
      <c r="I89" s="241">
        <f t="shared" si="2"/>
        <v>45489</v>
      </c>
      <c r="J89" s="241">
        <f t="shared" si="3"/>
        <v>284906</v>
      </c>
      <c r="L89" s="28"/>
      <c r="M89" s="28"/>
      <c r="N89" s="28"/>
      <c r="O89" s="25"/>
    </row>
    <row r="90" spans="1:15" ht="24.95" customHeight="1" x14ac:dyDescent="0.25">
      <c r="A90" s="214">
        <v>136</v>
      </c>
      <c r="B90" s="104" t="s">
        <v>1601</v>
      </c>
      <c r="C90" s="217" t="s">
        <v>18</v>
      </c>
      <c r="D90" s="73">
        <v>85</v>
      </c>
      <c r="E90" s="239" t="s">
        <v>1600</v>
      </c>
      <c r="F90" s="239" t="s">
        <v>18</v>
      </c>
      <c r="G90" s="240">
        <v>1</v>
      </c>
      <c r="H90" s="238">
        <f>ROUND(VLOOKUP(A90,'ESTUDIO DE MERCADO (2)'!$A$7:$BP$540,67,0),0)</f>
        <v>143942</v>
      </c>
      <c r="I90" s="241">
        <f t="shared" si="2"/>
        <v>27349</v>
      </c>
      <c r="J90" s="241">
        <f t="shared" si="3"/>
        <v>171291</v>
      </c>
      <c r="L90" s="28"/>
      <c r="M90" s="28"/>
      <c r="N90" s="28"/>
      <c r="O90" s="25"/>
    </row>
    <row r="91" spans="1:15" ht="24.95" customHeight="1" x14ac:dyDescent="0.25">
      <c r="A91" s="214">
        <v>137</v>
      </c>
      <c r="B91" s="104" t="s">
        <v>1602</v>
      </c>
      <c r="C91" s="217" t="s">
        <v>101</v>
      </c>
      <c r="D91" s="73">
        <v>86</v>
      </c>
      <c r="E91" s="239" t="s">
        <v>1601</v>
      </c>
      <c r="F91" s="239" t="s">
        <v>101</v>
      </c>
      <c r="G91" s="240">
        <v>1</v>
      </c>
      <c r="H91" s="238">
        <f>ROUND(VLOOKUP(A91,'ESTUDIO DE MERCADO (2)'!$A$7:$BP$540,67,0),0)</f>
        <v>18994</v>
      </c>
      <c r="I91" s="241">
        <f t="shared" si="2"/>
        <v>3609</v>
      </c>
      <c r="J91" s="241">
        <f t="shared" si="3"/>
        <v>22603</v>
      </c>
      <c r="L91" s="28"/>
      <c r="M91" s="28"/>
      <c r="N91" s="28"/>
      <c r="O91" s="25"/>
    </row>
    <row r="92" spans="1:15" ht="24.95" customHeight="1" x14ac:dyDescent="0.25">
      <c r="A92" s="214">
        <v>139</v>
      </c>
      <c r="B92" s="104" t="s">
        <v>1603</v>
      </c>
      <c r="C92" s="217" t="s">
        <v>101</v>
      </c>
      <c r="D92" s="73">
        <v>87</v>
      </c>
      <c r="E92" s="239" t="s">
        <v>1602</v>
      </c>
      <c r="F92" s="239" t="s">
        <v>101</v>
      </c>
      <c r="G92" s="240">
        <v>1</v>
      </c>
      <c r="H92" s="238">
        <f>ROUND(VLOOKUP(A92,'ESTUDIO DE MERCADO (2)'!$A$7:$BP$540,67,0),0)</f>
        <v>52104</v>
      </c>
      <c r="I92" s="241">
        <f t="shared" si="2"/>
        <v>9900</v>
      </c>
      <c r="J92" s="241">
        <f t="shared" si="3"/>
        <v>62004</v>
      </c>
      <c r="L92" s="28"/>
      <c r="M92" s="28"/>
      <c r="N92" s="28"/>
      <c r="O92" s="25"/>
    </row>
    <row r="93" spans="1:15" ht="24.95" customHeight="1" x14ac:dyDescent="0.25">
      <c r="A93" s="214">
        <v>143</v>
      </c>
      <c r="B93" s="104" t="s">
        <v>1604</v>
      </c>
      <c r="C93" s="217" t="s">
        <v>18</v>
      </c>
      <c r="D93" s="73">
        <v>88</v>
      </c>
      <c r="E93" s="239" t="s">
        <v>1603</v>
      </c>
      <c r="F93" s="239" t="s">
        <v>18</v>
      </c>
      <c r="G93" s="240">
        <v>1</v>
      </c>
      <c r="H93" s="238">
        <f>ROUND(VLOOKUP(A93,'ESTUDIO DE MERCADO (2)'!$A$7:$BP$540,67,0),0)</f>
        <v>11429</v>
      </c>
      <c r="I93" s="241">
        <f t="shared" si="2"/>
        <v>2172</v>
      </c>
      <c r="J93" s="241">
        <f t="shared" si="3"/>
        <v>13601</v>
      </c>
      <c r="L93" s="28"/>
      <c r="M93" s="28"/>
      <c r="N93" s="28"/>
      <c r="O93" s="25"/>
    </row>
    <row r="94" spans="1:15" ht="24.95" customHeight="1" x14ac:dyDescent="0.25">
      <c r="A94" s="214">
        <v>144</v>
      </c>
      <c r="B94" s="104" t="s">
        <v>1605</v>
      </c>
      <c r="C94" s="217" t="s">
        <v>359</v>
      </c>
      <c r="D94" s="73">
        <v>89</v>
      </c>
      <c r="E94" s="239" t="s">
        <v>1604</v>
      </c>
      <c r="F94" s="239" t="s">
        <v>359</v>
      </c>
      <c r="G94" s="240">
        <v>1</v>
      </c>
      <c r="H94" s="238">
        <f>ROUND(VLOOKUP(A94,'ESTUDIO DE MERCADO (2)'!$A$7:$BP$540,67,0),0)</f>
        <v>101750</v>
      </c>
      <c r="I94" s="241">
        <f t="shared" si="2"/>
        <v>19333</v>
      </c>
      <c r="J94" s="241">
        <f t="shared" si="3"/>
        <v>121083</v>
      </c>
      <c r="L94" s="28"/>
      <c r="M94" s="28"/>
      <c r="N94" s="28"/>
      <c r="O94" s="25"/>
    </row>
    <row r="95" spans="1:15" ht="24.95" customHeight="1" x14ac:dyDescent="0.25">
      <c r="A95" s="214">
        <v>145</v>
      </c>
      <c r="B95" s="104" t="s">
        <v>1606</v>
      </c>
      <c r="C95" s="217" t="s">
        <v>18</v>
      </c>
      <c r="D95" s="73">
        <v>90</v>
      </c>
      <c r="E95" s="239" t="s">
        <v>1605</v>
      </c>
      <c r="F95" s="239" t="s">
        <v>18</v>
      </c>
      <c r="G95" s="240">
        <v>1</v>
      </c>
      <c r="H95" s="238">
        <f>ROUND(VLOOKUP(A95,'ESTUDIO DE MERCADO (2)'!$A$7:$BP$540,67,0),0)</f>
        <v>3260</v>
      </c>
      <c r="I95" s="241">
        <f t="shared" si="2"/>
        <v>619</v>
      </c>
      <c r="J95" s="241">
        <f t="shared" si="3"/>
        <v>3879</v>
      </c>
      <c r="L95" s="28"/>
      <c r="M95" s="28"/>
      <c r="N95" s="28"/>
      <c r="O95" s="25"/>
    </row>
    <row r="96" spans="1:15" ht="24.95" customHeight="1" x14ac:dyDescent="0.25">
      <c r="A96" s="214">
        <v>146</v>
      </c>
      <c r="B96" s="104" t="s">
        <v>1607</v>
      </c>
      <c r="C96" s="217" t="s">
        <v>162</v>
      </c>
      <c r="D96" s="73">
        <v>91</v>
      </c>
      <c r="E96" s="239" t="s">
        <v>1606</v>
      </c>
      <c r="F96" s="239" t="s">
        <v>162</v>
      </c>
      <c r="G96" s="240">
        <v>1</v>
      </c>
      <c r="H96" s="238">
        <f>ROUND(VLOOKUP(A96,'ESTUDIO DE MERCADO (2)'!$A$7:$BP$540,67,0),0)</f>
        <v>10307</v>
      </c>
      <c r="I96" s="241">
        <f t="shared" si="2"/>
        <v>1958</v>
      </c>
      <c r="J96" s="241">
        <f t="shared" si="3"/>
        <v>12265</v>
      </c>
      <c r="L96" s="28"/>
      <c r="M96" s="28"/>
      <c r="N96" s="28"/>
      <c r="O96" s="25"/>
    </row>
    <row r="97" spans="1:15" ht="24.95" customHeight="1" x14ac:dyDescent="0.25">
      <c r="A97" s="214">
        <v>148</v>
      </c>
      <c r="B97" s="104" t="s">
        <v>2061</v>
      </c>
      <c r="C97" s="217" t="s">
        <v>18</v>
      </c>
      <c r="D97" s="73">
        <v>92</v>
      </c>
      <c r="E97" s="239" t="s">
        <v>1607</v>
      </c>
      <c r="F97" s="239" t="s">
        <v>18</v>
      </c>
      <c r="G97" s="240">
        <v>1</v>
      </c>
      <c r="H97" s="238">
        <f>ROUND(VLOOKUP(A97,'ESTUDIO DE MERCADO (2)'!$A$7:$BP$540,67,0),0)</f>
        <v>41803</v>
      </c>
      <c r="I97" s="241">
        <f t="shared" si="2"/>
        <v>7943</v>
      </c>
      <c r="J97" s="241">
        <f t="shared" si="3"/>
        <v>49746</v>
      </c>
      <c r="L97" s="28"/>
      <c r="M97" s="28"/>
      <c r="N97" s="28"/>
      <c r="O97" s="25"/>
    </row>
    <row r="98" spans="1:15" ht="24.95" customHeight="1" x14ac:dyDescent="0.25">
      <c r="A98" s="214">
        <v>149</v>
      </c>
      <c r="B98" s="104" t="s">
        <v>2062</v>
      </c>
      <c r="C98" s="217" t="s">
        <v>18</v>
      </c>
      <c r="D98" s="73">
        <v>93</v>
      </c>
      <c r="E98" s="239" t="s">
        <v>1608</v>
      </c>
      <c r="F98" s="239" t="s">
        <v>18</v>
      </c>
      <c r="G98" s="240">
        <v>1</v>
      </c>
      <c r="H98" s="238">
        <f>ROUND(VLOOKUP(A98,'ESTUDIO DE MERCADO (2)'!$A$7:$BP$540,67,0),0)</f>
        <v>215882</v>
      </c>
      <c r="I98" s="241">
        <f t="shared" si="2"/>
        <v>41018</v>
      </c>
      <c r="J98" s="241">
        <f t="shared" si="3"/>
        <v>256900</v>
      </c>
      <c r="L98" s="28"/>
      <c r="M98" s="28"/>
      <c r="N98" s="28"/>
      <c r="O98" s="25"/>
    </row>
    <row r="99" spans="1:15" ht="24.95" customHeight="1" x14ac:dyDescent="0.25">
      <c r="A99" s="214">
        <v>150</v>
      </c>
      <c r="B99" s="104" t="s">
        <v>2063</v>
      </c>
      <c r="C99" s="217" t="s">
        <v>18</v>
      </c>
      <c r="D99" s="73">
        <v>94</v>
      </c>
      <c r="E99" s="239" t="s">
        <v>1609</v>
      </c>
      <c r="F99" s="239" t="s">
        <v>18</v>
      </c>
      <c r="G99" s="240">
        <v>1</v>
      </c>
      <c r="H99" s="238">
        <f>ROUND(VLOOKUP(A99,'ESTUDIO DE MERCADO (2)'!$A$7:$BP$540,67,0),0)</f>
        <v>437197</v>
      </c>
      <c r="I99" s="241">
        <f t="shared" si="2"/>
        <v>83067</v>
      </c>
      <c r="J99" s="241">
        <f t="shared" si="3"/>
        <v>520264</v>
      </c>
      <c r="L99" s="28"/>
      <c r="M99" s="28"/>
      <c r="N99" s="28"/>
      <c r="O99" s="25"/>
    </row>
    <row r="100" spans="1:15" ht="24.95" customHeight="1" x14ac:dyDescent="0.25">
      <c r="A100" s="214">
        <v>151</v>
      </c>
      <c r="B100" s="104" t="s">
        <v>1613</v>
      </c>
      <c r="C100" s="217" t="s">
        <v>115</v>
      </c>
      <c r="D100" s="73">
        <v>95</v>
      </c>
      <c r="E100" s="239" t="s">
        <v>1610</v>
      </c>
      <c r="F100" s="239" t="s">
        <v>115</v>
      </c>
      <c r="G100" s="240">
        <v>1</v>
      </c>
      <c r="H100" s="238">
        <f>ROUND(VLOOKUP(A100,'ESTUDIO DE MERCADO (2)'!$A$7:$BP$540,67,0),0)</f>
        <v>47409</v>
      </c>
      <c r="I100" s="241">
        <f t="shared" si="2"/>
        <v>9008</v>
      </c>
      <c r="J100" s="241">
        <f t="shared" si="3"/>
        <v>56417</v>
      </c>
      <c r="L100" s="28"/>
      <c r="M100" s="28"/>
      <c r="N100" s="28"/>
      <c r="O100" s="25"/>
    </row>
    <row r="101" spans="1:15" ht="24.95" customHeight="1" x14ac:dyDescent="0.25">
      <c r="A101" s="214">
        <v>152</v>
      </c>
      <c r="B101" s="104" t="s">
        <v>1614</v>
      </c>
      <c r="C101" s="217" t="s">
        <v>18</v>
      </c>
      <c r="D101" s="73">
        <v>96</v>
      </c>
      <c r="E101" s="239" t="s">
        <v>1611</v>
      </c>
      <c r="F101" s="239" t="s">
        <v>18</v>
      </c>
      <c r="G101" s="240">
        <v>1</v>
      </c>
      <c r="H101" s="238">
        <f>ROUND(VLOOKUP(A101,'ESTUDIO DE MERCADO (2)'!$A$7:$BP$540,67,0),0)</f>
        <v>2067</v>
      </c>
      <c r="I101" s="241">
        <f t="shared" si="2"/>
        <v>393</v>
      </c>
      <c r="J101" s="241">
        <f t="shared" si="3"/>
        <v>2460</v>
      </c>
      <c r="L101" s="28"/>
      <c r="M101" s="28"/>
      <c r="N101" s="28"/>
      <c r="O101" s="25"/>
    </row>
    <row r="102" spans="1:15" ht="24.95" customHeight="1" x14ac:dyDescent="0.25">
      <c r="A102" s="214">
        <v>153</v>
      </c>
      <c r="B102" s="104" t="s">
        <v>1615</v>
      </c>
      <c r="C102" s="217" t="s">
        <v>18</v>
      </c>
      <c r="D102" s="73">
        <v>97</v>
      </c>
      <c r="E102" s="239" t="s">
        <v>1612</v>
      </c>
      <c r="F102" s="239" t="s">
        <v>18</v>
      </c>
      <c r="G102" s="240">
        <v>1</v>
      </c>
      <c r="H102" s="238">
        <f>ROUND(VLOOKUP(A102,'ESTUDIO DE MERCADO (2)'!$A$7:$BP$540,67,0),0)</f>
        <v>304</v>
      </c>
      <c r="I102" s="241">
        <f t="shared" si="2"/>
        <v>58</v>
      </c>
      <c r="J102" s="241">
        <f t="shared" si="3"/>
        <v>362</v>
      </c>
      <c r="L102" s="28"/>
      <c r="M102" s="28"/>
      <c r="N102" s="28"/>
      <c r="O102" s="25"/>
    </row>
    <row r="103" spans="1:15" ht="24.95" customHeight="1" x14ac:dyDescent="0.25">
      <c r="A103" s="214">
        <v>154</v>
      </c>
      <c r="B103" s="104" t="s">
        <v>1616</v>
      </c>
      <c r="C103" s="217" t="s">
        <v>18</v>
      </c>
      <c r="D103" s="73">
        <v>98</v>
      </c>
      <c r="E103" s="239" t="s">
        <v>1613</v>
      </c>
      <c r="F103" s="239" t="s">
        <v>18</v>
      </c>
      <c r="G103" s="240">
        <v>1</v>
      </c>
      <c r="H103" s="238">
        <f>ROUND(VLOOKUP(A103,'ESTUDIO DE MERCADO (2)'!$A$7:$BP$540,67,0),0)</f>
        <v>251</v>
      </c>
      <c r="I103" s="241">
        <f t="shared" si="2"/>
        <v>48</v>
      </c>
      <c r="J103" s="241">
        <f t="shared" si="3"/>
        <v>299</v>
      </c>
      <c r="L103" s="28"/>
      <c r="M103" s="28"/>
      <c r="N103" s="28"/>
      <c r="O103" s="25"/>
    </row>
    <row r="104" spans="1:15" ht="24.95" customHeight="1" x14ac:dyDescent="0.25">
      <c r="A104" s="214">
        <v>155</v>
      </c>
      <c r="B104" s="104" t="s">
        <v>1617</v>
      </c>
      <c r="C104" s="217" t="s">
        <v>18</v>
      </c>
      <c r="D104" s="73">
        <v>99</v>
      </c>
      <c r="E104" s="239" t="s">
        <v>1614</v>
      </c>
      <c r="F104" s="239" t="s">
        <v>18</v>
      </c>
      <c r="G104" s="240">
        <v>1</v>
      </c>
      <c r="H104" s="238">
        <f>ROUND(VLOOKUP(A104,'ESTUDIO DE MERCADO (2)'!$A$7:$BP$540,67,0),0)</f>
        <v>350</v>
      </c>
      <c r="I104" s="241">
        <f t="shared" si="2"/>
        <v>67</v>
      </c>
      <c r="J104" s="241">
        <f t="shared" si="3"/>
        <v>417</v>
      </c>
      <c r="L104" s="28"/>
      <c r="M104" s="28"/>
      <c r="N104" s="28"/>
      <c r="O104" s="25"/>
    </row>
    <row r="105" spans="1:15" ht="24.95" customHeight="1" x14ac:dyDescent="0.25">
      <c r="A105" s="214">
        <v>156</v>
      </c>
      <c r="B105" s="104" t="s">
        <v>1618</v>
      </c>
      <c r="C105" s="217" t="s">
        <v>18</v>
      </c>
      <c r="D105" s="73">
        <v>100</v>
      </c>
      <c r="E105" s="239" t="s">
        <v>1615</v>
      </c>
      <c r="F105" s="239" t="s">
        <v>18</v>
      </c>
      <c r="G105" s="240">
        <v>1</v>
      </c>
      <c r="H105" s="238">
        <f>ROUND(VLOOKUP(A105,'ESTUDIO DE MERCADO (2)'!$A$7:$BP$540,67,0),0)</f>
        <v>9160</v>
      </c>
      <c r="I105" s="241">
        <f t="shared" si="2"/>
        <v>1740</v>
      </c>
      <c r="J105" s="241">
        <f t="shared" si="3"/>
        <v>10900</v>
      </c>
      <c r="L105" s="28"/>
      <c r="M105" s="28"/>
      <c r="N105" s="28"/>
      <c r="O105" s="25"/>
    </row>
    <row r="106" spans="1:15" ht="24.95" customHeight="1" x14ac:dyDescent="0.25">
      <c r="A106" s="214">
        <v>158</v>
      </c>
      <c r="B106" s="104" t="s">
        <v>1619</v>
      </c>
      <c r="C106" s="217" t="s">
        <v>18</v>
      </c>
      <c r="D106" s="73">
        <v>101</v>
      </c>
      <c r="E106" s="239" t="s">
        <v>1616</v>
      </c>
      <c r="F106" s="239" t="s">
        <v>18</v>
      </c>
      <c r="G106" s="240">
        <v>1</v>
      </c>
      <c r="H106" s="238">
        <f>ROUND(VLOOKUP(A106,'ESTUDIO DE MERCADO (2)'!$A$7:$BP$540,67,0),0)</f>
        <v>124948</v>
      </c>
      <c r="I106" s="241">
        <f t="shared" si="2"/>
        <v>23740</v>
      </c>
      <c r="J106" s="241">
        <f t="shared" si="3"/>
        <v>148688</v>
      </c>
      <c r="L106" s="28"/>
      <c r="M106" s="28"/>
      <c r="N106" s="28"/>
      <c r="O106" s="25"/>
    </row>
    <row r="107" spans="1:15" ht="24.95" customHeight="1" x14ac:dyDescent="0.25">
      <c r="A107" s="214">
        <v>159</v>
      </c>
      <c r="B107" s="104" t="s">
        <v>1620</v>
      </c>
      <c r="C107" s="217" t="s">
        <v>18</v>
      </c>
      <c r="D107" s="73">
        <v>102</v>
      </c>
      <c r="E107" s="239" t="s">
        <v>1617</v>
      </c>
      <c r="F107" s="239" t="s">
        <v>18</v>
      </c>
      <c r="G107" s="240">
        <v>1</v>
      </c>
      <c r="H107" s="238">
        <f>ROUND(VLOOKUP(A107,'ESTUDIO DE MERCADO (2)'!$A$7:$BP$540,67,0),0)</f>
        <v>4879</v>
      </c>
      <c r="I107" s="241">
        <f t="shared" si="2"/>
        <v>927</v>
      </c>
      <c r="J107" s="241">
        <f t="shared" si="3"/>
        <v>5806</v>
      </c>
      <c r="L107" s="28"/>
      <c r="M107" s="28"/>
      <c r="N107" s="28"/>
      <c r="O107" s="25"/>
    </row>
    <row r="108" spans="1:15" ht="24.95" customHeight="1" x14ac:dyDescent="0.25">
      <c r="A108" s="214">
        <v>160</v>
      </c>
      <c r="B108" s="104" t="s">
        <v>1621</v>
      </c>
      <c r="C108" s="217" t="s">
        <v>18</v>
      </c>
      <c r="D108" s="73">
        <v>103</v>
      </c>
      <c r="E108" s="239" t="s">
        <v>1618</v>
      </c>
      <c r="F108" s="239" t="s">
        <v>18</v>
      </c>
      <c r="G108" s="240">
        <v>1</v>
      </c>
      <c r="H108" s="238">
        <f>ROUND(VLOOKUP(A108,'ESTUDIO DE MERCADO (2)'!$A$7:$BP$540,67,0),0)</f>
        <v>13851</v>
      </c>
      <c r="I108" s="241">
        <f t="shared" si="2"/>
        <v>2632</v>
      </c>
      <c r="J108" s="241">
        <f t="shared" si="3"/>
        <v>16483</v>
      </c>
      <c r="L108" s="28"/>
      <c r="M108" s="28"/>
      <c r="N108" s="28"/>
      <c r="O108" s="25"/>
    </row>
    <row r="109" spans="1:15" ht="24.95" customHeight="1" x14ac:dyDescent="0.25">
      <c r="A109" s="214">
        <v>161</v>
      </c>
      <c r="B109" s="104" t="s">
        <v>1622</v>
      </c>
      <c r="C109" s="217" t="s">
        <v>18</v>
      </c>
      <c r="D109" s="73">
        <v>104</v>
      </c>
      <c r="E109" s="239" t="s">
        <v>1619</v>
      </c>
      <c r="F109" s="239" t="s">
        <v>18</v>
      </c>
      <c r="G109" s="240">
        <v>1</v>
      </c>
      <c r="H109" s="238">
        <f>ROUND(VLOOKUP(A109,'ESTUDIO DE MERCADO (2)'!$A$7:$BP$540,67,0),0)</f>
        <v>11539</v>
      </c>
      <c r="I109" s="241">
        <f t="shared" si="2"/>
        <v>2192</v>
      </c>
      <c r="J109" s="241">
        <f t="shared" si="3"/>
        <v>13731</v>
      </c>
      <c r="L109" s="28"/>
      <c r="M109" s="28"/>
      <c r="N109" s="28"/>
      <c r="O109" s="25"/>
    </row>
    <row r="110" spans="1:15" ht="24.95" customHeight="1" x14ac:dyDescent="0.25">
      <c r="A110" s="214">
        <v>163</v>
      </c>
      <c r="B110" s="104" t="s">
        <v>1623</v>
      </c>
      <c r="C110" s="217" t="s">
        <v>18</v>
      </c>
      <c r="D110" s="73">
        <v>105</v>
      </c>
      <c r="E110" s="239" t="s">
        <v>1620</v>
      </c>
      <c r="F110" s="239" t="s">
        <v>18</v>
      </c>
      <c r="G110" s="240">
        <v>1</v>
      </c>
      <c r="H110" s="238">
        <f>ROUND(VLOOKUP(A110,'ESTUDIO DE MERCADO (2)'!$A$7:$BP$540,67,0),0)</f>
        <v>9778</v>
      </c>
      <c r="I110" s="241">
        <f t="shared" si="2"/>
        <v>1858</v>
      </c>
      <c r="J110" s="241">
        <f t="shared" si="3"/>
        <v>11636</v>
      </c>
      <c r="L110" s="28"/>
      <c r="M110" s="28"/>
      <c r="N110" s="28"/>
      <c r="O110" s="25"/>
    </row>
    <row r="111" spans="1:15" ht="24.95" customHeight="1" x14ac:dyDescent="0.25">
      <c r="A111" s="214">
        <v>165</v>
      </c>
      <c r="B111" s="104" t="s">
        <v>1624</v>
      </c>
      <c r="C111" s="217" t="s">
        <v>411</v>
      </c>
      <c r="D111" s="73">
        <v>106</v>
      </c>
      <c r="E111" s="239" t="s">
        <v>1621</v>
      </c>
      <c r="F111" s="239" t="s">
        <v>411</v>
      </c>
      <c r="G111" s="240">
        <v>1</v>
      </c>
      <c r="H111" s="238">
        <f>ROUND(VLOOKUP(A111,'ESTUDIO DE MERCADO (2)'!$A$7:$BP$540,67,0),0)</f>
        <v>10311</v>
      </c>
      <c r="I111" s="241">
        <f t="shared" si="2"/>
        <v>1959</v>
      </c>
      <c r="J111" s="241">
        <f t="shared" si="3"/>
        <v>12270</v>
      </c>
      <c r="L111" s="28"/>
      <c r="M111" s="28"/>
      <c r="N111" s="28"/>
      <c r="O111" s="25"/>
    </row>
    <row r="112" spans="1:15" ht="24.95" customHeight="1" x14ac:dyDescent="0.25">
      <c r="A112" s="214">
        <v>166</v>
      </c>
      <c r="B112" s="104" t="s">
        <v>1625</v>
      </c>
      <c r="C112" s="217" t="s">
        <v>18</v>
      </c>
      <c r="D112" s="73">
        <v>107</v>
      </c>
      <c r="E112" s="239" t="s">
        <v>1622</v>
      </c>
      <c r="F112" s="239" t="s">
        <v>18</v>
      </c>
      <c r="G112" s="240">
        <v>1</v>
      </c>
      <c r="H112" s="238">
        <f>ROUND(VLOOKUP(A112,'ESTUDIO DE MERCADO (2)'!$A$7:$BP$540,67,0),0)</f>
        <v>4878</v>
      </c>
      <c r="I112" s="241">
        <f t="shared" si="2"/>
        <v>927</v>
      </c>
      <c r="J112" s="241">
        <f t="shared" si="3"/>
        <v>5805</v>
      </c>
      <c r="L112" s="28"/>
      <c r="M112" s="28"/>
      <c r="N112" s="28"/>
      <c r="O112" s="25"/>
    </row>
    <row r="113" spans="1:15" ht="24.95" customHeight="1" x14ac:dyDescent="0.25">
      <c r="A113" s="214">
        <v>167</v>
      </c>
      <c r="B113" s="104" t="s">
        <v>1626</v>
      </c>
      <c r="C113" s="217" t="s">
        <v>18</v>
      </c>
      <c r="D113" s="73">
        <v>108</v>
      </c>
      <c r="E113" s="239" t="s">
        <v>1623</v>
      </c>
      <c r="F113" s="239" t="s">
        <v>18</v>
      </c>
      <c r="G113" s="240">
        <v>1</v>
      </c>
      <c r="H113" s="238">
        <f>ROUND(VLOOKUP(A113,'ESTUDIO DE MERCADO (2)'!$A$7:$BP$540,67,0),0)</f>
        <v>31849</v>
      </c>
      <c r="I113" s="241">
        <f t="shared" si="2"/>
        <v>6051</v>
      </c>
      <c r="J113" s="241">
        <f t="shared" si="3"/>
        <v>37900</v>
      </c>
      <c r="L113" s="28"/>
      <c r="M113" s="28"/>
      <c r="N113" s="28"/>
      <c r="O113" s="25"/>
    </row>
    <row r="114" spans="1:15" ht="24.95" customHeight="1" x14ac:dyDescent="0.25">
      <c r="A114" s="214">
        <v>169</v>
      </c>
      <c r="B114" s="104" t="s">
        <v>1627</v>
      </c>
      <c r="C114" s="217" t="s">
        <v>101</v>
      </c>
      <c r="D114" s="73">
        <v>109</v>
      </c>
      <c r="E114" s="239" t="s">
        <v>1624</v>
      </c>
      <c r="F114" s="239" t="s">
        <v>101</v>
      </c>
      <c r="G114" s="240">
        <v>1</v>
      </c>
      <c r="H114" s="238">
        <f>ROUND(VLOOKUP(A114,'ESTUDIO DE MERCADO (2)'!$A$7:$BP$540,67,0),0)</f>
        <v>53353</v>
      </c>
      <c r="I114" s="241">
        <f t="shared" si="2"/>
        <v>10137</v>
      </c>
      <c r="J114" s="241">
        <f t="shared" si="3"/>
        <v>63490</v>
      </c>
      <c r="L114" s="28"/>
      <c r="M114" s="28"/>
      <c r="N114" s="28"/>
      <c r="O114" s="25"/>
    </row>
    <row r="115" spans="1:15" ht="24.95" customHeight="1" x14ac:dyDescent="0.25">
      <c r="A115" s="214">
        <v>171</v>
      </c>
      <c r="B115" s="104" t="s">
        <v>2064</v>
      </c>
      <c r="C115" s="217" t="s">
        <v>1442</v>
      </c>
      <c r="D115" s="73">
        <v>110</v>
      </c>
      <c r="E115" s="239" t="s">
        <v>1625</v>
      </c>
      <c r="F115" s="239" t="s">
        <v>1442</v>
      </c>
      <c r="G115" s="240">
        <v>1</v>
      </c>
      <c r="H115" s="238">
        <f>ROUND(VLOOKUP(A115,'ESTUDIO DE MERCADO (2)'!$A$7:$BP$540,67,0),0)</f>
        <v>210169</v>
      </c>
      <c r="I115" s="241">
        <f t="shared" si="2"/>
        <v>39932</v>
      </c>
      <c r="J115" s="241">
        <f t="shared" si="3"/>
        <v>250101</v>
      </c>
      <c r="L115" s="28"/>
      <c r="M115" s="28"/>
      <c r="N115" s="28"/>
      <c r="O115" s="25"/>
    </row>
    <row r="116" spans="1:15" ht="24.95" customHeight="1" x14ac:dyDescent="0.25">
      <c r="A116" s="214">
        <v>172</v>
      </c>
      <c r="B116" s="104" t="s">
        <v>1629</v>
      </c>
      <c r="C116" s="217" t="s">
        <v>18</v>
      </c>
      <c r="D116" s="73">
        <v>111</v>
      </c>
      <c r="E116" s="239" t="s">
        <v>1626</v>
      </c>
      <c r="F116" s="239" t="s">
        <v>18</v>
      </c>
      <c r="G116" s="240">
        <v>1</v>
      </c>
      <c r="H116" s="238">
        <f>ROUND(VLOOKUP(A116,'ESTUDIO DE MERCADO (2)'!$A$7:$BP$540,67,0),0)</f>
        <v>55378</v>
      </c>
      <c r="I116" s="241">
        <f t="shared" si="2"/>
        <v>10522</v>
      </c>
      <c r="J116" s="241">
        <f t="shared" si="3"/>
        <v>65900</v>
      </c>
      <c r="L116" s="28"/>
      <c r="M116" s="28"/>
      <c r="N116" s="28"/>
      <c r="O116" s="25"/>
    </row>
    <row r="117" spans="1:15" ht="24.95" customHeight="1" x14ac:dyDescent="0.25">
      <c r="A117" s="214">
        <v>173</v>
      </c>
      <c r="B117" s="104" t="s">
        <v>2065</v>
      </c>
      <c r="C117" s="217" t="s">
        <v>425</v>
      </c>
      <c r="D117" s="73">
        <v>112</v>
      </c>
      <c r="E117" s="239" t="s">
        <v>1627</v>
      </c>
      <c r="F117" s="239" t="s">
        <v>425</v>
      </c>
      <c r="G117" s="240">
        <v>1</v>
      </c>
      <c r="H117" s="238">
        <f>ROUND(VLOOKUP(A117,'ESTUDIO DE MERCADO (2)'!$A$7:$BP$540,67,0),0)</f>
        <v>879263</v>
      </c>
      <c r="I117" s="241">
        <f t="shared" si="2"/>
        <v>167060</v>
      </c>
      <c r="J117" s="241">
        <f t="shared" si="3"/>
        <v>1046323</v>
      </c>
      <c r="L117" s="28"/>
      <c r="M117" s="28"/>
      <c r="N117" s="28"/>
      <c r="O117" s="25"/>
    </row>
    <row r="118" spans="1:15" ht="24.95" customHeight="1" x14ac:dyDescent="0.25">
      <c r="A118" s="214">
        <v>174</v>
      </c>
      <c r="B118" s="104" t="s">
        <v>1631</v>
      </c>
      <c r="C118" s="217" t="s">
        <v>425</v>
      </c>
      <c r="D118" s="73">
        <v>113</v>
      </c>
      <c r="E118" s="239" t="s">
        <v>1628</v>
      </c>
      <c r="F118" s="239" t="s">
        <v>425</v>
      </c>
      <c r="G118" s="240">
        <v>1</v>
      </c>
      <c r="H118" s="238">
        <f>ROUND(VLOOKUP(A118,'ESTUDIO DE MERCADO (2)'!$A$7:$BP$540,67,0),0)</f>
        <v>48057</v>
      </c>
      <c r="I118" s="241">
        <f t="shared" si="2"/>
        <v>9131</v>
      </c>
      <c r="J118" s="241">
        <f t="shared" si="3"/>
        <v>57188</v>
      </c>
      <c r="L118" s="28"/>
      <c r="M118" s="28"/>
      <c r="N118" s="28"/>
      <c r="O118" s="25"/>
    </row>
    <row r="119" spans="1:15" ht="24.95" customHeight="1" x14ac:dyDescent="0.25">
      <c r="A119" s="214">
        <v>175</v>
      </c>
      <c r="B119" s="104" t="s">
        <v>1632</v>
      </c>
      <c r="C119" s="217" t="s">
        <v>425</v>
      </c>
      <c r="D119" s="73">
        <v>114</v>
      </c>
      <c r="E119" s="239" t="s">
        <v>1629</v>
      </c>
      <c r="F119" s="239" t="s">
        <v>425</v>
      </c>
      <c r="G119" s="240">
        <v>1</v>
      </c>
      <c r="H119" s="238">
        <f>ROUND(VLOOKUP(A119,'ESTUDIO DE MERCADO (2)'!$A$7:$BP$540,67,0),0)</f>
        <v>43613</v>
      </c>
      <c r="I119" s="241">
        <f t="shared" si="2"/>
        <v>8286</v>
      </c>
      <c r="J119" s="241">
        <f t="shared" si="3"/>
        <v>51899</v>
      </c>
      <c r="L119" s="28"/>
      <c r="M119" s="28"/>
      <c r="N119" s="28"/>
      <c r="O119" s="25"/>
    </row>
    <row r="120" spans="1:15" ht="24.95" customHeight="1" x14ac:dyDescent="0.25">
      <c r="A120" s="214">
        <v>176</v>
      </c>
      <c r="B120" s="104" t="s">
        <v>1633</v>
      </c>
      <c r="C120" s="217" t="s">
        <v>18</v>
      </c>
      <c r="D120" s="73">
        <v>115</v>
      </c>
      <c r="E120" s="239" t="s">
        <v>1630</v>
      </c>
      <c r="F120" s="239" t="s">
        <v>18</v>
      </c>
      <c r="G120" s="240">
        <v>1</v>
      </c>
      <c r="H120" s="238">
        <f>ROUND(VLOOKUP(A120,'ESTUDIO DE MERCADO (2)'!$A$7:$BP$540,67,0),0)</f>
        <v>215882</v>
      </c>
      <c r="I120" s="241">
        <f t="shared" si="2"/>
        <v>41018</v>
      </c>
      <c r="J120" s="241">
        <f t="shared" si="3"/>
        <v>256900</v>
      </c>
      <c r="L120" s="28"/>
      <c r="M120" s="28"/>
      <c r="N120" s="28"/>
      <c r="O120" s="25"/>
    </row>
    <row r="121" spans="1:15" ht="24.95" customHeight="1" x14ac:dyDescent="0.25">
      <c r="A121" s="214">
        <v>177</v>
      </c>
      <c r="B121" s="104" t="s">
        <v>1634</v>
      </c>
      <c r="C121" s="217" t="s">
        <v>18</v>
      </c>
      <c r="D121" s="73">
        <v>116</v>
      </c>
      <c r="E121" s="239" t="s">
        <v>1631</v>
      </c>
      <c r="F121" s="239" t="s">
        <v>18</v>
      </c>
      <c r="G121" s="240">
        <v>1</v>
      </c>
      <c r="H121" s="238">
        <f>ROUND(VLOOKUP(A121,'ESTUDIO DE MERCADO (2)'!$A$7:$BP$540,67,0),0)</f>
        <v>46769</v>
      </c>
      <c r="I121" s="241">
        <f t="shared" si="2"/>
        <v>8886</v>
      </c>
      <c r="J121" s="241">
        <f t="shared" si="3"/>
        <v>55655</v>
      </c>
      <c r="L121" s="28"/>
      <c r="M121" s="28"/>
      <c r="N121" s="28"/>
      <c r="O121" s="25"/>
    </row>
    <row r="122" spans="1:15" ht="24.95" customHeight="1" x14ac:dyDescent="0.25">
      <c r="A122" s="214">
        <v>178</v>
      </c>
      <c r="B122" s="104" t="s">
        <v>1635</v>
      </c>
      <c r="C122" s="217" t="s">
        <v>437</v>
      </c>
      <c r="D122" s="73">
        <v>117</v>
      </c>
      <c r="E122" s="239" t="s">
        <v>1632</v>
      </c>
      <c r="F122" s="239" t="s">
        <v>437</v>
      </c>
      <c r="G122" s="240">
        <v>1</v>
      </c>
      <c r="H122" s="238">
        <f>ROUND(VLOOKUP(A122,'ESTUDIO DE MERCADO (2)'!$A$7:$BP$540,67,0),0)</f>
        <v>87692</v>
      </c>
      <c r="I122" s="241">
        <f t="shared" si="2"/>
        <v>16661</v>
      </c>
      <c r="J122" s="241">
        <f t="shared" si="3"/>
        <v>104353</v>
      </c>
      <c r="L122" s="28"/>
      <c r="M122" s="28"/>
      <c r="N122" s="28"/>
      <c r="O122" s="25"/>
    </row>
    <row r="123" spans="1:15" ht="24.95" customHeight="1" x14ac:dyDescent="0.25">
      <c r="A123" s="214">
        <v>180</v>
      </c>
      <c r="B123" s="104" t="s">
        <v>1636</v>
      </c>
      <c r="C123" s="217" t="s">
        <v>101</v>
      </c>
      <c r="D123" s="73">
        <v>118</v>
      </c>
      <c r="E123" s="239" t="s">
        <v>1633</v>
      </c>
      <c r="F123" s="239" t="s">
        <v>101</v>
      </c>
      <c r="G123" s="240">
        <v>1</v>
      </c>
      <c r="H123" s="238">
        <f>ROUND(VLOOKUP(A123,'ESTUDIO DE MERCADO (2)'!$A$7:$BP$540,67,0),0)</f>
        <v>44289</v>
      </c>
      <c r="I123" s="241">
        <f t="shared" si="2"/>
        <v>8415</v>
      </c>
      <c r="J123" s="241">
        <f t="shared" si="3"/>
        <v>52704</v>
      </c>
      <c r="L123" s="28"/>
      <c r="M123" s="28"/>
      <c r="N123" s="28"/>
      <c r="O123" s="25"/>
    </row>
    <row r="124" spans="1:15" ht="24.95" customHeight="1" x14ac:dyDescent="0.25">
      <c r="A124" s="214">
        <v>183</v>
      </c>
      <c r="B124" s="104" t="s">
        <v>1637</v>
      </c>
      <c r="C124" s="217" t="s">
        <v>18</v>
      </c>
      <c r="D124" s="73">
        <v>119</v>
      </c>
      <c r="E124" s="239" t="s">
        <v>1634</v>
      </c>
      <c r="F124" s="239" t="s">
        <v>18</v>
      </c>
      <c r="G124" s="240">
        <v>1</v>
      </c>
      <c r="H124" s="238">
        <f>ROUND(VLOOKUP(A124,'ESTUDIO DE MERCADO (2)'!$A$7:$BP$540,67,0),0)</f>
        <v>1020924</v>
      </c>
      <c r="I124" s="241">
        <f t="shared" si="2"/>
        <v>193976</v>
      </c>
      <c r="J124" s="241">
        <f t="shared" si="3"/>
        <v>1214900</v>
      </c>
      <c r="L124" s="28"/>
      <c r="M124" s="28"/>
      <c r="N124" s="28"/>
      <c r="O124" s="25"/>
    </row>
    <row r="125" spans="1:15" ht="24.95" customHeight="1" x14ac:dyDescent="0.25">
      <c r="A125" s="214">
        <v>184</v>
      </c>
      <c r="B125" s="104" t="s">
        <v>1638</v>
      </c>
      <c r="C125" s="217" t="s">
        <v>18</v>
      </c>
      <c r="D125" s="73">
        <v>120</v>
      </c>
      <c r="E125" s="239" t="s">
        <v>1635</v>
      </c>
      <c r="F125" s="239" t="s">
        <v>18</v>
      </c>
      <c r="G125" s="240">
        <v>1</v>
      </c>
      <c r="H125" s="238">
        <f>ROUND(VLOOKUP(A125,'ESTUDIO DE MERCADO (2)'!$A$7:$BP$540,67,0),0)</f>
        <v>524286</v>
      </c>
      <c r="I125" s="241">
        <f t="shared" si="2"/>
        <v>99614</v>
      </c>
      <c r="J125" s="241">
        <f t="shared" si="3"/>
        <v>623900</v>
      </c>
      <c r="L125" s="28"/>
      <c r="M125" s="28"/>
      <c r="N125" s="28"/>
      <c r="O125" s="25"/>
    </row>
    <row r="126" spans="1:15" ht="24.95" customHeight="1" x14ac:dyDescent="0.25">
      <c r="A126" s="214">
        <v>185</v>
      </c>
      <c r="B126" s="104" t="s">
        <v>1639</v>
      </c>
      <c r="C126" s="217" t="s">
        <v>18</v>
      </c>
      <c r="D126" s="73">
        <v>121</v>
      </c>
      <c r="E126" s="239" t="s">
        <v>1636</v>
      </c>
      <c r="F126" s="239" t="s">
        <v>18</v>
      </c>
      <c r="G126" s="240">
        <v>1</v>
      </c>
      <c r="H126" s="238">
        <f>ROUND(VLOOKUP(A126,'ESTUDIO DE MERCADO (2)'!$A$7:$BP$540,67,0),0)</f>
        <v>119261</v>
      </c>
      <c r="I126" s="241">
        <f t="shared" si="2"/>
        <v>22660</v>
      </c>
      <c r="J126" s="241">
        <f t="shared" si="3"/>
        <v>141921</v>
      </c>
      <c r="L126" s="28"/>
      <c r="M126" s="28"/>
      <c r="N126" s="28"/>
      <c r="O126" s="25"/>
    </row>
    <row r="127" spans="1:15" ht="24.95" customHeight="1" x14ac:dyDescent="0.25">
      <c r="A127" s="214">
        <v>186</v>
      </c>
      <c r="B127" s="104" t="s">
        <v>2066</v>
      </c>
      <c r="C127" s="217" t="s">
        <v>18</v>
      </c>
      <c r="D127" s="73">
        <v>122</v>
      </c>
      <c r="E127" s="239" t="s">
        <v>1637</v>
      </c>
      <c r="F127" s="239" t="s">
        <v>18</v>
      </c>
      <c r="G127" s="240">
        <v>1</v>
      </c>
      <c r="H127" s="238">
        <f>ROUND(VLOOKUP(A127,'ESTUDIO DE MERCADO (2)'!$A$7:$BP$540,67,0),0)</f>
        <v>25966</v>
      </c>
      <c r="I127" s="241">
        <f t="shared" si="2"/>
        <v>4934</v>
      </c>
      <c r="J127" s="241">
        <f t="shared" si="3"/>
        <v>30900</v>
      </c>
      <c r="L127" s="28"/>
      <c r="M127" s="28"/>
      <c r="N127" s="28"/>
      <c r="O127" s="25"/>
    </row>
    <row r="128" spans="1:15" ht="24.95" customHeight="1" x14ac:dyDescent="0.25">
      <c r="A128" s="214">
        <v>187</v>
      </c>
      <c r="B128" s="104" t="s">
        <v>1641</v>
      </c>
      <c r="C128" s="217" t="s">
        <v>18</v>
      </c>
      <c r="D128" s="73">
        <v>123</v>
      </c>
      <c r="E128" s="239" t="s">
        <v>1638</v>
      </c>
      <c r="F128" s="239" t="s">
        <v>18</v>
      </c>
      <c r="G128" s="240">
        <v>1</v>
      </c>
      <c r="H128" s="238">
        <f>ROUND(VLOOKUP(A128,'ESTUDIO DE MERCADO (2)'!$A$7:$BP$540,67,0),0)</f>
        <v>43328</v>
      </c>
      <c r="I128" s="241">
        <f t="shared" si="2"/>
        <v>8232</v>
      </c>
      <c r="J128" s="241">
        <f t="shared" si="3"/>
        <v>51560</v>
      </c>
      <c r="L128" s="28"/>
      <c r="M128" s="28"/>
      <c r="N128" s="28"/>
      <c r="O128" s="25"/>
    </row>
    <row r="129" spans="1:15" ht="24.95" customHeight="1" x14ac:dyDescent="0.25">
      <c r="A129" s="214">
        <v>188</v>
      </c>
      <c r="B129" s="104" t="s">
        <v>1642</v>
      </c>
      <c r="C129" s="217" t="s">
        <v>18</v>
      </c>
      <c r="D129" s="73">
        <v>124</v>
      </c>
      <c r="E129" s="239" t="s">
        <v>1639</v>
      </c>
      <c r="F129" s="239" t="s">
        <v>18</v>
      </c>
      <c r="G129" s="240">
        <v>1</v>
      </c>
      <c r="H129" s="238">
        <f>ROUND(VLOOKUP(A129,'ESTUDIO DE MERCADO (2)'!$A$7:$BP$540,67,0),0)</f>
        <v>42101</v>
      </c>
      <c r="I129" s="241">
        <f t="shared" si="2"/>
        <v>7999</v>
      </c>
      <c r="J129" s="241">
        <f t="shared" si="3"/>
        <v>50100</v>
      </c>
      <c r="L129" s="28"/>
      <c r="M129" s="28"/>
      <c r="N129" s="28"/>
      <c r="O129" s="25"/>
    </row>
    <row r="130" spans="1:15" ht="24.95" customHeight="1" x14ac:dyDescent="0.25">
      <c r="A130" s="214">
        <v>189</v>
      </c>
      <c r="B130" s="104" t="s">
        <v>1643</v>
      </c>
      <c r="C130" s="217" t="s">
        <v>18</v>
      </c>
      <c r="D130" s="73">
        <v>125</v>
      </c>
      <c r="E130" s="239" t="s">
        <v>1640</v>
      </c>
      <c r="F130" s="239" t="s">
        <v>18</v>
      </c>
      <c r="G130" s="240">
        <v>1</v>
      </c>
      <c r="H130" s="238">
        <f>ROUND(VLOOKUP(A130,'ESTUDIO DE MERCADO (2)'!$A$7:$BP$540,67,0),0)</f>
        <v>56134</v>
      </c>
      <c r="I130" s="241">
        <f t="shared" si="2"/>
        <v>10665</v>
      </c>
      <c r="J130" s="241">
        <f t="shared" si="3"/>
        <v>66799</v>
      </c>
      <c r="L130" s="28"/>
      <c r="M130" s="28"/>
      <c r="N130" s="28"/>
      <c r="O130" s="25"/>
    </row>
    <row r="131" spans="1:15" ht="24.95" customHeight="1" x14ac:dyDescent="0.25">
      <c r="A131" s="214">
        <v>190</v>
      </c>
      <c r="B131" s="104" t="s">
        <v>1644</v>
      </c>
      <c r="C131" s="217" t="s">
        <v>18</v>
      </c>
      <c r="D131" s="73">
        <v>126</v>
      </c>
      <c r="E131" s="239" t="s">
        <v>1641</v>
      </c>
      <c r="F131" s="239" t="s">
        <v>18</v>
      </c>
      <c r="G131" s="240">
        <v>1</v>
      </c>
      <c r="H131" s="238">
        <f>ROUND(VLOOKUP(A131,'ESTUDIO DE MERCADO (2)'!$A$7:$BP$540,67,0),0)</f>
        <v>76387</v>
      </c>
      <c r="I131" s="241">
        <f t="shared" si="2"/>
        <v>14514</v>
      </c>
      <c r="J131" s="241">
        <f t="shared" si="3"/>
        <v>90901</v>
      </c>
      <c r="L131" s="28"/>
      <c r="M131" s="28"/>
      <c r="N131" s="28"/>
      <c r="O131" s="25"/>
    </row>
    <row r="132" spans="1:15" ht="24.95" customHeight="1" x14ac:dyDescent="0.25">
      <c r="A132" s="214">
        <v>191</v>
      </c>
      <c r="B132" s="104" t="s">
        <v>2067</v>
      </c>
      <c r="C132" s="217" t="s">
        <v>18</v>
      </c>
      <c r="D132" s="73">
        <v>127</v>
      </c>
      <c r="E132" s="239" t="s">
        <v>1642</v>
      </c>
      <c r="F132" s="239" t="s">
        <v>18</v>
      </c>
      <c r="G132" s="240">
        <v>1</v>
      </c>
      <c r="H132" s="238">
        <f>ROUND(VLOOKUP(A132,'ESTUDIO DE MERCADO (2)'!$A$7:$BP$540,67,0),0)</f>
        <v>195950</v>
      </c>
      <c r="I132" s="241">
        <f t="shared" si="2"/>
        <v>37231</v>
      </c>
      <c r="J132" s="241">
        <f t="shared" si="3"/>
        <v>233181</v>
      </c>
      <c r="L132" s="28"/>
      <c r="M132" s="28"/>
      <c r="N132" s="28"/>
      <c r="O132" s="25"/>
    </row>
    <row r="133" spans="1:15" ht="24.95" customHeight="1" x14ac:dyDescent="0.25">
      <c r="A133" s="214">
        <v>195</v>
      </c>
      <c r="B133" s="104" t="s">
        <v>1646</v>
      </c>
      <c r="C133" s="217" t="s">
        <v>482</v>
      </c>
      <c r="D133" s="73">
        <v>128</v>
      </c>
      <c r="E133" s="239" t="s">
        <v>1643</v>
      </c>
      <c r="F133" s="239" t="s">
        <v>482</v>
      </c>
      <c r="G133" s="240">
        <v>1</v>
      </c>
      <c r="H133" s="238">
        <f>ROUND(VLOOKUP(A133,'ESTUDIO DE MERCADO (2)'!$A$7:$BP$540,67,0),0)</f>
        <v>27578</v>
      </c>
      <c r="I133" s="241">
        <f t="shared" si="2"/>
        <v>5240</v>
      </c>
      <c r="J133" s="241">
        <f t="shared" si="3"/>
        <v>32818</v>
      </c>
      <c r="L133" s="28"/>
      <c r="M133" s="28"/>
      <c r="N133" s="28"/>
      <c r="O133" s="25"/>
    </row>
    <row r="134" spans="1:15" ht="24.95" customHeight="1" x14ac:dyDescent="0.25">
      <c r="A134" s="214">
        <v>196</v>
      </c>
      <c r="B134" s="104" t="s">
        <v>1647</v>
      </c>
      <c r="C134" s="217" t="s">
        <v>482</v>
      </c>
      <c r="D134" s="73">
        <v>129</v>
      </c>
      <c r="E134" s="239" t="s">
        <v>1644</v>
      </c>
      <c r="F134" s="239" t="s">
        <v>482</v>
      </c>
      <c r="G134" s="240">
        <v>1</v>
      </c>
      <c r="H134" s="238">
        <f>ROUND(VLOOKUP(A134,'ESTUDIO DE MERCADO (2)'!$A$7:$BP$540,67,0),0)</f>
        <v>29731</v>
      </c>
      <c r="I134" s="241">
        <f t="shared" si="2"/>
        <v>5649</v>
      </c>
      <c r="J134" s="241">
        <f t="shared" si="3"/>
        <v>35380</v>
      </c>
      <c r="L134" s="28"/>
      <c r="M134" s="28"/>
      <c r="N134" s="28"/>
      <c r="O134" s="25"/>
    </row>
    <row r="135" spans="1:15" ht="24.95" customHeight="1" x14ac:dyDescent="0.25">
      <c r="A135" s="214">
        <v>197</v>
      </c>
      <c r="B135" s="104" t="s">
        <v>1648</v>
      </c>
      <c r="C135" s="217" t="s">
        <v>482</v>
      </c>
      <c r="D135" s="73">
        <v>130</v>
      </c>
      <c r="E135" s="239" t="s">
        <v>1645</v>
      </c>
      <c r="F135" s="239" t="s">
        <v>482</v>
      </c>
      <c r="G135" s="240">
        <v>1</v>
      </c>
      <c r="H135" s="238">
        <f>ROUND(VLOOKUP(A135,'ESTUDIO DE MERCADO (2)'!$A$7:$BP$540,67,0),0)</f>
        <v>29731</v>
      </c>
      <c r="I135" s="241">
        <f t="shared" ref="I135:I198" si="4">ROUND(H135*0.19,0)</f>
        <v>5649</v>
      </c>
      <c r="J135" s="241">
        <f t="shared" ref="J135:J198" si="5">+I135+H135</f>
        <v>35380</v>
      </c>
      <c r="L135" s="28"/>
      <c r="M135" s="28"/>
      <c r="N135" s="28"/>
      <c r="O135" s="25"/>
    </row>
    <row r="136" spans="1:15" ht="24.95" customHeight="1" x14ac:dyDescent="0.25">
      <c r="A136" s="214">
        <v>198</v>
      </c>
      <c r="B136" s="104" t="s">
        <v>1649</v>
      </c>
      <c r="C136" s="217" t="s">
        <v>482</v>
      </c>
      <c r="D136" s="73">
        <v>131</v>
      </c>
      <c r="E136" s="239" t="s">
        <v>1646</v>
      </c>
      <c r="F136" s="239" t="s">
        <v>482</v>
      </c>
      <c r="G136" s="240">
        <v>1</v>
      </c>
      <c r="H136" s="238">
        <f>ROUND(VLOOKUP(A136,'ESTUDIO DE MERCADO (2)'!$A$7:$BP$540,67,0),0)</f>
        <v>27578</v>
      </c>
      <c r="I136" s="241">
        <f t="shared" si="4"/>
        <v>5240</v>
      </c>
      <c r="J136" s="241">
        <f t="shared" si="5"/>
        <v>32818</v>
      </c>
      <c r="L136" s="28"/>
      <c r="M136" s="28"/>
      <c r="N136" s="28"/>
      <c r="O136" s="25"/>
    </row>
    <row r="137" spans="1:15" ht="24.95" customHeight="1" x14ac:dyDescent="0.25">
      <c r="A137" s="214">
        <v>199</v>
      </c>
      <c r="B137" s="104" t="s">
        <v>2068</v>
      </c>
      <c r="C137" s="217" t="s">
        <v>18</v>
      </c>
      <c r="D137" s="73">
        <v>132</v>
      </c>
      <c r="E137" s="239" t="s">
        <v>1647</v>
      </c>
      <c r="F137" s="239" t="s">
        <v>18</v>
      </c>
      <c r="G137" s="240">
        <v>1</v>
      </c>
      <c r="H137" s="238">
        <f>ROUND(VLOOKUP(A137,'ESTUDIO DE MERCADO (2)'!$A$7:$BP$540,67,0),0)</f>
        <v>61513</v>
      </c>
      <c r="I137" s="241">
        <f t="shared" si="4"/>
        <v>11687</v>
      </c>
      <c r="J137" s="241">
        <f t="shared" si="5"/>
        <v>73200</v>
      </c>
      <c r="L137" s="28"/>
      <c r="M137" s="28"/>
      <c r="N137" s="28"/>
      <c r="O137" s="25"/>
    </row>
    <row r="138" spans="1:15" ht="24.95" customHeight="1" x14ac:dyDescent="0.25">
      <c r="A138" s="214">
        <v>200</v>
      </c>
      <c r="B138" s="104" t="s">
        <v>2069</v>
      </c>
      <c r="C138" s="217" t="s">
        <v>482</v>
      </c>
      <c r="D138" s="73">
        <v>133</v>
      </c>
      <c r="E138" s="239" t="s">
        <v>1648</v>
      </c>
      <c r="F138" s="239" t="s">
        <v>482</v>
      </c>
      <c r="G138" s="240">
        <v>1</v>
      </c>
      <c r="H138" s="238">
        <f>ROUND(VLOOKUP(A138,'ESTUDIO DE MERCADO (2)'!$A$7:$BP$540,67,0),0)</f>
        <v>50000</v>
      </c>
      <c r="I138" s="241">
        <f t="shared" si="4"/>
        <v>9500</v>
      </c>
      <c r="J138" s="241">
        <f t="shared" si="5"/>
        <v>59500</v>
      </c>
      <c r="L138" s="28"/>
      <c r="M138" s="28"/>
      <c r="N138" s="28"/>
      <c r="O138" s="25"/>
    </row>
    <row r="139" spans="1:15" ht="24.95" customHeight="1" x14ac:dyDescent="0.25">
      <c r="A139" s="214">
        <v>201</v>
      </c>
      <c r="B139" s="104" t="s">
        <v>1652</v>
      </c>
      <c r="C139" s="217" t="s">
        <v>482</v>
      </c>
      <c r="D139" s="73">
        <v>134</v>
      </c>
      <c r="E139" s="239" t="s">
        <v>1649</v>
      </c>
      <c r="F139" s="239" t="s">
        <v>482</v>
      </c>
      <c r="G139" s="240">
        <v>1</v>
      </c>
      <c r="H139" s="238">
        <f>ROUND(VLOOKUP(A139,'ESTUDIO DE MERCADO (2)'!$A$7:$BP$540,67,0),0)</f>
        <v>61513</v>
      </c>
      <c r="I139" s="241">
        <f t="shared" si="4"/>
        <v>11687</v>
      </c>
      <c r="J139" s="241">
        <f t="shared" si="5"/>
        <v>73200</v>
      </c>
      <c r="L139" s="28"/>
      <c r="M139" s="28"/>
      <c r="N139" s="28"/>
      <c r="O139" s="25"/>
    </row>
    <row r="140" spans="1:15" ht="24.95" customHeight="1" x14ac:dyDescent="0.25">
      <c r="A140" s="214">
        <v>202</v>
      </c>
      <c r="B140" s="104" t="s">
        <v>1653</v>
      </c>
      <c r="C140" s="217" t="s">
        <v>471</v>
      </c>
      <c r="D140" s="73">
        <v>135</v>
      </c>
      <c r="E140" s="239" t="s">
        <v>1650</v>
      </c>
      <c r="F140" s="239" t="s">
        <v>471</v>
      </c>
      <c r="G140" s="240">
        <v>1</v>
      </c>
      <c r="H140" s="238">
        <f>ROUND(VLOOKUP(A140,'ESTUDIO DE MERCADO (2)'!$A$7:$BP$540,67,0),0)</f>
        <v>1134</v>
      </c>
      <c r="I140" s="241">
        <f t="shared" si="4"/>
        <v>215</v>
      </c>
      <c r="J140" s="241">
        <f t="shared" si="5"/>
        <v>1349</v>
      </c>
      <c r="L140" s="28"/>
      <c r="M140" s="28"/>
      <c r="N140" s="28"/>
      <c r="O140" s="25"/>
    </row>
    <row r="141" spans="1:15" ht="24.95" customHeight="1" x14ac:dyDescent="0.25">
      <c r="A141" s="214">
        <v>203</v>
      </c>
      <c r="B141" s="104" t="s">
        <v>2070</v>
      </c>
      <c r="C141" s="217" t="s">
        <v>18</v>
      </c>
      <c r="D141" s="73">
        <v>136</v>
      </c>
      <c r="E141" s="239" t="s">
        <v>1651</v>
      </c>
      <c r="F141" s="239" t="s">
        <v>18</v>
      </c>
      <c r="G141" s="240">
        <v>1</v>
      </c>
      <c r="H141" s="238">
        <f>ROUND(VLOOKUP(A141,'ESTUDIO DE MERCADO (2)'!$A$7:$BP$540,67,0),0)</f>
        <v>233529</v>
      </c>
      <c r="I141" s="241">
        <f t="shared" si="4"/>
        <v>44371</v>
      </c>
      <c r="J141" s="241">
        <f t="shared" si="5"/>
        <v>277900</v>
      </c>
      <c r="L141" s="28"/>
      <c r="M141" s="28"/>
      <c r="N141" s="28"/>
      <c r="O141" s="25"/>
    </row>
    <row r="142" spans="1:15" ht="24.95" customHeight="1" x14ac:dyDescent="0.25">
      <c r="A142" s="214">
        <v>204</v>
      </c>
      <c r="B142" s="104" t="s">
        <v>1656</v>
      </c>
      <c r="C142" s="217" t="s">
        <v>18</v>
      </c>
      <c r="D142" s="73">
        <v>137</v>
      </c>
      <c r="E142" s="239" t="s">
        <v>1652</v>
      </c>
      <c r="F142" s="239" t="s">
        <v>18</v>
      </c>
      <c r="G142" s="240">
        <v>1</v>
      </c>
      <c r="H142" s="238">
        <f>ROUND(VLOOKUP(A142,'ESTUDIO DE MERCADO (2)'!$A$7:$BP$540,67,0),0)</f>
        <v>336050</v>
      </c>
      <c r="I142" s="241">
        <f t="shared" si="4"/>
        <v>63850</v>
      </c>
      <c r="J142" s="241">
        <f t="shared" si="5"/>
        <v>399900</v>
      </c>
      <c r="L142" s="28"/>
      <c r="M142" s="28"/>
      <c r="N142" s="28"/>
      <c r="O142" s="25"/>
    </row>
    <row r="143" spans="1:15" ht="24.95" customHeight="1" x14ac:dyDescent="0.25">
      <c r="A143" s="214">
        <v>206</v>
      </c>
      <c r="B143" s="104" t="s">
        <v>2071</v>
      </c>
      <c r="C143" s="217" t="s">
        <v>18</v>
      </c>
      <c r="D143" s="73">
        <v>138</v>
      </c>
      <c r="E143" s="239" t="s">
        <v>1653</v>
      </c>
      <c r="F143" s="239" t="s">
        <v>18</v>
      </c>
      <c r="G143" s="240">
        <v>1</v>
      </c>
      <c r="H143" s="238">
        <f>ROUND(VLOOKUP(A143,'ESTUDIO DE MERCADO (2)'!$A$7:$BP$540,67,0),0)</f>
        <v>41357</v>
      </c>
      <c r="I143" s="241">
        <f t="shared" si="4"/>
        <v>7858</v>
      </c>
      <c r="J143" s="241">
        <f t="shared" si="5"/>
        <v>49215</v>
      </c>
      <c r="L143" s="28"/>
      <c r="M143" s="28"/>
      <c r="N143" s="28"/>
      <c r="O143" s="25"/>
    </row>
    <row r="144" spans="1:15" ht="24.95" customHeight="1" x14ac:dyDescent="0.25">
      <c r="A144" s="214">
        <v>207</v>
      </c>
      <c r="B144" s="104" t="s">
        <v>1658</v>
      </c>
      <c r="C144" s="217" t="s">
        <v>18</v>
      </c>
      <c r="D144" s="73">
        <v>139</v>
      </c>
      <c r="E144" s="239" t="s">
        <v>1654</v>
      </c>
      <c r="F144" s="239" t="s">
        <v>18</v>
      </c>
      <c r="G144" s="240">
        <v>1</v>
      </c>
      <c r="H144" s="238">
        <f>ROUND(VLOOKUP(A144,'ESTUDIO DE MERCADO (2)'!$A$7:$BP$540,67,0),0)</f>
        <v>25255</v>
      </c>
      <c r="I144" s="241">
        <f t="shared" si="4"/>
        <v>4798</v>
      </c>
      <c r="J144" s="241">
        <f t="shared" si="5"/>
        <v>30053</v>
      </c>
      <c r="L144" s="28"/>
      <c r="M144" s="28"/>
      <c r="N144" s="28"/>
      <c r="O144" s="25"/>
    </row>
    <row r="145" spans="1:15" ht="24.95" customHeight="1" x14ac:dyDescent="0.25">
      <c r="A145" s="214">
        <v>208</v>
      </c>
      <c r="B145" s="104" t="s">
        <v>1659</v>
      </c>
      <c r="C145" s="217" t="s">
        <v>18</v>
      </c>
      <c r="D145" s="73">
        <v>140</v>
      </c>
      <c r="E145" s="239" t="s">
        <v>1655</v>
      </c>
      <c r="F145" s="239" t="s">
        <v>18</v>
      </c>
      <c r="G145" s="240">
        <v>1</v>
      </c>
      <c r="H145" s="238">
        <f>ROUND(VLOOKUP(A145,'ESTUDIO DE MERCADO (2)'!$A$7:$BP$540,67,0),0)</f>
        <v>46134</v>
      </c>
      <c r="I145" s="241">
        <f t="shared" si="4"/>
        <v>8765</v>
      </c>
      <c r="J145" s="241">
        <f t="shared" si="5"/>
        <v>54899</v>
      </c>
      <c r="L145" s="28"/>
      <c r="M145" s="28"/>
      <c r="N145" s="28"/>
      <c r="O145" s="25"/>
    </row>
    <row r="146" spans="1:15" ht="24.95" customHeight="1" x14ac:dyDescent="0.25">
      <c r="A146" s="214">
        <v>209</v>
      </c>
      <c r="B146" s="104" t="s">
        <v>1660</v>
      </c>
      <c r="C146" s="217" t="s">
        <v>18</v>
      </c>
      <c r="D146" s="73">
        <v>141</v>
      </c>
      <c r="E146" s="239" t="s">
        <v>1656</v>
      </c>
      <c r="F146" s="239" t="s">
        <v>18</v>
      </c>
      <c r="G146" s="240">
        <v>1</v>
      </c>
      <c r="H146" s="238">
        <f>ROUND(VLOOKUP(A146,'ESTUDIO DE MERCADO (2)'!$A$7:$BP$540,67,0),0)</f>
        <v>38571</v>
      </c>
      <c r="I146" s="241">
        <f t="shared" si="4"/>
        <v>7328</v>
      </c>
      <c r="J146" s="241">
        <f t="shared" si="5"/>
        <v>45899</v>
      </c>
      <c r="L146" s="28"/>
      <c r="M146" s="28"/>
      <c r="N146" s="28"/>
      <c r="O146" s="25"/>
    </row>
    <row r="147" spans="1:15" ht="24.95" customHeight="1" x14ac:dyDescent="0.25">
      <c r="A147" s="214">
        <v>210</v>
      </c>
      <c r="B147" s="104" t="s">
        <v>1661</v>
      </c>
      <c r="C147" s="217" t="s">
        <v>18</v>
      </c>
      <c r="D147" s="73">
        <v>142</v>
      </c>
      <c r="E147" s="239" t="s">
        <v>1657</v>
      </c>
      <c r="F147" s="239" t="s">
        <v>18</v>
      </c>
      <c r="G147" s="240">
        <v>1</v>
      </c>
      <c r="H147" s="238">
        <f>ROUND(VLOOKUP(A147,'ESTUDIO DE MERCADO (2)'!$A$7:$BP$540,67,0),0)</f>
        <v>1597</v>
      </c>
      <c r="I147" s="241">
        <f t="shared" si="4"/>
        <v>303</v>
      </c>
      <c r="J147" s="241">
        <f t="shared" si="5"/>
        <v>1900</v>
      </c>
      <c r="L147" s="28"/>
      <c r="M147" s="28"/>
      <c r="N147" s="28"/>
      <c r="O147" s="25"/>
    </row>
    <row r="148" spans="1:15" ht="24.95" customHeight="1" x14ac:dyDescent="0.25">
      <c r="A148" s="214">
        <v>211</v>
      </c>
      <c r="B148" s="104" t="s">
        <v>1662</v>
      </c>
      <c r="C148" s="217" t="s">
        <v>18</v>
      </c>
      <c r="D148" s="73">
        <v>143</v>
      </c>
      <c r="E148" s="239" t="s">
        <v>1658</v>
      </c>
      <c r="F148" s="239" t="s">
        <v>18</v>
      </c>
      <c r="G148" s="240">
        <v>1</v>
      </c>
      <c r="H148" s="238">
        <f>ROUND(VLOOKUP(A148,'ESTUDIO DE MERCADO (2)'!$A$7:$BP$540,67,0),0)</f>
        <v>25126</v>
      </c>
      <c r="I148" s="241">
        <f t="shared" si="4"/>
        <v>4774</v>
      </c>
      <c r="J148" s="241">
        <f t="shared" si="5"/>
        <v>29900</v>
      </c>
      <c r="L148" s="28"/>
      <c r="M148" s="28"/>
      <c r="N148" s="28"/>
      <c r="O148" s="25"/>
    </row>
    <row r="149" spans="1:15" ht="24.95" customHeight="1" x14ac:dyDescent="0.25">
      <c r="A149" s="214">
        <v>214</v>
      </c>
      <c r="B149" s="104" t="s">
        <v>1663</v>
      </c>
      <c r="C149" s="217" t="s">
        <v>18</v>
      </c>
      <c r="D149" s="73">
        <v>144</v>
      </c>
      <c r="E149" s="239" t="s">
        <v>1659</v>
      </c>
      <c r="F149" s="239" t="s">
        <v>18</v>
      </c>
      <c r="G149" s="240">
        <v>1</v>
      </c>
      <c r="H149" s="238">
        <f>ROUND(VLOOKUP(A149,'ESTUDIO DE MERCADO (2)'!$A$7:$BP$540,67,0),0)</f>
        <v>15042</v>
      </c>
      <c r="I149" s="241">
        <f t="shared" si="4"/>
        <v>2858</v>
      </c>
      <c r="J149" s="241">
        <f t="shared" si="5"/>
        <v>17900</v>
      </c>
      <c r="L149" s="28"/>
      <c r="M149" s="28"/>
      <c r="N149" s="28"/>
      <c r="O149" s="25"/>
    </row>
    <row r="150" spans="1:15" ht="24.95" customHeight="1" x14ac:dyDescent="0.25">
      <c r="A150" s="214">
        <v>215</v>
      </c>
      <c r="B150" s="104" t="s">
        <v>1664</v>
      </c>
      <c r="C150" s="217" t="s">
        <v>237</v>
      </c>
      <c r="D150" s="73">
        <v>145</v>
      </c>
      <c r="E150" s="239" t="s">
        <v>1660</v>
      </c>
      <c r="F150" s="239" t="s">
        <v>237</v>
      </c>
      <c r="G150" s="240">
        <v>1</v>
      </c>
      <c r="H150" s="238">
        <f>ROUND(VLOOKUP(A150,'ESTUDIO DE MERCADO (2)'!$A$7:$BP$540,67,0),0)</f>
        <v>216723</v>
      </c>
      <c r="I150" s="241">
        <f t="shared" si="4"/>
        <v>41177</v>
      </c>
      <c r="J150" s="241">
        <f t="shared" si="5"/>
        <v>257900</v>
      </c>
      <c r="L150" s="28"/>
      <c r="M150" s="28"/>
      <c r="N150" s="28"/>
      <c r="O150" s="25"/>
    </row>
    <row r="151" spans="1:15" ht="24.95" customHeight="1" x14ac:dyDescent="0.25">
      <c r="A151" s="214">
        <v>216</v>
      </c>
      <c r="B151" s="104" t="s">
        <v>1665</v>
      </c>
      <c r="C151" s="217" t="s">
        <v>18</v>
      </c>
      <c r="D151" s="73">
        <v>146</v>
      </c>
      <c r="E151" s="239" t="s">
        <v>1661</v>
      </c>
      <c r="F151" s="239" t="s">
        <v>18</v>
      </c>
      <c r="G151" s="240">
        <v>1</v>
      </c>
      <c r="H151" s="238">
        <f>ROUND(VLOOKUP(A151,'ESTUDIO DE MERCADO (2)'!$A$7:$BP$540,67,0),0)</f>
        <v>34370</v>
      </c>
      <c r="I151" s="241">
        <f t="shared" si="4"/>
        <v>6530</v>
      </c>
      <c r="J151" s="241">
        <f t="shared" si="5"/>
        <v>40900</v>
      </c>
      <c r="L151" s="28"/>
      <c r="M151" s="28"/>
      <c r="N151" s="28"/>
      <c r="O151" s="25"/>
    </row>
    <row r="152" spans="1:15" ht="24.95" customHeight="1" x14ac:dyDescent="0.25">
      <c r="A152" s="214">
        <v>218</v>
      </c>
      <c r="B152" s="104" t="s">
        <v>1666</v>
      </c>
      <c r="C152" s="217" t="s">
        <v>1460</v>
      </c>
      <c r="D152" s="73">
        <v>147</v>
      </c>
      <c r="E152" s="239" t="s">
        <v>1662</v>
      </c>
      <c r="F152" s="239" t="s">
        <v>1460</v>
      </c>
      <c r="G152" s="240">
        <v>1</v>
      </c>
      <c r="H152" s="238">
        <f>ROUND(VLOOKUP(A152,'ESTUDIO DE MERCADO (2)'!$A$7:$BP$540,67,0),0)</f>
        <v>25839</v>
      </c>
      <c r="I152" s="241">
        <f t="shared" si="4"/>
        <v>4909</v>
      </c>
      <c r="J152" s="241">
        <f t="shared" si="5"/>
        <v>30748</v>
      </c>
      <c r="L152" s="28"/>
      <c r="M152" s="28"/>
      <c r="N152" s="28"/>
      <c r="O152" s="25"/>
    </row>
    <row r="153" spans="1:15" ht="24.95" customHeight="1" x14ac:dyDescent="0.25">
      <c r="A153" s="214">
        <v>219</v>
      </c>
      <c r="B153" s="104" t="s">
        <v>1667</v>
      </c>
      <c r="C153" s="217" t="s">
        <v>531</v>
      </c>
      <c r="D153" s="73">
        <v>148</v>
      </c>
      <c r="E153" s="239" t="s">
        <v>1663</v>
      </c>
      <c r="F153" s="239" t="s">
        <v>531</v>
      </c>
      <c r="G153" s="240">
        <v>1</v>
      </c>
      <c r="H153" s="238">
        <f>ROUND(VLOOKUP(A153,'ESTUDIO DE MERCADO (2)'!$A$7:$BP$540,67,0),0)</f>
        <v>20064</v>
      </c>
      <c r="I153" s="241">
        <f t="shared" si="4"/>
        <v>3812</v>
      </c>
      <c r="J153" s="241">
        <f t="shared" si="5"/>
        <v>23876</v>
      </c>
      <c r="L153" s="28"/>
      <c r="M153" s="28"/>
      <c r="N153" s="28"/>
      <c r="O153" s="25"/>
    </row>
    <row r="154" spans="1:15" ht="24.95" customHeight="1" x14ac:dyDescent="0.25">
      <c r="A154" s="214">
        <v>220</v>
      </c>
      <c r="B154" s="104" t="s">
        <v>1668</v>
      </c>
      <c r="C154" s="217" t="s">
        <v>101</v>
      </c>
      <c r="D154" s="73">
        <v>149</v>
      </c>
      <c r="E154" s="239" t="s">
        <v>1664</v>
      </c>
      <c r="F154" s="239" t="s">
        <v>101</v>
      </c>
      <c r="G154" s="240">
        <v>1</v>
      </c>
      <c r="H154" s="238">
        <f>ROUND(VLOOKUP(A154,'ESTUDIO DE MERCADO (2)'!$A$7:$BP$540,67,0),0)</f>
        <v>37731</v>
      </c>
      <c r="I154" s="241">
        <f t="shared" si="4"/>
        <v>7169</v>
      </c>
      <c r="J154" s="241">
        <f t="shared" si="5"/>
        <v>44900</v>
      </c>
      <c r="L154" s="28"/>
      <c r="M154" s="28"/>
      <c r="N154" s="28"/>
      <c r="O154" s="25"/>
    </row>
    <row r="155" spans="1:15" ht="24.95" customHeight="1" x14ac:dyDescent="0.25">
      <c r="A155" s="214">
        <v>222</v>
      </c>
      <c r="B155" s="104" t="s">
        <v>1669</v>
      </c>
      <c r="C155" s="217" t="s">
        <v>18</v>
      </c>
      <c r="D155" s="73">
        <v>150</v>
      </c>
      <c r="E155" s="239" t="s">
        <v>1665</v>
      </c>
      <c r="F155" s="239" t="s">
        <v>18</v>
      </c>
      <c r="G155" s="240">
        <v>1</v>
      </c>
      <c r="H155" s="238">
        <f>ROUND(VLOOKUP(A155,'ESTUDIO DE MERCADO (2)'!$A$7:$BP$540,67,0),0)</f>
        <v>50336</v>
      </c>
      <c r="I155" s="241">
        <f t="shared" si="4"/>
        <v>9564</v>
      </c>
      <c r="J155" s="241">
        <f t="shared" si="5"/>
        <v>59900</v>
      </c>
      <c r="L155" s="28"/>
      <c r="M155" s="28"/>
      <c r="N155" s="28"/>
      <c r="O155" s="25"/>
    </row>
    <row r="156" spans="1:15" ht="24.95" customHeight="1" x14ac:dyDescent="0.25">
      <c r="A156" s="214">
        <v>223</v>
      </c>
      <c r="B156" s="104" t="s">
        <v>1670</v>
      </c>
      <c r="C156" s="217" t="s">
        <v>531</v>
      </c>
      <c r="D156" s="73">
        <v>151</v>
      </c>
      <c r="E156" s="239" t="s">
        <v>1666</v>
      </c>
      <c r="F156" s="239" t="s">
        <v>531</v>
      </c>
      <c r="G156" s="240">
        <v>1</v>
      </c>
      <c r="H156" s="238">
        <f>ROUND(VLOOKUP(A156,'ESTUDIO DE MERCADO (2)'!$A$7:$BP$540,67,0),0)</f>
        <v>6471</v>
      </c>
      <c r="I156" s="241">
        <f t="shared" si="4"/>
        <v>1229</v>
      </c>
      <c r="J156" s="241">
        <f t="shared" si="5"/>
        <v>7700</v>
      </c>
      <c r="L156" s="28"/>
      <c r="M156" s="28"/>
      <c r="N156" s="28"/>
      <c r="O156" s="25"/>
    </row>
    <row r="157" spans="1:15" ht="24.95" customHeight="1" x14ac:dyDescent="0.25">
      <c r="A157" s="214">
        <v>224</v>
      </c>
      <c r="B157" s="104" t="s">
        <v>1671</v>
      </c>
      <c r="C157" s="217" t="s">
        <v>543</v>
      </c>
      <c r="D157" s="73">
        <v>152</v>
      </c>
      <c r="E157" s="239" t="s">
        <v>1667</v>
      </c>
      <c r="F157" s="239" t="s">
        <v>543</v>
      </c>
      <c r="G157" s="240">
        <v>1</v>
      </c>
      <c r="H157" s="238">
        <f>ROUND(VLOOKUP(A157,'ESTUDIO DE MERCADO (2)'!$A$7:$BP$540,67,0),0)</f>
        <v>111681</v>
      </c>
      <c r="I157" s="241">
        <f t="shared" si="4"/>
        <v>21219</v>
      </c>
      <c r="J157" s="241">
        <f t="shared" si="5"/>
        <v>132900</v>
      </c>
      <c r="L157" s="28"/>
      <c r="M157" s="28"/>
      <c r="N157" s="28"/>
      <c r="O157" s="25"/>
    </row>
    <row r="158" spans="1:15" ht="24.95" customHeight="1" x14ac:dyDescent="0.25">
      <c r="A158" s="214">
        <v>225</v>
      </c>
      <c r="B158" s="104" t="s">
        <v>1672</v>
      </c>
      <c r="C158" s="217" t="s">
        <v>18</v>
      </c>
      <c r="D158" s="73">
        <v>153</v>
      </c>
      <c r="E158" s="239" t="s">
        <v>1668</v>
      </c>
      <c r="F158" s="239" t="s">
        <v>18</v>
      </c>
      <c r="G158" s="240">
        <v>1</v>
      </c>
      <c r="H158" s="238">
        <f>ROUND(VLOOKUP(A158,'ESTUDIO DE MERCADO (2)'!$A$7:$BP$540,67,0),0)</f>
        <v>3361</v>
      </c>
      <c r="I158" s="241">
        <f t="shared" si="4"/>
        <v>639</v>
      </c>
      <c r="J158" s="241">
        <f t="shared" si="5"/>
        <v>4000</v>
      </c>
      <c r="L158" s="28"/>
      <c r="M158" s="28"/>
      <c r="N158" s="28"/>
      <c r="O158" s="25"/>
    </row>
    <row r="159" spans="1:15" ht="24.95" customHeight="1" x14ac:dyDescent="0.25">
      <c r="A159" s="214">
        <v>226</v>
      </c>
      <c r="B159" s="104" t="s">
        <v>1673</v>
      </c>
      <c r="C159" s="217" t="s">
        <v>18</v>
      </c>
      <c r="D159" s="73">
        <v>154</v>
      </c>
      <c r="E159" s="239" t="s">
        <v>1669</v>
      </c>
      <c r="F159" s="239" t="s">
        <v>18</v>
      </c>
      <c r="G159" s="240">
        <v>1</v>
      </c>
      <c r="H159" s="238">
        <f>ROUND(VLOOKUP(A159,'ESTUDIO DE MERCADO (2)'!$A$7:$BP$540,67,0),0)</f>
        <v>3174</v>
      </c>
      <c r="I159" s="241">
        <f t="shared" si="4"/>
        <v>603</v>
      </c>
      <c r="J159" s="241">
        <f t="shared" si="5"/>
        <v>3777</v>
      </c>
      <c r="L159" s="28"/>
      <c r="M159" s="28"/>
      <c r="N159" s="28"/>
      <c r="O159" s="25"/>
    </row>
    <row r="160" spans="1:15" ht="24.95" customHeight="1" x14ac:dyDescent="0.25">
      <c r="A160" s="214">
        <v>227</v>
      </c>
      <c r="B160" s="104" t="s">
        <v>1674</v>
      </c>
      <c r="C160" s="217" t="s">
        <v>18</v>
      </c>
      <c r="D160" s="73">
        <v>155</v>
      </c>
      <c r="E160" s="239" t="s">
        <v>1670</v>
      </c>
      <c r="F160" s="239" t="s">
        <v>18</v>
      </c>
      <c r="G160" s="240">
        <v>1</v>
      </c>
      <c r="H160" s="238">
        <f>ROUND(VLOOKUP(A160,'ESTUDIO DE MERCADO (2)'!$A$7:$BP$540,67,0),0)</f>
        <v>2101</v>
      </c>
      <c r="I160" s="241">
        <f t="shared" si="4"/>
        <v>399</v>
      </c>
      <c r="J160" s="241">
        <f t="shared" si="5"/>
        <v>2500</v>
      </c>
      <c r="L160" s="28"/>
      <c r="M160" s="28"/>
      <c r="N160" s="28"/>
      <c r="O160" s="25"/>
    </row>
    <row r="161" spans="1:15" ht="24.95" customHeight="1" x14ac:dyDescent="0.25">
      <c r="A161" s="214">
        <v>228</v>
      </c>
      <c r="B161" s="104" t="s">
        <v>1675</v>
      </c>
      <c r="C161" s="217" t="s">
        <v>18</v>
      </c>
      <c r="D161" s="73">
        <v>156</v>
      </c>
      <c r="E161" s="239" t="s">
        <v>1671</v>
      </c>
      <c r="F161" s="239" t="s">
        <v>18</v>
      </c>
      <c r="G161" s="240">
        <v>1</v>
      </c>
      <c r="H161" s="238">
        <f>ROUND(VLOOKUP(A161,'ESTUDIO DE MERCADO (2)'!$A$7:$BP$540,67,0),0)</f>
        <v>26807</v>
      </c>
      <c r="I161" s="241">
        <f t="shared" si="4"/>
        <v>5093</v>
      </c>
      <c r="J161" s="241">
        <f t="shared" si="5"/>
        <v>31900</v>
      </c>
      <c r="L161" s="28"/>
      <c r="M161" s="28"/>
      <c r="N161" s="28"/>
      <c r="O161" s="25"/>
    </row>
    <row r="162" spans="1:15" ht="24.95" customHeight="1" x14ac:dyDescent="0.25">
      <c r="A162" s="214">
        <v>229</v>
      </c>
      <c r="B162" s="104" t="s">
        <v>1676</v>
      </c>
      <c r="C162" s="217" t="s">
        <v>18</v>
      </c>
      <c r="D162" s="73">
        <v>157</v>
      </c>
      <c r="E162" s="239" t="s">
        <v>1672</v>
      </c>
      <c r="F162" s="239" t="s">
        <v>18</v>
      </c>
      <c r="G162" s="240">
        <v>1</v>
      </c>
      <c r="H162" s="238">
        <f>ROUND(VLOOKUP(A162,'ESTUDIO DE MERCADO (2)'!$A$7:$BP$540,67,0),0)</f>
        <v>4874</v>
      </c>
      <c r="I162" s="241">
        <f t="shared" si="4"/>
        <v>926</v>
      </c>
      <c r="J162" s="241">
        <f t="shared" si="5"/>
        <v>5800</v>
      </c>
      <c r="L162" s="28"/>
      <c r="M162" s="28"/>
      <c r="N162" s="28"/>
      <c r="O162" s="25"/>
    </row>
    <row r="163" spans="1:15" ht="24.95" customHeight="1" x14ac:dyDescent="0.25">
      <c r="A163" s="214">
        <v>230</v>
      </c>
      <c r="B163" s="104" t="s">
        <v>2072</v>
      </c>
      <c r="C163" s="217" t="s">
        <v>18</v>
      </c>
      <c r="D163" s="73">
        <v>158</v>
      </c>
      <c r="E163" s="239" t="s">
        <v>1673</v>
      </c>
      <c r="F163" s="239" t="s">
        <v>18</v>
      </c>
      <c r="G163" s="240">
        <v>1</v>
      </c>
      <c r="H163" s="238">
        <f>ROUND(VLOOKUP(A163,'ESTUDIO DE MERCADO (2)'!$A$7:$BP$540,67,0),0)</f>
        <v>458739</v>
      </c>
      <c r="I163" s="241">
        <f t="shared" si="4"/>
        <v>87160</v>
      </c>
      <c r="J163" s="241">
        <f t="shared" si="5"/>
        <v>545899</v>
      </c>
      <c r="L163" s="28"/>
      <c r="M163" s="28"/>
      <c r="N163" s="28"/>
      <c r="O163" s="25"/>
    </row>
    <row r="164" spans="1:15" ht="24.95" customHeight="1" x14ac:dyDescent="0.25">
      <c r="A164" s="214">
        <v>237</v>
      </c>
      <c r="B164" s="104" t="s">
        <v>1678</v>
      </c>
      <c r="C164" s="217" t="s">
        <v>18</v>
      </c>
      <c r="D164" s="73">
        <v>159</v>
      </c>
      <c r="E164" s="239" t="s">
        <v>1674</v>
      </c>
      <c r="F164" s="239" t="s">
        <v>18</v>
      </c>
      <c r="G164" s="240">
        <v>1</v>
      </c>
      <c r="H164" s="238">
        <f>ROUND(VLOOKUP(A164,'ESTUDIO DE MERCADO (2)'!$A$7:$BP$540,67,0),0)</f>
        <v>149244</v>
      </c>
      <c r="I164" s="241">
        <f t="shared" si="4"/>
        <v>28356</v>
      </c>
      <c r="J164" s="241">
        <f t="shared" si="5"/>
        <v>177600</v>
      </c>
      <c r="L164" s="28"/>
      <c r="M164" s="28"/>
      <c r="N164" s="28"/>
      <c r="O164" s="25"/>
    </row>
    <row r="165" spans="1:15" ht="24.95" customHeight="1" x14ac:dyDescent="0.25">
      <c r="A165" s="214">
        <v>238</v>
      </c>
      <c r="B165" s="104" t="s">
        <v>1679</v>
      </c>
      <c r="C165" s="217" t="s">
        <v>370</v>
      </c>
      <c r="D165" s="73">
        <v>160</v>
      </c>
      <c r="E165" s="239" t="s">
        <v>1675</v>
      </c>
      <c r="F165" s="239" t="s">
        <v>370</v>
      </c>
      <c r="G165" s="240">
        <v>1</v>
      </c>
      <c r="H165" s="238">
        <f>ROUND(VLOOKUP(A165,'ESTUDIO DE MERCADO (2)'!$A$7:$BP$540,67,0),0)</f>
        <v>19929</v>
      </c>
      <c r="I165" s="241">
        <f t="shared" si="4"/>
        <v>3787</v>
      </c>
      <c r="J165" s="241">
        <f t="shared" si="5"/>
        <v>23716</v>
      </c>
      <c r="L165" s="28"/>
      <c r="M165" s="28"/>
      <c r="N165" s="28"/>
      <c r="O165" s="25"/>
    </row>
    <row r="166" spans="1:15" ht="24.95" customHeight="1" x14ac:dyDescent="0.25">
      <c r="A166" s="214">
        <v>239</v>
      </c>
      <c r="B166" s="104" t="s">
        <v>1680</v>
      </c>
      <c r="C166" s="217" t="s">
        <v>18</v>
      </c>
      <c r="D166" s="73">
        <v>161</v>
      </c>
      <c r="E166" s="239" t="s">
        <v>1676</v>
      </c>
      <c r="F166" s="239" t="s">
        <v>18</v>
      </c>
      <c r="G166" s="240">
        <v>1</v>
      </c>
      <c r="H166" s="238">
        <f>ROUND(VLOOKUP(A166,'ESTUDIO DE MERCADO (2)'!$A$7:$BP$540,67,0),0)</f>
        <v>34370</v>
      </c>
      <c r="I166" s="241">
        <f t="shared" si="4"/>
        <v>6530</v>
      </c>
      <c r="J166" s="241">
        <f t="shared" si="5"/>
        <v>40900</v>
      </c>
      <c r="L166" s="28"/>
      <c r="M166" s="28"/>
      <c r="N166" s="28"/>
      <c r="O166" s="25"/>
    </row>
    <row r="167" spans="1:15" ht="24.95" customHeight="1" x14ac:dyDescent="0.25">
      <c r="A167" s="214">
        <v>240</v>
      </c>
      <c r="B167" s="104" t="s">
        <v>2073</v>
      </c>
      <c r="C167" s="217" t="s">
        <v>18</v>
      </c>
      <c r="D167" s="73">
        <v>162</v>
      </c>
      <c r="E167" s="239" t="s">
        <v>1677</v>
      </c>
      <c r="F167" s="239" t="s">
        <v>18</v>
      </c>
      <c r="G167" s="240">
        <v>1</v>
      </c>
      <c r="H167" s="238">
        <f>ROUND(VLOOKUP(A167,'ESTUDIO DE MERCADO (2)'!$A$7:$BP$540,67,0),0)</f>
        <v>36050</v>
      </c>
      <c r="I167" s="241">
        <f t="shared" si="4"/>
        <v>6850</v>
      </c>
      <c r="J167" s="241">
        <f t="shared" si="5"/>
        <v>42900</v>
      </c>
      <c r="L167" s="28"/>
      <c r="M167" s="28"/>
      <c r="N167" s="28"/>
      <c r="O167" s="25"/>
    </row>
    <row r="168" spans="1:15" ht="24.95" customHeight="1" x14ac:dyDescent="0.25">
      <c r="A168" s="214">
        <v>241</v>
      </c>
      <c r="B168" s="104" t="s">
        <v>1682</v>
      </c>
      <c r="C168" s="217" t="s">
        <v>18</v>
      </c>
      <c r="D168" s="73">
        <v>163</v>
      </c>
      <c r="E168" s="239" t="s">
        <v>1678</v>
      </c>
      <c r="F168" s="239" t="s">
        <v>18</v>
      </c>
      <c r="G168" s="240">
        <v>1</v>
      </c>
      <c r="H168" s="238">
        <f>ROUND(VLOOKUP(A168,'ESTUDIO DE MERCADO (2)'!$A$7:$BP$540,67,0),0)</f>
        <v>25966</v>
      </c>
      <c r="I168" s="241">
        <f t="shared" si="4"/>
        <v>4934</v>
      </c>
      <c r="J168" s="241">
        <f t="shared" si="5"/>
        <v>30900</v>
      </c>
      <c r="L168" s="28"/>
      <c r="M168" s="28"/>
      <c r="N168" s="28"/>
      <c r="O168" s="25"/>
    </row>
    <row r="169" spans="1:15" ht="24.95" customHeight="1" x14ac:dyDescent="0.25">
      <c r="A169" s="214">
        <v>242</v>
      </c>
      <c r="B169" s="104" t="s">
        <v>1683</v>
      </c>
      <c r="C169" s="217" t="s">
        <v>18</v>
      </c>
      <c r="D169" s="73">
        <v>164</v>
      </c>
      <c r="E169" s="239" t="s">
        <v>1679</v>
      </c>
      <c r="F169" s="239" t="s">
        <v>18</v>
      </c>
      <c r="G169" s="240">
        <v>1</v>
      </c>
      <c r="H169" s="238">
        <f>ROUND(VLOOKUP(A169,'ESTUDIO DE MERCADO (2)'!$A$7:$BP$540,67,0),0)</f>
        <v>7479</v>
      </c>
      <c r="I169" s="241">
        <f t="shared" si="4"/>
        <v>1421</v>
      </c>
      <c r="J169" s="241">
        <f t="shared" si="5"/>
        <v>8900</v>
      </c>
      <c r="L169" s="28"/>
      <c r="M169" s="28"/>
      <c r="N169" s="28"/>
      <c r="O169" s="25"/>
    </row>
    <row r="170" spans="1:15" ht="24.95" customHeight="1" x14ac:dyDescent="0.25">
      <c r="A170" s="214">
        <v>243</v>
      </c>
      <c r="B170" s="104" t="s">
        <v>1684</v>
      </c>
      <c r="C170" s="217" t="s">
        <v>18</v>
      </c>
      <c r="D170" s="73">
        <v>165</v>
      </c>
      <c r="E170" s="239" t="s">
        <v>1680</v>
      </c>
      <c r="F170" s="239" t="s">
        <v>18</v>
      </c>
      <c r="G170" s="240">
        <v>1</v>
      </c>
      <c r="H170" s="238">
        <f>ROUND(VLOOKUP(A170,'ESTUDIO DE MERCADO (2)'!$A$7:$BP$540,67,0),0)</f>
        <v>15042</v>
      </c>
      <c r="I170" s="241">
        <f t="shared" si="4"/>
        <v>2858</v>
      </c>
      <c r="J170" s="241">
        <f t="shared" si="5"/>
        <v>17900</v>
      </c>
      <c r="L170" s="28"/>
      <c r="M170" s="28"/>
      <c r="N170" s="28"/>
      <c r="O170" s="25"/>
    </row>
    <row r="171" spans="1:15" ht="24.95" customHeight="1" x14ac:dyDescent="0.25">
      <c r="A171" s="214">
        <v>244</v>
      </c>
      <c r="B171" s="104" t="s">
        <v>1685</v>
      </c>
      <c r="C171" s="217" t="s">
        <v>18</v>
      </c>
      <c r="D171" s="73">
        <v>166</v>
      </c>
      <c r="E171" s="239" t="s">
        <v>1681</v>
      </c>
      <c r="F171" s="239" t="s">
        <v>18</v>
      </c>
      <c r="G171" s="240">
        <v>1</v>
      </c>
      <c r="H171" s="238">
        <f>ROUND(VLOOKUP(A171,'ESTUDIO DE MERCADO (2)'!$A$7:$BP$540,67,0),0)</f>
        <v>35241</v>
      </c>
      <c r="I171" s="241">
        <f t="shared" si="4"/>
        <v>6696</v>
      </c>
      <c r="J171" s="241">
        <f t="shared" si="5"/>
        <v>41937</v>
      </c>
      <c r="L171" s="28"/>
      <c r="M171" s="28"/>
      <c r="N171" s="28"/>
      <c r="O171" s="25"/>
    </row>
    <row r="172" spans="1:15" ht="24.95" customHeight="1" x14ac:dyDescent="0.25">
      <c r="A172" s="214">
        <v>245</v>
      </c>
      <c r="B172" s="104" t="s">
        <v>1686</v>
      </c>
      <c r="C172" s="217" t="s">
        <v>115</v>
      </c>
      <c r="D172" s="73">
        <v>167</v>
      </c>
      <c r="E172" s="239" t="s">
        <v>1682</v>
      </c>
      <c r="F172" s="239" t="s">
        <v>115</v>
      </c>
      <c r="G172" s="240">
        <v>1</v>
      </c>
      <c r="H172" s="238">
        <f>ROUND(VLOOKUP(A172,'ESTUDIO DE MERCADO (2)'!$A$7:$BP$540,67,0),0)</f>
        <v>28487</v>
      </c>
      <c r="I172" s="241">
        <f t="shared" si="4"/>
        <v>5413</v>
      </c>
      <c r="J172" s="241">
        <f t="shared" si="5"/>
        <v>33900</v>
      </c>
      <c r="L172" s="28"/>
      <c r="M172" s="28"/>
      <c r="N172" s="28"/>
      <c r="O172" s="25"/>
    </row>
    <row r="173" spans="1:15" ht="24.95" customHeight="1" x14ac:dyDescent="0.25">
      <c r="A173" s="214">
        <v>246</v>
      </c>
      <c r="B173" s="104" t="s">
        <v>1687</v>
      </c>
      <c r="C173" s="217" t="s">
        <v>359</v>
      </c>
      <c r="D173" s="73">
        <v>168</v>
      </c>
      <c r="E173" s="239" t="s">
        <v>1683</v>
      </c>
      <c r="F173" s="239" t="s">
        <v>359</v>
      </c>
      <c r="G173" s="240">
        <v>1</v>
      </c>
      <c r="H173" s="238">
        <f>ROUND(VLOOKUP(A173,'ESTUDIO DE MERCADO (2)'!$A$7:$BP$540,67,0),0)</f>
        <v>106248</v>
      </c>
      <c r="I173" s="241">
        <f t="shared" si="4"/>
        <v>20187</v>
      </c>
      <c r="J173" s="241">
        <f t="shared" si="5"/>
        <v>126435</v>
      </c>
      <c r="L173" s="28"/>
      <c r="M173" s="28"/>
      <c r="N173" s="28"/>
      <c r="O173" s="25"/>
    </row>
    <row r="174" spans="1:15" ht="24.95" customHeight="1" x14ac:dyDescent="0.25">
      <c r="A174" s="214">
        <v>247</v>
      </c>
      <c r="B174" s="104" t="s">
        <v>1688</v>
      </c>
      <c r="C174" s="217" t="s">
        <v>18</v>
      </c>
      <c r="D174" s="73">
        <v>169</v>
      </c>
      <c r="E174" s="239" t="s">
        <v>1684</v>
      </c>
      <c r="F174" s="239" t="s">
        <v>18</v>
      </c>
      <c r="G174" s="240">
        <v>1</v>
      </c>
      <c r="H174" s="238">
        <f>ROUND(VLOOKUP(A174,'ESTUDIO DE MERCADO (2)'!$A$7:$BP$540,67,0),0)</f>
        <v>41650</v>
      </c>
      <c r="I174" s="241">
        <f t="shared" si="4"/>
        <v>7914</v>
      </c>
      <c r="J174" s="241">
        <f t="shared" si="5"/>
        <v>49564</v>
      </c>
      <c r="L174" s="28"/>
      <c r="M174" s="28"/>
      <c r="N174" s="28"/>
      <c r="O174" s="25"/>
    </row>
    <row r="175" spans="1:15" ht="24.95" customHeight="1" x14ac:dyDescent="0.25">
      <c r="A175" s="214">
        <v>248</v>
      </c>
      <c r="B175" s="104" t="s">
        <v>1689</v>
      </c>
      <c r="C175" s="217" t="s">
        <v>18</v>
      </c>
      <c r="D175" s="73">
        <v>170</v>
      </c>
      <c r="E175" s="239" t="s">
        <v>1685</v>
      </c>
      <c r="F175" s="239" t="s">
        <v>18</v>
      </c>
      <c r="G175" s="240">
        <v>1</v>
      </c>
      <c r="H175" s="238">
        <f>ROUND(VLOOKUP(A175,'ESTUDIO DE MERCADO (2)'!$A$7:$BP$540,67,0),0)</f>
        <v>41650</v>
      </c>
      <c r="I175" s="241">
        <f t="shared" si="4"/>
        <v>7914</v>
      </c>
      <c r="J175" s="241">
        <f t="shared" si="5"/>
        <v>49564</v>
      </c>
      <c r="L175" s="28"/>
      <c r="M175" s="28"/>
      <c r="N175" s="28"/>
      <c r="O175" s="25"/>
    </row>
    <row r="176" spans="1:15" ht="24.95" customHeight="1" x14ac:dyDescent="0.25">
      <c r="A176" s="214">
        <v>249</v>
      </c>
      <c r="B176" s="104" t="s">
        <v>1690</v>
      </c>
      <c r="C176" s="217" t="s">
        <v>18</v>
      </c>
      <c r="D176" s="73">
        <v>171</v>
      </c>
      <c r="E176" s="239" t="s">
        <v>1686</v>
      </c>
      <c r="F176" s="239" t="s">
        <v>18</v>
      </c>
      <c r="G176" s="240">
        <v>1</v>
      </c>
      <c r="H176" s="238">
        <f>ROUND(VLOOKUP(A176,'ESTUDIO DE MERCADO (2)'!$A$7:$BP$540,67,0),0)</f>
        <v>17227</v>
      </c>
      <c r="I176" s="241">
        <f t="shared" si="4"/>
        <v>3273</v>
      </c>
      <c r="J176" s="241">
        <f t="shared" si="5"/>
        <v>20500</v>
      </c>
      <c r="L176" s="28"/>
      <c r="M176" s="28"/>
      <c r="N176" s="28"/>
      <c r="O176" s="25"/>
    </row>
    <row r="177" spans="1:15" ht="24.95" customHeight="1" x14ac:dyDescent="0.25">
      <c r="A177" s="214">
        <v>250</v>
      </c>
      <c r="B177" s="104" t="s">
        <v>1691</v>
      </c>
      <c r="C177" s="217" t="s">
        <v>18</v>
      </c>
      <c r="D177" s="73">
        <v>172</v>
      </c>
      <c r="E177" s="239" t="s">
        <v>1687</v>
      </c>
      <c r="F177" s="239" t="s">
        <v>18</v>
      </c>
      <c r="G177" s="240">
        <v>1</v>
      </c>
      <c r="H177" s="238">
        <f>ROUND(VLOOKUP(A177,'ESTUDIO DE MERCADO (2)'!$A$7:$BP$540,67,0),0)</f>
        <v>28487</v>
      </c>
      <c r="I177" s="241">
        <f t="shared" si="4"/>
        <v>5413</v>
      </c>
      <c r="J177" s="241">
        <f t="shared" si="5"/>
        <v>33900</v>
      </c>
      <c r="L177" s="28"/>
      <c r="M177" s="28"/>
      <c r="N177" s="28"/>
      <c r="O177" s="25"/>
    </row>
    <row r="178" spans="1:15" ht="24.95" customHeight="1" x14ac:dyDescent="0.25">
      <c r="A178" s="214">
        <v>251</v>
      </c>
      <c r="B178" s="104" t="s">
        <v>1692</v>
      </c>
      <c r="C178" s="217" t="s">
        <v>598</v>
      </c>
      <c r="D178" s="73">
        <v>173</v>
      </c>
      <c r="E178" s="239" t="s">
        <v>1688</v>
      </c>
      <c r="F178" s="239" t="s">
        <v>598</v>
      </c>
      <c r="G178" s="240">
        <v>1</v>
      </c>
      <c r="H178" s="238">
        <f>ROUND(VLOOKUP(A178,'ESTUDIO DE MERCADO (2)'!$A$7:$BP$540,67,0),0)</f>
        <v>19596</v>
      </c>
      <c r="I178" s="241">
        <f t="shared" si="4"/>
        <v>3723</v>
      </c>
      <c r="J178" s="241">
        <f t="shared" si="5"/>
        <v>23319</v>
      </c>
      <c r="L178" s="28"/>
      <c r="M178" s="28"/>
      <c r="N178" s="28"/>
      <c r="O178" s="25"/>
    </row>
    <row r="179" spans="1:15" ht="24.95" customHeight="1" x14ac:dyDescent="0.25">
      <c r="A179" s="214">
        <v>252</v>
      </c>
      <c r="B179" s="104" t="s">
        <v>1693</v>
      </c>
      <c r="C179" s="217" t="s">
        <v>101</v>
      </c>
      <c r="D179" s="73">
        <v>174</v>
      </c>
      <c r="E179" s="239" t="s">
        <v>1689</v>
      </c>
      <c r="F179" s="239" t="s">
        <v>101</v>
      </c>
      <c r="G179" s="240">
        <v>1</v>
      </c>
      <c r="H179" s="238">
        <f>ROUND(VLOOKUP(A179,'ESTUDIO DE MERCADO (2)'!$A$7:$BP$540,67,0),0)</f>
        <v>69496</v>
      </c>
      <c r="I179" s="241">
        <f t="shared" si="4"/>
        <v>13204</v>
      </c>
      <c r="J179" s="241">
        <f t="shared" si="5"/>
        <v>82700</v>
      </c>
      <c r="L179" s="28"/>
      <c r="M179" s="28"/>
      <c r="N179" s="28"/>
      <c r="O179" s="25"/>
    </row>
    <row r="180" spans="1:15" ht="24.95" customHeight="1" x14ac:dyDescent="0.25">
      <c r="A180" s="214">
        <v>255</v>
      </c>
      <c r="B180" s="104" t="s">
        <v>1694</v>
      </c>
      <c r="C180" s="217" t="s">
        <v>603</v>
      </c>
      <c r="D180" s="73">
        <v>175</v>
      </c>
      <c r="E180" s="239" t="s">
        <v>1690</v>
      </c>
      <c r="F180" s="239" t="s">
        <v>603</v>
      </c>
      <c r="G180" s="240">
        <v>1</v>
      </c>
      <c r="H180" s="238">
        <f>ROUND(VLOOKUP(A180,'ESTUDIO DE MERCADO (2)'!$A$7:$BP$540,67,0),0)</f>
        <v>294034</v>
      </c>
      <c r="I180" s="241">
        <f t="shared" si="4"/>
        <v>55866</v>
      </c>
      <c r="J180" s="241">
        <f t="shared" si="5"/>
        <v>349900</v>
      </c>
      <c r="L180" s="28"/>
      <c r="M180" s="28"/>
      <c r="N180" s="28"/>
      <c r="O180" s="25"/>
    </row>
    <row r="181" spans="1:15" ht="24.95" customHeight="1" x14ac:dyDescent="0.25">
      <c r="A181" s="214">
        <v>261</v>
      </c>
      <c r="B181" s="104" t="s">
        <v>1695</v>
      </c>
      <c r="C181" s="217" t="s">
        <v>18</v>
      </c>
      <c r="D181" s="73">
        <v>176</v>
      </c>
      <c r="E181" s="239" t="s">
        <v>1691</v>
      </c>
      <c r="F181" s="239" t="s">
        <v>18</v>
      </c>
      <c r="G181" s="240">
        <v>1</v>
      </c>
      <c r="H181" s="238">
        <f>ROUND(VLOOKUP(A181,'ESTUDIO DE MERCADO (2)'!$A$7:$BP$540,67,0),0)</f>
        <v>25126</v>
      </c>
      <c r="I181" s="241">
        <f t="shared" si="4"/>
        <v>4774</v>
      </c>
      <c r="J181" s="241">
        <f t="shared" si="5"/>
        <v>29900</v>
      </c>
      <c r="L181" s="28"/>
      <c r="M181" s="28"/>
      <c r="N181" s="28"/>
      <c r="O181" s="25"/>
    </row>
    <row r="182" spans="1:15" ht="24.95" customHeight="1" x14ac:dyDescent="0.25">
      <c r="A182" s="214">
        <v>262</v>
      </c>
      <c r="B182" s="104" t="s">
        <v>1696</v>
      </c>
      <c r="C182" s="217" t="s">
        <v>359</v>
      </c>
      <c r="D182" s="73">
        <v>177</v>
      </c>
      <c r="E182" s="239" t="s">
        <v>1692</v>
      </c>
      <c r="F182" s="239" t="s">
        <v>359</v>
      </c>
      <c r="G182" s="240">
        <v>1</v>
      </c>
      <c r="H182" s="238">
        <f>ROUND(VLOOKUP(A182,'ESTUDIO DE MERCADO (2)'!$A$7:$BP$540,67,0),0)</f>
        <v>90940</v>
      </c>
      <c r="I182" s="241">
        <f t="shared" si="4"/>
        <v>17279</v>
      </c>
      <c r="J182" s="241">
        <f t="shared" si="5"/>
        <v>108219</v>
      </c>
      <c r="L182" s="28"/>
      <c r="M182" s="28"/>
      <c r="N182" s="28"/>
      <c r="O182" s="25"/>
    </row>
    <row r="183" spans="1:15" ht="24.95" customHeight="1" x14ac:dyDescent="0.25">
      <c r="A183" s="214">
        <v>263</v>
      </c>
      <c r="B183" s="104" t="s">
        <v>1697</v>
      </c>
      <c r="C183" s="217" t="s">
        <v>18</v>
      </c>
      <c r="D183" s="73">
        <v>178</v>
      </c>
      <c r="E183" s="239" t="s">
        <v>1693</v>
      </c>
      <c r="F183" s="239" t="s">
        <v>18</v>
      </c>
      <c r="G183" s="240">
        <v>1</v>
      </c>
      <c r="H183" s="238">
        <f>ROUND(VLOOKUP(A183,'ESTUDIO DE MERCADO (2)'!$A$7:$BP$540,67,0),0)</f>
        <v>30916</v>
      </c>
      <c r="I183" s="241">
        <f t="shared" si="4"/>
        <v>5874</v>
      </c>
      <c r="J183" s="241">
        <f t="shared" si="5"/>
        <v>36790</v>
      </c>
      <c r="L183" s="28"/>
      <c r="M183" s="28"/>
      <c r="N183" s="28"/>
      <c r="O183" s="25"/>
    </row>
    <row r="184" spans="1:15" ht="24.95" customHeight="1" x14ac:dyDescent="0.25">
      <c r="A184" s="214">
        <v>264</v>
      </c>
      <c r="B184" s="104" t="s">
        <v>1698</v>
      </c>
      <c r="C184" s="217" t="s">
        <v>18</v>
      </c>
      <c r="D184" s="73">
        <v>179</v>
      </c>
      <c r="E184" s="239" t="s">
        <v>1694</v>
      </c>
      <c r="F184" s="239" t="s">
        <v>18</v>
      </c>
      <c r="G184" s="240">
        <v>1</v>
      </c>
      <c r="H184" s="238">
        <f>ROUND(VLOOKUP(A184,'ESTUDIO DE MERCADO (2)'!$A$7:$BP$540,67,0),0)</f>
        <v>151176</v>
      </c>
      <c r="I184" s="241">
        <f t="shared" si="4"/>
        <v>28723</v>
      </c>
      <c r="J184" s="241">
        <f t="shared" si="5"/>
        <v>179899</v>
      </c>
      <c r="L184" s="28"/>
      <c r="M184" s="28"/>
      <c r="N184" s="28"/>
      <c r="O184" s="25"/>
    </row>
    <row r="185" spans="1:15" ht="24.95" customHeight="1" x14ac:dyDescent="0.25">
      <c r="A185" s="214">
        <v>265</v>
      </c>
      <c r="B185" s="104" t="s">
        <v>1699</v>
      </c>
      <c r="C185" s="217" t="s">
        <v>237</v>
      </c>
      <c r="D185" s="73">
        <v>180</v>
      </c>
      <c r="E185" s="239" t="s">
        <v>1695</v>
      </c>
      <c r="F185" s="239" t="s">
        <v>237</v>
      </c>
      <c r="G185" s="240">
        <v>1</v>
      </c>
      <c r="H185" s="238">
        <f>ROUND(VLOOKUP(A185,'ESTUDIO DE MERCADO (2)'!$A$7:$BP$540,67,0),0)</f>
        <v>352418</v>
      </c>
      <c r="I185" s="241">
        <f t="shared" si="4"/>
        <v>66959</v>
      </c>
      <c r="J185" s="241">
        <f t="shared" si="5"/>
        <v>419377</v>
      </c>
      <c r="L185" s="28"/>
      <c r="M185" s="28"/>
      <c r="N185" s="28"/>
      <c r="O185" s="25"/>
    </row>
    <row r="186" spans="1:15" ht="24.95" customHeight="1" x14ac:dyDescent="0.25">
      <c r="A186" s="214">
        <v>266</v>
      </c>
      <c r="B186" s="104" t="s">
        <v>1700</v>
      </c>
      <c r="C186" s="217" t="s">
        <v>237</v>
      </c>
      <c r="D186" s="73">
        <v>181</v>
      </c>
      <c r="E186" s="239" t="s">
        <v>1696</v>
      </c>
      <c r="F186" s="239" t="s">
        <v>237</v>
      </c>
      <c r="G186" s="240">
        <v>1</v>
      </c>
      <c r="H186" s="238">
        <f>ROUND(VLOOKUP(A186,'ESTUDIO DE MERCADO (2)'!$A$7:$BP$540,67,0),0)</f>
        <v>97974</v>
      </c>
      <c r="I186" s="241">
        <f t="shared" si="4"/>
        <v>18615</v>
      </c>
      <c r="J186" s="241">
        <f t="shared" si="5"/>
        <v>116589</v>
      </c>
      <c r="L186" s="28"/>
      <c r="M186" s="28"/>
      <c r="N186" s="28"/>
      <c r="O186" s="25"/>
    </row>
    <row r="187" spans="1:15" ht="24.95" customHeight="1" x14ac:dyDescent="0.25">
      <c r="A187" s="214">
        <v>267</v>
      </c>
      <c r="B187" s="104" t="s">
        <v>1701</v>
      </c>
      <c r="C187" s="217" t="s">
        <v>237</v>
      </c>
      <c r="D187" s="73">
        <v>182</v>
      </c>
      <c r="E187" s="239" t="s">
        <v>1697</v>
      </c>
      <c r="F187" s="239" t="s">
        <v>237</v>
      </c>
      <c r="G187" s="240">
        <v>1</v>
      </c>
      <c r="H187" s="238">
        <f>ROUND(VLOOKUP(A187,'ESTUDIO DE MERCADO (2)'!$A$7:$BP$540,67,0),0)</f>
        <v>126869</v>
      </c>
      <c r="I187" s="241">
        <f t="shared" si="4"/>
        <v>24105</v>
      </c>
      <c r="J187" s="241">
        <f t="shared" si="5"/>
        <v>150974</v>
      </c>
      <c r="L187" s="28"/>
      <c r="M187" s="28"/>
      <c r="N187" s="28"/>
      <c r="O187" s="25"/>
    </row>
    <row r="188" spans="1:15" ht="24.95" customHeight="1" x14ac:dyDescent="0.25">
      <c r="A188" s="214">
        <v>268</v>
      </c>
      <c r="B188" s="104" t="s">
        <v>1702</v>
      </c>
      <c r="C188" s="217" t="s">
        <v>359</v>
      </c>
      <c r="D188" s="73">
        <v>183</v>
      </c>
      <c r="E188" s="239" t="s">
        <v>1698</v>
      </c>
      <c r="F188" s="239" t="s">
        <v>359</v>
      </c>
      <c r="G188" s="240">
        <v>1</v>
      </c>
      <c r="H188" s="238">
        <f>ROUND(VLOOKUP(A188,'ESTUDIO DE MERCADO (2)'!$A$7:$BP$540,67,0),0)</f>
        <v>492104</v>
      </c>
      <c r="I188" s="241">
        <f t="shared" si="4"/>
        <v>93500</v>
      </c>
      <c r="J188" s="241">
        <f t="shared" si="5"/>
        <v>585604</v>
      </c>
      <c r="L188" s="28"/>
      <c r="M188" s="28"/>
      <c r="N188" s="28"/>
      <c r="O188" s="25"/>
    </row>
    <row r="189" spans="1:15" ht="24.95" customHeight="1" x14ac:dyDescent="0.25">
      <c r="A189" s="214">
        <v>269</v>
      </c>
      <c r="B189" s="104" t="s">
        <v>2074</v>
      </c>
      <c r="C189" s="217" t="s">
        <v>359</v>
      </c>
      <c r="D189" s="73">
        <v>184</v>
      </c>
      <c r="E189" s="239" t="s">
        <v>1699</v>
      </c>
      <c r="F189" s="239" t="s">
        <v>359</v>
      </c>
      <c r="G189" s="240">
        <v>1</v>
      </c>
      <c r="H189" s="238">
        <f>ROUND(VLOOKUP(A189,'ESTUDIO DE MERCADO (2)'!$A$7:$BP$540,67,0),0)</f>
        <v>119810</v>
      </c>
      <c r="I189" s="241">
        <f t="shared" si="4"/>
        <v>22764</v>
      </c>
      <c r="J189" s="241">
        <f t="shared" si="5"/>
        <v>142574</v>
      </c>
      <c r="L189" s="28"/>
      <c r="M189" s="28"/>
      <c r="N189" s="28"/>
      <c r="O189" s="25"/>
    </row>
    <row r="190" spans="1:15" ht="24.95" customHeight="1" x14ac:dyDescent="0.25">
      <c r="A190" s="214">
        <v>270</v>
      </c>
      <c r="B190" s="104" t="s">
        <v>2075</v>
      </c>
      <c r="C190" s="217" t="s">
        <v>359</v>
      </c>
      <c r="D190" s="73">
        <v>185</v>
      </c>
      <c r="E190" s="239" t="s">
        <v>1700</v>
      </c>
      <c r="F190" s="239" t="s">
        <v>359</v>
      </c>
      <c r="G190" s="240">
        <v>1</v>
      </c>
      <c r="H190" s="238">
        <f>ROUND(VLOOKUP(A190,'ESTUDIO DE MERCADO (2)'!$A$7:$BP$540,67,0),0)</f>
        <v>204976</v>
      </c>
      <c r="I190" s="241">
        <f t="shared" si="4"/>
        <v>38945</v>
      </c>
      <c r="J190" s="241">
        <f t="shared" si="5"/>
        <v>243921</v>
      </c>
      <c r="L190" s="28"/>
      <c r="M190" s="28"/>
      <c r="N190" s="28"/>
      <c r="O190" s="25"/>
    </row>
    <row r="191" spans="1:15" ht="24.95" customHeight="1" x14ac:dyDescent="0.25">
      <c r="A191" s="214">
        <v>271</v>
      </c>
      <c r="B191" s="104" t="s">
        <v>1705</v>
      </c>
      <c r="C191" s="217" t="s">
        <v>18</v>
      </c>
      <c r="D191" s="73">
        <v>186</v>
      </c>
      <c r="E191" s="239" t="s">
        <v>1701</v>
      </c>
      <c r="F191" s="239" t="s">
        <v>18</v>
      </c>
      <c r="G191" s="240">
        <v>1</v>
      </c>
      <c r="H191" s="238">
        <f>ROUND(VLOOKUP(A191,'ESTUDIO DE MERCADO (2)'!$A$7:$BP$540,67,0),0)</f>
        <v>1104275</v>
      </c>
      <c r="I191" s="241">
        <f t="shared" si="4"/>
        <v>209812</v>
      </c>
      <c r="J191" s="241">
        <f t="shared" si="5"/>
        <v>1314087</v>
      </c>
      <c r="L191" s="28"/>
      <c r="M191" s="28"/>
      <c r="N191" s="28"/>
      <c r="O191" s="25"/>
    </row>
    <row r="192" spans="1:15" ht="24.95" customHeight="1" x14ac:dyDescent="0.25">
      <c r="A192" s="214">
        <v>272</v>
      </c>
      <c r="B192" s="104" t="s">
        <v>1706</v>
      </c>
      <c r="C192" s="217" t="s">
        <v>18</v>
      </c>
      <c r="D192" s="73">
        <v>187</v>
      </c>
      <c r="E192" s="239" t="s">
        <v>1702</v>
      </c>
      <c r="F192" s="239" t="s">
        <v>18</v>
      </c>
      <c r="G192" s="240">
        <v>1</v>
      </c>
      <c r="H192" s="238">
        <f>ROUND(VLOOKUP(A192,'ESTUDIO DE MERCADO (2)'!$A$7:$BP$540,67,0),0)</f>
        <v>9254</v>
      </c>
      <c r="I192" s="241">
        <f t="shared" si="4"/>
        <v>1758</v>
      </c>
      <c r="J192" s="241">
        <f t="shared" si="5"/>
        <v>11012</v>
      </c>
      <c r="L192" s="28"/>
      <c r="M192" s="28"/>
      <c r="N192" s="28"/>
      <c r="O192" s="25"/>
    </row>
    <row r="193" spans="1:15" ht="24.95" customHeight="1" x14ac:dyDescent="0.25">
      <c r="A193" s="214">
        <v>273</v>
      </c>
      <c r="B193" s="104" t="s">
        <v>1707</v>
      </c>
      <c r="C193" s="217" t="s">
        <v>18</v>
      </c>
      <c r="D193" s="73">
        <v>188</v>
      </c>
      <c r="E193" s="239" t="s">
        <v>1703</v>
      </c>
      <c r="F193" s="239" t="s">
        <v>18</v>
      </c>
      <c r="G193" s="240">
        <v>1</v>
      </c>
      <c r="H193" s="238">
        <f>ROUND(VLOOKUP(A193,'ESTUDIO DE MERCADO (2)'!$A$7:$BP$540,67,0),0)</f>
        <v>9035</v>
      </c>
      <c r="I193" s="241">
        <f t="shared" si="4"/>
        <v>1717</v>
      </c>
      <c r="J193" s="241">
        <f t="shared" si="5"/>
        <v>10752</v>
      </c>
      <c r="L193" s="28"/>
      <c r="M193" s="28"/>
      <c r="N193" s="28"/>
      <c r="O193" s="25"/>
    </row>
    <row r="194" spans="1:15" ht="24.95" customHeight="1" x14ac:dyDescent="0.25">
      <c r="A194" s="214">
        <v>277</v>
      </c>
      <c r="B194" s="104" t="s">
        <v>1708</v>
      </c>
      <c r="C194" s="217" t="s">
        <v>18</v>
      </c>
      <c r="D194" s="73">
        <v>189</v>
      </c>
      <c r="E194" s="239" t="s">
        <v>1704</v>
      </c>
      <c r="F194" s="239" t="s">
        <v>18</v>
      </c>
      <c r="G194" s="240">
        <v>1</v>
      </c>
      <c r="H194" s="238">
        <f>ROUND(VLOOKUP(A194,'ESTUDIO DE MERCADO (2)'!$A$7:$BP$540,67,0),0)</f>
        <v>30437</v>
      </c>
      <c r="I194" s="241">
        <f t="shared" si="4"/>
        <v>5783</v>
      </c>
      <c r="J194" s="241">
        <f t="shared" si="5"/>
        <v>36220</v>
      </c>
      <c r="L194" s="28"/>
      <c r="M194" s="28"/>
      <c r="N194" s="28"/>
      <c r="O194" s="25"/>
    </row>
    <row r="195" spans="1:15" ht="24.95" customHeight="1" x14ac:dyDescent="0.25">
      <c r="A195" s="214">
        <v>278</v>
      </c>
      <c r="B195" s="104" t="s">
        <v>1709</v>
      </c>
      <c r="C195" s="217" t="s">
        <v>18</v>
      </c>
      <c r="D195" s="73">
        <v>190</v>
      </c>
      <c r="E195" s="239" t="s">
        <v>1705</v>
      </c>
      <c r="F195" s="239" t="s">
        <v>18</v>
      </c>
      <c r="G195" s="240">
        <v>1</v>
      </c>
      <c r="H195" s="238">
        <f>ROUND(VLOOKUP(A195,'ESTUDIO DE MERCADO (2)'!$A$7:$BP$540,67,0),0)</f>
        <v>13521</v>
      </c>
      <c r="I195" s="241">
        <f t="shared" si="4"/>
        <v>2569</v>
      </c>
      <c r="J195" s="241">
        <f t="shared" si="5"/>
        <v>16090</v>
      </c>
      <c r="L195" s="28"/>
      <c r="M195" s="28"/>
      <c r="N195" s="28"/>
      <c r="O195" s="25"/>
    </row>
    <row r="196" spans="1:15" ht="24.95" customHeight="1" x14ac:dyDescent="0.25">
      <c r="A196" s="214">
        <v>279</v>
      </c>
      <c r="B196" s="104" t="s">
        <v>1710</v>
      </c>
      <c r="C196" s="217" t="s">
        <v>18</v>
      </c>
      <c r="D196" s="73">
        <v>191</v>
      </c>
      <c r="E196" s="239" t="s">
        <v>1706</v>
      </c>
      <c r="F196" s="239" t="s">
        <v>18</v>
      </c>
      <c r="G196" s="240">
        <v>1</v>
      </c>
      <c r="H196" s="238">
        <f>ROUND(VLOOKUP(A196,'ESTUDIO DE MERCADO (2)'!$A$7:$BP$540,67,0),0)</f>
        <v>16885</v>
      </c>
      <c r="I196" s="241">
        <f t="shared" si="4"/>
        <v>3208</v>
      </c>
      <c r="J196" s="241">
        <f t="shared" si="5"/>
        <v>20093</v>
      </c>
      <c r="L196" s="28"/>
      <c r="M196" s="28"/>
      <c r="N196" s="28"/>
      <c r="O196" s="25"/>
    </row>
    <row r="197" spans="1:15" ht="24.95" customHeight="1" x14ac:dyDescent="0.25">
      <c r="A197" s="214">
        <v>280</v>
      </c>
      <c r="B197" s="104" t="s">
        <v>1711</v>
      </c>
      <c r="C197" s="217" t="s">
        <v>18</v>
      </c>
      <c r="D197" s="73">
        <v>192</v>
      </c>
      <c r="E197" s="239" t="s">
        <v>1707</v>
      </c>
      <c r="F197" s="239" t="s">
        <v>18</v>
      </c>
      <c r="G197" s="240">
        <v>1</v>
      </c>
      <c r="H197" s="238">
        <f>ROUND(VLOOKUP(A197,'ESTUDIO DE MERCADO (2)'!$A$7:$BP$540,67,0),0)</f>
        <v>5706</v>
      </c>
      <c r="I197" s="241">
        <f t="shared" si="4"/>
        <v>1084</v>
      </c>
      <c r="J197" s="241">
        <f t="shared" si="5"/>
        <v>6790</v>
      </c>
      <c r="L197" s="28"/>
      <c r="M197" s="28"/>
      <c r="N197" s="28"/>
      <c r="O197" s="25"/>
    </row>
    <row r="198" spans="1:15" ht="24.95" customHeight="1" x14ac:dyDescent="0.25">
      <c r="A198" s="214">
        <v>281</v>
      </c>
      <c r="B198" s="104" t="s">
        <v>1712</v>
      </c>
      <c r="C198" s="217" t="s">
        <v>18</v>
      </c>
      <c r="D198" s="73">
        <v>193</v>
      </c>
      <c r="E198" s="239" t="s">
        <v>1708</v>
      </c>
      <c r="F198" s="239" t="s">
        <v>18</v>
      </c>
      <c r="G198" s="240">
        <v>1</v>
      </c>
      <c r="H198" s="238">
        <f>ROUND(VLOOKUP(A198,'ESTUDIO DE MERCADO (2)'!$A$7:$BP$540,67,0),0)</f>
        <v>32707</v>
      </c>
      <c r="I198" s="241">
        <f t="shared" si="4"/>
        <v>6214</v>
      </c>
      <c r="J198" s="241">
        <f t="shared" si="5"/>
        <v>38921</v>
      </c>
      <c r="L198" s="28"/>
      <c r="M198" s="28"/>
      <c r="N198" s="28"/>
      <c r="O198" s="25"/>
    </row>
    <row r="199" spans="1:15" ht="24.95" customHeight="1" x14ac:dyDescent="0.25">
      <c r="A199" s="214">
        <v>282</v>
      </c>
      <c r="B199" s="104" t="s">
        <v>1713</v>
      </c>
      <c r="C199" s="217" t="s">
        <v>18</v>
      </c>
      <c r="D199" s="73">
        <v>194</v>
      </c>
      <c r="E199" s="239" t="s">
        <v>1709</v>
      </c>
      <c r="F199" s="239" t="s">
        <v>18</v>
      </c>
      <c r="G199" s="240">
        <v>1</v>
      </c>
      <c r="H199" s="238">
        <f>ROUND(VLOOKUP(A199,'ESTUDIO DE MERCADO (2)'!$A$7:$BP$540,67,0),0)</f>
        <v>9487</v>
      </c>
      <c r="I199" s="241">
        <f t="shared" ref="I199:I262" si="6">ROUND(H199*0.19,0)</f>
        <v>1803</v>
      </c>
      <c r="J199" s="241">
        <f t="shared" ref="J199:J262" si="7">+I199+H199</f>
        <v>11290</v>
      </c>
      <c r="L199" s="28"/>
      <c r="M199" s="28"/>
      <c r="N199" s="28"/>
      <c r="O199" s="25"/>
    </row>
    <row r="200" spans="1:15" ht="24.95" customHeight="1" x14ac:dyDescent="0.25">
      <c r="A200" s="214">
        <v>283</v>
      </c>
      <c r="B200" s="104" t="s">
        <v>1714</v>
      </c>
      <c r="C200" s="217" t="s">
        <v>18</v>
      </c>
      <c r="D200" s="73">
        <v>195</v>
      </c>
      <c r="E200" s="239" t="s">
        <v>1710</v>
      </c>
      <c r="F200" s="239" t="s">
        <v>18</v>
      </c>
      <c r="G200" s="240">
        <v>1</v>
      </c>
      <c r="H200" s="238">
        <f>ROUND(VLOOKUP(A200,'ESTUDIO DE MERCADO (2)'!$A$7:$BP$540,67,0),0)</f>
        <v>9487</v>
      </c>
      <c r="I200" s="241">
        <f t="shared" si="6"/>
        <v>1803</v>
      </c>
      <c r="J200" s="241">
        <f t="shared" si="7"/>
        <v>11290</v>
      </c>
      <c r="L200" s="28"/>
      <c r="M200" s="28"/>
      <c r="N200" s="28"/>
      <c r="O200" s="25"/>
    </row>
    <row r="201" spans="1:15" ht="24.95" customHeight="1" x14ac:dyDescent="0.25">
      <c r="A201" s="214">
        <v>284</v>
      </c>
      <c r="B201" s="104" t="s">
        <v>1715</v>
      </c>
      <c r="C201" s="217" t="s">
        <v>18</v>
      </c>
      <c r="D201" s="73">
        <v>196</v>
      </c>
      <c r="E201" s="239" t="s">
        <v>1711</v>
      </c>
      <c r="F201" s="239" t="s">
        <v>18</v>
      </c>
      <c r="G201" s="240">
        <v>1</v>
      </c>
      <c r="H201" s="238">
        <f>ROUND(VLOOKUP(A201,'ESTUDIO DE MERCADO (2)'!$A$7:$BP$540,67,0),0)</f>
        <v>13521</v>
      </c>
      <c r="I201" s="241">
        <f t="shared" si="6"/>
        <v>2569</v>
      </c>
      <c r="J201" s="241">
        <f t="shared" si="7"/>
        <v>16090</v>
      </c>
      <c r="L201" s="28"/>
      <c r="M201" s="28"/>
      <c r="N201" s="28"/>
      <c r="O201" s="25"/>
    </row>
    <row r="202" spans="1:15" ht="24.95" customHeight="1" x14ac:dyDescent="0.25">
      <c r="A202" s="214">
        <v>285</v>
      </c>
      <c r="B202" s="104" t="s">
        <v>2076</v>
      </c>
      <c r="C202" s="217" t="s">
        <v>18</v>
      </c>
      <c r="D202" s="73">
        <v>197</v>
      </c>
      <c r="E202" s="239" t="s">
        <v>1712</v>
      </c>
      <c r="F202" s="239" t="s">
        <v>18</v>
      </c>
      <c r="G202" s="240">
        <v>1</v>
      </c>
      <c r="H202" s="238">
        <f>ROUND(VLOOKUP(A202,'ESTUDIO DE MERCADO (2)'!$A$7:$BP$540,67,0),0)</f>
        <v>31008</v>
      </c>
      <c r="I202" s="241">
        <f t="shared" si="6"/>
        <v>5892</v>
      </c>
      <c r="J202" s="241">
        <f t="shared" si="7"/>
        <v>36900</v>
      </c>
      <c r="L202" s="28"/>
      <c r="M202" s="28"/>
      <c r="N202" s="28"/>
      <c r="O202" s="25"/>
    </row>
    <row r="203" spans="1:15" ht="24.95" customHeight="1" x14ac:dyDescent="0.25">
      <c r="A203" s="214">
        <v>286</v>
      </c>
      <c r="B203" s="104" t="s">
        <v>1717</v>
      </c>
      <c r="C203" s="217" t="s">
        <v>18</v>
      </c>
      <c r="D203" s="73">
        <v>198</v>
      </c>
      <c r="E203" s="239" t="s">
        <v>1713</v>
      </c>
      <c r="F203" s="239" t="s">
        <v>18</v>
      </c>
      <c r="G203" s="240">
        <v>1</v>
      </c>
      <c r="H203" s="238">
        <f>ROUND(VLOOKUP(A203,'ESTUDIO DE MERCADO (2)'!$A$7:$BP$540,67,0),0)</f>
        <v>62941</v>
      </c>
      <c r="I203" s="241">
        <f t="shared" si="6"/>
        <v>11959</v>
      </c>
      <c r="J203" s="241">
        <f t="shared" si="7"/>
        <v>74900</v>
      </c>
      <c r="L203" s="28"/>
      <c r="M203" s="28"/>
      <c r="N203" s="28"/>
      <c r="O203" s="25"/>
    </row>
    <row r="204" spans="1:15" ht="24.95" customHeight="1" x14ac:dyDescent="0.25">
      <c r="A204" s="214">
        <v>287</v>
      </c>
      <c r="B204" s="104" t="s">
        <v>1718</v>
      </c>
      <c r="C204" s="217" t="s">
        <v>18</v>
      </c>
      <c r="D204" s="73">
        <v>199</v>
      </c>
      <c r="E204" s="239" t="s">
        <v>1714</v>
      </c>
      <c r="F204" s="239" t="s">
        <v>18</v>
      </c>
      <c r="G204" s="240">
        <v>1</v>
      </c>
      <c r="H204" s="238">
        <f>ROUND(VLOOKUP(A204,'ESTUDIO DE MERCADO (2)'!$A$7:$BP$540,67,0),0)</f>
        <v>105798</v>
      </c>
      <c r="I204" s="241">
        <f t="shared" si="6"/>
        <v>20102</v>
      </c>
      <c r="J204" s="241">
        <f t="shared" si="7"/>
        <v>125900</v>
      </c>
      <c r="L204" s="28"/>
      <c r="M204" s="28"/>
      <c r="N204" s="28"/>
      <c r="O204" s="25"/>
    </row>
    <row r="205" spans="1:15" ht="24.95" customHeight="1" x14ac:dyDescent="0.25">
      <c r="A205" s="214">
        <v>288</v>
      </c>
      <c r="B205" s="104" t="s">
        <v>1719</v>
      </c>
      <c r="C205" s="217" t="s">
        <v>18</v>
      </c>
      <c r="D205" s="73">
        <v>200</v>
      </c>
      <c r="E205" s="239" t="s">
        <v>1715</v>
      </c>
      <c r="F205" s="239" t="s">
        <v>18</v>
      </c>
      <c r="G205" s="240">
        <v>1</v>
      </c>
      <c r="H205" s="238">
        <f>ROUND(VLOOKUP(A205,'ESTUDIO DE MERCADO (2)'!$A$7:$BP$540,67,0),0)</f>
        <v>148655</v>
      </c>
      <c r="I205" s="241">
        <f t="shared" si="6"/>
        <v>28244</v>
      </c>
      <c r="J205" s="241">
        <f t="shared" si="7"/>
        <v>176899</v>
      </c>
      <c r="L205" s="28"/>
      <c r="M205" s="28"/>
      <c r="N205" s="28"/>
      <c r="O205" s="25"/>
    </row>
    <row r="206" spans="1:15" ht="24.95" customHeight="1" x14ac:dyDescent="0.25">
      <c r="A206" s="214">
        <v>289</v>
      </c>
      <c r="B206" s="104" t="s">
        <v>1720</v>
      </c>
      <c r="C206" s="217" t="s">
        <v>18</v>
      </c>
      <c r="D206" s="73">
        <v>201</v>
      </c>
      <c r="E206" s="239" t="s">
        <v>1716</v>
      </c>
      <c r="F206" s="239" t="s">
        <v>18</v>
      </c>
      <c r="G206" s="240">
        <v>1</v>
      </c>
      <c r="H206" s="238">
        <f>ROUND(VLOOKUP(A206,'ESTUDIO DE MERCADO (2)'!$A$7:$BP$540,67,0),0)</f>
        <v>162100</v>
      </c>
      <c r="I206" s="241">
        <f t="shared" si="6"/>
        <v>30799</v>
      </c>
      <c r="J206" s="241">
        <f t="shared" si="7"/>
        <v>192899</v>
      </c>
      <c r="L206" s="28"/>
      <c r="M206" s="28"/>
      <c r="N206" s="28"/>
      <c r="O206" s="25"/>
    </row>
    <row r="207" spans="1:15" ht="24.95" customHeight="1" x14ac:dyDescent="0.25">
      <c r="A207" s="214">
        <v>290</v>
      </c>
      <c r="B207" s="104" t="s">
        <v>1721</v>
      </c>
      <c r="C207" s="217" t="s">
        <v>18</v>
      </c>
      <c r="D207" s="73">
        <v>202</v>
      </c>
      <c r="E207" s="239" t="s">
        <v>1717</v>
      </c>
      <c r="F207" s="239" t="s">
        <v>18</v>
      </c>
      <c r="G207" s="240">
        <v>1</v>
      </c>
      <c r="H207" s="238">
        <f>ROUND(VLOOKUP(A207,'ESTUDIO DE MERCADO (2)'!$A$7:$BP$540,67,0),0)</f>
        <v>158682</v>
      </c>
      <c r="I207" s="241">
        <f t="shared" si="6"/>
        <v>30150</v>
      </c>
      <c r="J207" s="241">
        <f t="shared" si="7"/>
        <v>188832</v>
      </c>
      <c r="L207" s="28"/>
      <c r="M207" s="28"/>
      <c r="N207" s="28"/>
      <c r="O207" s="25"/>
    </row>
    <row r="208" spans="1:15" ht="24.95" customHeight="1" x14ac:dyDescent="0.25">
      <c r="A208" s="214">
        <v>291</v>
      </c>
      <c r="B208" s="104" t="s">
        <v>1722</v>
      </c>
      <c r="C208" s="217" t="s">
        <v>18</v>
      </c>
      <c r="D208" s="73">
        <v>203</v>
      </c>
      <c r="E208" s="239" t="s">
        <v>1718</v>
      </c>
      <c r="F208" s="239" t="s">
        <v>18</v>
      </c>
      <c r="G208" s="240">
        <v>1</v>
      </c>
      <c r="H208" s="238">
        <f>ROUND(VLOOKUP(A208,'ESTUDIO DE MERCADO (2)'!$A$7:$BP$540,67,0),0)</f>
        <v>189832</v>
      </c>
      <c r="I208" s="241">
        <f t="shared" si="6"/>
        <v>36068</v>
      </c>
      <c r="J208" s="241">
        <f t="shared" si="7"/>
        <v>225900</v>
      </c>
      <c r="L208" s="28"/>
      <c r="M208" s="28"/>
      <c r="N208" s="28"/>
      <c r="O208" s="25"/>
    </row>
    <row r="209" spans="1:15" ht="24.95" customHeight="1" x14ac:dyDescent="0.25">
      <c r="A209" s="214">
        <v>292</v>
      </c>
      <c r="B209" s="104" t="s">
        <v>1723</v>
      </c>
      <c r="C209" s="217" t="s">
        <v>18</v>
      </c>
      <c r="D209" s="73">
        <v>204</v>
      </c>
      <c r="E209" s="239" t="s">
        <v>1719</v>
      </c>
      <c r="F209" s="239" t="s">
        <v>18</v>
      </c>
      <c r="G209" s="240">
        <v>1</v>
      </c>
      <c r="H209" s="238">
        <f>ROUND(VLOOKUP(A209,'ESTUDIO DE MERCADO (2)'!$A$7:$BP$540,67,0),0)</f>
        <v>17563</v>
      </c>
      <c r="I209" s="241">
        <f t="shared" si="6"/>
        <v>3337</v>
      </c>
      <c r="J209" s="241">
        <f t="shared" si="7"/>
        <v>20900</v>
      </c>
      <c r="L209" s="28"/>
      <c r="M209" s="28"/>
      <c r="N209" s="28"/>
      <c r="O209" s="25"/>
    </row>
    <row r="210" spans="1:15" ht="24.95" customHeight="1" x14ac:dyDescent="0.25">
      <c r="A210" s="214">
        <v>293</v>
      </c>
      <c r="B210" s="104" t="s">
        <v>1724</v>
      </c>
      <c r="C210" s="217" t="s">
        <v>18</v>
      </c>
      <c r="D210" s="73">
        <v>205</v>
      </c>
      <c r="E210" s="239" t="s">
        <v>1720</v>
      </c>
      <c r="F210" s="239" t="s">
        <v>18</v>
      </c>
      <c r="G210" s="240">
        <v>1</v>
      </c>
      <c r="H210" s="238">
        <f>ROUND(VLOOKUP(A210,'ESTUDIO DE MERCADO (2)'!$A$7:$BP$540,67,0),0)</f>
        <v>4622</v>
      </c>
      <c r="I210" s="241">
        <f t="shared" si="6"/>
        <v>878</v>
      </c>
      <c r="J210" s="241">
        <f t="shared" si="7"/>
        <v>5500</v>
      </c>
      <c r="L210" s="28"/>
      <c r="M210" s="28"/>
      <c r="N210" s="28"/>
      <c r="O210" s="25"/>
    </row>
    <row r="211" spans="1:15" ht="24.95" customHeight="1" x14ac:dyDescent="0.25">
      <c r="A211" s="214">
        <v>294</v>
      </c>
      <c r="B211" s="104" t="s">
        <v>1725</v>
      </c>
      <c r="C211" s="217" t="s">
        <v>18</v>
      </c>
      <c r="D211" s="73">
        <v>206</v>
      </c>
      <c r="E211" s="239" t="s">
        <v>1721</v>
      </c>
      <c r="F211" s="239" t="s">
        <v>18</v>
      </c>
      <c r="G211" s="240">
        <v>1</v>
      </c>
      <c r="H211" s="238">
        <f>ROUND(VLOOKUP(A211,'ESTUDIO DE MERCADO (2)'!$A$7:$BP$540,67,0),0)</f>
        <v>16723</v>
      </c>
      <c r="I211" s="241">
        <f t="shared" si="6"/>
        <v>3177</v>
      </c>
      <c r="J211" s="241">
        <f t="shared" si="7"/>
        <v>19900</v>
      </c>
      <c r="L211" s="28"/>
      <c r="M211" s="28"/>
      <c r="N211" s="28"/>
      <c r="O211" s="25"/>
    </row>
    <row r="212" spans="1:15" ht="24.95" customHeight="1" x14ac:dyDescent="0.25">
      <c r="A212" s="214">
        <v>295</v>
      </c>
      <c r="B212" s="104" t="s">
        <v>1726</v>
      </c>
      <c r="C212" s="217" t="s">
        <v>18</v>
      </c>
      <c r="D212" s="73">
        <v>207</v>
      </c>
      <c r="E212" s="239" t="s">
        <v>1722</v>
      </c>
      <c r="F212" s="239" t="s">
        <v>18</v>
      </c>
      <c r="G212" s="240">
        <v>1</v>
      </c>
      <c r="H212" s="238">
        <f>ROUND(VLOOKUP(A212,'ESTUDIO DE MERCADO (2)'!$A$7:$BP$540,67,0),0)</f>
        <v>16722</v>
      </c>
      <c r="I212" s="241">
        <f t="shared" si="6"/>
        <v>3177</v>
      </c>
      <c r="J212" s="241">
        <f t="shared" si="7"/>
        <v>19899</v>
      </c>
      <c r="L212" s="28"/>
      <c r="M212" s="28"/>
      <c r="N212" s="28"/>
      <c r="O212" s="25"/>
    </row>
    <row r="213" spans="1:15" ht="24.95" customHeight="1" x14ac:dyDescent="0.25">
      <c r="A213" s="214">
        <v>296</v>
      </c>
      <c r="B213" s="104" t="s">
        <v>1727</v>
      </c>
      <c r="C213" s="217" t="s">
        <v>18</v>
      </c>
      <c r="D213" s="73">
        <v>208</v>
      </c>
      <c r="E213" s="239" t="s">
        <v>1723</v>
      </c>
      <c r="F213" s="239" t="s">
        <v>18</v>
      </c>
      <c r="G213" s="240">
        <v>1</v>
      </c>
      <c r="H213" s="238">
        <f>ROUND(VLOOKUP(A213,'ESTUDIO DE MERCADO (2)'!$A$7:$BP$540,67,0),0)</f>
        <v>16722</v>
      </c>
      <c r="I213" s="241">
        <f t="shared" si="6"/>
        <v>3177</v>
      </c>
      <c r="J213" s="241">
        <f t="shared" si="7"/>
        <v>19899</v>
      </c>
      <c r="L213" s="28"/>
      <c r="M213" s="28"/>
      <c r="N213" s="28"/>
      <c r="O213" s="25"/>
    </row>
    <row r="214" spans="1:15" ht="24.95" customHeight="1" x14ac:dyDescent="0.25">
      <c r="A214" s="214">
        <v>297</v>
      </c>
      <c r="B214" s="104" t="s">
        <v>1728</v>
      </c>
      <c r="C214" s="217" t="s">
        <v>18</v>
      </c>
      <c r="D214" s="73">
        <v>209</v>
      </c>
      <c r="E214" s="239" t="s">
        <v>1724</v>
      </c>
      <c r="F214" s="239" t="s">
        <v>18</v>
      </c>
      <c r="G214" s="240">
        <v>1</v>
      </c>
      <c r="H214" s="238">
        <f>ROUND(VLOOKUP(A214,'ESTUDIO DE MERCADO (2)'!$A$7:$BP$540,67,0),0)</f>
        <v>25126</v>
      </c>
      <c r="I214" s="241">
        <f t="shared" si="6"/>
        <v>4774</v>
      </c>
      <c r="J214" s="241">
        <f t="shared" si="7"/>
        <v>29900</v>
      </c>
      <c r="L214" s="28"/>
      <c r="M214" s="28"/>
      <c r="N214" s="28"/>
      <c r="O214" s="25"/>
    </row>
    <row r="215" spans="1:15" ht="24.95" customHeight="1" x14ac:dyDescent="0.25">
      <c r="A215" s="214">
        <v>299</v>
      </c>
      <c r="B215" s="104" t="s">
        <v>1729</v>
      </c>
      <c r="C215" s="217" t="s">
        <v>18</v>
      </c>
      <c r="D215" s="73">
        <v>210</v>
      </c>
      <c r="E215" s="239" t="s">
        <v>1725</v>
      </c>
      <c r="F215" s="239" t="s">
        <v>18</v>
      </c>
      <c r="G215" s="240">
        <v>1</v>
      </c>
      <c r="H215" s="238">
        <f>ROUND(VLOOKUP(A215,'ESTUDIO DE MERCADO (2)'!$A$7:$BP$540,67,0),0)</f>
        <v>12521</v>
      </c>
      <c r="I215" s="241">
        <f t="shared" si="6"/>
        <v>2379</v>
      </c>
      <c r="J215" s="241">
        <f t="shared" si="7"/>
        <v>14900</v>
      </c>
      <c r="L215" s="28"/>
      <c r="M215" s="28"/>
      <c r="N215" s="28"/>
      <c r="O215" s="25"/>
    </row>
    <row r="216" spans="1:15" ht="24.95" customHeight="1" x14ac:dyDescent="0.25">
      <c r="A216" s="214">
        <v>300</v>
      </c>
      <c r="B216" s="104" t="s">
        <v>1730</v>
      </c>
      <c r="C216" s="217" t="s">
        <v>18</v>
      </c>
      <c r="D216" s="73">
        <v>211</v>
      </c>
      <c r="E216" s="239" t="s">
        <v>1726</v>
      </c>
      <c r="F216" s="239" t="s">
        <v>18</v>
      </c>
      <c r="G216" s="240">
        <v>1</v>
      </c>
      <c r="H216" s="238">
        <f>ROUND(VLOOKUP(A216,'ESTUDIO DE MERCADO (2)'!$A$7:$BP$540,67,0),0)</f>
        <v>1849</v>
      </c>
      <c r="I216" s="241">
        <f t="shared" si="6"/>
        <v>351</v>
      </c>
      <c r="J216" s="241">
        <f t="shared" si="7"/>
        <v>2200</v>
      </c>
      <c r="L216" s="28"/>
      <c r="M216" s="28"/>
      <c r="N216" s="28"/>
      <c r="O216" s="25"/>
    </row>
    <row r="217" spans="1:15" ht="24.95" customHeight="1" x14ac:dyDescent="0.25">
      <c r="A217" s="214">
        <v>301</v>
      </c>
      <c r="B217" s="104" t="s">
        <v>1731</v>
      </c>
      <c r="C217" s="217" t="s">
        <v>18</v>
      </c>
      <c r="D217" s="73">
        <v>212</v>
      </c>
      <c r="E217" s="239" t="s">
        <v>1727</v>
      </c>
      <c r="F217" s="239" t="s">
        <v>18</v>
      </c>
      <c r="G217" s="240">
        <v>1</v>
      </c>
      <c r="H217" s="238">
        <f>ROUND(VLOOKUP(A217,'ESTUDIO DE MERCADO (2)'!$A$7:$BP$540,67,0),0)</f>
        <v>1849</v>
      </c>
      <c r="I217" s="241">
        <f t="shared" si="6"/>
        <v>351</v>
      </c>
      <c r="J217" s="241">
        <f t="shared" si="7"/>
        <v>2200</v>
      </c>
      <c r="L217" s="28"/>
      <c r="M217" s="28"/>
      <c r="N217" s="28"/>
      <c r="O217" s="25"/>
    </row>
    <row r="218" spans="1:15" ht="24.95" customHeight="1" x14ac:dyDescent="0.25">
      <c r="A218" s="214">
        <v>302</v>
      </c>
      <c r="B218" s="104" t="s">
        <v>1732</v>
      </c>
      <c r="C218" s="217" t="s">
        <v>101</v>
      </c>
      <c r="D218" s="73">
        <v>213</v>
      </c>
      <c r="E218" s="239" t="s">
        <v>1728</v>
      </c>
      <c r="F218" s="239" t="s">
        <v>101</v>
      </c>
      <c r="G218" s="240">
        <v>1</v>
      </c>
      <c r="H218" s="238">
        <f>ROUND(VLOOKUP(A218,'ESTUDIO DE MERCADO (2)'!$A$7:$BP$540,67,0),0)</f>
        <v>62101</v>
      </c>
      <c r="I218" s="241">
        <f t="shared" si="6"/>
        <v>11799</v>
      </c>
      <c r="J218" s="241">
        <f t="shared" si="7"/>
        <v>73900</v>
      </c>
      <c r="L218" s="28"/>
      <c r="M218" s="28"/>
      <c r="N218" s="28"/>
      <c r="O218" s="25"/>
    </row>
    <row r="219" spans="1:15" ht="24.95" customHeight="1" x14ac:dyDescent="0.25">
      <c r="A219" s="214">
        <v>303</v>
      </c>
      <c r="B219" s="104" t="s">
        <v>1733</v>
      </c>
      <c r="C219" s="217" t="s">
        <v>18</v>
      </c>
      <c r="D219" s="73">
        <v>214</v>
      </c>
      <c r="E219" s="239" t="s">
        <v>1729</v>
      </c>
      <c r="F219" s="239" t="s">
        <v>18</v>
      </c>
      <c r="G219" s="240">
        <v>1</v>
      </c>
      <c r="H219" s="238">
        <f>ROUND(VLOOKUP(A219,'ESTUDIO DE MERCADO (2)'!$A$7:$BP$540,67,0),0)</f>
        <v>151176</v>
      </c>
      <c r="I219" s="241">
        <f t="shared" si="6"/>
        <v>28723</v>
      </c>
      <c r="J219" s="241">
        <f t="shared" si="7"/>
        <v>179899</v>
      </c>
      <c r="L219" s="28"/>
      <c r="M219" s="28"/>
      <c r="N219" s="28"/>
      <c r="O219" s="25"/>
    </row>
    <row r="220" spans="1:15" ht="24.95" customHeight="1" x14ac:dyDescent="0.25">
      <c r="A220" s="214">
        <v>304</v>
      </c>
      <c r="B220" s="104" t="s">
        <v>1734</v>
      </c>
      <c r="C220" s="217" t="s">
        <v>18</v>
      </c>
      <c r="D220" s="73">
        <v>215</v>
      </c>
      <c r="E220" s="239" t="s">
        <v>1730</v>
      </c>
      <c r="F220" s="239" t="s">
        <v>18</v>
      </c>
      <c r="G220" s="240">
        <v>1</v>
      </c>
      <c r="H220" s="238">
        <f>ROUND(VLOOKUP(A220,'ESTUDIO DE MERCADO (2)'!$A$7:$BP$540,67,0),0)</f>
        <v>90572</v>
      </c>
      <c r="I220" s="241">
        <f t="shared" si="6"/>
        <v>17209</v>
      </c>
      <c r="J220" s="241">
        <f t="shared" si="7"/>
        <v>107781</v>
      </c>
      <c r="L220" s="28"/>
      <c r="M220" s="28"/>
      <c r="N220" s="28"/>
      <c r="O220" s="25"/>
    </row>
    <row r="221" spans="1:15" ht="24.95" customHeight="1" x14ac:dyDescent="0.25">
      <c r="A221" s="214">
        <v>305</v>
      </c>
      <c r="B221" s="104" t="s">
        <v>1735</v>
      </c>
      <c r="C221" s="217" t="s">
        <v>18</v>
      </c>
      <c r="D221" s="73">
        <v>216</v>
      </c>
      <c r="E221" s="239" t="s">
        <v>1731</v>
      </c>
      <c r="F221" s="239" t="s">
        <v>18</v>
      </c>
      <c r="G221" s="240">
        <v>1</v>
      </c>
      <c r="H221" s="238">
        <f>ROUND(VLOOKUP(A221,'ESTUDIO DE MERCADO (2)'!$A$7:$BP$540,67,0),0)</f>
        <v>4118</v>
      </c>
      <c r="I221" s="241">
        <f t="shared" si="6"/>
        <v>782</v>
      </c>
      <c r="J221" s="241">
        <f t="shared" si="7"/>
        <v>4900</v>
      </c>
      <c r="L221" s="28"/>
      <c r="M221" s="28"/>
      <c r="N221" s="28"/>
      <c r="O221" s="25"/>
    </row>
    <row r="222" spans="1:15" ht="24.95" customHeight="1" x14ac:dyDescent="0.25">
      <c r="A222" s="214">
        <v>306</v>
      </c>
      <c r="B222" s="104" t="s">
        <v>1736</v>
      </c>
      <c r="C222" s="217" t="s">
        <v>18</v>
      </c>
      <c r="D222" s="73">
        <v>217</v>
      </c>
      <c r="E222" s="239" t="s">
        <v>1732</v>
      </c>
      <c r="F222" s="239" t="s">
        <v>18</v>
      </c>
      <c r="G222" s="240">
        <v>1</v>
      </c>
      <c r="H222" s="238">
        <f>ROUND(VLOOKUP(A222,'ESTUDIO DE MERCADO (2)'!$A$7:$BP$540,67,0),0)</f>
        <v>7974</v>
      </c>
      <c r="I222" s="241">
        <f t="shared" si="6"/>
        <v>1515</v>
      </c>
      <c r="J222" s="241">
        <f t="shared" si="7"/>
        <v>9489</v>
      </c>
      <c r="L222" s="28"/>
      <c r="M222" s="28"/>
      <c r="N222" s="28"/>
      <c r="O222" s="25"/>
    </row>
    <row r="223" spans="1:15" ht="24.95" customHeight="1" x14ac:dyDescent="0.25">
      <c r="A223" s="214">
        <v>307</v>
      </c>
      <c r="B223" s="104" t="s">
        <v>1737</v>
      </c>
      <c r="C223" s="217" t="s">
        <v>18</v>
      </c>
      <c r="D223" s="73">
        <v>218</v>
      </c>
      <c r="E223" s="239" t="s">
        <v>1733</v>
      </c>
      <c r="F223" s="239" t="s">
        <v>18</v>
      </c>
      <c r="G223" s="240">
        <v>1</v>
      </c>
      <c r="H223" s="238">
        <f>ROUND(VLOOKUP(A223,'ESTUDIO DE MERCADO (2)'!$A$7:$BP$540,67,0),0)</f>
        <v>10588</v>
      </c>
      <c r="I223" s="241">
        <f t="shared" si="6"/>
        <v>2012</v>
      </c>
      <c r="J223" s="241">
        <f t="shared" si="7"/>
        <v>12600</v>
      </c>
      <c r="L223" s="28"/>
      <c r="M223" s="28"/>
      <c r="N223" s="28"/>
      <c r="O223" s="25"/>
    </row>
    <row r="224" spans="1:15" ht="24.95" customHeight="1" x14ac:dyDescent="0.25">
      <c r="A224" s="214">
        <v>308</v>
      </c>
      <c r="B224" s="104" t="s">
        <v>1738</v>
      </c>
      <c r="C224" s="217" t="s">
        <v>18</v>
      </c>
      <c r="D224" s="73">
        <v>219</v>
      </c>
      <c r="E224" s="239" t="s">
        <v>1734</v>
      </c>
      <c r="F224" s="239" t="s">
        <v>18</v>
      </c>
      <c r="G224" s="240">
        <v>1</v>
      </c>
      <c r="H224" s="238">
        <f>ROUND(VLOOKUP(A224,'ESTUDIO DE MERCADO (2)'!$A$7:$BP$540,67,0),0)</f>
        <v>10000</v>
      </c>
      <c r="I224" s="241">
        <f t="shared" si="6"/>
        <v>1900</v>
      </c>
      <c r="J224" s="241">
        <f t="shared" si="7"/>
        <v>11900</v>
      </c>
      <c r="L224" s="28"/>
      <c r="M224" s="28"/>
      <c r="N224" s="28"/>
      <c r="O224" s="25"/>
    </row>
    <row r="225" spans="1:15" ht="24.95" customHeight="1" x14ac:dyDescent="0.25">
      <c r="A225" s="214">
        <v>309</v>
      </c>
      <c r="B225" s="104" t="s">
        <v>1739</v>
      </c>
      <c r="C225" s="217" t="s">
        <v>237</v>
      </c>
      <c r="D225" s="73">
        <v>220</v>
      </c>
      <c r="E225" s="239" t="s">
        <v>1735</v>
      </c>
      <c r="F225" s="239" t="s">
        <v>237</v>
      </c>
      <c r="G225" s="240">
        <v>1</v>
      </c>
      <c r="H225" s="238">
        <f>ROUND(VLOOKUP(A225,'ESTUDIO DE MERCADO (2)'!$A$7:$BP$540,67,0),0)</f>
        <v>304489</v>
      </c>
      <c r="I225" s="241">
        <f t="shared" si="6"/>
        <v>57853</v>
      </c>
      <c r="J225" s="241">
        <f t="shared" si="7"/>
        <v>362342</v>
      </c>
      <c r="L225" s="28"/>
      <c r="M225" s="28"/>
      <c r="N225" s="28"/>
      <c r="O225" s="25"/>
    </row>
    <row r="226" spans="1:15" ht="24.95" customHeight="1" x14ac:dyDescent="0.25">
      <c r="A226" s="214">
        <v>310</v>
      </c>
      <c r="B226" s="104" t="s">
        <v>1740</v>
      </c>
      <c r="C226" s="217" t="s">
        <v>237</v>
      </c>
      <c r="D226" s="73">
        <v>221</v>
      </c>
      <c r="E226" s="239" t="s">
        <v>1736</v>
      </c>
      <c r="F226" s="239" t="s">
        <v>237</v>
      </c>
      <c r="G226" s="240">
        <v>1</v>
      </c>
      <c r="H226" s="238">
        <f>ROUND(VLOOKUP(A226,'ESTUDIO DE MERCADO (2)'!$A$7:$BP$540,67,0),0)</f>
        <v>304489</v>
      </c>
      <c r="I226" s="241">
        <f t="shared" si="6"/>
        <v>57853</v>
      </c>
      <c r="J226" s="241">
        <f t="shared" si="7"/>
        <v>362342</v>
      </c>
      <c r="L226" s="28"/>
      <c r="M226" s="28"/>
      <c r="N226" s="28"/>
      <c r="O226" s="25"/>
    </row>
    <row r="227" spans="1:15" ht="24.95" customHeight="1" x14ac:dyDescent="0.25">
      <c r="A227" s="214">
        <v>311</v>
      </c>
      <c r="B227" s="104" t="s">
        <v>2077</v>
      </c>
      <c r="C227" s="217" t="s">
        <v>237</v>
      </c>
      <c r="D227" s="73">
        <v>222</v>
      </c>
      <c r="E227" s="239" t="s">
        <v>1737</v>
      </c>
      <c r="F227" s="239" t="s">
        <v>237</v>
      </c>
      <c r="G227" s="240">
        <v>1</v>
      </c>
      <c r="H227" s="238">
        <f>ROUND(VLOOKUP(A227,'ESTUDIO DE MERCADO (2)'!$A$7:$BP$540,67,0),0)</f>
        <v>27647</v>
      </c>
      <c r="I227" s="241">
        <f t="shared" si="6"/>
        <v>5253</v>
      </c>
      <c r="J227" s="241">
        <f t="shared" si="7"/>
        <v>32900</v>
      </c>
      <c r="L227" s="28"/>
      <c r="M227" s="28"/>
      <c r="N227" s="28"/>
      <c r="O227" s="25"/>
    </row>
    <row r="228" spans="1:15" ht="24.95" customHeight="1" x14ac:dyDescent="0.25">
      <c r="A228" s="214">
        <v>312</v>
      </c>
      <c r="B228" s="104" t="s">
        <v>2078</v>
      </c>
      <c r="C228" s="217" t="s">
        <v>18</v>
      </c>
      <c r="D228" s="73">
        <v>223</v>
      </c>
      <c r="E228" s="239" t="s">
        <v>1738</v>
      </c>
      <c r="F228" s="239" t="s">
        <v>18</v>
      </c>
      <c r="G228" s="240">
        <v>1</v>
      </c>
      <c r="H228" s="238">
        <f>ROUND(VLOOKUP(A228,'ESTUDIO DE MERCADO (2)'!$A$7:$BP$540,67,0),0)</f>
        <v>293924</v>
      </c>
      <c r="I228" s="241">
        <f t="shared" si="6"/>
        <v>55846</v>
      </c>
      <c r="J228" s="241">
        <f t="shared" si="7"/>
        <v>349770</v>
      </c>
      <c r="L228" s="28"/>
      <c r="M228" s="28"/>
      <c r="N228" s="28"/>
      <c r="O228" s="25"/>
    </row>
    <row r="229" spans="1:15" ht="24.95" customHeight="1" x14ac:dyDescent="0.25">
      <c r="A229" s="214">
        <v>313</v>
      </c>
      <c r="B229" s="104" t="s">
        <v>1743</v>
      </c>
      <c r="C229" s="217" t="s">
        <v>18</v>
      </c>
      <c r="D229" s="73">
        <v>224</v>
      </c>
      <c r="E229" s="239" t="s">
        <v>1739</v>
      </c>
      <c r="F229" s="239" t="s">
        <v>18</v>
      </c>
      <c r="G229" s="240">
        <v>1</v>
      </c>
      <c r="H229" s="238">
        <f>ROUND(VLOOKUP(A229,'ESTUDIO DE MERCADO (2)'!$A$7:$BP$540,67,0),0)</f>
        <v>370063</v>
      </c>
      <c r="I229" s="241">
        <f t="shared" si="6"/>
        <v>70312</v>
      </c>
      <c r="J229" s="241">
        <f t="shared" si="7"/>
        <v>440375</v>
      </c>
      <c r="L229" s="28"/>
      <c r="M229" s="28"/>
      <c r="N229" s="28"/>
      <c r="O229" s="25"/>
    </row>
    <row r="230" spans="1:15" ht="24.95" customHeight="1" x14ac:dyDescent="0.25">
      <c r="A230" s="214">
        <v>314</v>
      </c>
      <c r="B230" s="104" t="s">
        <v>1744</v>
      </c>
      <c r="C230" s="217" t="s">
        <v>18</v>
      </c>
      <c r="D230" s="73">
        <v>225</v>
      </c>
      <c r="E230" s="239" t="s">
        <v>1740</v>
      </c>
      <c r="F230" s="239" t="s">
        <v>18</v>
      </c>
      <c r="G230" s="240">
        <v>1</v>
      </c>
      <c r="H230" s="238">
        <f>ROUND(VLOOKUP(A230,'ESTUDIO DE MERCADO (2)'!$A$7:$BP$540,67,0),0)</f>
        <v>425688</v>
      </c>
      <c r="I230" s="241">
        <f t="shared" si="6"/>
        <v>80881</v>
      </c>
      <c r="J230" s="241">
        <f t="shared" si="7"/>
        <v>506569</v>
      </c>
      <c r="L230" s="28"/>
      <c r="M230" s="28"/>
      <c r="N230" s="28"/>
      <c r="O230" s="25"/>
    </row>
    <row r="231" spans="1:15" ht="24.95" customHeight="1" x14ac:dyDescent="0.25">
      <c r="A231" s="214">
        <v>315</v>
      </c>
      <c r="B231" s="104" t="s">
        <v>1745</v>
      </c>
      <c r="C231" s="217" t="s">
        <v>101</v>
      </c>
      <c r="D231" s="73">
        <v>226</v>
      </c>
      <c r="E231" s="239" t="s">
        <v>1741</v>
      </c>
      <c r="F231" s="239" t="s">
        <v>101</v>
      </c>
      <c r="G231" s="240">
        <v>1</v>
      </c>
      <c r="H231" s="238">
        <f>ROUND(VLOOKUP(A231,'ESTUDIO DE MERCADO (2)'!$A$7:$BP$540,67,0),0)</f>
        <v>60873</v>
      </c>
      <c r="I231" s="241">
        <f t="shared" si="6"/>
        <v>11566</v>
      </c>
      <c r="J231" s="241">
        <f t="shared" si="7"/>
        <v>72439</v>
      </c>
      <c r="L231" s="28"/>
      <c r="M231" s="28"/>
      <c r="N231" s="28"/>
      <c r="O231" s="25"/>
    </row>
    <row r="232" spans="1:15" ht="24.95" customHeight="1" x14ac:dyDescent="0.25">
      <c r="A232" s="214">
        <v>316</v>
      </c>
      <c r="B232" s="104" t="s">
        <v>1746</v>
      </c>
      <c r="C232" s="217" t="s">
        <v>101</v>
      </c>
      <c r="D232" s="73">
        <v>227</v>
      </c>
      <c r="E232" s="239" t="s">
        <v>1742</v>
      </c>
      <c r="F232" s="239" t="s">
        <v>101</v>
      </c>
      <c r="G232" s="240">
        <v>1</v>
      </c>
      <c r="H232" s="238">
        <f>ROUND(VLOOKUP(A232,'ESTUDIO DE MERCADO (2)'!$A$7:$BP$540,67,0),0)</f>
        <v>57028</v>
      </c>
      <c r="I232" s="241">
        <f t="shared" si="6"/>
        <v>10835</v>
      </c>
      <c r="J232" s="241">
        <f t="shared" si="7"/>
        <v>67863</v>
      </c>
      <c r="L232" s="28"/>
      <c r="M232" s="28"/>
      <c r="N232" s="28"/>
      <c r="O232" s="25"/>
    </row>
    <row r="233" spans="1:15" ht="24.95" customHeight="1" x14ac:dyDescent="0.25">
      <c r="A233" s="214">
        <v>318</v>
      </c>
      <c r="B233" s="104" t="s">
        <v>1747</v>
      </c>
      <c r="C233" s="217" t="s">
        <v>723</v>
      </c>
      <c r="D233" s="73">
        <v>228</v>
      </c>
      <c r="E233" s="239" t="s">
        <v>1743</v>
      </c>
      <c r="F233" s="239" t="s">
        <v>723</v>
      </c>
      <c r="G233" s="240">
        <v>1</v>
      </c>
      <c r="H233" s="238">
        <f>ROUND(VLOOKUP(A233,'ESTUDIO DE MERCADO (2)'!$A$7:$BP$540,67,0),0)</f>
        <v>21513</v>
      </c>
      <c r="I233" s="241">
        <f t="shared" si="6"/>
        <v>4087</v>
      </c>
      <c r="J233" s="241">
        <f t="shared" si="7"/>
        <v>25600</v>
      </c>
      <c r="L233" s="28"/>
      <c r="M233" s="28"/>
      <c r="N233" s="28"/>
      <c r="O233" s="25"/>
    </row>
    <row r="234" spans="1:15" ht="24.95" customHeight="1" x14ac:dyDescent="0.25">
      <c r="A234" s="214">
        <v>319</v>
      </c>
      <c r="B234" s="104" t="s">
        <v>1748</v>
      </c>
      <c r="C234" s="217" t="s">
        <v>18</v>
      </c>
      <c r="D234" s="73">
        <v>229</v>
      </c>
      <c r="E234" s="239" t="s">
        <v>1744</v>
      </c>
      <c r="F234" s="239" t="s">
        <v>18</v>
      </c>
      <c r="G234" s="240">
        <v>1</v>
      </c>
      <c r="H234" s="238">
        <f>ROUND(VLOOKUP(A234,'ESTUDIO DE MERCADO (2)'!$A$7:$BP$540,67,0),0)</f>
        <v>5798</v>
      </c>
      <c r="I234" s="241">
        <f t="shared" si="6"/>
        <v>1102</v>
      </c>
      <c r="J234" s="241">
        <f t="shared" si="7"/>
        <v>6900</v>
      </c>
      <c r="L234" s="28"/>
      <c r="M234" s="28"/>
      <c r="N234" s="28"/>
      <c r="O234" s="25"/>
    </row>
    <row r="235" spans="1:15" ht="24.95" customHeight="1" x14ac:dyDescent="0.25">
      <c r="A235" s="214">
        <v>324</v>
      </c>
      <c r="B235" s="104" t="s">
        <v>1749</v>
      </c>
      <c r="C235" s="217" t="s">
        <v>18</v>
      </c>
      <c r="D235" s="73">
        <v>230</v>
      </c>
      <c r="E235" s="239" t="s">
        <v>1745</v>
      </c>
      <c r="F235" s="239" t="s">
        <v>18</v>
      </c>
      <c r="G235" s="240">
        <v>1</v>
      </c>
      <c r="H235" s="238">
        <f>ROUND(VLOOKUP(A235,'ESTUDIO DE MERCADO (2)'!$A$7:$BP$540,67,0),0)</f>
        <v>2521</v>
      </c>
      <c r="I235" s="241">
        <f t="shared" si="6"/>
        <v>479</v>
      </c>
      <c r="J235" s="241">
        <f t="shared" si="7"/>
        <v>3000</v>
      </c>
      <c r="L235" s="28"/>
      <c r="M235" s="28"/>
      <c r="N235" s="28"/>
      <c r="O235" s="25"/>
    </row>
    <row r="236" spans="1:15" ht="24.95" customHeight="1" x14ac:dyDescent="0.25">
      <c r="A236" s="214">
        <v>325</v>
      </c>
      <c r="B236" s="104" t="s">
        <v>1750</v>
      </c>
      <c r="C236" s="217" t="s">
        <v>18</v>
      </c>
      <c r="D236" s="73">
        <v>231</v>
      </c>
      <c r="E236" s="239" t="s">
        <v>1746</v>
      </c>
      <c r="F236" s="239" t="s">
        <v>18</v>
      </c>
      <c r="G236" s="240">
        <v>1</v>
      </c>
      <c r="H236" s="238">
        <f>ROUND(VLOOKUP(A236,'ESTUDIO DE MERCADO (2)'!$A$7:$BP$540,67,0),0)</f>
        <v>2941</v>
      </c>
      <c r="I236" s="241">
        <f t="shared" si="6"/>
        <v>559</v>
      </c>
      <c r="J236" s="241">
        <f t="shared" si="7"/>
        <v>3500</v>
      </c>
      <c r="L236" s="28"/>
      <c r="M236" s="28"/>
      <c r="N236" s="28"/>
      <c r="O236" s="25"/>
    </row>
    <row r="237" spans="1:15" ht="24.95" customHeight="1" x14ac:dyDescent="0.25">
      <c r="A237" s="214">
        <v>326</v>
      </c>
      <c r="B237" s="104" t="s">
        <v>1751</v>
      </c>
      <c r="C237" s="217" t="s">
        <v>18</v>
      </c>
      <c r="D237" s="73">
        <v>232</v>
      </c>
      <c r="E237" s="239" t="s">
        <v>1747</v>
      </c>
      <c r="F237" s="239" t="s">
        <v>18</v>
      </c>
      <c r="G237" s="240">
        <v>1</v>
      </c>
      <c r="H237" s="238">
        <f>ROUND(VLOOKUP(A237,'ESTUDIO DE MERCADO (2)'!$A$7:$BP$540,67,0),0)</f>
        <v>6471</v>
      </c>
      <c r="I237" s="241">
        <f t="shared" si="6"/>
        <v>1229</v>
      </c>
      <c r="J237" s="241">
        <f t="shared" si="7"/>
        <v>7700</v>
      </c>
      <c r="L237" s="28"/>
      <c r="M237" s="28"/>
      <c r="N237" s="28"/>
      <c r="O237" s="25"/>
    </row>
    <row r="238" spans="1:15" ht="24.95" customHeight="1" x14ac:dyDescent="0.25">
      <c r="A238" s="214">
        <v>327</v>
      </c>
      <c r="B238" s="104" t="s">
        <v>1752</v>
      </c>
      <c r="C238" s="217" t="s">
        <v>18</v>
      </c>
      <c r="D238" s="73">
        <v>233</v>
      </c>
      <c r="E238" s="239" t="s">
        <v>1748</v>
      </c>
      <c r="F238" s="239" t="s">
        <v>18</v>
      </c>
      <c r="G238" s="240">
        <v>1</v>
      </c>
      <c r="H238" s="238">
        <f>ROUND(VLOOKUP(A238,'ESTUDIO DE MERCADO (2)'!$A$7:$BP$540,67,0),0)</f>
        <v>10840</v>
      </c>
      <c r="I238" s="241">
        <f t="shared" si="6"/>
        <v>2060</v>
      </c>
      <c r="J238" s="241">
        <f t="shared" si="7"/>
        <v>12900</v>
      </c>
      <c r="L238" s="28"/>
      <c r="M238" s="28"/>
      <c r="N238" s="28"/>
      <c r="O238" s="25"/>
    </row>
    <row r="239" spans="1:15" ht="24.95" customHeight="1" x14ac:dyDescent="0.25">
      <c r="A239" s="214">
        <v>328</v>
      </c>
      <c r="B239" s="104" t="s">
        <v>1753</v>
      </c>
      <c r="C239" s="217" t="s">
        <v>18</v>
      </c>
      <c r="D239" s="73">
        <v>234</v>
      </c>
      <c r="E239" s="239" t="s">
        <v>1749</v>
      </c>
      <c r="F239" s="239" t="s">
        <v>18</v>
      </c>
      <c r="G239" s="240">
        <v>1</v>
      </c>
      <c r="H239" s="238">
        <f>ROUND(VLOOKUP(A239,'ESTUDIO DE MERCADO (2)'!$A$7:$BP$540,67,0),0)</f>
        <v>2521</v>
      </c>
      <c r="I239" s="241">
        <f t="shared" si="6"/>
        <v>479</v>
      </c>
      <c r="J239" s="241">
        <f t="shared" si="7"/>
        <v>3000</v>
      </c>
      <c r="L239" s="28"/>
      <c r="M239" s="28"/>
      <c r="N239" s="28"/>
      <c r="O239" s="25"/>
    </row>
    <row r="240" spans="1:15" ht="24.95" customHeight="1" x14ac:dyDescent="0.25">
      <c r="A240" s="214">
        <v>329</v>
      </c>
      <c r="B240" s="104" t="s">
        <v>1754</v>
      </c>
      <c r="C240" s="217" t="s">
        <v>18</v>
      </c>
      <c r="D240" s="73">
        <v>235</v>
      </c>
      <c r="E240" s="239" t="s">
        <v>1750</v>
      </c>
      <c r="F240" s="239" t="s">
        <v>18</v>
      </c>
      <c r="G240" s="240">
        <v>1</v>
      </c>
      <c r="H240" s="238">
        <f>ROUND(VLOOKUP(A240,'ESTUDIO DE MERCADO (2)'!$A$7:$BP$540,67,0),0)</f>
        <v>24454</v>
      </c>
      <c r="I240" s="241">
        <f t="shared" si="6"/>
        <v>4646</v>
      </c>
      <c r="J240" s="241">
        <f t="shared" si="7"/>
        <v>29100</v>
      </c>
      <c r="L240" s="28"/>
      <c r="M240" s="28"/>
      <c r="N240" s="28"/>
      <c r="O240" s="25"/>
    </row>
    <row r="241" spans="1:15" ht="24.95" customHeight="1" x14ac:dyDescent="0.25">
      <c r="A241" s="214">
        <v>330</v>
      </c>
      <c r="B241" s="104" t="s">
        <v>1755</v>
      </c>
      <c r="C241" s="217" t="s">
        <v>18</v>
      </c>
      <c r="D241" s="73">
        <v>236</v>
      </c>
      <c r="E241" s="239" t="s">
        <v>1751</v>
      </c>
      <c r="F241" s="239" t="s">
        <v>18</v>
      </c>
      <c r="G241" s="240">
        <v>1</v>
      </c>
      <c r="H241" s="238">
        <f>ROUND(VLOOKUP(A241,'ESTUDIO DE MERCADO (2)'!$A$7:$BP$540,67,0),0)</f>
        <v>16019</v>
      </c>
      <c r="I241" s="241">
        <f t="shared" si="6"/>
        <v>3044</v>
      </c>
      <c r="J241" s="241">
        <f t="shared" si="7"/>
        <v>19063</v>
      </c>
      <c r="L241" s="28"/>
      <c r="M241" s="28"/>
      <c r="N241" s="28"/>
      <c r="O241" s="25"/>
    </row>
    <row r="242" spans="1:15" ht="24.95" customHeight="1" x14ac:dyDescent="0.25">
      <c r="A242" s="214">
        <v>331</v>
      </c>
      <c r="B242" s="104" t="s">
        <v>1756</v>
      </c>
      <c r="C242" s="217" t="s">
        <v>18</v>
      </c>
      <c r="D242" s="73">
        <v>237</v>
      </c>
      <c r="E242" s="239" t="s">
        <v>1752</v>
      </c>
      <c r="F242" s="239" t="s">
        <v>18</v>
      </c>
      <c r="G242" s="240">
        <v>1</v>
      </c>
      <c r="H242" s="238">
        <f>ROUND(VLOOKUP(A242,'ESTUDIO DE MERCADO (2)'!$A$7:$BP$540,67,0),0)</f>
        <v>189676</v>
      </c>
      <c r="I242" s="241">
        <f t="shared" si="6"/>
        <v>36038</v>
      </c>
      <c r="J242" s="241">
        <f t="shared" si="7"/>
        <v>225714</v>
      </c>
      <c r="L242" s="28"/>
      <c r="M242" s="28"/>
      <c r="N242" s="28"/>
      <c r="O242" s="25"/>
    </row>
    <row r="243" spans="1:15" ht="24.95" customHeight="1" x14ac:dyDescent="0.25">
      <c r="A243" s="214">
        <v>334</v>
      </c>
      <c r="B243" s="104" t="s">
        <v>1757</v>
      </c>
      <c r="C243" s="217" t="s">
        <v>18</v>
      </c>
      <c r="D243" s="73">
        <v>238</v>
      </c>
      <c r="E243" s="239" t="s">
        <v>1753</v>
      </c>
      <c r="F243" s="239" t="s">
        <v>18</v>
      </c>
      <c r="G243" s="240">
        <v>1</v>
      </c>
      <c r="H243" s="238">
        <f>ROUND(VLOOKUP(A243,'ESTUDIO DE MERCADO (2)'!$A$7:$BP$540,67,0),0)</f>
        <v>8805</v>
      </c>
      <c r="I243" s="241">
        <f t="shared" si="6"/>
        <v>1673</v>
      </c>
      <c r="J243" s="241">
        <f t="shared" si="7"/>
        <v>10478</v>
      </c>
      <c r="L243" s="28"/>
      <c r="M243" s="28"/>
      <c r="N243" s="28"/>
      <c r="O243" s="25"/>
    </row>
    <row r="244" spans="1:15" ht="24.95" customHeight="1" x14ac:dyDescent="0.25">
      <c r="A244" s="214">
        <v>336</v>
      </c>
      <c r="B244" s="104" t="s">
        <v>1758</v>
      </c>
      <c r="C244" s="217" t="s">
        <v>18</v>
      </c>
      <c r="D244" s="73">
        <v>239</v>
      </c>
      <c r="E244" s="239" t="s">
        <v>1754</v>
      </c>
      <c r="F244" s="239" t="s">
        <v>18</v>
      </c>
      <c r="G244" s="240">
        <v>1</v>
      </c>
      <c r="H244" s="238">
        <f>ROUND(VLOOKUP(A244,'ESTUDIO DE MERCADO (2)'!$A$7:$BP$540,67,0),0)</f>
        <v>13500</v>
      </c>
      <c r="I244" s="241">
        <f t="shared" si="6"/>
        <v>2565</v>
      </c>
      <c r="J244" s="241">
        <f t="shared" si="7"/>
        <v>16065</v>
      </c>
      <c r="L244" s="28"/>
      <c r="M244" s="28"/>
      <c r="N244" s="28"/>
      <c r="O244" s="25"/>
    </row>
    <row r="245" spans="1:15" ht="24.95" customHeight="1" x14ac:dyDescent="0.25">
      <c r="A245" s="214">
        <v>338</v>
      </c>
      <c r="B245" s="104" t="s">
        <v>1759</v>
      </c>
      <c r="C245" s="217" t="s">
        <v>162</v>
      </c>
      <c r="D245" s="73">
        <v>240</v>
      </c>
      <c r="E245" s="239" t="s">
        <v>1755</v>
      </c>
      <c r="F245" s="239" t="s">
        <v>162</v>
      </c>
      <c r="G245" s="240">
        <v>1</v>
      </c>
      <c r="H245" s="238">
        <f>ROUND(VLOOKUP(A245,'ESTUDIO DE MERCADO (2)'!$A$7:$BP$540,67,0),0)</f>
        <v>17962</v>
      </c>
      <c r="I245" s="241">
        <f t="shared" si="6"/>
        <v>3413</v>
      </c>
      <c r="J245" s="241">
        <f t="shared" si="7"/>
        <v>21375</v>
      </c>
      <c r="L245" s="28"/>
      <c r="M245" s="28"/>
      <c r="N245" s="28"/>
      <c r="O245" s="25"/>
    </row>
    <row r="246" spans="1:15" ht="24.95" customHeight="1" x14ac:dyDescent="0.25">
      <c r="A246" s="214">
        <v>339</v>
      </c>
      <c r="B246" s="104" t="s">
        <v>1760</v>
      </c>
      <c r="C246" s="217" t="s">
        <v>18</v>
      </c>
      <c r="D246" s="73">
        <v>241</v>
      </c>
      <c r="E246" s="239" t="s">
        <v>1756</v>
      </c>
      <c r="F246" s="239" t="s">
        <v>18</v>
      </c>
      <c r="G246" s="240">
        <v>1</v>
      </c>
      <c r="H246" s="238">
        <f>ROUND(VLOOKUP(A246,'ESTUDIO DE MERCADO (2)'!$A$7:$BP$540,67,0),0)</f>
        <v>72897</v>
      </c>
      <c r="I246" s="241">
        <f t="shared" si="6"/>
        <v>13850</v>
      </c>
      <c r="J246" s="241">
        <f t="shared" si="7"/>
        <v>86747</v>
      </c>
      <c r="L246" s="28"/>
      <c r="M246" s="28"/>
      <c r="N246" s="28"/>
      <c r="O246" s="25"/>
    </row>
    <row r="247" spans="1:15" ht="24.95" customHeight="1" x14ac:dyDescent="0.25">
      <c r="A247" s="214">
        <v>340</v>
      </c>
      <c r="B247" s="104" t="s">
        <v>1761</v>
      </c>
      <c r="C247" s="217" t="s">
        <v>18</v>
      </c>
      <c r="D247" s="73">
        <v>242</v>
      </c>
      <c r="E247" s="239" t="s">
        <v>1757</v>
      </c>
      <c r="F247" s="239" t="s">
        <v>18</v>
      </c>
      <c r="G247" s="240">
        <v>1</v>
      </c>
      <c r="H247" s="238">
        <f>ROUND(VLOOKUP(A247,'ESTUDIO DE MERCADO (2)'!$A$7:$BP$540,67,0),0)</f>
        <v>46266</v>
      </c>
      <c r="I247" s="241">
        <f t="shared" si="6"/>
        <v>8791</v>
      </c>
      <c r="J247" s="241">
        <f t="shared" si="7"/>
        <v>55057</v>
      </c>
      <c r="L247" s="28"/>
      <c r="M247" s="28"/>
      <c r="N247" s="28"/>
      <c r="O247" s="25"/>
    </row>
    <row r="248" spans="1:15" ht="24.95" customHeight="1" x14ac:dyDescent="0.25">
      <c r="A248" s="214">
        <v>341</v>
      </c>
      <c r="B248" s="104" t="s">
        <v>1762</v>
      </c>
      <c r="C248" s="217" t="s">
        <v>18</v>
      </c>
      <c r="D248" s="73">
        <v>243</v>
      </c>
      <c r="E248" s="239" t="s">
        <v>1758</v>
      </c>
      <c r="F248" s="239" t="s">
        <v>18</v>
      </c>
      <c r="G248" s="240">
        <v>1</v>
      </c>
      <c r="H248" s="238">
        <f>ROUND(VLOOKUP(A248,'ESTUDIO DE MERCADO (2)'!$A$7:$BP$540,67,0),0)</f>
        <v>201596</v>
      </c>
      <c r="I248" s="241">
        <f t="shared" si="6"/>
        <v>38303</v>
      </c>
      <c r="J248" s="241">
        <f t="shared" si="7"/>
        <v>239899</v>
      </c>
      <c r="L248" s="28"/>
      <c r="M248" s="28"/>
      <c r="N248" s="28"/>
      <c r="O248" s="25"/>
    </row>
    <row r="249" spans="1:15" ht="24.95" customHeight="1" x14ac:dyDescent="0.25">
      <c r="A249" s="214">
        <v>342</v>
      </c>
      <c r="B249" s="104" t="s">
        <v>1763</v>
      </c>
      <c r="C249" s="217" t="s">
        <v>18</v>
      </c>
      <c r="D249" s="73">
        <v>244</v>
      </c>
      <c r="E249" s="239" t="s">
        <v>1759</v>
      </c>
      <c r="F249" s="239" t="s">
        <v>18</v>
      </c>
      <c r="G249" s="240">
        <v>1</v>
      </c>
      <c r="H249" s="238">
        <f>ROUND(VLOOKUP(A249,'ESTUDIO DE MERCADO (2)'!$A$7:$BP$540,67,0),0)</f>
        <v>1219243</v>
      </c>
      <c r="I249" s="241">
        <f t="shared" si="6"/>
        <v>231656</v>
      </c>
      <c r="J249" s="241">
        <f t="shared" si="7"/>
        <v>1450899</v>
      </c>
      <c r="L249" s="28"/>
      <c r="M249" s="28"/>
      <c r="N249" s="28"/>
      <c r="O249" s="25"/>
    </row>
    <row r="250" spans="1:15" ht="24.95" customHeight="1" x14ac:dyDescent="0.25">
      <c r="A250" s="214">
        <v>343</v>
      </c>
      <c r="B250" s="104" t="s">
        <v>1764</v>
      </c>
      <c r="C250" s="217" t="s">
        <v>359</v>
      </c>
      <c r="D250" s="73">
        <v>245</v>
      </c>
      <c r="E250" s="239" t="s">
        <v>1760</v>
      </c>
      <c r="F250" s="239" t="s">
        <v>359</v>
      </c>
      <c r="G250" s="240">
        <v>1</v>
      </c>
      <c r="H250" s="238">
        <f>ROUND(VLOOKUP(A250,'ESTUDIO DE MERCADO (2)'!$A$7:$BP$540,67,0),0)</f>
        <v>204659</v>
      </c>
      <c r="I250" s="241">
        <f t="shared" si="6"/>
        <v>38885</v>
      </c>
      <c r="J250" s="241">
        <f t="shared" si="7"/>
        <v>243544</v>
      </c>
      <c r="L250" s="28"/>
      <c r="M250" s="28"/>
      <c r="N250" s="28"/>
      <c r="O250" s="25"/>
    </row>
    <row r="251" spans="1:15" ht="24.95" customHeight="1" x14ac:dyDescent="0.25">
      <c r="A251" s="214">
        <v>344</v>
      </c>
      <c r="B251" s="104" t="s">
        <v>1765</v>
      </c>
      <c r="C251" s="217" t="s">
        <v>18</v>
      </c>
      <c r="D251" s="73">
        <v>246</v>
      </c>
      <c r="E251" s="239" t="s">
        <v>1761</v>
      </c>
      <c r="F251" s="239" t="s">
        <v>18</v>
      </c>
      <c r="G251" s="240">
        <v>1</v>
      </c>
      <c r="H251" s="238">
        <f>ROUND(VLOOKUP(A251,'ESTUDIO DE MERCADO (2)'!$A$7:$BP$540,67,0),0)</f>
        <v>14202</v>
      </c>
      <c r="I251" s="241">
        <f t="shared" si="6"/>
        <v>2698</v>
      </c>
      <c r="J251" s="241">
        <f t="shared" si="7"/>
        <v>16900</v>
      </c>
      <c r="L251" s="28"/>
      <c r="M251" s="28"/>
      <c r="N251" s="28"/>
      <c r="O251" s="25"/>
    </row>
    <row r="252" spans="1:15" ht="24.95" customHeight="1" x14ac:dyDescent="0.25">
      <c r="A252" s="214">
        <v>345</v>
      </c>
      <c r="B252" s="104" t="s">
        <v>1766</v>
      </c>
      <c r="C252" s="217" t="s">
        <v>18</v>
      </c>
      <c r="D252" s="73">
        <v>247</v>
      </c>
      <c r="E252" s="239" t="s">
        <v>1762</v>
      </c>
      <c r="F252" s="239" t="s">
        <v>18</v>
      </c>
      <c r="G252" s="240">
        <v>1</v>
      </c>
      <c r="H252" s="238">
        <f>ROUND(VLOOKUP(A252,'ESTUDIO DE MERCADO (2)'!$A$7:$BP$540,67,0),0)</f>
        <v>28834</v>
      </c>
      <c r="I252" s="241">
        <f t="shared" si="6"/>
        <v>5478</v>
      </c>
      <c r="J252" s="241">
        <f t="shared" si="7"/>
        <v>34312</v>
      </c>
      <c r="L252" s="28"/>
      <c r="M252" s="28"/>
      <c r="N252" s="28"/>
      <c r="O252" s="25"/>
    </row>
    <row r="253" spans="1:15" ht="24.95" customHeight="1" x14ac:dyDescent="0.25">
      <c r="A253" s="214">
        <v>346</v>
      </c>
      <c r="B253" s="104" t="s">
        <v>1767</v>
      </c>
      <c r="C253" s="217" t="s">
        <v>18</v>
      </c>
      <c r="D253" s="73">
        <v>248</v>
      </c>
      <c r="E253" s="239" t="s">
        <v>1763</v>
      </c>
      <c r="F253" s="239" t="s">
        <v>18</v>
      </c>
      <c r="G253" s="240">
        <v>1</v>
      </c>
      <c r="H253" s="238">
        <f>ROUND(VLOOKUP(A253,'ESTUDIO DE MERCADO (2)'!$A$7:$BP$540,67,0),0)</f>
        <v>1050</v>
      </c>
      <c r="I253" s="241">
        <f t="shared" si="6"/>
        <v>200</v>
      </c>
      <c r="J253" s="241">
        <f t="shared" si="7"/>
        <v>1250</v>
      </c>
      <c r="L253" s="28"/>
      <c r="M253" s="28"/>
      <c r="N253" s="28"/>
      <c r="O253" s="25"/>
    </row>
    <row r="254" spans="1:15" ht="24.95" customHeight="1" x14ac:dyDescent="0.25">
      <c r="A254" s="214">
        <v>347</v>
      </c>
      <c r="B254" s="104" t="s">
        <v>1768</v>
      </c>
      <c r="C254" s="217" t="s">
        <v>18</v>
      </c>
      <c r="D254" s="73">
        <v>249</v>
      </c>
      <c r="E254" s="239" t="s">
        <v>1764</v>
      </c>
      <c r="F254" s="239" t="s">
        <v>18</v>
      </c>
      <c r="G254" s="240">
        <v>1</v>
      </c>
      <c r="H254" s="238">
        <f>ROUND(VLOOKUP(A254,'ESTUDIO DE MERCADO (2)'!$A$7:$BP$540,67,0),0)</f>
        <v>1501</v>
      </c>
      <c r="I254" s="241">
        <f t="shared" si="6"/>
        <v>285</v>
      </c>
      <c r="J254" s="241">
        <f t="shared" si="7"/>
        <v>1786</v>
      </c>
      <c r="L254" s="28"/>
      <c r="M254" s="28"/>
      <c r="N254" s="28"/>
      <c r="O254" s="25"/>
    </row>
    <row r="255" spans="1:15" ht="24.95" customHeight="1" x14ac:dyDescent="0.25">
      <c r="A255" s="214">
        <v>349</v>
      </c>
      <c r="B255" s="104" t="s">
        <v>1769</v>
      </c>
      <c r="C255" s="217" t="s">
        <v>18</v>
      </c>
      <c r="D255" s="73">
        <v>250</v>
      </c>
      <c r="E255" s="239" t="s">
        <v>1765</v>
      </c>
      <c r="F255" s="239" t="s">
        <v>18</v>
      </c>
      <c r="G255" s="240">
        <v>1</v>
      </c>
      <c r="H255" s="238">
        <f>ROUND(VLOOKUP(A255,'ESTUDIO DE MERCADO (2)'!$A$7:$BP$540,67,0),0)</f>
        <v>11981</v>
      </c>
      <c r="I255" s="241">
        <f t="shared" si="6"/>
        <v>2276</v>
      </c>
      <c r="J255" s="241">
        <f t="shared" si="7"/>
        <v>14257</v>
      </c>
      <c r="L255" s="28"/>
      <c r="M255" s="28"/>
      <c r="N255" s="28"/>
      <c r="O255" s="25"/>
    </row>
    <row r="256" spans="1:15" ht="24.95" customHeight="1" x14ac:dyDescent="0.25">
      <c r="A256" s="214">
        <v>350</v>
      </c>
      <c r="B256" s="104" t="s">
        <v>1770</v>
      </c>
      <c r="C256" s="217" t="s">
        <v>18</v>
      </c>
      <c r="D256" s="73">
        <v>251</v>
      </c>
      <c r="E256" s="239" t="s">
        <v>1766</v>
      </c>
      <c r="F256" s="239" t="s">
        <v>18</v>
      </c>
      <c r="G256" s="240">
        <v>1</v>
      </c>
      <c r="H256" s="238">
        <f>ROUND(VLOOKUP(A256,'ESTUDIO DE MERCADO (2)'!$A$7:$BP$540,67,0),0)</f>
        <v>9383</v>
      </c>
      <c r="I256" s="241">
        <f t="shared" si="6"/>
        <v>1783</v>
      </c>
      <c r="J256" s="241">
        <f t="shared" si="7"/>
        <v>11166</v>
      </c>
      <c r="L256" s="28"/>
      <c r="M256" s="28"/>
      <c r="N256" s="28"/>
      <c r="O256" s="25"/>
    </row>
    <row r="257" spans="1:15" ht="24.95" customHeight="1" x14ac:dyDescent="0.25">
      <c r="A257" s="214">
        <v>353</v>
      </c>
      <c r="B257" s="104" t="s">
        <v>1771</v>
      </c>
      <c r="C257" s="217" t="s">
        <v>18</v>
      </c>
      <c r="D257" s="73">
        <v>252</v>
      </c>
      <c r="E257" s="239" t="s">
        <v>1767</v>
      </c>
      <c r="F257" s="239" t="s">
        <v>18</v>
      </c>
      <c r="G257" s="240">
        <v>1</v>
      </c>
      <c r="H257" s="238">
        <f>ROUND(VLOOKUP(A257,'ESTUDIO DE MERCADO (2)'!$A$7:$BP$540,67,0),0)</f>
        <v>773</v>
      </c>
      <c r="I257" s="241">
        <f t="shared" si="6"/>
        <v>147</v>
      </c>
      <c r="J257" s="241">
        <f t="shared" si="7"/>
        <v>920</v>
      </c>
      <c r="L257" s="28"/>
      <c r="M257" s="28"/>
      <c r="N257" s="28"/>
      <c r="O257" s="25"/>
    </row>
    <row r="258" spans="1:15" ht="24.95" customHeight="1" x14ac:dyDescent="0.25">
      <c r="A258" s="214">
        <v>354</v>
      </c>
      <c r="B258" s="104" t="s">
        <v>1772</v>
      </c>
      <c r="C258" s="217" t="s">
        <v>18</v>
      </c>
      <c r="D258" s="73">
        <v>253</v>
      </c>
      <c r="E258" s="239" t="s">
        <v>1768</v>
      </c>
      <c r="F258" s="239" t="s">
        <v>18</v>
      </c>
      <c r="G258" s="240">
        <v>1</v>
      </c>
      <c r="H258" s="238">
        <f>ROUND(VLOOKUP(A258,'ESTUDIO DE MERCADO (2)'!$A$7:$BP$540,67,0),0)</f>
        <v>13189</v>
      </c>
      <c r="I258" s="241">
        <f t="shared" si="6"/>
        <v>2506</v>
      </c>
      <c r="J258" s="241">
        <f t="shared" si="7"/>
        <v>15695</v>
      </c>
      <c r="L258" s="28"/>
      <c r="M258" s="28"/>
      <c r="N258" s="28"/>
      <c r="O258" s="25"/>
    </row>
    <row r="259" spans="1:15" ht="24.95" customHeight="1" x14ac:dyDescent="0.25">
      <c r="A259" s="214">
        <v>355</v>
      </c>
      <c r="B259" s="104" t="s">
        <v>1773</v>
      </c>
      <c r="C259" s="217" t="s">
        <v>18</v>
      </c>
      <c r="D259" s="73">
        <v>254</v>
      </c>
      <c r="E259" s="239" t="s">
        <v>1769</v>
      </c>
      <c r="F259" s="239" t="s">
        <v>18</v>
      </c>
      <c r="G259" s="240">
        <v>1</v>
      </c>
      <c r="H259" s="238">
        <f>ROUND(VLOOKUP(A259,'ESTUDIO DE MERCADO (2)'!$A$7:$BP$540,67,0),0)</f>
        <v>45259</v>
      </c>
      <c r="I259" s="241">
        <f t="shared" si="6"/>
        <v>8599</v>
      </c>
      <c r="J259" s="241">
        <f t="shared" si="7"/>
        <v>53858</v>
      </c>
      <c r="L259" s="28"/>
      <c r="M259" s="28"/>
      <c r="N259" s="28"/>
      <c r="O259" s="25"/>
    </row>
    <row r="260" spans="1:15" ht="24.95" customHeight="1" x14ac:dyDescent="0.25">
      <c r="A260" s="214">
        <v>356</v>
      </c>
      <c r="B260" s="104" t="s">
        <v>1774</v>
      </c>
      <c r="C260" s="217" t="s">
        <v>18</v>
      </c>
      <c r="D260" s="73">
        <v>255</v>
      </c>
      <c r="E260" s="239" t="s">
        <v>1770</v>
      </c>
      <c r="F260" s="239" t="s">
        <v>18</v>
      </c>
      <c r="G260" s="240">
        <v>1</v>
      </c>
      <c r="H260" s="238">
        <f>ROUND(VLOOKUP(A260,'ESTUDIO DE MERCADO (2)'!$A$7:$BP$540,67,0),0)</f>
        <v>65614</v>
      </c>
      <c r="I260" s="241">
        <f t="shared" si="6"/>
        <v>12467</v>
      </c>
      <c r="J260" s="241">
        <f t="shared" si="7"/>
        <v>78081</v>
      </c>
      <c r="L260" s="28"/>
      <c r="M260" s="28"/>
      <c r="N260" s="28"/>
      <c r="O260" s="25"/>
    </row>
    <row r="261" spans="1:15" ht="24.95" customHeight="1" x14ac:dyDescent="0.25">
      <c r="A261" s="214">
        <v>357</v>
      </c>
      <c r="B261" s="104" t="s">
        <v>1775</v>
      </c>
      <c r="C261" s="217" t="s">
        <v>18</v>
      </c>
      <c r="D261" s="73">
        <v>256</v>
      </c>
      <c r="E261" s="239" t="s">
        <v>1771</v>
      </c>
      <c r="F261" s="239" t="s">
        <v>18</v>
      </c>
      <c r="G261" s="240">
        <v>1</v>
      </c>
      <c r="H261" s="238">
        <f>ROUND(VLOOKUP(A261,'ESTUDIO DE MERCADO (2)'!$A$7:$BP$540,67,0),0)</f>
        <v>7857</v>
      </c>
      <c r="I261" s="241">
        <f t="shared" si="6"/>
        <v>1493</v>
      </c>
      <c r="J261" s="241">
        <f t="shared" si="7"/>
        <v>9350</v>
      </c>
      <c r="L261" s="28"/>
      <c r="M261" s="28"/>
      <c r="N261" s="28"/>
      <c r="O261" s="25"/>
    </row>
    <row r="262" spans="1:15" ht="24.95" customHeight="1" x14ac:dyDescent="0.25">
      <c r="A262" s="214">
        <v>359</v>
      </c>
      <c r="B262" s="104" t="s">
        <v>1776</v>
      </c>
      <c r="C262" s="217" t="s">
        <v>18</v>
      </c>
      <c r="D262" s="73">
        <v>257</v>
      </c>
      <c r="E262" s="239" t="s">
        <v>1772</v>
      </c>
      <c r="F262" s="239" t="s">
        <v>18</v>
      </c>
      <c r="G262" s="240">
        <v>1</v>
      </c>
      <c r="H262" s="238">
        <f>ROUND(VLOOKUP(A262,'ESTUDIO DE MERCADO (2)'!$A$7:$BP$540,67,0),0)</f>
        <v>6008</v>
      </c>
      <c r="I262" s="241">
        <f t="shared" si="6"/>
        <v>1142</v>
      </c>
      <c r="J262" s="241">
        <f t="shared" si="7"/>
        <v>7150</v>
      </c>
      <c r="L262" s="28"/>
      <c r="M262" s="28"/>
      <c r="N262" s="28"/>
      <c r="O262" s="25"/>
    </row>
    <row r="263" spans="1:15" ht="24.95" customHeight="1" x14ac:dyDescent="0.25">
      <c r="A263" s="214">
        <v>360</v>
      </c>
      <c r="B263" s="104" t="s">
        <v>1777</v>
      </c>
      <c r="C263" s="217" t="s">
        <v>18</v>
      </c>
      <c r="D263" s="73">
        <v>258</v>
      </c>
      <c r="E263" s="239" t="s">
        <v>1773</v>
      </c>
      <c r="F263" s="239" t="s">
        <v>18</v>
      </c>
      <c r="G263" s="240">
        <v>1</v>
      </c>
      <c r="H263" s="238">
        <f>ROUND(VLOOKUP(A263,'ESTUDIO DE MERCADO (2)'!$A$7:$BP$540,67,0),0)</f>
        <v>20924</v>
      </c>
      <c r="I263" s="241">
        <f t="shared" ref="I263:I326" si="8">ROUND(H263*0.19,0)</f>
        <v>3976</v>
      </c>
      <c r="J263" s="241">
        <f t="shared" ref="J263:J326" si="9">+I263+H263</f>
        <v>24900</v>
      </c>
      <c r="L263" s="28"/>
      <c r="M263" s="28"/>
      <c r="N263" s="28"/>
      <c r="O263" s="25"/>
    </row>
    <row r="264" spans="1:15" ht="24.95" customHeight="1" x14ac:dyDescent="0.25">
      <c r="A264" s="214">
        <v>361</v>
      </c>
      <c r="B264" s="104" t="s">
        <v>2079</v>
      </c>
      <c r="C264" s="217" t="s">
        <v>18</v>
      </c>
      <c r="D264" s="73">
        <v>259</v>
      </c>
      <c r="E264" s="239" t="s">
        <v>1774</v>
      </c>
      <c r="F264" s="239" t="s">
        <v>18</v>
      </c>
      <c r="G264" s="240">
        <v>1</v>
      </c>
      <c r="H264" s="238">
        <f>ROUND(VLOOKUP(A264,'ESTUDIO DE MERCADO (2)'!$A$7:$BP$540,67,0),0)</f>
        <v>272677</v>
      </c>
      <c r="I264" s="241">
        <f t="shared" si="8"/>
        <v>51809</v>
      </c>
      <c r="J264" s="241">
        <f t="shared" si="9"/>
        <v>324486</v>
      </c>
      <c r="L264" s="28"/>
      <c r="M264" s="28"/>
      <c r="N264" s="28"/>
      <c r="O264" s="25"/>
    </row>
    <row r="265" spans="1:15" ht="24.95" customHeight="1" x14ac:dyDescent="0.25">
      <c r="A265" s="214">
        <v>363</v>
      </c>
      <c r="B265" s="104" t="s">
        <v>1780</v>
      </c>
      <c r="C265" s="217" t="s">
        <v>18</v>
      </c>
      <c r="D265" s="73">
        <v>260</v>
      </c>
      <c r="E265" s="239" t="s">
        <v>1775</v>
      </c>
      <c r="F265" s="239" t="s">
        <v>18</v>
      </c>
      <c r="G265" s="240">
        <v>1</v>
      </c>
      <c r="H265" s="238">
        <f>ROUND(VLOOKUP(A265,'ESTUDIO DE MERCADO (2)'!$A$7:$BP$540,67,0),0)</f>
        <v>26807</v>
      </c>
      <c r="I265" s="241">
        <f t="shared" si="8"/>
        <v>5093</v>
      </c>
      <c r="J265" s="241">
        <f t="shared" si="9"/>
        <v>31900</v>
      </c>
      <c r="L265" s="28"/>
      <c r="M265" s="28"/>
      <c r="N265" s="28"/>
      <c r="O265" s="25"/>
    </row>
    <row r="266" spans="1:15" ht="24.95" customHeight="1" x14ac:dyDescent="0.25">
      <c r="A266" s="214">
        <v>364</v>
      </c>
      <c r="B266" s="104" t="s">
        <v>1781</v>
      </c>
      <c r="C266" s="217" t="s">
        <v>18</v>
      </c>
      <c r="D266" s="73">
        <v>261</v>
      </c>
      <c r="E266" s="239" t="s">
        <v>1776</v>
      </c>
      <c r="F266" s="239" t="s">
        <v>18</v>
      </c>
      <c r="G266" s="240">
        <v>1</v>
      </c>
      <c r="H266" s="238">
        <f>ROUND(VLOOKUP(A266,'ESTUDIO DE MERCADO (2)'!$A$7:$BP$540,67,0),0)</f>
        <v>31008</v>
      </c>
      <c r="I266" s="241">
        <f t="shared" si="8"/>
        <v>5892</v>
      </c>
      <c r="J266" s="241">
        <f t="shared" si="9"/>
        <v>36900</v>
      </c>
      <c r="L266" s="28"/>
      <c r="M266" s="28"/>
      <c r="N266" s="28"/>
      <c r="O266" s="25"/>
    </row>
    <row r="267" spans="1:15" ht="24.95" customHeight="1" x14ac:dyDescent="0.25">
      <c r="A267" s="214">
        <v>365</v>
      </c>
      <c r="B267" s="104" t="s">
        <v>1782</v>
      </c>
      <c r="C267" s="217" t="s">
        <v>804</v>
      </c>
      <c r="D267" s="73">
        <v>262</v>
      </c>
      <c r="E267" s="239" t="s">
        <v>1777</v>
      </c>
      <c r="F267" s="239" t="s">
        <v>804</v>
      </c>
      <c r="G267" s="240">
        <v>1</v>
      </c>
      <c r="H267" s="238">
        <f>ROUND(VLOOKUP(A267,'ESTUDIO DE MERCADO (2)'!$A$7:$BP$540,67,0),0)</f>
        <v>25735</v>
      </c>
      <c r="I267" s="241">
        <f t="shared" si="8"/>
        <v>4890</v>
      </c>
      <c r="J267" s="241">
        <f t="shared" si="9"/>
        <v>30625</v>
      </c>
      <c r="L267" s="28"/>
      <c r="M267" s="28"/>
      <c r="N267" s="28"/>
      <c r="O267" s="25"/>
    </row>
    <row r="268" spans="1:15" ht="24.95" customHeight="1" x14ac:dyDescent="0.25">
      <c r="A268" s="214">
        <v>366</v>
      </c>
      <c r="B268" s="104" t="s">
        <v>1783</v>
      </c>
      <c r="C268" s="217" t="s">
        <v>18</v>
      </c>
      <c r="D268" s="73">
        <v>263</v>
      </c>
      <c r="E268" s="239" t="s">
        <v>1778</v>
      </c>
      <c r="F268" s="239" t="s">
        <v>18</v>
      </c>
      <c r="G268" s="240">
        <v>1</v>
      </c>
      <c r="H268" s="238">
        <f>ROUND(VLOOKUP(A268,'ESTUDIO DE MERCADO (2)'!$A$7:$BP$540,67,0),0)</f>
        <v>16002</v>
      </c>
      <c r="I268" s="241">
        <f t="shared" si="8"/>
        <v>3040</v>
      </c>
      <c r="J268" s="241">
        <f t="shared" si="9"/>
        <v>19042</v>
      </c>
      <c r="L268" s="28"/>
      <c r="M268" s="28"/>
      <c r="N268" s="28"/>
      <c r="O268" s="25"/>
    </row>
    <row r="269" spans="1:15" ht="24.95" customHeight="1" x14ac:dyDescent="0.25">
      <c r="A269" s="214">
        <v>367</v>
      </c>
      <c r="B269" s="104" t="s">
        <v>1784</v>
      </c>
      <c r="C269" s="217" t="s">
        <v>18</v>
      </c>
      <c r="D269" s="73">
        <v>264</v>
      </c>
      <c r="E269" s="239" t="s">
        <v>1779</v>
      </c>
      <c r="F269" s="239" t="s">
        <v>18</v>
      </c>
      <c r="G269" s="240">
        <v>1</v>
      </c>
      <c r="H269" s="238">
        <f>ROUND(VLOOKUP(A269,'ESTUDIO DE MERCADO (2)'!$A$7:$BP$540,67,0),0)</f>
        <v>5378</v>
      </c>
      <c r="I269" s="241">
        <f t="shared" si="8"/>
        <v>1022</v>
      </c>
      <c r="J269" s="241">
        <f t="shared" si="9"/>
        <v>6400</v>
      </c>
      <c r="L269" s="28"/>
      <c r="M269" s="28"/>
      <c r="N269" s="28"/>
      <c r="O269" s="25"/>
    </row>
    <row r="270" spans="1:15" ht="24.95" customHeight="1" x14ac:dyDescent="0.25">
      <c r="A270" s="214">
        <v>368</v>
      </c>
      <c r="B270" s="104" t="s">
        <v>1785</v>
      </c>
      <c r="C270" s="217" t="s">
        <v>115</v>
      </c>
      <c r="D270" s="73">
        <v>265</v>
      </c>
      <c r="E270" s="239" t="s">
        <v>1780</v>
      </c>
      <c r="F270" s="239" t="s">
        <v>115</v>
      </c>
      <c r="G270" s="240">
        <v>1</v>
      </c>
      <c r="H270" s="238">
        <f>ROUND(VLOOKUP(A270,'ESTUDIO DE MERCADO (2)'!$A$7:$BP$540,67,0),0)</f>
        <v>76</v>
      </c>
      <c r="I270" s="241">
        <f t="shared" si="8"/>
        <v>14</v>
      </c>
      <c r="J270" s="241">
        <f t="shared" si="9"/>
        <v>90</v>
      </c>
      <c r="L270" s="28"/>
      <c r="M270" s="28"/>
      <c r="N270" s="28"/>
      <c r="O270" s="25"/>
    </row>
    <row r="271" spans="1:15" ht="24.95" customHeight="1" x14ac:dyDescent="0.25">
      <c r="A271" s="214">
        <v>369</v>
      </c>
      <c r="B271" s="104" t="s">
        <v>1786</v>
      </c>
      <c r="C271" s="217" t="s">
        <v>18</v>
      </c>
      <c r="D271" s="73">
        <v>266</v>
      </c>
      <c r="E271" s="239" t="s">
        <v>1781</v>
      </c>
      <c r="F271" s="239" t="s">
        <v>18</v>
      </c>
      <c r="G271" s="240">
        <v>1</v>
      </c>
      <c r="H271" s="238">
        <f>ROUND(VLOOKUP(A271,'ESTUDIO DE MERCADO (2)'!$A$7:$BP$540,67,0),0)</f>
        <v>564</v>
      </c>
      <c r="I271" s="241">
        <f t="shared" si="8"/>
        <v>107</v>
      </c>
      <c r="J271" s="241">
        <f t="shared" si="9"/>
        <v>671</v>
      </c>
      <c r="L271" s="28"/>
      <c r="M271" s="28"/>
      <c r="N271" s="28"/>
      <c r="O271" s="25"/>
    </row>
    <row r="272" spans="1:15" ht="24.95" customHeight="1" x14ac:dyDescent="0.25">
      <c r="A272" s="214">
        <v>372</v>
      </c>
      <c r="B272" s="104" t="s">
        <v>1787</v>
      </c>
      <c r="C272" s="217" t="s">
        <v>18</v>
      </c>
      <c r="D272" s="73">
        <v>267</v>
      </c>
      <c r="E272" s="239" t="s">
        <v>1782</v>
      </c>
      <c r="F272" s="239" t="s">
        <v>18</v>
      </c>
      <c r="G272" s="240">
        <v>1</v>
      </c>
      <c r="H272" s="238">
        <f>ROUND(VLOOKUP(A272,'ESTUDIO DE MERCADO (2)'!$A$7:$BP$540,67,0),0)</f>
        <v>288</v>
      </c>
      <c r="I272" s="241">
        <f t="shared" si="8"/>
        <v>55</v>
      </c>
      <c r="J272" s="241">
        <f t="shared" si="9"/>
        <v>343</v>
      </c>
      <c r="L272" s="28"/>
      <c r="M272" s="28"/>
      <c r="N272" s="28"/>
      <c r="O272" s="25"/>
    </row>
    <row r="273" spans="1:15" ht="24.95" customHeight="1" x14ac:dyDescent="0.25">
      <c r="A273" s="214">
        <v>373</v>
      </c>
      <c r="B273" s="104" t="s">
        <v>1788</v>
      </c>
      <c r="C273" s="217" t="s">
        <v>18</v>
      </c>
      <c r="D273" s="73">
        <v>268</v>
      </c>
      <c r="E273" s="239" t="s">
        <v>1783</v>
      </c>
      <c r="F273" s="239" t="s">
        <v>18</v>
      </c>
      <c r="G273" s="240">
        <v>1</v>
      </c>
      <c r="H273" s="238">
        <f>ROUND(VLOOKUP(A273,'ESTUDIO DE MERCADO (2)'!$A$7:$BP$540,67,0),0)</f>
        <v>1231</v>
      </c>
      <c r="I273" s="241">
        <f t="shared" si="8"/>
        <v>234</v>
      </c>
      <c r="J273" s="241">
        <f t="shared" si="9"/>
        <v>1465</v>
      </c>
      <c r="L273" s="28"/>
      <c r="M273" s="28"/>
      <c r="N273" s="28"/>
      <c r="O273" s="25"/>
    </row>
    <row r="274" spans="1:15" ht="24.95" customHeight="1" x14ac:dyDescent="0.25">
      <c r="A274" s="214">
        <v>374</v>
      </c>
      <c r="B274" s="104" t="s">
        <v>1789</v>
      </c>
      <c r="C274" s="217" t="s">
        <v>18</v>
      </c>
      <c r="D274" s="73">
        <v>269</v>
      </c>
      <c r="E274" s="239" t="s">
        <v>1784</v>
      </c>
      <c r="F274" s="239" t="s">
        <v>18</v>
      </c>
      <c r="G274" s="240">
        <v>1</v>
      </c>
      <c r="H274" s="238">
        <f>ROUND(VLOOKUP(A274,'ESTUDIO DE MERCADO (2)'!$A$7:$BP$540,67,0),0)</f>
        <v>224</v>
      </c>
      <c r="I274" s="241">
        <f t="shared" si="8"/>
        <v>43</v>
      </c>
      <c r="J274" s="241">
        <f t="shared" si="9"/>
        <v>267</v>
      </c>
      <c r="L274" s="28"/>
      <c r="M274" s="28"/>
      <c r="N274" s="28"/>
      <c r="O274" s="25"/>
    </row>
    <row r="275" spans="1:15" ht="24.95" customHeight="1" x14ac:dyDescent="0.25">
      <c r="A275" s="214">
        <v>376</v>
      </c>
      <c r="B275" s="104" t="s">
        <v>1790</v>
      </c>
      <c r="C275" s="217" t="s">
        <v>18</v>
      </c>
      <c r="D275" s="73">
        <v>270</v>
      </c>
      <c r="E275" s="239" t="s">
        <v>1785</v>
      </c>
      <c r="F275" s="239" t="s">
        <v>18</v>
      </c>
      <c r="G275" s="240">
        <v>1</v>
      </c>
      <c r="H275" s="238">
        <f>ROUND(VLOOKUP(A275,'ESTUDIO DE MERCADO (2)'!$A$7:$BP$540,67,0),0)</f>
        <v>352</v>
      </c>
      <c r="I275" s="241">
        <f t="shared" si="8"/>
        <v>67</v>
      </c>
      <c r="J275" s="241">
        <f t="shared" si="9"/>
        <v>419</v>
      </c>
      <c r="L275" s="28"/>
      <c r="M275" s="28"/>
      <c r="N275" s="28"/>
      <c r="O275" s="25"/>
    </row>
    <row r="276" spans="1:15" ht="24.95" customHeight="1" x14ac:dyDescent="0.25">
      <c r="A276" s="214">
        <v>377</v>
      </c>
      <c r="B276" s="104" t="s">
        <v>1791</v>
      </c>
      <c r="C276" s="217" t="s">
        <v>18</v>
      </c>
      <c r="D276" s="73">
        <v>271</v>
      </c>
      <c r="E276" s="239" t="s">
        <v>1786</v>
      </c>
      <c r="F276" s="239" t="s">
        <v>18</v>
      </c>
      <c r="G276" s="240">
        <v>1</v>
      </c>
      <c r="H276" s="238">
        <f>ROUND(VLOOKUP(A276,'ESTUDIO DE MERCADO (2)'!$A$7:$BP$540,67,0),0)</f>
        <v>97</v>
      </c>
      <c r="I276" s="241">
        <f t="shared" si="8"/>
        <v>18</v>
      </c>
      <c r="J276" s="241">
        <f t="shared" si="9"/>
        <v>115</v>
      </c>
      <c r="L276" s="28"/>
      <c r="M276" s="28"/>
      <c r="N276" s="28"/>
      <c r="O276" s="25"/>
    </row>
    <row r="277" spans="1:15" ht="24.95" customHeight="1" x14ac:dyDescent="0.25">
      <c r="A277" s="214">
        <v>378</v>
      </c>
      <c r="B277" s="104" t="s">
        <v>1792</v>
      </c>
      <c r="C277" s="217" t="s">
        <v>18</v>
      </c>
      <c r="D277" s="73">
        <v>272</v>
      </c>
      <c r="E277" s="239" t="s">
        <v>1787</v>
      </c>
      <c r="F277" s="239" t="s">
        <v>18</v>
      </c>
      <c r="G277" s="240">
        <v>1</v>
      </c>
      <c r="H277" s="238">
        <f>ROUND(VLOOKUP(A277,'ESTUDIO DE MERCADO (2)'!$A$7:$BP$540,67,0),0)</f>
        <v>83</v>
      </c>
      <c r="I277" s="241">
        <f t="shared" si="8"/>
        <v>16</v>
      </c>
      <c r="J277" s="241">
        <f t="shared" si="9"/>
        <v>99</v>
      </c>
      <c r="L277" s="28"/>
      <c r="M277" s="28"/>
      <c r="N277" s="28"/>
      <c r="O277" s="25"/>
    </row>
    <row r="278" spans="1:15" ht="24.95" customHeight="1" x14ac:dyDescent="0.25">
      <c r="A278" s="214">
        <v>379</v>
      </c>
      <c r="B278" s="104" t="s">
        <v>1793</v>
      </c>
      <c r="C278" s="217" t="s">
        <v>18</v>
      </c>
      <c r="D278" s="73">
        <v>273</v>
      </c>
      <c r="E278" s="239" t="s">
        <v>1788</v>
      </c>
      <c r="F278" s="239" t="s">
        <v>18</v>
      </c>
      <c r="G278" s="240">
        <v>1</v>
      </c>
      <c r="H278" s="238">
        <f>ROUND(VLOOKUP(A278,'ESTUDIO DE MERCADO (2)'!$A$7:$BP$540,67,0),0)</f>
        <v>224</v>
      </c>
      <c r="I278" s="241">
        <f t="shared" si="8"/>
        <v>43</v>
      </c>
      <c r="J278" s="241">
        <f t="shared" si="9"/>
        <v>267</v>
      </c>
      <c r="L278" s="28"/>
      <c r="M278" s="28"/>
      <c r="N278" s="28"/>
      <c r="O278" s="25"/>
    </row>
    <row r="279" spans="1:15" ht="24.95" customHeight="1" x14ac:dyDescent="0.25">
      <c r="A279" s="214">
        <v>393</v>
      </c>
      <c r="B279" s="104" t="s">
        <v>1794</v>
      </c>
      <c r="C279" s="217" t="s">
        <v>18</v>
      </c>
      <c r="D279" s="73">
        <v>274</v>
      </c>
      <c r="E279" s="239" t="s">
        <v>1789</v>
      </c>
      <c r="F279" s="239" t="s">
        <v>18</v>
      </c>
      <c r="G279" s="240">
        <v>1</v>
      </c>
      <c r="H279" s="238">
        <f>ROUND(VLOOKUP(A279,'ESTUDIO DE MERCADO (2)'!$A$7:$BP$540,67,0),0)</f>
        <v>47681</v>
      </c>
      <c r="I279" s="241">
        <f t="shared" si="8"/>
        <v>9059</v>
      </c>
      <c r="J279" s="241">
        <f t="shared" si="9"/>
        <v>56740</v>
      </c>
      <c r="L279" s="28"/>
      <c r="M279" s="28"/>
      <c r="N279" s="28"/>
      <c r="O279" s="25"/>
    </row>
    <row r="280" spans="1:15" ht="24.95" customHeight="1" x14ac:dyDescent="0.25">
      <c r="A280" s="214">
        <v>394</v>
      </c>
      <c r="B280" s="104" t="s">
        <v>1795</v>
      </c>
      <c r="C280" s="217" t="s">
        <v>18</v>
      </c>
      <c r="D280" s="73">
        <v>275</v>
      </c>
      <c r="E280" s="239" t="s">
        <v>1790</v>
      </c>
      <c r="F280" s="239" t="s">
        <v>18</v>
      </c>
      <c r="G280" s="240">
        <v>1</v>
      </c>
      <c r="H280" s="238">
        <f>ROUND(VLOOKUP(A280,'ESTUDIO DE MERCADO (2)'!$A$7:$BP$540,67,0),0)</f>
        <v>137854</v>
      </c>
      <c r="I280" s="241">
        <f t="shared" si="8"/>
        <v>26192</v>
      </c>
      <c r="J280" s="241">
        <f t="shared" si="9"/>
        <v>164046</v>
      </c>
      <c r="L280" s="28"/>
      <c r="M280" s="28"/>
      <c r="N280" s="28"/>
      <c r="O280" s="25"/>
    </row>
    <row r="281" spans="1:15" ht="24.95" customHeight="1" x14ac:dyDescent="0.25">
      <c r="A281" s="214">
        <v>395</v>
      </c>
      <c r="B281" s="104" t="s">
        <v>1796</v>
      </c>
      <c r="C281" s="217" t="s">
        <v>18</v>
      </c>
      <c r="D281" s="73">
        <v>276</v>
      </c>
      <c r="E281" s="239" t="s">
        <v>1791</v>
      </c>
      <c r="F281" s="239" t="s">
        <v>18</v>
      </c>
      <c r="G281" s="240">
        <v>1</v>
      </c>
      <c r="H281" s="238">
        <f>ROUND(VLOOKUP(A281,'ESTUDIO DE MERCADO (2)'!$A$7:$BP$540,67,0),0)</f>
        <v>137854</v>
      </c>
      <c r="I281" s="241">
        <f t="shared" si="8"/>
        <v>26192</v>
      </c>
      <c r="J281" s="241">
        <f t="shared" si="9"/>
        <v>164046</v>
      </c>
      <c r="L281" s="28"/>
      <c r="M281" s="28"/>
      <c r="N281" s="28"/>
      <c r="O281" s="25"/>
    </row>
    <row r="282" spans="1:15" ht="24.95" customHeight="1" x14ac:dyDescent="0.25">
      <c r="A282" s="214">
        <v>398</v>
      </c>
      <c r="B282" s="104" t="s">
        <v>1797</v>
      </c>
      <c r="C282" s="217" t="s">
        <v>18</v>
      </c>
      <c r="D282" s="73">
        <v>277</v>
      </c>
      <c r="E282" s="239" t="s">
        <v>1792</v>
      </c>
      <c r="F282" s="239" t="s">
        <v>18</v>
      </c>
      <c r="G282" s="240">
        <v>1</v>
      </c>
      <c r="H282" s="238">
        <f>ROUND(VLOOKUP(A282,'ESTUDIO DE MERCADO (2)'!$A$7:$BP$540,67,0),0)</f>
        <v>29283</v>
      </c>
      <c r="I282" s="241">
        <f t="shared" si="8"/>
        <v>5564</v>
      </c>
      <c r="J282" s="241">
        <f t="shared" si="9"/>
        <v>34847</v>
      </c>
      <c r="L282" s="28"/>
      <c r="M282" s="28"/>
      <c r="N282" s="28"/>
      <c r="O282" s="25"/>
    </row>
    <row r="283" spans="1:15" ht="24.95" customHeight="1" x14ac:dyDescent="0.25">
      <c r="A283" s="214">
        <v>399</v>
      </c>
      <c r="B283" s="104" t="s">
        <v>1798</v>
      </c>
      <c r="C283" s="217" t="s">
        <v>18</v>
      </c>
      <c r="D283" s="73">
        <v>278</v>
      </c>
      <c r="E283" s="239" t="s">
        <v>1793</v>
      </c>
      <c r="F283" s="239" t="s">
        <v>18</v>
      </c>
      <c r="G283" s="240">
        <v>1</v>
      </c>
      <c r="H283" s="238">
        <f>ROUND(VLOOKUP(A283,'ESTUDIO DE MERCADO (2)'!$A$7:$BP$540,67,0),0)</f>
        <v>105</v>
      </c>
      <c r="I283" s="241">
        <f t="shared" si="8"/>
        <v>20</v>
      </c>
      <c r="J283" s="241">
        <f t="shared" si="9"/>
        <v>125</v>
      </c>
      <c r="L283" s="28"/>
      <c r="M283" s="28"/>
      <c r="N283" s="28"/>
      <c r="O283" s="25"/>
    </row>
    <row r="284" spans="1:15" ht="24.95" customHeight="1" x14ac:dyDescent="0.25">
      <c r="A284" s="214">
        <v>405</v>
      </c>
      <c r="B284" s="104" t="s">
        <v>1799</v>
      </c>
      <c r="C284" s="217" t="s">
        <v>18</v>
      </c>
      <c r="D284" s="73">
        <v>279</v>
      </c>
      <c r="E284" s="239" t="s">
        <v>1794</v>
      </c>
      <c r="F284" s="239" t="s">
        <v>18</v>
      </c>
      <c r="G284" s="240">
        <v>1</v>
      </c>
      <c r="H284" s="238">
        <f>ROUND(VLOOKUP(A284,'ESTUDIO DE MERCADO (2)'!$A$7:$BP$540,67,0),0)</f>
        <v>313</v>
      </c>
      <c r="I284" s="241">
        <f t="shared" si="8"/>
        <v>59</v>
      </c>
      <c r="J284" s="241">
        <f t="shared" si="9"/>
        <v>372</v>
      </c>
      <c r="L284" s="28"/>
      <c r="M284" s="28"/>
      <c r="N284" s="28"/>
      <c r="O284" s="25"/>
    </row>
    <row r="285" spans="1:15" ht="24.95" customHeight="1" x14ac:dyDescent="0.25">
      <c r="A285" s="214">
        <v>407</v>
      </c>
      <c r="B285" s="104" t="s">
        <v>1800</v>
      </c>
      <c r="C285" s="217" t="s">
        <v>18</v>
      </c>
      <c r="D285" s="73">
        <v>280</v>
      </c>
      <c r="E285" s="239" t="s">
        <v>1795</v>
      </c>
      <c r="F285" s="239" t="s">
        <v>18</v>
      </c>
      <c r="G285" s="240">
        <v>1</v>
      </c>
      <c r="H285" s="238">
        <f>ROUND(VLOOKUP(A285,'ESTUDIO DE MERCADO (2)'!$A$7:$BP$540,67,0),0)</f>
        <v>26272</v>
      </c>
      <c r="I285" s="241">
        <f t="shared" si="8"/>
        <v>4992</v>
      </c>
      <c r="J285" s="241">
        <f t="shared" si="9"/>
        <v>31264</v>
      </c>
      <c r="L285" s="28"/>
      <c r="M285" s="28"/>
      <c r="N285" s="28"/>
      <c r="O285" s="25"/>
    </row>
    <row r="286" spans="1:15" ht="24.95" customHeight="1" x14ac:dyDescent="0.25">
      <c r="A286" s="214">
        <v>417</v>
      </c>
      <c r="B286" s="104" t="s">
        <v>1801</v>
      </c>
      <c r="C286" s="217" t="s">
        <v>18</v>
      </c>
      <c r="D286" s="73">
        <v>281</v>
      </c>
      <c r="E286" s="239" t="s">
        <v>1796</v>
      </c>
      <c r="F286" s="239" t="s">
        <v>18</v>
      </c>
      <c r="G286" s="240">
        <v>1</v>
      </c>
      <c r="H286" s="238">
        <f>ROUND(VLOOKUP(A286,'ESTUDIO DE MERCADO (2)'!$A$7:$BP$540,67,0),0)</f>
        <v>119822</v>
      </c>
      <c r="I286" s="241">
        <f t="shared" si="8"/>
        <v>22766</v>
      </c>
      <c r="J286" s="241">
        <f t="shared" si="9"/>
        <v>142588</v>
      </c>
      <c r="L286" s="28"/>
      <c r="M286" s="28"/>
      <c r="N286" s="28"/>
      <c r="O286" s="25"/>
    </row>
    <row r="287" spans="1:15" ht="24.95" customHeight="1" x14ac:dyDescent="0.25">
      <c r="A287" s="214">
        <v>418</v>
      </c>
      <c r="B287" s="104" t="s">
        <v>1802</v>
      </c>
      <c r="C287" s="217" t="s">
        <v>18</v>
      </c>
      <c r="D287" s="73">
        <v>282</v>
      </c>
      <c r="E287" s="239" t="s">
        <v>1797</v>
      </c>
      <c r="F287" s="239" t="s">
        <v>18</v>
      </c>
      <c r="G287" s="240">
        <v>1</v>
      </c>
      <c r="H287" s="238">
        <f>ROUND(VLOOKUP(A287,'ESTUDIO DE MERCADO (2)'!$A$7:$BP$540,67,0),0)</f>
        <v>45124</v>
      </c>
      <c r="I287" s="241">
        <f t="shared" si="8"/>
        <v>8574</v>
      </c>
      <c r="J287" s="241">
        <f t="shared" si="9"/>
        <v>53698</v>
      </c>
      <c r="L287" s="28"/>
      <c r="M287" s="28"/>
      <c r="N287" s="28"/>
      <c r="O287" s="25"/>
    </row>
    <row r="288" spans="1:15" ht="24.95" customHeight="1" x14ac:dyDescent="0.25">
      <c r="A288" s="214">
        <v>419</v>
      </c>
      <c r="B288" s="104" t="s">
        <v>1803</v>
      </c>
      <c r="C288" s="217" t="s">
        <v>18</v>
      </c>
      <c r="D288" s="73">
        <v>283</v>
      </c>
      <c r="E288" s="239" t="s">
        <v>1798</v>
      </c>
      <c r="F288" s="239" t="s">
        <v>18</v>
      </c>
      <c r="G288" s="240">
        <v>1</v>
      </c>
      <c r="H288" s="238">
        <f>ROUND(VLOOKUP(A288,'ESTUDIO DE MERCADO (2)'!$A$7:$BP$540,67,0),0)</f>
        <v>51261</v>
      </c>
      <c r="I288" s="241">
        <f t="shared" si="8"/>
        <v>9740</v>
      </c>
      <c r="J288" s="241">
        <f t="shared" si="9"/>
        <v>61001</v>
      </c>
      <c r="L288" s="28"/>
      <c r="M288" s="28"/>
      <c r="N288" s="28"/>
      <c r="O288" s="25"/>
    </row>
    <row r="289" spans="1:15" ht="24.95" customHeight="1" x14ac:dyDescent="0.25">
      <c r="A289" s="214">
        <v>421</v>
      </c>
      <c r="B289" s="104" t="s">
        <v>1804</v>
      </c>
      <c r="C289" s="217" t="s">
        <v>18</v>
      </c>
      <c r="D289" s="73">
        <v>284</v>
      </c>
      <c r="E289" s="239" t="s">
        <v>1799</v>
      </c>
      <c r="F289" s="239" t="s">
        <v>18</v>
      </c>
      <c r="G289" s="240">
        <v>1</v>
      </c>
      <c r="H289" s="238">
        <f>ROUND(VLOOKUP(A289,'ESTUDIO DE MERCADO (2)'!$A$7:$BP$540,67,0),0)</f>
        <v>4126</v>
      </c>
      <c r="I289" s="241">
        <f t="shared" si="8"/>
        <v>784</v>
      </c>
      <c r="J289" s="241">
        <f t="shared" si="9"/>
        <v>4910</v>
      </c>
      <c r="L289" s="28"/>
      <c r="M289" s="28"/>
      <c r="N289" s="28"/>
      <c r="O289" s="25"/>
    </row>
    <row r="290" spans="1:15" ht="24.95" customHeight="1" x14ac:dyDescent="0.25">
      <c r="A290" s="214">
        <v>423</v>
      </c>
      <c r="B290" s="104" t="s">
        <v>1805</v>
      </c>
      <c r="C290" s="217" t="s">
        <v>359</v>
      </c>
      <c r="D290" s="73">
        <v>285</v>
      </c>
      <c r="E290" s="239" t="s">
        <v>1800</v>
      </c>
      <c r="F290" s="239" t="s">
        <v>359</v>
      </c>
      <c r="G290" s="240">
        <v>1</v>
      </c>
      <c r="H290" s="238">
        <f>ROUND(VLOOKUP(A290,'ESTUDIO DE MERCADO (2)'!$A$7:$BP$540,67,0),0)</f>
        <v>48057</v>
      </c>
      <c r="I290" s="241">
        <f t="shared" si="8"/>
        <v>9131</v>
      </c>
      <c r="J290" s="241">
        <f t="shared" si="9"/>
        <v>57188</v>
      </c>
      <c r="L290" s="28"/>
      <c r="M290" s="28"/>
      <c r="N290" s="28"/>
      <c r="O290" s="25"/>
    </row>
    <row r="291" spans="1:15" ht="24.95" customHeight="1" x14ac:dyDescent="0.25">
      <c r="A291" s="214">
        <v>424</v>
      </c>
      <c r="B291" s="104" t="s">
        <v>1806</v>
      </c>
      <c r="C291" s="217" t="s">
        <v>359</v>
      </c>
      <c r="D291" s="73">
        <v>286</v>
      </c>
      <c r="E291" s="239" t="s">
        <v>1801</v>
      </c>
      <c r="F291" s="239" t="s">
        <v>359</v>
      </c>
      <c r="G291" s="240">
        <v>1</v>
      </c>
      <c r="H291" s="238">
        <f>ROUND(VLOOKUP(A291,'ESTUDIO DE MERCADO (2)'!$A$7:$BP$540,67,0),0)</f>
        <v>57669</v>
      </c>
      <c r="I291" s="241">
        <f t="shared" si="8"/>
        <v>10957</v>
      </c>
      <c r="J291" s="241">
        <f t="shared" si="9"/>
        <v>68626</v>
      </c>
      <c r="L291" s="28"/>
      <c r="M291" s="28"/>
      <c r="N291" s="28"/>
      <c r="O291" s="25"/>
    </row>
    <row r="292" spans="1:15" ht="24.95" customHeight="1" x14ac:dyDescent="0.25">
      <c r="A292" s="214">
        <v>425</v>
      </c>
      <c r="B292" s="104" t="s">
        <v>1807</v>
      </c>
      <c r="C292" s="217" t="s">
        <v>18</v>
      </c>
      <c r="D292" s="73">
        <v>287</v>
      </c>
      <c r="E292" s="239" t="s">
        <v>1802</v>
      </c>
      <c r="F292" s="239" t="s">
        <v>18</v>
      </c>
      <c r="G292" s="240">
        <v>1</v>
      </c>
      <c r="H292" s="238">
        <f>ROUND(VLOOKUP(A292,'ESTUDIO DE MERCADO (2)'!$A$7:$BP$540,67,0),0)</f>
        <v>8009</v>
      </c>
      <c r="I292" s="241">
        <f t="shared" si="8"/>
        <v>1522</v>
      </c>
      <c r="J292" s="241">
        <f t="shared" si="9"/>
        <v>9531</v>
      </c>
      <c r="L292" s="28"/>
      <c r="M292" s="28"/>
      <c r="N292" s="28"/>
      <c r="O292" s="25"/>
    </row>
    <row r="293" spans="1:15" ht="24.95" customHeight="1" x14ac:dyDescent="0.25">
      <c r="A293" s="214">
        <v>426</v>
      </c>
      <c r="B293" s="104" t="s">
        <v>1808</v>
      </c>
      <c r="C293" s="217" t="s">
        <v>18</v>
      </c>
      <c r="D293" s="73">
        <v>288</v>
      </c>
      <c r="E293" s="239" t="s">
        <v>1803</v>
      </c>
      <c r="F293" s="239" t="s">
        <v>18</v>
      </c>
      <c r="G293" s="240">
        <v>1</v>
      </c>
      <c r="H293" s="238">
        <f>ROUND(VLOOKUP(A293,'ESTUDIO DE MERCADO (2)'!$A$7:$BP$540,67,0),0)</f>
        <v>3926</v>
      </c>
      <c r="I293" s="241">
        <f t="shared" si="8"/>
        <v>746</v>
      </c>
      <c r="J293" s="241">
        <f t="shared" si="9"/>
        <v>4672</v>
      </c>
      <c r="L293" s="28"/>
      <c r="M293" s="28"/>
      <c r="N293" s="28"/>
      <c r="O293" s="25"/>
    </row>
    <row r="294" spans="1:15" ht="24.95" customHeight="1" x14ac:dyDescent="0.25">
      <c r="A294" s="214">
        <v>428</v>
      </c>
      <c r="B294" s="104" t="s">
        <v>1809</v>
      </c>
      <c r="C294" s="217" t="s">
        <v>18</v>
      </c>
      <c r="D294" s="73">
        <v>289</v>
      </c>
      <c r="E294" s="239" t="s">
        <v>1804</v>
      </c>
      <c r="F294" s="239" t="s">
        <v>18</v>
      </c>
      <c r="G294" s="240">
        <v>1</v>
      </c>
      <c r="H294" s="238">
        <f>ROUND(VLOOKUP(A294,'ESTUDIO DE MERCADO (2)'!$A$7:$BP$540,67,0),0)</f>
        <v>5785</v>
      </c>
      <c r="I294" s="241">
        <f t="shared" si="8"/>
        <v>1099</v>
      </c>
      <c r="J294" s="241">
        <f t="shared" si="9"/>
        <v>6884</v>
      </c>
      <c r="L294" s="28"/>
      <c r="M294" s="28"/>
      <c r="N294" s="28"/>
      <c r="O294" s="25"/>
    </row>
    <row r="295" spans="1:15" ht="24.95" customHeight="1" x14ac:dyDescent="0.25">
      <c r="A295" s="214">
        <v>432</v>
      </c>
      <c r="B295" s="104" t="s">
        <v>1810</v>
      </c>
      <c r="C295" s="217" t="s">
        <v>907</v>
      </c>
      <c r="D295" s="73">
        <v>290</v>
      </c>
      <c r="E295" s="239" t="s">
        <v>1805</v>
      </c>
      <c r="F295" s="239" t="s">
        <v>907</v>
      </c>
      <c r="G295" s="240">
        <v>1</v>
      </c>
      <c r="H295" s="238">
        <f>ROUND(VLOOKUP(A295,'ESTUDIO DE MERCADO (2)'!$A$7:$BP$540,67,0),0)</f>
        <v>34836</v>
      </c>
      <c r="I295" s="241">
        <f t="shared" si="8"/>
        <v>6619</v>
      </c>
      <c r="J295" s="241">
        <f t="shared" si="9"/>
        <v>41455</v>
      </c>
      <c r="L295" s="28"/>
      <c r="M295" s="28"/>
      <c r="N295" s="28"/>
      <c r="O295" s="25"/>
    </row>
    <row r="296" spans="1:15" ht="24.95" customHeight="1" x14ac:dyDescent="0.25">
      <c r="A296" s="214">
        <v>433</v>
      </c>
      <c r="B296" s="104" t="s">
        <v>1811</v>
      </c>
      <c r="C296" s="217" t="s">
        <v>907</v>
      </c>
      <c r="D296" s="73">
        <v>291</v>
      </c>
      <c r="E296" s="239" t="s">
        <v>1806</v>
      </c>
      <c r="F296" s="239" t="s">
        <v>907</v>
      </c>
      <c r="G296" s="240">
        <v>1</v>
      </c>
      <c r="H296" s="238">
        <f>ROUND(VLOOKUP(A296,'ESTUDIO DE MERCADO (2)'!$A$7:$BP$540,67,0),0)</f>
        <v>72567</v>
      </c>
      <c r="I296" s="241">
        <f t="shared" si="8"/>
        <v>13788</v>
      </c>
      <c r="J296" s="241">
        <f t="shared" si="9"/>
        <v>86355</v>
      </c>
      <c r="L296" s="28"/>
      <c r="M296" s="28"/>
      <c r="N296" s="28"/>
      <c r="O296" s="25"/>
    </row>
    <row r="297" spans="1:15" ht="24.95" customHeight="1" x14ac:dyDescent="0.25">
      <c r="A297" s="214">
        <v>434</v>
      </c>
      <c r="B297" s="104" t="s">
        <v>1812</v>
      </c>
      <c r="C297" s="217" t="s">
        <v>907</v>
      </c>
      <c r="D297" s="73">
        <v>292</v>
      </c>
      <c r="E297" s="239" t="s">
        <v>1807</v>
      </c>
      <c r="F297" s="239" t="s">
        <v>907</v>
      </c>
      <c r="G297" s="240">
        <v>1</v>
      </c>
      <c r="H297" s="238">
        <f>ROUND(VLOOKUP(A297,'ESTUDIO DE MERCADO (2)'!$A$7:$BP$540,67,0),0)</f>
        <v>75114</v>
      </c>
      <c r="I297" s="241">
        <f t="shared" si="8"/>
        <v>14272</v>
      </c>
      <c r="J297" s="241">
        <f t="shared" si="9"/>
        <v>89386</v>
      </c>
      <c r="L297" s="28"/>
      <c r="M297" s="28"/>
      <c r="N297" s="28"/>
      <c r="O297" s="25"/>
    </row>
    <row r="298" spans="1:15" ht="24.95" customHeight="1" x14ac:dyDescent="0.25">
      <c r="A298" s="214">
        <v>435</v>
      </c>
      <c r="B298" s="104" t="s">
        <v>1813</v>
      </c>
      <c r="C298" s="217" t="s">
        <v>907</v>
      </c>
      <c r="D298" s="73">
        <v>293</v>
      </c>
      <c r="E298" s="239" t="s">
        <v>1808</v>
      </c>
      <c r="F298" s="239" t="s">
        <v>907</v>
      </c>
      <c r="G298" s="240">
        <v>1</v>
      </c>
      <c r="H298" s="238">
        <f>ROUND(VLOOKUP(A298,'ESTUDIO DE MERCADO (2)'!$A$7:$BP$540,67,0),0)</f>
        <v>78380</v>
      </c>
      <c r="I298" s="241">
        <f t="shared" si="8"/>
        <v>14892</v>
      </c>
      <c r="J298" s="241">
        <f t="shared" si="9"/>
        <v>93272</v>
      </c>
      <c r="L298" s="28"/>
      <c r="M298" s="28"/>
      <c r="N298" s="28"/>
      <c r="O298" s="25"/>
    </row>
    <row r="299" spans="1:15" ht="24.95" customHeight="1" x14ac:dyDescent="0.25">
      <c r="A299" s="214">
        <v>436</v>
      </c>
      <c r="B299" s="104" t="s">
        <v>1814</v>
      </c>
      <c r="C299" s="217" t="s">
        <v>907</v>
      </c>
      <c r="D299" s="73">
        <v>294</v>
      </c>
      <c r="E299" s="239" t="s">
        <v>1809</v>
      </c>
      <c r="F299" s="239" t="s">
        <v>907</v>
      </c>
      <c r="G299" s="240">
        <v>1</v>
      </c>
      <c r="H299" s="238">
        <f>ROUND(VLOOKUP(A299,'ESTUDIO DE MERCADO (2)'!$A$7:$BP$540,67,0),0)</f>
        <v>139341</v>
      </c>
      <c r="I299" s="241">
        <f t="shared" si="8"/>
        <v>26475</v>
      </c>
      <c r="J299" s="241">
        <f t="shared" si="9"/>
        <v>165816</v>
      </c>
      <c r="L299" s="28"/>
      <c r="M299" s="28"/>
      <c r="N299" s="28"/>
      <c r="O299" s="25"/>
    </row>
    <row r="300" spans="1:15" ht="24.95" customHeight="1" x14ac:dyDescent="0.25">
      <c r="A300" s="214">
        <v>437</v>
      </c>
      <c r="B300" s="104" t="s">
        <v>1815</v>
      </c>
      <c r="C300" s="217" t="s">
        <v>907</v>
      </c>
      <c r="D300" s="73">
        <v>295</v>
      </c>
      <c r="E300" s="239" t="s">
        <v>1810</v>
      </c>
      <c r="F300" s="239" t="s">
        <v>907</v>
      </c>
      <c r="G300" s="240">
        <v>1</v>
      </c>
      <c r="H300" s="238">
        <f>ROUND(VLOOKUP(A300,'ESTUDIO DE MERCADO (2)'!$A$7:$BP$540,67,0),0)</f>
        <v>8708</v>
      </c>
      <c r="I300" s="241">
        <f t="shared" si="8"/>
        <v>1655</v>
      </c>
      <c r="J300" s="241">
        <f t="shared" si="9"/>
        <v>10363</v>
      </c>
      <c r="L300" s="28"/>
      <c r="M300" s="28"/>
      <c r="N300" s="28"/>
      <c r="O300" s="25"/>
    </row>
    <row r="301" spans="1:15" ht="24.95" customHeight="1" x14ac:dyDescent="0.25">
      <c r="A301" s="214">
        <v>441</v>
      </c>
      <c r="B301" s="104" t="s">
        <v>1816</v>
      </c>
      <c r="C301" s="217" t="s">
        <v>907</v>
      </c>
      <c r="D301" s="73">
        <v>296</v>
      </c>
      <c r="E301" s="239" t="s">
        <v>1811</v>
      </c>
      <c r="F301" s="239" t="s">
        <v>907</v>
      </c>
      <c r="G301" s="240">
        <v>1</v>
      </c>
      <c r="H301" s="238">
        <f>ROUND(VLOOKUP(A301,'ESTUDIO DE MERCADO (2)'!$A$7:$BP$540,67,0),0)</f>
        <v>14708</v>
      </c>
      <c r="I301" s="241">
        <f t="shared" si="8"/>
        <v>2795</v>
      </c>
      <c r="J301" s="241">
        <f t="shared" si="9"/>
        <v>17503</v>
      </c>
      <c r="L301" s="28"/>
      <c r="M301" s="28"/>
      <c r="N301" s="28"/>
      <c r="O301" s="25"/>
    </row>
    <row r="302" spans="1:15" ht="24.95" customHeight="1" x14ac:dyDescent="0.25">
      <c r="A302" s="214">
        <v>446</v>
      </c>
      <c r="B302" s="104" t="s">
        <v>1817</v>
      </c>
      <c r="C302" s="217" t="s">
        <v>907</v>
      </c>
      <c r="D302" s="73">
        <v>297</v>
      </c>
      <c r="E302" s="239" t="s">
        <v>1812</v>
      </c>
      <c r="F302" s="239" t="s">
        <v>907</v>
      </c>
      <c r="G302" s="240">
        <v>1</v>
      </c>
      <c r="H302" s="238">
        <f>ROUND(VLOOKUP(A302,'ESTUDIO DE MERCADO (2)'!$A$7:$BP$540,67,0),0)</f>
        <v>205486</v>
      </c>
      <c r="I302" s="241">
        <f t="shared" si="8"/>
        <v>39042</v>
      </c>
      <c r="J302" s="241">
        <f t="shared" si="9"/>
        <v>244528</v>
      </c>
      <c r="L302" s="28"/>
      <c r="M302" s="28"/>
      <c r="N302" s="28"/>
      <c r="O302" s="25"/>
    </row>
    <row r="303" spans="1:15" ht="24.95" customHeight="1" x14ac:dyDescent="0.25">
      <c r="A303" s="214">
        <v>447</v>
      </c>
      <c r="B303" s="104" t="s">
        <v>1818</v>
      </c>
      <c r="C303" s="217" t="s">
        <v>907</v>
      </c>
      <c r="D303" s="73">
        <v>298</v>
      </c>
      <c r="E303" s="239" t="s">
        <v>1813</v>
      </c>
      <c r="F303" s="239" t="s">
        <v>907</v>
      </c>
      <c r="G303" s="240">
        <v>1</v>
      </c>
      <c r="H303" s="238">
        <f>ROUND(VLOOKUP(A303,'ESTUDIO DE MERCADO (2)'!$A$7:$BP$540,67,0),0)</f>
        <v>275418</v>
      </c>
      <c r="I303" s="241">
        <f t="shared" si="8"/>
        <v>52329</v>
      </c>
      <c r="J303" s="241">
        <f t="shared" si="9"/>
        <v>327747</v>
      </c>
      <c r="L303" s="28"/>
      <c r="M303" s="28"/>
      <c r="N303" s="28"/>
      <c r="O303" s="25"/>
    </row>
    <row r="304" spans="1:15" ht="24.95" customHeight="1" x14ac:dyDescent="0.25">
      <c r="A304" s="214">
        <v>448</v>
      </c>
      <c r="B304" s="104" t="s">
        <v>1819</v>
      </c>
      <c r="C304" s="217" t="s">
        <v>907</v>
      </c>
      <c r="D304" s="73">
        <v>299</v>
      </c>
      <c r="E304" s="239" t="s">
        <v>1814</v>
      </c>
      <c r="F304" s="239" t="s">
        <v>907</v>
      </c>
      <c r="G304" s="240">
        <v>1</v>
      </c>
      <c r="H304" s="238">
        <f>ROUND(VLOOKUP(A304,'ESTUDIO DE MERCADO (2)'!$A$7:$BP$540,67,0),0)</f>
        <v>211734</v>
      </c>
      <c r="I304" s="241">
        <f t="shared" si="8"/>
        <v>40229</v>
      </c>
      <c r="J304" s="241">
        <f t="shared" si="9"/>
        <v>251963</v>
      </c>
      <c r="L304" s="28"/>
      <c r="M304" s="28"/>
      <c r="N304" s="28"/>
      <c r="O304" s="25"/>
    </row>
    <row r="305" spans="1:15" ht="24.95" customHeight="1" x14ac:dyDescent="0.25">
      <c r="A305" s="214">
        <v>449</v>
      </c>
      <c r="B305" s="104" t="s">
        <v>1820</v>
      </c>
      <c r="C305" s="217" t="s">
        <v>907</v>
      </c>
      <c r="D305" s="73">
        <v>300</v>
      </c>
      <c r="E305" s="239" t="s">
        <v>1815</v>
      </c>
      <c r="F305" s="239" t="s">
        <v>907</v>
      </c>
      <c r="G305" s="240">
        <v>1</v>
      </c>
      <c r="H305" s="238">
        <f>ROUND(VLOOKUP(A305,'ESTUDIO DE MERCADO (2)'!$A$7:$BP$540,67,0),0)</f>
        <v>211734</v>
      </c>
      <c r="I305" s="241">
        <f t="shared" si="8"/>
        <v>40229</v>
      </c>
      <c r="J305" s="241">
        <f t="shared" si="9"/>
        <v>251963</v>
      </c>
      <c r="L305" s="28"/>
      <c r="M305" s="28"/>
      <c r="N305" s="28"/>
      <c r="O305" s="25"/>
    </row>
    <row r="306" spans="1:15" ht="24.95" customHeight="1" x14ac:dyDescent="0.25">
      <c r="A306" s="214">
        <v>450</v>
      </c>
      <c r="B306" s="104" t="s">
        <v>1821</v>
      </c>
      <c r="C306" s="217" t="s">
        <v>907</v>
      </c>
      <c r="D306" s="73">
        <v>301</v>
      </c>
      <c r="E306" s="239" t="s">
        <v>1816</v>
      </c>
      <c r="F306" s="239" t="s">
        <v>907</v>
      </c>
      <c r="G306" s="240">
        <v>1</v>
      </c>
      <c r="H306" s="238">
        <f>ROUND(VLOOKUP(A306,'ESTUDIO DE MERCADO (2)'!$A$7:$BP$540,67,0),0)</f>
        <v>235073</v>
      </c>
      <c r="I306" s="241">
        <f t="shared" si="8"/>
        <v>44664</v>
      </c>
      <c r="J306" s="241">
        <f t="shared" si="9"/>
        <v>279737</v>
      </c>
      <c r="L306" s="28"/>
      <c r="M306" s="28"/>
      <c r="N306" s="28"/>
      <c r="O306" s="25"/>
    </row>
    <row r="307" spans="1:15" ht="24.95" customHeight="1" x14ac:dyDescent="0.25">
      <c r="A307" s="214">
        <v>451</v>
      </c>
      <c r="B307" s="104" t="s">
        <v>1822</v>
      </c>
      <c r="C307" s="217" t="s">
        <v>907</v>
      </c>
      <c r="D307" s="73">
        <v>302</v>
      </c>
      <c r="E307" s="239" t="s">
        <v>1817</v>
      </c>
      <c r="F307" s="239" t="s">
        <v>907</v>
      </c>
      <c r="G307" s="240">
        <v>1</v>
      </c>
      <c r="H307" s="238">
        <f>ROUND(VLOOKUP(A307,'ESTUDIO DE MERCADO (2)'!$A$7:$BP$540,67,0),0)</f>
        <v>70760</v>
      </c>
      <c r="I307" s="241">
        <f t="shared" si="8"/>
        <v>13444</v>
      </c>
      <c r="J307" s="241">
        <f t="shared" si="9"/>
        <v>84204</v>
      </c>
      <c r="L307" s="28"/>
      <c r="M307" s="28"/>
      <c r="N307" s="28"/>
      <c r="O307" s="25"/>
    </row>
    <row r="308" spans="1:15" ht="24.95" customHeight="1" x14ac:dyDescent="0.25">
      <c r="A308" s="214">
        <v>452</v>
      </c>
      <c r="B308" s="104" t="s">
        <v>1823</v>
      </c>
      <c r="C308" s="217" t="s">
        <v>370</v>
      </c>
      <c r="D308" s="73">
        <v>303</v>
      </c>
      <c r="E308" s="239" t="s">
        <v>1818</v>
      </c>
      <c r="F308" s="239" t="s">
        <v>370</v>
      </c>
      <c r="G308" s="240">
        <v>1</v>
      </c>
      <c r="H308" s="238">
        <f>ROUND(VLOOKUP(A308,'ESTUDIO DE MERCADO (2)'!$A$7:$BP$540,67,0),0)</f>
        <v>13607</v>
      </c>
      <c r="I308" s="241">
        <f t="shared" si="8"/>
        <v>2585</v>
      </c>
      <c r="J308" s="241">
        <f t="shared" si="9"/>
        <v>16192</v>
      </c>
      <c r="L308" s="28"/>
      <c r="M308" s="28"/>
      <c r="N308" s="28"/>
      <c r="O308" s="25"/>
    </row>
    <row r="309" spans="1:15" ht="24.95" customHeight="1" x14ac:dyDescent="0.25">
      <c r="A309" s="214">
        <v>453</v>
      </c>
      <c r="B309" s="104" t="s">
        <v>1824</v>
      </c>
      <c r="C309" s="217" t="s">
        <v>18</v>
      </c>
      <c r="D309" s="73">
        <v>304</v>
      </c>
      <c r="E309" s="239" t="s">
        <v>1819</v>
      </c>
      <c r="F309" s="239" t="s">
        <v>18</v>
      </c>
      <c r="G309" s="240">
        <v>1</v>
      </c>
      <c r="H309" s="238">
        <f>ROUND(VLOOKUP(A309,'ESTUDIO DE MERCADO (2)'!$A$7:$BP$540,67,0),0)</f>
        <v>381013</v>
      </c>
      <c r="I309" s="241">
        <f t="shared" si="8"/>
        <v>72392</v>
      </c>
      <c r="J309" s="241">
        <f t="shared" si="9"/>
        <v>453405</v>
      </c>
      <c r="L309" s="28"/>
      <c r="M309" s="28"/>
      <c r="N309" s="28"/>
      <c r="O309" s="25"/>
    </row>
    <row r="310" spans="1:15" ht="24.95" customHeight="1" x14ac:dyDescent="0.25">
      <c r="A310" s="214">
        <v>454</v>
      </c>
      <c r="B310" s="104" t="s">
        <v>1825</v>
      </c>
      <c r="C310" s="217" t="s">
        <v>370</v>
      </c>
      <c r="D310" s="73">
        <v>305</v>
      </c>
      <c r="E310" s="239" t="s">
        <v>1820</v>
      </c>
      <c r="F310" s="239" t="s">
        <v>370</v>
      </c>
      <c r="G310" s="240">
        <v>1</v>
      </c>
      <c r="H310" s="238">
        <f>ROUND(VLOOKUP(A310,'ESTUDIO DE MERCADO (2)'!$A$7:$BP$540,67,0),0)</f>
        <v>8328</v>
      </c>
      <c r="I310" s="241">
        <f t="shared" si="8"/>
        <v>1582</v>
      </c>
      <c r="J310" s="241">
        <f t="shared" si="9"/>
        <v>9910</v>
      </c>
      <c r="L310" s="28"/>
      <c r="M310" s="28"/>
      <c r="N310" s="28"/>
      <c r="O310" s="25"/>
    </row>
    <row r="311" spans="1:15" ht="24.95" customHeight="1" x14ac:dyDescent="0.25">
      <c r="A311" s="214">
        <v>455</v>
      </c>
      <c r="B311" s="104" t="s">
        <v>1826</v>
      </c>
      <c r="C311" s="217" t="s">
        <v>18</v>
      </c>
      <c r="D311" s="73">
        <v>306</v>
      </c>
      <c r="E311" s="239" t="s">
        <v>1821</v>
      </c>
      <c r="F311" s="239" t="s">
        <v>18</v>
      </c>
      <c r="G311" s="240">
        <v>1</v>
      </c>
      <c r="H311" s="238">
        <f>ROUND(VLOOKUP(A311,'ESTUDIO DE MERCADO (2)'!$A$7:$BP$540,67,0),0)</f>
        <v>370127</v>
      </c>
      <c r="I311" s="241">
        <f t="shared" si="8"/>
        <v>70324</v>
      </c>
      <c r="J311" s="241">
        <f t="shared" si="9"/>
        <v>440451</v>
      </c>
      <c r="L311" s="28"/>
      <c r="M311" s="28"/>
      <c r="N311" s="28"/>
      <c r="O311" s="25"/>
    </row>
    <row r="312" spans="1:15" ht="24.95" customHeight="1" x14ac:dyDescent="0.25">
      <c r="A312" s="214">
        <v>456</v>
      </c>
      <c r="B312" s="104" t="s">
        <v>1827</v>
      </c>
      <c r="C312" s="217" t="s">
        <v>370</v>
      </c>
      <c r="D312" s="73">
        <v>307</v>
      </c>
      <c r="E312" s="239" t="s">
        <v>1822</v>
      </c>
      <c r="F312" s="239" t="s">
        <v>370</v>
      </c>
      <c r="G312" s="240">
        <v>1</v>
      </c>
      <c r="H312" s="238">
        <f>ROUND(VLOOKUP(A312,'ESTUDIO DE MERCADO (2)'!$A$7:$BP$540,67,0),0)</f>
        <v>2029</v>
      </c>
      <c r="I312" s="241">
        <f t="shared" si="8"/>
        <v>386</v>
      </c>
      <c r="J312" s="241">
        <f t="shared" si="9"/>
        <v>2415</v>
      </c>
      <c r="L312" s="28"/>
      <c r="M312" s="28"/>
      <c r="N312" s="28"/>
      <c r="O312" s="25"/>
    </row>
    <row r="313" spans="1:15" ht="24.95" customHeight="1" x14ac:dyDescent="0.25">
      <c r="A313" s="218">
        <v>457</v>
      </c>
      <c r="B313" s="202" t="s">
        <v>1828</v>
      </c>
      <c r="C313" s="219" t="s">
        <v>930</v>
      </c>
      <c r="D313" s="73">
        <v>308</v>
      </c>
      <c r="E313" s="239" t="s">
        <v>1823</v>
      </c>
      <c r="F313" s="239" t="s">
        <v>930</v>
      </c>
      <c r="G313" s="240">
        <v>1</v>
      </c>
      <c r="H313" s="238">
        <f>ROUND(VLOOKUP(A313,'ESTUDIO DE MERCADO (2)'!$A$7:$BP$540,67,0),0)</f>
        <v>4121</v>
      </c>
      <c r="I313" s="241">
        <f t="shared" si="8"/>
        <v>783</v>
      </c>
      <c r="J313" s="241">
        <f t="shared" si="9"/>
        <v>4904</v>
      </c>
      <c r="L313" s="28"/>
      <c r="M313" s="28"/>
      <c r="N313" s="28"/>
      <c r="O313" s="25"/>
    </row>
    <row r="314" spans="1:15" ht="24.95" customHeight="1" x14ac:dyDescent="0.25">
      <c r="A314" s="214">
        <v>458</v>
      </c>
      <c r="B314" s="104" t="s">
        <v>1829</v>
      </c>
      <c r="C314" s="217" t="s">
        <v>370</v>
      </c>
      <c r="D314" s="73">
        <v>309</v>
      </c>
      <c r="E314" s="239" t="s">
        <v>1824</v>
      </c>
      <c r="F314" s="239" t="s">
        <v>370</v>
      </c>
      <c r="G314" s="240">
        <v>1</v>
      </c>
      <c r="H314" s="238">
        <f>ROUND(VLOOKUP(A314,'ESTUDIO DE MERCADO (2)'!$A$7:$BP$540,67,0),0)</f>
        <v>7983</v>
      </c>
      <c r="I314" s="241">
        <f t="shared" si="8"/>
        <v>1517</v>
      </c>
      <c r="J314" s="241">
        <f t="shared" si="9"/>
        <v>9500</v>
      </c>
      <c r="L314" s="28"/>
      <c r="M314" s="28"/>
      <c r="N314" s="28"/>
      <c r="O314" s="25"/>
    </row>
    <row r="315" spans="1:15" ht="24.95" customHeight="1" x14ac:dyDescent="0.25">
      <c r="A315" s="214">
        <v>459</v>
      </c>
      <c r="B315" s="104" t="s">
        <v>1830</v>
      </c>
      <c r="C315" s="217" t="s">
        <v>370</v>
      </c>
      <c r="D315" s="73">
        <v>310</v>
      </c>
      <c r="E315" s="239" t="s">
        <v>1825</v>
      </c>
      <c r="F315" s="239" t="s">
        <v>370</v>
      </c>
      <c r="G315" s="240">
        <v>1</v>
      </c>
      <c r="H315" s="238">
        <f>ROUND(VLOOKUP(A315,'ESTUDIO DE MERCADO (2)'!$A$7:$BP$540,67,0),0)</f>
        <v>5668</v>
      </c>
      <c r="I315" s="241">
        <f t="shared" si="8"/>
        <v>1077</v>
      </c>
      <c r="J315" s="241">
        <f t="shared" si="9"/>
        <v>6745</v>
      </c>
      <c r="L315" s="28"/>
      <c r="M315" s="28"/>
      <c r="N315" s="28"/>
      <c r="O315" s="25"/>
    </row>
    <row r="316" spans="1:15" ht="24.95" customHeight="1" x14ac:dyDescent="0.25">
      <c r="A316" s="214">
        <v>460</v>
      </c>
      <c r="B316" s="104" t="s">
        <v>1831</v>
      </c>
      <c r="C316" s="217" t="s">
        <v>370</v>
      </c>
      <c r="D316" s="73">
        <v>311</v>
      </c>
      <c r="E316" s="239" t="s">
        <v>1826</v>
      </c>
      <c r="F316" s="239" t="s">
        <v>370</v>
      </c>
      <c r="G316" s="240">
        <v>1</v>
      </c>
      <c r="H316" s="238">
        <f>ROUND(VLOOKUP(A316,'ESTUDIO DE MERCADO (2)'!$A$7:$BP$540,67,0),0)</f>
        <v>3193</v>
      </c>
      <c r="I316" s="241">
        <f t="shared" si="8"/>
        <v>607</v>
      </c>
      <c r="J316" s="241">
        <f t="shared" si="9"/>
        <v>3800</v>
      </c>
      <c r="L316" s="28"/>
      <c r="M316" s="28"/>
      <c r="N316" s="28"/>
      <c r="O316" s="25"/>
    </row>
    <row r="317" spans="1:15" ht="24.95" customHeight="1" x14ac:dyDescent="0.25">
      <c r="A317" s="214">
        <v>461</v>
      </c>
      <c r="B317" s="104" t="s">
        <v>1832</v>
      </c>
      <c r="C317" s="217" t="s">
        <v>370</v>
      </c>
      <c r="D317" s="73">
        <v>312</v>
      </c>
      <c r="E317" s="239" t="s">
        <v>1827</v>
      </c>
      <c r="F317" s="239" t="s">
        <v>370</v>
      </c>
      <c r="G317" s="240">
        <v>1</v>
      </c>
      <c r="H317" s="238">
        <f>ROUND(VLOOKUP(A317,'ESTUDIO DE MERCADO (2)'!$A$7:$BP$540,67,0),0)</f>
        <v>12773</v>
      </c>
      <c r="I317" s="241">
        <f t="shared" si="8"/>
        <v>2427</v>
      </c>
      <c r="J317" s="241">
        <f t="shared" si="9"/>
        <v>15200</v>
      </c>
      <c r="L317" s="28"/>
      <c r="M317" s="28"/>
      <c r="N317" s="28"/>
      <c r="O317" s="25"/>
    </row>
    <row r="318" spans="1:15" ht="24.95" customHeight="1" x14ac:dyDescent="0.25">
      <c r="A318" s="214">
        <v>462</v>
      </c>
      <c r="B318" s="104" t="s">
        <v>1833</v>
      </c>
      <c r="C318" s="217" t="s">
        <v>370</v>
      </c>
      <c r="D318" s="73">
        <v>313</v>
      </c>
      <c r="E318" s="239" t="s">
        <v>1828</v>
      </c>
      <c r="F318" s="239" t="s">
        <v>370</v>
      </c>
      <c r="G318" s="240">
        <v>1</v>
      </c>
      <c r="H318" s="238">
        <f>ROUND(VLOOKUP(A318,'ESTUDIO DE MERCADO (2)'!$A$7:$BP$540,67,0),0)</f>
        <v>22269</v>
      </c>
      <c r="I318" s="241">
        <f t="shared" si="8"/>
        <v>4231</v>
      </c>
      <c r="J318" s="241">
        <f t="shared" si="9"/>
        <v>26500</v>
      </c>
      <c r="L318" s="28"/>
      <c r="M318" s="28"/>
      <c r="N318" s="28"/>
      <c r="O318" s="25"/>
    </row>
    <row r="319" spans="1:15" ht="24.95" customHeight="1" x14ac:dyDescent="0.25">
      <c r="A319" s="214">
        <v>463</v>
      </c>
      <c r="B319" s="104" t="s">
        <v>1834</v>
      </c>
      <c r="C319" s="217" t="s">
        <v>370</v>
      </c>
      <c r="D319" s="73">
        <v>314</v>
      </c>
      <c r="E319" s="239" t="s">
        <v>1829</v>
      </c>
      <c r="F319" s="239" t="s">
        <v>370</v>
      </c>
      <c r="G319" s="240">
        <v>1</v>
      </c>
      <c r="H319" s="238">
        <f>ROUND(VLOOKUP(A319,'ESTUDIO DE MERCADO (2)'!$A$7:$BP$540,67,0),0)</f>
        <v>6083</v>
      </c>
      <c r="I319" s="241">
        <f t="shared" si="8"/>
        <v>1156</v>
      </c>
      <c r="J319" s="241">
        <f t="shared" si="9"/>
        <v>7239</v>
      </c>
      <c r="L319" s="28"/>
      <c r="M319" s="28"/>
      <c r="N319" s="28"/>
      <c r="O319" s="25"/>
    </row>
    <row r="320" spans="1:15" ht="24.95" customHeight="1" x14ac:dyDescent="0.25">
      <c r="A320" s="214">
        <v>464</v>
      </c>
      <c r="B320" s="104" t="s">
        <v>1835</v>
      </c>
      <c r="C320" s="217" t="s">
        <v>907</v>
      </c>
      <c r="D320" s="73">
        <v>315</v>
      </c>
      <c r="E320" s="239" t="s">
        <v>1830</v>
      </c>
      <c r="F320" s="239" t="s">
        <v>907</v>
      </c>
      <c r="G320" s="240">
        <v>1</v>
      </c>
      <c r="H320" s="238">
        <f>ROUND(VLOOKUP(A320,'ESTUDIO DE MERCADO (2)'!$A$7:$BP$540,67,0),0)</f>
        <v>3529</v>
      </c>
      <c r="I320" s="241">
        <f t="shared" si="8"/>
        <v>671</v>
      </c>
      <c r="J320" s="241">
        <f t="shared" si="9"/>
        <v>4200</v>
      </c>
      <c r="L320" s="28"/>
      <c r="M320" s="28"/>
      <c r="N320" s="28"/>
      <c r="O320" s="25"/>
    </row>
    <row r="321" spans="1:15" ht="24.95" customHeight="1" x14ac:dyDescent="0.25">
      <c r="A321" s="214">
        <v>465</v>
      </c>
      <c r="B321" s="104" t="s">
        <v>1836</v>
      </c>
      <c r="C321" s="217" t="s">
        <v>907</v>
      </c>
      <c r="D321" s="73">
        <v>316</v>
      </c>
      <c r="E321" s="239" t="s">
        <v>1831</v>
      </c>
      <c r="F321" s="239" t="s">
        <v>907</v>
      </c>
      <c r="G321" s="240">
        <v>1</v>
      </c>
      <c r="H321" s="238">
        <f>ROUND(VLOOKUP(A321,'ESTUDIO DE MERCADO (2)'!$A$7:$BP$540,67,0),0)</f>
        <v>1115</v>
      </c>
      <c r="I321" s="241">
        <f t="shared" si="8"/>
        <v>212</v>
      </c>
      <c r="J321" s="241">
        <f t="shared" si="9"/>
        <v>1327</v>
      </c>
      <c r="L321" s="28"/>
      <c r="M321" s="28"/>
      <c r="N321" s="28"/>
      <c r="O321" s="25"/>
    </row>
    <row r="322" spans="1:15" ht="24.95" customHeight="1" x14ac:dyDescent="0.25">
      <c r="A322" s="214">
        <v>467</v>
      </c>
      <c r="B322" s="104" t="s">
        <v>1837</v>
      </c>
      <c r="C322" s="217" t="s">
        <v>907</v>
      </c>
      <c r="D322" s="73">
        <v>317</v>
      </c>
      <c r="E322" s="239" t="s">
        <v>1832</v>
      </c>
      <c r="F322" s="239" t="s">
        <v>907</v>
      </c>
      <c r="G322" s="240">
        <v>1</v>
      </c>
      <c r="H322" s="238">
        <f>ROUND(VLOOKUP(A322,'ESTUDIO DE MERCADO (2)'!$A$7:$BP$540,67,0),0)</f>
        <v>41920</v>
      </c>
      <c r="I322" s="241">
        <f t="shared" si="8"/>
        <v>7965</v>
      </c>
      <c r="J322" s="241">
        <f t="shared" si="9"/>
        <v>49885</v>
      </c>
      <c r="L322" s="28"/>
      <c r="M322" s="28"/>
      <c r="N322" s="28"/>
      <c r="O322" s="25"/>
    </row>
    <row r="323" spans="1:15" ht="24.95" customHeight="1" x14ac:dyDescent="0.25">
      <c r="A323" s="214">
        <v>468</v>
      </c>
      <c r="B323" s="104" t="s">
        <v>1838</v>
      </c>
      <c r="C323" s="217" t="s">
        <v>907</v>
      </c>
      <c r="D323" s="73">
        <v>318</v>
      </c>
      <c r="E323" s="239" t="s">
        <v>1833</v>
      </c>
      <c r="F323" s="239" t="s">
        <v>907</v>
      </c>
      <c r="G323" s="240">
        <v>1</v>
      </c>
      <c r="H323" s="238">
        <f>ROUND(VLOOKUP(A323,'ESTUDIO DE MERCADO (2)'!$A$7:$BP$540,67,0),0)</f>
        <v>43282</v>
      </c>
      <c r="I323" s="241">
        <f t="shared" si="8"/>
        <v>8224</v>
      </c>
      <c r="J323" s="241">
        <f t="shared" si="9"/>
        <v>51506</v>
      </c>
      <c r="L323" s="28"/>
      <c r="M323" s="28"/>
      <c r="N323" s="28"/>
      <c r="O323" s="25"/>
    </row>
    <row r="324" spans="1:15" ht="24.95" customHeight="1" x14ac:dyDescent="0.25">
      <c r="A324" s="214">
        <v>469</v>
      </c>
      <c r="B324" s="104" t="s">
        <v>1839</v>
      </c>
      <c r="C324" s="217" t="s">
        <v>907</v>
      </c>
      <c r="D324" s="73">
        <v>319</v>
      </c>
      <c r="E324" s="239" t="s">
        <v>1834</v>
      </c>
      <c r="F324" s="239" t="s">
        <v>907</v>
      </c>
      <c r="G324" s="240">
        <v>1</v>
      </c>
      <c r="H324" s="238">
        <f>ROUND(VLOOKUP(A324,'ESTUDIO DE MERCADO (2)'!$A$7:$BP$540,67,0),0)</f>
        <v>1634</v>
      </c>
      <c r="I324" s="241">
        <f t="shared" si="8"/>
        <v>310</v>
      </c>
      <c r="J324" s="241">
        <f t="shared" si="9"/>
        <v>1944</v>
      </c>
      <c r="L324" s="28"/>
      <c r="M324" s="28"/>
      <c r="N324" s="28"/>
      <c r="O324" s="25"/>
    </row>
    <row r="325" spans="1:15" ht="24.95" customHeight="1" x14ac:dyDescent="0.25">
      <c r="A325" s="214">
        <v>471</v>
      </c>
      <c r="B325" s="104" t="s">
        <v>1840</v>
      </c>
      <c r="C325" s="217" t="s">
        <v>907</v>
      </c>
      <c r="D325" s="73">
        <v>320</v>
      </c>
      <c r="E325" s="239" t="s">
        <v>1835</v>
      </c>
      <c r="F325" s="239" t="s">
        <v>907</v>
      </c>
      <c r="G325" s="240">
        <v>1</v>
      </c>
      <c r="H325" s="238">
        <f>ROUND(VLOOKUP(A325,'ESTUDIO DE MERCADO (2)'!$A$7:$BP$540,67,0),0)</f>
        <v>7059</v>
      </c>
      <c r="I325" s="241">
        <f t="shared" si="8"/>
        <v>1341</v>
      </c>
      <c r="J325" s="241">
        <f t="shared" si="9"/>
        <v>8400</v>
      </c>
      <c r="L325" s="28"/>
      <c r="M325" s="28"/>
      <c r="N325" s="28"/>
      <c r="O325" s="25"/>
    </row>
    <row r="326" spans="1:15" ht="24.95" customHeight="1" x14ac:dyDescent="0.25">
      <c r="A326" s="214">
        <v>474</v>
      </c>
      <c r="B326" s="104" t="s">
        <v>1841</v>
      </c>
      <c r="C326" s="217" t="s">
        <v>907</v>
      </c>
      <c r="D326" s="73">
        <v>321</v>
      </c>
      <c r="E326" s="239" t="s">
        <v>1836</v>
      </c>
      <c r="F326" s="239" t="s">
        <v>907</v>
      </c>
      <c r="G326" s="240">
        <v>1</v>
      </c>
      <c r="H326" s="238">
        <f>ROUND(VLOOKUP(A326,'ESTUDIO DE MERCADO (2)'!$A$7:$BP$540,67,0),0)</f>
        <v>43282</v>
      </c>
      <c r="I326" s="241">
        <f t="shared" si="8"/>
        <v>8224</v>
      </c>
      <c r="J326" s="241">
        <f t="shared" si="9"/>
        <v>51506</v>
      </c>
      <c r="L326" s="28"/>
      <c r="M326" s="28"/>
      <c r="N326" s="28"/>
      <c r="O326" s="25"/>
    </row>
    <row r="327" spans="1:15" ht="24.95" customHeight="1" x14ac:dyDescent="0.25">
      <c r="A327" s="214">
        <v>475</v>
      </c>
      <c r="B327" s="104" t="s">
        <v>1842</v>
      </c>
      <c r="C327" s="217" t="s">
        <v>907</v>
      </c>
      <c r="D327" s="73">
        <v>322</v>
      </c>
      <c r="E327" s="239" t="s">
        <v>1837</v>
      </c>
      <c r="F327" s="239" t="s">
        <v>907</v>
      </c>
      <c r="G327" s="240">
        <v>1</v>
      </c>
      <c r="H327" s="238">
        <f>ROUND(VLOOKUP(A327,'ESTUDIO DE MERCADO (2)'!$A$7:$BP$540,67,0),0)</f>
        <v>45570</v>
      </c>
      <c r="I327" s="241">
        <f t="shared" ref="I327:I390" si="10">ROUND(H327*0.19,0)</f>
        <v>8658</v>
      </c>
      <c r="J327" s="241">
        <f t="shared" ref="J327:J390" si="11">+I327+H327</f>
        <v>54228</v>
      </c>
      <c r="L327" s="28"/>
      <c r="M327" s="28"/>
      <c r="N327" s="28"/>
      <c r="O327" s="25"/>
    </row>
    <row r="328" spans="1:15" ht="24.95" customHeight="1" x14ac:dyDescent="0.25">
      <c r="A328" s="214">
        <v>479</v>
      </c>
      <c r="B328" s="104" t="s">
        <v>1843</v>
      </c>
      <c r="C328" s="217" t="s">
        <v>907</v>
      </c>
      <c r="D328" s="73">
        <v>323</v>
      </c>
      <c r="E328" s="239" t="s">
        <v>1838</v>
      </c>
      <c r="F328" s="239" t="s">
        <v>907</v>
      </c>
      <c r="G328" s="240">
        <v>1</v>
      </c>
      <c r="H328" s="238">
        <f>ROUND(VLOOKUP(A328,'ESTUDIO DE MERCADO (2)'!$A$7:$BP$540,67,0),0)</f>
        <v>31924</v>
      </c>
      <c r="I328" s="241">
        <f t="shared" si="10"/>
        <v>6066</v>
      </c>
      <c r="J328" s="241">
        <f t="shared" si="11"/>
        <v>37990</v>
      </c>
      <c r="L328" s="28"/>
      <c r="M328" s="28"/>
      <c r="N328" s="28"/>
      <c r="O328" s="25"/>
    </row>
    <row r="329" spans="1:15" ht="24.95" customHeight="1" x14ac:dyDescent="0.25">
      <c r="A329" s="214">
        <v>482</v>
      </c>
      <c r="B329" s="104" t="s">
        <v>1844</v>
      </c>
      <c r="C329" s="217" t="s">
        <v>907</v>
      </c>
      <c r="D329" s="73">
        <v>324</v>
      </c>
      <c r="E329" s="239" t="s">
        <v>1839</v>
      </c>
      <c r="F329" s="239" t="s">
        <v>907</v>
      </c>
      <c r="G329" s="240">
        <v>1</v>
      </c>
      <c r="H329" s="238">
        <f>ROUND(VLOOKUP(A329,'ESTUDIO DE MERCADO (2)'!$A$7:$BP$540,67,0),0)</f>
        <v>24286</v>
      </c>
      <c r="I329" s="241">
        <f t="shared" si="10"/>
        <v>4614</v>
      </c>
      <c r="J329" s="241">
        <f t="shared" si="11"/>
        <v>28900</v>
      </c>
      <c r="L329" s="28"/>
      <c r="M329" s="28"/>
      <c r="N329" s="28"/>
      <c r="O329" s="25"/>
    </row>
    <row r="330" spans="1:15" ht="24.95" customHeight="1" x14ac:dyDescent="0.25">
      <c r="A330" s="214">
        <v>483</v>
      </c>
      <c r="B330" s="104" t="s">
        <v>1845</v>
      </c>
      <c r="C330" s="217" t="s">
        <v>907</v>
      </c>
      <c r="D330" s="73">
        <v>325</v>
      </c>
      <c r="E330" s="239" t="s">
        <v>1840</v>
      </c>
      <c r="F330" s="239" t="s">
        <v>907</v>
      </c>
      <c r="G330" s="240">
        <v>1</v>
      </c>
      <c r="H330" s="238">
        <f>ROUND(VLOOKUP(A330,'ESTUDIO DE MERCADO (2)'!$A$7:$BP$540,67,0),0)</f>
        <v>13361</v>
      </c>
      <c r="I330" s="241">
        <f t="shared" si="10"/>
        <v>2539</v>
      </c>
      <c r="J330" s="241">
        <f t="shared" si="11"/>
        <v>15900</v>
      </c>
      <c r="L330" s="28"/>
      <c r="M330" s="28"/>
      <c r="N330" s="28"/>
      <c r="O330" s="25"/>
    </row>
    <row r="331" spans="1:15" ht="24.95" customHeight="1" x14ac:dyDescent="0.25">
      <c r="A331" s="214">
        <v>485</v>
      </c>
      <c r="B331" s="104" t="s">
        <v>1846</v>
      </c>
      <c r="C331" s="217" t="s">
        <v>907</v>
      </c>
      <c r="D331" s="73">
        <v>326</v>
      </c>
      <c r="E331" s="239" t="s">
        <v>1841</v>
      </c>
      <c r="F331" s="239" t="s">
        <v>907</v>
      </c>
      <c r="G331" s="240">
        <v>1</v>
      </c>
      <c r="H331" s="238">
        <f>ROUND(VLOOKUP(A331,'ESTUDIO DE MERCADO (2)'!$A$7:$BP$540,67,0),0)</f>
        <v>1031</v>
      </c>
      <c r="I331" s="241">
        <f t="shared" si="10"/>
        <v>196</v>
      </c>
      <c r="J331" s="241">
        <f t="shared" si="11"/>
        <v>1227</v>
      </c>
      <c r="L331" s="28"/>
      <c r="M331" s="28"/>
      <c r="N331" s="28"/>
      <c r="O331" s="25"/>
    </row>
    <row r="332" spans="1:15" ht="24.95" customHeight="1" x14ac:dyDescent="0.25">
      <c r="A332" s="214">
        <v>486</v>
      </c>
      <c r="B332" s="104" t="s">
        <v>1847</v>
      </c>
      <c r="C332" s="217" t="s">
        <v>907</v>
      </c>
      <c r="D332" s="73">
        <v>327</v>
      </c>
      <c r="E332" s="239" t="s">
        <v>1842</v>
      </c>
      <c r="F332" s="239" t="s">
        <v>907</v>
      </c>
      <c r="G332" s="240">
        <v>1</v>
      </c>
      <c r="H332" s="238">
        <f>ROUND(VLOOKUP(A332,'ESTUDIO DE MERCADO (2)'!$A$7:$BP$540,67,0),0)</f>
        <v>17547</v>
      </c>
      <c r="I332" s="241">
        <f t="shared" si="10"/>
        <v>3334</v>
      </c>
      <c r="J332" s="241">
        <f t="shared" si="11"/>
        <v>20881</v>
      </c>
      <c r="L332" s="28"/>
      <c r="M332" s="28"/>
      <c r="N332" s="28"/>
      <c r="O332" s="25"/>
    </row>
    <row r="333" spans="1:15" ht="24.95" customHeight="1" x14ac:dyDescent="0.25">
      <c r="A333" s="214">
        <v>487</v>
      </c>
      <c r="B333" s="104" t="s">
        <v>1848</v>
      </c>
      <c r="C333" s="217" t="s">
        <v>907</v>
      </c>
      <c r="D333" s="73">
        <v>328</v>
      </c>
      <c r="E333" s="239" t="s">
        <v>1843</v>
      </c>
      <c r="F333" s="239" t="s">
        <v>907</v>
      </c>
      <c r="G333" s="240">
        <v>1</v>
      </c>
      <c r="H333" s="238">
        <f>ROUND(VLOOKUP(A333,'ESTUDIO DE MERCADO (2)'!$A$7:$BP$540,67,0),0)</f>
        <v>378</v>
      </c>
      <c r="I333" s="241">
        <f t="shared" si="10"/>
        <v>72</v>
      </c>
      <c r="J333" s="241">
        <f t="shared" si="11"/>
        <v>450</v>
      </c>
      <c r="L333" s="28"/>
      <c r="M333" s="28"/>
      <c r="N333" s="28"/>
      <c r="O333" s="25"/>
    </row>
    <row r="334" spans="1:15" ht="24.95" customHeight="1" x14ac:dyDescent="0.25">
      <c r="A334" s="214">
        <v>488</v>
      </c>
      <c r="B334" s="104" t="s">
        <v>1849</v>
      </c>
      <c r="C334" s="217" t="s">
        <v>907</v>
      </c>
      <c r="D334" s="73">
        <v>329</v>
      </c>
      <c r="E334" s="239" t="s">
        <v>1844</v>
      </c>
      <c r="F334" s="239" t="s">
        <v>907</v>
      </c>
      <c r="G334" s="240">
        <v>1</v>
      </c>
      <c r="H334" s="238">
        <f>ROUND(VLOOKUP(A334,'ESTUDIO DE MERCADO (2)'!$A$7:$BP$540,67,0),0)</f>
        <v>2587</v>
      </c>
      <c r="I334" s="241">
        <f t="shared" si="10"/>
        <v>492</v>
      </c>
      <c r="J334" s="241">
        <f t="shared" si="11"/>
        <v>3079</v>
      </c>
      <c r="L334" s="28"/>
      <c r="M334" s="28"/>
      <c r="N334" s="28"/>
      <c r="O334" s="25"/>
    </row>
    <row r="335" spans="1:15" ht="24.95" customHeight="1" x14ac:dyDescent="0.25">
      <c r="A335" s="214">
        <v>489</v>
      </c>
      <c r="B335" s="104" t="s">
        <v>1850</v>
      </c>
      <c r="C335" s="217" t="s">
        <v>907</v>
      </c>
      <c r="D335" s="73">
        <v>330</v>
      </c>
      <c r="E335" s="239" t="s">
        <v>1845</v>
      </c>
      <c r="F335" s="239" t="s">
        <v>907</v>
      </c>
      <c r="G335" s="240">
        <v>1</v>
      </c>
      <c r="H335" s="238">
        <f>ROUND(VLOOKUP(A335,'ESTUDIO DE MERCADO (2)'!$A$7:$BP$540,67,0),0)</f>
        <v>6046</v>
      </c>
      <c r="I335" s="241">
        <f t="shared" si="10"/>
        <v>1149</v>
      </c>
      <c r="J335" s="241">
        <f t="shared" si="11"/>
        <v>7195</v>
      </c>
      <c r="L335" s="28"/>
      <c r="M335" s="28"/>
      <c r="N335" s="28"/>
      <c r="O335" s="25"/>
    </row>
    <row r="336" spans="1:15" ht="24.95" customHeight="1" x14ac:dyDescent="0.25">
      <c r="A336" s="214">
        <v>490</v>
      </c>
      <c r="B336" s="104" t="s">
        <v>1851</v>
      </c>
      <c r="C336" s="217" t="s">
        <v>907</v>
      </c>
      <c r="D336" s="73">
        <v>331</v>
      </c>
      <c r="E336" s="239" t="s">
        <v>1846</v>
      </c>
      <c r="F336" s="239" t="s">
        <v>907</v>
      </c>
      <c r="G336" s="240">
        <v>1</v>
      </c>
      <c r="H336" s="238">
        <f>ROUND(VLOOKUP(A336,'ESTUDIO DE MERCADO (2)'!$A$7:$BP$540,67,0),0)</f>
        <v>141520</v>
      </c>
      <c r="I336" s="241">
        <f t="shared" si="10"/>
        <v>26889</v>
      </c>
      <c r="J336" s="241">
        <f t="shared" si="11"/>
        <v>168409</v>
      </c>
      <c r="L336" s="28"/>
      <c r="M336" s="28"/>
      <c r="N336" s="28"/>
      <c r="O336" s="25"/>
    </row>
    <row r="337" spans="1:15" ht="24.95" customHeight="1" x14ac:dyDescent="0.25">
      <c r="A337" s="214">
        <v>491</v>
      </c>
      <c r="B337" s="104" t="s">
        <v>1852</v>
      </c>
      <c r="C337" s="217" t="s">
        <v>907</v>
      </c>
      <c r="D337" s="73">
        <v>332</v>
      </c>
      <c r="E337" s="239" t="s">
        <v>1847</v>
      </c>
      <c r="F337" s="239" t="s">
        <v>907</v>
      </c>
      <c r="G337" s="240">
        <v>1</v>
      </c>
      <c r="H337" s="238">
        <f>ROUND(VLOOKUP(A337,'ESTUDIO DE MERCADO (2)'!$A$7:$BP$540,67,0),0)</f>
        <v>181658</v>
      </c>
      <c r="I337" s="241">
        <f t="shared" si="10"/>
        <v>34515</v>
      </c>
      <c r="J337" s="241">
        <f t="shared" si="11"/>
        <v>216173</v>
      </c>
      <c r="L337" s="28"/>
      <c r="M337" s="28"/>
      <c r="N337" s="28"/>
      <c r="O337" s="25"/>
    </row>
    <row r="338" spans="1:15" ht="24.95" customHeight="1" x14ac:dyDescent="0.25">
      <c r="A338" s="214">
        <v>492</v>
      </c>
      <c r="B338" s="104" t="s">
        <v>1853</v>
      </c>
      <c r="C338" s="217" t="s">
        <v>907</v>
      </c>
      <c r="D338" s="73">
        <v>333</v>
      </c>
      <c r="E338" s="239" t="s">
        <v>1848</v>
      </c>
      <c r="F338" s="239" t="s">
        <v>907</v>
      </c>
      <c r="G338" s="240">
        <v>1</v>
      </c>
      <c r="H338" s="238">
        <f>ROUND(VLOOKUP(A338,'ESTUDIO DE MERCADO (2)'!$A$7:$BP$540,67,0),0)</f>
        <v>182887</v>
      </c>
      <c r="I338" s="241">
        <f t="shared" si="10"/>
        <v>34749</v>
      </c>
      <c r="J338" s="241">
        <f t="shared" si="11"/>
        <v>217636</v>
      </c>
      <c r="L338" s="28"/>
      <c r="M338" s="28"/>
      <c r="N338" s="28"/>
      <c r="O338" s="25"/>
    </row>
    <row r="339" spans="1:15" ht="24.95" customHeight="1" x14ac:dyDescent="0.25">
      <c r="A339" s="214">
        <v>493</v>
      </c>
      <c r="B339" s="104" t="s">
        <v>1854</v>
      </c>
      <c r="C339" s="217" t="s">
        <v>907</v>
      </c>
      <c r="D339" s="73">
        <v>334</v>
      </c>
      <c r="E339" s="239" t="s">
        <v>1849</v>
      </c>
      <c r="F339" s="239" t="s">
        <v>907</v>
      </c>
      <c r="G339" s="240">
        <v>1</v>
      </c>
      <c r="H339" s="238">
        <f>ROUND(VLOOKUP(A339,'ESTUDIO DE MERCADO (2)'!$A$7:$BP$540,67,0),0)</f>
        <v>5210</v>
      </c>
      <c r="I339" s="241">
        <f t="shared" si="10"/>
        <v>990</v>
      </c>
      <c r="J339" s="241">
        <f t="shared" si="11"/>
        <v>6200</v>
      </c>
      <c r="L339" s="28"/>
      <c r="M339" s="28"/>
      <c r="N339" s="28"/>
      <c r="O339" s="25"/>
    </row>
    <row r="340" spans="1:15" ht="24.95" customHeight="1" x14ac:dyDescent="0.25">
      <c r="A340" s="214">
        <v>494</v>
      </c>
      <c r="B340" s="104" t="s">
        <v>1855</v>
      </c>
      <c r="C340" s="217" t="s">
        <v>907</v>
      </c>
      <c r="D340" s="73">
        <v>335</v>
      </c>
      <c r="E340" s="239" t="s">
        <v>1850</v>
      </c>
      <c r="F340" s="239" t="s">
        <v>907</v>
      </c>
      <c r="G340" s="240">
        <v>1</v>
      </c>
      <c r="H340" s="238">
        <f>ROUND(VLOOKUP(A340,'ESTUDIO DE MERCADO (2)'!$A$7:$BP$540,67,0),0)</f>
        <v>3693</v>
      </c>
      <c r="I340" s="241">
        <f t="shared" si="10"/>
        <v>702</v>
      </c>
      <c r="J340" s="241">
        <f t="shared" si="11"/>
        <v>4395</v>
      </c>
      <c r="L340" s="28"/>
      <c r="M340" s="28"/>
      <c r="N340" s="28"/>
      <c r="O340" s="25"/>
    </row>
    <row r="341" spans="1:15" ht="24.95" customHeight="1" x14ac:dyDescent="0.25">
      <c r="A341" s="214">
        <v>495</v>
      </c>
      <c r="B341" s="104" t="s">
        <v>1856</v>
      </c>
      <c r="C341" s="217" t="s">
        <v>907</v>
      </c>
      <c r="D341" s="73">
        <v>336</v>
      </c>
      <c r="E341" s="239" t="s">
        <v>1851</v>
      </c>
      <c r="F341" s="239" t="s">
        <v>907</v>
      </c>
      <c r="G341" s="240">
        <v>1</v>
      </c>
      <c r="H341" s="238">
        <f>ROUND(VLOOKUP(A341,'ESTUDIO DE MERCADO (2)'!$A$7:$BP$540,67,0),0)</f>
        <v>1676</v>
      </c>
      <c r="I341" s="241">
        <f t="shared" si="10"/>
        <v>318</v>
      </c>
      <c r="J341" s="241">
        <f t="shared" si="11"/>
        <v>1994</v>
      </c>
      <c r="L341" s="28"/>
      <c r="M341" s="28"/>
      <c r="N341" s="28"/>
      <c r="O341" s="25"/>
    </row>
    <row r="342" spans="1:15" ht="24.95" customHeight="1" x14ac:dyDescent="0.25">
      <c r="A342" s="214">
        <v>499</v>
      </c>
      <c r="B342" s="104" t="s">
        <v>1857</v>
      </c>
      <c r="C342" s="217" t="s">
        <v>907</v>
      </c>
      <c r="D342" s="73">
        <v>337</v>
      </c>
      <c r="E342" s="239" t="s">
        <v>1852</v>
      </c>
      <c r="F342" s="239" t="s">
        <v>907</v>
      </c>
      <c r="G342" s="240">
        <v>1</v>
      </c>
      <c r="H342" s="238">
        <f>ROUND(VLOOKUP(A342,'ESTUDIO DE MERCADO (2)'!$A$7:$BP$540,67,0),0)</f>
        <v>13651</v>
      </c>
      <c r="I342" s="241">
        <f t="shared" si="10"/>
        <v>2594</v>
      </c>
      <c r="J342" s="241">
        <f t="shared" si="11"/>
        <v>16245</v>
      </c>
      <c r="L342" s="28"/>
      <c r="M342" s="28"/>
      <c r="N342" s="28"/>
      <c r="O342" s="25"/>
    </row>
    <row r="343" spans="1:15" ht="24.95" customHeight="1" x14ac:dyDescent="0.25">
      <c r="A343" s="214">
        <v>500</v>
      </c>
      <c r="B343" s="104" t="s">
        <v>1858</v>
      </c>
      <c r="C343" s="217" t="s">
        <v>907</v>
      </c>
      <c r="D343" s="73">
        <v>338</v>
      </c>
      <c r="E343" s="239" t="s">
        <v>1853</v>
      </c>
      <c r="F343" s="239" t="s">
        <v>907</v>
      </c>
      <c r="G343" s="240">
        <v>1</v>
      </c>
      <c r="H343" s="238">
        <f>ROUND(VLOOKUP(A343,'ESTUDIO DE MERCADO (2)'!$A$7:$BP$540,67,0),0)</f>
        <v>7731</v>
      </c>
      <c r="I343" s="241">
        <f t="shared" si="10"/>
        <v>1469</v>
      </c>
      <c r="J343" s="241">
        <f t="shared" si="11"/>
        <v>9200</v>
      </c>
      <c r="L343" s="28"/>
      <c r="M343" s="28"/>
      <c r="N343" s="28"/>
      <c r="O343" s="25"/>
    </row>
    <row r="344" spans="1:15" ht="24.95" customHeight="1" x14ac:dyDescent="0.25">
      <c r="A344" s="214">
        <v>502</v>
      </c>
      <c r="B344" s="104" t="s">
        <v>1859</v>
      </c>
      <c r="C344" s="217" t="s">
        <v>907</v>
      </c>
      <c r="D344" s="73">
        <v>339</v>
      </c>
      <c r="E344" s="239" t="s">
        <v>1854</v>
      </c>
      <c r="F344" s="239" t="s">
        <v>907</v>
      </c>
      <c r="G344" s="240">
        <v>1</v>
      </c>
      <c r="H344" s="238">
        <f>ROUND(VLOOKUP(A344,'ESTUDIO DE MERCADO (2)'!$A$7:$BP$540,67,0),0)</f>
        <v>3613</v>
      </c>
      <c r="I344" s="241">
        <f t="shared" si="10"/>
        <v>686</v>
      </c>
      <c r="J344" s="241">
        <f t="shared" si="11"/>
        <v>4299</v>
      </c>
      <c r="L344" s="28"/>
      <c r="M344" s="28"/>
      <c r="N344" s="28"/>
      <c r="O344" s="25"/>
    </row>
    <row r="345" spans="1:15" ht="24.95" customHeight="1" x14ac:dyDescent="0.25">
      <c r="A345" s="214">
        <v>503</v>
      </c>
      <c r="B345" s="104" t="s">
        <v>1860</v>
      </c>
      <c r="C345" s="217" t="s">
        <v>907</v>
      </c>
      <c r="D345" s="73">
        <v>340</v>
      </c>
      <c r="E345" s="239" t="s">
        <v>1855</v>
      </c>
      <c r="F345" s="239" t="s">
        <v>907</v>
      </c>
      <c r="G345" s="240">
        <v>1</v>
      </c>
      <c r="H345" s="238">
        <f>ROUND(VLOOKUP(A345,'ESTUDIO DE MERCADO (2)'!$A$7:$BP$540,67,0),0)</f>
        <v>8916</v>
      </c>
      <c r="I345" s="241">
        <f t="shared" si="10"/>
        <v>1694</v>
      </c>
      <c r="J345" s="241">
        <f t="shared" si="11"/>
        <v>10610</v>
      </c>
      <c r="L345" s="28"/>
      <c r="M345" s="28"/>
      <c r="N345" s="28"/>
      <c r="O345" s="25"/>
    </row>
    <row r="346" spans="1:15" ht="24.95" customHeight="1" x14ac:dyDescent="0.25">
      <c r="A346" s="214">
        <v>504</v>
      </c>
      <c r="B346" s="104" t="s">
        <v>1861</v>
      </c>
      <c r="C346" s="217" t="s">
        <v>907</v>
      </c>
      <c r="D346" s="73">
        <v>341</v>
      </c>
      <c r="E346" s="239" t="s">
        <v>1856</v>
      </c>
      <c r="F346" s="239" t="s">
        <v>907</v>
      </c>
      <c r="G346" s="240">
        <v>1</v>
      </c>
      <c r="H346" s="238">
        <f>ROUND(VLOOKUP(A346,'ESTUDIO DE MERCADO (2)'!$A$7:$BP$540,67,0),0)</f>
        <v>195950</v>
      </c>
      <c r="I346" s="241">
        <f t="shared" si="10"/>
        <v>37231</v>
      </c>
      <c r="J346" s="241">
        <f t="shared" si="11"/>
        <v>233181</v>
      </c>
      <c r="L346" s="28"/>
      <c r="M346" s="28"/>
      <c r="N346" s="28"/>
      <c r="O346" s="25"/>
    </row>
    <row r="347" spans="1:15" ht="24.95" customHeight="1" x14ac:dyDescent="0.25">
      <c r="A347" s="214">
        <v>505</v>
      </c>
      <c r="B347" s="104" t="s">
        <v>1862</v>
      </c>
      <c r="C347" s="217" t="s">
        <v>907</v>
      </c>
      <c r="D347" s="73">
        <v>342</v>
      </c>
      <c r="E347" s="239" t="s">
        <v>1857</v>
      </c>
      <c r="F347" s="239" t="s">
        <v>907</v>
      </c>
      <c r="G347" s="240">
        <v>1</v>
      </c>
      <c r="H347" s="238">
        <f>ROUND(VLOOKUP(A347,'ESTUDIO DE MERCADO (2)'!$A$7:$BP$540,67,0),0)</f>
        <v>587838</v>
      </c>
      <c r="I347" s="241">
        <f t="shared" si="10"/>
        <v>111689</v>
      </c>
      <c r="J347" s="241">
        <f t="shared" si="11"/>
        <v>699527</v>
      </c>
      <c r="L347" s="28"/>
      <c r="M347" s="28"/>
      <c r="N347" s="28"/>
      <c r="O347" s="25"/>
    </row>
    <row r="348" spans="1:15" ht="24.95" customHeight="1" x14ac:dyDescent="0.25">
      <c r="A348" s="214">
        <v>506</v>
      </c>
      <c r="B348" s="104" t="s">
        <v>1863</v>
      </c>
      <c r="C348" s="217" t="s">
        <v>907</v>
      </c>
      <c r="D348" s="73">
        <v>343</v>
      </c>
      <c r="E348" s="239" t="s">
        <v>1858</v>
      </c>
      <c r="F348" s="239" t="s">
        <v>907</v>
      </c>
      <c r="G348" s="240">
        <v>1</v>
      </c>
      <c r="H348" s="238">
        <f>ROUND(VLOOKUP(A348,'ESTUDIO DE MERCADO (2)'!$A$7:$BP$540,67,0),0)</f>
        <v>212279</v>
      </c>
      <c r="I348" s="241">
        <f t="shared" si="10"/>
        <v>40333</v>
      </c>
      <c r="J348" s="241">
        <f t="shared" si="11"/>
        <v>252612</v>
      </c>
      <c r="L348" s="28"/>
      <c r="M348" s="28"/>
      <c r="N348" s="28"/>
      <c r="O348" s="25"/>
    </row>
    <row r="349" spans="1:15" ht="24.95" customHeight="1" x14ac:dyDescent="0.25">
      <c r="A349" s="214">
        <v>507</v>
      </c>
      <c r="B349" s="104" t="s">
        <v>1864</v>
      </c>
      <c r="C349" s="217" t="s">
        <v>907</v>
      </c>
      <c r="D349" s="73">
        <v>344</v>
      </c>
      <c r="E349" s="239" t="s">
        <v>1859</v>
      </c>
      <c r="F349" s="239" t="s">
        <v>907</v>
      </c>
      <c r="G349" s="240">
        <v>1</v>
      </c>
      <c r="H349" s="238">
        <f>ROUND(VLOOKUP(A349,'ESTUDIO DE MERCADO (2)'!$A$7:$BP$540,67,0),0)</f>
        <v>119421</v>
      </c>
      <c r="I349" s="241">
        <f t="shared" si="10"/>
        <v>22690</v>
      </c>
      <c r="J349" s="241">
        <f t="shared" si="11"/>
        <v>142111</v>
      </c>
      <c r="L349" s="28"/>
      <c r="M349" s="28"/>
      <c r="N349" s="28"/>
      <c r="O349" s="25"/>
    </row>
    <row r="350" spans="1:15" ht="24.95" customHeight="1" x14ac:dyDescent="0.25">
      <c r="A350" s="214">
        <v>508</v>
      </c>
      <c r="B350" s="104" t="s">
        <v>1865</v>
      </c>
      <c r="C350" s="217" t="s">
        <v>907</v>
      </c>
      <c r="D350" s="73">
        <v>345</v>
      </c>
      <c r="E350" s="239" t="s">
        <v>1860</v>
      </c>
      <c r="F350" s="239" t="s">
        <v>907</v>
      </c>
      <c r="G350" s="240">
        <v>1</v>
      </c>
      <c r="H350" s="238">
        <f>ROUND(VLOOKUP(A350,'ESTUDIO DE MERCADO (2)'!$A$7:$BP$540,67,0),0)</f>
        <v>58786</v>
      </c>
      <c r="I350" s="241">
        <f t="shared" si="10"/>
        <v>11169</v>
      </c>
      <c r="J350" s="241">
        <f t="shared" si="11"/>
        <v>69955</v>
      </c>
      <c r="L350" s="28"/>
      <c r="M350" s="28"/>
      <c r="N350" s="28"/>
      <c r="O350" s="25"/>
    </row>
    <row r="351" spans="1:15" ht="24.95" customHeight="1" x14ac:dyDescent="0.25">
      <c r="A351" s="214">
        <v>509</v>
      </c>
      <c r="B351" s="104" t="s">
        <v>1866</v>
      </c>
      <c r="C351" s="217" t="s">
        <v>907</v>
      </c>
      <c r="D351" s="73">
        <v>346</v>
      </c>
      <c r="E351" s="239" t="s">
        <v>1861</v>
      </c>
      <c r="F351" s="239" t="s">
        <v>907</v>
      </c>
      <c r="G351" s="240">
        <v>1</v>
      </c>
      <c r="H351" s="238">
        <f>ROUND(VLOOKUP(A351,'ESTUDIO DE MERCADO (2)'!$A$7:$BP$540,67,0),0)</f>
        <v>190507</v>
      </c>
      <c r="I351" s="241">
        <f t="shared" si="10"/>
        <v>36196</v>
      </c>
      <c r="J351" s="241">
        <f t="shared" si="11"/>
        <v>226703</v>
      </c>
      <c r="L351" s="28"/>
      <c r="M351" s="28"/>
      <c r="N351" s="28"/>
      <c r="O351" s="25"/>
    </row>
    <row r="352" spans="1:15" ht="24.95" customHeight="1" x14ac:dyDescent="0.25">
      <c r="A352" s="214">
        <v>510</v>
      </c>
      <c r="B352" s="104" t="s">
        <v>1867</v>
      </c>
      <c r="C352" s="217" t="s">
        <v>907</v>
      </c>
      <c r="D352" s="73">
        <v>347</v>
      </c>
      <c r="E352" s="239" t="s">
        <v>1862</v>
      </c>
      <c r="F352" s="239" t="s">
        <v>907</v>
      </c>
      <c r="G352" s="240">
        <v>1</v>
      </c>
      <c r="H352" s="238">
        <f>ROUND(VLOOKUP(A352,'ESTUDIO DE MERCADO (2)'!$A$7:$BP$540,67,0),0)</f>
        <v>228608</v>
      </c>
      <c r="I352" s="241">
        <f t="shared" si="10"/>
        <v>43436</v>
      </c>
      <c r="J352" s="241">
        <f t="shared" si="11"/>
        <v>272044</v>
      </c>
      <c r="L352" s="28"/>
      <c r="M352" s="28"/>
      <c r="N352" s="28"/>
      <c r="O352" s="25"/>
    </row>
    <row r="353" spans="1:15" ht="24.95" customHeight="1" x14ac:dyDescent="0.25">
      <c r="A353" s="214">
        <v>511</v>
      </c>
      <c r="B353" s="104" t="s">
        <v>1868</v>
      </c>
      <c r="C353" s="217" t="s">
        <v>907</v>
      </c>
      <c r="D353" s="73">
        <v>348</v>
      </c>
      <c r="E353" s="239" t="s">
        <v>1863</v>
      </c>
      <c r="F353" s="239" t="s">
        <v>907</v>
      </c>
      <c r="G353" s="240">
        <v>1</v>
      </c>
      <c r="H353" s="238">
        <f>ROUND(VLOOKUP(A353,'ESTUDIO DE MERCADO (2)'!$A$7:$BP$540,67,0),0)</f>
        <v>77291</v>
      </c>
      <c r="I353" s="241">
        <f t="shared" si="10"/>
        <v>14685</v>
      </c>
      <c r="J353" s="241">
        <f t="shared" si="11"/>
        <v>91976</v>
      </c>
      <c r="L353" s="28"/>
      <c r="M353" s="28"/>
      <c r="N353" s="28"/>
      <c r="O353" s="25"/>
    </row>
    <row r="354" spans="1:15" ht="24.95" customHeight="1" x14ac:dyDescent="0.25">
      <c r="A354" s="214">
        <v>512</v>
      </c>
      <c r="B354" s="104" t="s">
        <v>1869</v>
      </c>
      <c r="C354" s="217" t="s">
        <v>907</v>
      </c>
      <c r="D354" s="73">
        <v>349</v>
      </c>
      <c r="E354" s="239" t="s">
        <v>1864</v>
      </c>
      <c r="F354" s="239" t="s">
        <v>907</v>
      </c>
      <c r="G354" s="240">
        <v>1</v>
      </c>
      <c r="H354" s="238">
        <f>ROUND(VLOOKUP(A354,'ESTUDIO DE MERCADO (2)'!$A$7:$BP$540,67,0),0)</f>
        <v>11321</v>
      </c>
      <c r="I354" s="241">
        <f t="shared" si="10"/>
        <v>2151</v>
      </c>
      <c r="J354" s="241">
        <f t="shared" si="11"/>
        <v>13472</v>
      </c>
      <c r="L354" s="28"/>
      <c r="M354" s="28"/>
      <c r="N354" s="28"/>
      <c r="O354" s="25"/>
    </row>
    <row r="355" spans="1:15" ht="24.95" customHeight="1" x14ac:dyDescent="0.25">
      <c r="A355" s="214">
        <v>513</v>
      </c>
      <c r="B355" s="104" t="s">
        <v>1870</v>
      </c>
      <c r="C355" s="217" t="s">
        <v>907</v>
      </c>
      <c r="D355" s="73">
        <v>350</v>
      </c>
      <c r="E355" s="239" t="s">
        <v>1865</v>
      </c>
      <c r="F355" s="239" t="s">
        <v>907</v>
      </c>
      <c r="G355" s="240">
        <v>1</v>
      </c>
      <c r="H355" s="238">
        <f>ROUND(VLOOKUP(A355,'ESTUDIO DE MERCADO (2)'!$A$7:$BP$540,67,0),0)</f>
        <v>88504</v>
      </c>
      <c r="I355" s="241">
        <f t="shared" si="10"/>
        <v>16816</v>
      </c>
      <c r="J355" s="241">
        <f t="shared" si="11"/>
        <v>105320</v>
      </c>
      <c r="L355" s="28"/>
      <c r="M355" s="28"/>
      <c r="N355" s="28"/>
      <c r="O355" s="25"/>
    </row>
    <row r="356" spans="1:15" ht="24.95" customHeight="1" x14ac:dyDescent="0.25">
      <c r="A356" s="214">
        <v>514</v>
      </c>
      <c r="B356" s="104" t="s">
        <v>1871</v>
      </c>
      <c r="C356" s="217" t="s">
        <v>907</v>
      </c>
      <c r="D356" s="73">
        <v>351</v>
      </c>
      <c r="E356" s="239" t="s">
        <v>1866</v>
      </c>
      <c r="F356" s="239" t="s">
        <v>907</v>
      </c>
      <c r="G356" s="240">
        <v>1</v>
      </c>
      <c r="H356" s="238">
        <f>ROUND(VLOOKUP(A356,'ESTUDIO DE MERCADO (2)'!$A$7:$BP$540,67,0),0)</f>
        <v>104507</v>
      </c>
      <c r="I356" s="241">
        <f t="shared" si="10"/>
        <v>19856</v>
      </c>
      <c r="J356" s="241">
        <f t="shared" si="11"/>
        <v>124363</v>
      </c>
      <c r="L356" s="28"/>
      <c r="M356" s="28"/>
      <c r="N356" s="28"/>
      <c r="O356" s="25"/>
    </row>
    <row r="357" spans="1:15" ht="24.95" customHeight="1" x14ac:dyDescent="0.25">
      <c r="A357" s="214">
        <v>515</v>
      </c>
      <c r="B357" s="104" t="s">
        <v>1872</v>
      </c>
      <c r="C357" s="217" t="s">
        <v>907</v>
      </c>
      <c r="D357" s="73">
        <v>352</v>
      </c>
      <c r="E357" s="239" t="s">
        <v>1867</v>
      </c>
      <c r="F357" s="239" t="s">
        <v>907</v>
      </c>
      <c r="G357" s="240">
        <v>1</v>
      </c>
      <c r="H357" s="238">
        <f>ROUND(VLOOKUP(A357,'ESTUDIO DE MERCADO (2)'!$A$7:$BP$540,67,0),0)</f>
        <v>26127</v>
      </c>
      <c r="I357" s="241">
        <f t="shared" si="10"/>
        <v>4964</v>
      </c>
      <c r="J357" s="241">
        <f t="shared" si="11"/>
        <v>31091</v>
      </c>
      <c r="L357" s="28"/>
      <c r="M357" s="28"/>
      <c r="N357" s="28"/>
      <c r="O357" s="25"/>
    </row>
    <row r="358" spans="1:15" ht="24.95" customHeight="1" x14ac:dyDescent="0.25">
      <c r="A358" s="214">
        <v>516</v>
      </c>
      <c r="B358" s="104" t="s">
        <v>1873</v>
      </c>
      <c r="C358" s="217" t="s">
        <v>907</v>
      </c>
      <c r="D358" s="73">
        <v>353</v>
      </c>
      <c r="E358" s="239" t="s">
        <v>1868</v>
      </c>
      <c r="F358" s="239" t="s">
        <v>907</v>
      </c>
      <c r="G358" s="240">
        <v>1</v>
      </c>
      <c r="H358" s="238">
        <f>ROUND(VLOOKUP(A358,'ESTUDIO DE MERCADO (2)'!$A$7:$BP$540,67,0),0)</f>
        <v>13063</v>
      </c>
      <c r="I358" s="241">
        <f t="shared" si="10"/>
        <v>2482</v>
      </c>
      <c r="J358" s="241">
        <f t="shared" si="11"/>
        <v>15545</v>
      </c>
      <c r="L358" s="28"/>
      <c r="M358" s="28"/>
      <c r="N358" s="28"/>
      <c r="O358" s="25"/>
    </row>
    <row r="359" spans="1:15" ht="24.95" customHeight="1" x14ac:dyDescent="0.25">
      <c r="A359" s="214">
        <v>517</v>
      </c>
      <c r="B359" s="104" t="s">
        <v>1874</v>
      </c>
      <c r="C359" s="217" t="s">
        <v>907</v>
      </c>
      <c r="D359" s="73">
        <v>354</v>
      </c>
      <c r="E359" s="239" t="s">
        <v>1869</v>
      </c>
      <c r="F359" s="239" t="s">
        <v>907</v>
      </c>
      <c r="G359" s="240">
        <v>1</v>
      </c>
      <c r="H359" s="238">
        <f>ROUND(VLOOKUP(A359,'ESTUDIO DE MERCADO (2)'!$A$7:$BP$540,67,0),0)</f>
        <v>18506</v>
      </c>
      <c r="I359" s="241">
        <f t="shared" si="10"/>
        <v>3516</v>
      </c>
      <c r="J359" s="241">
        <f t="shared" si="11"/>
        <v>22022</v>
      </c>
      <c r="L359" s="28"/>
      <c r="M359" s="28"/>
      <c r="N359" s="28"/>
      <c r="O359" s="25"/>
    </row>
    <row r="360" spans="1:15" ht="24.95" customHeight="1" x14ac:dyDescent="0.25">
      <c r="A360" s="214">
        <v>518</v>
      </c>
      <c r="B360" s="104" t="s">
        <v>1875</v>
      </c>
      <c r="C360" s="217" t="s">
        <v>907</v>
      </c>
      <c r="D360" s="73">
        <v>355</v>
      </c>
      <c r="E360" s="239" t="s">
        <v>1870</v>
      </c>
      <c r="F360" s="239" t="s">
        <v>907</v>
      </c>
      <c r="G360" s="240">
        <v>1</v>
      </c>
      <c r="H360" s="238">
        <f>ROUND(VLOOKUP(A360,'ESTUDIO DE MERCADO (2)'!$A$7:$BP$540,67,0),0)</f>
        <v>31016</v>
      </c>
      <c r="I360" s="241">
        <f t="shared" si="10"/>
        <v>5893</v>
      </c>
      <c r="J360" s="241">
        <f t="shared" si="11"/>
        <v>36909</v>
      </c>
      <c r="L360" s="28"/>
      <c r="M360" s="28"/>
      <c r="N360" s="28"/>
      <c r="O360" s="25"/>
    </row>
    <row r="361" spans="1:15" ht="24.95" customHeight="1" x14ac:dyDescent="0.25">
      <c r="A361" s="214">
        <v>519</v>
      </c>
      <c r="B361" s="104" t="s">
        <v>2080</v>
      </c>
      <c r="C361" s="217" t="s">
        <v>907</v>
      </c>
      <c r="D361" s="73">
        <v>356</v>
      </c>
      <c r="E361" s="239" t="s">
        <v>1871</v>
      </c>
      <c r="F361" s="239" t="s">
        <v>907</v>
      </c>
      <c r="G361" s="240">
        <v>1</v>
      </c>
      <c r="H361" s="238">
        <f>ROUND(VLOOKUP(A361,'ESTUDIO DE MERCADO (2)'!$A$7:$BP$540,67,0),0)</f>
        <v>25582</v>
      </c>
      <c r="I361" s="241">
        <f t="shared" si="10"/>
        <v>4861</v>
      </c>
      <c r="J361" s="241">
        <f t="shared" si="11"/>
        <v>30443</v>
      </c>
      <c r="L361" s="28"/>
      <c r="M361" s="28"/>
      <c r="N361" s="28"/>
      <c r="O361" s="25"/>
    </row>
    <row r="362" spans="1:15" ht="24.95" customHeight="1" x14ac:dyDescent="0.25">
      <c r="A362" s="214">
        <v>520</v>
      </c>
      <c r="B362" s="104" t="s">
        <v>1877</v>
      </c>
      <c r="C362" s="217" t="s">
        <v>907</v>
      </c>
      <c r="D362" s="73">
        <v>357</v>
      </c>
      <c r="E362" s="239" t="s">
        <v>1872</v>
      </c>
      <c r="F362" s="239" t="s">
        <v>907</v>
      </c>
      <c r="G362" s="240">
        <v>1</v>
      </c>
      <c r="H362" s="238">
        <f>ROUND(VLOOKUP(A362,'ESTUDIO DE MERCADO (2)'!$A$7:$BP$540,67,0),0)</f>
        <v>740254</v>
      </c>
      <c r="I362" s="241">
        <f t="shared" si="10"/>
        <v>140648</v>
      </c>
      <c r="J362" s="241">
        <f t="shared" si="11"/>
        <v>880902</v>
      </c>
      <c r="L362" s="28"/>
      <c r="M362" s="28"/>
      <c r="N362" s="28"/>
      <c r="O362" s="25"/>
    </row>
    <row r="363" spans="1:15" ht="24.95" customHeight="1" x14ac:dyDescent="0.25">
      <c r="A363" s="214">
        <v>521</v>
      </c>
      <c r="B363" s="104" t="s">
        <v>1878</v>
      </c>
      <c r="C363" s="217" t="s">
        <v>907</v>
      </c>
      <c r="D363" s="73">
        <v>358</v>
      </c>
      <c r="E363" s="239" t="s">
        <v>1873</v>
      </c>
      <c r="F363" s="239" t="s">
        <v>907</v>
      </c>
      <c r="G363" s="240">
        <v>1</v>
      </c>
      <c r="H363" s="238">
        <f>ROUND(VLOOKUP(A363,'ESTUDIO DE MERCADO (2)'!$A$7:$BP$540,67,0),0)</f>
        <v>206836</v>
      </c>
      <c r="I363" s="241">
        <f t="shared" si="10"/>
        <v>39299</v>
      </c>
      <c r="J363" s="241">
        <f t="shared" si="11"/>
        <v>246135</v>
      </c>
      <c r="L363" s="28"/>
      <c r="M363" s="28"/>
      <c r="N363" s="28"/>
      <c r="O363" s="25"/>
    </row>
    <row r="364" spans="1:15" ht="24.95" customHeight="1" x14ac:dyDescent="0.25">
      <c r="A364" s="214">
        <v>522</v>
      </c>
      <c r="B364" s="104" t="s">
        <v>1879</v>
      </c>
      <c r="C364" s="217" t="s">
        <v>907</v>
      </c>
      <c r="D364" s="73">
        <v>359</v>
      </c>
      <c r="E364" s="239" t="s">
        <v>1874</v>
      </c>
      <c r="F364" s="239" t="s">
        <v>907</v>
      </c>
      <c r="G364" s="240">
        <v>1</v>
      </c>
      <c r="H364" s="238">
        <f>ROUND(VLOOKUP(A364,'ESTUDIO DE MERCADO (2)'!$A$7:$BP$540,67,0),0)</f>
        <v>105595</v>
      </c>
      <c r="I364" s="241">
        <f t="shared" si="10"/>
        <v>20063</v>
      </c>
      <c r="J364" s="241">
        <f t="shared" si="11"/>
        <v>125658</v>
      </c>
      <c r="L364" s="28"/>
      <c r="M364" s="28"/>
      <c r="N364" s="28"/>
      <c r="O364" s="25"/>
    </row>
    <row r="365" spans="1:15" ht="24.95" customHeight="1" x14ac:dyDescent="0.25">
      <c r="A365" s="214">
        <v>523</v>
      </c>
      <c r="B365" s="104" t="s">
        <v>1880</v>
      </c>
      <c r="C365" s="217" t="s">
        <v>907</v>
      </c>
      <c r="D365" s="73">
        <v>360</v>
      </c>
      <c r="E365" s="239" t="s">
        <v>1875</v>
      </c>
      <c r="F365" s="239" t="s">
        <v>907</v>
      </c>
      <c r="G365" s="240">
        <v>1</v>
      </c>
      <c r="H365" s="238">
        <f>ROUND(VLOOKUP(A365,'ESTUDIO DE MERCADO (2)'!$A$7:$BP$540,67,0),0)</f>
        <v>217792</v>
      </c>
      <c r="I365" s="241">
        <f t="shared" si="10"/>
        <v>41380</v>
      </c>
      <c r="J365" s="241">
        <f t="shared" si="11"/>
        <v>259172</v>
      </c>
      <c r="L365" s="28"/>
      <c r="M365" s="28"/>
      <c r="N365" s="28"/>
      <c r="O365" s="25"/>
    </row>
    <row r="366" spans="1:15" ht="24.95" customHeight="1" x14ac:dyDescent="0.25">
      <c r="A366" s="214">
        <v>524</v>
      </c>
      <c r="B366" s="104" t="s">
        <v>1881</v>
      </c>
      <c r="C366" s="217" t="s">
        <v>907</v>
      </c>
      <c r="D366" s="73">
        <v>361</v>
      </c>
      <c r="E366" s="239" t="s">
        <v>1876</v>
      </c>
      <c r="F366" s="239" t="s">
        <v>907</v>
      </c>
      <c r="G366" s="240">
        <v>1</v>
      </c>
      <c r="H366" s="238">
        <f>ROUND(VLOOKUP(A366,'ESTUDIO DE MERCADO (2)'!$A$7:$BP$540,67,0),0)</f>
        <v>65317</v>
      </c>
      <c r="I366" s="241">
        <f t="shared" si="10"/>
        <v>12410</v>
      </c>
      <c r="J366" s="241">
        <f t="shared" si="11"/>
        <v>77727</v>
      </c>
      <c r="L366" s="28"/>
      <c r="M366" s="28"/>
      <c r="N366" s="28"/>
      <c r="O366" s="25"/>
    </row>
    <row r="367" spans="1:15" ht="24.95" customHeight="1" x14ac:dyDescent="0.25">
      <c r="A367" s="214">
        <v>525</v>
      </c>
      <c r="B367" s="104" t="s">
        <v>1882</v>
      </c>
      <c r="C367" s="217" t="s">
        <v>907</v>
      </c>
      <c r="D367" s="73">
        <v>362</v>
      </c>
      <c r="E367" s="239" t="s">
        <v>1877</v>
      </c>
      <c r="F367" s="239" t="s">
        <v>907</v>
      </c>
      <c r="G367" s="240">
        <v>1</v>
      </c>
      <c r="H367" s="238">
        <f>ROUND(VLOOKUP(A367,'ESTUDIO DE MERCADO (2)'!$A$7:$BP$540,67,0),0)</f>
        <v>125190</v>
      </c>
      <c r="I367" s="241">
        <f t="shared" si="10"/>
        <v>23786</v>
      </c>
      <c r="J367" s="241">
        <f t="shared" si="11"/>
        <v>148976</v>
      </c>
      <c r="L367" s="28"/>
      <c r="M367" s="28"/>
      <c r="N367" s="28"/>
      <c r="O367" s="25"/>
    </row>
    <row r="368" spans="1:15" ht="24.95" customHeight="1" x14ac:dyDescent="0.25">
      <c r="A368" s="214">
        <v>526</v>
      </c>
      <c r="B368" s="104" t="s">
        <v>1883</v>
      </c>
      <c r="C368" s="217" t="s">
        <v>907</v>
      </c>
      <c r="D368" s="73">
        <v>363</v>
      </c>
      <c r="E368" s="239" t="s">
        <v>1878</v>
      </c>
      <c r="F368" s="239" t="s">
        <v>907</v>
      </c>
      <c r="G368" s="240">
        <v>1</v>
      </c>
      <c r="H368" s="238">
        <f>ROUND(VLOOKUP(A368,'ESTUDIO DE MERCADO (2)'!$A$7:$BP$540,67,0),0)</f>
        <v>206836</v>
      </c>
      <c r="I368" s="241">
        <f t="shared" si="10"/>
        <v>39299</v>
      </c>
      <c r="J368" s="241">
        <f t="shared" si="11"/>
        <v>246135</v>
      </c>
      <c r="L368" s="28"/>
      <c r="M368" s="28"/>
      <c r="N368" s="28"/>
      <c r="O368" s="25"/>
    </row>
    <row r="369" spans="1:15" ht="24.95" customHeight="1" x14ac:dyDescent="0.25">
      <c r="A369" s="214">
        <v>527</v>
      </c>
      <c r="B369" s="104" t="s">
        <v>1884</v>
      </c>
      <c r="C369" s="217" t="s">
        <v>907</v>
      </c>
      <c r="D369" s="73">
        <v>364</v>
      </c>
      <c r="E369" s="239" t="s">
        <v>1879</v>
      </c>
      <c r="F369" s="239" t="s">
        <v>907</v>
      </c>
      <c r="G369" s="240">
        <v>1</v>
      </c>
      <c r="H369" s="238">
        <f>ROUND(VLOOKUP(A369,'ESTUDIO DE MERCADO (2)'!$A$7:$BP$540,67,0),0)</f>
        <v>272153</v>
      </c>
      <c r="I369" s="241">
        <f t="shared" si="10"/>
        <v>51709</v>
      </c>
      <c r="J369" s="241">
        <f t="shared" si="11"/>
        <v>323862</v>
      </c>
      <c r="L369" s="28"/>
      <c r="M369" s="28"/>
      <c r="N369" s="28"/>
      <c r="O369" s="25"/>
    </row>
    <row r="370" spans="1:15" ht="24.95" customHeight="1" x14ac:dyDescent="0.25">
      <c r="A370" s="214">
        <v>528</v>
      </c>
      <c r="B370" s="104" t="s">
        <v>1885</v>
      </c>
      <c r="C370" s="217" t="s">
        <v>907</v>
      </c>
      <c r="D370" s="73">
        <v>365</v>
      </c>
      <c r="E370" s="239" t="s">
        <v>1880</v>
      </c>
      <c r="F370" s="239" t="s">
        <v>907</v>
      </c>
      <c r="G370" s="240">
        <v>1</v>
      </c>
      <c r="H370" s="238">
        <f>ROUND(VLOOKUP(A370,'ESTUDIO DE MERCADO (2)'!$A$7:$BP$540,67,0),0)</f>
        <v>163292</v>
      </c>
      <c r="I370" s="241">
        <f t="shared" si="10"/>
        <v>31025</v>
      </c>
      <c r="J370" s="241">
        <f t="shared" si="11"/>
        <v>194317</v>
      </c>
      <c r="L370" s="28"/>
      <c r="M370" s="28"/>
      <c r="N370" s="28"/>
      <c r="O370" s="25"/>
    </row>
    <row r="371" spans="1:15" ht="24.95" customHeight="1" x14ac:dyDescent="0.25">
      <c r="A371" s="214">
        <v>529</v>
      </c>
      <c r="B371" s="104" t="s">
        <v>1886</v>
      </c>
      <c r="C371" s="217" t="s">
        <v>907</v>
      </c>
      <c r="D371" s="73">
        <v>366</v>
      </c>
      <c r="E371" s="239" t="s">
        <v>1881</v>
      </c>
      <c r="F371" s="239" t="s">
        <v>907</v>
      </c>
      <c r="G371" s="240">
        <v>1</v>
      </c>
      <c r="H371" s="238">
        <f>ROUND(VLOOKUP(A371,'ESTUDIO DE MERCADO (2)'!$A$7:$BP$540,67,0),0)</f>
        <v>11104</v>
      </c>
      <c r="I371" s="241">
        <f t="shared" si="10"/>
        <v>2110</v>
      </c>
      <c r="J371" s="241">
        <f t="shared" si="11"/>
        <v>13214</v>
      </c>
      <c r="L371" s="28"/>
      <c r="M371" s="28"/>
      <c r="N371" s="28"/>
      <c r="O371" s="25"/>
    </row>
    <row r="372" spans="1:15" ht="24.95" customHeight="1" x14ac:dyDescent="0.25">
      <c r="A372" s="214">
        <v>530</v>
      </c>
      <c r="B372" s="104" t="s">
        <v>1887</v>
      </c>
      <c r="C372" s="217" t="s">
        <v>907</v>
      </c>
      <c r="D372" s="73">
        <v>367</v>
      </c>
      <c r="E372" s="239" t="s">
        <v>1882</v>
      </c>
      <c r="F372" s="239" t="s">
        <v>907</v>
      </c>
      <c r="G372" s="240">
        <v>1</v>
      </c>
      <c r="H372" s="238">
        <f>ROUND(VLOOKUP(A372,'ESTUDIO DE MERCADO (2)'!$A$7:$BP$540,67,0),0)</f>
        <v>10886</v>
      </c>
      <c r="I372" s="241">
        <f t="shared" si="10"/>
        <v>2068</v>
      </c>
      <c r="J372" s="241">
        <f t="shared" si="11"/>
        <v>12954</v>
      </c>
      <c r="L372" s="28"/>
      <c r="M372" s="28"/>
      <c r="N372" s="28"/>
      <c r="O372" s="25"/>
    </row>
    <row r="373" spans="1:15" ht="24.95" customHeight="1" x14ac:dyDescent="0.25">
      <c r="A373" s="214">
        <v>531</v>
      </c>
      <c r="B373" s="104" t="s">
        <v>1888</v>
      </c>
      <c r="C373" s="217" t="s">
        <v>907</v>
      </c>
      <c r="D373" s="73">
        <v>368</v>
      </c>
      <c r="E373" s="239" t="s">
        <v>1883</v>
      </c>
      <c r="F373" s="239" t="s">
        <v>907</v>
      </c>
      <c r="G373" s="240">
        <v>1</v>
      </c>
      <c r="H373" s="238">
        <f>ROUND(VLOOKUP(A373,'ESTUDIO DE MERCADO (2)'!$A$7:$BP$540,67,0),0)</f>
        <v>77183</v>
      </c>
      <c r="I373" s="241">
        <f t="shared" si="10"/>
        <v>14665</v>
      </c>
      <c r="J373" s="241">
        <f t="shared" si="11"/>
        <v>91848</v>
      </c>
      <c r="L373" s="28"/>
      <c r="M373" s="28"/>
      <c r="N373" s="28"/>
      <c r="O373" s="25"/>
    </row>
    <row r="374" spans="1:15" ht="24.95" customHeight="1" x14ac:dyDescent="0.25">
      <c r="A374" s="214">
        <v>532</v>
      </c>
      <c r="B374" s="104" t="s">
        <v>1889</v>
      </c>
      <c r="C374" s="217" t="s">
        <v>907</v>
      </c>
      <c r="D374" s="73">
        <v>369</v>
      </c>
      <c r="E374" s="239" t="s">
        <v>1884</v>
      </c>
      <c r="F374" s="239" t="s">
        <v>907</v>
      </c>
      <c r="G374" s="240">
        <v>1</v>
      </c>
      <c r="H374" s="238">
        <f>ROUND(VLOOKUP(A374,'ESTUDIO DE MERCADO (2)'!$A$7:$BP$540,67,0),0)</f>
        <v>45722</v>
      </c>
      <c r="I374" s="241">
        <f t="shared" si="10"/>
        <v>8687</v>
      </c>
      <c r="J374" s="241">
        <f t="shared" si="11"/>
        <v>54409</v>
      </c>
      <c r="L374" s="28"/>
      <c r="M374" s="28"/>
      <c r="N374" s="28"/>
      <c r="O374" s="25"/>
    </row>
    <row r="375" spans="1:15" ht="24.95" customHeight="1" x14ac:dyDescent="0.25">
      <c r="A375" s="214">
        <v>533</v>
      </c>
      <c r="B375" s="104" t="s">
        <v>1890</v>
      </c>
      <c r="C375" s="217" t="s">
        <v>907</v>
      </c>
      <c r="D375" s="73">
        <v>370</v>
      </c>
      <c r="E375" s="239" t="s">
        <v>1885</v>
      </c>
      <c r="F375" s="239" t="s">
        <v>907</v>
      </c>
      <c r="G375" s="240">
        <v>1</v>
      </c>
      <c r="H375" s="238">
        <f>ROUND(VLOOKUP(A375,'ESTUDIO DE MERCADO (2)'!$A$7:$BP$540,67,0),0)</f>
        <v>13825</v>
      </c>
      <c r="I375" s="241">
        <f t="shared" si="10"/>
        <v>2627</v>
      </c>
      <c r="J375" s="241">
        <f t="shared" si="11"/>
        <v>16452</v>
      </c>
      <c r="L375" s="28"/>
      <c r="M375" s="28"/>
      <c r="N375" s="28"/>
      <c r="O375" s="25"/>
    </row>
    <row r="376" spans="1:15" ht="24.95" customHeight="1" x14ac:dyDescent="0.25">
      <c r="A376" s="214">
        <v>534</v>
      </c>
      <c r="B376" s="104" t="s">
        <v>1891</v>
      </c>
      <c r="C376" s="217" t="s">
        <v>18</v>
      </c>
      <c r="D376" s="73">
        <v>371</v>
      </c>
      <c r="E376" s="239" t="s">
        <v>1886</v>
      </c>
      <c r="F376" s="239" t="s">
        <v>18</v>
      </c>
      <c r="G376" s="240">
        <v>1</v>
      </c>
      <c r="H376" s="238">
        <f>ROUND(VLOOKUP(A376,'ESTUDIO DE MERCADO (2)'!$A$7:$BP$540,67,0),0)</f>
        <v>558824</v>
      </c>
      <c r="I376" s="241">
        <f t="shared" si="10"/>
        <v>106177</v>
      </c>
      <c r="J376" s="241">
        <f t="shared" si="11"/>
        <v>665001</v>
      </c>
      <c r="L376" s="28"/>
      <c r="M376" s="28"/>
      <c r="N376" s="28"/>
      <c r="O376" s="25"/>
    </row>
    <row r="377" spans="1:15" ht="24.95" customHeight="1" x14ac:dyDescent="0.25">
      <c r="A377" s="214">
        <v>535</v>
      </c>
      <c r="B377" s="104" t="s">
        <v>1892</v>
      </c>
      <c r="C377" s="217" t="s">
        <v>18</v>
      </c>
      <c r="D377" s="73">
        <v>372</v>
      </c>
      <c r="E377" s="239" t="s">
        <v>1887</v>
      </c>
      <c r="F377" s="239" t="s">
        <v>18</v>
      </c>
      <c r="G377" s="240">
        <v>1</v>
      </c>
      <c r="H377" s="238">
        <f>ROUND(VLOOKUP(A377,'ESTUDIO DE MERCADO (2)'!$A$7:$BP$540,67,0),0)</f>
        <v>436891</v>
      </c>
      <c r="I377" s="241">
        <f t="shared" si="10"/>
        <v>83009</v>
      </c>
      <c r="J377" s="241">
        <f t="shared" si="11"/>
        <v>519900</v>
      </c>
      <c r="L377" s="28"/>
      <c r="M377" s="28"/>
      <c r="N377" s="28"/>
      <c r="O377" s="25"/>
    </row>
    <row r="378" spans="1:15" ht="24.95" customHeight="1" x14ac:dyDescent="0.25">
      <c r="A378" s="214">
        <v>536</v>
      </c>
      <c r="B378" s="104" t="s">
        <v>1893</v>
      </c>
      <c r="C378" s="217" t="s">
        <v>907</v>
      </c>
      <c r="D378" s="73">
        <v>373</v>
      </c>
      <c r="E378" s="239" t="s">
        <v>1888</v>
      </c>
      <c r="F378" s="239" t="s">
        <v>907</v>
      </c>
      <c r="G378" s="240">
        <v>1</v>
      </c>
      <c r="H378" s="238">
        <f>ROUND(VLOOKUP(A378,'ESTUDIO DE MERCADO (2)'!$A$7:$BP$540,67,0),0)</f>
        <v>2605</v>
      </c>
      <c r="I378" s="241">
        <f t="shared" si="10"/>
        <v>495</v>
      </c>
      <c r="J378" s="241">
        <f t="shared" si="11"/>
        <v>3100</v>
      </c>
      <c r="L378" s="28"/>
      <c r="M378" s="28"/>
      <c r="N378" s="28"/>
      <c r="O378" s="25"/>
    </row>
    <row r="379" spans="1:15" ht="24.95" customHeight="1" x14ac:dyDescent="0.25">
      <c r="A379" s="214">
        <v>537</v>
      </c>
      <c r="B379" s="104" t="s">
        <v>1894</v>
      </c>
      <c r="C379" s="217" t="s">
        <v>907</v>
      </c>
      <c r="D379" s="73">
        <v>374</v>
      </c>
      <c r="E379" s="239" t="s">
        <v>1889</v>
      </c>
      <c r="F379" s="239" t="s">
        <v>907</v>
      </c>
      <c r="G379" s="240">
        <v>1</v>
      </c>
      <c r="H379" s="238">
        <f>ROUND(VLOOKUP(A379,'ESTUDIO DE MERCADO (2)'!$A$7:$BP$540,67,0),0)</f>
        <v>53697</v>
      </c>
      <c r="I379" s="241">
        <f t="shared" si="10"/>
        <v>10202</v>
      </c>
      <c r="J379" s="241">
        <f t="shared" si="11"/>
        <v>63899</v>
      </c>
      <c r="L379" s="28"/>
      <c r="M379" s="28"/>
      <c r="N379" s="28"/>
      <c r="O379" s="25"/>
    </row>
    <row r="380" spans="1:15" ht="24.95" customHeight="1" x14ac:dyDescent="0.25">
      <c r="A380" s="214">
        <v>538</v>
      </c>
      <c r="B380" s="104" t="s">
        <v>1895</v>
      </c>
      <c r="C380" s="217" t="s">
        <v>907</v>
      </c>
      <c r="D380" s="73">
        <v>375</v>
      </c>
      <c r="E380" s="239" t="s">
        <v>1890</v>
      </c>
      <c r="F380" s="239" t="s">
        <v>907</v>
      </c>
      <c r="G380" s="240">
        <v>1</v>
      </c>
      <c r="H380" s="238">
        <f>ROUND(VLOOKUP(A380,'ESTUDIO DE MERCADO (2)'!$A$7:$BP$540,67,0),0)</f>
        <v>41933</v>
      </c>
      <c r="I380" s="241">
        <f t="shared" si="10"/>
        <v>7967</v>
      </c>
      <c r="J380" s="241">
        <f t="shared" si="11"/>
        <v>49900</v>
      </c>
      <c r="L380" s="28"/>
      <c r="M380" s="28"/>
      <c r="N380" s="28"/>
      <c r="O380" s="25"/>
    </row>
    <row r="381" spans="1:15" ht="24.95" customHeight="1" x14ac:dyDescent="0.25">
      <c r="A381" s="214">
        <v>539</v>
      </c>
      <c r="B381" s="104" t="s">
        <v>1896</v>
      </c>
      <c r="C381" s="217" t="s">
        <v>907</v>
      </c>
      <c r="D381" s="73">
        <v>376</v>
      </c>
      <c r="E381" s="239" t="s">
        <v>1891</v>
      </c>
      <c r="F381" s="239" t="s">
        <v>907</v>
      </c>
      <c r="G381" s="240">
        <v>1</v>
      </c>
      <c r="H381" s="238">
        <f>ROUND(VLOOKUP(A381,'ESTUDIO DE MERCADO (2)'!$A$7:$BP$540,67,0),0)</f>
        <v>59873</v>
      </c>
      <c r="I381" s="241">
        <f t="shared" si="10"/>
        <v>11376</v>
      </c>
      <c r="J381" s="241">
        <f t="shared" si="11"/>
        <v>71249</v>
      </c>
      <c r="L381" s="28"/>
      <c r="M381" s="28"/>
      <c r="N381" s="28"/>
      <c r="O381" s="25"/>
    </row>
    <row r="382" spans="1:15" ht="24.95" customHeight="1" x14ac:dyDescent="0.25">
      <c r="A382" s="214">
        <v>540</v>
      </c>
      <c r="B382" s="104" t="s">
        <v>1897</v>
      </c>
      <c r="C382" s="217" t="s">
        <v>907</v>
      </c>
      <c r="D382" s="73">
        <v>377</v>
      </c>
      <c r="E382" s="239" t="s">
        <v>1892</v>
      </c>
      <c r="F382" s="239" t="s">
        <v>907</v>
      </c>
      <c r="G382" s="240">
        <v>1</v>
      </c>
      <c r="H382" s="238">
        <f>ROUND(VLOOKUP(A382,'ESTUDIO DE MERCADO (2)'!$A$7:$BP$540,67,0),0)</f>
        <v>59873</v>
      </c>
      <c r="I382" s="241">
        <f t="shared" si="10"/>
        <v>11376</v>
      </c>
      <c r="J382" s="241">
        <f t="shared" si="11"/>
        <v>71249</v>
      </c>
      <c r="L382" s="28"/>
      <c r="M382" s="28"/>
      <c r="N382" s="28"/>
      <c r="O382" s="25"/>
    </row>
    <row r="383" spans="1:15" ht="24.95" customHeight="1" x14ac:dyDescent="0.25">
      <c r="A383" s="214">
        <v>541</v>
      </c>
      <c r="B383" s="104" t="s">
        <v>2081</v>
      </c>
      <c r="C383" s="217" t="s">
        <v>907</v>
      </c>
      <c r="D383" s="73">
        <v>378</v>
      </c>
      <c r="E383" s="239" t="s">
        <v>1893</v>
      </c>
      <c r="F383" s="239" t="s">
        <v>907</v>
      </c>
      <c r="G383" s="240">
        <v>1</v>
      </c>
      <c r="H383" s="238">
        <f>ROUND(VLOOKUP(A383,'ESTUDIO DE MERCADO (2)'!$A$7:$BP$540,67,0),0)</f>
        <v>59873</v>
      </c>
      <c r="I383" s="241">
        <f t="shared" si="10"/>
        <v>11376</v>
      </c>
      <c r="J383" s="241">
        <f t="shared" si="11"/>
        <v>71249</v>
      </c>
      <c r="L383" s="28"/>
      <c r="M383" s="28"/>
      <c r="N383" s="28"/>
      <c r="O383" s="25"/>
    </row>
    <row r="384" spans="1:15" ht="24.95" customHeight="1" x14ac:dyDescent="0.25">
      <c r="A384" s="214">
        <v>542</v>
      </c>
      <c r="B384" s="104" t="s">
        <v>1899</v>
      </c>
      <c r="C384" s="217" t="s">
        <v>907</v>
      </c>
      <c r="D384" s="73">
        <v>379</v>
      </c>
      <c r="E384" s="239" t="s">
        <v>1894</v>
      </c>
      <c r="F384" s="239" t="s">
        <v>907</v>
      </c>
      <c r="G384" s="240">
        <v>1</v>
      </c>
      <c r="H384" s="238">
        <f>ROUND(VLOOKUP(A384,'ESTUDIO DE MERCADO (2)'!$A$7:$BP$540,67,0),0)</f>
        <v>25126</v>
      </c>
      <c r="I384" s="241">
        <f t="shared" si="10"/>
        <v>4774</v>
      </c>
      <c r="J384" s="241">
        <f t="shared" si="11"/>
        <v>29900</v>
      </c>
      <c r="L384" s="28"/>
      <c r="M384" s="28"/>
      <c r="N384" s="28"/>
      <c r="O384" s="25"/>
    </row>
    <row r="385" spans="1:15" ht="24.95" customHeight="1" x14ac:dyDescent="0.25">
      <c r="A385" s="214">
        <v>543</v>
      </c>
      <c r="B385" s="104" t="s">
        <v>1900</v>
      </c>
      <c r="C385" s="217" t="s">
        <v>907</v>
      </c>
      <c r="D385" s="73">
        <v>380</v>
      </c>
      <c r="E385" s="239" t="s">
        <v>1895</v>
      </c>
      <c r="F385" s="239" t="s">
        <v>907</v>
      </c>
      <c r="G385" s="240">
        <v>1</v>
      </c>
      <c r="H385" s="238">
        <f>ROUND(VLOOKUP(A385,'ESTUDIO DE MERCADO (2)'!$A$7:$BP$540,67,0),0)</f>
        <v>1849</v>
      </c>
      <c r="I385" s="241">
        <f t="shared" si="10"/>
        <v>351</v>
      </c>
      <c r="J385" s="241">
        <f t="shared" si="11"/>
        <v>2200</v>
      </c>
      <c r="L385" s="28"/>
      <c r="M385" s="28"/>
      <c r="N385" s="28"/>
      <c r="O385" s="25"/>
    </row>
    <row r="386" spans="1:15" ht="24.95" customHeight="1" x14ac:dyDescent="0.25">
      <c r="A386" s="214">
        <v>544</v>
      </c>
      <c r="B386" s="104" t="s">
        <v>1901</v>
      </c>
      <c r="C386" s="217" t="s">
        <v>907</v>
      </c>
      <c r="D386" s="73">
        <v>381</v>
      </c>
      <c r="E386" s="239" t="s">
        <v>1896</v>
      </c>
      <c r="F386" s="239" t="s">
        <v>907</v>
      </c>
      <c r="G386" s="240">
        <v>1</v>
      </c>
      <c r="H386" s="238">
        <f>ROUND(VLOOKUP(A386,'ESTUDIO DE MERCADO (2)'!$A$7:$BP$540,67,0),0)</f>
        <v>3484</v>
      </c>
      <c r="I386" s="241">
        <f t="shared" si="10"/>
        <v>662</v>
      </c>
      <c r="J386" s="241">
        <f t="shared" si="11"/>
        <v>4146</v>
      </c>
      <c r="L386" s="28"/>
      <c r="M386" s="28"/>
      <c r="N386" s="28"/>
      <c r="O386" s="25"/>
    </row>
    <row r="387" spans="1:15" ht="24.95" customHeight="1" x14ac:dyDescent="0.25">
      <c r="A387" s="214">
        <v>545</v>
      </c>
      <c r="B387" s="104" t="s">
        <v>1902</v>
      </c>
      <c r="C387" s="217" t="s">
        <v>907</v>
      </c>
      <c r="D387" s="73">
        <v>382</v>
      </c>
      <c r="E387" s="239" t="s">
        <v>1897</v>
      </c>
      <c r="F387" s="239" t="s">
        <v>907</v>
      </c>
      <c r="G387" s="240">
        <v>1</v>
      </c>
      <c r="H387" s="238">
        <f>ROUND(VLOOKUP(A387,'ESTUDIO DE MERCADO (2)'!$A$7:$BP$540,67,0),0)</f>
        <v>1597</v>
      </c>
      <c r="I387" s="241">
        <f t="shared" si="10"/>
        <v>303</v>
      </c>
      <c r="J387" s="241">
        <f t="shared" si="11"/>
        <v>1900</v>
      </c>
      <c r="L387" s="28"/>
      <c r="M387" s="28"/>
      <c r="N387" s="28"/>
      <c r="O387" s="25"/>
    </row>
    <row r="388" spans="1:15" ht="24.95" customHeight="1" x14ac:dyDescent="0.25">
      <c r="A388" s="214">
        <v>546</v>
      </c>
      <c r="B388" s="104" t="s">
        <v>1903</v>
      </c>
      <c r="C388" s="217" t="s">
        <v>907</v>
      </c>
      <c r="D388" s="73">
        <v>383</v>
      </c>
      <c r="E388" s="239" t="s">
        <v>1898</v>
      </c>
      <c r="F388" s="239" t="s">
        <v>907</v>
      </c>
      <c r="G388" s="240">
        <v>1</v>
      </c>
      <c r="H388" s="238">
        <f>ROUND(VLOOKUP(A388,'ESTUDIO DE MERCADO (2)'!$A$7:$BP$540,67,0),0)</f>
        <v>1597</v>
      </c>
      <c r="I388" s="241">
        <f t="shared" si="10"/>
        <v>303</v>
      </c>
      <c r="J388" s="241">
        <f t="shared" si="11"/>
        <v>1900</v>
      </c>
      <c r="L388" s="28"/>
      <c r="M388" s="28"/>
      <c r="N388" s="28"/>
      <c r="O388" s="25"/>
    </row>
    <row r="389" spans="1:15" ht="24.95" customHeight="1" x14ac:dyDescent="0.25">
      <c r="A389" s="214">
        <v>547</v>
      </c>
      <c r="B389" s="104" t="s">
        <v>1904</v>
      </c>
      <c r="C389" s="217" t="s">
        <v>907</v>
      </c>
      <c r="D389" s="73">
        <v>384</v>
      </c>
      <c r="E389" s="239" t="s">
        <v>1899</v>
      </c>
      <c r="F389" s="239" t="s">
        <v>907</v>
      </c>
      <c r="G389" s="240">
        <v>1</v>
      </c>
      <c r="H389" s="238">
        <f>ROUND(VLOOKUP(A389,'ESTUDIO DE MERCADO (2)'!$A$7:$BP$540,67,0),0)</f>
        <v>1597</v>
      </c>
      <c r="I389" s="241">
        <f t="shared" si="10"/>
        <v>303</v>
      </c>
      <c r="J389" s="241">
        <f t="shared" si="11"/>
        <v>1900</v>
      </c>
      <c r="L389" s="28"/>
      <c r="M389" s="28"/>
      <c r="N389" s="28"/>
      <c r="O389" s="25"/>
    </row>
    <row r="390" spans="1:15" ht="24.95" customHeight="1" x14ac:dyDescent="0.25">
      <c r="A390" s="214">
        <v>548</v>
      </c>
      <c r="B390" s="104" t="s">
        <v>1905</v>
      </c>
      <c r="C390" s="217" t="s">
        <v>907</v>
      </c>
      <c r="D390" s="73">
        <v>385</v>
      </c>
      <c r="E390" s="239" t="s">
        <v>1900</v>
      </c>
      <c r="F390" s="239" t="s">
        <v>907</v>
      </c>
      <c r="G390" s="240">
        <v>1</v>
      </c>
      <c r="H390" s="238">
        <f>ROUND(VLOOKUP(A390,'ESTUDIO DE MERCADO (2)'!$A$7:$BP$540,67,0),0)</f>
        <v>721</v>
      </c>
      <c r="I390" s="241">
        <f t="shared" si="10"/>
        <v>137</v>
      </c>
      <c r="J390" s="241">
        <f t="shared" si="11"/>
        <v>858</v>
      </c>
      <c r="L390" s="28"/>
      <c r="M390" s="28"/>
      <c r="N390" s="28"/>
      <c r="O390" s="25"/>
    </row>
    <row r="391" spans="1:15" ht="24.95" customHeight="1" x14ac:dyDescent="0.25">
      <c r="A391" s="214">
        <v>549</v>
      </c>
      <c r="B391" s="104" t="s">
        <v>1906</v>
      </c>
      <c r="C391" s="217" t="s">
        <v>907</v>
      </c>
      <c r="D391" s="73">
        <v>386</v>
      </c>
      <c r="E391" s="239" t="s">
        <v>1901</v>
      </c>
      <c r="F391" s="239" t="s">
        <v>907</v>
      </c>
      <c r="G391" s="240">
        <v>1</v>
      </c>
      <c r="H391" s="238">
        <f>ROUND(VLOOKUP(A391,'ESTUDIO DE MERCADO (2)'!$A$7:$BP$540,67,0),0)</f>
        <v>262101</v>
      </c>
      <c r="I391" s="241">
        <f t="shared" ref="I391:I454" si="12">ROUND(H391*0.19,0)</f>
        <v>49799</v>
      </c>
      <c r="J391" s="241">
        <f t="shared" ref="J391:J454" si="13">+I391+H391</f>
        <v>311900</v>
      </c>
      <c r="L391" s="28"/>
      <c r="M391" s="28"/>
      <c r="N391" s="28"/>
      <c r="O391" s="25"/>
    </row>
    <row r="392" spans="1:15" ht="24.95" customHeight="1" x14ac:dyDescent="0.25">
      <c r="A392" s="214">
        <v>551</v>
      </c>
      <c r="B392" s="104" t="s">
        <v>1907</v>
      </c>
      <c r="C392" s="217" t="s">
        <v>907</v>
      </c>
      <c r="D392" s="73">
        <v>387</v>
      </c>
      <c r="E392" s="239" t="s">
        <v>1902</v>
      </c>
      <c r="F392" s="239" t="s">
        <v>907</v>
      </c>
      <c r="G392" s="240">
        <v>1</v>
      </c>
      <c r="H392" s="238">
        <f>ROUND(VLOOKUP(A392,'ESTUDIO DE MERCADO (2)'!$A$7:$BP$540,67,0),0)</f>
        <v>1053</v>
      </c>
      <c r="I392" s="241">
        <f t="shared" si="12"/>
        <v>200</v>
      </c>
      <c r="J392" s="241">
        <f t="shared" si="13"/>
        <v>1253</v>
      </c>
      <c r="L392" s="28"/>
      <c r="M392" s="28"/>
      <c r="N392" s="28"/>
      <c r="O392" s="25"/>
    </row>
    <row r="393" spans="1:15" ht="24.95" customHeight="1" x14ac:dyDescent="0.25">
      <c r="A393" s="214">
        <v>552</v>
      </c>
      <c r="B393" s="104" t="s">
        <v>1908</v>
      </c>
      <c r="C393" s="217" t="s">
        <v>907</v>
      </c>
      <c r="D393" s="73">
        <v>388</v>
      </c>
      <c r="E393" s="239" t="s">
        <v>1903</v>
      </c>
      <c r="F393" s="239" t="s">
        <v>907</v>
      </c>
      <c r="G393" s="240">
        <v>1</v>
      </c>
      <c r="H393" s="238">
        <f>ROUND(VLOOKUP(A393,'ESTUDIO DE MERCADO (2)'!$A$7:$BP$540,67,0),0)</f>
        <v>1206</v>
      </c>
      <c r="I393" s="241">
        <f t="shared" si="12"/>
        <v>229</v>
      </c>
      <c r="J393" s="241">
        <f t="shared" si="13"/>
        <v>1435</v>
      </c>
      <c r="L393" s="28"/>
      <c r="M393" s="28"/>
      <c r="N393" s="28"/>
      <c r="O393" s="25"/>
    </row>
    <row r="394" spans="1:15" ht="24.95" customHeight="1" x14ac:dyDescent="0.25">
      <c r="A394" s="214">
        <v>553</v>
      </c>
      <c r="B394" s="104" t="s">
        <v>1909</v>
      </c>
      <c r="C394" s="217" t="s">
        <v>907</v>
      </c>
      <c r="D394" s="73">
        <v>389</v>
      </c>
      <c r="E394" s="239" t="s">
        <v>1904</v>
      </c>
      <c r="F394" s="239" t="s">
        <v>907</v>
      </c>
      <c r="G394" s="240">
        <v>1</v>
      </c>
      <c r="H394" s="238">
        <f>ROUND(VLOOKUP(A394,'ESTUDIO DE MERCADO (2)'!$A$7:$BP$540,67,0),0)</f>
        <v>885</v>
      </c>
      <c r="I394" s="241">
        <f t="shared" si="12"/>
        <v>168</v>
      </c>
      <c r="J394" s="241">
        <f t="shared" si="13"/>
        <v>1053</v>
      </c>
      <c r="L394" s="28"/>
      <c r="M394" s="28"/>
      <c r="N394" s="28"/>
      <c r="O394" s="25"/>
    </row>
    <row r="395" spans="1:15" ht="24.95" customHeight="1" x14ac:dyDescent="0.25">
      <c r="A395" s="214">
        <v>554</v>
      </c>
      <c r="B395" s="104" t="s">
        <v>1910</v>
      </c>
      <c r="C395" s="217" t="s">
        <v>907</v>
      </c>
      <c r="D395" s="73">
        <v>390</v>
      </c>
      <c r="E395" s="239" t="s">
        <v>1905</v>
      </c>
      <c r="F395" s="239" t="s">
        <v>907</v>
      </c>
      <c r="G395" s="240">
        <v>1</v>
      </c>
      <c r="H395" s="238">
        <f>ROUND(VLOOKUP(A395,'ESTUDIO DE MERCADO (2)'!$A$7:$BP$540,67,0),0)</f>
        <v>412</v>
      </c>
      <c r="I395" s="241">
        <f t="shared" si="12"/>
        <v>78</v>
      </c>
      <c r="J395" s="241">
        <f t="shared" si="13"/>
        <v>490</v>
      </c>
      <c r="L395" s="28"/>
      <c r="M395" s="28"/>
      <c r="N395" s="28"/>
      <c r="O395" s="25"/>
    </row>
    <row r="396" spans="1:15" ht="24.95" customHeight="1" x14ac:dyDescent="0.25">
      <c r="A396" s="214">
        <v>555</v>
      </c>
      <c r="B396" s="104" t="s">
        <v>1911</v>
      </c>
      <c r="C396" s="217" t="s">
        <v>907</v>
      </c>
      <c r="D396" s="73">
        <v>391</v>
      </c>
      <c r="E396" s="239" t="s">
        <v>1906</v>
      </c>
      <c r="F396" s="239" t="s">
        <v>907</v>
      </c>
      <c r="G396" s="240">
        <v>1</v>
      </c>
      <c r="H396" s="238">
        <f>ROUND(VLOOKUP(A396,'ESTUDIO DE MERCADO (2)'!$A$7:$BP$540,67,0),0)</f>
        <v>3782</v>
      </c>
      <c r="I396" s="241">
        <f t="shared" si="12"/>
        <v>719</v>
      </c>
      <c r="J396" s="241">
        <f t="shared" si="13"/>
        <v>4501</v>
      </c>
      <c r="L396" s="28"/>
      <c r="M396" s="28"/>
      <c r="N396" s="28"/>
      <c r="O396" s="25"/>
    </row>
    <row r="397" spans="1:15" ht="24.95" customHeight="1" x14ac:dyDescent="0.25">
      <c r="A397" s="214">
        <v>556</v>
      </c>
      <c r="B397" s="104" t="s">
        <v>1912</v>
      </c>
      <c r="C397" s="217" t="s">
        <v>907</v>
      </c>
      <c r="D397" s="73">
        <v>392</v>
      </c>
      <c r="E397" s="239" t="s">
        <v>1907</v>
      </c>
      <c r="F397" s="239" t="s">
        <v>907</v>
      </c>
      <c r="G397" s="240">
        <v>1</v>
      </c>
      <c r="H397" s="238">
        <f>ROUND(VLOOKUP(A397,'ESTUDIO DE MERCADO (2)'!$A$7:$BP$540,67,0),0)</f>
        <v>1742</v>
      </c>
      <c r="I397" s="241">
        <f t="shared" si="12"/>
        <v>331</v>
      </c>
      <c r="J397" s="241">
        <f t="shared" si="13"/>
        <v>2073</v>
      </c>
      <c r="L397" s="28"/>
      <c r="M397" s="28"/>
      <c r="N397" s="28"/>
      <c r="O397" s="25"/>
    </row>
    <row r="398" spans="1:15" ht="24.95" customHeight="1" x14ac:dyDescent="0.25">
      <c r="A398" s="214">
        <v>557</v>
      </c>
      <c r="B398" s="104" t="s">
        <v>1913</v>
      </c>
      <c r="C398" s="217" t="s">
        <v>907</v>
      </c>
      <c r="D398" s="73">
        <v>393</v>
      </c>
      <c r="E398" s="239" t="s">
        <v>1908</v>
      </c>
      <c r="F398" s="239" t="s">
        <v>907</v>
      </c>
      <c r="G398" s="240">
        <v>1</v>
      </c>
      <c r="H398" s="238">
        <f>ROUND(VLOOKUP(A398,'ESTUDIO DE MERCADO (2)'!$A$7:$BP$540,67,0),0)</f>
        <v>3277</v>
      </c>
      <c r="I398" s="241">
        <f t="shared" si="12"/>
        <v>623</v>
      </c>
      <c r="J398" s="241">
        <f t="shared" si="13"/>
        <v>3900</v>
      </c>
      <c r="L398" s="28"/>
      <c r="M398" s="28"/>
      <c r="N398" s="28"/>
      <c r="O398" s="25"/>
    </row>
    <row r="399" spans="1:15" ht="24.95" customHeight="1" x14ac:dyDescent="0.25">
      <c r="A399" s="214">
        <v>558</v>
      </c>
      <c r="B399" s="104" t="s">
        <v>1914</v>
      </c>
      <c r="C399" s="217" t="s">
        <v>907</v>
      </c>
      <c r="D399" s="73">
        <v>394</v>
      </c>
      <c r="E399" s="239" t="s">
        <v>1909</v>
      </c>
      <c r="F399" s="239" t="s">
        <v>907</v>
      </c>
      <c r="G399" s="240">
        <v>1</v>
      </c>
      <c r="H399" s="238">
        <f>ROUND(VLOOKUP(A399,'ESTUDIO DE MERCADO (2)'!$A$7:$BP$540,67,0),0)</f>
        <v>5042</v>
      </c>
      <c r="I399" s="241">
        <f t="shared" si="12"/>
        <v>958</v>
      </c>
      <c r="J399" s="241">
        <f t="shared" si="13"/>
        <v>6000</v>
      </c>
      <c r="L399" s="28"/>
      <c r="M399" s="28"/>
      <c r="N399" s="28"/>
      <c r="O399" s="25"/>
    </row>
    <row r="400" spans="1:15" ht="24.95" customHeight="1" x14ac:dyDescent="0.25">
      <c r="A400" s="214">
        <v>559</v>
      </c>
      <c r="B400" s="104" t="s">
        <v>1915</v>
      </c>
      <c r="C400" s="217" t="s">
        <v>907</v>
      </c>
      <c r="D400" s="73">
        <v>395</v>
      </c>
      <c r="E400" s="239" t="s">
        <v>1910</v>
      </c>
      <c r="F400" s="239" t="s">
        <v>907</v>
      </c>
      <c r="G400" s="240">
        <v>1</v>
      </c>
      <c r="H400" s="238">
        <f>ROUND(VLOOKUP(A400,'ESTUDIO DE MERCADO (2)'!$A$7:$BP$540,67,0),0)</f>
        <v>870</v>
      </c>
      <c r="I400" s="241">
        <f t="shared" si="12"/>
        <v>165</v>
      </c>
      <c r="J400" s="241">
        <f t="shared" si="13"/>
        <v>1035</v>
      </c>
      <c r="L400" s="28"/>
      <c r="M400" s="28"/>
      <c r="N400" s="28"/>
      <c r="O400" s="25"/>
    </row>
    <row r="401" spans="1:15" ht="24.95" customHeight="1" x14ac:dyDescent="0.25">
      <c r="A401" s="214">
        <v>560</v>
      </c>
      <c r="B401" s="104" t="s">
        <v>1916</v>
      </c>
      <c r="C401" s="217" t="s">
        <v>907</v>
      </c>
      <c r="D401" s="73">
        <v>396</v>
      </c>
      <c r="E401" s="239" t="s">
        <v>1911</v>
      </c>
      <c r="F401" s="239" t="s">
        <v>907</v>
      </c>
      <c r="G401" s="240">
        <v>1</v>
      </c>
      <c r="H401" s="238">
        <f>ROUND(VLOOKUP(A401,'ESTUDIO DE MERCADO (2)'!$A$7:$BP$540,67,0),0)</f>
        <v>870</v>
      </c>
      <c r="I401" s="241">
        <f t="shared" si="12"/>
        <v>165</v>
      </c>
      <c r="J401" s="241">
        <f t="shared" si="13"/>
        <v>1035</v>
      </c>
      <c r="L401" s="28"/>
      <c r="M401" s="28"/>
      <c r="N401" s="28"/>
      <c r="O401" s="25"/>
    </row>
    <row r="402" spans="1:15" ht="24.95" customHeight="1" x14ac:dyDescent="0.25">
      <c r="A402" s="214">
        <v>561</v>
      </c>
      <c r="B402" s="104" t="s">
        <v>1917</v>
      </c>
      <c r="C402" s="217" t="s">
        <v>907</v>
      </c>
      <c r="D402" s="73">
        <v>397</v>
      </c>
      <c r="E402" s="239" t="s">
        <v>1912</v>
      </c>
      <c r="F402" s="239" t="s">
        <v>907</v>
      </c>
      <c r="G402" s="240">
        <v>1</v>
      </c>
      <c r="H402" s="238">
        <f>ROUND(VLOOKUP(A402,'ESTUDIO DE MERCADO (2)'!$A$7:$BP$540,67,0),0)</f>
        <v>919</v>
      </c>
      <c r="I402" s="241">
        <f t="shared" si="12"/>
        <v>175</v>
      </c>
      <c r="J402" s="241">
        <f t="shared" si="13"/>
        <v>1094</v>
      </c>
      <c r="L402" s="28"/>
      <c r="M402" s="28"/>
      <c r="N402" s="28"/>
      <c r="O402" s="25"/>
    </row>
    <row r="403" spans="1:15" ht="24.95" customHeight="1" x14ac:dyDescent="0.25">
      <c r="A403" s="214">
        <v>562</v>
      </c>
      <c r="B403" s="104" t="s">
        <v>1918</v>
      </c>
      <c r="C403" s="217" t="s">
        <v>907</v>
      </c>
      <c r="D403" s="73">
        <v>398</v>
      </c>
      <c r="E403" s="239" t="s">
        <v>1913</v>
      </c>
      <c r="F403" s="239" t="s">
        <v>907</v>
      </c>
      <c r="G403" s="240">
        <v>1</v>
      </c>
      <c r="H403" s="238">
        <f>ROUND(VLOOKUP(A403,'ESTUDIO DE MERCADO (2)'!$A$7:$BP$540,67,0),0)</f>
        <v>460</v>
      </c>
      <c r="I403" s="241">
        <f t="shared" si="12"/>
        <v>87</v>
      </c>
      <c r="J403" s="241">
        <f t="shared" si="13"/>
        <v>547</v>
      </c>
      <c r="L403" s="28"/>
      <c r="M403" s="28"/>
      <c r="N403" s="28"/>
      <c r="O403" s="25"/>
    </row>
    <row r="404" spans="1:15" ht="24.95" customHeight="1" x14ac:dyDescent="0.25">
      <c r="A404" s="214">
        <v>563</v>
      </c>
      <c r="B404" s="104" t="s">
        <v>1919</v>
      </c>
      <c r="C404" s="217" t="s">
        <v>907</v>
      </c>
      <c r="D404" s="73">
        <v>399</v>
      </c>
      <c r="E404" s="239" t="s">
        <v>1914</v>
      </c>
      <c r="F404" s="239" t="s">
        <v>907</v>
      </c>
      <c r="G404" s="240">
        <v>1</v>
      </c>
      <c r="H404" s="238">
        <f>ROUND(VLOOKUP(A404,'ESTUDIO DE MERCADO (2)'!$A$7:$BP$540,67,0),0)</f>
        <v>237</v>
      </c>
      <c r="I404" s="241">
        <f t="shared" si="12"/>
        <v>45</v>
      </c>
      <c r="J404" s="241">
        <f t="shared" si="13"/>
        <v>282</v>
      </c>
      <c r="L404" s="28"/>
      <c r="M404" s="28"/>
      <c r="N404" s="28"/>
      <c r="O404" s="25"/>
    </row>
    <row r="405" spans="1:15" ht="24.95" customHeight="1" x14ac:dyDescent="0.25">
      <c r="A405" s="214">
        <v>564</v>
      </c>
      <c r="B405" s="104" t="s">
        <v>1920</v>
      </c>
      <c r="C405" s="217" t="s">
        <v>907</v>
      </c>
      <c r="D405" s="73">
        <v>400</v>
      </c>
      <c r="E405" s="239" t="s">
        <v>1915</v>
      </c>
      <c r="F405" s="239" t="s">
        <v>907</v>
      </c>
      <c r="G405" s="240">
        <v>1</v>
      </c>
      <c r="H405" s="238">
        <f>ROUND(VLOOKUP(A405,'ESTUDIO DE MERCADO (2)'!$A$7:$BP$540,67,0),0)</f>
        <v>5589</v>
      </c>
      <c r="I405" s="241">
        <f t="shared" si="12"/>
        <v>1062</v>
      </c>
      <c r="J405" s="241">
        <f t="shared" si="13"/>
        <v>6651</v>
      </c>
      <c r="L405" s="28"/>
      <c r="M405" s="28"/>
      <c r="N405" s="28"/>
      <c r="O405" s="25"/>
    </row>
    <row r="406" spans="1:15" ht="24.95" customHeight="1" x14ac:dyDescent="0.25">
      <c r="A406" s="214">
        <v>565</v>
      </c>
      <c r="B406" s="104" t="s">
        <v>1921</v>
      </c>
      <c r="C406" s="217" t="s">
        <v>907</v>
      </c>
      <c r="D406" s="73">
        <v>401</v>
      </c>
      <c r="E406" s="239" t="s">
        <v>1916</v>
      </c>
      <c r="F406" s="239" t="s">
        <v>907</v>
      </c>
      <c r="G406" s="240">
        <v>1</v>
      </c>
      <c r="H406" s="238">
        <f>ROUND(VLOOKUP(A406,'ESTUDIO DE MERCADO (2)'!$A$7:$BP$540,67,0),0)</f>
        <v>1185</v>
      </c>
      <c r="I406" s="241">
        <f t="shared" si="12"/>
        <v>225</v>
      </c>
      <c r="J406" s="241">
        <f t="shared" si="13"/>
        <v>1410</v>
      </c>
      <c r="L406" s="28"/>
      <c r="M406" s="28"/>
      <c r="N406" s="28"/>
      <c r="O406" s="25"/>
    </row>
    <row r="407" spans="1:15" ht="24.95" customHeight="1" x14ac:dyDescent="0.25">
      <c r="A407" s="214">
        <v>566</v>
      </c>
      <c r="B407" s="104" t="s">
        <v>1922</v>
      </c>
      <c r="C407" s="217" t="s">
        <v>907</v>
      </c>
      <c r="D407" s="73">
        <v>402</v>
      </c>
      <c r="E407" s="239" t="s">
        <v>1917</v>
      </c>
      <c r="F407" s="239" t="s">
        <v>907</v>
      </c>
      <c r="G407" s="240">
        <v>1</v>
      </c>
      <c r="H407" s="238">
        <f>ROUND(VLOOKUP(A407,'ESTUDIO DE MERCADO (2)'!$A$7:$BP$540,67,0),0)</f>
        <v>5589</v>
      </c>
      <c r="I407" s="241">
        <f t="shared" si="12"/>
        <v>1062</v>
      </c>
      <c r="J407" s="241">
        <f t="shared" si="13"/>
        <v>6651</v>
      </c>
      <c r="L407" s="28"/>
      <c r="M407" s="28"/>
      <c r="N407" s="28"/>
      <c r="O407" s="25"/>
    </row>
    <row r="408" spans="1:15" ht="24.95" customHeight="1" x14ac:dyDescent="0.25">
      <c r="A408" s="214">
        <v>567</v>
      </c>
      <c r="B408" s="104" t="s">
        <v>1923</v>
      </c>
      <c r="C408" s="217" t="s">
        <v>907</v>
      </c>
      <c r="D408" s="73">
        <v>403</v>
      </c>
      <c r="E408" s="239" t="s">
        <v>1918</v>
      </c>
      <c r="F408" s="239" t="s">
        <v>907</v>
      </c>
      <c r="G408" s="240">
        <v>1</v>
      </c>
      <c r="H408" s="238">
        <f>ROUND(VLOOKUP(A408,'ESTUDIO DE MERCADO (2)'!$A$7:$BP$540,67,0),0)</f>
        <v>4156</v>
      </c>
      <c r="I408" s="241">
        <f t="shared" si="12"/>
        <v>790</v>
      </c>
      <c r="J408" s="241">
        <f t="shared" si="13"/>
        <v>4946</v>
      </c>
      <c r="L408" s="28"/>
      <c r="M408" s="28"/>
      <c r="N408" s="28"/>
      <c r="O408" s="25"/>
    </row>
    <row r="409" spans="1:15" ht="24.95" customHeight="1" x14ac:dyDescent="0.25">
      <c r="A409" s="214">
        <v>568</v>
      </c>
      <c r="B409" s="104" t="s">
        <v>1924</v>
      </c>
      <c r="C409" s="217" t="s">
        <v>907</v>
      </c>
      <c r="D409" s="73">
        <v>404</v>
      </c>
      <c r="E409" s="239" t="s">
        <v>1919</v>
      </c>
      <c r="F409" s="239" t="s">
        <v>907</v>
      </c>
      <c r="G409" s="240">
        <v>1</v>
      </c>
      <c r="H409" s="238">
        <f>ROUND(VLOOKUP(A409,'ESTUDIO DE MERCADO (2)'!$A$7:$BP$540,67,0),0)</f>
        <v>3277</v>
      </c>
      <c r="I409" s="241">
        <f t="shared" si="12"/>
        <v>623</v>
      </c>
      <c r="J409" s="241">
        <f t="shared" si="13"/>
        <v>3900</v>
      </c>
      <c r="L409" s="28"/>
      <c r="M409" s="28"/>
      <c r="N409" s="28"/>
      <c r="O409" s="25"/>
    </row>
    <row r="410" spans="1:15" ht="24.95" customHeight="1" x14ac:dyDescent="0.25">
      <c r="A410" s="214">
        <v>569</v>
      </c>
      <c r="B410" s="104" t="s">
        <v>2082</v>
      </c>
      <c r="C410" s="217" t="s">
        <v>907</v>
      </c>
      <c r="D410" s="73">
        <v>405</v>
      </c>
      <c r="E410" s="239" t="s">
        <v>1920</v>
      </c>
      <c r="F410" s="239" t="s">
        <v>907</v>
      </c>
      <c r="G410" s="240">
        <v>1</v>
      </c>
      <c r="H410" s="238">
        <f>ROUND(VLOOKUP(A410,'ESTUDIO DE MERCADO (2)'!$A$7:$BP$540,67,0),0)</f>
        <v>48592</v>
      </c>
      <c r="I410" s="241">
        <f t="shared" si="12"/>
        <v>9232</v>
      </c>
      <c r="J410" s="241">
        <f t="shared" si="13"/>
        <v>57824</v>
      </c>
      <c r="L410" s="28"/>
      <c r="M410" s="28"/>
      <c r="N410" s="28"/>
      <c r="O410" s="25"/>
    </row>
    <row r="411" spans="1:15" ht="24.95" customHeight="1" x14ac:dyDescent="0.25">
      <c r="A411" s="214">
        <v>570</v>
      </c>
      <c r="B411" s="104" t="s">
        <v>1926</v>
      </c>
      <c r="C411" s="217" t="s">
        <v>907</v>
      </c>
      <c r="D411" s="73">
        <v>406</v>
      </c>
      <c r="E411" s="239" t="s">
        <v>1921</v>
      </c>
      <c r="F411" s="239" t="s">
        <v>907</v>
      </c>
      <c r="G411" s="240">
        <v>1</v>
      </c>
      <c r="H411" s="238">
        <f>ROUND(VLOOKUP(A411,'ESTUDIO DE MERCADO (2)'!$A$7:$BP$540,67,0),0)</f>
        <v>7857</v>
      </c>
      <c r="I411" s="241">
        <f t="shared" si="12"/>
        <v>1493</v>
      </c>
      <c r="J411" s="241">
        <f t="shared" si="13"/>
        <v>9350</v>
      </c>
      <c r="L411" s="28"/>
      <c r="M411" s="28"/>
      <c r="N411" s="28"/>
      <c r="O411" s="25"/>
    </row>
    <row r="412" spans="1:15" ht="24.95" customHeight="1" x14ac:dyDescent="0.25">
      <c r="A412" s="214">
        <v>571</v>
      </c>
      <c r="B412" s="104" t="s">
        <v>1927</v>
      </c>
      <c r="C412" s="217" t="s">
        <v>907</v>
      </c>
      <c r="D412" s="73">
        <v>407</v>
      </c>
      <c r="E412" s="239" t="s">
        <v>1922</v>
      </c>
      <c r="F412" s="239" t="s">
        <v>907</v>
      </c>
      <c r="G412" s="240">
        <v>1</v>
      </c>
      <c r="H412" s="238">
        <f>ROUND(VLOOKUP(A412,'ESTUDIO DE MERCADO (2)'!$A$7:$BP$540,67,0),0)</f>
        <v>6804</v>
      </c>
      <c r="I412" s="241">
        <f t="shared" si="12"/>
        <v>1293</v>
      </c>
      <c r="J412" s="241">
        <f t="shared" si="13"/>
        <v>8097</v>
      </c>
      <c r="L412" s="28"/>
      <c r="M412" s="28"/>
      <c r="N412" s="28"/>
      <c r="O412" s="25"/>
    </row>
    <row r="413" spans="1:15" ht="24.95" customHeight="1" x14ac:dyDescent="0.25">
      <c r="A413" s="214">
        <v>572</v>
      </c>
      <c r="B413" s="104" t="s">
        <v>1928</v>
      </c>
      <c r="C413" s="217" t="s">
        <v>907</v>
      </c>
      <c r="D413" s="73">
        <v>408</v>
      </c>
      <c r="E413" s="239" t="s">
        <v>1923</v>
      </c>
      <c r="F413" s="239" t="s">
        <v>907</v>
      </c>
      <c r="G413" s="240">
        <v>1</v>
      </c>
      <c r="H413" s="238">
        <f>ROUND(VLOOKUP(A413,'ESTUDIO DE MERCADO (2)'!$A$7:$BP$540,67,0),0)</f>
        <v>19359</v>
      </c>
      <c r="I413" s="241">
        <f t="shared" si="12"/>
        <v>3678</v>
      </c>
      <c r="J413" s="241">
        <f t="shared" si="13"/>
        <v>23037</v>
      </c>
      <c r="L413" s="28"/>
      <c r="M413" s="28"/>
      <c r="N413" s="28"/>
      <c r="O413" s="25"/>
    </row>
    <row r="414" spans="1:15" ht="24.95" customHeight="1" x14ac:dyDescent="0.25">
      <c r="A414" s="214">
        <v>573</v>
      </c>
      <c r="B414" s="104" t="s">
        <v>1929</v>
      </c>
      <c r="C414" s="217" t="s">
        <v>907</v>
      </c>
      <c r="D414" s="73">
        <v>409</v>
      </c>
      <c r="E414" s="239" t="s">
        <v>1924</v>
      </c>
      <c r="F414" s="239" t="s">
        <v>907</v>
      </c>
      <c r="G414" s="240">
        <v>1</v>
      </c>
      <c r="H414" s="238">
        <f>ROUND(VLOOKUP(A414,'ESTUDIO DE MERCADO (2)'!$A$7:$BP$540,67,0),0)</f>
        <v>132021</v>
      </c>
      <c r="I414" s="241">
        <f t="shared" si="12"/>
        <v>25084</v>
      </c>
      <c r="J414" s="241">
        <f t="shared" si="13"/>
        <v>157105</v>
      </c>
      <c r="L414" s="28"/>
      <c r="M414" s="28"/>
      <c r="N414" s="28"/>
      <c r="O414" s="25"/>
    </row>
    <row r="415" spans="1:15" ht="24.95" customHeight="1" x14ac:dyDescent="0.25">
      <c r="A415" s="214">
        <v>574</v>
      </c>
      <c r="B415" s="104" t="s">
        <v>1930</v>
      </c>
      <c r="C415" s="217" t="s">
        <v>907</v>
      </c>
      <c r="D415" s="73">
        <v>410</v>
      </c>
      <c r="E415" s="239" t="s">
        <v>1925</v>
      </c>
      <c r="F415" s="239" t="s">
        <v>907</v>
      </c>
      <c r="G415" s="240">
        <v>1</v>
      </c>
      <c r="H415" s="238">
        <f>ROUND(VLOOKUP(A415,'ESTUDIO DE MERCADO (2)'!$A$7:$BP$540,67,0),0)</f>
        <v>94874</v>
      </c>
      <c r="I415" s="241">
        <f t="shared" si="12"/>
        <v>18026</v>
      </c>
      <c r="J415" s="241">
        <f t="shared" si="13"/>
        <v>112900</v>
      </c>
      <c r="L415" s="28"/>
      <c r="M415" s="28"/>
      <c r="N415" s="28"/>
      <c r="O415" s="25"/>
    </row>
    <row r="416" spans="1:15" ht="24.95" customHeight="1" x14ac:dyDescent="0.25">
      <c r="A416" s="214">
        <v>575</v>
      </c>
      <c r="B416" s="104" t="s">
        <v>1931</v>
      </c>
      <c r="C416" s="217" t="s">
        <v>907</v>
      </c>
      <c r="D416" s="73">
        <v>411</v>
      </c>
      <c r="E416" s="239" t="s">
        <v>1926</v>
      </c>
      <c r="F416" s="239" t="s">
        <v>907</v>
      </c>
      <c r="G416" s="240">
        <v>1</v>
      </c>
      <c r="H416" s="238">
        <f>ROUND(VLOOKUP(A416,'ESTUDIO DE MERCADO (2)'!$A$7:$BP$540,67,0),0)</f>
        <v>17200</v>
      </c>
      <c r="I416" s="241">
        <f t="shared" si="12"/>
        <v>3268</v>
      </c>
      <c r="J416" s="241">
        <f t="shared" si="13"/>
        <v>20468</v>
      </c>
      <c r="L416" s="28"/>
      <c r="M416" s="28"/>
      <c r="N416" s="28"/>
      <c r="O416" s="25"/>
    </row>
    <row r="417" spans="1:15" ht="24.95" customHeight="1" x14ac:dyDescent="0.25">
      <c r="A417" s="214">
        <v>576</v>
      </c>
      <c r="B417" s="104" t="s">
        <v>1932</v>
      </c>
      <c r="C417" s="217" t="s">
        <v>907</v>
      </c>
      <c r="D417" s="73">
        <v>412</v>
      </c>
      <c r="E417" s="239" t="s">
        <v>1927</v>
      </c>
      <c r="F417" s="239" t="s">
        <v>907</v>
      </c>
      <c r="G417" s="240">
        <v>1</v>
      </c>
      <c r="H417" s="238">
        <f>ROUND(VLOOKUP(A417,'ESTUDIO DE MERCADO (2)'!$A$7:$BP$540,67,0),0)</f>
        <v>17200</v>
      </c>
      <c r="I417" s="241">
        <f t="shared" si="12"/>
        <v>3268</v>
      </c>
      <c r="J417" s="241">
        <f t="shared" si="13"/>
        <v>20468</v>
      </c>
      <c r="L417" s="28"/>
      <c r="M417" s="28"/>
      <c r="N417" s="28"/>
      <c r="O417" s="25"/>
    </row>
    <row r="418" spans="1:15" ht="24.95" customHeight="1" x14ac:dyDescent="0.25">
      <c r="A418" s="214">
        <v>577</v>
      </c>
      <c r="B418" s="104" t="s">
        <v>1933</v>
      </c>
      <c r="C418" s="217" t="s">
        <v>907</v>
      </c>
      <c r="D418" s="73">
        <v>413</v>
      </c>
      <c r="E418" s="239" t="s">
        <v>1928</v>
      </c>
      <c r="F418" s="239" t="s">
        <v>907</v>
      </c>
      <c r="G418" s="240">
        <v>1</v>
      </c>
      <c r="H418" s="238">
        <f>ROUND(VLOOKUP(A418,'ESTUDIO DE MERCADO (2)'!$A$7:$BP$540,67,0),0)</f>
        <v>6313</v>
      </c>
      <c r="I418" s="241">
        <f t="shared" si="12"/>
        <v>1199</v>
      </c>
      <c r="J418" s="241">
        <f t="shared" si="13"/>
        <v>7512</v>
      </c>
      <c r="L418" s="28"/>
      <c r="M418" s="28"/>
      <c r="N418" s="28"/>
      <c r="O418" s="25"/>
    </row>
    <row r="419" spans="1:15" ht="24.95" customHeight="1" x14ac:dyDescent="0.25">
      <c r="A419" s="214">
        <v>578</v>
      </c>
      <c r="B419" s="104" t="s">
        <v>1934</v>
      </c>
      <c r="C419" s="217" t="s">
        <v>907</v>
      </c>
      <c r="D419" s="73">
        <v>414</v>
      </c>
      <c r="E419" s="239" t="s">
        <v>1929</v>
      </c>
      <c r="F419" s="239" t="s">
        <v>907</v>
      </c>
      <c r="G419" s="240">
        <v>1</v>
      </c>
      <c r="H419" s="238">
        <f>ROUND(VLOOKUP(A419,'ESTUDIO DE MERCADO (2)'!$A$7:$BP$540,67,0),0)</f>
        <v>6313</v>
      </c>
      <c r="I419" s="241">
        <f t="shared" si="12"/>
        <v>1199</v>
      </c>
      <c r="J419" s="241">
        <f t="shared" si="13"/>
        <v>7512</v>
      </c>
      <c r="L419" s="28"/>
      <c r="M419" s="28"/>
      <c r="N419" s="28"/>
      <c r="O419" s="25"/>
    </row>
    <row r="420" spans="1:15" ht="24.95" customHeight="1" x14ac:dyDescent="0.25">
      <c r="A420" s="214">
        <v>579</v>
      </c>
      <c r="B420" s="104" t="s">
        <v>1935</v>
      </c>
      <c r="C420" s="217" t="s">
        <v>907</v>
      </c>
      <c r="D420" s="73">
        <v>415</v>
      </c>
      <c r="E420" s="239" t="s">
        <v>1930</v>
      </c>
      <c r="F420" s="239" t="s">
        <v>907</v>
      </c>
      <c r="G420" s="240">
        <v>1</v>
      </c>
      <c r="H420" s="238">
        <f>ROUND(VLOOKUP(A420,'ESTUDIO DE MERCADO (2)'!$A$7:$BP$540,67,0),0)</f>
        <v>43544</v>
      </c>
      <c r="I420" s="241">
        <f t="shared" si="12"/>
        <v>8273</v>
      </c>
      <c r="J420" s="241">
        <f t="shared" si="13"/>
        <v>51817</v>
      </c>
      <c r="L420" s="28"/>
      <c r="M420" s="28"/>
      <c r="N420" s="28"/>
      <c r="O420" s="25"/>
    </row>
    <row r="421" spans="1:15" ht="24.95" customHeight="1" x14ac:dyDescent="0.25">
      <c r="A421" s="214">
        <v>580</v>
      </c>
      <c r="B421" s="104" t="s">
        <v>1936</v>
      </c>
      <c r="C421" s="217" t="s">
        <v>907</v>
      </c>
      <c r="D421" s="73">
        <v>416</v>
      </c>
      <c r="E421" s="239" t="s">
        <v>1931</v>
      </c>
      <c r="F421" s="239" t="s">
        <v>907</v>
      </c>
      <c r="G421" s="240">
        <v>1</v>
      </c>
      <c r="H421" s="238">
        <f>ROUND(VLOOKUP(A421,'ESTUDIO DE MERCADO (2)'!$A$7:$BP$540,67,0),0)</f>
        <v>43544</v>
      </c>
      <c r="I421" s="241">
        <f t="shared" si="12"/>
        <v>8273</v>
      </c>
      <c r="J421" s="241">
        <f t="shared" si="13"/>
        <v>51817</v>
      </c>
      <c r="L421" s="28"/>
      <c r="M421" s="28"/>
      <c r="N421" s="28"/>
      <c r="O421" s="25"/>
    </row>
    <row r="422" spans="1:15" ht="24.95" customHeight="1" x14ac:dyDescent="0.25">
      <c r="A422" s="214">
        <v>581</v>
      </c>
      <c r="B422" s="104" t="s">
        <v>1937</v>
      </c>
      <c r="C422" s="217" t="s">
        <v>907</v>
      </c>
      <c r="D422" s="73">
        <v>417</v>
      </c>
      <c r="E422" s="239" t="s">
        <v>1932</v>
      </c>
      <c r="F422" s="239" t="s">
        <v>907</v>
      </c>
      <c r="G422" s="240">
        <v>1</v>
      </c>
      <c r="H422" s="238">
        <f>ROUND(VLOOKUP(A422,'ESTUDIO DE MERCADO (2)'!$A$7:$BP$540,67,0),0)</f>
        <v>43544</v>
      </c>
      <c r="I422" s="241">
        <f t="shared" si="12"/>
        <v>8273</v>
      </c>
      <c r="J422" s="241">
        <f t="shared" si="13"/>
        <v>51817</v>
      </c>
      <c r="L422" s="28"/>
      <c r="M422" s="28"/>
      <c r="N422" s="28"/>
      <c r="O422" s="25"/>
    </row>
    <row r="423" spans="1:15" ht="24.95" customHeight="1" x14ac:dyDescent="0.25">
      <c r="A423" s="214">
        <v>582</v>
      </c>
      <c r="B423" s="104" t="s">
        <v>1938</v>
      </c>
      <c r="C423" s="217" t="s">
        <v>907</v>
      </c>
      <c r="D423" s="73">
        <v>418</v>
      </c>
      <c r="E423" s="239" t="s">
        <v>1933</v>
      </c>
      <c r="F423" s="239" t="s">
        <v>907</v>
      </c>
      <c r="G423" s="240">
        <v>1</v>
      </c>
      <c r="H423" s="238">
        <f>ROUND(VLOOKUP(A423,'ESTUDIO DE MERCADO (2)'!$A$7:$BP$540,67,0),0)</f>
        <v>4941</v>
      </c>
      <c r="I423" s="241">
        <f t="shared" si="12"/>
        <v>939</v>
      </c>
      <c r="J423" s="241">
        <f t="shared" si="13"/>
        <v>5880</v>
      </c>
      <c r="L423" s="28"/>
      <c r="M423" s="28"/>
      <c r="N423" s="28"/>
      <c r="O423" s="25"/>
    </row>
    <row r="424" spans="1:15" ht="24.95" customHeight="1" x14ac:dyDescent="0.25">
      <c r="A424" s="214">
        <v>583</v>
      </c>
      <c r="B424" s="104" t="s">
        <v>1939</v>
      </c>
      <c r="C424" s="217" t="s">
        <v>18</v>
      </c>
      <c r="D424" s="73">
        <v>419</v>
      </c>
      <c r="E424" s="239" t="s">
        <v>1934</v>
      </c>
      <c r="F424" s="239" t="s">
        <v>18</v>
      </c>
      <c r="G424" s="240">
        <v>1</v>
      </c>
      <c r="H424" s="238">
        <f>ROUND(VLOOKUP(A424,'ESTUDIO DE MERCADO (2)'!$A$7:$BP$540,67,0),0)</f>
        <v>6229</v>
      </c>
      <c r="I424" s="241">
        <f t="shared" si="12"/>
        <v>1184</v>
      </c>
      <c r="J424" s="241">
        <f t="shared" si="13"/>
        <v>7413</v>
      </c>
      <c r="L424" s="28"/>
      <c r="M424" s="28"/>
      <c r="N424" s="28"/>
      <c r="O424" s="25"/>
    </row>
    <row r="425" spans="1:15" ht="24.95" customHeight="1" x14ac:dyDescent="0.25">
      <c r="A425" s="214">
        <v>584</v>
      </c>
      <c r="B425" s="104" t="s">
        <v>1940</v>
      </c>
      <c r="C425" s="217" t="s">
        <v>907</v>
      </c>
      <c r="D425" s="73">
        <v>420</v>
      </c>
      <c r="E425" s="239" t="s">
        <v>1935</v>
      </c>
      <c r="F425" s="239" t="s">
        <v>907</v>
      </c>
      <c r="G425" s="240">
        <v>1</v>
      </c>
      <c r="H425" s="238">
        <f>ROUND(VLOOKUP(A425,'ESTUDIO DE MERCADO (2)'!$A$7:$BP$540,67,0),0)</f>
        <v>34590</v>
      </c>
      <c r="I425" s="241">
        <f t="shared" si="12"/>
        <v>6572</v>
      </c>
      <c r="J425" s="241">
        <f t="shared" si="13"/>
        <v>41162</v>
      </c>
      <c r="L425" s="28"/>
      <c r="M425" s="28"/>
      <c r="N425" s="28"/>
      <c r="O425" s="25"/>
    </row>
    <row r="426" spans="1:15" ht="24.95" customHeight="1" x14ac:dyDescent="0.25">
      <c r="A426" s="214">
        <v>585</v>
      </c>
      <c r="B426" s="104" t="s">
        <v>1941</v>
      </c>
      <c r="C426" s="217" t="s">
        <v>907</v>
      </c>
      <c r="D426" s="73">
        <v>421</v>
      </c>
      <c r="E426" s="239" t="s">
        <v>1936</v>
      </c>
      <c r="F426" s="239" t="s">
        <v>907</v>
      </c>
      <c r="G426" s="240">
        <v>1</v>
      </c>
      <c r="H426" s="238">
        <f>ROUND(VLOOKUP(A426,'ESTUDIO DE MERCADO (2)'!$A$7:$BP$540,67,0),0)</f>
        <v>7838</v>
      </c>
      <c r="I426" s="241">
        <f t="shared" si="12"/>
        <v>1489</v>
      </c>
      <c r="J426" s="241">
        <f t="shared" si="13"/>
        <v>9327</v>
      </c>
      <c r="L426" s="28"/>
      <c r="M426" s="28"/>
      <c r="N426" s="28"/>
      <c r="O426" s="25"/>
    </row>
    <row r="427" spans="1:15" ht="24.95" customHeight="1" x14ac:dyDescent="0.25">
      <c r="A427" s="214">
        <v>586</v>
      </c>
      <c r="B427" s="104" t="s">
        <v>1942</v>
      </c>
      <c r="C427" s="217" t="s">
        <v>907</v>
      </c>
      <c r="D427" s="73">
        <v>422</v>
      </c>
      <c r="E427" s="239" t="s">
        <v>1937</v>
      </c>
      <c r="F427" s="239" t="s">
        <v>907</v>
      </c>
      <c r="G427" s="240">
        <v>1</v>
      </c>
      <c r="H427" s="238">
        <f>ROUND(VLOOKUP(A427,'ESTUDIO DE MERCADO (2)'!$A$7:$BP$540,67,0),0)</f>
        <v>7511</v>
      </c>
      <c r="I427" s="241">
        <f t="shared" si="12"/>
        <v>1427</v>
      </c>
      <c r="J427" s="241">
        <f t="shared" si="13"/>
        <v>8938</v>
      </c>
      <c r="L427" s="28"/>
      <c r="M427" s="28"/>
      <c r="N427" s="28"/>
      <c r="O427" s="25"/>
    </row>
    <row r="428" spans="1:15" ht="24.95" customHeight="1" x14ac:dyDescent="0.25">
      <c r="A428" s="214">
        <v>587</v>
      </c>
      <c r="B428" s="104" t="s">
        <v>1943</v>
      </c>
      <c r="C428" s="217" t="s">
        <v>907</v>
      </c>
      <c r="D428" s="73">
        <v>423</v>
      </c>
      <c r="E428" s="239" t="s">
        <v>1938</v>
      </c>
      <c r="F428" s="239" t="s">
        <v>907</v>
      </c>
      <c r="G428" s="240">
        <v>1</v>
      </c>
      <c r="H428" s="238">
        <f>ROUND(VLOOKUP(A428,'ESTUDIO DE MERCADO (2)'!$A$7:$BP$540,67,0),0)</f>
        <v>11607</v>
      </c>
      <c r="I428" s="241">
        <f t="shared" si="12"/>
        <v>2205</v>
      </c>
      <c r="J428" s="241">
        <f t="shared" si="13"/>
        <v>13812</v>
      </c>
      <c r="L428" s="28"/>
      <c r="M428" s="28"/>
      <c r="N428" s="28"/>
      <c r="O428" s="25"/>
    </row>
    <row r="429" spans="1:15" ht="24.95" customHeight="1" x14ac:dyDescent="0.25">
      <c r="A429" s="214">
        <v>588</v>
      </c>
      <c r="B429" s="104" t="s">
        <v>1944</v>
      </c>
      <c r="C429" s="217" t="s">
        <v>907</v>
      </c>
      <c r="D429" s="73">
        <v>424</v>
      </c>
      <c r="E429" s="239" t="s">
        <v>1939</v>
      </c>
      <c r="F429" s="239" t="s">
        <v>907</v>
      </c>
      <c r="G429" s="240">
        <v>1</v>
      </c>
      <c r="H429" s="238">
        <f>ROUND(VLOOKUP(A429,'ESTUDIO DE MERCADO (2)'!$A$7:$BP$540,67,0),0)</f>
        <v>22861</v>
      </c>
      <c r="I429" s="241">
        <f t="shared" si="12"/>
        <v>4344</v>
      </c>
      <c r="J429" s="241">
        <f t="shared" si="13"/>
        <v>27205</v>
      </c>
      <c r="L429" s="28"/>
      <c r="M429" s="28"/>
      <c r="N429" s="28"/>
      <c r="O429" s="25"/>
    </row>
    <row r="430" spans="1:15" ht="24.95" customHeight="1" x14ac:dyDescent="0.25">
      <c r="A430" s="214">
        <v>589</v>
      </c>
      <c r="B430" s="104" t="s">
        <v>1945</v>
      </c>
      <c r="C430" s="217" t="s">
        <v>907</v>
      </c>
      <c r="D430" s="73">
        <v>425</v>
      </c>
      <c r="E430" s="239" t="s">
        <v>1940</v>
      </c>
      <c r="F430" s="239" t="s">
        <v>907</v>
      </c>
      <c r="G430" s="240">
        <v>1</v>
      </c>
      <c r="H430" s="238">
        <f>ROUND(VLOOKUP(A430,'ESTUDIO DE MERCADO (2)'!$A$7:$BP$540,67,0),0)</f>
        <v>8319</v>
      </c>
      <c r="I430" s="241">
        <f t="shared" si="12"/>
        <v>1581</v>
      </c>
      <c r="J430" s="241">
        <f t="shared" si="13"/>
        <v>9900</v>
      </c>
      <c r="L430" s="28"/>
      <c r="M430" s="28"/>
      <c r="N430" s="28"/>
      <c r="O430" s="25"/>
    </row>
    <row r="431" spans="1:15" ht="24.95" customHeight="1" x14ac:dyDescent="0.25">
      <c r="A431" s="214">
        <v>590</v>
      </c>
      <c r="B431" s="104" t="s">
        <v>1946</v>
      </c>
      <c r="C431" s="217" t="s">
        <v>907</v>
      </c>
      <c r="D431" s="73">
        <v>426</v>
      </c>
      <c r="E431" s="239" t="s">
        <v>1941</v>
      </c>
      <c r="F431" s="239" t="s">
        <v>907</v>
      </c>
      <c r="G431" s="240">
        <v>1</v>
      </c>
      <c r="H431" s="238">
        <f>ROUND(VLOOKUP(A431,'ESTUDIO DE MERCADO (2)'!$A$7:$BP$540,67,0),0)</f>
        <v>15882</v>
      </c>
      <c r="I431" s="241">
        <f t="shared" si="12"/>
        <v>3018</v>
      </c>
      <c r="J431" s="241">
        <f t="shared" si="13"/>
        <v>18900</v>
      </c>
      <c r="L431" s="28"/>
      <c r="M431" s="28"/>
      <c r="N431" s="28"/>
      <c r="O431" s="25"/>
    </row>
    <row r="432" spans="1:15" ht="24.95" customHeight="1" x14ac:dyDescent="0.25">
      <c r="A432" s="214">
        <v>591</v>
      </c>
      <c r="B432" s="104" t="s">
        <v>1947</v>
      </c>
      <c r="C432" s="217" t="s">
        <v>907</v>
      </c>
      <c r="D432" s="73">
        <v>427</v>
      </c>
      <c r="E432" s="239" t="s">
        <v>1942</v>
      </c>
      <c r="F432" s="239" t="s">
        <v>907</v>
      </c>
      <c r="G432" s="240">
        <v>1</v>
      </c>
      <c r="H432" s="238">
        <f>ROUND(VLOOKUP(A432,'ESTUDIO DE MERCADO (2)'!$A$7:$BP$540,67,0),0)</f>
        <v>25827</v>
      </c>
      <c r="I432" s="241">
        <f t="shared" si="12"/>
        <v>4907</v>
      </c>
      <c r="J432" s="241">
        <f t="shared" si="13"/>
        <v>30734</v>
      </c>
      <c r="L432" s="28"/>
      <c r="M432" s="28"/>
      <c r="N432" s="28"/>
      <c r="O432" s="25"/>
    </row>
    <row r="433" spans="1:15" ht="24.95" customHeight="1" x14ac:dyDescent="0.25">
      <c r="A433" s="214">
        <v>592</v>
      </c>
      <c r="B433" s="104" t="s">
        <v>1948</v>
      </c>
      <c r="C433" s="217" t="s">
        <v>907</v>
      </c>
      <c r="D433" s="73">
        <v>428</v>
      </c>
      <c r="E433" s="239" t="s">
        <v>1943</v>
      </c>
      <c r="F433" s="239" t="s">
        <v>907</v>
      </c>
      <c r="G433" s="240">
        <v>1</v>
      </c>
      <c r="H433" s="238">
        <f>ROUND(VLOOKUP(A433,'ESTUDIO DE MERCADO (2)'!$A$7:$BP$540,67,0),0)</f>
        <v>18289</v>
      </c>
      <c r="I433" s="241">
        <f t="shared" si="12"/>
        <v>3475</v>
      </c>
      <c r="J433" s="241">
        <f t="shared" si="13"/>
        <v>21764</v>
      </c>
      <c r="L433" s="28"/>
      <c r="M433" s="28"/>
      <c r="N433" s="28"/>
      <c r="O433" s="25"/>
    </row>
    <row r="434" spans="1:15" ht="24.95" customHeight="1" x14ac:dyDescent="0.25">
      <c r="A434" s="214">
        <v>593</v>
      </c>
      <c r="B434" s="104" t="s">
        <v>1949</v>
      </c>
      <c r="C434" s="217" t="s">
        <v>907</v>
      </c>
      <c r="D434" s="73">
        <v>429</v>
      </c>
      <c r="E434" s="239" t="s">
        <v>1944</v>
      </c>
      <c r="F434" s="239" t="s">
        <v>907</v>
      </c>
      <c r="G434" s="240">
        <v>1</v>
      </c>
      <c r="H434" s="238">
        <f>ROUND(VLOOKUP(A434,'ESTUDIO DE MERCADO (2)'!$A$7:$BP$540,67,0),0)</f>
        <v>11539</v>
      </c>
      <c r="I434" s="241">
        <f t="shared" si="12"/>
        <v>2192</v>
      </c>
      <c r="J434" s="241">
        <f t="shared" si="13"/>
        <v>13731</v>
      </c>
      <c r="L434" s="28"/>
      <c r="M434" s="28"/>
      <c r="N434" s="28"/>
      <c r="O434" s="25"/>
    </row>
    <row r="435" spans="1:15" ht="24.95" customHeight="1" x14ac:dyDescent="0.25">
      <c r="A435" s="214">
        <v>594</v>
      </c>
      <c r="B435" s="104" t="s">
        <v>1950</v>
      </c>
      <c r="C435" s="217" t="s">
        <v>907</v>
      </c>
      <c r="D435" s="73">
        <v>430</v>
      </c>
      <c r="E435" s="239" t="s">
        <v>1945</v>
      </c>
      <c r="F435" s="239" t="s">
        <v>907</v>
      </c>
      <c r="G435" s="240">
        <v>1</v>
      </c>
      <c r="H435" s="238">
        <f>ROUND(VLOOKUP(A435,'ESTUDIO DE MERCADO (2)'!$A$7:$BP$540,67,0),0)</f>
        <v>1596</v>
      </c>
      <c r="I435" s="241">
        <f t="shared" si="12"/>
        <v>303</v>
      </c>
      <c r="J435" s="241">
        <f t="shared" si="13"/>
        <v>1899</v>
      </c>
      <c r="L435" s="28"/>
      <c r="M435" s="28"/>
      <c r="N435" s="28"/>
      <c r="O435" s="25"/>
    </row>
    <row r="436" spans="1:15" ht="24.95" customHeight="1" x14ac:dyDescent="0.25">
      <c r="A436" s="214">
        <v>595</v>
      </c>
      <c r="B436" s="104" t="s">
        <v>1951</v>
      </c>
      <c r="C436" s="217" t="s">
        <v>907</v>
      </c>
      <c r="D436" s="73">
        <v>431</v>
      </c>
      <c r="E436" s="239" t="s">
        <v>1946</v>
      </c>
      <c r="F436" s="239" t="s">
        <v>907</v>
      </c>
      <c r="G436" s="240">
        <v>1</v>
      </c>
      <c r="H436" s="238">
        <f>ROUND(VLOOKUP(A436,'ESTUDIO DE MERCADO (2)'!$A$7:$BP$540,67,0),0)</f>
        <v>7293</v>
      </c>
      <c r="I436" s="241">
        <f t="shared" si="12"/>
        <v>1386</v>
      </c>
      <c r="J436" s="241">
        <f t="shared" si="13"/>
        <v>8679</v>
      </c>
      <c r="L436" s="28"/>
      <c r="M436" s="28"/>
      <c r="N436" s="28"/>
      <c r="O436" s="25"/>
    </row>
    <row r="437" spans="1:15" ht="24.95" customHeight="1" x14ac:dyDescent="0.25">
      <c r="A437" s="214">
        <v>596</v>
      </c>
      <c r="B437" s="104" t="s">
        <v>1952</v>
      </c>
      <c r="C437" s="217" t="s">
        <v>907</v>
      </c>
      <c r="D437" s="73">
        <v>432</v>
      </c>
      <c r="E437" s="239" t="s">
        <v>1947</v>
      </c>
      <c r="F437" s="239" t="s">
        <v>907</v>
      </c>
      <c r="G437" s="240">
        <v>1</v>
      </c>
      <c r="H437" s="238">
        <f>ROUND(VLOOKUP(A437,'ESTUDIO DE MERCADO (2)'!$A$7:$BP$540,67,0),0)</f>
        <v>896</v>
      </c>
      <c r="I437" s="241">
        <f t="shared" si="12"/>
        <v>170</v>
      </c>
      <c r="J437" s="241">
        <f t="shared" si="13"/>
        <v>1066</v>
      </c>
      <c r="L437" s="28"/>
      <c r="M437" s="28"/>
      <c r="N437" s="28"/>
      <c r="O437" s="25"/>
    </row>
    <row r="438" spans="1:15" ht="24.95" customHeight="1" x14ac:dyDescent="0.25">
      <c r="A438" s="214">
        <v>597</v>
      </c>
      <c r="B438" s="104" t="s">
        <v>1953</v>
      </c>
      <c r="C438" s="217" t="s">
        <v>907</v>
      </c>
      <c r="D438" s="73">
        <v>433</v>
      </c>
      <c r="E438" s="239" t="s">
        <v>1948</v>
      </c>
      <c r="F438" s="239" t="s">
        <v>907</v>
      </c>
      <c r="G438" s="240">
        <v>1</v>
      </c>
      <c r="H438" s="238">
        <f>ROUND(VLOOKUP(A438,'ESTUDIO DE MERCADO (2)'!$A$7:$BP$540,67,0),0)</f>
        <v>1169</v>
      </c>
      <c r="I438" s="241">
        <f t="shared" si="12"/>
        <v>222</v>
      </c>
      <c r="J438" s="241">
        <f t="shared" si="13"/>
        <v>1391</v>
      </c>
      <c r="L438" s="28"/>
      <c r="M438" s="28"/>
      <c r="N438" s="28"/>
      <c r="O438" s="25"/>
    </row>
    <row r="439" spans="1:15" ht="24.95" customHeight="1" x14ac:dyDescent="0.25">
      <c r="A439" s="214">
        <v>598</v>
      </c>
      <c r="B439" s="104" t="s">
        <v>1954</v>
      </c>
      <c r="C439" s="217" t="s">
        <v>907</v>
      </c>
      <c r="D439" s="73">
        <v>434</v>
      </c>
      <c r="E439" s="239" t="s">
        <v>1949</v>
      </c>
      <c r="F439" s="239" t="s">
        <v>907</v>
      </c>
      <c r="G439" s="240">
        <v>1</v>
      </c>
      <c r="H439" s="238">
        <f>ROUND(VLOOKUP(A439,'ESTUDIO DE MERCADO (2)'!$A$7:$BP$540,67,0),0)</f>
        <v>4366</v>
      </c>
      <c r="I439" s="241">
        <f t="shared" si="12"/>
        <v>830</v>
      </c>
      <c r="J439" s="241">
        <f t="shared" si="13"/>
        <v>5196</v>
      </c>
      <c r="L439" s="28"/>
      <c r="M439" s="28"/>
      <c r="N439" s="28"/>
      <c r="O439" s="25"/>
    </row>
    <row r="440" spans="1:15" ht="24.95" customHeight="1" x14ac:dyDescent="0.25">
      <c r="A440" s="214">
        <v>599</v>
      </c>
      <c r="B440" s="104" t="s">
        <v>1955</v>
      </c>
      <c r="C440" s="217" t="s">
        <v>907</v>
      </c>
      <c r="D440" s="73">
        <v>435</v>
      </c>
      <c r="E440" s="239" t="s">
        <v>1950</v>
      </c>
      <c r="F440" s="239" t="s">
        <v>907</v>
      </c>
      <c r="G440" s="240">
        <v>1</v>
      </c>
      <c r="H440" s="238">
        <f>ROUND(VLOOKUP(A440,'ESTUDIO DE MERCADO (2)'!$A$7:$BP$540,67,0),0)</f>
        <v>1524</v>
      </c>
      <c r="I440" s="241">
        <f t="shared" si="12"/>
        <v>290</v>
      </c>
      <c r="J440" s="241">
        <f t="shared" si="13"/>
        <v>1814</v>
      </c>
      <c r="L440" s="28"/>
      <c r="M440" s="28"/>
      <c r="N440" s="28"/>
      <c r="O440" s="25"/>
    </row>
    <row r="441" spans="1:15" ht="24.95" customHeight="1" x14ac:dyDescent="0.25">
      <c r="A441" s="214">
        <v>600</v>
      </c>
      <c r="B441" s="104" t="s">
        <v>1956</v>
      </c>
      <c r="C441" s="217" t="s">
        <v>907</v>
      </c>
      <c r="D441" s="73">
        <v>436</v>
      </c>
      <c r="E441" s="239" t="s">
        <v>1951</v>
      </c>
      <c r="F441" s="239" t="s">
        <v>907</v>
      </c>
      <c r="G441" s="240">
        <v>1</v>
      </c>
      <c r="H441" s="238">
        <f>ROUND(VLOOKUP(A441,'ESTUDIO DE MERCADO (2)'!$A$7:$BP$540,67,0),0)</f>
        <v>19377</v>
      </c>
      <c r="I441" s="241">
        <f t="shared" si="12"/>
        <v>3682</v>
      </c>
      <c r="J441" s="241">
        <f t="shared" si="13"/>
        <v>23059</v>
      </c>
      <c r="L441" s="28"/>
      <c r="M441" s="28"/>
      <c r="N441" s="28"/>
      <c r="O441" s="25"/>
    </row>
    <row r="442" spans="1:15" ht="24.95" customHeight="1" x14ac:dyDescent="0.25">
      <c r="A442" s="214">
        <v>601</v>
      </c>
      <c r="B442" s="104" t="s">
        <v>1957</v>
      </c>
      <c r="C442" s="217" t="s">
        <v>907</v>
      </c>
      <c r="D442" s="73">
        <v>437</v>
      </c>
      <c r="E442" s="239" t="s">
        <v>1952</v>
      </c>
      <c r="F442" s="239" t="s">
        <v>907</v>
      </c>
      <c r="G442" s="240">
        <v>1</v>
      </c>
      <c r="H442" s="238">
        <f>ROUND(VLOOKUP(A442,'ESTUDIO DE MERCADO (2)'!$A$7:$BP$540,67,0),0)</f>
        <v>2395</v>
      </c>
      <c r="I442" s="241">
        <f t="shared" si="12"/>
        <v>455</v>
      </c>
      <c r="J442" s="241">
        <f t="shared" si="13"/>
        <v>2850</v>
      </c>
      <c r="L442" s="28"/>
      <c r="M442" s="28"/>
      <c r="N442" s="28"/>
      <c r="O442" s="25"/>
    </row>
    <row r="443" spans="1:15" ht="24.95" customHeight="1" x14ac:dyDescent="0.25">
      <c r="A443" s="214">
        <v>602</v>
      </c>
      <c r="B443" s="104" t="s">
        <v>1958</v>
      </c>
      <c r="C443" s="217" t="s">
        <v>907</v>
      </c>
      <c r="D443" s="73">
        <v>438</v>
      </c>
      <c r="E443" s="239" t="s">
        <v>1953</v>
      </c>
      <c r="F443" s="239" t="s">
        <v>907</v>
      </c>
      <c r="G443" s="240">
        <v>1</v>
      </c>
      <c r="H443" s="238">
        <f>ROUND(VLOOKUP(A443,'ESTUDIO DE MERCADO (2)'!$A$7:$BP$540,67,0),0)</f>
        <v>2395</v>
      </c>
      <c r="I443" s="241">
        <f t="shared" si="12"/>
        <v>455</v>
      </c>
      <c r="J443" s="241">
        <f t="shared" si="13"/>
        <v>2850</v>
      </c>
      <c r="L443" s="28"/>
      <c r="M443" s="28"/>
      <c r="N443" s="28"/>
      <c r="O443" s="25"/>
    </row>
    <row r="444" spans="1:15" ht="24.95" customHeight="1" x14ac:dyDescent="0.25">
      <c r="A444" s="214">
        <v>603</v>
      </c>
      <c r="B444" s="104" t="s">
        <v>1959</v>
      </c>
      <c r="C444" s="217" t="s">
        <v>907</v>
      </c>
      <c r="D444" s="73">
        <v>439</v>
      </c>
      <c r="E444" s="239" t="s">
        <v>1954</v>
      </c>
      <c r="F444" s="239" t="s">
        <v>907</v>
      </c>
      <c r="G444" s="240">
        <v>1</v>
      </c>
      <c r="H444" s="238">
        <f>ROUND(VLOOKUP(A444,'ESTUDIO DE MERCADO (2)'!$A$7:$BP$540,67,0),0)</f>
        <v>124103</v>
      </c>
      <c r="I444" s="241">
        <f t="shared" si="12"/>
        <v>23580</v>
      </c>
      <c r="J444" s="241">
        <f t="shared" si="13"/>
        <v>147683</v>
      </c>
      <c r="L444" s="28"/>
      <c r="M444" s="28"/>
      <c r="N444" s="28"/>
      <c r="O444" s="25"/>
    </row>
    <row r="445" spans="1:15" ht="24.95" customHeight="1" x14ac:dyDescent="0.25">
      <c r="A445" s="214">
        <v>604</v>
      </c>
      <c r="B445" s="104" t="s">
        <v>1960</v>
      </c>
      <c r="C445" s="217" t="s">
        <v>18</v>
      </c>
      <c r="D445" s="73">
        <v>440</v>
      </c>
      <c r="E445" s="239" t="s">
        <v>1955</v>
      </c>
      <c r="F445" s="239" t="s">
        <v>18</v>
      </c>
      <c r="G445" s="240">
        <v>1</v>
      </c>
      <c r="H445" s="238">
        <f>ROUND(VLOOKUP(A445,'ESTUDIO DE MERCADO (2)'!$A$7:$BP$540,67,0),0)</f>
        <v>53109</v>
      </c>
      <c r="I445" s="241">
        <f t="shared" si="12"/>
        <v>10091</v>
      </c>
      <c r="J445" s="241">
        <f t="shared" si="13"/>
        <v>63200</v>
      </c>
      <c r="L445" s="28"/>
      <c r="M445" s="28"/>
      <c r="N445" s="28"/>
      <c r="O445" s="25"/>
    </row>
    <row r="446" spans="1:15" ht="24.95" customHeight="1" x14ac:dyDescent="0.25">
      <c r="A446" s="214">
        <v>606</v>
      </c>
      <c r="B446" s="104" t="s">
        <v>1961</v>
      </c>
      <c r="C446" s="217" t="s">
        <v>18</v>
      </c>
      <c r="D446" s="73">
        <v>441</v>
      </c>
      <c r="E446" s="239" t="s">
        <v>1956</v>
      </c>
      <c r="F446" s="239" t="s">
        <v>18</v>
      </c>
      <c r="G446" s="240">
        <v>1</v>
      </c>
      <c r="H446" s="238">
        <f>ROUND(VLOOKUP(A446,'ESTUDIO DE MERCADO (2)'!$A$7:$BP$540,67,0),0)</f>
        <v>189467</v>
      </c>
      <c r="I446" s="241">
        <f t="shared" si="12"/>
        <v>35999</v>
      </c>
      <c r="J446" s="241">
        <f t="shared" si="13"/>
        <v>225466</v>
      </c>
      <c r="L446" s="28"/>
      <c r="M446" s="28"/>
      <c r="N446" s="28"/>
      <c r="O446" s="25"/>
    </row>
    <row r="447" spans="1:15" ht="24.95" customHeight="1" x14ac:dyDescent="0.25">
      <c r="A447" s="214">
        <v>607</v>
      </c>
      <c r="B447" s="104" t="s">
        <v>1962</v>
      </c>
      <c r="C447" s="217" t="s">
        <v>115</v>
      </c>
      <c r="D447" s="73">
        <v>442</v>
      </c>
      <c r="E447" s="239" t="s">
        <v>1957</v>
      </c>
      <c r="F447" s="239" t="s">
        <v>115</v>
      </c>
      <c r="G447" s="240">
        <v>1</v>
      </c>
      <c r="H447" s="238">
        <f>ROUND(VLOOKUP(A447,'ESTUDIO DE MERCADO (2)'!$A$7:$BP$540,67,0),0)</f>
        <v>6639</v>
      </c>
      <c r="I447" s="241">
        <f t="shared" si="12"/>
        <v>1261</v>
      </c>
      <c r="J447" s="241">
        <f t="shared" si="13"/>
        <v>7900</v>
      </c>
      <c r="L447" s="28"/>
      <c r="M447" s="28"/>
      <c r="N447" s="28"/>
      <c r="O447" s="25"/>
    </row>
    <row r="448" spans="1:15" ht="24.95" customHeight="1" x14ac:dyDescent="0.25">
      <c r="A448" s="214">
        <v>608</v>
      </c>
      <c r="B448" s="104" t="s">
        <v>1963</v>
      </c>
      <c r="C448" s="217" t="s">
        <v>18</v>
      </c>
      <c r="D448" s="73">
        <v>443</v>
      </c>
      <c r="E448" s="239" t="s">
        <v>1958</v>
      </c>
      <c r="F448" s="239" t="s">
        <v>18</v>
      </c>
      <c r="G448" s="240">
        <v>1</v>
      </c>
      <c r="H448" s="238">
        <f>ROUND(VLOOKUP(A448,'ESTUDIO DE MERCADO (2)'!$A$7:$BP$540,67,0),0)</f>
        <v>2665</v>
      </c>
      <c r="I448" s="241">
        <f t="shared" si="12"/>
        <v>506</v>
      </c>
      <c r="J448" s="241">
        <f t="shared" si="13"/>
        <v>3171</v>
      </c>
      <c r="L448" s="28"/>
      <c r="M448" s="28"/>
      <c r="N448" s="28"/>
      <c r="O448" s="25"/>
    </row>
    <row r="449" spans="1:15" ht="24.95" customHeight="1" x14ac:dyDescent="0.25">
      <c r="A449" s="214">
        <v>610</v>
      </c>
      <c r="B449" s="104" t="s">
        <v>1964</v>
      </c>
      <c r="C449" s="217" t="s">
        <v>18</v>
      </c>
      <c r="D449" s="73">
        <v>444</v>
      </c>
      <c r="E449" s="239" t="s">
        <v>1959</v>
      </c>
      <c r="F449" s="239" t="s">
        <v>18</v>
      </c>
      <c r="G449" s="240">
        <v>1</v>
      </c>
      <c r="H449" s="238">
        <f>ROUND(VLOOKUP(A449,'ESTUDIO DE MERCADO (2)'!$A$7:$BP$540,67,0),0)</f>
        <v>7930</v>
      </c>
      <c r="I449" s="241">
        <f t="shared" si="12"/>
        <v>1507</v>
      </c>
      <c r="J449" s="241">
        <f t="shared" si="13"/>
        <v>9437</v>
      </c>
      <c r="L449" s="28"/>
      <c r="M449" s="28"/>
      <c r="N449" s="28"/>
      <c r="O449" s="25"/>
    </row>
    <row r="450" spans="1:15" ht="24.95" customHeight="1" x14ac:dyDescent="0.25">
      <c r="A450" s="214">
        <v>611</v>
      </c>
      <c r="B450" s="104" t="s">
        <v>1965</v>
      </c>
      <c r="C450" s="217" t="s">
        <v>101</v>
      </c>
      <c r="D450" s="73">
        <v>445</v>
      </c>
      <c r="E450" s="239" t="s">
        <v>1960</v>
      </c>
      <c r="F450" s="239" t="s">
        <v>101</v>
      </c>
      <c r="G450" s="240">
        <v>1</v>
      </c>
      <c r="H450" s="238">
        <f>ROUND(VLOOKUP(A450,'ESTUDIO DE MERCADO (2)'!$A$7:$BP$540,67,0),0)</f>
        <v>17227</v>
      </c>
      <c r="I450" s="241">
        <f t="shared" si="12"/>
        <v>3273</v>
      </c>
      <c r="J450" s="241">
        <f t="shared" si="13"/>
        <v>20500</v>
      </c>
      <c r="L450" s="28"/>
      <c r="M450" s="28"/>
      <c r="N450" s="28"/>
      <c r="O450" s="25"/>
    </row>
    <row r="451" spans="1:15" ht="24.95" customHeight="1" x14ac:dyDescent="0.25">
      <c r="A451" s="214">
        <v>612</v>
      </c>
      <c r="B451" s="104" t="s">
        <v>1966</v>
      </c>
      <c r="C451" s="217" t="s">
        <v>18</v>
      </c>
      <c r="D451" s="73">
        <v>446</v>
      </c>
      <c r="E451" s="239" t="s">
        <v>1961</v>
      </c>
      <c r="F451" s="239" t="s">
        <v>18</v>
      </c>
      <c r="G451" s="240">
        <v>1</v>
      </c>
      <c r="H451" s="238">
        <f>ROUND(VLOOKUP(A451,'ESTUDIO DE MERCADO (2)'!$A$7:$BP$540,67,0),0)</f>
        <v>92101</v>
      </c>
      <c r="I451" s="241">
        <f t="shared" si="12"/>
        <v>17499</v>
      </c>
      <c r="J451" s="241">
        <f t="shared" si="13"/>
        <v>109600</v>
      </c>
      <c r="L451" s="28"/>
      <c r="M451" s="28"/>
      <c r="N451" s="28"/>
      <c r="O451" s="25"/>
    </row>
    <row r="452" spans="1:15" ht="24.95" customHeight="1" x14ac:dyDescent="0.25">
      <c r="A452" s="214">
        <v>613</v>
      </c>
      <c r="B452" s="104" t="s">
        <v>1967</v>
      </c>
      <c r="C452" s="217" t="s">
        <v>18</v>
      </c>
      <c r="D452" s="73">
        <v>447</v>
      </c>
      <c r="E452" s="239" t="s">
        <v>1962</v>
      </c>
      <c r="F452" s="239" t="s">
        <v>18</v>
      </c>
      <c r="G452" s="240">
        <v>1</v>
      </c>
      <c r="H452" s="238">
        <f>ROUND(VLOOKUP(A452,'ESTUDIO DE MERCADO (2)'!$A$7:$BP$540,67,0),0)</f>
        <v>79989</v>
      </c>
      <c r="I452" s="241">
        <f t="shared" si="12"/>
        <v>15198</v>
      </c>
      <c r="J452" s="241">
        <f t="shared" si="13"/>
        <v>95187</v>
      </c>
      <c r="L452" s="28"/>
      <c r="M452" s="28"/>
      <c r="N452" s="28"/>
      <c r="O452" s="25"/>
    </row>
    <row r="453" spans="1:15" ht="24.95" customHeight="1" x14ac:dyDescent="0.25">
      <c r="A453" s="214">
        <v>614</v>
      </c>
      <c r="B453" s="104" t="s">
        <v>1968</v>
      </c>
      <c r="C453" s="217" t="s">
        <v>1244</v>
      </c>
      <c r="D453" s="73">
        <v>448</v>
      </c>
      <c r="E453" s="239" t="s">
        <v>1963</v>
      </c>
      <c r="F453" s="239" t="s">
        <v>1244</v>
      </c>
      <c r="G453" s="240">
        <v>1</v>
      </c>
      <c r="H453" s="238">
        <f>ROUND(VLOOKUP(A453,'ESTUDIO DE MERCADO (2)'!$A$7:$BP$540,67,0),0)</f>
        <v>4958</v>
      </c>
      <c r="I453" s="241">
        <f t="shared" si="12"/>
        <v>942</v>
      </c>
      <c r="J453" s="241">
        <f t="shared" si="13"/>
        <v>5900</v>
      </c>
      <c r="L453" s="28"/>
      <c r="M453" s="28"/>
      <c r="N453" s="28"/>
      <c r="O453" s="25"/>
    </row>
    <row r="454" spans="1:15" ht="24.95" customHeight="1" x14ac:dyDescent="0.25">
      <c r="A454" s="214">
        <v>615</v>
      </c>
      <c r="B454" s="104" t="s">
        <v>1969</v>
      </c>
      <c r="C454" s="217" t="s">
        <v>18</v>
      </c>
      <c r="D454" s="73">
        <v>449</v>
      </c>
      <c r="E454" s="239" t="s">
        <v>1964</v>
      </c>
      <c r="F454" s="239" t="s">
        <v>18</v>
      </c>
      <c r="G454" s="240">
        <v>1</v>
      </c>
      <c r="H454" s="238">
        <f>ROUND(VLOOKUP(A454,'ESTUDIO DE MERCADO (2)'!$A$7:$BP$540,67,0),0)</f>
        <v>16723</v>
      </c>
      <c r="I454" s="241">
        <f t="shared" si="12"/>
        <v>3177</v>
      </c>
      <c r="J454" s="241">
        <f t="shared" si="13"/>
        <v>19900</v>
      </c>
      <c r="L454" s="28"/>
      <c r="M454" s="28"/>
      <c r="N454" s="28"/>
      <c r="O454" s="25"/>
    </row>
    <row r="455" spans="1:15" ht="24.95" customHeight="1" x14ac:dyDescent="0.25">
      <c r="A455" s="214">
        <v>616</v>
      </c>
      <c r="B455" s="104" t="s">
        <v>1970</v>
      </c>
      <c r="C455" s="217" t="s">
        <v>18</v>
      </c>
      <c r="D455" s="73">
        <v>450</v>
      </c>
      <c r="E455" s="239" t="s">
        <v>1965</v>
      </c>
      <c r="F455" s="239" t="s">
        <v>18</v>
      </c>
      <c r="G455" s="240">
        <v>1</v>
      </c>
      <c r="H455" s="238">
        <f>ROUND(VLOOKUP(A455,'ESTUDIO DE MERCADO (2)'!$A$7:$BP$540,67,0),0)</f>
        <v>46134</v>
      </c>
      <c r="I455" s="241">
        <f t="shared" ref="I455:I518" si="14">ROUND(H455*0.19,0)</f>
        <v>8765</v>
      </c>
      <c r="J455" s="241">
        <f t="shared" ref="J455:J518" si="15">+I455+H455</f>
        <v>54899</v>
      </c>
      <c r="L455" s="28"/>
      <c r="M455" s="28"/>
      <c r="N455" s="28"/>
      <c r="O455" s="25"/>
    </row>
    <row r="456" spans="1:15" ht="24.95" customHeight="1" x14ac:dyDescent="0.25">
      <c r="A456" s="214">
        <v>617</v>
      </c>
      <c r="B456" s="104" t="s">
        <v>1971</v>
      </c>
      <c r="C456" s="217" t="s">
        <v>18</v>
      </c>
      <c r="D456" s="73">
        <v>451</v>
      </c>
      <c r="E456" s="239" t="s">
        <v>1966</v>
      </c>
      <c r="F456" s="239" t="s">
        <v>18</v>
      </c>
      <c r="G456" s="240">
        <v>1</v>
      </c>
      <c r="H456" s="238">
        <f>ROUND(VLOOKUP(A456,'ESTUDIO DE MERCADO (2)'!$A$7:$BP$540,67,0),0)</f>
        <v>13114</v>
      </c>
      <c r="I456" s="241">
        <f t="shared" si="14"/>
        <v>2492</v>
      </c>
      <c r="J456" s="241">
        <f t="shared" si="15"/>
        <v>15606</v>
      </c>
      <c r="L456" s="28"/>
      <c r="M456" s="28"/>
      <c r="N456" s="28"/>
      <c r="O456" s="25"/>
    </row>
    <row r="457" spans="1:15" ht="24.95" customHeight="1" x14ac:dyDescent="0.25">
      <c r="A457" s="214">
        <v>618</v>
      </c>
      <c r="B457" s="104" t="s">
        <v>1972</v>
      </c>
      <c r="C457" s="217" t="s">
        <v>18</v>
      </c>
      <c r="D457" s="73">
        <v>452</v>
      </c>
      <c r="E457" s="239" t="s">
        <v>1967</v>
      </c>
      <c r="F457" s="239" t="s">
        <v>18</v>
      </c>
      <c r="G457" s="240">
        <v>1</v>
      </c>
      <c r="H457" s="238">
        <f>ROUND(VLOOKUP(A457,'ESTUDIO DE MERCADO (2)'!$A$7:$BP$540,67,0),0)</f>
        <v>251</v>
      </c>
      <c r="I457" s="241">
        <f t="shared" si="14"/>
        <v>48</v>
      </c>
      <c r="J457" s="241">
        <f t="shared" si="15"/>
        <v>299</v>
      </c>
      <c r="L457" s="28"/>
      <c r="M457" s="28"/>
      <c r="N457" s="28"/>
      <c r="O457" s="25"/>
    </row>
    <row r="458" spans="1:15" ht="24.95" customHeight="1" x14ac:dyDescent="0.25">
      <c r="A458" s="214">
        <v>619</v>
      </c>
      <c r="B458" s="104" t="s">
        <v>1973</v>
      </c>
      <c r="C458" s="217" t="s">
        <v>18</v>
      </c>
      <c r="D458" s="73">
        <v>453</v>
      </c>
      <c r="E458" s="239" t="s">
        <v>1968</v>
      </c>
      <c r="F458" s="239" t="s">
        <v>18</v>
      </c>
      <c r="G458" s="240">
        <v>1</v>
      </c>
      <c r="H458" s="238">
        <f>ROUND(VLOOKUP(A458,'ESTUDIO DE MERCADO (2)'!$A$7:$BP$540,67,0),0)</f>
        <v>65462</v>
      </c>
      <c r="I458" s="241">
        <f t="shared" si="14"/>
        <v>12438</v>
      </c>
      <c r="J458" s="241">
        <f t="shared" si="15"/>
        <v>77900</v>
      </c>
      <c r="L458" s="28"/>
      <c r="M458" s="28"/>
      <c r="N458" s="28"/>
      <c r="O458" s="25"/>
    </row>
    <row r="459" spans="1:15" ht="24.95" customHeight="1" x14ac:dyDescent="0.25">
      <c r="A459" s="214">
        <v>620</v>
      </c>
      <c r="B459" s="104" t="s">
        <v>1974</v>
      </c>
      <c r="C459" s="217" t="s">
        <v>18</v>
      </c>
      <c r="D459" s="73">
        <v>454</v>
      </c>
      <c r="E459" s="239" t="s">
        <v>1969</v>
      </c>
      <c r="F459" s="239" t="s">
        <v>18</v>
      </c>
      <c r="G459" s="240">
        <v>1</v>
      </c>
      <c r="H459" s="238">
        <f>ROUND(VLOOKUP(A459,'ESTUDIO DE MERCADO (2)'!$A$7:$BP$540,67,0),0)</f>
        <v>93271</v>
      </c>
      <c r="I459" s="241">
        <f t="shared" si="14"/>
        <v>17721</v>
      </c>
      <c r="J459" s="241">
        <f t="shared" si="15"/>
        <v>110992</v>
      </c>
      <c r="L459" s="28"/>
      <c r="M459" s="28"/>
      <c r="N459" s="28"/>
      <c r="O459" s="25"/>
    </row>
    <row r="460" spans="1:15" ht="24.95" customHeight="1" x14ac:dyDescent="0.25">
      <c r="A460" s="214">
        <v>621</v>
      </c>
      <c r="B460" s="104" t="s">
        <v>1975</v>
      </c>
      <c r="C460" s="217" t="s">
        <v>18</v>
      </c>
      <c r="D460" s="73">
        <v>455</v>
      </c>
      <c r="E460" s="239" t="s">
        <v>1970</v>
      </c>
      <c r="F460" s="239" t="s">
        <v>18</v>
      </c>
      <c r="G460" s="240">
        <v>1</v>
      </c>
      <c r="H460" s="238">
        <f>ROUND(VLOOKUP(A460,'ESTUDIO DE MERCADO (2)'!$A$7:$BP$540,67,0),0)</f>
        <v>99047</v>
      </c>
      <c r="I460" s="241">
        <f t="shared" si="14"/>
        <v>18819</v>
      </c>
      <c r="J460" s="241">
        <f t="shared" si="15"/>
        <v>117866</v>
      </c>
      <c r="L460" s="28"/>
      <c r="M460" s="28"/>
      <c r="N460" s="28"/>
      <c r="O460" s="25"/>
    </row>
    <row r="461" spans="1:15" ht="24.95" customHeight="1" x14ac:dyDescent="0.25">
      <c r="A461" s="214">
        <v>622</v>
      </c>
      <c r="B461" s="104" t="s">
        <v>1976</v>
      </c>
      <c r="C461" s="217" t="s">
        <v>907</v>
      </c>
      <c r="D461" s="73">
        <v>456</v>
      </c>
      <c r="E461" s="239" t="s">
        <v>1971</v>
      </c>
      <c r="F461" s="239" t="s">
        <v>907</v>
      </c>
      <c r="G461" s="240">
        <v>1</v>
      </c>
      <c r="H461" s="238">
        <f>ROUND(VLOOKUP(A461,'ESTUDIO DE MERCADO (2)'!$A$7:$BP$540,67,0),0)</f>
        <v>2393</v>
      </c>
      <c r="I461" s="241">
        <f t="shared" si="14"/>
        <v>455</v>
      </c>
      <c r="J461" s="241">
        <f t="shared" si="15"/>
        <v>2848</v>
      </c>
      <c r="L461" s="28"/>
      <c r="M461" s="28"/>
      <c r="N461" s="28"/>
      <c r="O461" s="25"/>
    </row>
    <row r="462" spans="1:15" ht="24.95" customHeight="1" x14ac:dyDescent="0.25">
      <c r="A462" s="214">
        <v>624</v>
      </c>
      <c r="B462" s="104" t="s">
        <v>1977</v>
      </c>
      <c r="C462" s="217" t="s">
        <v>18</v>
      </c>
      <c r="D462" s="73">
        <v>457</v>
      </c>
      <c r="E462" s="239" t="s">
        <v>1972</v>
      </c>
      <c r="F462" s="239" t="s">
        <v>18</v>
      </c>
      <c r="G462" s="240">
        <v>1</v>
      </c>
      <c r="H462" s="238">
        <f>ROUND(VLOOKUP(A462,'ESTUDIO DE MERCADO (2)'!$A$7:$BP$540,67,0),0)</f>
        <v>71303</v>
      </c>
      <c r="I462" s="241">
        <f t="shared" si="14"/>
        <v>13548</v>
      </c>
      <c r="J462" s="241">
        <f t="shared" si="15"/>
        <v>84851</v>
      </c>
      <c r="L462" s="28"/>
      <c r="M462" s="28"/>
      <c r="N462" s="28"/>
      <c r="O462" s="25"/>
    </row>
    <row r="463" spans="1:15" ht="24.95" customHeight="1" x14ac:dyDescent="0.25">
      <c r="A463" s="214">
        <v>625</v>
      </c>
      <c r="B463" s="104" t="s">
        <v>1978</v>
      </c>
      <c r="C463" s="217" t="s">
        <v>18</v>
      </c>
      <c r="D463" s="73">
        <v>458</v>
      </c>
      <c r="E463" s="239" t="s">
        <v>1973</v>
      </c>
      <c r="F463" s="239" t="s">
        <v>18</v>
      </c>
      <c r="G463" s="240">
        <v>1</v>
      </c>
      <c r="H463" s="238">
        <f>ROUND(VLOOKUP(A463,'ESTUDIO DE MERCADO (2)'!$A$7:$BP$540,67,0),0)</f>
        <v>5042</v>
      </c>
      <c r="I463" s="241">
        <f t="shared" si="14"/>
        <v>958</v>
      </c>
      <c r="J463" s="241">
        <f t="shared" si="15"/>
        <v>6000</v>
      </c>
      <c r="L463" s="28"/>
      <c r="M463" s="28"/>
      <c r="N463" s="28"/>
      <c r="O463" s="25"/>
    </row>
    <row r="464" spans="1:15" ht="24.95" customHeight="1" x14ac:dyDescent="0.25">
      <c r="A464" s="214">
        <v>626</v>
      </c>
      <c r="B464" s="104" t="s">
        <v>1979</v>
      </c>
      <c r="C464" s="217" t="s">
        <v>18</v>
      </c>
      <c r="D464" s="73">
        <v>459</v>
      </c>
      <c r="E464" s="239" t="s">
        <v>1974</v>
      </c>
      <c r="F464" s="239" t="s">
        <v>18</v>
      </c>
      <c r="G464" s="240">
        <v>1</v>
      </c>
      <c r="H464" s="238">
        <f>ROUND(VLOOKUP(A464,'ESTUDIO DE MERCADO (2)'!$A$7:$BP$540,67,0),0)</f>
        <v>5528</v>
      </c>
      <c r="I464" s="241">
        <f t="shared" si="14"/>
        <v>1050</v>
      </c>
      <c r="J464" s="241">
        <f t="shared" si="15"/>
        <v>6578</v>
      </c>
      <c r="L464" s="28"/>
      <c r="M464" s="28"/>
      <c r="N464" s="28"/>
      <c r="O464" s="25"/>
    </row>
    <row r="465" spans="1:15" ht="24.95" customHeight="1" x14ac:dyDescent="0.25">
      <c r="A465" s="214">
        <v>627</v>
      </c>
      <c r="B465" s="104" t="s">
        <v>1980</v>
      </c>
      <c r="C465" s="217" t="s">
        <v>18</v>
      </c>
      <c r="D465" s="73">
        <v>460</v>
      </c>
      <c r="E465" s="239" t="s">
        <v>1975</v>
      </c>
      <c r="F465" s="239" t="s">
        <v>18</v>
      </c>
      <c r="G465" s="240">
        <v>1</v>
      </c>
      <c r="H465" s="238">
        <f>ROUND(VLOOKUP(A465,'ESTUDIO DE MERCADO (2)'!$A$7:$BP$540,67,0),0)</f>
        <v>11591</v>
      </c>
      <c r="I465" s="241">
        <f t="shared" si="14"/>
        <v>2202</v>
      </c>
      <c r="J465" s="241">
        <f t="shared" si="15"/>
        <v>13793</v>
      </c>
      <c r="L465" s="28"/>
      <c r="M465" s="28"/>
      <c r="N465" s="28"/>
      <c r="O465" s="25"/>
    </row>
    <row r="466" spans="1:15" ht="24.95" customHeight="1" x14ac:dyDescent="0.25">
      <c r="A466" s="214">
        <v>628</v>
      </c>
      <c r="B466" s="104" t="s">
        <v>1981</v>
      </c>
      <c r="C466" s="217" t="s">
        <v>18</v>
      </c>
      <c r="D466" s="73">
        <v>461</v>
      </c>
      <c r="E466" s="239" t="s">
        <v>1976</v>
      </c>
      <c r="F466" s="239" t="s">
        <v>18</v>
      </c>
      <c r="G466" s="240">
        <v>1</v>
      </c>
      <c r="H466" s="238">
        <f>ROUND(VLOOKUP(A466,'ESTUDIO DE MERCADO (2)'!$A$7:$BP$540,67,0),0)</f>
        <v>1116</v>
      </c>
      <c r="I466" s="241">
        <f t="shared" si="14"/>
        <v>212</v>
      </c>
      <c r="J466" s="241">
        <f t="shared" si="15"/>
        <v>1328</v>
      </c>
      <c r="L466" s="28"/>
      <c r="M466" s="28"/>
      <c r="N466" s="28"/>
      <c r="O466" s="25"/>
    </row>
    <row r="467" spans="1:15" ht="24.95" customHeight="1" x14ac:dyDescent="0.25">
      <c r="A467" s="214">
        <v>629</v>
      </c>
      <c r="B467" s="104" t="s">
        <v>1982</v>
      </c>
      <c r="C467" s="217" t="s">
        <v>18</v>
      </c>
      <c r="D467" s="73">
        <v>462</v>
      </c>
      <c r="E467" s="239" t="s">
        <v>1977</v>
      </c>
      <c r="F467" s="239" t="s">
        <v>18</v>
      </c>
      <c r="G467" s="240">
        <v>1</v>
      </c>
      <c r="H467" s="238">
        <f>ROUND(VLOOKUP(A467,'ESTUDIO DE MERCADO (2)'!$A$7:$BP$540,67,0),0)</f>
        <v>6542</v>
      </c>
      <c r="I467" s="241">
        <f t="shared" si="14"/>
        <v>1243</v>
      </c>
      <c r="J467" s="241">
        <f t="shared" si="15"/>
        <v>7785</v>
      </c>
      <c r="L467" s="28"/>
      <c r="M467" s="28"/>
      <c r="N467" s="28"/>
      <c r="O467" s="25"/>
    </row>
    <row r="468" spans="1:15" ht="24.95" customHeight="1" x14ac:dyDescent="0.25">
      <c r="A468" s="214">
        <v>630</v>
      </c>
      <c r="B468" s="104" t="s">
        <v>1983</v>
      </c>
      <c r="C468" s="217" t="s">
        <v>162</v>
      </c>
      <c r="D468" s="73">
        <v>463</v>
      </c>
      <c r="E468" s="239" t="s">
        <v>1978</v>
      </c>
      <c r="F468" s="239" t="s">
        <v>162</v>
      </c>
      <c r="G468" s="240">
        <v>1</v>
      </c>
      <c r="H468" s="238">
        <f>ROUND(VLOOKUP(A468,'ESTUDIO DE MERCADO (2)'!$A$7:$BP$540,67,0),0)</f>
        <v>76634</v>
      </c>
      <c r="I468" s="241">
        <f t="shared" si="14"/>
        <v>14560</v>
      </c>
      <c r="J468" s="241">
        <f t="shared" si="15"/>
        <v>91194</v>
      </c>
      <c r="L468" s="28"/>
      <c r="M468" s="28"/>
      <c r="N468" s="28"/>
      <c r="O468" s="25"/>
    </row>
    <row r="469" spans="1:15" ht="24.95" customHeight="1" x14ac:dyDescent="0.25">
      <c r="A469" s="214">
        <v>631</v>
      </c>
      <c r="B469" s="104" t="s">
        <v>1984</v>
      </c>
      <c r="C469" s="217" t="s">
        <v>18</v>
      </c>
      <c r="D469" s="73">
        <v>464</v>
      </c>
      <c r="E469" s="239" t="s">
        <v>1979</v>
      </c>
      <c r="F469" s="239" t="s">
        <v>18</v>
      </c>
      <c r="G469" s="240">
        <v>1</v>
      </c>
      <c r="H469" s="238">
        <f>ROUND(VLOOKUP(A469,'ESTUDIO DE MERCADO (2)'!$A$7:$BP$540,67,0),0)</f>
        <v>20924</v>
      </c>
      <c r="I469" s="241">
        <f t="shared" si="14"/>
        <v>3976</v>
      </c>
      <c r="J469" s="241">
        <f t="shared" si="15"/>
        <v>24900</v>
      </c>
      <c r="L469" s="28"/>
      <c r="M469" s="28"/>
      <c r="N469" s="28"/>
      <c r="O469" s="25"/>
    </row>
    <row r="470" spans="1:15" ht="24.95" customHeight="1" x14ac:dyDescent="0.25">
      <c r="A470" s="214">
        <v>632</v>
      </c>
      <c r="B470" s="104" t="s">
        <v>1985</v>
      </c>
      <c r="C470" s="217" t="s">
        <v>18</v>
      </c>
      <c r="D470" s="73">
        <v>465</v>
      </c>
      <c r="E470" s="239" t="s">
        <v>1980</v>
      </c>
      <c r="F470" s="239" t="s">
        <v>18</v>
      </c>
      <c r="G470" s="240">
        <v>1</v>
      </c>
      <c r="H470" s="238">
        <f>ROUND(VLOOKUP(A470,'ESTUDIO DE MERCADO (2)'!$A$7:$BP$540,67,0),0)</f>
        <v>233992</v>
      </c>
      <c r="I470" s="241">
        <f t="shared" si="14"/>
        <v>44458</v>
      </c>
      <c r="J470" s="241">
        <f t="shared" si="15"/>
        <v>278450</v>
      </c>
      <c r="L470" s="28"/>
      <c r="M470" s="28"/>
      <c r="N470" s="28"/>
      <c r="O470" s="25"/>
    </row>
    <row r="471" spans="1:15" ht="24.95" customHeight="1" x14ac:dyDescent="0.25">
      <c r="A471" s="214">
        <v>633</v>
      </c>
      <c r="B471" s="104" t="s">
        <v>1986</v>
      </c>
      <c r="C471" s="217" t="s">
        <v>162</v>
      </c>
      <c r="D471" s="73">
        <v>466</v>
      </c>
      <c r="E471" s="239" t="s">
        <v>1981</v>
      </c>
      <c r="F471" s="239" t="s">
        <v>162</v>
      </c>
      <c r="G471" s="240">
        <v>1</v>
      </c>
      <c r="H471" s="238">
        <f>ROUND(VLOOKUP(A471,'ESTUDIO DE MERCADO (2)'!$A$7:$BP$540,67,0),0)</f>
        <v>21765</v>
      </c>
      <c r="I471" s="241">
        <f t="shared" si="14"/>
        <v>4135</v>
      </c>
      <c r="J471" s="241">
        <f t="shared" si="15"/>
        <v>25900</v>
      </c>
      <c r="L471" s="28"/>
      <c r="M471" s="28"/>
      <c r="N471" s="28"/>
      <c r="O471" s="25"/>
    </row>
    <row r="472" spans="1:15" ht="24.95" customHeight="1" x14ac:dyDescent="0.25">
      <c r="A472" s="214">
        <v>634</v>
      </c>
      <c r="B472" s="104" t="s">
        <v>1987</v>
      </c>
      <c r="C472" s="217" t="s">
        <v>18</v>
      </c>
      <c r="D472" s="73">
        <v>467</v>
      </c>
      <c r="E472" s="239" t="s">
        <v>1982</v>
      </c>
      <c r="F472" s="239" t="s">
        <v>18</v>
      </c>
      <c r="G472" s="240">
        <v>1</v>
      </c>
      <c r="H472" s="238">
        <f>ROUND(VLOOKUP(A472,'ESTUDIO DE MERCADO (2)'!$A$7:$BP$540,67,0),0)</f>
        <v>33456</v>
      </c>
      <c r="I472" s="241">
        <f t="shared" si="14"/>
        <v>6357</v>
      </c>
      <c r="J472" s="241">
        <f t="shared" si="15"/>
        <v>39813</v>
      </c>
      <c r="L472" s="28"/>
      <c r="M472" s="28"/>
      <c r="N472" s="28"/>
      <c r="O472" s="25"/>
    </row>
    <row r="473" spans="1:15" ht="24.95" customHeight="1" x14ac:dyDescent="0.25">
      <c r="A473" s="214">
        <v>635</v>
      </c>
      <c r="B473" s="104" t="s">
        <v>1988</v>
      </c>
      <c r="C473" s="217" t="s">
        <v>18</v>
      </c>
      <c r="D473" s="73">
        <v>468</v>
      </c>
      <c r="E473" s="239" t="s">
        <v>1983</v>
      </c>
      <c r="F473" s="239" t="s">
        <v>18</v>
      </c>
      <c r="G473" s="240">
        <v>1</v>
      </c>
      <c r="H473" s="238">
        <f>ROUND(VLOOKUP(A473,'ESTUDIO DE MERCADO (2)'!$A$7:$BP$540,67,0),0)</f>
        <v>9445</v>
      </c>
      <c r="I473" s="241">
        <f t="shared" si="14"/>
        <v>1795</v>
      </c>
      <c r="J473" s="241">
        <f t="shared" si="15"/>
        <v>11240</v>
      </c>
      <c r="L473" s="28"/>
      <c r="M473" s="28"/>
      <c r="N473" s="28"/>
      <c r="O473" s="25"/>
    </row>
    <row r="474" spans="1:15" ht="24.95" customHeight="1" x14ac:dyDescent="0.25">
      <c r="A474" s="214">
        <v>637</v>
      </c>
      <c r="B474" s="104" t="s">
        <v>1989</v>
      </c>
      <c r="C474" s="217" t="s">
        <v>18</v>
      </c>
      <c r="D474" s="73">
        <v>469</v>
      </c>
      <c r="E474" s="239" t="s">
        <v>1984</v>
      </c>
      <c r="F474" s="239" t="s">
        <v>18</v>
      </c>
      <c r="G474" s="240">
        <v>1</v>
      </c>
      <c r="H474" s="238">
        <f>ROUND(VLOOKUP(A474,'ESTUDIO DE MERCADO (2)'!$A$7:$BP$540,67,0),0)</f>
        <v>19076</v>
      </c>
      <c r="I474" s="241">
        <f t="shared" si="14"/>
        <v>3624</v>
      </c>
      <c r="J474" s="241">
        <f t="shared" si="15"/>
        <v>22700</v>
      </c>
      <c r="L474" s="28"/>
      <c r="M474" s="28"/>
      <c r="N474" s="28"/>
      <c r="O474" s="25"/>
    </row>
    <row r="475" spans="1:15" ht="24.95" customHeight="1" x14ac:dyDescent="0.25">
      <c r="A475" s="214">
        <v>638</v>
      </c>
      <c r="B475" s="104" t="s">
        <v>1990</v>
      </c>
      <c r="C475" s="217" t="s">
        <v>18</v>
      </c>
      <c r="D475" s="73">
        <v>470</v>
      </c>
      <c r="E475" s="239" t="s">
        <v>1985</v>
      </c>
      <c r="F475" s="239" t="s">
        <v>18</v>
      </c>
      <c r="G475" s="240">
        <v>1</v>
      </c>
      <c r="H475" s="238">
        <f>ROUND(VLOOKUP(A475,'ESTUDIO DE MERCADO (2)'!$A$7:$BP$540,67,0),0)</f>
        <v>3101</v>
      </c>
      <c r="I475" s="241">
        <f t="shared" si="14"/>
        <v>589</v>
      </c>
      <c r="J475" s="241">
        <f t="shared" si="15"/>
        <v>3690</v>
      </c>
      <c r="L475" s="28"/>
      <c r="M475" s="28"/>
      <c r="N475" s="28"/>
      <c r="O475" s="25"/>
    </row>
    <row r="476" spans="1:15" ht="24.95" customHeight="1" x14ac:dyDescent="0.25">
      <c r="A476" s="214">
        <v>639</v>
      </c>
      <c r="B476" s="104" t="s">
        <v>1991</v>
      </c>
      <c r="C476" s="217" t="s">
        <v>18</v>
      </c>
      <c r="D476" s="73">
        <v>471</v>
      </c>
      <c r="E476" s="239" t="s">
        <v>1986</v>
      </c>
      <c r="F476" s="239" t="s">
        <v>18</v>
      </c>
      <c r="G476" s="240">
        <v>1</v>
      </c>
      <c r="H476" s="238">
        <f>ROUND(VLOOKUP(A476,'ESTUDIO DE MERCADO (2)'!$A$7:$BP$540,67,0),0)</f>
        <v>5840</v>
      </c>
      <c r="I476" s="241">
        <f t="shared" si="14"/>
        <v>1110</v>
      </c>
      <c r="J476" s="241">
        <f t="shared" si="15"/>
        <v>6950</v>
      </c>
      <c r="L476" s="28"/>
      <c r="M476" s="28"/>
      <c r="N476" s="28"/>
      <c r="O476" s="25"/>
    </row>
    <row r="477" spans="1:15" ht="24.95" customHeight="1" x14ac:dyDescent="0.25">
      <c r="A477" s="214">
        <v>640</v>
      </c>
      <c r="B477" s="104" t="s">
        <v>1992</v>
      </c>
      <c r="C477" s="217" t="s">
        <v>18</v>
      </c>
      <c r="D477" s="73">
        <v>472</v>
      </c>
      <c r="E477" s="239" t="s">
        <v>1987</v>
      </c>
      <c r="F477" s="239" t="s">
        <v>18</v>
      </c>
      <c r="G477" s="240">
        <v>1</v>
      </c>
      <c r="H477" s="238">
        <f>ROUND(VLOOKUP(A477,'ESTUDIO DE MERCADO (2)'!$A$7:$BP$540,67,0),0)</f>
        <v>9328</v>
      </c>
      <c r="I477" s="241">
        <f t="shared" si="14"/>
        <v>1772</v>
      </c>
      <c r="J477" s="241">
        <f t="shared" si="15"/>
        <v>11100</v>
      </c>
      <c r="L477" s="28"/>
      <c r="M477" s="28"/>
      <c r="N477" s="28"/>
      <c r="O477" s="25"/>
    </row>
    <row r="478" spans="1:15" ht="24.95" customHeight="1" x14ac:dyDescent="0.25">
      <c r="A478" s="214">
        <v>641</v>
      </c>
      <c r="B478" s="104" t="s">
        <v>1993</v>
      </c>
      <c r="C478" s="217" t="s">
        <v>18</v>
      </c>
      <c r="D478" s="73">
        <v>473</v>
      </c>
      <c r="E478" s="239" t="s">
        <v>1988</v>
      </c>
      <c r="F478" s="239" t="s">
        <v>18</v>
      </c>
      <c r="G478" s="240">
        <v>1</v>
      </c>
      <c r="H478" s="238">
        <f>ROUND(VLOOKUP(A478,'ESTUDIO DE MERCADO (2)'!$A$7:$BP$540,67,0),0)</f>
        <v>4958</v>
      </c>
      <c r="I478" s="241">
        <f t="shared" si="14"/>
        <v>942</v>
      </c>
      <c r="J478" s="241">
        <f t="shared" si="15"/>
        <v>5900</v>
      </c>
      <c r="L478" s="28"/>
      <c r="M478" s="28"/>
      <c r="N478" s="28"/>
      <c r="O478" s="25"/>
    </row>
    <row r="479" spans="1:15" ht="24.95" customHeight="1" x14ac:dyDescent="0.25">
      <c r="A479" s="214">
        <v>642</v>
      </c>
      <c r="B479" s="104" t="s">
        <v>1994</v>
      </c>
      <c r="C479" s="217" t="s">
        <v>18</v>
      </c>
      <c r="D479" s="73">
        <v>474</v>
      </c>
      <c r="E479" s="239" t="s">
        <v>1989</v>
      </c>
      <c r="F479" s="239" t="s">
        <v>18</v>
      </c>
      <c r="G479" s="240">
        <v>1</v>
      </c>
      <c r="H479" s="238">
        <f>ROUND(VLOOKUP(A479,'ESTUDIO DE MERCADO (2)'!$A$7:$BP$540,67,0),0)</f>
        <v>1912</v>
      </c>
      <c r="I479" s="241">
        <f t="shared" si="14"/>
        <v>363</v>
      </c>
      <c r="J479" s="241">
        <f t="shared" si="15"/>
        <v>2275</v>
      </c>
      <c r="L479" s="28"/>
      <c r="M479" s="28"/>
      <c r="N479" s="28"/>
      <c r="O479" s="25"/>
    </row>
    <row r="480" spans="1:15" ht="24.95" customHeight="1" x14ac:dyDescent="0.25">
      <c r="A480" s="214">
        <v>643</v>
      </c>
      <c r="B480" s="104" t="s">
        <v>1995</v>
      </c>
      <c r="C480" s="217" t="s">
        <v>18</v>
      </c>
      <c r="D480" s="73">
        <v>475</v>
      </c>
      <c r="E480" s="239" t="s">
        <v>1990</v>
      </c>
      <c r="F480" s="239" t="s">
        <v>18</v>
      </c>
      <c r="G480" s="240">
        <v>1</v>
      </c>
      <c r="H480" s="238">
        <f>ROUND(VLOOKUP(A480,'ESTUDIO DE MERCADO (2)'!$A$7:$BP$540,67,0),0)</f>
        <v>1912</v>
      </c>
      <c r="I480" s="241">
        <f t="shared" si="14"/>
        <v>363</v>
      </c>
      <c r="J480" s="241">
        <f t="shared" si="15"/>
        <v>2275</v>
      </c>
      <c r="L480" s="28"/>
      <c r="M480" s="28"/>
      <c r="N480" s="28"/>
      <c r="O480" s="25"/>
    </row>
    <row r="481" spans="1:15" ht="24.95" customHeight="1" x14ac:dyDescent="0.25">
      <c r="A481" s="214">
        <v>644</v>
      </c>
      <c r="B481" s="104" t="s">
        <v>1996</v>
      </c>
      <c r="C481" s="217" t="s">
        <v>18</v>
      </c>
      <c r="D481" s="73">
        <v>476</v>
      </c>
      <c r="E481" s="239" t="s">
        <v>1991</v>
      </c>
      <c r="F481" s="239" t="s">
        <v>18</v>
      </c>
      <c r="G481" s="240">
        <v>1</v>
      </c>
      <c r="H481" s="238">
        <f>ROUND(VLOOKUP(A481,'ESTUDIO DE MERCADO (2)'!$A$7:$BP$540,67,0),0)</f>
        <v>343</v>
      </c>
      <c r="I481" s="241">
        <f t="shared" si="14"/>
        <v>65</v>
      </c>
      <c r="J481" s="241">
        <f t="shared" si="15"/>
        <v>408</v>
      </c>
      <c r="L481" s="28"/>
      <c r="M481" s="28"/>
      <c r="N481" s="28"/>
      <c r="O481" s="25"/>
    </row>
    <row r="482" spans="1:15" ht="24.95" customHeight="1" x14ac:dyDescent="0.25">
      <c r="A482" s="214">
        <v>645</v>
      </c>
      <c r="B482" s="104" t="s">
        <v>1997</v>
      </c>
      <c r="C482" s="217" t="s">
        <v>18</v>
      </c>
      <c r="D482" s="73">
        <v>477</v>
      </c>
      <c r="E482" s="239" t="s">
        <v>1992</v>
      </c>
      <c r="F482" s="239" t="s">
        <v>18</v>
      </c>
      <c r="G482" s="240">
        <v>1</v>
      </c>
      <c r="H482" s="238">
        <f>ROUND(VLOOKUP(A482,'ESTUDIO DE MERCADO (2)'!$A$7:$BP$540,67,0),0)</f>
        <v>218</v>
      </c>
      <c r="I482" s="241">
        <f t="shared" si="14"/>
        <v>41</v>
      </c>
      <c r="J482" s="241">
        <f t="shared" si="15"/>
        <v>259</v>
      </c>
      <c r="L482" s="28"/>
      <c r="M482" s="28"/>
      <c r="N482" s="28"/>
      <c r="O482" s="25"/>
    </row>
    <row r="483" spans="1:15" ht="24.95" customHeight="1" x14ac:dyDescent="0.25">
      <c r="A483" s="214">
        <v>646</v>
      </c>
      <c r="B483" s="104" t="s">
        <v>1998</v>
      </c>
      <c r="C483" s="217" t="s">
        <v>18</v>
      </c>
      <c r="D483" s="73">
        <v>478</v>
      </c>
      <c r="E483" s="239" t="s">
        <v>1993</v>
      </c>
      <c r="F483" s="239" t="s">
        <v>18</v>
      </c>
      <c r="G483" s="240">
        <v>1</v>
      </c>
      <c r="H483" s="238">
        <f>ROUND(VLOOKUP(A483,'ESTUDIO DE MERCADO (2)'!$A$7:$BP$540,67,0),0)</f>
        <v>259</v>
      </c>
      <c r="I483" s="241">
        <f t="shared" si="14"/>
        <v>49</v>
      </c>
      <c r="J483" s="241">
        <f t="shared" si="15"/>
        <v>308</v>
      </c>
      <c r="L483" s="28"/>
      <c r="M483" s="28"/>
      <c r="N483" s="28"/>
      <c r="O483" s="25"/>
    </row>
    <row r="484" spans="1:15" ht="24.95" customHeight="1" x14ac:dyDescent="0.25">
      <c r="A484" s="214">
        <v>647</v>
      </c>
      <c r="B484" s="104" t="s">
        <v>1999</v>
      </c>
      <c r="C484" s="217" t="s">
        <v>18</v>
      </c>
      <c r="D484" s="73">
        <v>479</v>
      </c>
      <c r="E484" s="239" t="s">
        <v>1994</v>
      </c>
      <c r="F484" s="239" t="s">
        <v>18</v>
      </c>
      <c r="G484" s="240">
        <v>1</v>
      </c>
      <c r="H484" s="238">
        <f>ROUND(VLOOKUP(A484,'ESTUDIO DE MERCADO (2)'!$A$7:$BP$540,67,0),0)</f>
        <v>251</v>
      </c>
      <c r="I484" s="241">
        <f t="shared" si="14"/>
        <v>48</v>
      </c>
      <c r="J484" s="241">
        <f t="shared" si="15"/>
        <v>299</v>
      </c>
      <c r="L484" s="28"/>
      <c r="M484" s="28"/>
      <c r="N484" s="28"/>
      <c r="O484" s="25"/>
    </row>
    <row r="485" spans="1:15" ht="24.95" customHeight="1" x14ac:dyDescent="0.25">
      <c r="A485" s="214">
        <v>648</v>
      </c>
      <c r="B485" s="104" t="s">
        <v>2000</v>
      </c>
      <c r="C485" s="217" t="s">
        <v>18</v>
      </c>
      <c r="D485" s="73">
        <v>480</v>
      </c>
      <c r="E485" s="239" t="s">
        <v>1995</v>
      </c>
      <c r="F485" s="239" t="s">
        <v>18</v>
      </c>
      <c r="G485" s="240">
        <v>1</v>
      </c>
      <c r="H485" s="238">
        <f>ROUND(VLOOKUP(A485,'ESTUDIO DE MERCADO (2)'!$A$7:$BP$540,67,0),0)</f>
        <v>26882</v>
      </c>
      <c r="I485" s="241">
        <f t="shared" si="14"/>
        <v>5108</v>
      </c>
      <c r="J485" s="241">
        <f t="shared" si="15"/>
        <v>31990</v>
      </c>
      <c r="L485" s="28"/>
      <c r="M485" s="28"/>
      <c r="N485" s="28"/>
      <c r="O485" s="25"/>
    </row>
    <row r="486" spans="1:15" ht="24.95" customHeight="1" x14ac:dyDescent="0.25">
      <c r="A486" s="214">
        <v>649</v>
      </c>
      <c r="B486" s="104" t="s">
        <v>2001</v>
      </c>
      <c r="C486" s="217" t="s">
        <v>18</v>
      </c>
      <c r="D486" s="73">
        <v>481</v>
      </c>
      <c r="E486" s="239" t="s">
        <v>1996</v>
      </c>
      <c r="F486" s="239" t="s">
        <v>18</v>
      </c>
      <c r="G486" s="240">
        <v>1</v>
      </c>
      <c r="H486" s="238">
        <f>ROUND(VLOOKUP(A486,'ESTUDIO DE MERCADO (2)'!$A$7:$BP$540,67,0),0)</f>
        <v>70588</v>
      </c>
      <c r="I486" s="241">
        <f t="shared" si="14"/>
        <v>13412</v>
      </c>
      <c r="J486" s="241">
        <f t="shared" si="15"/>
        <v>84000</v>
      </c>
      <c r="L486" s="28"/>
      <c r="M486" s="28"/>
      <c r="N486" s="28"/>
      <c r="O486" s="25"/>
    </row>
    <row r="487" spans="1:15" ht="24.95" customHeight="1" x14ac:dyDescent="0.25">
      <c r="A487" s="214">
        <v>650</v>
      </c>
      <c r="B487" s="104" t="s">
        <v>2002</v>
      </c>
      <c r="C487" s="217" t="s">
        <v>18</v>
      </c>
      <c r="D487" s="73">
        <v>482</v>
      </c>
      <c r="E487" s="239" t="s">
        <v>1997</v>
      </c>
      <c r="F487" s="239" t="s">
        <v>18</v>
      </c>
      <c r="G487" s="240">
        <v>1</v>
      </c>
      <c r="H487" s="238">
        <f>ROUND(VLOOKUP(A487,'ESTUDIO DE MERCADO (2)'!$A$7:$BP$540,67,0),0)</f>
        <v>8571</v>
      </c>
      <c r="I487" s="241">
        <f t="shared" si="14"/>
        <v>1628</v>
      </c>
      <c r="J487" s="241">
        <f t="shared" si="15"/>
        <v>10199</v>
      </c>
      <c r="L487" s="28"/>
      <c r="M487" s="28"/>
      <c r="N487" s="28"/>
      <c r="O487" s="25"/>
    </row>
    <row r="488" spans="1:15" ht="24.95" customHeight="1" x14ac:dyDescent="0.25">
      <c r="A488" s="214">
        <v>651</v>
      </c>
      <c r="B488" s="104" t="s">
        <v>2003</v>
      </c>
      <c r="C488" s="217" t="s">
        <v>18</v>
      </c>
      <c r="D488" s="73">
        <v>483</v>
      </c>
      <c r="E488" s="239" t="s">
        <v>1998</v>
      </c>
      <c r="F488" s="239" t="s">
        <v>18</v>
      </c>
      <c r="G488" s="240">
        <v>1</v>
      </c>
      <c r="H488" s="238">
        <f>ROUND(VLOOKUP(A488,'ESTUDIO DE MERCADO (2)'!$A$7:$BP$540,67,0),0)</f>
        <v>7227</v>
      </c>
      <c r="I488" s="241">
        <f t="shared" si="14"/>
        <v>1373</v>
      </c>
      <c r="J488" s="241">
        <f t="shared" si="15"/>
        <v>8600</v>
      </c>
      <c r="L488" s="28"/>
      <c r="M488" s="28"/>
      <c r="N488" s="28"/>
      <c r="O488" s="25"/>
    </row>
    <row r="489" spans="1:15" ht="24.95" customHeight="1" x14ac:dyDescent="0.25">
      <c r="A489" s="214">
        <v>652</v>
      </c>
      <c r="B489" s="104" t="s">
        <v>2004</v>
      </c>
      <c r="C489" s="217" t="s">
        <v>18</v>
      </c>
      <c r="D489" s="73">
        <v>484</v>
      </c>
      <c r="E489" s="239" t="s">
        <v>1999</v>
      </c>
      <c r="F489" s="239" t="s">
        <v>18</v>
      </c>
      <c r="G489" s="240">
        <v>1</v>
      </c>
      <c r="H489" s="238">
        <f>ROUND(VLOOKUP(A489,'ESTUDIO DE MERCADO (2)'!$A$7:$BP$540,67,0),0)</f>
        <v>5546</v>
      </c>
      <c r="I489" s="241">
        <f t="shared" si="14"/>
        <v>1054</v>
      </c>
      <c r="J489" s="241">
        <f t="shared" si="15"/>
        <v>6600</v>
      </c>
      <c r="L489" s="28"/>
      <c r="M489" s="28"/>
      <c r="N489" s="28"/>
      <c r="O489" s="25"/>
    </row>
    <row r="490" spans="1:15" ht="24.95" customHeight="1" x14ac:dyDescent="0.25">
      <c r="A490" s="214">
        <v>653</v>
      </c>
      <c r="B490" s="104" t="s">
        <v>2005</v>
      </c>
      <c r="C490" s="217" t="s">
        <v>18</v>
      </c>
      <c r="D490" s="73">
        <v>485</v>
      </c>
      <c r="E490" s="239" t="s">
        <v>2000</v>
      </c>
      <c r="F490" s="239" t="s">
        <v>18</v>
      </c>
      <c r="G490" s="240">
        <v>1</v>
      </c>
      <c r="H490" s="238">
        <f>ROUND(VLOOKUP(A490,'ESTUDIO DE MERCADO (2)'!$A$7:$BP$540,67,0),0)</f>
        <v>2479</v>
      </c>
      <c r="I490" s="241">
        <f t="shared" si="14"/>
        <v>471</v>
      </c>
      <c r="J490" s="241">
        <f t="shared" si="15"/>
        <v>2950</v>
      </c>
      <c r="L490" s="28"/>
      <c r="M490" s="28"/>
      <c r="N490" s="28"/>
      <c r="O490" s="25"/>
    </row>
    <row r="491" spans="1:15" ht="24.95" customHeight="1" x14ac:dyDescent="0.25">
      <c r="A491" s="214">
        <v>654</v>
      </c>
      <c r="B491" s="104" t="s">
        <v>2006</v>
      </c>
      <c r="C491" s="217" t="s">
        <v>18</v>
      </c>
      <c r="D491" s="73">
        <v>486</v>
      </c>
      <c r="E491" s="239" t="s">
        <v>2001</v>
      </c>
      <c r="F491" s="239" t="s">
        <v>18</v>
      </c>
      <c r="G491" s="240">
        <v>1</v>
      </c>
      <c r="H491" s="238">
        <f>ROUND(VLOOKUP(A491,'ESTUDIO DE MERCADO (2)'!$A$7:$BP$540,67,0),0)</f>
        <v>11345</v>
      </c>
      <c r="I491" s="241">
        <f t="shared" si="14"/>
        <v>2156</v>
      </c>
      <c r="J491" s="241">
        <f t="shared" si="15"/>
        <v>13501</v>
      </c>
      <c r="L491" s="28"/>
      <c r="M491" s="28"/>
      <c r="N491" s="28"/>
      <c r="O491" s="25"/>
    </row>
    <row r="492" spans="1:15" ht="24.95" customHeight="1" x14ac:dyDescent="0.25">
      <c r="A492" s="214">
        <v>655</v>
      </c>
      <c r="B492" s="104" t="s">
        <v>2007</v>
      </c>
      <c r="C492" s="217" t="s">
        <v>18</v>
      </c>
      <c r="D492" s="73">
        <v>487</v>
      </c>
      <c r="E492" s="239" t="s">
        <v>2002</v>
      </c>
      <c r="F492" s="239" t="s">
        <v>18</v>
      </c>
      <c r="G492" s="240">
        <v>1</v>
      </c>
      <c r="H492" s="238">
        <f>ROUND(VLOOKUP(A492,'ESTUDIO DE MERCADO (2)'!$A$7:$BP$540,67,0),0)</f>
        <v>8571</v>
      </c>
      <c r="I492" s="241">
        <f t="shared" si="14"/>
        <v>1628</v>
      </c>
      <c r="J492" s="241">
        <f t="shared" si="15"/>
        <v>10199</v>
      </c>
      <c r="L492" s="28"/>
      <c r="M492" s="28"/>
      <c r="N492" s="28"/>
      <c r="O492" s="25"/>
    </row>
    <row r="493" spans="1:15" ht="24.95" customHeight="1" x14ac:dyDescent="0.25">
      <c r="A493" s="214">
        <v>656</v>
      </c>
      <c r="B493" s="104" t="s">
        <v>2008</v>
      </c>
      <c r="C493" s="217" t="s">
        <v>18</v>
      </c>
      <c r="D493" s="73">
        <v>488</v>
      </c>
      <c r="E493" s="239" t="s">
        <v>2003</v>
      </c>
      <c r="F493" s="239" t="s">
        <v>18</v>
      </c>
      <c r="G493" s="240">
        <v>1</v>
      </c>
      <c r="H493" s="238">
        <f>ROUND(VLOOKUP(A493,'ESTUDIO DE MERCADO (2)'!$A$7:$BP$540,67,0),0)</f>
        <v>15964</v>
      </c>
      <c r="I493" s="241">
        <f t="shared" si="14"/>
        <v>3033</v>
      </c>
      <c r="J493" s="241">
        <f t="shared" si="15"/>
        <v>18997</v>
      </c>
      <c r="L493" s="28"/>
      <c r="M493" s="28"/>
      <c r="N493" s="28"/>
      <c r="O493" s="25"/>
    </row>
    <row r="494" spans="1:15" ht="24.95" customHeight="1" x14ac:dyDescent="0.25">
      <c r="A494" s="214">
        <v>657</v>
      </c>
      <c r="B494" s="104" t="s">
        <v>2009</v>
      </c>
      <c r="C494" s="217" t="s">
        <v>18</v>
      </c>
      <c r="D494" s="73">
        <v>489</v>
      </c>
      <c r="E494" s="239" t="s">
        <v>2004</v>
      </c>
      <c r="F494" s="239" t="s">
        <v>18</v>
      </c>
      <c r="G494" s="240">
        <v>1</v>
      </c>
      <c r="H494" s="238">
        <f>ROUND(VLOOKUP(A494,'ESTUDIO DE MERCADO (2)'!$A$7:$BP$540,67,0),0)</f>
        <v>5546</v>
      </c>
      <c r="I494" s="241">
        <f t="shared" si="14"/>
        <v>1054</v>
      </c>
      <c r="J494" s="241">
        <f t="shared" si="15"/>
        <v>6600</v>
      </c>
      <c r="L494" s="28"/>
      <c r="M494" s="28"/>
      <c r="N494" s="28"/>
      <c r="O494" s="25"/>
    </row>
    <row r="495" spans="1:15" ht="24.95" customHeight="1" x14ac:dyDescent="0.25">
      <c r="A495" s="214">
        <v>658</v>
      </c>
      <c r="B495" s="104" t="s">
        <v>2010</v>
      </c>
      <c r="C495" s="217" t="s">
        <v>907</v>
      </c>
      <c r="D495" s="73">
        <v>490</v>
      </c>
      <c r="E495" s="239" t="s">
        <v>2005</v>
      </c>
      <c r="F495" s="239" t="s">
        <v>907</v>
      </c>
      <c r="G495" s="240">
        <v>1</v>
      </c>
      <c r="H495" s="238">
        <f>ROUND(VLOOKUP(A495,'ESTUDIO DE MERCADO (2)'!$A$7:$BP$540,67,0),0)</f>
        <v>312521</v>
      </c>
      <c r="I495" s="241">
        <f t="shared" si="14"/>
        <v>59379</v>
      </c>
      <c r="J495" s="241">
        <f t="shared" si="15"/>
        <v>371900</v>
      </c>
      <c r="L495" s="28"/>
      <c r="M495" s="28"/>
      <c r="N495" s="28"/>
      <c r="O495" s="25"/>
    </row>
    <row r="496" spans="1:15" ht="24.95" customHeight="1" x14ac:dyDescent="0.25">
      <c r="A496" s="214">
        <v>659</v>
      </c>
      <c r="B496" s="104" t="s">
        <v>2011</v>
      </c>
      <c r="C496" s="217" t="s">
        <v>18</v>
      </c>
      <c r="D496" s="73">
        <v>491</v>
      </c>
      <c r="E496" s="239" t="s">
        <v>2006</v>
      </c>
      <c r="F496" s="239" t="s">
        <v>18</v>
      </c>
      <c r="G496" s="240">
        <v>1</v>
      </c>
      <c r="H496" s="238">
        <f>ROUND(VLOOKUP(A496,'ESTUDIO DE MERCADO (2)'!$A$7:$BP$540,67,0),0)</f>
        <v>185630</v>
      </c>
      <c r="I496" s="241">
        <f t="shared" si="14"/>
        <v>35270</v>
      </c>
      <c r="J496" s="241">
        <f t="shared" si="15"/>
        <v>220900</v>
      </c>
      <c r="L496" s="28"/>
      <c r="M496" s="28"/>
      <c r="N496" s="28"/>
      <c r="O496" s="25"/>
    </row>
    <row r="497" spans="1:15" ht="24.95" customHeight="1" x14ac:dyDescent="0.25">
      <c r="A497" s="214">
        <v>660</v>
      </c>
      <c r="B497" s="141" t="s">
        <v>2012</v>
      </c>
      <c r="C497" s="217" t="s">
        <v>18</v>
      </c>
      <c r="D497" s="73">
        <v>492</v>
      </c>
      <c r="E497" s="239" t="s">
        <v>2007</v>
      </c>
      <c r="F497" s="239" t="s">
        <v>18</v>
      </c>
      <c r="G497" s="240">
        <v>1</v>
      </c>
      <c r="H497" s="238">
        <f>ROUND(VLOOKUP(A497,'ESTUDIO DE MERCADO (2)'!$A$7:$BP$540,67,0),0)</f>
        <v>2745</v>
      </c>
      <c r="I497" s="241">
        <f t="shared" si="14"/>
        <v>522</v>
      </c>
      <c r="J497" s="241">
        <f t="shared" si="15"/>
        <v>3267</v>
      </c>
      <c r="L497" s="28"/>
      <c r="M497" s="28"/>
      <c r="N497" s="28"/>
      <c r="O497" s="25"/>
    </row>
    <row r="498" spans="1:15" ht="24.95" customHeight="1" x14ac:dyDescent="0.25">
      <c r="A498" s="214">
        <v>661</v>
      </c>
      <c r="B498" s="104" t="s">
        <v>2013</v>
      </c>
      <c r="C498" s="217" t="s">
        <v>18</v>
      </c>
      <c r="D498" s="73">
        <v>493</v>
      </c>
      <c r="E498" s="239" t="s">
        <v>2008</v>
      </c>
      <c r="F498" s="239" t="s">
        <v>18</v>
      </c>
      <c r="G498" s="240">
        <v>1</v>
      </c>
      <c r="H498" s="238">
        <f>ROUND(VLOOKUP(A498,'ESTUDIO DE MERCADO (2)'!$A$7:$BP$540,67,0),0)</f>
        <v>6975</v>
      </c>
      <c r="I498" s="241">
        <f t="shared" si="14"/>
        <v>1325</v>
      </c>
      <c r="J498" s="241">
        <f t="shared" si="15"/>
        <v>8300</v>
      </c>
      <c r="L498" s="28"/>
      <c r="M498" s="28"/>
      <c r="N498" s="28"/>
      <c r="O498" s="25"/>
    </row>
    <row r="499" spans="1:15" ht="24.95" customHeight="1" x14ac:dyDescent="0.25">
      <c r="A499" s="214">
        <v>662</v>
      </c>
      <c r="B499" s="104" t="s">
        <v>2014</v>
      </c>
      <c r="C499" s="217" t="s">
        <v>18</v>
      </c>
      <c r="D499" s="73">
        <v>494</v>
      </c>
      <c r="E499" s="239" t="s">
        <v>2009</v>
      </c>
      <c r="F499" s="239" t="s">
        <v>18</v>
      </c>
      <c r="G499" s="240">
        <v>1</v>
      </c>
      <c r="H499" s="238">
        <f>ROUND(VLOOKUP(A499,'ESTUDIO DE MERCADO (2)'!$A$7:$BP$540,67,0),0)</f>
        <v>2437</v>
      </c>
      <c r="I499" s="241">
        <f t="shared" si="14"/>
        <v>463</v>
      </c>
      <c r="J499" s="241">
        <f t="shared" si="15"/>
        <v>2900</v>
      </c>
      <c r="L499" s="28"/>
      <c r="M499" s="28"/>
      <c r="N499" s="28"/>
      <c r="O499" s="25"/>
    </row>
    <row r="500" spans="1:15" ht="24.95" customHeight="1" x14ac:dyDescent="0.25">
      <c r="A500" s="214">
        <v>663</v>
      </c>
      <c r="B500" s="104" t="s">
        <v>2015</v>
      </c>
      <c r="C500" s="217" t="s">
        <v>18</v>
      </c>
      <c r="D500" s="73">
        <v>495</v>
      </c>
      <c r="E500" s="239" t="s">
        <v>2010</v>
      </c>
      <c r="F500" s="239" t="s">
        <v>18</v>
      </c>
      <c r="G500" s="240">
        <v>1</v>
      </c>
      <c r="H500" s="238">
        <f>ROUND(VLOOKUP(A500,'ESTUDIO DE MERCADO (2)'!$A$7:$BP$540,67,0),0)</f>
        <v>7353</v>
      </c>
      <c r="I500" s="241">
        <f t="shared" si="14"/>
        <v>1397</v>
      </c>
      <c r="J500" s="241">
        <f t="shared" si="15"/>
        <v>8750</v>
      </c>
      <c r="L500" s="28"/>
      <c r="M500" s="28"/>
      <c r="N500" s="28"/>
      <c r="O500" s="25"/>
    </row>
    <row r="501" spans="1:15" ht="24.95" customHeight="1" x14ac:dyDescent="0.25">
      <c r="A501" s="214">
        <v>664</v>
      </c>
      <c r="B501" s="254" t="s">
        <v>2016</v>
      </c>
      <c r="C501" s="217" t="s">
        <v>18</v>
      </c>
      <c r="D501" s="73">
        <v>496</v>
      </c>
      <c r="E501" s="239" t="s">
        <v>2011</v>
      </c>
      <c r="F501" s="239" t="s">
        <v>18</v>
      </c>
      <c r="G501" s="240">
        <v>1</v>
      </c>
      <c r="H501" s="238">
        <f>ROUND(VLOOKUP(A501,'ESTUDIO DE MERCADO (2)'!$A$7:$BP$540,67,0),0)</f>
        <v>10000</v>
      </c>
      <c r="I501" s="241">
        <f t="shared" si="14"/>
        <v>1900</v>
      </c>
      <c r="J501" s="241">
        <f t="shared" si="15"/>
        <v>11900</v>
      </c>
      <c r="L501" s="28"/>
      <c r="M501" s="28"/>
      <c r="N501" s="28"/>
      <c r="O501" s="25"/>
    </row>
    <row r="502" spans="1:15" ht="24.95" customHeight="1" x14ac:dyDescent="0.25">
      <c r="A502" s="214">
        <v>666</v>
      </c>
      <c r="B502" s="104" t="s">
        <v>2017</v>
      </c>
      <c r="C502" s="217" t="s">
        <v>18</v>
      </c>
      <c r="D502" s="73">
        <v>497</v>
      </c>
      <c r="E502" s="239" t="s">
        <v>2012</v>
      </c>
      <c r="F502" s="239" t="s">
        <v>18</v>
      </c>
      <c r="G502" s="240">
        <v>1</v>
      </c>
      <c r="H502" s="238">
        <f>ROUND(VLOOKUP(A502,'ESTUDIO DE MERCADO (2)'!$A$7:$BP$540,67,0),0)</f>
        <v>29328</v>
      </c>
      <c r="I502" s="241">
        <f t="shared" si="14"/>
        <v>5572</v>
      </c>
      <c r="J502" s="241">
        <f t="shared" si="15"/>
        <v>34900</v>
      </c>
      <c r="L502" s="28"/>
      <c r="M502" s="28"/>
      <c r="N502" s="28"/>
      <c r="O502" s="25"/>
    </row>
    <row r="503" spans="1:15" ht="24.95" customHeight="1" x14ac:dyDescent="0.25">
      <c r="A503" s="214">
        <v>667</v>
      </c>
      <c r="B503" s="104" t="s">
        <v>2018</v>
      </c>
      <c r="C503" s="217" t="s">
        <v>18</v>
      </c>
      <c r="D503" s="73">
        <v>498</v>
      </c>
      <c r="E503" s="239" t="s">
        <v>2013</v>
      </c>
      <c r="F503" s="239" t="s">
        <v>18</v>
      </c>
      <c r="G503" s="240">
        <v>1</v>
      </c>
      <c r="H503" s="238">
        <f>ROUND(VLOOKUP(A503,'ESTUDIO DE MERCADO (2)'!$A$7:$BP$540,67,0),0)</f>
        <v>5882</v>
      </c>
      <c r="I503" s="241">
        <f t="shared" si="14"/>
        <v>1118</v>
      </c>
      <c r="J503" s="241">
        <f t="shared" si="15"/>
        <v>7000</v>
      </c>
      <c r="L503" s="28"/>
      <c r="M503" s="28"/>
      <c r="N503" s="28"/>
      <c r="O503" s="25"/>
    </row>
    <row r="504" spans="1:15" ht="24.95" customHeight="1" x14ac:dyDescent="0.25">
      <c r="A504" s="214">
        <v>668</v>
      </c>
      <c r="B504" s="104" t="s">
        <v>2019</v>
      </c>
      <c r="C504" s="217" t="s">
        <v>18</v>
      </c>
      <c r="D504" s="73">
        <v>499</v>
      </c>
      <c r="E504" s="239" t="s">
        <v>2014</v>
      </c>
      <c r="F504" s="239" t="s">
        <v>18</v>
      </c>
      <c r="G504" s="240">
        <v>1</v>
      </c>
      <c r="H504" s="238">
        <f>ROUND(VLOOKUP(A504,'ESTUDIO DE MERCADO (2)'!$A$7:$BP$540,67,0),0)</f>
        <v>5454</v>
      </c>
      <c r="I504" s="241">
        <f t="shared" si="14"/>
        <v>1036</v>
      </c>
      <c r="J504" s="241">
        <f t="shared" si="15"/>
        <v>6490</v>
      </c>
      <c r="L504" s="28"/>
      <c r="M504" s="28"/>
      <c r="N504" s="28"/>
      <c r="O504" s="25"/>
    </row>
    <row r="505" spans="1:15" ht="24.95" customHeight="1" x14ac:dyDescent="0.25">
      <c r="A505" s="214">
        <v>669</v>
      </c>
      <c r="B505" s="104" t="s">
        <v>2020</v>
      </c>
      <c r="C505" s="217" t="s">
        <v>18</v>
      </c>
      <c r="D505" s="73">
        <v>500</v>
      </c>
      <c r="E505" s="239" t="s">
        <v>2015</v>
      </c>
      <c r="F505" s="239" t="s">
        <v>18</v>
      </c>
      <c r="G505" s="240">
        <v>1</v>
      </c>
      <c r="H505" s="238">
        <f>ROUND(VLOOKUP(A505,'ESTUDIO DE MERCADO (2)'!$A$7:$BP$540,67,0),0)</f>
        <v>1172</v>
      </c>
      <c r="I505" s="241">
        <f t="shared" si="14"/>
        <v>223</v>
      </c>
      <c r="J505" s="241">
        <f t="shared" si="15"/>
        <v>1395</v>
      </c>
      <c r="L505" s="28"/>
      <c r="M505" s="28"/>
      <c r="N505" s="28"/>
      <c r="O505" s="25"/>
    </row>
    <row r="506" spans="1:15" ht="24.95" customHeight="1" x14ac:dyDescent="0.25">
      <c r="A506" s="214">
        <v>670</v>
      </c>
      <c r="B506" s="104" t="s">
        <v>2021</v>
      </c>
      <c r="C506" s="217" t="s">
        <v>18</v>
      </c>
      <c r="D506" s="73">
        <v>501</v>
      </c>
      <c r="E506" s="239" t="s">
        <v>2016</v>
      </c>
      <c r="F506" s="239" t="s">
        <v>18</v>
      </c>
      <c r="G506" s="240">
        <v>1</v>
      </c>
      <c r="H506" s="238">
        <f>ROUND(VLOOKUP(A506,'ESTUDIO DE MERCADO (2)'!$A$7:$BP$540,67,0),0)</f>
        <v>8151</v>
      </c>
      <c r="I506" s="241">
        <f t="shared" si="14"/>
        <v>1549</v>
      </c>
      <c r="J506" s="241">
        <f t="shared" si="15"/>
        <v>9700</v>
      </c>
      <c r="L506" s="28"/>
      <c r="M506" s="28"/>
      <c r="N506" s="28"/>
      <c r="O506" s="25"/>
    </row>
    <row r="507" spans="1:15" ht="24.95" customHeight="1" x14ac:dyDescent="0.25">
      <c r="A507" s="214">
        <v>671</v>
      </c>
      <c r="B507" s="104" t="s">
        <v>2083</v>
      </c>
      <c r="C507" s="217" t="s">
        <v>18</v>
      </c>
      <c r="D507" s="73">
        <v>502</v>
      </c>
      <c r="E507" s="239" t="s">
        <v>2017</v>
      </c>
      <c r="F507" s="239" t="s">
        <v>18</v>
      </c>
      <c r="G507" s="240">
        <v>1</v>
      </c>
      <c r="H507" s="238">
        <f>ROUND(VLOOKUP(A507,'ESTUDIO DE MERCADO (2)'!$A$7:$BP$540,67,0),0)</f>
        <v>544177</v>
      </c>
      <c r="I507" s="241">
        <f t="shared" si="14"/>
        <v>103394</v>
      </c>
      <c r="J507" s="241">
        <f t="shared" si="15"/>
        <v>647571</v>
      </c>
      <c r="L507" s="28"/>
      <c r="M507" s="28"/>
      <c r="N507" s="28"/>
      <c r="O507" s="25"/>
    </row>
    <row r="508" spans="1:15" ht="24.95" customHeight="1" x14ac:dyDescent="0.25">
      <c r="A508" s="214">
        <v>672</v>
      </c>
      <c r="B508" s="104" t="s">
        <v>2024</v>
      </c>
      <c r="C508" s="217" t="s">
        <v>18</v>
      </c>
      <c r="D508" s="73">
        <v>503</v>
      </c>
      <c r="E508" s="239" t="s">
        <v>2018</v>
      </c>
      <c r="F508" s="239" t="s">
        <v>18</v>
      </c>
      <c r="G508" s="240">
        <v>1</v>
      </c>
      <c r="H508" s="238">
        <f>ROUND(VLOOKUP(A508,'ESTUDIO DE MERCADO (2)'!$A$7:$BP$540,67,0),0)</f>
        <v>1849</v>
      </c>
      <c r="I508" s="241">
        <f t="shared" si="14"/>
        <v>351</v>
      </c>
      <c r="J508" s="241">
        <f t="shared" si="15"/>
        <v>2200</v>
      </c>
      <c r="L508" s="28"/>
      <c r="M508" s="28"/>
      <c r="N508" s="28"/>
      <c r="O508" s="25"/>
    </row>
    <row r="509" spans="1:15" ht="24.95" customHeight="1" x14ac:dyDescent="0.25">
      <c r="A509" s="214">
        <v>673</v>
      </c>
      <c r="B509" s="104" t="s">
        <v>2025</v>
      </c>
      <c r="C509" s="217" t="s">
        <v>370</v>
      </c>
      <c r="D509" s="73">
        <v>504</v>
      </c>
      <c r="E509" s="239" t="s">
        <v>2019</v>
      </c>
      <c r="F509" s="239" t="s">
        <v>370</v>
      </c>
      <c r="G509" s="240">
        <v>1</v>
      </c>
      <c r="H509" s="238">
        <f>ROUND(VLOOKUP(A509,'ESTUDIO DE MERCADO (2)'!$A$7:$BP$540,67,0),0)</f>
        <v>726</v>
      </c>
      <c r="I509" s="241">
        <f t="shared" si="14"/>
        <v>138</v>
      </c>
      <c r="J509" s="241">
        <f t="shared" si="15"/>
        <v>864</v>
      </c>
      <c r="L509" s="28"/>
      <c r="M509" s="28"/>
      <c r="N509" s="28"/>
      <c r="O509" s="25"/>
    </row>
    <row r="510" spans="1:15" ht="24.95" customHeight="1" x14ac:dyDescent="0.25">
      <c r="A510" s="214">
        <v>674</v>
      </c>
      <c r="B510" s="104" t="s">
        <v>2026</v>
      </c>
      <c r="C510" s="217" t="s">
        <v>18</v>
      </c>
      <c r="D510" s="73">
        <v>505</v>
      </c>
      <c r="E510" s="239" t="s">
        <v>2020</v>
      </c>
      <c r="F510" s="239" t="s">
        <v>18</v>
      </c>
      <c r="G510" s="240">
        <v>1</v>
      </c>
      <c r="H510" s="238">
        <f>ROUND(VLOOKUP(A510,'ESTUDIO DE MERCADO (2)'!$A$7:$BP$540,67,0),0)</f>
        <v>40252</v>
      </c>
      <c r="I510" s="241">
        <f t="shared" si="14"/>
        <v>7648</v>
      </c>
      <c r="J510" s="241">
        <f t="shared" si="15"/>
        <v>47900</v>
      </c>
      <c r="L510" s="28"/>
      <c r="M510" s="28"/>
      <c r="N510" s="28"/>
      <c r="O510" s="25"/>
    </row>
    <row r="511" spans="1:15" ht="24.95" customHeight="1" x14ac:dyDescent="0.25">
      <c r="A511" s="214">
        <v>675</v>
      </c>
      <c r="B511" s="104" t="s">
        <v>2027</v>
      </c>
      <c r="C511" s="217" t="s">
        <v>18</v>
      </c>
      <c r="D511" s="73">
        <v>506</v>
      </c>
      <c r="E511" s="239" t="s">
        <v>2021</v>
      </c>
      <c r="F511" s="239" t="s">
        <v>18</v>
      </c>
      <c r="G511" s="240">
        <v>1</v>
      </c>
      <c r="H511" s="238">
        <f>ROUND(VLOOKUP(A511,'ESTUDIO DE MERCADO (2)'!$A$7:$BP$540,67,0),0)</f>
        <v>12353</v>
      </c>
      <c r="I511" s="241">
        <f t="shared" si="14"/>
        <v>2347</v>
      </c>
      <c r="J511" s="241">
        <f t="shared" si="15"/>
        <v>14700</v>
      </c>
      <c r="L511" s="28"/>
      <c r="M511" s="28"/>
      <c r="N511" s="28"/>
      <c r="O511" s="25"/>
    </row>
    <row r="512" spans="1:15" ht="24.95" customHeight="1" x14ac:dyDescent="0.25">
      <c r="A512" s="214">
        <v>676</v>
      </c>
      <c r="B512" s="104" t="s">
        <v>2028</v>
      </c>
      <c r="C512" s="217" t="s">
        <v>18</v>
      </c>
      <c r="D512" s="73">
        <v>507</v>
      </c>
      <c r="E512" s="239" t="s">
        <v>2022</v>
      </c>
      <c r="F512" s="239" t="s">
        <v>18</v>
      </c>
      <c r="G512" s="240">
        <v>1</v>
      </c>
      <c r="H512" s="238">
        <f>ROUND(VLOOKUP(A512,'ESTUDIO DE MERCADO (2)'!$A$7:$BP$540,67,0),0)</f>
        <v>22605</v>
      </c>
      <c r="I512" s="241">
        <f t="shared" si="14"/>
        <v>4295</v>
      </c>
      <c r="J512" s="241">
        <f t="shared" si="15"/>
        <v>26900</v>
      </c>
      <c r="L512" s="28"/>
      <c r="M512" s="28"/>
      <c r="N512" s="28"/>
      <c r="O512" s="25"/>
    </row>
    <row r="513" spans="1:15" ht="24.95" customHeight="1" x14ac:dyDescent="0.25">
      <c r="A513" s="214">
        <v>679</v>
      </c>
      <c r="B513" s="104" t="s">
        <v>2029</v>
      </c>
      <c r="C513" s="217" t="s">
        <v>1391</v>
      </c>
      <c r="D513" s="73">
        <v>508</v>
      </c>
      <c r="E513" s="239" t="s">
        <v>2023</v>
      </c>
      <c r="F513" s="239" t="s">
        <v>1391</v>
      </c>
      <c r="G513" s="240">
        <v>1</v>
      </c>
      <c r="H513" s="238">
        <f>ROUND(VLOOKUP(A513,'ESTUDIO DE MERCADO (2)'!$A$7:$BP$540,67,0),0)</f>
        <v>99481</v>
      </c>
      <c r="I513" s="241">
        <f t="shared" si="14"/>
        <v>18901</v>
      </c>
      <c r="J513" s="241">
        <f t="shared" si="15"/>
        <v>118382</v>
      </c>
      <c r="L513" s="28"/>
      <c r="M513" s="28"/>
      <c r="N513" s="28"/>
      <c r="O513" s="25"/>
    </row>
    <row r="514" spans="1:15" ht="24.95" customHeight="1" x14ac:dyDescent="0.25">
      <c r="A514" s="214">
        <v>680</v>
      </c>
      <c r="B514" s="104" t="s">
        <v>2030</v>
      </c>
      <c r="C514" s="217" t="s">
        <v>907</v>
      </c>
      <c r="D514" s="73">
        <v>509</v>
      </c>
      <c r="E514" s="239" t="s">
        <v>2024</v>
      </c>
      <c r="F514" s="239" t="s">
        <v>907</v>
      </c>
      <c r="G514" s="240">
        <v>1</v>
      </c>
      <c r="H514" s="238">
        <f>ROUND(VLOOKUP(A514,'ESTUDIO DE MERCADO (2)'!$A$7:$BP$540,67,0),0)</f>
        <v>45790</v>
      </c>
      <c r="I514" s="241">
        <f t="shared" si="14"/>
        <v>8700</v>
      </c>
      <c r="J514" s="241">
        <f t="shared" si="15"/>
        <v>54490</v>
      </c>
      <c r="L514" s="28"/>
      <c r="M514" s="28"/>
      <c r="N514" s="28"/>
      <c r="O514" s="25"/>
    </row>
    <row r="515" spans="1:15" ht="24.95" customHeight="1" x14ac:dyDescent="0.25">
      <c r="A515" s="214">
        <v>681</v>
      </c>
      <c r="B515" s="104" t="s">
        <v>2031</v>
      </c>
      <c r="C515" s="217" t="s">
        <v>18</v>
      </c>
      <c r="D515" s="73">
        <v>510</v>
      </c>
      <c r="E515" s="239" t="s">
        <v>2025</v>
      </c>
      <c r="F515" s="239" t="s">
        <v>18</v>
      </c>
      <c r="G515" s="240">
        <v>1</v>
      </c>
      <c r="H515" s="238">
        <f>ROUND(VLOOKUP(A515,'ESTUDIO DE MERCADO (2)'!$A$7:$BP$540,67,0),0)</f>
        <v>470504</v>
      </c>
      <c r="I515" s="241">
        <f t="shared" si="14"/>
        <v>89396</v>
      </c>
      <c r="J515" s="241">
        <f t="shared" si="15"/>
        <v>559900</v>
      </c>
      <c r="L515" s="28"/>
      <c r="M515" s="28"/>
      <c r="N515" s="28"/>
      <c r="O515" s="25"/>
    </row>
    <row r="516" spans="1:15" ht="24.95" customHeight="1" x14ac:dyDescent="0.25">
      <c r="A516" s="214">
        <v>682</v>
      </c>
      <c r="B516" s="104" t="s">
        <v>2032</v>
      </c>
      <c r="C516" s="217" t="s">
        <v>18</v>
      </c>
      <c r="D516" s="73">
        <v>511</v>
      </c>
      <c r="E516" s="239" t="s">
        <v>2026</v>
      </c>
      <c r="F516" s="239" t="s">
        <v>18</v>
      </c>
      <c r="G516" s="240">
        <v>1</v>
      </c>
      <c r="H516" s="238">
        <f>ROUND(VLOOKUP(A516,'ESTUDIO DE MERCADO (2)'!$A$7:$BP$540,67,0),0)</f>
        <v>67143</v>
      </c>
      <c r="I516" s="241">
        <f t="shared" si="14"/>
        <v>12757</v>
      </c>
      <c r="J516" s="241">
        <f t="shared" si="15"/>
        <v>79900</v>
      </c>
      <c r="L516" s="28"/>
      <c r="M516" s="28"/>
      <c r="N516" s="28"/>
      <c r="O516" s="25"/>
    </row>
    <row r="517" spans="1:15" ht="24.95" customHeight="1" x14ac:dyDescent="0.25">
      <c r="A517" s="214">
        <v>683</v>
      </c>
      <c r="B517" s="104" t="s">
        <v>2033</v>
      </c>
      <c r="C517" s="217" t="s">
        <v>18</v>
      </c>
      <c r="D517" s="73">
        <v>512</v>
      </c>
      <c r="E517" s="239" t="s">
        <v>2027</v>
      </c>
      <c r="F517" s="239" t="s">
        <v>18</v>
      </c>
      <c r="G517" s="240">
        <v>1</v>
      </c>
      <c r="H517" s="238">
        <f>ROUND(VLOOKUP(A517,'ESTUDIO DE MERCADO (2)'!$A$7:$BP$540,67,0),0)</f>
        <v>215882</v>
      </c>
      <c r="I517" s="241">
        <f t="shared" si="14"/>
        <v>41018</v>
      </c>
      <c r="J517" s="241">
        <f t="shared" si="15"/>
        <v>256900</v>
      </c>
      <c r="L517" s="28"/>
      <c r="M517" s="28"/>
      <c r="N517" s="28"/>
      <c r="O517" s="25"/>
    </row>
    <row r="518" spans="1:15" ht="24.95" customHeight="1" x14ac:dyDescent="0.25">
      <c r="A518" s="214">
        <v>684</v>
      </c>
      <c r="B518" s="104" t="s">
        <v>2034</v>
      </c>
      <c r="C518" s="217" t="s">
        <v>18</v>
      </c>
      <c r="D518" s="73">
        <v>513</v>
      </c>
      <c r="E518" s="239" t="s">
        <v>2028</v>
      </c>
      <c r="F518" s="239" t="s">
        <v>18</v>
      </c>
      <c r="G518" s="240">
        <v>1</v>
      </c>
      <c r="H518" s="238">
        <f>ROUND(VLOOKUP(A518,'ESTUDIO DE MERCADO (2)'!$A$7:$BP$540,67,0),0)</f>
        <v>782</v>
      </c>
      <c r="I518" s="241">
        <f t="shared" si="14"/>
        <v>149</v>
      </c>
      <c r="J518" s="241">
        <f t="shared" si="15"/>
        <v>931</v>
      </c>
      <c r="L518" s="28"/>
      <c r="M518" s="28"/>
      <c r="N518" s="28"/>
      <c r="O518" s="25"/>
    </row>
    <row r="519" spans="1:15" ht="24.95" customHeight="1" x14ac:dyDescent="0.25">
      <c r="A519" s="214">
        <v>685</v>
      </c>
      <c r="B519" s="104" t="s">
        <v>2035</v>
      </c>
      <c r="C519" s="217" t="s">
        <v>18</v>
      </c>
      <c r="D519" s="73">
        <v>514</v>
      </c>
      <c r="E519" s="239" t="s">
        <v>2029</v>
      </c>
      <c r="F519" s="239" t="s">
        <v>18</v>
      </c>
      <c r="G519" s="240">
        <v>1</v>
      </c>
      <c r="H519" s="238">
        <f>ROUND(VLOOKUP(A519,'ESTUDIO DE MERCADO (2)'!$A$7:$BP$540,67,0),0)</f>
        <v>41933</v>
      </c>
      <c r="I519" s="241">
        <f t="shared" ref="I519:I538" si="16">ROUND(H519*0.19,0)</f>
        <v>7967</v>
      </c>
      <c r="J519" s="241">
        <f t="shared" ref="J519:J538" si="17">+I519+H519</f>
        <v>49900</v>
      </c>
      <c r="L519" s="28"/>
      <c r="M519" s="28"/>
      <c r="N519" s="28"/>
      <c r="O519" s="25"/>
    </row>
    <row r="520" spans="1:15" ht="24.95" customHeight="1" x14ac:dyDescent="0.25">
      <c r="A520" s="214">
        <v>686</v>
      </c>
      <c r="B520" s="104" t="s">
        <v>2036</v>
      </c>
      <c r="C520" s="217" t="s">
        <v>18</v>
      </c>
      <c r="D520" s="73">
        <v>515</v>
      </c>
      <c r="E520" s="239" t="s">
        <v>2030</v>
      </c>
      <c r="F520" s="239" t="s">
        <v>18</v>
      </c>
      <c r="G520" s="240">
        <v>1</v>
      </c>
      <c r="H520" s="238">
        <f>ROUND(VLOOKUP(A520,'ESTUDIO DE MERCADO (2)'!$A$7:$BP$540,67,0),0)</f>
        <v>2647</v>
      </c>
      <c r="I520" s="241">
        <f t="shared" si="16"/>
        <v>503</v>
      </c>
      <c r="J520" s="241">
        <f t="shared" si="17"/>
        <v>3150</v>
      </c>
      <c r="L520" s="28"/>
      <c r="M520" s="28"/>
      <c r="N520" s="28"/>
      <c r="O520" s="25"/>
    </row>
    <row r="521" spans="1:15" ht="24.95" customHeight="1" x14ac:dyDescent="0.25">
      <c r="A521" s="214">
        <v>687</v>
      </c>
      <c r="B521" s="104" t="s">
        <v>2037</v>
      </c>
      <c r="C521" s="217" t="s">
        <v>18</v>
      </c>
      <c r="D521" s="73">
        <v>516</v>
      </c>
      <c r="E521" s="239" t="s">
        <v>2031</v>
      </c>
      <c r="F521" s="239" t="s">
        <v>18</v>
      </c>
      <c r="G521" s="240">
        <v>1</v>
      </c>
      <c r="H521" s="238">
        <f>ROUND(VLOOKUP(A521,'ESTUDIO DE MERCADO (2)'!$A$7:$BP$540,67,0),0)</f>
        <v>313529</v>
      </c>
      <c r="I521" s="241">
        <f t="shared" si="16"/>
        <v>59571</v>
      </c>
      <c r="J521" s="241">
        <f t="shared" si="17"/>
        <v>373100</v>
      </c>
      <c r="L521" s="28"/>
      <c r="M521" s="28"/>
      <c r="N521" s="28"/>
      <c r="O521" s="25"/>
    </row>
    <row r="522" spans="1:15" ht="24.95" customHeight="1" x14ac:dyDescent="0.25">
      <c r="A522" s="214">
        <v>688</v>
      </c>
      <c r="B522" s="104" t="s">
        <v>2038</v>
      </c>
      <c r="C522" s="217" t="s">
        <v>1408</v>
      </c>
      <c r="D522" s="73">
        <v>517</v>
      </c>
      <c r="E522" s="239" t="s">
        <v>2032</v>
      </c>
      <c r="F522" s="239" t="s">
        <v>1408</v>
      </c>
      <c r="G522" s="240">
        <v>1</v>
      </c>
      <c r="H522" s="238">
        <f>ROUND(VLOOKUP(A522,'ESTUDIO DE MERCADO (2)'!$A$7:$BP$540,67,0),0)</f>
        <v>321765</v>
      </c>
      <c r="I522" s="241">
        <f t="shared" si="16"/>
        <v>61135</v>
      </c>
      <c r="J522" s="241">
        <f t="shared" si="17"/>
        <v>382900</v>
      </c>
      <c r="L522" s="28"/>
      <c r="M522" s="28"/>
      <c r="N522" s="28"/>
      <c r="O522" s="25"/>
    </row>
    <row r="523" spans="1:15" ht="24.95" customHeight="1" x14ac:dyDescent="0.25">
      <c r="A523" s="214">
        <v>690</v>
      </c>
      <c r="B523" s="104" t="s">
        <v>2039</v>
      </c>
      <c r="C523" s="217" t="s">
        <v>18</v>
      </c>
      <c r="D523" s="73">
        <v>518</v>
      </c>
      <c r="E523" s="239" t="s">
        <v>2033</v>
      </c>
      <c r="F523" s="239" t="s">
        <v>18</v>
      </c>
      <c r="G523" s="240">
        <v>1</v>
      </c>
      <c r="H523" s="238">
        <f>ROUND(VLOOKUP(A523,'ESTUDIO DE MERCADO (2)'!$A$7:$BP$540,67,0),0)</f>
        <v>271345</v>
      </c>
      <c r="I523" s="241">
        <f t="shared" si="16"/>
        <v>51556</v>
      </c>
      <c r="J523" s="241">
        <f t="shared" si="17"/>
        <v>322901</v>
      </c>
      <c r="L523" s="28"/>
      <c r="M523" s="28"/>
      <c r="N523" s="28"/>
      <c r="O523" s="25"/>
    </row>
    <row r="524" spans="1:15" ht="24.95" customHeight="1" x14ac:dyDescent="0.25">
      <c r="A524" s="214">
        <v>691</v>
      </c>
      <c r="B524" s="104" t="s">
        <v>2040</v>
      </c>
      <c r="C524" s="217" t="s">
        <v>18</v>
      </c>
      <c r="D524" s="73">
        <v>519</v>
      </c>
      <c r="E524" s="239" t="s">
        <v>2034</v>
      </c>
      <c r="F524" s="239" t="s">
        <v>18</v>
      </c>
      <c r="G524" s="240">
        <v>1</v>
      </c>
      <c r="H524" s="238">
        <f>ROUND(VLOOKUP(A524,'ESTUDIO DE MERCADO (2)'!$A$7:$BP$540,67,0),0)</f>
        <v>302437</v>
      </c>
      <c r="I524" s="241">
        <f t="shared" si="16"/>
        <v>57463</v>
      </c>
      <c r="J524" s="241">
        <f t="shared" si="17"/>
        <v>359900</v>
      </c>
      <c r="L524" s="28"/>
      <c r="M524" s="28"/>
      <c r="N524" s="28"/>
      <c r="O524" s="25"/>
    </row>
    <row r="525" spans="1:15" ht="24.95" customHeight="1" x14ac:dyDescent="0.25">
      <c r="A525" s="214">
        <v>692</v>
      </c>
      <c r="B525" s="104" t="s">
        <v>2041</v>
      </c>
      <c r="C525" s="217" t="s">
        <v>18</v>
      </c>
      <c r="D525" s="73">
        <v>520</v>
      </c>
      <c r="E525" s="239" t="s">
        <v>2035</v>
      </c>
      <c r="F525" s="239" t="s">
        <v>18</v>
      </c>
      <c r="G525" s="240">
        <v>1</v>
      </c>
      <c r="H525" s="238">
        <f>ROUND(VLOOKUP(A525,'ESTUDIO DE MERCADO (2)'!$A$7:$BP$540,67,0),0)</f>
        <v>216552</v>
      </c>
      <c r="I525" s="241">
        <f t="shared" si="16"/>
        <v>41145</v>
      </c>
      <c r="J525" s="241">
        <f t="shared" si="17"/>
        <v>257697</v>
      </c>
      <c r="L525" s="28"/>
      <c r="M525" s="28"/>
      <c r="N525" s="28"/>
      <c r="O525" s="25"/>
    </row>
    <row r="526" spans="1:15" ht="24.95" customHeight="1" x14ac:dyDescent="0.25">
      <c r="A526" s="214">
        <v>693</v>
      </c>
      <c r="B526" s="104" t="s">
        <v>2042</v>
      </c>
      <c r="C526" s="217" t="s">
        <v>18</v>
      </c>
      <c r="D526" s="73">
        <v>521</v>
      </c>
      <c r="E526" s="239" t="s">
        <v>2036</v>
      </c>
      <c r="F526" s="239" t="s">
        <v>18</v>
      </c>
      <c r="G526" s="240">
        <v>1</v>
      </c>
      <c r="H526" s="238">
        <f>ROUND(VLOOKUP(A526,'ESTUDIO DE MERCADO (2)'!$A$7:$BP$540,67,0),0)</f>
        <v>543969</v>
      </c>
      <c r="I526" s="241">
        <f t="shared" si="16"/>
        <v>103354</v>
      </c>
      <c r="J526" s="241">
        <f t="shared" si="17"/>
        <v>647323</v>
      </c>
      <c r="L526" s="28"/>
      <c r="M526" s="28"/>
      <c r="N526" s="28"/>
      <c r="O526" s="25"/>
    </row>
    <row r="527" spans="1:15" ht="24.95" customHeight="1" x14ac:dyDescent="0.25">
      <c r="A527" s="214">
        <v>694</v>
      </c>
      <c r="B527" s="104" t="s">
        <v>2043</v>
      </c>
      <c r="C527" s="217" t="s">
        <v>18</v>
      </c>
      <c r="D527" s="73">
        <v>522</v>
      </c>
      <c r="E527" s="239" t="s">
        <v>2037</v>
      </c>
      <c r="F527" s="239" t="s">
        <v>18</v>
      </c>
      <c r="G527" s="240">
        <v>1</v>
      </c>
      <c r="H527" s="238">
        <f>ROUND(VLOOKUP(A527,'ESTUDIO DE MERCADO (2)'!$A$7:$BP$540,67,0),0)</f>
        <v>450718</v>
      </c>
      <c r="I527" s="241">
        <f t="shared" si="16"/>
        <v>85636</v>
      </c>
      <c r="J527" s="241">
        <f t="shared" si="17"/>
        <v>536354</v>
      </c>
      <c r="L527" s="28"/>
      <c r="M527" s="28"/>
      <c r="N527" s="28"/>
      <c r="O527" s="25"/>
    </row>
    <row r="528" spans="1:15" ht="24.95" customHeight="1" x14ac:dyDescent="0.25">
      <c r="A528" s="214">
        <v>695</v>
      </c>
      <c r="B528" s="104" t="s">
        <v>2044</v>
      </c>
      <c r="C528" s="217" t="s">
        <v>18</v>
      </c>
      <c r="D528" s="73">
        <v>523</v>
      </c>
      <c r="E528" s="239" t="s">
        <v>2038</v>
      </c>
      <c r="F528" s="239" t="s">
        <v>18</v>
      </c>
      <c r="G528" s="240">
        <v>1</v>
      </c>
      <c r="H528" s="238">
        <f>ROUND(VLOOKUP(A528,'ESTUDIO DE MERCADO (2)'!$A$7:$BP$540,67,0),0)</f>
        <v>748</v>
      </c>
      <c r="I528" s="241">
        <f t="shared" si="16"/>
        <v>142</v>
      </c>
      <c r="J528" s="241">
        <f t="shared" si="17"/>
        <v>890</v>
      </c>
      <c r="L528" s="28"/>
      <c r="M528" s="28"/>
      <c r="N528" s="28"/>
      <c r="O528" s="25"/>
    </row>
    <row r="529" spans="1:15" ht="24.95" customHeight="1" x14ac:dyDescent="0.25">
      <c r="A529" s="214">
        <v>696</v>
      </c>
      <c r="B529" s="104" t="s">
        <v>2045</v>
      </c>
      <c r="C529" s="217" t="s">
        <v>18</v>
      </c>
      <c r="D529" s="73">
        <v>524</v>
      </c>
      <c r="E529" s="239" t="s">
        <v>2039</v>
      </c>
      <c r="F529" s="239" t="s">
        <v>18</v>
      </c>
      <c r="G529" s="240">
        <v>1</v>
      </c>
      <c r="H529" s="238">
        <f>ROUND(VLOOKUP(A529,'ESTUDIO DE MERCADO (2)'!$A$7:$BP$540,67,0),0)</f>
        <v>5840</v>
      </c>
      <c r="I529" s="241">
        <f t="shared" si="16"/>
        <v>1110</v>
      </c>
      <c r="J529" s="241">
        <f t="shared" si="17"/>
        <v>6950</v>
      </c>
      <c r="L529" s="28"/>
      <c r="M529" s="28"/>
      <c r="N529" s="28"/>
      <c r="O529" s="25"/>
    </row>
    <row r="530" spans="1:15" ht="24.95" customHeight="1" x14ac:dyDescent="0.25">
      <c r="A530" s="214">
        <v>697</v>
      </c>
      <c r="B530" s="104" t="s">
        <v>2046</v>
      </c>
      <c r="C530" s="217" t="s">
        <v>18</v>
      </c>
      <c r="D530" s="73">
        <v>525</v>
      </c>
      <c r="E530" s="239" t="s">
        <v>2040</v>
      </c>
      <c r="F530" s="239" t="s">
        <v>18</v>
      </c>
      <c r="G530" s="240">
        <v>1</v>
      </c>
      <c r="H530" s="238">
        <f>ROUND(VLOOKUP(A530,'ESTUDIO DE MERCADO (2)'!$A$7:$BP$540,67,0),0)</f>
        <v>8395</v>
      </c>
      <c r="I530" s="241">
        <f t="shared" si="16"/>
        <v>1595</v>
      </c>
      <c r="J530" s="241">
        <f t="shared" si="17"/>
        <v>9990</v>
      </c>
      <c r="L530" s="28"/>
      <c r="M530" s="28"/>
      <c r="N530" s="28"/>
      <c r="O530" s="25"/>
    </row>
    <row r="531" spans="1:15" ht="24.95" customHeight="1" x14ac:dyDescent="0.25">
      <c r="A531" s="214">
        <v>698</v>
      </c>
      <c r="B531" s="104" t="s">
        <v>2047</v>
      </c>
      <c r="C531" s="217" t="s">
        <v>1422</v>
      </c>
      <c r="D531" s="73">
        <v>526</v>
      </c>
      <c r="E531" s="239" t="s">
        <v>2041</v>
      </c>
      <c r="F531" s="239" t="s">
        <v>1422</v>
      </c>
      <c r="G531" s="240">
        <v>1</v>
      </c>
      <c r="H531" s="238">
        <f>ROUND(VLOOKUP(A531,'ESTUDIO DE MERCADO (2)'!$A$7:$BP$540,67,0),0)</f>
        <v>225966</v>
      </c>
      <c r="I531" s="241">
        <f t="shared" si="16"/>
        <v>42934</v>
      </c>
      <c r="J531" s="241">
        <f t="shared" si="17"/>
        <v>268900</v>
      </c>
      <c r="L531" s="28"/>
      <c r="M531" s="28"/>
      <c r="N531" s="28"/>
      <c r="O531" s="25"/>
    </row>
    <row r="532" spans="1:15" ht="24.95" customHeight="1" x14ac:dyDescent="0.25">
      <c r="A532" s="214">
        <v>699</v>
      </c>
      <c r="B532" s="104" t="s">
        <v>2048</v>
      </c>
      <c r="C532" s="217" t="s">
        <v>1425</v>
      </c>
      <c r="D532" s="73">
        <v>527</v>
      </c>
      <c r="E532" s="239" t="s">
        <v>2042</v>
      </c>
      <c r="F532" s="239" t="s">
        <v>1425</v>
      </c>
      <c r="G532" s="240">
        <v>1</v>
      </c>
      <c r="H532" s="238">
        <f>ROUND(VLOOKUP(A532,'ESTUDIO DE MERCADO (2)'!$A$7:$BP$540,67,0),0)</f>
        <v>79748</v>
      </c>
      <c r="I532" s="241">
        <f t="shared" si="16"/>
        <v>15152</v>
      </c>
      <c r="J532" s="241">
        <f t="shared" si="17"/>
        <v>94900</v>
      </c>
      <c r="L532" s="28"/>
      <c r="M532" s="28"/>
      <c r="N532" s="28"/>
      <c r="O532" s="25"/>
    </row>
    <row r="533" spans="1:15" ht="24.95" customHeight="1" x14ac:dyDescent="0.25">
      <c r="A533" s="214">
        <v>700</v>
      </c>
      <c r="B533" s="104" t="s">
        <v>2084</v>
      </c>
      <c r="C533" s="217" t="s">
        <v>18</v>
      </c>
      <c r="D533" s="73">
        <v>528</v>
      </c>
      <c r="E533" s="239" t="s">
        <v>2043</v>
      </c>
      <c r="F533" s="239" t="s">
        <v>18</v>
      </c>
      <c r="G533" s="240">
        <v>1</v>
      </c>
      <c r="H533" s="238">
        <f>ROUND(VLOOKUP(A533,'ESTUDIO DE MERCADO (2)'!$A$7:$BP$540,67,0),0)</f>
        <v>68824</v>
      </c>
      <c r="I533" s="241">
        <f t="shared" si="16"/>
        <v>13077</v>
      </c>
      <c r="J533" s="241">
        <f t="shared" si="17"/>
        <v>81901</v>
      </c>
      <c r="L533" s="28"/>
      <c r="M533" s="28"/>
      <c r="N533" s="28"/>
      <c r="O533" s="25"/>
    </row>
    <row r="534" spans="1:15" ht="24.95" customHeight="1" x14ac:dyDescent="0.25">
      <c r="A534" s="214">
        <v>701</v>
      </c>
      <c r="B534" s="104" t="s">
        <v>2085</v>
      </c>
      <c r="C534" s="217" t="s">
        <v>18</v>
      </c>
      <c r="D534" s="73">
        <v>529</v>
      </c>
      <c r="E534" s="239" t="s">
        <v>2044</v>
      </c>
      <c r="F534" s="239" t="s">
        <v>18</v>
      </c>
      <c r="G534" s="240">
        <v>1</v>
      </c>
      <c r="H534" s="238">
        <f>ROUND(VLOOKUP(A534,'ESTUDIO DE MERCADO (2)'!$A$7:$BP$540,67,0),0)</f>
        <v>42773</v>
      </c>
      <c r="I534" s="241">
        <f t="shared" si="16"/>
        <v>8127</v>
      </c>
      <c r="J534" s="241">
        <f t="shared" si="17"/>
        <v>50900</v>
      </c>
      <c r="L534" s="28"/>
      <c r="M534" s="28"/>
      <c r="N534" s="28"/>
      <c r="O534" s="25"/>
    </row>
    <row r="535" spans="1:15" ht="24.95" customHeight="1" x14ac:dyDescent="0.25">
      <c r="A535" s="214">
        <v>702</v>
      </c>
      <c r="B535" s="104" t="s">
        <v>2086</v>
      </c>
      <c r="C535" s="217" t="s">
        <v>18</v>
      </c>
      <c r="D535" s="73">
        <v>530</v>
      </c>
      <c r="E535" s="239" t="s">
        <v>2045</v>
      </c>
      <c r="F535" s="239" t="s">
        <v>18</v>
      </c>
      <c r="G535" s="240">
        <v>1</v>
      </c>
      <c r="H535" s="238">
        <f>ROUND(VLOOKUP(A535,'ESTUDIO DE MERCADO (2)'!$A$7:$BP$540,67,0),0)</f>
        <v>6639</v>
      </c>
      <c r="I535" s="241">
        <f t="shared" si="16"/>
        <v>1261</v>
      </c>
      <c r="J535" s="241">
        <f t="shared" si="17"/>
        <v>7900</v>
      </c>
      <c r="L535" s="28"/>
      <c r="M535" s="28"/>
      <c r="N535" s="28"/>
      <c r="O535" s="25"/>
    </row>
    <row r="536" spans="1:15" ht="35.25" customHeight="1" x14ac:dyDescent="0.25">
      <c r="A536" s="214">
        <v>703</v>
      </c>
      <c r="B536" s="141" t="s">
        <v>2087</v>
      </c>
      <c r="C536" s="217" t="s">
        <v>18</v>
      </c>
      <c r="D536" s="73">
        <v>531</v>
      </c>
      <c r="E536" s="239" t="s">
        <v>2046</v>
      </c>
      <c r="F536" s="239" t="s">
        <v>18</v>
      </c>
      <c r="G536" s="240">
        <v>1</v>
      </c>
      <c r="H536" s="238">
        <f>ROUND(VLOOKUP(A536,'ESTUDIO DE MERCADO (2)'!$A$7:$BP$540,67,0),0)</f>
        <v>336</v>
      </c>
      <c r="I536" s="241">
        <f t="shared" si="16"/>
        <v>64</v>
      </c>
      <c r="J536" s="241">
        <f t="shared" si="17"/>
        <v>400</v>
      </c>
      <c r="L536" s="28"/>
      <c r="M536" s="28"/>
      <c r="N536" s="28"/>
      <c r="O536" s="25"/>
    </row>
    <row r="537" spans="1:15" ht="24.95" customHeight="1" x14ac:dyDescent="0.25">
      <c r="A537" s="214">
        <v>704</v>
      </c>
      <c r="B537" s="104" t="s">
        <v>2088</v>
      </c>
      <c r="C537" s="217" t="s">
        <v>18</v>
      </c>
      <c r="D537" s="73">
        <v>532</v>
      </c>
      <c r="E537" s="239" t="s">
        <v>2047</v>
      </c>
      <c r="F537" s="239" t="s">
        <v>18</v>
      </c>
      <c r="G537" s="240">
        <v>1</v>
      </c>
      <c r="H537" s="238">
        <f>ROUND(VLOOKUP(A537,'ESTUDIO DE MERCADO (2)'!$A$7:$BP$540,67,0),0)</f>
        <v>125966</v>
      </c>
      <c r="I537" s="241">
        <f t="shared" si="16"/>
        <v>23934</v>
      </c>
      <c r="J537" s="241">
        <f t="shared" si="17"/>
        <v>149900</v>
      </c>
      <c r="L537" s="28"/>
      <c r="M537" s="28"/>
      <c r="N537" s="28"/>
      <c r="O537" s="25"/>
    </row>
    <row r="538" spans="1:15" ht="24.95" customHeight="1" x14ac:dyDescent="0.25">
      <c r="A538" s="214">
        <v>705</v>
      </c>
      <c r="B538" s="104" t="s">
        <v>2089</v>
      </c>
      <c r="C538" s="217" t="s">
        <v>18</v>
      </c>
      <c r="D538" s="73">
        <v>533</v>
      </c>
      <c r="E538" s="239" t="s">
        <v>2048</v>
      </c>
      <c r="F538" s="239" t="s">
        <v>18</v>
      </c>
      <c r="G538" s="240">
        <v>1</v>
      </c>
      <c r="H538" s="238">
        <f>ROUND(VLOOKUP(A538,'ESTUDIO DE MERCADO (2)'!$A$7:$BP$540,67,0),0)</f>
        <v>73025</v>
      </c>
      <c r="I538" s="241">
        <f t="shared" si="16"/>
        <v>13875</v>
      </c>
      <c r="J538" s="241">
        <f t="shared" si="17"/>
        <v>86900</v>
      </c>
      <c r="L538" s="28"/>
      <c r="M538" s="28"/>
      <c r="N538" s="28"/>
      <c r="O538" s="25"/>
    </row>
  </sheetData>
  <mergeCells count="2">
    <mergeCell ref="D1:J1"/>
    <mergeCell ref="D3:J3"/>
  </mergeCells>
  <pageMargins left="0.7" right="0.7" top="0.75" bottom="0.75" header="0.3" footer="0.3"/>
  <pageSetup paperSize="9" scale="3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HA885"/>
  <sheetViews>
    <sheetView topLeftCell="A530" zoomScale="55" zoomScaleNormal="55" workbookViewId="0">
      <selection activeCell="B535" sqref="B535"/>
    </sheetView>
  </sheetViews>
  <sheetFormatPr baseColWidth="10" defaultColWidth="11.42578125" defaultRowHeight="26.25" x14ac:dyDescent="0.25"/>
  <cols>
    <col min="1" max="1" width="10.7109375" style="127" bestFit="1" customWidth="1"/>
    <col min="2" max="2" width="43.42578125" style="150" customWidth="1"/>
    <col min="3" max="3" width="12.5703125" style="150" customWidth="1"/>
    <col min="4" max="5" width="27.7109375" style="151" customWidth="1"/>
    <col min="6" max="6" width="27.7109375" style="152" customWidth="1"/>
    <col min="7" max="7" width="27.7109375" style="151" customWidth="1"/>
    <col min="8" max="8" width="24" style="151" customWidth="1"/>
    <col min="9" max="9" width="16.85546875" style="150" customWidth="1"/>
    <col min="10" max="10" width="11.42578125" style="153" customWidth="1"/>
    <col min="11" max="11" width="17.28515625" style="127" customWidth="1"/>
    <col min="12" max="13" width="15.7109375" style="154" customWidth="1"/>
    <col min="14" max="14" width="15.7109375" style="155" customWidth="1"/>
    <col min="15" max="16" width="15.7109375" style="156" customWidth="1"/>
    <col min="17" max="17" width="30.7109375" style="157" customWidth="1"/>
    <col min="18" max="19" width="15.7109375" style="154" customWidth="1"/>
    <col min="20" max="20" width="15.7109375" style="155" customWidth="1"/>
    <col min="21" max="22" width="15.7109375" style="156" customWidth="1"/>
    <col min="23" max="23" width="30.7109375" style="127" customWidth="1"/>
    <col min="24" max="25" width="15.7109375" style="154" customWidth="1"/>
    <col min="26" max="26" width="15.7109375" style="155" customWidth="1"/>
    <col min="27" max="28" width="15.7109375" style="156" customWidth="1"/>
    <col min="29" max="30" width="30.7109375" style="127" customWidth="1"/>
    <col min="31" max="31" width="15.7109375" style="162" customWidth="1"/>
    <col min="32" max="33" width="15.7109375" style="159" customWidth="1"/>
    <col min="34" max="34" width="30.7109375" style="160" customWidth="1"/>
    <col min="35" max="37" width="15.7109375" style="159" customWidth="1"/>
    <col min="38" max="38" width="30.7109375" style="160" customWidth="1"/>
    <col min="39" max="41" width="15.7109375" style="159" customWidth="1"/>
    <col min="42" max="42" width="30.7109375" style="44" customWidth="1"/>
    <col min="43" max="45" width="15.7109375" style="159" customWidth="1"/>
    <col min="46" max="46" width="30.7109375" style="44" customWidth="1"/>
    <col min="47" max="49" width="15.7109375" style="159" customWidth="1"/>
    <col min="50" max="50" width="30.7109375" style="44" customWidth="1"/>
    <col min="51" max="51" width="19.85546875" style="243" customWidth="1"/>
    <col min="52" max="52" width="30.42578125" style="39" customWidth="1"/>
    <col min="53" max="53" width="11.42578125" style="29" customWidth="1"/>
    <col min="54" max="54" width="36" style="40" customWidth="1"/>
    <col min="55" max="62" width="25.7109375" style="35" customWidth="1"/>
    <col min="63" max="63" width="40" style="35" customWidth="1"/>
    <col min="64" max="64" width="11.42578125" style="35" customWidth="1"/>
    <col min="65" max="65" width="36.5703125" style="35" customWidth="1"/>
    <col min="66" max="66" width="34.28515625" style="35" customWidth="1"/>
    <col min="67" max="67" width="34.7109375" style="35" customWidth="1"/>
    <col min="68" max="68" width="37.5703125" style="44" customWidth="1"/>
    <col min="69" max="71" width="27.85546875" style="44" customWidth="1"/>
    <col min="72" max="72" width="15.85546875" style="44" customWidth="1"/>
    <col min="73" max="73" width="30.5703125" style="159" bestFit="1" customWidth="1"/>
    <col min="74" max="74" width="25.7109375" style="159" customWidth="1"/>
    <col min="75" max="75" width="36.140625" style="159" customWidth="1"/>
    <col min="76" max="87" width="11.42578125" style="35"/>
    <col min="88" max="88" width="15" style="35" bestFit="1" customWidth="1"/>
    <col min="89" max="209" width="11.42578125" style="35"/>
    <col min="210" max="16384" width="11.42578125" style="44"/>
  </cols>
  <sheetData>
    <row r="1" spans="1:209" customFormat="1" ht="77.25" customHeight="1" x14ac:dyDescent="0.25">
      <c r="A1" s="442" t="s">
        <v>2049</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row>
    <row r="2" spans="1:209" s="35" customFormat="1" ht="12.75" x14ac:dyDescent="0.2">
      <c r="A2" s="29">
        <v>1</v>
      </c>
      <c r="B2" s="30">
        <f>+A2+1</f>
        <v>2</v>
      </c>
      <c r="C2" s="30">
        <f t="shared" ref="C2:BN2" si="0">+B2+1</f>
        <v>3</v>
      </c>
      <c r="D2" s="30">
        <f t="shared" si="0"/>
        <v>4</v>
      </c>
      <c r="E2" s="30">
        <f t="shared" si="0"/>
        <v>5</v>
      </c>
      <c r="F2" s="30">
        <f t="shared" si="0"/>
        <v>6</v>
      </c>
      <c r="G2" s="30">
        <f t="shared" si="0"/>
        <v>7</v>
      </c>
      <c r="H2" s="30">
        <f t="shared" si="0"/>
        <v>8</v>
      </c>
      <c r="I2" s="30">
        <f t="shared" si="0"/>
        <v>9</v>
      </c>
      <c r="J2" s="30">
        <f t="shared" si="0"/>
        <v>10</v>
      </c>
      <c r="K2" s="30">
        <f t="shared" si="0"/>
        <v>11</v>
      </c>
      <c r="L2" s="30">
        <f t="shared" si="0"/>
        <v>12</v>
      </c>
      <c r="M2" s="30">
        <f t="shared" si="0"/>
        <v>13</v>
      </c>
      <c r="N2" s="30">
        <f t="shared" si="0"/>
        <v>14</v>
      </c>
      <c r="O2" s="30">
        <f t="shared" si="0"/>
        <v>15</v>
      </c>
      <c r="P2" s="30">
        <f t="shared" si="0"/>
        <v>16</v>
      </c>
      <c r="Q2" s="30">
        <f t="shared" si="0"/>
        <v>17</v>
      </c>
      <c r="R2" s="30">
        <f t="shared" si="0"/>
        <v>18</v>
      </c>
      <c r="S2" s="30">
        <f t="shared" si="0"/>
        <v>19</v>
      </c>
      <c r="T2" s="30">
        <f t="shared" si="0"/>
        <v>20</v>
      </c>
      <c r="U2" s="30">
        <f t="shared" si="0"/>
        <v>21</v>
      </c>
      <c r="V2" s="30">
        <f t="shared" si="0"/>
        <v>22</v>
      </c>
      <c r="W2" s="30">
        <f t="shared" si="0"/>
        <v>23</v>
      </c>
      <c r="X2" s="30">
        <f t="shared" si="0"/>
        <v>24</v>
      </c>
      <c r="Y2" s="30">
        <f t="shared" si="0"/>
        <v>25</v>
      </c>
      <c r="Z2" s="30">
        <f t="shared" si="0"/>
        <v>26</v>
      </c>
      <c r="AA2" s="30">
        <f t="shared" si="0"/>
        <v>27</v>
      </c>
      <c r="AB2" s="30">
        <f t="shared" si="0"/>
        <v>28</v>
      </c>
      <c r="AC2" s="30">
        <f t="shared" si="0"/>
        <v>29</v>
      </c>
      <c r="AD2" s="30">
        <f t="shared" si="0"/>
        <v>30</v>
      </c>
      <c r="AE2" s="30">
        <f t="shared" si="0"/>
        <v>31</v>
      </c>
      <c r="AF2" s="30">
        <f t="shared" si="0"/>
        <v>32</v>
      </c>
      <c r="AG2" s="30">
        <f t="shared" si="0"/>
        <v>33</v>
      </c>
      <c r="AH2" s="30">
        <f t="shared" si="0"/>
        <v>34</v>
      </c>
      <c r="AI2" s="30">
        <f t="shared" si="0"/>
        <v>35</v>
      </c>
      <c r="AJ2" s="30">
        <f t="shared" si="0"/>
        <v>36</v>
      </c>
      <c r="AK2" s="30">
        <f t="shared" si="0"/>
        <v>37</v>
      </c>
      <c r="AL2" s="30">
        <f t="shared" si="0"/>
        <v>38</v>
      </c>
      <c r="AM2" s="30">
        <f t="shared" si="0"/>
        <v>39</v>
      </c>
      <c r="AN2" s="30">
        <f t="shared" si="0"/>
        <v>40</v>
      </c>
      <c r="AO2" s="30">
        <f t="shared" si="0"/>
        <v>41</v>
      </c>
      <c r="AP2" s="30">
        <f t="shared" si="0"/>
        <v>42</v>
      </c>
      <c r="AQ2" s="30">
        <f t="shared" si="0"/>
        <v>43</v>
      </c>
      <c r="AR2" s="30">
        <f t="shared" si="0"/>
        <v>44</v>
      </c>
      <c r="AS2" s="30">
        <f t="shared" si="0"/>
        <v>45</v>
      </c>
      <c r="AT2" s="30">
        <f t="shared" si="0"/>
        <v>46</v>
      </c>
      <c r="AU2" s="30">
        <f t="shared" si="0"/>
        <v>47</v>
      </c>
      <c r="AV2" s="30">
        <f t="shared" si="0"/>
        <v>48</v>
      </c>
      <c r="AW2" s="30">
        <f t="shared" si="0"/>
        <v>49</v>
      </c>
      <c r="AX2" s="30">
        <f t="shared" si="0"/>
        <v>50</v>
      </c>
      <c r="AY2" s="30">
        <f t="shared" si="0"/>
        <v>51</v>
      </c>
      <c r="AZ2" s="30">
        <f t="shared" si="0"/>
        <v>52</v>
      </c>
      <c r="BA2" s="30">
        <f t="shared" si="0"/>
        <v>53</v>
      </c>
      <c r="BB2" s="30">
        <f t="shared" si="0"/>
        <v>54</v>
      </c>
      <c r="BC2" s="30">
        <f t="shared" si="0"/>
        <v>55</v>
      </c>
      <c r="BD2" s="30">
        <f t="shared" si="0"/>
        <v>56</v>
      </c>
      <c r="BE2" s="30">
        <f t="shared" si="0"/>
        <v>57</v>
      </c>
      <c r="BF2" s="30">
        <f t="shared" si="0"/>
        <v>58</v>
      </c>
      <c r="BG2" s="30">
        <f t="shared" si="0"/>
        <v>59</v>
      </c>
      <c r="BH2" s="30">
        <f t="shared" si="0"/>
        <v>60</v>
      </c>
      <c r="BI2" s="30">
        <f t="shared" si="0"/>
        <v>61</v>
      </c>
      <c r="BJ2" s="30">
        <f t="shared" si="0"/>
        <v>62</v>
      </c>
      <c r="BK2" s="30">
        <f t="shared" si="0"/>
        <v>63</v>
      </c>
      <c r="BL2" s="30">
        <f t="shared" si="0"/>
        <v>64</v>
      </c>
      <c r="BM2" s="30">
        <f t="shared" si="0"/>
        <v>65</v>
      </c>
      <c r="BN2" s="30">
        <f t="shared" si="0"/>
        <v>66</v>
      </c>
      <c r="BO2" s="30">
        <f t="shared" ref="BO2" si="1">+BN2+1</f>
        <v>67</v>
      </c>
      <c r="BU2" s="36"/>
      <c r="BV2" s="36"/>
      <c r="BW2" s="36"/>
    </row>
    <row r="3" spans="1:209" s="35" customFormat="1" x14ac:dyDescent="0.2">
      <c r="A3" s="29"/>
      <c r="B3" s="30"/>
      <c r="C3" s="30"/>
      <c r="D3" s="31"/>
      <c r="E3" s="31"/>
      <c r="F3" s="31"/>
      <c r="G3" s="31"/>
      <c r="H3" s="31"/>
      <c r="I3" s="30"/>
      <c r="J3" s="29"/>
      <c r="K3" s="29"/>
      <c r="L3" s="32"/>
      <c r="M3" s="32"/>
      <c r="N3" s="32"/>
      <c r="O3" s="33"/>
      <c r="P3" s="33"/>
      <c r="Q3" s="34"/>
      <c r="R3" s="32"/>
      <c r="S3" s="32"/>
      <c r="T3" s="32"/>
      <c r="U3" s="33"/>
      <c r="V3" s="33"/>
      <c r="W3" s="29"/>
      <c r="X3" s="32"/>
      <c r="Y3" s="32"/>
      <c r="Z3" s="32"/>
      <c r="AA3" s="33"/>
      <c r="AB3" s="33"/>
      <c r="AC3" s="29"/>
      <c r="AD3" s="29"/>
      <c r="AE3" s="36"/>
      <c r="AF3" s="36"/>
      <c r="AG3" s="36"/>
      <c r="AH3" s="37"/>
      <c r="AI3" s="36"/>
      <c r="AJ3" s="36"/>
      <c r="AK3" s="36"/>
      <c r="AL3" s="37"/>
      <c r="AM3" s="36"/>
      <c r="AN3" s="36"/>
      <c r="AO3" s="36"/>
      <c r="AQ3" s="36"/>
      <c r="AR3" s="36"/>
      <c r="AS3" s="36"/>
      <c r="AU3" s="36"/>
      <c r="AV3" s="36"/>
      <c r="AW3" s="36"/>
      <c r="AY3" s="243"/>
      <c r="AZ3" s="39"/>
      <c r="BA3" s="29"/>
      <c r="BB3" s="443"/>
      <c r="BC3" s="443"/>
      <c r="BD3" s="443"/>
      <c r="BE3" s="443"/>
      <c r="BF3" s="444"/>
      <c r="BG3" s="444"/>
      <c r="BH3" s="444"/>
      <c r="BI3" s="445"/>
      <c r="BJ3" s="446"/>
      <c r="BU3" s="36"/>
      <c r="BV3" s="36"/>
      <c r="BW3" s="36"/>
    </row>
    <row r="4" spans="1:209" s="35" customFormat="1" ht="27" thickBot="1" x14ac:dyDescent="0.3">
      <c r="A4" s="29"/>
      <c r="B4" s="30"/>
      <c r="C4" s="30"/>
      <c r="D4" s="31"/>
      <c r="E4" s="31"/>
      <c r="F4" s="31"/>
      <c r="G4" s="31"/>
      <c r="H4" s="31"/>
      <c r="I4" s="444"/>
      <c r="J4" s="444"/>
      <c r="K4" s="444"/>
      <c r="L4" s="447"/>
      <c r="M4" s="447"/>
      <c r="N4" s="447"/>
      <c r="O4" s="444"/>
      <c r="P4" s="444"/>
      <c r="Q4" s="444"/>
      <c r="R4" s="447"/>
      <c r="S4" s="447"/>
      <c r="T4" s="447"/>
      <c r="U4" s="444"/>
      <c r="V4" s="444"/>
      <c r="W4" s="29"/>
      <c r="X4" s="32"/>
      <c r="Y4" s="32"/>
      <c r="Z4" s="32"/>
      <c r="AA4" s="33"/>
      <c r="AB4" s="33"/>
      <c r="AC4" s="29"/>
      <c r="AD4" s="29"/>
      <c r="AE4" s="36"/>
      <c r="AF4" s="36"/>
      <c r="AG4" s="36"/>
      <c r="AH4" s="37"/>
      <c r="AI4" s="36"/>
      <c r="AJ4" s="36"/>
      <c r="AK4" s="36"/>
      <c r="AL4" s="37"/>
      <c r="AM4" s="36"/>
      <c r="AN4" s="36"/>
      <c r="AO4" s="36"/>
      <c r="AQ4" s="36"/>
      <c r="AR4" s="36"/>
      <c r="AS4" s="36"/>
      <c r="AU4" s="36"/>
      <c r="AV4" s="36"/>
      <c r="AW4" s="36"/>
      <c r="AY4" s="243"/>
      <c r="AZ4" s="39"/>
      <c r="BA4" s="29"/>
      <c r="BB4" s="40"/>
      <c r="BU4" s="36"/>
      <c r="BV4" s="36"/>
      <c r="BW4" s="36"/>
    </row>
    <row r="5" spans="1:209" s="35" customFormat="1" ht="37.5" customHeight="1" thickBot="1" x14ac:dyDescent="0.3">
      <c r="A5" s="29"/>
      <c r="B5" s="30"/>
      <c r="C5" s="30"/>
      <c r="D5" s="31"/>
      <c r="E5" s="31"/>
      <c r="F5" s="31"/>
      <c r="G5" s="31"/>
      <c r="H5" s="31"/>
      <c r="I5" s="432" t="s">
        <v>20</v>
      </c>
      <c r="J5" s="433"/>
      <c r="K5" s="433"/>
      <c r="L5" s="434"/>
      <c r="M5" s="434"/>
      <c r="N5" s="434"/>
      <c r="O5" s="433"/>
      <c r="P5" s="433"/>
      <c r="Q5" s="433"/>
      <c r="R5" s="434"/>
      <c r="S5" s="434"/>
      <c r="T5" s="434"/>
      <c r="U5" s="433"/>
      <c r="V5" s="433"/>
      <c r="W5" s="433"/>
      <c r="X5" s="434"/>
      <c r="Y5" s="434"/>
      <c r="Z5" s="434"/>
      <c r="AA5" s="433"/>
      <c r="AB5" s="433"/>
      <c r="AC5" s="435"/>
      <c r="AD5" s="242"/>
      <c r="AE5" s="436"/>
      <c r="AF5" s="436"/>
      <c r="AG5" s="436"/>
      <c r="AH5" s="436"/>
      <c r="AI5" s="436"/>
      <c r="AJ5" s="436"/>
      <c r="AK5" s="436"/>
      <c r="AL5" s="437"/>
      <c r="AM5" s="438" t="s">
        <v>21</v>
      </c>
      <c r="AN5" s="439"/>
      <c r="AO5" s="439"/>
      <c r="AP5" s="439"/>
      <c r="AQ5" s="439"/>
      <c r="AR5" s="439"/>
      <c r="AS5" s="439"/>
      <c r="AT5" s="439"/>
      <c r="AU5" s="440"/>
      <c r="AV5" s="440"/>
      <c r="AW5" s="440"/>
      <c r="AX5" s="441"/>
      <c r="AY5" s="243"/>
      <c r="AZ5" s="39"/>
      <c r="BA5" s="29"/>
      <c r="BB5" s="40"/>
      <c r="BC5" s="40"/>
      <c r="BD5" s="40"/>
      <c r="BE5" s="40"/>
      <c r="BF5" s="40"/>
      <c r="BG5" s="40"/>
      <c r="BH5" s="40"/>
      <c r="BI5" s="40"/>
      <c r="BJ5" s="40"/>
      <c r="BK5" s="410"/>
      <c r="BL5" s="411"/>
      <c r="BM5" s="412"/>
      <c r="BN5" s="411"/>
      <c r="BO5" s="410"/>
      <c r="BP5" s="412"/>
      <c r="BQ5" s="412"/>
      <c r="BR5" s="412"/>
      <c r="BS5" s="412"/>
      <c r="BT5" s="412"/>
      <c r="BU5" s="411"/>
      <c r="BV5" s="410"/>
      <c r="BW5" s="411"/>
      <c r="BX5" s="412"/>
      <c r="BY5" s="411"/>
      <c r="BZ5" s="410"/>
      <c r="CA5" s="411"/>
      <c r="CB5" s="412"/>
      <c r="CC5" s="411"/>
    </row>
    <row r="6" spans="1:209" ht="42.75" customHeight="1" thickBot="1" x14ac:dyDescent="0.25">
      <c r="A6" s="29"/>
      <c r="B6" s="30"/>
      <c r="C6" s="30"/>
      <c r="D6" s="423" t="s">
        <v>22</v>
      </c>
      <c r="E6" s="424"/>
      <c r="F6" s="424"/>
      <c r="G6" s="424"/>
      <c r="H6" s="425"/>
      <c r="I6" s="426" t="s">
        <v>23</v>
      </c>
      <c r="J6" s="427"/>
      <c r="K6" s="428"/>
      <c r="L6" s="429" t="s">
        <v>24</v>
      </c>
      <c r="M6" s="430"/>
      <c r="N6" s="430"/>
      <c r="O6" s="427"/>
      <c r="P6" s="427"/>
      <c r="Q6" s="431"/>
      <c r="R6" s="429" t="s">
        <v>25</v>
      </c>
      <c r="S6" s="430"/>
      <c r="T6" s="430"/>
      <c r="U6" s="427"/>
      <c r="V6" s="427"/>
      <c r="W6" s="431"/>
      <c r="X6" s="429" t="s">
        <v>26</v>
      </c>
      <c r="Y6" s="430"/>
      <c r="Z6" s="430"/>
      <c r="AA6" s="427"/>
      <c r="AB6" s="427"/>
      <c r="AC6" s="431"/>
      <c r="AD6" s="42"/>
      <c r="AE6" s="406" t="s">
        <v>27</v>
      </c>
      <c r="AF6" s="407"/>
      <c r="AG6" s="407"/>
      <c r="AH6" s="408"/>
      <c r="AI6" s="406" t="s">
        <v>28</v>
      </c>
      <c r="AJ6" s="407"/>
      <c r="AK6" s="407"/>
      <c r="AL6" s="409"/>
      <c r="AM6" s="414" t="s">
        <v>29</v>
      </c>
      <c r="AN6" s="415"/>
      <c r="AO6" s="416"/>
      <c r="AP6" s="417"/>
      <c r="AQ6" s="414" t="s">
        <v>30</v>
      </c>
      <c r="AR6" s="415"/>
      <c r="AS6" s="415"/>
      <c r="AT6" s="418"/>
      <c r="AU6" s="419" t="s">
        <v>31</v>
      </c>
      <c r="AV6" s="415"/>
      <c r="AW6" s="416"/>
      <c r="AX6" s="418"/>
      <c r="BB6" s="43" t="s">
        <v>32</v>
      </c>
      <c r="BC6" s="420" t="s">
        <v>23</v>
      </c>
      <c r="BD6" s="421"/>
      <c r="BE6" s="422"/>
      <c r="BF6" s="413"/>
      <c r="BG6" s="413"/>
      <c r="BH6" s="413" t="s">
        <v>33</v>
      </c>
      <c r="BI6" s="413"/>
      <c r="BJ6" s="413"/>
    </row>
    <row r="7" spans="1:209" s="72" customFormat="1" ht="135.75" customHeight="1" thickBot="1" x14ac:dyDescent="0.3">
      <c r="A7" s="210" t="s">
        <v>34</v>
      </c>
      <c r="B7" s="211" t="s">
        <v>11</v>
      </c>
      <c r="C7" s="212" t="s">
        <v>2</v>
      </c>
      <c r="D7" s="203" t="s">
        <v>35</v>
      </c>
      <c r="E7" s="45" t="s">
        <v>36</v>
      </c>
      <c r="F7" s="45" t="s">
        <v>37</v>
      </c>
      <c r="G7" s="45" t="s">
        <v>3</v>
      </c>
      <c r="H7" s="46" t="s">
        <v>38</v>
      </c>
      <c r="I7" s="47" t="s">
        <v>39</v>
      </c>
      <c r="J7" s="48" t="s">
        <v>40</v>
      </c>
      <c r="K7" s="49" t="s">
        <v>41</v>
      </c>
      <c r="L7" s="50" t="s">
        <v>42</v>
      </c>
      <c r="M7" s="51" t="s">
        <v>36</v>
      </c>
      <c r="N7" s="51" t="s">
        <v>43</v>
      </c>
      <c r="O7" s="52" t="s">
        <v>3</v>
      </c>
      <c r="P7" s="52" t="s">
        <v>44</v>
      </c>
      <c r="Q7" s="53" t="s">
        <v>45</v>
      </c>
      <c r="R7" s="50" t="s">
        <v>42</v>
      </c>
      <c r="S7" s="51" t="s">
        <v>36</v>
      </c>
      <c r="T7" s="51" t="s">
        <v>43</v>
      </c>
      <c r="U7" s="52" t="s">
        <v>3</v>
      </c>
      <c r="V7" s="52" t="s">
        <v>44</v>
      </c>
      <c r="W7" s="53" t="s">
        <v>45</v>
      </c>
      <c r="X7" s="50" t="s">
        <v>42</v>
      </c>
      <c r="Y7" s="51" t="s">
        <v>36</v>
      </c>
      <c r="Z7" s="51" t="s">
        <v>43</v>
      </c>
      <c r="AA7" s="52" t="s">
        <v>3</v>
      </c>
      <c r="AB7" s="52" t="s">
        <v>44</v>
      </c>
      <c r="AC7" s="53" t="s">
        <v>45</v>
      </c>
      <c r="AD7" s="54" t="s">
        <v>46</v>
      </c>
      <c r="AE7" s="56" t="s">
        <v>42</v>
      </c>
      <c r="AF7" s="57" t="s">
        <v>3</v>
      </c>
      <c r="AG7" s="57" t="s">
        <v>44</v>
      </c>
      <c r="AH7" s="58" t="s">
        <v>45</v>
      </c>
      <c r="AI7" s="56" t="s">
        <v>42</v>
      </c>
      <c r="AJ7" s="57" t="s">
        <v>3</v>
      </c>
      <c r="AK7" s="57" t="s">
        <v>44</v>
      </c>
      <c r="AL7" s="58" t="s">
        <v>45</v>
      </c>
      <c r="AM7" s="55" t="s">
        <v>42</v>
      </c>
      <c r="AN7" s="59" t="s">
        <v>3</v>
      </c>
      <c r="AO7" s="59" t="s">
        <v>44</v>
      </c>
      <c r="AP7" s="60" t="s">
        <v>45</v>
      </c>
      <c r="AQ7" s="55" t="s">
        <v>42</v>
      </c>
      <c r="AR7" s="59" t="s">
        <v>3</v>
      </c>
      <c r="AS7" s="59" t="s">
        <v>44</v>
      </c>
      <c r="AT7" s="60" t="s">
        <v>45</v>
      </c>
      <c r="AU7" s="55" t="s">
        <v>42</v>
      </c>
      <c r="AV7" s="59" t="s">
        <v>3</v>
      </c>
      <c r="AW7" s="59" t="s">
        <v>44</v>
      </c>
      <c r="AX7" s="196" t="s">
        <v>45</v>
      </c>
      <c r="AY7" s="61"/>
      <c r="AZ7" s="62" t="s">
        <v>47</v>
      </c>
      <c r="BA7" s="63"/>
      <c r="BB7" s="64" t="s">
        <v>48</v>
      </c>
      <c r="BC7" s="65" t="s">
        <v>49</v>
      </c>
      <c r="BD7" s="65" t="s">
        <v>50</v>
      </c>
      <c r="BE7" s="65" t="s">
        <v>51</v>
      </c>
      <c r="BF7" s="65" t="s">
        <v>56</v>
      </c>
      <c r="BG7" s="65" t="s">
        <v>57</v>
      </c>
      <c r="BH7" s="65" t="s">
        <v>58</v>
      </c>
      <c r="BI7" s="65" t="s">
        <v>59</v>
      </c>
      <c r="BJ7" s="65" t="s">
        <v>60</v>
      </c>
      <c r="BK7" s="66" t="s">
        <v>69</v>
      </c>
      <c r="BL7" s="67"/>
      <c r="BM7" s="68" t="s">
        <v>15</v>
      </c>
      <c r="BN7" s="69" t="s">
        <v>70</v>
      </c>
      <c r="BO7" s="227" t="s">
        <v>1515</v>
      </c>
      <c r="BP7" s="229" t="s">
        <v>71</v>
      </c>
      <c r="BQ7" s="230" t="s">
        <v>1444</v>
      </c>
      <c r="BR7" s="231" t="s">
        <v>1447</v>
      </c>
      <c r="BS7" s="230"/>
      <c r="BT7" s="70"/>
      <c r="BU7" s="170" t="s">
        <v>72</v>
      </c>
      <c r="BV7" s="173" t="s">
        <v>3</v>
      </c>
      <c r="BW7" s="174" t="s">
        <v>73</v>
      </c>
      <c r="BX7" s="71"/>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row>
    <row r="8" spans="1:209" s="35" customFormat="1" ht="84.95" customHeight="1" x14ac:dyDescent="0.3">
      <c r="A8" s="252">
        <v>1</v>
      </c>
      <c r="B8" s="204" t="s">
        <v>91</v>
      </c>
      <c r="C8" s="213" t="s">
        <v>18</v>
      </c>
      <c r="D8" s="206">
        <v>2738</v>
      </c>
      <c r="E8" s="74">
        <f t="shared" ref="E8:E39" si="2">+D8*0.0562</f>
        <v>153.87559999999999</v>
      </c>
      <c r="F8" s="75">
        <f t="shared" ref="F8:F39" si="3">+E8+D8</f>
        <v>2891.8755999999998</v>
      </c>
      <c r="G8" s="74">
        <f t="shared" ref="G8:G39" si="4">+F8*0.19</f>
        <v>549.45636400000001</v>
      </c>
      <c r="H8" s="76">
        <f t="shared" ref="H8:H39" si="5">+G8+F8</f>
        <v>3441.331964</v>
      </c>
      <c r="I8" s="77" t="s">
        <v>78</v>
      </c>
      <c r="J8" s="78" t="s">
        <v>78</v>
      </c>
      <c r="K8" s="79" t="s">
        <v>78</v>
      </c>
      <c r="L8" s="80"/>
      <c r="M8" s="81">
        <f t="shared" ref="M8:M39" si="6">+L8*0.0562</f>
        <v>0</v>
      </c>
      <c r="N8" s="82"/>
      <c r="O8" s="83">
        <f t="shared" ref="O8:O39" si="7">+N8*0.19</f>
        <v>0</v>
      </c>
      <c r="P8" s="83">
        <f t="shared" ref="P8:P39" si="8">+N8+O8</f>
        <v>0</v>
      </c>
      <c r="Q8" s="100" t="s">
        <v>78</v>
      </c>
      <c r="R8" s="80"/>
      <c r="S8" s="81">
        <f t="shared" ref="S8:S39" si="9">+R8*0.0562</f>
        <v>0</v>
      </c>
      <c r="T8" s="82"/>
      <c r="U8" s="83">
        <f t="shared" ref="U8:U39" si="10">+T8*0.19</f>
        <v>0</v>
      </c>
      <c r="V8" s="83">
        <f t="shared" ref="V8:V39" si="11">+T8+U8</f>
        <v>0</v>
      </c>
      <c r="W8" s="100" t="s">
        <v>78</v>
      </c>
      <c r="X8" s="80"/>
      <c r="Y8" s="81">
        <f t="shared" ref="Y8:Y39" si="12">+X8*0.0562</f>
        <v>0</v>
      </c>
      <c r="Z8" s="82"/>
      <c r="AA8" s="83">
        <f t="shared" ref="AA8:AA39" si="13">+Z8*0.19</f>
        <v>0</v>
      </c>
      <c r="AB8" s="83">
        <f t="shared" ref="AB8:AB39" si="14">+AA8+Z8</f>
        <v>0</v>
      </c>
      <c r="AC8" s="100" t="s">
        <v>78</v>
      </c>
      <c r="AD8" s="85" t="e">
        <f t="shared" ref="AD8:AD71" si="15">AVERAGE(N8,T8,Z8)</f>
        <v>#DIV/0!</v>
      </c>
      <c r="AE8" s="86"/>
      <c r="AF8" s="87"/>
      <c r="AG8" s="88"/>
      <c r="AH8" s="89" t="s">
        <v>78</v>
      </c>
      <c r="AI8" s="86"/>
      <c r="AJ8" s="87"/>
      <c r="AK8" s="88"/>
      <c r="AL8" s="89" t="s">
        <v>78</v>
      </c>
      <c r="AM8" s="86">
        <v>2941.1764705882356</v>
      </c>
      <c r="AN8" s="87">
        <f>+AM8*0.19</f>
        <v>558.82352941176475</v>
      </c>
      <c r="AO8" s="90">
        <f>+AN8+AM8</f>
        <v>3500.0000000000005</v>
      </c>
      <c r="AP8" s="91" t="s">
        <v>92</v>
      </c>
      <c r="AQ8" s="86">
        <v>2773</v>
      </c>
      <c r="AR8" s="87">
        <v>527</v>
      </c>
      <c r="AS8" s="90">
        <v>3300</v>
      </c>
      <c r="AT8" s="91" t="s">
        <v>93</v>
      </c>
      <c r="AU8" s="86"/>
      <c r="AV8" s="87"/>
      <c r="AW8" s="90"/>
      <c r="AX8" s="197"/>
      <c r="AY8" s="243"/>
      <c r="AZ8" s="92"/>
      <c r="BA8" s="29"/>
      <c r="BB8" s="256">
        <f t="shared" ref="BB8:BB39" si="16">+F8*1.09</f>
        <v>3152.1444040000001</v>
      </c>
      <c r="BC8" s="93"/>
      <c r="BD8" s="93"/>
      <c r="BE8" s="93"/>
      <c r="BF8" s="93"/>
      <c r="BG8" s="93"/>
      <c r="BH8" s="93">
        <f>+AM8</f>
        <v>2941.1764705882356</v>
      </c>
      <c r="BI8" s="93">
        <f>+AQ8</f>
        <v>2773</v>
      </c>
      <c r="BJ8" s="93"/>
      <c r="BK8" s="94">
        <f t="shared" ref="BK8:BK71" si="17">COUNT(BB8:BJ8)</f>
        <v>3</v>
      </c>
      <c r="BM8" s="95">
        <f t="shared" ref="BM8:BM71" si="18">AVERAGE(BB8:BJ8)</f>
        <v>2955.4402915294122</v>
      </c>
      <c r="BN8" s="96">
        <f t="shared" ref="BN8:BN71" si="19">MAX(BB8:BJ8)</f>
        <v>3152.1444040000001</v>
      </c>
      <c r="BO8" s="248">
        <f>(SUM(BB8:BJ8)-BN8)/(BK8-1)</f>
        <v>2857.088235294118</v>
      </c>
      <c r="BP8" s="183">
        <f t="shared" ref="BP8:BP71" si="20">GEOMEAN(BB8:BJ8)</f>
        <v>2951.3837774402809</v>
      </c>
      <c r="BQ8" s="228">
        <f t="shared" ref="BQ8:BQ71" si="21">IF(BK8=1,0,STDEVA(BB8:BJ8))</f>
        <v>189.97424091705244</v>
      </c>
      <c r="BR8" s="232">
        <f t="shared" ref="BR8:BR71" si="22">+BQ8/BM8</f>
        <v>6.4279505649813884E-2</v>
      </c>
      <c r="BS8" s="184"/>
      <c r="BT8" s="97"/>
      <c r="BU8" s="171">
        <f t="shared" ref="BU8:BU71" si="23">ROUND(BM8,0)</f>
        <v>2955</v>
      </c>
      <c r="BV8" s="175">
        <f t="shared" ref="BV8:BV71" si="24">ROUND((BU8*0.19),0)</f>
        <v>561</v>
      </c>
      <c r="BW8" s="176">
        <f t="shared" ref="BW8:BW71" si="25">+BV8+BU8</f>
        <v>3516</v>
      </c>
    </row>
    <row r="9" spans="1:209" s="35" customFormat="1" ht="84.95" customHeight="1" x14ac:dyDescent="0.3">
      <c r="A9" s="214">
        <v>2</v>
      </c>
      <c r="B9" s="73" t="s">
        <v>100</v>
      </c>
      <c r="C9" s="215" t="s">
        <v>101</v>
      </c>
      <c r="D9" s="206">
        <v>132381</v>
      </c>
      <c r="E9" s="74">
        <f t="shared" si="2"/>
        <v>7439.8122000000003</v>
      </c>
      <c r="F9" s="75">
        <f t="shared" si="3"/>
        <v>139820.81219999999</v>
      </c>
      <c r="G9" s="74">
        <f t="shared" si="4"/>
        <v>26565.954317999996</v>
      </c>
      <c r="H9" s="76">
        <f t="shared" si="5"/>
        <v>166386.76651799999</v>
      </c>
      <c r="I9" s="77" t="s">
        <v>78</v>
      </c>
      <c r="J9" s="78" t="s">
        <v>78</v>
      </c>
      <c r="K9" s="79" t="s">
        <v>78</v>
      </c>
      <c r="L9" s="80"/>
      <c r="M9" s="81">
        <f t="shared" si="6"/>
        <v>0</v>
      </c>
      <c r="N9" s="82"/>
      <c r="O9" s="83">
        <f t="shared" si="7"/>
        <v>0</v>
      </c>
      <c r="P9" s="83">
        <f t="shared" si="8"/>
        <v>0</v>
      </c>
      <c r="Q9" s="100" t="s">
        <v>78</v>
      </c>
      <c r="R9" s="80"/>
      <c r="S9" s="81">
        <f t="shared" si="9"/>
        <v>0</v>
      </c>
      <c r="T9" s="82"/>
      <c r="U9" s="83">
        <f t="shared" si="10"/>
        <v>0</v>
      </c>
      <c r="V9" s="83">
        <f t="shared" si="11"/>
        <v>0</v>
      </c>
      <c r="W9" s="100" t="s">
        <v>78</v>
      </c>
      <c r="X9" s="80"/>
      <c r="Y9" s="81">
        <f t="shared" si="12"/>
        <v>0</v>
      </c>
      <c r="Z9" s="82"/>
      <c r="AA9" s="83">
        <f t="shared" si="13"/>
        <v>0</v>
      </c>
      <c r="AB9" s="83">
        <f t="shared" si="14"/>
        <v>0</v>
      </c>
      <c r="AC9" s="100" t="s">
        <v>78</v>
      </c>
      <c r="AD9" s="85" t="e">
        <f t="shared" si="15"/>
        <v>#DIV/0!</v>
      </c>
      <c r="AE9" s="86"/>
      <c r="AF9" s="87"/>
      <c r="AG9" s="88"/>
      <c r="AH9" s="89" t="s">
        <v>78</v>
      </c>
      <c r="AI9" s="86"/>
      <c r="AJ9" s="87"/>
      <c r="AK9" s="88"/>
      <c r="AL9" s="89" t="s">
        <v>78</v>
      </c>
      <c r="AM9" s="86">
        <v>146974.78991596639</v>
      </c>
      <c r="AN9" s="87">
        <f>+AM9*0.19</f>
        <v>27925.210084033613</v>
      </c>
      <c r="AO9" s="90">
        <f>+AM9+AN9</f>
        <v>174900</v>
      </c>
      <c r="AP9" s="91" t="s">
        <v>102</v>
      </c>
      <c r="AQ9" s="86">
        <v>98235</v>
      </c>
      <c r="AR9" s="87">
        <v>18665</v>
      </c>
      <c r="AS9" s="90">
        <v>116900</v>
      </c>
      <c r="AT9" s="91" t="s">
        <v>103</v>
      </c>
      <c r="AU9" s="86"/>
      <c r="AV9" s="87"/>
      <c r="AW9" s="90"/>
      <c r="AX9" s="197"/>
      <c r="AY9" s="243"/>
      <c r="AZ9" s="92"/>
      <c r="BA9" s="29"/>
      <c r="BB9" s="99">
        <f t="shared" si="16"/>
        <v>152404.685298</v>
      </c>
      <c r="BC9" s="93"/>
      <c r="BD9" s="93"/>
      <c r="BE9" s="93"/>
      <c r="BF9" s="93"/>
      <c r="BG9" s="93"/>
      <c r="BH9" s="93">
        <f>+AM9</f>
        <v>146974.78991596639</v>
      </c>
      <c r="BI9" s="93">
        <f>+AQ9</f>
        <v>98235</v>
      </c>
      <c r="BJ9" s="93"/>
      <c r="BK9" s="94">
        <f t="shared" si="17"/>
        <v>3</v>
      </c>
      <c r="BM9" s="95">
        <f t="shared" si="18"/>
        <v>132538.15840465546</v>
      </c>
      <c r="BN9" s="96">
        <f t="shared" si="19"/>
        <v>152404.685298</v>
      </c>
      <c r="BO9" s="248">
        <f>(SUM(BB9:BJ9)-BN9)/(BK9-1)</f>
        <v>122604.8949579832</v>
      </c>
      <c r="BP9" s="183">
        <f t="shared" si="20"/>
        <v>130067.60357846832</v>
      </c>
      <c r="BQ9" s="184">
        <f t="shared" si="21"/>
        <v>29831.207625004441</v>
      </c>
      <c r="BR9" s="232">
        <f t="shared" si="22"/>
        <v>0.22507637033801284</v>
      </c>
      <c r="BS9" s="184"/>
      <c r="BT9" s="97"/>
      <c r="BU9" s="171">
        <f t="shared" si="23"/>
        <v>132538</v>
      </c>
      <c r="BV9" s="175">
        <f t="shared" si="24"/>
        <v>25182</v>
      </c>
      <c r="BW9" s="176">
        <f t="shared" si="25"/>
        <v>157720</v>
      </c>
    </row>
    <row r="10" spans="1:209" s="35" customFormat="1" ht="84.95" customHeight="1" x14ac:dyDescent="0.3">
      <c r="A10" s="214">
        <v>3</v>
      </c>
      <c r="B10" s="73" t="s">
        <v>108</v>
      </c>
      <c r="C10" s="215" t="s">
        <v>162</v>
      </c>
      <c r="D10" s="206">
        <v>7281</v>
      </c>
      <c r="E10" s="74">
        <f t="shared" si="2"/>
        <v>409.19220000000001</v>
      </c>
      <c r="F10" s="75">
        <f t="shared" si="3"/>
        <v>7690.1922000000004</v>
      </c>
      <c r="G10" s="74">
        <f t="shared" si="4"/>
        <v>1461.136518</v>
      </c>
      <c r="H10" s="76">
        <f t="shared" si="5"/>
        <v>9151.3287180000007</v>
      </c>
      <c r="I10" s="77" t="s">
        <v>78</v>
      </c>
      <c r="J10" s="78" t="s">
        <v>78</v>
      </c>
      <c r="K10" s="79" t="s">
        <v>78</v>
      </c>
      <c r="L10" s="80"/>
      <c r="M10" s="81">
        <f t="shared" si="6"/>
        <v>0</v>
      </c>
      <c r="N10" s="82"/>
      <c r="O10" s="83">
        <f t="shared" si="7"/>
        <v>0</v>
      </c>
      <c r="P10" s="83">
        <f t="shared" si="8"/>
        <v>0</v>
      </c>
      <c r="Q10" s="100" t="s">
        <v>78</v>
      </c>
      <c r="R10" s="80"/>
      <c r="S10" s="81">
        <f t="shared" si="9"/>
        <v>0</v>
      </c>
      <c r="T10" s="82"/>
      <c r="U10" s="83">
        <f t="shared" si="10"/>
        <v>0</v>
      </c>
      <c r="V10" s="83">
        <f t="shared" si="11"/>
        <v>0</v>
      </c>
      <c r="W10" s="100" t="s">
        <v>78</v>
      </c>
      <c r="X10" s="80"/>
      <c r="Y10" s="81">
        <f t="shared" si="12"/>
        <v>0</v>
      </c>
      <c r="Z10" s="82"/>
      <c r="AA10" s="83">
        <f t="shared" si="13"/>
        <v>0</v>
      </c>
      <c r="AB10" s="83">
        <f t="shared" si="14"/>
        <v>0</v>
      </c>
      <c r="AC10" s="100" t="s">
        <v>78</v>
      </c>
      <c r="AD10" s="85" t="e">
        <f t="shared" si="15"/>
        <v>#DIV/0!</v>
      </c>
      <c r="AE10" s="86"/>
      <c r="AF10" s="87"/>
      <c r="AG10" s="88"/>
      <c r="AH10" s="89" t="s">
        <v>78</v>
      </c>
      <c r="AI10" s="86"/>
      <c r="AJ10" s="87"/>
      <c r="AK10" s="88"/>
      <c r="AL10" s="89" t="s">
        <v>78</v>
      </c>
      <c r="AM10" s="86">
        <v>5571.4285714285716</v>
      </c>
      <c r="AN10" s="87">
        <v>1058.5714285714287</v>
      </c>
      <c r="AO10" s="90">
        <f>+AN10+AM10</f>
        <v>6630</v>
      </c>
      <c r="AP10" s="91" t="s">
        <v>109</v>
      </c>
      <c r="AQ10" s="86">
        <v>8815</v>
      </c>
      <c r="AR10" s="87">
        <v>1675</v>
      </c>
      <c r="AS10" s="90">
        <v>10490</v>
      </c>
      <c r="AT10" s="91" t="s">
        <v>110</v>
      </c>
      <c r="AU10" s="86"/>
      <c r="AV10" s="87"/>
      <c r="AW10" s="90"/>
      <c r="AX10" s="197"/>
      <c r="AY10" s="243"/>
      <c r="AZ10" s="92"/>
      <c r="BA10" s="29"/>
      <c r="BB10" s="99">
        <f t="shared" si="16"/>
        <v>8382.3094980000005</v>
      </c>
      <c r="BC10" s="93"/>
      <c r="BD10" s="93"/>
      <c r="BE10" s="93"/>
      <c r="BF10" s="93"/>
      <c r="BG10" s="93"/>
      <c r="BH10" s="93">
        <f>+AM10</f>
        <v>5571.4285714285716</v>
      </c>
      <c r="BI10" s="93">
        <f>+AQ10</f>
        <v>8815</v>
      </c>
      <c r="BJ10" s="93"/>
      <c r="BK10" s="94">
        <f t="shared" si="17"/>
        <v>3</v>
      </c>
      <c r="BM10" s="95">
        <f t="shared" si="18"/>
        <v>7589.5793564761907</v>
      </c>
      <c r="BN10" s="96">
        <f t="shared" si="19"/>
        <v>8815</v>
      </c>
      <c r="BO10" s="248">
        <f>(SUM(BB10:BJ10)-BN10)/(BK10-1)</f>
        <v>6976.8690347142856</v>
      </c>
      <c r="BP10" s="183">
        <f t="shared" si="20"/>
        <v>7439.0508141001746</v>
      </c>
      <c r="BQ10" s="184">
        <f t="shared" si="21"/>
        <v>1761.1089435413976</v>
      </c>
      <c r="BR10" s="232">
        <f t="shared" si="22"/>
        <v>0.23204302383881692</v>
      </c>
      <c r="BS10" s="184"/>
      <c r="BT10" s="97"/>
      <c r="BU10" s="171">
        <f t="shared" si="23"/>
        <v>7590</v>
      </c>
      <c r="BV10" s="175">
        <f t="shared" si="24"/>
        <v>1442</v>
      </c>
      <c r="BW10" s="176">
        <f t="shared" si="25"/>
        <v>9032</v>
      </c>
    </row>
    <row r="11" spans="1:209" s="35" customFormat="1" ht="84.95" customHeight="1" x14ac:dyDescent="0.3">
      <c r="A11" s="214">
        <v>4</v>
      </c>
      <c r="B11" s="73" t="s">
        <v>111</v>
      </c>
      <c r="C11" s="215" t="s">
        <v>18</v>
      </c>
      <c r="D11" s="206">
        <v>39683</v>
      </c>
      <c r="E11" s="74">
        <f t="shared" si="2"/>
        <v>2230.1846</v>
      </c>
      <c r="F11" s="75">
        <f t="shared" si="3"/>
        <v>41913.184600000001</v>
      </c>
      <c r="G11" s="74">
        <f t="shared" si="4"/>
        <v>7963.5050740000006</v>
      </c>
      <c r="H11" s="76">
        <f t="shared" si="5"/>
        <v>49876.689674000001</v>
      </c>
      <c r="I11" s="77" t="s">
        <v>78</v>
      </c>
      <c r="J11" s="78" t="s">
        <v>78</v>
      </c>
      <c r="K11" s="79" t="s">
        <v>78</v>
      </c>
      <c r="L11" s="80"/>
      <c r="M11" s="81">
        <f t="shared" si="6"/>
        <v>0</v>
      </c>
      <c r="N11" s="82"/>
      <c r="O11" s="83">
        <f t="shared" si="7"/>
        <v>0</v>
      </c>
      <c r="P11" s="83">
        <f t="shared" si="8"/>
        <v>0</v>
      </c>
      <c r="Q11" s="100" t="s">
        <v>78</v>
      </c>
      <c r="R11" s="80"/>
      <c r="S11" s="81">
        <f t="shared" si="9"/>
        <v>0</v>
      </c>
      <c r="T11" s="82"/>
      <c r="U11" s="83">
        <f t="shared" si="10"/>
        <v>0</v>
      </c>
      <c r="V11" s="83">
        <f t="shared" si="11"/>
        <v>0</v>
      </c>
      <c r="W11" s="100" t="s">
        <v>78</v>
      </c>
      <c r="X11" s="80"/>
      <c r="Y11" s="81">
        <f t="shared" si="12"/>
        <v>0</v>
      </c>
      <c r="Z11" s="82"/>
      <c r="AA11" s="83">
        <f t="shared" si="13"/>
        <v>0</v>
      </c>
      <c r="AB11" s="83">
        <f t="shared" si="14"/>
        <v>0</v>
      </c>
      <c r="AC11" s="100" t="s">
        <v>78</v>
      </c>
      <c r="AD11" s="85" t="e">
        <f t="shared" si="15"/>
        <v>#DIV/0!</v>
      </c>
      <c r="AE11" s="86"/>
      <c r="AF11" s="87"/>
      <c r="AG11" s="88"/>
      <c r="AH11" s="89" t="s">
        <v>78</v>
      </c>
      <c r="AI11" s="86"/>
      <c r="AJ11" s="87"/>
      <c r="AK11" s="88"/>
      <c r="AL11" s="89" t="s">
        <v>78</v>
      </c>
      <c r="AM11" s="86">
        <v>46638.655462184877</v>
      </c>
      <c r="AN11" s="87">
        <f>+AM11*0.19</f>
        <v>8861.3445378151264</v>
      </c>
      <c r="AO11" s="90">
        <f>+AN11+AM11</f>
        <v>55500</v>
      </c>
      <c r="AP11" s="91" t="s">
        <v>112</v>
      </c>
      <c r="AQ11" s="86"/>
      <c r="AR11" s="87"/>
      <c r="AS11" s="90"/>
      <c r="AT11" s="91" t="s">
        <v>78</v>
      </c>
      <c r="AU11" s="86"/>
      <c r="AV11" s="87"/>
      <c r="AW11" s="90"/>
      <c r="AX11" s="197"/>
      <c r="AY11" s="243"/>
      <c r="AZ11" s="92"/>
      <c r="BA11" s="29"/>
      <c r="BB11" s="99">
        <f t="shared" si="16"/>
        <v>45685.371214000006</v>
      </c>
      <c r="BC11" s="93"/>
      <c r="BD11" s="93"/>
      <c r="BE11" s="93"/>
      <c r="BF11" s="93"/>
      <c r="BG11" s="93"/>
      <c r="BH11" s="93">
        <f>+AM11</f>
        <v>46638.655462184877</v>
      </c>
      <c r="BI11" s="93"/>
      <c r="BJ11" s="93"/>
      <c r="BK11" s="94">
        <f t="shared" si="17"/>
        <v>2</v>
      </c>
      <c r="BM11" s="95">
        <f t="shared" si="18"/>
        <v>46162.013338092438</v>
      </c>
      <c r="BN11" s="96">
        <f t="shared" si="19"/>
        <v>46638.655462184877</v>
      </c>
      <c r="BO11" s="248">
        <f>(SUM(BB11:BJ11)-BN11)/(BK11-1)</f>
        <v>45685.371213999999</v>
      </c>
      <c r="BP11" s="183">
        <f t="shared" si="20"/>
        <v>46159.552507707056</v>
      </c>
      <c r="BQ11" s="184">
        <f t="shared" si="21"/>
        <v>674.07375628984209</v>
      </c>
      <c r="BR11" s="232">
        <f t="shared" si="22"/>
        <v>1.4602347418274391E-2</v>
      </c>
      <c r="BS11" s="184"/>
      <c r="BT11" s="97"/>
      <c r="BU11" s="171">
        <f t="shared" si="23"/>
        <v>46162</v>
      </c>
      <c r="BV11" s="175">
        <f t="shared" si="24"/>
        <v>8771</v>
      </c>
      <c r="BW11" s="176">
        <f t="shared" si="25"/>
        <v>54933</v>
      </c>
    </row>
    <row r="12" spans="1:209" s="35" customFormat="1" ht="84.95" customHeight="1" x14ac:dyDescent="0.3">
      <c r="A12" s="214">
        <v>5</v>
      </c>
      <c r="B12" s="73" t="s">
        <v>113</v>
      </c>
      <c r="C12" s="215" t="s">
        <v>18</v>
      </c>
      <c r="D12" s="206">
        <v>66191</v>
      </c>
      <c r="E12" s="74">
        <f t="shared" si="2"/>
        <v>3719.9342000000001</v>
      </c>
      <c r="F12" s="75">
        <f t="shared" si="3"/>
        <v>69910.934200000003</v>
      </c>
      <c r="G12" s="74">
        <f t="shared" si="4"/>
        <v>13283.077498000001</v>
      </c>
      <c r="H12" s="76">
        <f t="shared" si="5"/>
        <v>83194.011698000002</v>
      </c>
      <c r="I12" s="77" t="s">
        <v>78</v>
      </c>
      <c r="J12" s="78" t="s">
        <v>78</v>
      </c>
      <c r="K12" s="79" t="s">
        <v>78</v>
      </c>
      <c r="L12" s="80"/>
      <c r="M12" s="81">
        <f t="shared" si="6"/>
        <v>0</v>
      </c>
      <c r="N12" s="82"/>
      <c r="O12" s="83">
        <f t="shared" si="7"/>
        <v>0</v>
      </c>
      <c r="P12" s="83">
        <f t="shared" si="8"/>
        <v>0</v>
      </c>
      <c r="Q12" s="100" t="s">
        <v>78</v>
      </c>
      <c r="R12" s="80"/>
      <c r="S12" s="81">
        <f t="shared" si="9"/>
        <v>0</v>
      </c>
      <c r="T12" s="82"/>
      <c r="U12" s="83">
        <f t="shared" si="10"/>
        <v>0</v>
      </c>
      <c r="V12" s="83">
        <f t="shared" si="11"/>
        <v>0</v>
      </c>
      <c r="W12" s="100" t="s">
        <v>78</v>
      </c>
      <c r="X12" s="80"/>
      <c r="Y12" s="81">
        <f t="shared" si="12"/>
        <v>0</v>
      </c>
      <c r="Z12" s="82"/>
      <c r="AA12" s="83">
        <f t="shared" si="13"/>
        <v>0</v>
      </c>
      <c r="AB12" s="83">
        <f t="shared" si="14"/>
        <v>0</v>
      </c>
      <c r="AC12" s="100" t="s">
        <v>78</v>
      </c>
      <c r="AD12" s="85" t="e">
        <f t="shared" si="15"/>
        <v>#DIV/0!</v>
      </c>
      <c r="AE12" s="86"/>
      <c r="AF12" s="87"/>
      <c r="AG12" s="88"/>
      <c r="AH12" s="89" t="s">
        <v>78</v>
      </c>
      <c r="AI12" s="86"/>
      <c r="AJ12" s="87"/>
      <c r="AK12" s="88"/>
      <c r="AL12" s="89" t="s">
        <v>78</v>
      </c>
      <c r="AM12" s="86"/>
      <c r="AN12" s="87"/>
      <c r="AO12" s="90"/>
      <c r="AP12" s="91" t="s">
        <v>78</v>
      </c>
      <c r="AQ12" s="86"/>
      <c r="AR12" s="87"/>
      <c r="AS12" s="90"/>
      <c r="AT12" s="91" t="s">
        <v>78</v>
      </c>
      <c r="AU12" s="86"/>
      <c r="AV12" s="87"/>
      <c r="AW12" s="90"/>
      <c r="AX12" s="197"/>
      <c r="AY12" s="243"/>
      <c r="AZ12" s="92"/>
      <c r="BA12" s="29"/>
      <c r="BB12" s="99">
        <f t="shared" si="16"/>
        <v>76202.918278000012</v>
      </c>
      <c r="BC12" s="93"/>
      <c r="BD12" s="93"/>
      <c r="BE12" s="93"/>
      <c r="BF12" s="93"/>
      <c r="BG12" s="93"/>
      <c r="BH12" s="93"/>
      <c r="BI12" s="93"/>
      <c r="BJ12" s="93"/>
      <c r="BK12" s="94">
        <f t="shared" si="17"/>
        <v>1</v>
      </c>
      <c r="BM12" s="95">
        <f t="shared" si="18"/>
        <v>76202.918278000012</v>
      </c>
      <c r="BN12" s="96">
        <f t="shared" si="19"/>
        <v>76202.918278000012</v>
      </c>
      <c r="BO12" s="248">
        <f>+BM12</f>
        <v>76202.918278000012</v>
      </c>
      <c r="BP12" s="183">
        <f t="shared" si="20"/>
        <v>76202.918278000012</v>
      </c>
      <c r="BQ12" s="184">
        <f t="shared" si="21"/>
        <v>0</v>
      </c>
      <c r="BR12" s="232">
        <f t="shared" si="22"/>
        <v>0</v>
      </c>
      <c r="BS12" s="184"/>
      <c r="BT12" s="97"/>
      <c r="BU12" s="171">
        <f t="shared" si="23"/>
        <v>76203</v>
      </c>
      <c r="BV12" s="175">
        <f t="shared" si="24"/>
        <v>14479</v>
      </c>
      <c r="BW12" s="176">
        <f t="shared" si="25"/>
        <v>90682</v>
      </c>
    </row>
    <row r="13" spans="1:209" s="35" customFormat="1" ht="84.95" customHeight="1" x14ac:dyDescent="0.3">
      <c r="A13" s="214">
        <v>6</v>
      </c>
      <c r="B13" s="73" t="s">
        <v>114</v>
      </c>
      <c r="C13" s="215" t="s">
        <v>115</v>
      </c>
      <c r="D13" s="206">
        <v>3997</v>
      </c>
      <c r="E13" s="74">
        <f t="shared" si="2"/>
        <v>224.63140000000001</v>
      </c>
      <c r="F13" s="75">
        <f t="shared" si="3"/>
        <v>4221.6314000000002</v>
      </c>
      <c r="G13" s="74">
        <f t="shared" si="4"/>
        <v>802.1099660000001</v>
      </c>
      <c r="H13" s="76">
        <f t="shared" si="5"/>
        <v>5023.7413660000002</v>
      </c>
      <c r="I13" s="77" t="s">
        <v>78</v>
      </c>
      <c r="J13" s="78" t="s">
        <v>78</v>
      </c>
      <c r="K13" s="79" t="s">
        <v>78</v>
      </c>
      <c r="L13" s="80"/>
      <c r="M13" s="81">
        <f t="shared" si="6"/>
        <v>0</v>
      </c>
      <c r="N13" s="82"/>
      <c r="O13" s="83">
        <f t="shared" si="7"/>
        <v>0</v>
      </c>
      <c r="P13" s="83">
        <f t="shared" si="8"/>
        <v>0</v>
      </c>
      <c r="Q13" s="100" t="s">
        <v>78</v>
      </c>
      <c r="R13" s="80"/>
      <c r="S13" s="81">
        <f t="shared" si="9"/>
        <v>0</v>
      </c>
      <c r="T13" s="82"/>
      <c r="U13" s="83">
        <f t="shared" si="10"/>
        <v>0</v>
      </c>
      <c r="V13" s="83">
        <f t="shared" si="11"/>
        <v>0</v>
      </c>
      <c r="W13" s="100" t="s">
        <v>78</v>
      </c>
      <c r="X13" s="80"/>
      <c r="Y13" s="81">
        <f t="shared" si="12"/>
        <v>0</v>
      </c>
      <c r="Z13" s="82"/>
      <c r="AA13" s="83">
        <f t="shared" si="13"/>
        <v>0</v>
      </c>
      <c r="AB13" s="83">
        <f t="shared" si="14"/>
        <v>0</v>
      </c>
      <c r="AC13" s="100" t="s">
        <v>78</v>
      </c>
      <c r="AD13" s="85" t="e">
        <f t="shared" si="15"/>
        <v>#DIV/0!</v>
      </c>
      <c r="AE13" s="86"/>
      <c r="AF13" s="87"/>
      <c r="AG13" s="88"/>
      <c r="AH13" s="89" t="s">
        <v>78</v>
      </c>
      <c r="AI13" s="86"/>
      <c r="AJ13" s="87"/>
      <c r="AK13" s="88"/>
      <c r="AL13" s="89" t="s">
        <v>78</v>
      </c>
      <c r="AM13" s="86"/>
      <c r="AN13" s="87"/>
      <c r="AO13" s="90"/>
      <c r="AP13" s="91"/>
      <c r="AQ13" s="86">
        <v>3101</v>
      </c>
      <c r="AR13" s="87">
        <v>589</v>
      </c>
      <c r="AS13" s="90">
        <v>3690</v>
      </c>
      <c r="AT13" s="91" t="s">
        <v>116</v>
      </c>
      <c r="AU13" s="86"/>
      <c r="AV13" s="87"/>
      <c r="AW13" s="90"/>
      <c r="AX13" s="197"/>
      <c r="AY13" s="243"/>
      <c r="AZ13" s="92"/>
      <c r="BA13" s="29"/>
      <c r="BB13" s="99">
        <f t="shared" si="16"/>
        <v>4601.5782260000005</v>
      </c>
      <c r="BC13" s="93"/>
      <c r="BD13" s="93"/>
      <c r="BE13" s="93"/>
      <c r="BF13" s="93"/>
      <c r="BG13" s="93"/>
      <c r="BH13" s="93"/>
      <c r="BI13" s="93">
        <f>+AQ13</f>
        <v>3101</v>
      </c>
      <c r="BJ13" s="93"/>
      <c r="BK13" s="94">
        <f t="shared" si="17"/>
        <v>2</v>
      </c>
      <c r="BM13" s="95">
        <f t="shared" si="18"/>
        <v>3851.2891130000003</v>
      </c>
      <c r="BN13" s="96">
        <f t="shared" si="19"/>
        <v>4601.5782260000005</v>
      </c>
      <c r="BO13" s="248">
        <f t="shared" ref="BO13:BO20" si="26">(SUM(BB13:BJ13)-BN13)/(BK13-1)</f>
        <v>3101</v>
      </c>
      <c r="BP13" s="183">
        <f t="shared" si="20"/>
        <v>3777.4983889905234</v>
      </c>
      <c r="BQ13" s="184">
        <f t="shared" si="21"/>
        <v>1061.0690393054795</v>
      </c>
      <c r="BR13" s="232">
        <f t="shared" si="22"/>
        <v>0.275510097573264</v>
      </c>
      <c r="BS13" s="184"/>
      <c r="BT13" s="97"/>
      <c r="BU13" s="171">
        <f t="shared" si="23"/>
        <v>3851</v>
      </c>
      <c r="BV13" s="175">
        <f t="shared" si="24"/>
        <v>732</v>
      </c>
      <c r="BW13" s="176">
        <f t="shared" si="25"/>
        <v>4583</v>
      </c>
    </row>
    <row r="14" spans="1:209" s="35" customFormat="1" ht="84.95" customHeight="1" x14ac:dyDescent="0.3">
      <c r="A14" s="214">
        <v>7</v>
      </c>
      <c r="B14" s="73" t="s">
        <v>117</v>
      </c>
      <c r="C14" s="215" t="s">
        <v>115</v>
      </c>
      <c r="D14" s="206">
        <v>5033</v>
      </c>
      <c r="E14" s="74">
        <f t="shared" si="2"/>
        <v>282.8546</v>
      </c>
      <c r="F14" s="75">
        <f t="shared" si="3"/>
        <v>5315.8545999999997</v>
      </c>
      <c r="G14" s="74">
        <f t="shared" si="4"/>
        <v>1010.0123739999999</v>
      </c>
      <c r="H14" s="76">
        <f t="shared" si="5"/>
        <v>6325.8669739999996</v>
      </c>
      <c r="I14" s="77" t="s">
        <v>78</v>
      </c>
      <c r="J14" s="78" t="s">
        <v>78</v>
      </c>
      <c r="K14" s="79" t="s">
        <v>78</v>
      </c>
      <c r="L14" s="80"/>
      <c r="M14" s="81">
        <f t="shared" si="6"/>
        <v>0</v>
      </c>
      <c r="N14" s="82"/>
      <c r="O14" s="83">
        <f t="shared" si="7"/>
        <v>0</v>
      </c>
      <c r="P14" s="83">
        <f t="shared" si="8"/>
        <v>0</v>
      </c>
      <c r="Q14" s="100" t="s">
        <v>78</v>
      </c>
      <c r="R14" s="80"/>
      <c r="S14" s="81">
        <f t="shared" si="9"/>
        <v>0</v>
      </c>
      <c r="T14" s="82"/>
      <c r="U14" s="83">
        <f t="shared" si="10"/>
        <v>0</v>
      </c>
      <c r="V14" s="83">
        <f t="shared" si="11"/>
        <v>0</v>
      </c>
      <c r="W14" s="100" t="s">
        <v>78</v>
      </c>
      <c r="X14" s="80"/>
      <c r="Y14" s="81">
        <f t="shared" si="12"/>
        <v>0</v>
      </c>
      <c r="Z14" s="82"/>
      <c r="AA14" s="83">
        <f t="shared" si="13"/>
        <v>0</v>
      </c>
      <c r="AB14" s="83">
        <f t="shared" si="14"/>
        <v>0</v>
      </c>
      <c r="AC14" s="100" t="s">
        <v>78</v>
      </c>
      <c r="AD14" s="85" t="e">
        <f t="shared" si="15"/>
        <v>#DIV/0!</v>
      </c>
      <c r="AE14" s="86"/>
      <c r="AF14" s="87"/>
      <c r="AG14" s="88"/>
      <c r="AH14" s="89" t="s">
        <v>78</v>
      </c>
      <c r="AI14" s="86"/>
      <c r="AJ14" s="87"/>
      <c r="AK14" s="88"/>
      <c r="AL14" s="89" t="s">
        <v>78</v>
      </c>
      <c r="AM14" s="86">
        <v>13361.344537815126</v>
      </c>
      <c r="AN14" s="87">
        <f>+AM14*0.19</f>
        <v>2538.6554621848741</v>
      </c>
      <c r="AO14" s="90">
        <f>+AN14+AM14</f>
        <v>15900</v>
      </c>
      <c r="AP14" s="103" t="s">
        <v>118</v>
      </c>
      <c r="AQ14" s="86">
        <v>5034</v>
      </c>
      <c r="AR14" s="87">
        <v>956</v>
      </c>
      <c r="AS14" s="90">
        <v>5990</v>
      </c>
      <c r="AT14" s="91" t="s">
        <v>119</v>
      </c>
      <c r="AU14" s="86"/>
      <c r="AV14" s="87"/>
      <c r="AW14" s="90"/>
      <c r="AX14" s="197"/>
      <c r="AY14" s="243"/>
      <c r="AZ14" s="92"/>
      <c r="BA14" s="29"/>
      <c r="BB14" s="99">
        <f t="shared" si="16"/>
        <v>5794.2815140000002</v>
      </c>
      <c r="BC14" s="93"/>
      <c r="BD14" s="93"/>
      <c r="BE14" s="93"/>
      <c r="BF14" s="93"/>
      <c r="BG14" s="93"/>
      <c r="BH14" s="93">
        <f>+AM14</f>
        <v>13361.344537815126</v>
      </c>
      <c r="BI14" s="93">
        <f>+AQ14</f>
        <v>5034</v>
      </c>
      <c r="BJ14" s="93"/>
      <c r="BK14" s="94">
        <f t="shared" si="17"/>
        <v>3</v>
      </c>
      <c r="BM14" s="95">
        <f t="shared" si="18"/>
        <v>8063.2086839383746</v>
      </c>
      <c r="BN14" s="96">
        <f t="shared" si="19"/>
        <v>13361.344537815126</v>
      </c>
      <c r="BO14" s="248">
        <f t="shared" si="26"/>
        <v>5414.1407569999992</v>
      </c>
      <c r="BP14" s="183">
        <f t="shared" si="20"/>
        <v>7304.4522637158725</v>
      </c>
      <c r="BQ14" s="184">
        <f t="shared" si="21"/>
        <v>4604.0405775506906</v>
      </c>
      <c r="BR14" s="232">
        <f t="shared" si="22"/>
        <v>0.57099360292159818</v>
      </c>
      <c r="BS14" s="184"/>
      <c r="BT14" s="97"/>
      <c r="BU14" s="171">
        <f t="shared" si="23"/>
        <v>8063</v>
      </c>
      <c r="BV14" s="175">
        <f t="shared" si="24"/>
        <v>1532</v>
      </c>
      <c r="BW14" s="176">
        <f t="shared" si="25"/>
        <v>9595</v>
      </c>
    </row>
    <row r="15" spans="1:209" s="35" customFormat="1" ht="84.95" customHeight="1" x14ac:dyDescent="0.3">
      <c r="A15" s="214">
        <v>8</v>
      </c>
      <c r="B15" s="73" t="s">
        <v>120</v>
      </c>
      <c r="C15" s="215" t="s">
        <v>115</v>
      </c>
      <c r="D15" s="206">
        <v>8018</v>
      </c>
      <c r="E15" s="74">
        <f t="shared" si="2"/>
        <v>450.61160000000001</v>
      </c>
      <c r="F15" s="75">
        <f t="shared" si="3"/>
        <v>8468.6116000000002</v>
      </c>
      <c r="G15" s="74">
        <f t="shared" si="4"/>
        <v>1609.036204</v>
      </c>
      <c r="H15" s="76">
        <f t="shared" si="5"/>
        <v>10077.647804</v>
      </c>
      <c r="I15" s="77" t="s">
        <v>78</v>
      </c>
      <c r="J15" s="78" t="s">
        <v>78</v>
      </c>
      <c r="K15" s="79" t="s">
        <v>78</v>
      </c>
      <c r="L15" s="80"/>
      <c r="M15" s="81">
        <f t="shared" si="6"/>
        <v>0</v>
      </c>
      <c r="N15" s="82"/>
      <c r="O15" s="83">
        <f t="shared" si="7"/>
        <v>0</v>
      </c>
      <c r="P15" s="83">
        <f t="shared" si="8"/>
        <v>0</v>
      </c>
      <c r="Q15" s="100" t="s">
        <v>78</v>
      </c>
      <c r="R15" s="80"/>
      <c r="S15" s="81">
        <f t="shared" si="9"/>
        <v>0</v>
      </c>
      <c r="T15" s="82"/>
      <c r="U15" s="83">
        <f t="shared" si="10"/>
        <v>0</v>
      </c>
      <c r="V15" s="83">
        <f t="shared" si="11"/>
        <v>0</v>
      </c>
      <c r="W15" s="100" t="s">
        <v>78</v>
      </c>
      <c r="X15" s="80"/>
      <c r="Y15" s="81">
        <f t="shared" si="12"/>
        <v>0</v>
      </c>
      <c r="Z15" s="82"/>
      <c r="AA15" s="83">
        <f t="shared" si="13"/>
        <v>0</v>
      </c>
      <c r="AB15" s="83">
        <f t="shared" si="14"/>
        <v>0</v>
      </c>
      <c r="AC15" s="100" t="s">
        <v>78</v>
      </c>
      <c r="AD15" s="85" t="e">
        <f t="shared" si="15"/>
        <v>#DIV/0!</v>
      </c>
      <c r="AE15" s="86"/>
      <c r="AF15" s="87"/>
      <c r="AG15" s="88"/>
      <c r="AH15" s="89" t="s">
        <v>78</v>
      </c>
      <c r="AI15" s="86"/>
      <c r="AJ15" s="87"/>
      <c r="AK15" s="88"/>
      <c r="AL15" s="89" t="s">
        <v>78</v>
      </c>
      <c r="AM15" s="86">
        <v>16722.689075630253</v>
      </c>
      <c r="AN15" s="87">
        <f>+AM15*0.19</f>
        <v>3177.3109243697481</v>
      </c>
      <c r="AO15" s="90">
        <f>+AN15+AM15</f>
        <v>19900</v>
      </c>
      <c r="AP15" s="91" t="s">
        <v>121</v>
      </c>
      <c r="AQ15" s="86">
        <v>7555</v>
      </c>
      <c r="AR15" s="87">
        <v>1435</v>
      </c>
      <c r="AS15" s="90">
        <v>8990</v>
      </c>
      <c r="AT15" s="91" t="s">
        <v>122</v>
      </c>
      <c r="AU15" s="86"/>
      <c r="AV15" s="87"/>
      <c r="AW15" s="90"/>
      <c r="AX15" s="197"/>
      <c r="AY15" s="243"/>
      <c r="AZ15" s="92"/>
      <c r="BA15" s="29"/>
      <c r="BB15" s="99">
        <f t="shared" si="16"/>
        <v>9230.7866440000016</v>
      </c>
      <c r="BC15" s="93"/>
      <c r="BD15" s="93"/>
      <c r="BE15" s="93"/>
      <c r="BF15" s="93"/>
      <c r="BG15" s="93"/>
      <c r="BH15" s="93">
        <f>+AM15</f>
        <v>16722.689075630253</v>
      </c>
      <c r="BI15" s="93">
        <f>+AQ15</f>
        <v>7555</v>
      </c>
      <c r="BJ15" s="93"/>
      <c r="BK15" s="94">
        <f t="shared" si="17"/>
        <v>3</v>
      </c>
      <c r="BM15" s="95">
        <f t="shared" si="18"/>
        <v>11169.491906543417</v>
      </c>
      <c r="BN15" s="96">
        <f t="shared" si="19"/>
        <v>16722.689075630253</v>
      </c>
      <c r="BO15" s="248">
        <f t="shared" si="26"/>
        <v>8392.8933219999999</v>
      </c>
      <c r="BP15" s="183">
        <f t="shared" si="20"/>
        <v>10525.912744344374</v>
      </c>
      <c r="BQ15" s="184">
        <f t="shared" si="21"/>
        <v>4881.655899192172</v>
      </c>
      <c r="BR15" s="232">
        <f t="shared" si="22"/>
        <v>0.4370526376703272</v>
      </c>
      <c r="BS15" s="184"/>
      <c r="BT15" s="97"/>
      <c r="BU15" s="171">
        <f t="shared" si="23"/>
        <v>11169</v>
      </c>
      <c r="BV15" s="175">
        <f t="shared" si="24"/>
        <v>2122</v>
      </c>
      <c r="BW15" s="176">
        <f t="shared" si="25"/>
        <v>13291</v>
      </c>
    </row>
    <row r="16" spans="1:209" s="35" customFormat="1" ht="84.95" customHeight="1" x14ac:dyDescent="0.3">
      <c r="A16" s="214">
        <v>9</v>
      </c>
      <c r="B16" s="73" t="s">
        <v>123</v>
      </c>
      <c r="C16" s="215" t="s">
        <v>115</v>
      </c>
      <c r="D16" s="206">
        <v>10488</v>
      </c>
      <c r="E16" s="74">
        <f t="shared" si="2"/>
        <v>589.42560000000003</v>
      </c>
      <c r="F16" s="75">
        <f t="shared" si="3"/>
        <v>11077.4256</v>
      </c>
      <c r="G16" s="74">
        <f t="shared" si="4"/>
        <v>2104.7108640000001</v>
      </c>
      <c r="H16" s="76">
        <f t="shared" si="5"/>
        <v>13182.136464000001</v>
      </c>
      <c r="I16" s="77" t="s">
        <v>78</v>
      </c>
      <c r="J16" s="78" t="s">
        <v>78</v>
      </c>
      <c r="K16" s="79" t="s">
        <v>78</v>
      </c>
      <c r="L16" s="80"/>
      <c r="M16" s="81">
        <f t="shared" si="6"/>
        <v>0</v>
      </c>
      <c r="N16" s="82"/>
      <c r="O16" s="83">
        <f t="shared" si="7"/>
        <v>0</v>
      </c>
      <c r="P16" s="83">
        <f t="shared" si="8"/>
        <v>0</v>
      </c>
      <c r="Q16" s="100" t="s">
        <v>78</v>
      </c>
      <c r="R16" s="80"/>
      <c r="S16" s="81">
        <f t="shared" si="9"/>
        <v>0</v>
      </c>
      <c r="T16" s="82"/>
      <c r="U16" s="83">
        <f t="shared" si="10"/>
        <v>0</v>
      </c>
      <c r="V16" s="83">
        <f t="shared" si="11"/>
        <v>0</v>
      </c>
      <c r="W16" s="100" t="s">
        <v>78</v>
      </c>
      <c r="X16" s="80"/>
      <c r="Y16" s="81">
        <f t="shared" si="12"/>
        <v>0</v>
      </c>
      <c r="Z16" s="82"/>
      <c r="AA16" s="83">
        <f t="shared" si="13"/>
        <v>0</v>
      </c>
      <c r="AB16" s="83">
        <f t="shared" si="14"/>
        <v>0</v>
      </c>
      <c r="AC16" s="100" t="s">
        <v>78</v>
      </c>
      <c r="AD16" s="85" t="e">
        <f t="shared" si="15"/>
        <v>#DIV/0!</v>
      </c>
      <c r="AE16" s="86"/>
      <c r="AF16" s="87"/>
      <c r="AG16" s="88"/>
      <c r="AH16" s="89" t="s">
        <v>78</v>
      </c>
      <c r="AI16" s="86"/>
      <c r="AJ16" s="87"/>
      <c r="AK16" s="88"/>
      <c r="AL16" s="89" t="s">
        <v>78</v>
      </c>
      <c r="AM16" s="86"/>
      <c r="AN16" s="87"/>
      <c r="AO16" s="90"/>
      <c r="AP16" s="91" t="s">
        <v>78</v>
      </c>
      <c r="AQ16" s="86">
        <v>8395</v>
      </c>
      <c r="AR16" s="87">
        <v>1595</v>
      </c>
      <c r="AS16" s="90">
        <v>9990</v>
      </c>
      <c r="AT16" s="91" t="s">
        <v>124</v>
      </c>
      <c r="AU16" s="86"/>
      <c r="AV16" s="87"/>
      <c r="AW16" s="90"/>
      <c r="AX16" s="197"/>
      <c r="AY16" s="243"/>
      <c r="AZ16" s="92"/>
      <c r="BA16" s="29"/>
      <c r="BB16" s="99">
        <f t="shared" si="16"/>
        <v>12074.393904000002</v>
      </c>
      <c r="BC16" s="93"/>
      <c r="BD16" s="93"/>
      <c r="BE16" s="93"/>
      <c r="BF16" s="93"/>
      <c r="BG16" s="93"/>
      <c r="BH16" s="93"/>
      <c r="BI16" s="93">
        <f>+AQ16</f>
        <v>8395</v>
      </c>
      <c r="BJ16" s="93"/>
      <c r="BK16" s="94">
        <f t="shared" si="17"/>
        <v>2</v>
      </c>
      <c r="BM16" s="95">
        <f t="shared" si="18"/>
        <v>10234.696952000002</v>
      </c>
      <c r="BN16" s="96">
        <f t="shared" si="19"/>
        <v>12074.393904000002</v>
      </c>
      <c r="BO16" s="248">
        <f t="shared" si="26"/>
        <v>8395.0000000000018</v>
      </c>
      <c r="BP16" s="183">
        <f t="shared" si="20"/>
        <v>10067.995670642693</v>
      </c>
      <c r="BQ16" s="184">
        <f t="shared" si="21"/>
        <v>2601.7243801748414</v>
      </c>
      <c r="BR16" s="232">
        <f t="shared" si="22"/>
        <v>0.25420629378444159</v>
      </c>
      <c r="BS16" s="184"/>
      <c r="BT16" s="97"/>
      <c r="BU16" s="171">
        <f t="shared" si="23"/>
        <v>10235</v>
      </c>
      <c r="BV16" s="175">
        <f t="shared" si="24"/>
        <v>1945</v>
      </c>
      <c r="BW16" s="176">
        <f t="shared" si="25"/>
        <v>12180</v>
      </c>
    </row>
    <row r="17" spans="1:75" s="35" customFormat="1" ht="84.95" customHeight="1" x14ac:dyDescent="0.3">
      <c r="A17" s="214">
        <v>10</v>
      </c>
      <c r="B17" s="73" t="s">
        <v>125</v>
      </c>
      <c r="C17" s="215" t="s">
        <v>126</v>
      </c>
      <c r="D17" s="206">
        <v>26392</v>
      </c>
      <c r="E17" s="74">
        <f t="shared" si="2"/>
        <v>1483.2303999999999</v>
      </c>
      <c r="F17" s="75">
        <f t="shared" si="3"/>
        <v>27875.2304</v>
      </c>
      <c r="G17" s="74">
        <f t="shared" si="4"/>
        <v>5296.2937760000004</v>
      </c>
      <c r="H17" s="76">
        <f t="shared" si="5"/>
        <v>33171.524175999999</v>
      </c>
      <c r="I17" s="77" t="s">
        <v>78</v>
      </c>
      <c r="J17" s="78" t="s">
        <v>78</v>
      </c>
      <c r="K17" s="79" t="s">
        <v>78</v>
      </c>
      <c r="L17" s="80"/>
      <c r="M17" s="81">
        <f t="shared" si="6"/>
        <v>0</v>
      </c>
      <c r="N17" s="82"/>
      <c r="O17" s="83">
        <f t="shared" si="7"/>
        <v>0</v>
      </c>
      <c r="P17" s="83">
        <f t="shared" si="8"/>
        <v>0</v>
      </c>
      <c r="Q17" s="100" t="s">
        <v>78</v>
      </c>
      <c r="R17" s="80"/>
      <c r="S17" s="81">
        <f t="shared" si="9"/>
        <v>0</v>
      </c>
      <c r="T17" s="82"/>
      <c r="U17" s="83">
        <f t="shared" si="10"/>
        <v>0</v>
      </c>
      <c r="V17" s="83">
        <f t="shared" si="11"/>
        <v>0</v>
      </c>
      <c r="W17" s="100" t="s">
        <v>78</v>
      </c>
      <c r="X17" s="80"/>
      <c r="Y17" s="81">
        <f t="shared" si="12"/>
        <v>0</v>
      </c>
      <c r="Z17" s="82"/>
      <c r="AA17" s="83">
        <f t="shared" si="13"/>
        <v>0</v>
      </c>
      <c r="AB17" s="83">
        <f t="shared" si="14"/>
        <v>0</v>
      </c>
      <c r="AC17" s="100" t="s">
        <v>78</v>
      </c>
      <c r="AD17" s="85" t="e">
        <f t="shared" si="15"/>
        <v>#DIV/0!</v>
      </c>
      <c r="AE17" s="86"/>
      <c r="AF17" s="87"/>
      <c r="AG17" s="88"/>
      <c r="AH17" s="89" t="s">
        <v>78</v>
      </c>
      <c r="AI17" s="86"/>
      <c r="AJ17" s="87"/>
      <c r="AK17" s="88"/>
      <c r="AL17" s="89" t="s">
        <v>78</v>
      </c>
      <c r="AM17" s="86">
        <v>19579.831932773111</v>
      </c>
      <c r="AN17" s="87">
        <f>+AM17*0.19</f>
        <v>3720.1680672268913</v>
      </c>
      <c r="AO17" s="90">
        <f>+AN17+AM17</f>
        <v>23300.000000000004</v>
      </c>
      <c r="AP17" s="91" t="s">
        <v>127</v>
      </c>
      <c r="AQ17" s="86">
        <v>19655</v>
      </c>
      <c r="AR17" s="87">
        <v>3735</v>
      </c>
      <c r="AS17" s="90">
        <v>23390</v>
      </c>
      <c r="AT17" s="91" t="s">
        <v>128</v>
      </c>
      <c r="AU17" s="86"/>
      <c r="AV17" s="87"/>
      <c r="AW17" s="90"/>
      <c r="AX17" s="197"/>
      <c r="AY17" s="243"/>
      <c r="AZ17" s="92"/>
      <c r="BA17" s="29"/>
      <c r="BB17" s="99">
        <f t="shared" si="16"/>
        <v>30384.001136000003</v>
      </c>
      <c r="BC17" s="93"/>
      <c r="BD17" s="93"/>
      <c r="BE17" s="93"/>
      <c r="BF17" s="93"/>
      <c r="BG17" s="93"/>
      <c r="BH17" s="93">
        <f>+AM17</f>
        <v>19579.831932773111</v>
      </c>
      <c r="BI17" s="93">
        <f>+AQ17</f>
        <v>19655</v>
      </c>
      <c r="BJ17" s="93"/>
      <c r="BK17" s="94">
        <f t="shared" si="17"/>
        <v>3</v>
      </c>
      <c r="BM17" s="95">
        <f t="shared" si="18"/>
        <v>23206.277689591039</v>
      </c>
      <c r="BN17" s="96">
        <f t="shared" si="19"/>
        <v>30384.001136000003</v>
      </c>
      <c r="BO17" s="248">
        <f t="shared" si="26"/>
        <v>19617.415966386558</v>
      </c>
      <c r="BP17" s="183">
        <f t="shared" si="20"/>
        <v>22697.376261047961</v>
      </c>
      <c r="BQ17" s="184">
        <f t="shared" si="21"/>
        <v>6216.2044661054533</v>
      </c>
      <c r="BR17" s="232">
        <f t="shared" si="22"/>
        <v>0.26786736542817785</v>
      </c>
      <c r="BS17" s="184"/>
      <c r="BT17" s="97"/>
      <c r="BU17" s="171">
        <f t="shared" si="23"/>
        <v>23206</v>
      </c>
      <c r="BV17" s="175">
        <f t="shared" si="24"/>
        <v>4409</v>
      </c>
      <c r="BW17" s="176">
        <f t="shared" si="25"/>
        <v>27615</v>
      </c>
    </row>
    <row r="18" spans="1:75" s="35" customFormat="1" ht="84.95" customHeight="1" x14ac:dyDescent="0.3">
      <c r="A18" s="214">
        <v>11</v>
      </c>
      <c r="B18" s="73" t="s">
        <v>129</v>
      </c>
      <c r="C18" s="215" t="s">
        <v>18</v>
      </c>
      <c r="D18" s="206">
        <v>25341</v>
      </c>
      <c r="E18" s="74">
        <f t="shared" si="2"/>
        <v>1424.1641999999999</v>
      </c>
      <c r="F18" s="75">
        <f t="shared" si="3"/>
        <v>26765.164199999999</v>
      </c>
      <c r="G18" s="74">
        <f t="shared" si="4"/>
        <v>5085.381198</v>
      </c>
      <c r="H18" s="76">
        <f t="shared" si="5"/>
        <v>31850.545397999998</v>
      </c>
      <c r="I18" s="77" t="s">
        <v>78</v>
      </c>
      <c r="J18" s="78" t="s">
        <v>78</v>
      </c>
      <c r="K18" s="79" t="s">
        <v>78</v>
      </c>
      <c r="L18" s="80"/>
      <c r="M18" s="81">
        <f t="shared" si="6"/>
        <v>0</v>
      </c>
      <c r="N18" s="82"/>
      <c r="O18" s="83">
        <f t="shared" si="7"/>
        <v>0</v>
      </c>
      <c r="P18" s="83">
        <f t="shared" si="8"/>
        <v>0</v>
      </c>
      <c r="Q18" s="100" t="s">
        <v>78</v>
      </c>
      <c r="R18" s="80"/>
      <c r="S18" s="81">
        <f t="shared" si="9"/>
        <v>0</v>
      </c>
      <c r="T18" s="82"/>
      <c r="U18" s="83">
        <f t="shared" si="10"/>
        <v>0</v>
      </c>
      <c r="V18" s="83">
        <f t="shared" si="11"/>
        <v>0</v>
      </c>
      <c r="W18" s="100" t="s">
        <v>78</v>
      </c>
      <c r="X18" s="80"/>
      <c r="Y18" s="81">
        <f t="shared" si="12"/>
        <v>0</v>
      </c>
      <c r="Z18" s="82"/>
      <c r="AA18" s="83">
        <f t="shared" si="13"/>
        <v>0</v>
      </c>
      <c r="AB18" s="83">
        <f t="shared" si="14"/>
        <v>0</v>
      </c>
      <c r="AC18" s="100" t="s">
        <v>78</v>
      </c>
      <c r="AD18" s="85" t="e">
        <f t="shared" si="15"/>
        <v>#DIV/0!</v>
      </c>
      <c r="AE18" s="86"/>
      <c r="AF18" s="87"/>
      <c r="AG18" s="88"/>
      <c r="AH18" s="89" t="s">
        <v>78</v>
      </c>
      <c r="AI18" s="86"/>
      <c r="AJ18" s="87"/>
      <c r="AK18" s="88"/>
      <c r="AL18" s="89" t="s">
        <v>78</v>
      </c>
      <c r="AM18" s="86">
        <v>30277.310924369751</v>
      </c>
      <c r="AN18" s="87">
        <f>+AM18*0.19</f>
        <v>5752.6890756302528</v>
      </c>
      <c r="AO18" s="90">
        <f>+AN18+AM18</f>
        <v>36030</v>
      </c>
      <c r="AP18" s="91" t="s">
        <v>130</v>
      </c>
      <c r="AQ18" s="86"/>
      <c r="AR18" s="87"/>
      <c r="AS18" s="90"/>
      <c r="AT18" s="91" t="s">
        <v>78</v>
      </c>
      <c r="AU18" s="86"/>
      <c r="AV18" s="87"/>
      <c r="AW18" s="90"/>
      <c r="AX18" s="197"/>
      <c r="AY18" s="243"/>
      <c r="AZ18" s="92"/>
      <c r="BA18" s="29"/>
      <c r="BB18" s="99">
        <f t="shared" si="16"/>
        <v>29174.028978000002</v>
      </c>
      <c r="BC18" s="93"/>
      <c r="BD18" s="93"/>
      <c r="BE18" s="93"/>
      <c r="BF18" s="93"/>
      <c r="BG18" s="93"/>
      <c r="BH18" s="93">
        <f>+AM18</f>
        <v>30277.310924369751</v>
      </c>
      <c r="BI18" s="93"/>
      <c r="BJ18" s="93"/>
      <c r="BK18" s="94">
        <f t="shared" si="17"/>
        <v>2</v>
      </c>
      <c r="BM18" s="95">
        <f t="shared" si="18"/>
        <v>29725.669951184878</v>
      </c>
      <c r="BN18" s="96">
        <f t="shared" si="19"/>
        <v>30277.310924369751</v>
      </c>
      <c r="BO18" s="248">
        <f t="shared" si="26"/>
        <v>29174.028978000006</v>
      </c>
      <c r="BP18" s="183">
        <f t="shared" si="20"/>
        <v>29720.550908142319</v>
      </c>
      <c r="BQ18" s="184">
        <f t="shared" si="21"/>
        <v>780.13814583874216</v>
      </c>
      <c r="BR18" s="232">
        <f t="shared" si="22"/>
        <v>2.6244594221757667E-2</v>
      </c>
      <c r="BS18" s="184"/>
      <c r="BT18" s="97"/>
      <c r="BU18" s="171">
        <f t="shared" si="23"/>
        <v>29726</v>
      </c>
      <c r="BV18" s="175">
        <f t="shared" si="24"/>
        <v>5648</v>
      </c>
      <c r="BW18" s="176">
        <f t="shared" si="25"/>
        <v>35374</v>
      </c>
    </row>
    <row r="19" spans="1:75" s="35" customFormat="1" ht="84.95" customHeight="1" x14ac:dyDescent="0.3">
      <c r="A19" s="214">
        <v>12</v>
      </c>
      <c r="B19" s="73" t="s">
        <v>131</v>
      </c>
      <c r="C19" s="215" t="s">
        <v>18</v>
      </c>
      <c r="D19" s="206">
        <v>2685</v>
      </c>
      <c r="E19" s="74">
        <f t="shared" si="2"/>
        <v>150.89699999999999</v>
      </c>
      <c r="F19" s="75">
        <f t="shared" si="3"/>
        <v>2835.8969999999999</v>
      </c>
      <c r="G19" s="74">
        <f t="shared" si="4"/>
        <v>538.82042999999999</v>
      </c>
      <c r="H19" s="76">
        <f t="shared" si="5"/>
        <v>3374.7174299999997</v>
      </c>
      <c r="I19" s="77" t="s">
        <v>78</v>
      </c>
      <c r="J19" s="78" t="s">
        <v>78</v>
      </c>
      <c r="K19" s="79" t="s">
        <v>78</v>
      </c>
      <c r="L19" s="80"/>
      <c r="M19" s="81">
        <f t="shared" si="6"/>
        <v>0</v>
      </c>
      <c r="N19" s="82"/>
      <c r="O19" s="83">
        <f t="shared" si="7"/>
        <v>0</v>
      </c>
      <c r="P19" s="83">
        <f t="shared" si="8"/>
        <v>0</v>
      </c>
      <c r="Q19" s="100" t="s">
        <v>78</v>
      </c>
      <c r="R19" s="80"/>
      <c r="S19" s="81">
        <f t="shared" si="9"/>
        <v>0</v>
      </c>
      <c r="T19" s="82"/>
      <c r="U19" s="83">
        <f t="shared" si="10"/>
        <v>0</v>
      </c>
      <c r="V19" s="83">
        <f t="shared" si="11"/>
        <v>0</v>
      </c>
      <c r="W19" s="100" t="s">
        <v>78</v>
      </c>
      <c r="X19" s="80"/>
      <c r="Y19" s="81">
        <f t="shared" si="12"/>
        <v>0</v>
      </c>
      <c r="Z19" s="82"/>
      <c r="AA19" s="83">
        <f t="shared" si="13"/>
        <v>0</v>
      </c>
      <c r="AB19" s="83">
        <f t="shared" si="14"/>
        <v>0</v>
      </c>
      <c r="AC19" s="100" t="s">
        <v>78</v>
      </c>
      <c r="AD19" s="85" t="e">
        <f t="shared" si="15"/>
        <v>#DIV/0!</v>
      </c>
      <c r="AE19" s="86"/>
      <c r="AF19" s="87"/>
      <c r="AG19" s="88"/>
      <c r="AH19" s="89" t="s">
        <v>78</v>
      </c>
      <c r="AI19" s="86"/>
      <c r="AJ19" s="87"/>
      <c r="AK19" s="88"/>
      <c r="AL19" s="89" t="s">
        <v>78</v>
      </c>
      <c r="AM19" s="86">
        <v>2352.9411764705883</v>
      </c>
      <c r="AN19" s="87">
        <f>+AM19*0.19</f>
        <v>447.05882352941177</v>
      </c>
      <c r="AO19" s="90">
        <f>+AN19+AM19</f>
        <v>2800</v>
      </c>
      <c r="AP19" s="91" t="s">
        <v>132</v>
      </c>
      <c r="AQ19" s="86">
        <v>4025</v>
      </c>
      <c r="AR19" s="87">
        <v>765</v>
      </c>
      <c r="AS19" s="90">
        <v>4790</v>
      </c>
      <c r="AT19" s="91" t="s">
        <v>133</v>
      </c>
      <c r="AU19" s="86"/>
      <c r="AV19" s="87"/>
      <c r="AW19" s="90"/>
      <c r="AX19" s="197"/>
      <c r="AY19" s="243"/>
      <c r="AZ19" s="92"/>
      <c r="BA19" s="29"/>
      <c r="BB19" s="99">
        <f t="shared" si="16"/>
        <v>3091.1277300000002</v>
      </c>
      <c r="BC19" s="93"/>
      <c r="BD19" s="93"/>
      <c r="BE19" s="93"/>
      <c r="BF19" s="93"/>
      <c r="BG19" s="93"/>
      <c r="BH19" s="93">
        <f>+AM19</f>
        <v>2352.9411764705883</v>
      </c>
      <c r="BI19" s="93">
        <f>+AQ19</f>
        <v>4025</v>
      </c>
      <c r="BJ19" s="93"/>
      <c r="BK19" s="94">
        <f t="shared" si="17"/>
        <v>3</v>
      </c>
      <c r="BM19" s="95">
        <f t="shared" si="18"/>
        <v>3156.3563021568625</v>
      </c>
      <c r="BN19" s="96">
        <f t="shared" si="19"/>
        <v>4025</v>
      </c>
      <c r="BO19" s="248">
        <f t="shared" si="26"/>
        <v>2722.0344532352938</v>
      </c>
      <c r="BP19" s="183">
        <f t="shared" si="20"/>
        <v>3081.9905441580963</v>
      </c>
      <c r="BQ19" s="184">
        <f t="shared" si="21"/>
        <v>837.93570893288677</v>
      </c>
      <c r="BR19" s="232">
        <f t="shared" si="22"/>
        <v>0.26547563985735462</v>
      </c>
      <c r="BS19" s="184"/>
      <c r="BT19" s="97"/>
      <c r="BU19" s="171">
        <f t="shared" si="23"/>
        <v>3156</v>
      </c>
      <c r="BV19" s="175">
        <f t="shared" si="24"/>
        <v>600</v>
      </c>
      <c r="BW19" s="176">
        <f t="shared" si="25"/>
        <v>3756</v>
      </c>
    </row>
    <row r="20" spans="1:75" s="35" customFormat="1" ht="84.95" customHeight="1" x14ac:dyDescent="0.3">
      <c r="A20" s="214">
        <v>25</v>
      </c>
      <c r="B20" s="73" t="s">
        <v>134</v>
      </c>
      <c r="C20" s="215" t="s">
        <v>18</v>
      </c>
      <c r="D20" s="206">
        <v>63</v>
      </c>
      <c r="E20" s="74">
        <f t="shared" si="2"/>
        <v>3.5406</v>
      </c>
      <c r="F20" s="75">
        <f t="shared" si="3"/>
        <v>66.540599999999998</v>
      </c>
      <c r="G20" s="74">
        <f t="shared" si="4"/>
        <v>12.642714</v>
      </c>
      <c r="H20" s="76">
        <f t="shared" si="5"/>
        <v>79.183313999999996</v>
      </c>
      <c r="I20" s="77" t="s">
        <v>78</v>
      </c>
      <c r="J20" s="78" t="s">
        <v>78</v>
      </c>
      <c r="K20" s="79" t="s">
        <v>78</v>
      </c>
      <c r="L20" s="80"/>
      <c r="M20" s="81">
        <f t="shared" si="6"/>
        <v>0</v>
      </c>
      <c r="N20" s="82"/>
      <c r="O20" s="83">
        <f t="shared" si="7"/>
        <v>0</v>
      </c>
      <c r="P20" s="83">
        <f t="shared" si="8"/>
        <v>0</v>
      </c>
      <c r="Q20" s="100" t="s">
        <v>78</v>
      </c>
      <c r="R20" s="80"/>
      <c r="S20" s="81">
        <f t="shared" si="9"/>
        <v>0</v>
      </c>
      <c r="T20" s="82"/>
      <c r="U20" s="83">
        <f t="shared" si="10"/>
        <v>0</v>
      </c>
      <c r="V20" s="83">
        <f t="shared" si="11"/>
        <v>0</v>
      </c>
      <c r="W20" s="100" t="s">
        <v>78</v>
      </c>
      <c r="X20" s="80"/>
      <c r="Y20" s="81">
        <f t="shared" si="12"/>
        <v>0</v>
      </c>
      <c r="Z20" s="82"/>
      <c r="AA20" s="83">
        <f t="shared" si="13"/>
        <v>0</v>
      </c>
      <c r="AB20" s="83">
        <f t="shared" si="14"/>
        <v>0</v>
      </c>
      <c r="AC20" s="100" t="s">
        <v>78</v>
      </c>
      <c r="AD20" s="85" t="e">
        <f t="shared" si="15"/>
        <v>#DIV/0!</v>
      </c>
      <c r="AE20" s="86"/>
      <c r="AF20" s="87"/>
      <c r="AG20" s="88"/>
      <c r="AH20" s="89" t="s">
        <v>78</v>
      </c>
      <c r="AI20" s="86"/>
      <c r="AJ20" s="87"/>
      <c r="AK20" s="88"/>
      <c r="AL20" s="89" t="s">
        <v>78</v>
      </c>
      <c r="AM20" s="86">
        <v>1526.8907563025211</v>
      </c>
      <c r="AN20" s="87">
        <f>+AM20*0.19</f>
        <v>290.10924369747903</v>
      </c>
      <c r="AO20" s="90">
        <f>+AN20+AM20</f>
        <v>1817.0000000000002</v>
      </c>
      <c r="AP20" s="91" t="s">
        <v>135</v>
      </c>
      <c r="AQ20" s="86">
        <v>139</v>
      </c>
      <c r="AR20" s="87">
        <v>26</v>
      </c>
      <c r="AS20" s="90">
        <v>166</v>
      </c>
      <c r="AT20" s="91" t="s">
        <v>136</v>
      </c>
      <c r="AU20" s="86"/>
      <c r="AV20" s="87"/>
      <c r="AW20" s="90"/>
      <c r="AX20" s="197"/>
      <c r="AY20" s="243"/>
      <c r="AZ20" s="92"/>
      <c r="BA20" s="29"/>
      <c r="BB20" s="99">
        <f t="shared" si="16"/>
        <v>72.529254000000009</v>
      </c>
      <c r="BC20" s="93"/>
      <c r="BD20" s="93"/>
      <c r="BE20" s="93"/>
      <c r="BF20" s="93"/>
      <c r="BG20" s="93"/>
      <c r="BH20" s="93">
        <f>+AM20</f>
        <v>1526.8907563025211</v>
      </c>
      <c r="BI20" s="93">
        <f>+AQ20</f>
        <v>139</v>
      </c>
      <c r="BJ20" s="93"/>
      <c r="BK20" s="94">
        <f t="shared" si="17"/>
        <v>3</v>
      </c>
      <c r="BM20" s="95">
        <f t="shared" si="18"/>
        <v>579.47333676750702</v>
      </c>
      <c r="BN20" s="96">
        <f t="shared" si="19"/>
        <v>1526.8907563025211</v>
      </c>
      <c r="BO20" s="248">
        <f t="shared" si="26"/>
        <v>105.76462700000002</v>
      </c>
      <c r="BP20" s="183">
        <f t="shared" si="20"/>
        <v>248.75891786481429</v>
      </c>
      <c r="BQ20" s="184">
        <f t="shared" si="21"/>
        <v>821.16040768368623</v>
      </c>
      <c r="BR20" s="232">
        <f t="shared" si="22"/>
        <v>1.4170805722734185</v>
      </c>
      <c r="BS20" s="184"/>
      <c r="BT20" s="97"/>
      <c r="BU20" s="171">
        <f t="shared" si="23"/>
        <v>579</v>
      </c>
      <c r="BV20" s="175">
        <f t="shared" si="24"/>
        <v>110</v>
      </c>
      <c r="BW20" s="176">
        <f t="shared" si="25"/>
        <v>689</v>
      </c>
    </row>
    <row r="21" spans="1:75" s="35" customFormat="1" ht="84.95" customHeight="1" x14ac:dyDescent="0.3">
      <c r="A21" s="214">
        <v>28</v>
      </c>
      <c r="B21" s="73" t="s">
        <v>141</v>
      </c>
      <c r="C21" s="215" t="s">
        <v>18</v>
      </c>
      <c r="D21" s="206">
        <v>43350</v>
      </c>
      <c r="E21" s="74">
        <f t="shared" si="2"/>
        <v>2436.27</v>
      </c>
      <c r="F21" s="75">
        <f t="shared" si="3"/>
        <v>45786.27</v>
      </c>
      <c r="G21" s="74">
        <f t="shared" si="4"/>
        <v>8699.3912999999993</v>
      </c>
      <c r="H21" s="76">
        <f t="shared" si="5"/>
        <v>54485.661299999992</v>
      </c>
      <c r="I21" s="77" t="s">
        <v>78</v>
      </c>
      <c r="J21" s="78" t="s">
        <v>78</v>
      </c>
      <c r="K21" s="79" t="s">
        <v>78</v>
      </c>
      <c r="L21" s="80"/>
      <c r="M21" s="81">
        <f t="shared" si="6"/>
        <v>0</v>
      </c>
      <c r="N21" s="82"/>
      <c r="O21" s="83">
        <f t="shared" si="7"/>
        <v>0</v>
      </c>
      <c r="P21" s="83">
        <f t="shared" si="8"/>
        <v>0</v>
      </c>
      <c r="Q21" s="100" t="s">
        <v>78</v>
      </c>
      <c r="R21" s="80"/>
      <c r="S21" s="81">
        <f t="shared" si="9"/>
        <v>0</v>
      </c>
      <c r="T21" s="82"/>
      <c r="U21" s="83">
        <f t="shared" si="10"/>
        <v>0</v>
      </c>
      <c r="V21" s="83">
        <f t="shared" si="11"/>
        <v>0</v>
      </c>
      <c r="W21" s="100" t="s">
        <v>78</v>
      </c>
      <c r="X21" s="80"/>
      <c r="Y21" s="81">
        <f t="shared" si="12"/>
        <v>0</v>
      </c>
      <c r="Z21" s="82"/>
      <c r="AA21" s="83">
        <f t="shared" si="13"/>
        <v>0</v>
      </c>
      <c r="AB21" s="83">
        <f t="shared" si="14"/>
        <v>0</v>
      </c>
      <c r="AC21" s="100" t="s">
        <v>78</v>
      </c>
      <c r="AD21" s="85" t="e">
        <f t="shared" si="15"/>
        <v>#DIV/0!</v>
      </c>
      <c r="AE21" s="86"/>
      <c r="AF21" s="87"/>
      <c r="AG21" s="88"/>
      <c r="AH21" s="89" t="s">
        <v>78</v>
      </c>
      <c r="AI21" s="86"/>
      <c r="AJ21" s="87"/>
      <c r="AK21" s="88"/>
      <c r="AL21" s="89" t="s">
        <v>78</v>
      </c>
      <c r="AM21" s="86"/>
      <c r="AN21" s="87"/>
      <c r="AO21" s="90"/>
      <c r="AP21" s="91" t="s">
        <v>78</v>
      </c>
      <c r="AQ21" s="86"/>
      <c r="AR21" s="87"/>
      <c r="AS21" s="90"/>
      <c r="AT21" s="91" t="s">
        <v>78</v>
      </c>
      <c r="AU21" s="86"/>
      <c r="AV21" s="87"/>
      <c r="AW21" s="90"/>
      <c r="AX21" s="197"/>
      <c r="AY21" s="243"/>
      <c r="AZ21" s="92"/>
      <c r="BA21" s="29"/>
      <c r="BB21" s="99">
        <f t="shared" si="16"/>
        <v>49907.034299999999</v>
      </c>
      <c r="BC21" s="93"/>
      <c r="BD21" s="93"/>
      <c r="BE21" s="93"/>
      <c r="BF21" s="93"/>
      <c r="BG21" s="93"/>
      <c r="BH21" s="93"/>
      <c r="BI21" s="93"/>
      <c r="BJ21" s="93"/>
      <c r="BK21" s="94">
        <f t="shared" si="17"/>
        <v>1</v>
      </c>
      <c r="BM21" s="95">
        <f t="shared" si="18"/>
        <v>49907.034299999999</v>
      </c>
      <c r="BN21" s="96">
        <f t="shared" si="19"/>
        <v>49907.034299999999</v>
      </c>
      <c r="BO21" s="248">
        <f t="shared" ref="BO21:BO52" si="27">+BM21</f>
        <v>49907.034299999999</v>
      </c>
      <c r="BP21" s="183">
        <f t="shared" si="20"/>
        <v>49907.034299999999</v>
      </c>
      <c r="BQ21" s="184">
        <f t="shared" si="21"/>
        <v>0</v>
      </c>
      <c r="BR21" s="232">
        <f t="shared" si="22"/>
        <v>0</v>
      </c>
      <c r="BS21" s="184"/>
      <c r="BT21" s="97"/>
      <c r="BU21" s="171">
        <f t="shared" si="23"/>
        <v>49907</v>
      </c>
      <c r="BV21" s="175">
        <f t="shared" si="24"/>
        <v>9482</v>
      </c>
      <c r="BW21" s="176">
        <f t="shared" si="25"/>
        <v>59389</v>
      </c>
    </row>
    <row r="22" spans="1:75" s="35" customFormat="1" ht="84.95" customHeight="1" x14ac:dyDescent="0.3">
      <c r="A22" s="214">
        <v>29</v>
      </c>
      <c r="B22" s="73" t="s">
        <v>142</v>
      </c>
      <c r="C22" s="215" t="s">
        <v>18</v>
      </c>
      <c r="D22" s="206">
        <v>43409</v>
      </c>
      <c r="E22" s="74">
        <f t="shared" si="2"/>
        <v>2439.5857999999998</v>
      </c>
      <c r="F22" s="75">
        <f t="shared" si="3"/>
        <v>45848.585800000001</v>
      </c>
      <c r="G22" s="74">
        <f t="shared" si="4"/>
        <v>8711.2313020000001</v>
      </c>
      <c r="H22" s="76">
        <f t="shared" si="5"/>
        <v>54559.817102000001</v>
      </c>
      <c r="I22" s="77" t="s">
        <v>78</v>
      </c>
      <c r="J22" s="78" t="s">
        <v>78</v>
      </c>
      <c r="K22" s="79" t="s">
        <v>78</v>
      </c>
      <c r="L22" s="80"/>
      <c r="M22" s="81">
        <f t="shared" si="6"/>
        <v>0</v>
      </c>
      <c r="N22" s="82"/>
      <c r="O22" s="83">
        <f t="shared" si="7"/>
        <v>0</v>
      </c>
      <c r="P22" s="83">
        <f t="shared" si="8"/>
        <v>0</v>
      </c>
      <c r="Q22" s="100" t="s">
        <v>78</v>
      </c>
      <c r="R22" s="80"/>
      <c r="S22" s="81">
        <f t="shared" si="9"/>
        <v>0</v>
      </c>
      <c r="T22" s="82"/>
      <c r="U22" s="83">
        <f t="shared" si="10"/>
        <v>0</v>
      </c>
      <c r="V22" s="83">
        <f t="shared" si="11"/>
        <v>0</v>
      </c>
      <c r="W22" s="100" t="s">
        <v>78</v>
      </c>
      <c r="X22" s="80"/>
      <c r="Y22" s="81">
        <f t="shared" si="12"/>
        <v>0</v>
      </c>
      <c r="Z22" s="82"/>
      <c r="AA22" s="83">
        <f t="shared" si="13"/>
        <v>0</v>
      </c>
      <c r="AB22" s="83">
        <f t="shared" si="14"/>
        <v>0</v>
      </c>
      <c r="AC22" s="100" t="s">
        <v>78</v>
      </c>
      <c r="AD22" s="85" t="e">
        <f t="shared" si="15"/>
        <v>#DIV/0!</v>
      </c>
      <c r="AE22" s="86"/>
      <c r="AF22" s="87"/>
      <c r="AG22" s="88"/>
      <c r="AH22" s="89" t="s">
        <v>78</v>
      </c>
      <c r="AI22" s="86"/>
      <c r="AJ22" s="87"/>
      <c r="AK22" s="88"/>
      <c r="AL22" s="89" t="s">
        <v>78</v>
      </c>
      <c r="AM22" s="86"/>
      <c r="AN22" s="87"/>
      <c r="AO22" s="90"/>
      <c r="AP22" s="91" t="s">
        <v>78</v>
      </c>
      <c r="AQ22" s="86"/>
      <c r="AR22" s="87"/>
      <c r="AS22" s="90"/>
      <c r="AT22" s="91" t="s">
        <v>78</v>
      </c>
      <c r="AU22" s="86"/>
      <c r="AV22" s="87"/>
      <c r="AW22" s="90"/>
      <c r="AX22" s="197"/>
      <c r="AY22" s="243"/>
      <c r="AZ22" s="92"/>
      <c r="BA22" s="29"/>
      <c r="BB22" s="99">
        <f t="shared" si="16"/>
        <v>49974.958522000008</v>
      </c>
      <c r="BC22" s="93"/>
      <c r="BD22" s="93"/>
      <c r="BE22" s="93"/>
      <c r="BF22" s="93"/>
      <c r="BG22" s="93"/>
      <c r="BH22" s="93"/>
      <c r="BI22" s="93"/>
      <c r="BJ22" s="93"/>
      <c r="BK22" s="94">
        <f t="shared" si="17"/>
        <v>1</v>
      </c>
      <c r="BM22" s="95">
        <f t="shared" si="18"/>
        <v>49974.958522000008</v>
      </c>
      <c r="BN22" s="96">
        <f t="shared" si="19"/>
        <v>49974.958522000008</v>
      </c>
      <c r="BO22" s="248">
        <f t="shared" si="27"/>
        <v>49974.958522000008</v>
      </c>
      <c r="BP22" s="183">
        <f t="shared" si="20"/>
        <v>49974.958522000008</v>
      </c>
      <c r="BQ22" s="184">
        <f t="shared" si="21"/>
        <v>0</v>
      </c>
      <c r="BR22" s="232">
        <f t="shared" si="22"/>
        <v>0</v>
      </c>
      <c r="BS22" s="184"/>
      <c r="BT22" s="97"/>
      <c r="BU22" s="171">
        <f t="shared" si="23"/>
        <v>49975</v>
      </c>
      <c r="BV22" s="175">
        <f t="shared" si="24"/>
        <v>9495</v>
      </c>
      <c r="BW22" s="176">
        <f t="shared" si="25"/>
        <v>59470</v>
      </c>
    </row>
    <row r="23" spans="1:75" s="35" customFormat="1" ht="84.95" customHeight="1" x14ac:dyDescent="0.3">
      <c r="A23" s="214">
        <v>32</v>
      </c>
      <c r="B23" s="73" t="s">
        <v>147</v>
      </c>
      <c r="C23" s="215" t="s">
        <v>18</v>
      </c>
      <c r="D23" s="206">
        <v>133045</v>
      </c>
      <c r="E23" s="74">
        <f t="shared" si="2"/>
        <v>7477.1289999999999</v>
      </c>
      <c r="F23" s="75">
        <f t="shared" si="3"/>
        <v>140522.12899999999</v>
      </c>
      <c r="G23" s="74">
        <f t="shared" si="4"/>
        <v>26699.204509999996</v>
      </c>
      <c r="H23" s="76">
        <f t="shared" si="5"/>
        <v>167221.33350999997</v>
      </c>
      <c r="I23" s="77" t="s">
        <v>78</v>
      </c>
      <c r="J23" s="78" t="s">
        <v>78</v>
      </c>
      <c r="K23" s="79" t="s">
        <v>78</v>
      </c>
      <c r="L23" s="80"/>
      <c r="M23" s="81">
        <f t="shared" si="6"/>
        <v>0</v>
      </c>
      <c r="N23" s="82"/>
      <c r="O23" s="83">
        <f t="shared" si="7"/>
        <v>0</v>
      </c>
      <c r="P23" s="83">
        <f t="shared" si="8"/>
        <v>0</v>
      </c>
      <c r="Q23" s="100" t="s">
        <v>78</v>
      </c>
      <c r="R23" s="80"/>
      <c r="S23" s="81">
        <f t="shared" si="9"/>
        <v>0</v>
      </c>
      <c r="T23" s="82"/>
      <c r="U23" s="83">
        <f t="shared" si="10"/>
        <v>0</v>
      </c>
      <c r="V23" s="83">
        <f t="shared" si="11"/>
        <v>0</v>
      </c>
      <c r="W23" s="100" t="s">
        <v>78</v>
      </c>
      <c r="X23" s="80"/>
      <c r="Y23" s="81">
        <f t="shared" si="12"/>
        <v>0</v>
      </c>
      <c r="Z23" s="82"/>
      <c r="AA23" s="83">
        <f t="shared" si="13"/>
        <v>0</v>
      </c>
      <c r="AB23" s="83">
        <f t="shared" si="14"/>
        <v>0</v>
      </c>
      <c r="AC23" s="100" t="s">
        <v>78</v>
      </c>
      <c r="AD23" s="85" t="e">
        <f t="shared" si="15"/>
        <v>#DIV/0!</v>
      </c>
      <c r="AE23" s="86"/>
      <c r="AF23" s="87"/>
      <c r="AG23" s="88"/>
      <c r="AH23" s="89" t="s">
        <v>78</v>
      </c>
      <c r="AI23" s="86"/>
      <c r="AJ23" s="87"/>
      <c r="AK23" s="88"/>
      <c r="AL23" s="89" t="s">
        <v>78</v>
      </c>
      <c r="AM23" s="86"/>
      <c r="AN23" s="87"/>
      <c r="AO23" s="90"/>
      <c r="AP23" s="91" t="s">
        <v>78</v>
      </c>
      <c r="AQ23" s="86"/>
      <c r="AR23" s="87"/>
      <c r="AS23" s="90"/>
      <c r="AT23" s="91" t="s">
        <v>78</v>
      </c>
      <c r="AU23" s="86"/>
      <c r="AV23" s="87"/>
      <c r="AW23" s="90"/>
      <c r="AX23" s="197"/>
      <c r="AY23" s="243"/>
      <c r="AZ23" s="92"/>
      <c r="BA23" s="29"/>
      <c r="BB23" s="99">
        <f t="shared" si="16"/>
        <v>153169.12060999998</v>
      </c>
      <c r="BC23" s="93"/>
      <c r="BD23" s="93"/>
      <c r="BE23" s="93"/>
      <c r="BF23" s="93"/>
      <c r="BG23" s="93"/>
      <c r="BH23" s="93"/>
      <c r="BI23" s="93"/>
      <c r="BJ23" s="93"/>
      <c r="BK23" s="94">
        <f t="shared" si="17"/>
        <v>1</v>
      </c>
      <c r="BM23" s="95">
        <f t="shared" si="18"/>
        <v>153169.12060999998</v>
      </c>
      <c r="BN23" s="96">
        <f t="shared" si="19"/>
        <v>153169.12060999998</v>
      </c>
      <c r="BO23" s="248">
        <f t="shared" si="27"/>
        <v>153169.12060999998</v>
      </c>
      <c r="BP23" s="183">
        <f t="shared" si="20"/>
        <v>153169.12060999998</v>
      </c>
      <c r="BQ23" s="184">
        <f t="shared" si="21"/>
        <v>0</v>
      </c>
      <c r="BR23" s="232">
        <f t="shared" si="22"/>
        <v>0</v>
      </c>
      <c r="BS23" s="184"/>
      <c r="BT23" s="97"/>
      <c r="BU23" s="171">
        <f t="shared" si="23"/>
        <v>153169</v>
      </c>
      <c r="BV23" s="175">
        <f t="shared" si="24"/>
        <v>29102</v>
      </c>
      <c r="BW23" s="176">
        <f t="shared" si="25"/>
        <v>182271</v>
      </c>
    </row>
    <row r="24" spans="1:75" s="35" customFormat="1" ht="84.95" customHeight="1" x14ac:dyDescent="0.3">
      <c r="A24" s="214">
        <v>33</v>
      </c>
      <c r="B24" s="73" t="s">
        <v>148</v>
      </c>
      <c r="C24" s="215" t="s">
        <v>18</v>
      </c>
      <c r="D24" s="206">
        <v>108488</v>
      </c>
      <c r="E24" s="74">
        <f t="shared" si="2"/>
        <v>6097.0255999999999</v>
      </c>
      <c r="F24" s="75">
        <f t="shared" si="3"/>
        <v>114585.02559999999</v>
      </c>
      <c r="G24" s="74">
        <f t="shared" si="4"/>
        <v>21771.154864</v>
      </c>
      <c r="H24" s="76">
        <f t="shared" si="5"/>
        <v>136356.180464</v>
      </c>
      <c r="I24" s="77" t="s">
        <v>78</v>
      </c>
      <c r="J24" s="78" t="s">
        <v>78</v>
      </c>
      <c r="K24" s="79" t="s">
        <v>78</v>
      </c>
      <c r="L24" s="80"/>
      <c r="M24" s="81">
        <f t="shared" si="6"/>
        <v>0</v>
      </c>
      <c r="N24" s="82"/>
      <c r="O24" s="83">
        <f t="shared" si="7"/>
        <v>0</v>
      </c>
      <c r="P24" s="83">
        <f t="shared" si="8"/>
        <v>0</v>
      </c>
      <c r="Q24" s="100" t="s">
        <v>78</v>
      </c>
      <c r="R24" s="80"/>
      <c r="S24" s="81">
        <f t="shared" si="9"/>
        <v>0</v>
      </c>
      <c r="T24" s="82"/>
      <c r="U24" s="83">
        <f t="shared" si="10"/>
        <v>0</v>
      </c>
      <c r="V24" s="83">
        <f t="shared" si="11"/>
        <v>0</v>
      </c>
      <c r="W24" s="100" t="s">
        <v>78</v>
      </c>
      <c r="X24" s="80"/>
      <c r="Y24" s="81">
        <f t="shared" si="12"/>
        <v>0</v>
      </c>
      <c r="Z24" s="82"/>
      <c r="AA24" s="83">
        <f t="shared" si="13"/>
        <v>0</v>
      </c>
      <c r="AB24" s="83">
        <f t="shared" si="14"/>
        <v>0</v>
      </c>
      <c r="AC24" s="100" t="s">
        <v>78</v>
      </c>
      <c r="AD24" s="85" t="e">
        <f t="shared" si="15"/>
        <v>#DIV/0!</v>
      </c>
      <c r="AE24" s="86"/>
      <c r="AF24" s="87"/>
      <c r="AG24" s="88"/>
      <c r="AH24" s="89" t="s">
        <v>78</v>
      </c>
      <c r="AI24" s="86"/>
      <c r="AJ24" s="87"/>
      <c r="AK24" s="88"/>
      <c r="AL24" s="89" t="s">
        <v>78</v>
      </c>
      <c r="AM24" s="86"/>
      <c r="AN24" s="87"/>
      <c r="AO24" s="90"/>
      <c r="AP24" s="91" t="s">
        <v>78</v>
      </c>
      <c r="AQ24" s="86"/>
      <c r="AR24" s="87"/>
      <c r="AS24" s="90"/>
      <c r="AT24" s="91" t="s">
        <v>78</v>
      </c>
      <c r="AU24" s="86"/>
      <c r="AV24" s="87"/>
      <c r="AW24" s="90"/>
      <c r="AX24" s="197"/>
      <c r="AY24" s="243"/>
      <c r="AZ24" s="92"/>
      <c r="BA24" s="29"/>
      <c r="BB24" s="99">
        <f t="shared" si="16"/>
        <v>124897.677904</v>
      </c>
      <c r="BC24" s="93"/>
      <c r="BD24" s="93"/>
      <c r="BE24" s="93"/>
      <c r="BF24" s="93"/>
      <c r="BG24" s="93"/>
      <c r="BH24" s="93"/>
      <c r="BI24" s="93"/>
      <c r="BJ24" s="93"/>
      <c r="BK24" s="94">
        <f t="shared" si="17"/>
        <v>1</v>
      </c>
      <c r="BM24" s="95">
        <f t="shared" si="18"/>
        <v>124897.677904</v>
      </c>
      <c r="BN24" s="96">
        <f t="shared" si="19"/>
        <v>124897.677904</v>
      </c>
      <c r="BO24" s="248">
        <f t="shared" si="27"/>
        <v>124897.677904</v>
      </c>
      <c r="BP24" s="183">
        <f t="shared" si="20"/>
        <v>124897.677904</v>
      </c>
      <c r="BQ24" s="184">
        <f t="shared" si="21"/>
        <v>0</v>
      </c>
      <c r="BR24" s="232">
        <f t="shared" si="22"/>
        <v>0</v>
      </c>
      <c r="BS24" s="184"/>
      <c r="BT24" s="97"/>
      <c r="BU24" s="171">
        <f t="shared" si="23"/>
        <v>124898</v>
      </c>
      <c r="BV24" s="175">
        <f t="shared" si="24"/>
        <v>23731</v>
      </c>
      <c r="BW24" s="176">
        <f t="shared" si="25"/>
        <v>148629</v>
      </c>
    </row>
    <row r="25" spans="1:75" s="35" customFormat="1" ht="84.95" customHeight="1" x14ac:dyDescent="0.3">
      <c r="A25" s="214">
        <v>34</v>
      </c>
      <c r="B25" s="73" t="s">
        <v>149</v>
      </c>
      <c r="C25" s="215" t="s">
        <v>18</v>
      </c>
      <c r="D25" s="206">
        <v>95949</v>
      </c>
      <c r="E25" s="74">
        <f t="shared" si="2"/>
        <v>5392.3338000000003</v>
      </c>
      <c r="F25" s="75">
        <f t="shared" si="3"/>
        <v>101341.33379999999</v>
      </c>
      <c r="G25" s="74">
        <f t="shared" si="4"/>
        <v>19254.853422</v>
      </c>
      <c r="H25" s="76">
        <f t="shared" si="5"/>
        <v>120596.18722199999</v>
      </c>
      <c r="I25" s="77" t="s">
        <v>78</v>
      </c>
      <c r="J25" s="78" t="s">
        <v>78</v>
      </c>
      <c r="K25" s="79" t="s">
        <v>78</v>
      </c>
      <c r="L25" s="80"/>
      <c r="M25" s="81">
        <f t="shared" si="6"/>
        <v>0</v>
      </c>
      <c r="N25" s="82"/>
      <c r="O25" s="83">
        <f t="shared" si="7"/>
        <v>0</v>
      </c>
      <c r="P25" s="83">
        <f t="shared" si="8"/>
        <v>0</v>
      </c>
      <c r="Q25" s="100" t="s">
        <v>78</v>
      </c>
      <c r="R25" s="80"/>
      <c r="S25" s="81">
        <f t="shared" si="9"/>
        <v>0</v>
      </c>
      <c r="T25" s="82"/>
      <c r="U25" s="83">
        <f t="shared" si="10"/>
        <v>0</v>
      </c>
      <c r="V25" s="83">
        <f t="shared" si="11"/>
        <v>0</v>
      </c>
      <c r="W25" s="100" t="s">
        <v>78</v>
      </c>
      <c r="X25" s="80"/>
      <c r="Y25" s="81">
        <f t="shared" si="12"/>
        <v>0</v>
      </c>
      <c r="Z25" s="82"/>
      <c r="AA25" s="83">
        <f t="shared" si="13"/>
        <v>0</v>
      </c>
      <c r="AB25" s="83">
        <f t="shared" si="14"/>
        <v>0</v>
      </c>
      <c r="AC25" s="100" t="s">
        <v>78</v>
      </c>
      <c r="AD25" s="85" t="e">
        <f t="shared" si="15"/>
        <v>#DIV/0!</v>
      </c>
      <c r="AE25" s="86"/>
      <c r="AF25" s="87"/>
      <c r="AG25" s="88"/>
      <c r="AH25" s="89" t="s">
        <v>78</v>
      </c>
      <c r="AI25" s="86"/>
      <c r="AJ25" s="87"/>
      <c r="AK25" s="88"/>
      <c r="AL25" s="89" t="s">
        <v>78</v>
      </c>
      <c r="AM25" s="86"/>
      <c r="AN25" s="87"/>
      <c r="AO25" s="90"/>
      <c r="AP25" s="91" t="s">
        <v>78</v>
      </c>
      <c r="AQ25" s="86"/>
      <c r="AR25" s="87"/>
      <c r="AS25" s="90"/>
      <c r="AT25" s="91" t="s">
        <v>78</v>
      </c>
      <c r="AU25" s="86"/>
      <c r="AV25" s="87"/>
      <c r="AW25" s="90"/>
      <c r="AX25" s="197"/>
      <c r="AY25" s="243"/>
      <c r="AZ25" s="92"/>
      <c r="BA25" s="29"/>
      <c r="BB25" s="99">
        <f t="shared" si="16"/>
        <v>110462.05384199999</v>
      </c>
      <c r="BC25" s="93"/>
      <c r="BD25" s="93"/>
      <c r="BE25" s="93"/>
      <c r="BF25" s="93"/>
      <c r="BG25" s="93"/>
      <c r="BH25" s="93"/>
      <c r="BI25" s="93"/>
      <c r="BJ25" s="93"/>
      <c r="BK25" s="94">
        <f t="shared" si="17"/>
        <v>1</v>
      </c>
      <c r="BM25" s="95">
        <f t="shared" si="18"/>
        <v>110462.05384199999</v>
      </c>
      <c r="BN25" s="96">
        <f t="shared" si="19"/>
        <v>110462.05384199999</v>
      </c>
      <c r="BO25" s="248">
        <f t="shared" si="27"/>
        <v>110462.05384199999</v>
      </c>
      <c r="BP25" s="183">
        <f t="shared" si="20"/>
        <v>110462.05384199999</v>
      </c>
      <c r="BQ25" s="184">
        <f t="shared" si="21"/>
        <v>0</v>
      </c>
      <c r="BR25" s="232">
        <f t="shared" si="22"/>
        <v>0</v>
      </c>
      <c r="BS25" s="184"/>
      <c r="BT25" s="97"/>
      <c r="BU25" s="171">
        <f t="shared" si="23"/>
        <v>110462</v>
      </c>
      <c r="BV25" s="175">
        <f t="shared" si="24"/>
        <v>20988</v>
      </c>
      <c r="BW25" s="176">
        <f t="shared" si="25"/>
        <v>131450</v>
      </c>
    </row>
    <row r="26" spans="1:75" s="35" customFormat="1" ht="84.95" customHeight="1" x14ac:dyDescent="0.3">
      <c r="A26" s="214">
        <v>40</v>
      </c>
      <c r="B26" s="73" t="s">
        <v>160</v>
      </c>
      <c r="C26" s="215" t="s">
        <v>18</v>
      </c>
      <c r="D26" s="206">
        <v>4847</v>
      </c>
      <c r="E26" s="74">
        <f t="shared" si="2"/>
        <v>272.40140000000002</v>
      </c>
      <c r="F26" s="75">
        <f t="shared" si="3"/>
        <v>5119.4013999999997</v>
      </c>
      <c r="G26" s="74">
        <f t="shared" si="4"/>
        <v>972.68626599999993</v>
      </c>
      <c r="H26" s="76">
        <f t="shared" si="5"/>
        <v>6092.0876659999994</v>
      </c>
      <c r="I26" s="77" t="s">
        <v>78</v>
      </c>
      <c r="J26" s="78" t="s">
        <v>78</v>
      </c>
      <c r="K26" s="79" t="s">
        <v>78</v>
      </c>
      <c r="L26" s="80"/>
      <c r="M26" s="81">
        <f t="shared" si="6"/>
        <v>0</v>
      </c>
      <c r="N26" s="82"/>
      <c r="O26" s="83">
        <f t="shared" si="7"/>
        <v>0</v>
      </c>
      <c r="P26" s="83">
        <f t="shared" si="8"/>
        <v>0</v>
      </c>
      <c r="Q26" s="100" t="s">
        <v>78</v>
      </c>
      <c r="R26" s="80"/>
      <c r="S26" s="81">
        <f t="shared" si="9"/>
        <v>0</v>
      </c>
      <c r="T26" s="82"/>
      <c r="U26" s="83">
        <f t="shared" si="10"/>
        <v>0</v>
      </c>
      <c r="V26" s="83">
        <f t="shared" si="11"/>
        <v>0</v>
      </c>
      <c r="W26" s="100" t="s">
        <v>78</v>
      </c>
      <c r="X26" s="80"/>
      <c r="Y26" s="81">
        <f t="shared" si="12"/>
        <v>0</v>
      </c>
      <c r="Z26" s="82"/>
      <c r="AA26" s="83">
        <f t="shared" si="13"/>
        <v>0</v>
      </c>
      <c r="AB26" s="83">
        <f t="shared" si="14"/>
        <v>0</v>
      </c>
      <c r="AC26" s="100" t="s">
        <v>78</v>
      </c>
      <c r="AD26" s="85" t="e">
        <f t="shared" si="15"/>
        <v>#DIV/0!</v>
      </c>
      <c r="AE26" s="86"/>
      <c r="AF26" s="87"/>
      <c r="AG26" s="88"/>
      <c r="AH26" s="89" t="s">
        <v>78</v>
      </c>
      <c r="AI26" s="86"/>
      <c r="AJ26" s="87"/>
      <c r="AK26" s="88"/>
      <c r="AL26" s="89" t="s">
        <v>78</v>
      </c>
      <c r="AM26" s="86"/>
      <c r="AN26" s="87"/>
      <c r="AO26" s="90"/>
      <c r="AP26" s="91" t="s">
        <v>78</v>
      </c>
      <c r="AQ26" s="86"/>
      <c r="AR26" s="87"/>
      <c r="AS26" s="90"/>
      <c r="AT26" s="91" t="s">
        <v>78</v>
      </c>
      <c r="AU26" s="86"/>
      <c r="AV26" s="87"/>
      <c r="AW26" s="90"/>
      <c r="AX26" s="197"/>
      <c r="AY26" s="243"/>
      <c r="AZ26" s="92"/>
      <c r="BA26" s="29"/>
      <c r="BB26" s="99">
        <f t="shared" si="16"/>
        <v>5580.1475259999997</v>
      </c>
      <c r="BC26" s="93"/>
      <c r="BD26" s="93"/>
      <c r="BE26" s="93"/>
      <c r="BF26" s="93"/>
      <c r="BG26" s="93"/>
      <c r="BH26" s="93"/>
      <c r="BI26" s="93"/>
      <c r="BJ26" s="93"/>
      <c r="BK26" s="94">
        <f t="shared" si="17"/>
        <v>1</v>
      </c>
      <c r="BM26" s="95">
        <f t="shared" si="18"/>
        <v>5580.1475259999997</v>
      </c>
      <c r="BN26" s="96">
        <f t="shared" si="19"/>
        <v>5580.1475259999997</v>
      </c>
      <c r="BO26" s="248">
        <f t="shared" si="27"/>
        <v>5580.1475259999997</v>
      </c>
      <c r="BP26" s="183">
        <f t="shared" si="20"/>
        <v>5580.1475259999997</v>
      </c>
      <c r="BQ26" s="184">
        <f t="shared" si="21"/>
        <v>0</v>
      </c>
      <c r="BR26" s="232">
        <f t="shared" si="22"/>
        <v>0</v>
      </c>
      <c r="BS26" s="184"/>
      <c r="BT26" s="97"/>
      <c r="BU26" s="171">
        <f t="shared" si="23"/>
        <v>5580</v>
      </c>
      <c r="BV26" s="175">
        <f t="shared" si="24"/>
        <v>1060</v>
      </c>
      <c r="BW26" s="176">
        <f t="shared" si="25"/>
        <v>6640</v>
      </c>
    </row>
    <row r="27" spans="1:75" s="35" customFormat="1" ht="84.95" customHeight="1" x14ac:dyDescent="0.3">
      <c r="A27" s="214">
        <v>41</v>
      </c>
      <c r="B27" s="73" t="s">
        <v>161</v>
      </c>
      <c r="C27" s="215" t="s">
        <v>162</v>
      </c>
      <c r="D27" s="206">
        <v>6395</v>
      </c>
      <c r="E27" s="74">
        <f t="shared" si="2"/>
        <v>359.399</v>
      </c>
      <c r="F27" s="75">
        <f t="shared" si="3"/>
        <v>6754.3990000000003</v>
      </c>
      <c r="G27" s="74">
        <f t="shared" si="4"/>
        <v>1283.33581</v>
      </c>
      <c r="H27" s="76">
        <f t="shared" si="5"/>
        <v>8037.7348099999999</v>
      </c>
      <c r="I27" s="77" t="s">
        <v>78</v>
      </c>
      <c r="J27" s="78" t="s">
        <v>78</v>
      </c>
      <c r="K27" s="79" t="s">
        <v>78</v>
      </c>
      <c r="L27" s="80"/>
      <c r="M27" s="81">
        <f t="shared" si="6"/>
        <v>0</v>
      </c>
      <c r="N27" s="82"/>
      <c r="O27" s="83">
        <f t="shared" si="7"/>
        <v>0</v>
      </c>
      <c r="P27" s="83">
        <f t="shared" si="8"/>
        <v>0</v>
      </c>
      <c r="Q27" s="100" t="s">
        <v>78</v>
      </c>
      <c r="R27" s="80"/>
      <c r="S27" s="81">
        <f t="shared" si="9"/>
        <v>0</v>
      </c>
      <c r="T27" s="82"/>
      <c r="U27" s="83">
        <f t="shared" si="10"/>
        <v>0</v>
      </c>
      <c r="V27" s="83">
        <f t="shared" si="11"/>
        <v>0</v>
      </c>
      <c r="W27" s="100" t="s">
        <v>78</v>
      </c>
      <c r="X27" s="80"/>
      <c r="Y27" s="81">
        <f t="shared" si="12"/>
        <v>0</v>
      </c>
      <c r="Z27" s="82"/>
      <c r="AA27" s="83">
        <f t="shared" si="13"/>
        <v>0</v>
      </c>
      <c r="AB27" s="83">
        <f t="shared" si="14"/>
        <v>0</v>
      </c>
      <c r="AC27" s="100" t="s">
        <v>78</v>
      </c>
      <c r="AD27" s="85" t="e">
        <f t="shared" si="15"/>
        <v>#DIV/0!</v>
      </c>
      <c r="AE27" s="86"/>
      <c r="AF27" s="87"/>
      <c r="AG27" s="88"/>
      <c r="AH27" s="89" t="s">
        <v>78</v>
      </c>
      <c r="AI27" s="86"/>
      <c r="AJ27" s="87"/>
      <c r="AK27" s="88"/>
      <c r="AL27" s="89" t="s">
        <v>78</v>
      </c>
      <c r="AM27" s="86"/>
      <c r="AN27" s="87"/>
      <c r="AO27" s="90"/>
      <c r="AP27" s="91" t="s">
        <v>78</v>
      </c>
      <c r="AQ27" s="86"/>
      <c r="AR27" s="87"/>
      <c r="AS27" s="90"/>
      <c r="AT27" s="91" t="s">
        <v>78</v>
      </c>
      <c r="AU27" s="86"/>
      <c r="AV27" s="87"/>
      <c r="AW27" s="90"/>
      <c r="AX27" s="197"/>
      <c r="AY27" s="243"/>
      <c r="AZ27" s="92"/>
      <c r="BA27" s="29"/>
      <c r="BB27" s="99">
        <f t="shared" si="16"/>
        <v>7362.2949100000005</v>
      </c>
      <c r="BC27" s="93"/>
      <c r="BD27" s="93"/>
      <c r="BE27" s="93"/>
      <c r="BF27" s="93"/>
      <c r="BG27" s="93"/>
      <c r="BH27" s="93"/>
      <c r="BI27" s="93"/>
      <c r="BJ27" s="93"/>
      <c r="BK27" s="94">
        <f t="shared" si="17"/>
        <v>1</v>
      </c>
      <c r="BM27" s="95">
        <f t="shared" si="18"/>
        <v>7362.2949100000005</v>
      </c>
      <c r="BN27" s="96">
        <f t="shared" si="19"/>
        <v>7362.2949100000005</v>
      </c>
      <c r="BO27" s="248">
        <f t="shared" si="27"/>
        <v>7362.2949100000005</v>
      </c>
      <c r="BP27" s="183">
        <f t="shared" si="20"/>
        <v>7362.2949100000005</v>
      </c>
      <c r="BQ27" s="184">
        <f t="shared" si="21"/>
        <v>0</v>
      </c>
      <c r="BR27" s="232">
        <f t="shared" si="22"/>
        <v>0</v>
      </c>
      <c r="BS27" s="184"/>
      <c r="BT27" s="97"/>
      <c r="BU27" s="171">
        <f t="shared" si="23"/>
        <v>7362</v>
      </c>
      <c r="BV27" s="175">
        <f t="shared" si="24"/>
        <v>1399</v>
      </c>
      <c r="BW27" s="176">
        <f t="shared" si="25"/>
        <v>8761</v>
      </c>
    </row>
    <row r="28" spans="1:75" s="35" customFormat="1" ht="84.95" customHeight="1" x14ac:dyDescent="0.3">
      <c r="A28" s="214">
        <v>42</v>
      </c>
      <c r="B28" s="73" t="s">
        <v>163</v>
      </c>
      <c r="C28" s="215" t="s">
        <v>18</v>
      </c>
      <c r="D28" s="206">
        <v>38942</v>
      </c>
      <c r="E28" s="74">
        <f t="shared" si="2"/>
        <v>2188.5403999999999</v>
      </c>
      <c r="F28" s="75">
        <f t="shared" si="3"/>
        <v>41130.540399999998</v>
      </c>
      <c r="G28" s="74">
        <f t="shared" si="4"/>
        <v>7814.8026759999993</v>
      </c>
      <c r="H28" s="76">
        <f t="shared" si="5"/>
        <v>48945.343075999997</v>
      </c>
      <c r="I28" s="77" t="s">
        <v>78</v>
      </c>
      <c r="J28" s="78" t="s">
        <v>78</v>
      </c>
      <c r="K28" s="79" t="s">
        <v>78</v>
      </c>
      <c r="L28" s="80"/>
      <c r="M28" s="81">
        <f t="shared" si="6"/>
        <v>0</v>
      </c>
      <c r="N28" s="82"/>
      <c r="O28" s="83">
        <f t="shared" si="7"/>
        <v>0</v>
      </c>
      <c r="P28" s="83">
        <f t="shared" si="8"/>
        <v>0</v>
      </c>
      <c r="Q28" s="100" t="s">
        <v>78</v>
      </c>
      <c r="R28" s="80"/>
      <c r="S28" s="81">
        <f t="shared" si="9"/>
        <v>0</v>
      </c>
      <c r="T28" s="82"/>
      <c r="U28" s="83">
        <f t="shared" si="10"/>
        <v>0</v>
      </c>
      <c r="V28" s="83">
        <f t="shared" si="11"/>
        <v>0</v>
      </c>
      <c r="W28" s="100" t="s">
        <v>78</v>
      </c>
      <c r="X28" s="80"/>
      <c r="Y28" s="81">
        <f t="shared" si="12"/>
        <v>0</v>
      </c>
      <c r="Z28" s="82"/>
      <c r="AA28" s="83">
        <f t="shared" si="13"/>
        <v>0</v>
      </c>
      <c r="AB28" s="83">
        <f t="shared" si="14"/>
        <v>0</v>
      </c>
      <c r="AC28" s="100" t="s">
        <v>78</v>
      </c>
      <c r="AD28" s="85" t="e">
        <f t="shared" si="15"/>
        <v>#DIV/0!</v>
      </c>
      <c r="AE28" s="86"/>
      <c r="AF28" s="87"/>
      <c r="AG28" s="88"/>
      <c r="AH28" s="89" t="s">
        <v>78</v>
      </c>
      <c r="AI28" s="86"/>
      <c r="AJ28" s="87"/>
      <c r="AK28" s="88"/>
      <c r="AL28" s="89" t="s">
        <v>78</v>
      </c>
      <c r="AM28" s="86"/>
      <c r="AN28" s="87"/>
      <c r="AO28" s="90"/>
      <c r="AP28" s="91" t="s">
        <v>78</v>
      </c>
      <c r="AQ28" s="86"/>
      <c r="AR28" s="87"/>
      <c r="AS28" s="90"/>
      <c r="AT28" s="91" t="s">
        <v>78</v>
      </c>
      <c r="AU28" s="86"/>
      <c r="AV28" s="87"/>
      <c r="AW28" s="90"/>
      <c r="AX28" s="197"/>
      <c r="AY28" s="243"/>
      <c r="AZ28" s="92"/>
      <c r="BA28" s="29"/>
      <c r="BB28" s="99">
        <f t="shared" si="16"/>
        <v>44832.289036000002</v>
      </c>
      <c r="BC28" s="93"/>
      <c r="BD28" s="93"/>
      <c r="BE28" s="93"/>
      <c r="BF28" s="93"/>
      <c r="BG28" s="93"/>
      <c r="BH28" s="93"/>
      <c r="BI28" s="93"/>
      <c r="BJ28" s="93"/>
      <c r="BK28" s="94">
        <f t="shared" si="17"/>
        <v>1</v>
      </c>
      <c r="BM28" s="95">
        <f t="shared" si="18"/>
        <v>44832.289036000002</v>
      </c>
      <c r="BN28" s="96">
        <f t="shared" si="19"/>
        <v>44832.289036000002</v>
      </c>
      <c r="BO28" s="248">
        <f t="shared" si="27"/>
        <v>44832.289036000002</v>
      </c>
      <c r="BP28" s="183">
        <f t="shared" si="20"/>
        <v>44832.289036000002</v>
      </c>
      <c r="BQ28" s="184">
        <f t="shared" si="21"/>
        <v>0</v>
      </c>
      <c r="BR28" s="232">
        <f t="shared" si="22"/>
        <v>0</v>
      </c>
      <c r="BS28" s="184"/>
      <c r="BT28" s="97"/>
      <c r="BU28" s="171">
        <f t="shared" si="23"/>
        <v>44832</v>
      </c>
      <c r="BV28" s="175">
        <f t="shared" si="24"/>
        <v>8518</v>
      </c>
      <c r="BW28" s="176">
        <f t="shared" si="25"/>
        <v>53350</v>
      </c>
    </row>
    <row r="29" spans="1:75" s="35" customFormat="1" ht="84.95" customHeight="1" x14ac:dyDescent="0.3">
      <c r="A29" s="214">
        <v>43</v>
      </c>
      <c r="B29" s="73" t="s">
        <v>164</v>
      </c>
      <c r="C29" s="215" t="s">
        <v>18</v>
      </c>
      <c r="D29" s="206">
        <v>15134</v>
      </c>
      <c r="E29" s="74">
        <f t="shared" si="2"/>
        <v>850.5308</v>
      </c>
      <c r="F29" s="75">
        <f t="shared" si="3"/>
        <v>15984.5308</v>
      </c>
      <c r="G29" s="74">
        <f t="shared" si="4"/>
        <v>3037.0608520000001</v>
      </c>
      <c r="H29" s="76">
        <f t="shared" si="5"/>
        <v>19021.591651999999</v>
      </c>
      <c r="I29" s="77" t="s">
        <v>78</v>
      </c>
      <c r="J29" s="78" t="s">
        <v>78</v>
      </c>
      <c r="K29" s="79" t="s">
        <v>78</v>
      </c>
      <c r="L29" s="80"/>
      <c r="M29" s="81">
        <f t="shared" si="6"/>
        <v>0</v>
      </c>
      <c r="N29" s="82"/>
      <c r="O29" s="83">
        <f t="shared" si="7"/>
        <v>0</v>
      </c>
      <c r="P29" s="83">
        <f t="shared" si="8"/>
        <v>0</v>
      </c>
      <c r="Q29" s="100" t="s">
        <v>78</v>
      </c>
      <c r="R29" s="80"/>
      <c r="S29" s="81">
        <f t="shared" si="9"/>
        <v>0</v>
      </c>
      <c r="T29" s="82"/>
      <c r="U29" s="83">
        <f t="shared" si="10"/>
        <v>0</v>
      </c>
      <c r="V29" s="83">
        <f t="shared" si="11"/>
        <v>0</v>
      </c>
      <c r="W29" s="100" t="s">
        <v>78</v>
      </c>
      <c r="X29" s="80"/>
      <c r="Y29" s="81">
        <f t="shared" si="12"/>
        <v>0</v>
      </c>
      <c r="Z29" s="82"/>
      <c r="AA29" s="83">
        <f t="shared" si="13"/>
        <v>0</v>
      </c>
      <c r="AB29" s="83">
        <f t="shared" si="14"/>
        <v>0</v>
      </c>
      <c r="AC29" s="100" t="s">
        <v>78</v>
      </c>
      <c r="AD29" s="85" t="e">
        <f t="shared" si="15"/>
        <v>#DIV/0!</v>
      </c>
      <c r="AE29" s="86"/>
      <c r="AF29" s="87"/>
      <c r="AG29" s="88"/>
      <c r="AH29" s="89" t="s">
        <v>78</v>
      </c>
      <c r="AI29" s="86"/>
      <c r="AJ29" s="87"/>
      <c r="AK29" s="88"/>
      <c r="AL29" s="89" t="s">
        <v>78</v>
      </c>
      <c r="AM29" s="86"/>
      <c r="AN29" s="87"/>
      <c r="AO29" s="90"/>
      <c r="AP29" s="91" t="s">
        <v>78</v>
      </c>
      <c r="AQ29" s="86"/>
      <c r="AR29" s="87"/>
      <c r="AS29" s="90"/>
      <c r="AT29" s="91" t="s">
        <v>78</v>
      </c>
      <c r="AU29" s="86"/>
      <c r="AV29" s="87"/>
      <c r="AW29" s="90"/>
      <c r="AX29" s="197"/>
      <c r="AY29" s="243"/>
      <c r="AZ29" s="92"/>
      <c r="BA29" s="29"/>
      <c r="BB29" s="99">
        <f t="shared" si="16"/>
        <v>17423.138572000003</v>
      </c>
      <c r="BC29" s="93"/>
      <c r="BD29" s="93"/>
      <c r="BE29" s="93"/>
      <c r="BF29" s="93"/>
      <c r="BG29" s="93"/>
      <c r="BH29" s="93"/>
      <c r="BI29" s="93"/>
      <c r="BJ29" s="93"/>
      <c r="BK29" s="94">
        <f t="shared" si="17"/>
        <v>1</v>
      </c>
      <c r="BM29" s="95">
        <f t="shared" si="18"/>
        <v>17423.138572000003</v>
      </c>
      <c r="BN29" s="96">
        <f t="shared" si="19"/>
        <v>17423.138572000003</v>
      </c>
      <c r="BO29" s="248">
        <f t="shared" si="27"/>
        <v>17423.138572000003</v>
      </c>
      <c r="BP29" s="183">
        <f t="shared" si="20"/>
        <v>17423.138572000003</v>
      </c>
      <c r="BQ29" s="184">
        <f t="shared" si="21"/>
        <v>0</v>
      </c>
      <c r="BR29" s="232">
        <f t="shared" si="22"/>
        <v>0</v>
      </c>
      <c r="BS29" s="184"/>
      <c r="BT29" s="97"/>
      <c r="BU29" s="171">
        <f t="shared" si="23"/>
        <v>17423</v>
      </c>
      <c r="BV29" s="175">
        <f t="shared" si="24"/>
        <v>3310</v>
      </c>
      <c r="BW29" s="176">
        <f t="shared" si="25"/>
        <v>20733</v>
      </c>
    </row>
    <row r="30" spans="1:75" s="35" customFormat="1" ht="84.95" customHeight="1" x14ac:dyDescent="0.3">
      <c r="A30" s="214">
        <v>44</v>
      </c>
      <c r="B30" s="73" t="s">
        <v>165</v>
      </c>
      <c r="C30" s="215" t="s">
        <v>18</v>
      </c>
      <c r="D30" s="206">
        <v>14592</v>
      </c>
      <c r="E30" s="74">
        <f t="shared" si="2"/>
        <v>820.07039999999995</v>
      </c>
      <c r="F30" s="75">
        <f t="shared" si="3"/>
        <v>15412.070400000001</v>
      </c>
      <c r="G30" s="74">
        <f t="shared" si="4"/>
        <v>2928.2933760000001</v>
      </c>
      <c r="H30" s="76">
        <f t="shared" si="5"/>
        <v>18340.363776000002</v>
      </c>
      <c r="I30" s="77" t="s">
        <v>78</v>
      </c>
      <c r="J30" s="78" t="s">
        <v>78</v>
      </c>
      <c r="K30" s="79" t="s">
        <v>78</v>
      </c>
      <c r="L30" s="80"/>
      <c r="M30" s="81">
        <f t="shared" si="6"/>
        <v>0</v>
      </c>
      <c r="N30" s="82"/>
      <c r="O30" s="83">
        <f t="shared" si="7"/>
        <v>0</v>
      </c>
      <c r="P30" s="83">
        <f t="shared" si="8"/>
        <v>0</v>
      </c>
      <c r="Q30" s="100" t="s">
        <v>78</v>
      </c>
      <c r="R30" s="80"/>
      <c r="S30" s="81">
        <f t="shared" si="9"/>
        <v>0</v>
      </c>
      <c r="T30" s="82"/>
      <c r="U30" s="83">
        <f t="shared" si="10"/>
        <v>0</v>
      </c>
      <c r="V30" s="83">
        <f t="shared" si="11"/>
        <v>0</v>
      </c>
      <c r="W30" s="100" t="s">
        <v>78</v>
      </c>
      <c r="X30" s="80"/>
      <c r="Y30" s="81">
        <f t="shared" si="12"/>
        <v>0</v>
      </c>
      <c r="Z30" s="82"/>
      <c r="AA30" s="83">
        <f t="shared" si="13"/>
        <v>0</v>
      </c>
      <c r="AB30" s="83">
        <f t="shared" si="14"/>
        <v>0</v>
      </c>
      <c r="AC30" s="100" t="s">
        <v>78</v>
      </c>
      <c r="AD30" s="85" t="e">
        <f t="shared" si="15"/>
        <v>#DIV/0!</v>
      </c>
      <c r="AE30" s="86"/>
      <c r="AF30" s="87"/>
      <c r="AG30" s="88"/>
      <c r="AH30" s="89" t="s">
        <v>78</v>
      </c>
      <c r="AI30" s="86"/>
      <c r="AJ30" s="87"/>
      <c r="AK30" s="88"/>
      <c r="AL30" s="89" t="s">
        <v>78</v>
      </c>
      <c r="AM30" s="86"/>
      <c r="AN30" s="87"/>
      <c r="AO30" s="90"/>
      <c r="AP30" s="91" t="s">
        <v>78</v>
      </c>
      <c r="AQ30" s="86"/>
      <c r="AR30" s="87"/>
      <c r="AS30" s="90"/>
      <c r="AT30" s="91" t="s">
        <v>78</v>
      </c>
      <c r="AU30" s="86"/>
      <c r="AV30" s="87"/>
      <c r="AW30" s="90"/>
      <c r="AX30" s="197"/>
      <c r="AY30" s="243"/>
      <c r="AZ30" s="92"/>
      <c r="BA30" s="29"/>
      <c r="BB30" s="99">
        <f t="shared" si="16"/>
        <v>16799.156736000001</v>
      </c>
      <c r="BC30" s="93"/>
      <c r="BD30" s="93"/>
      <c r="BE30" s="93"/>
      <c r="BF30" s="93"/>
      <c r="BG30" s="93"/>
      <c r="BH30" s="93"/>
      <c r="BI30" s="93"/>
      <c r="BJ30" s="93"/>
      <c r="BK30" s="94">
        <f t="shared" si="17"/>
        <v>1</v>
      </c>
      <c r="BM30" s="95">
        <f t="shared" si="18"/>
        <v>16799.156736000001</v>
      </c>
      <c r="BN30" s="96">
        <f t="shared" si="19"/>
        <v>16799.156736000001</v>
      </c>
      <c r="BO30" s="248">
        <f t="shared" si="27"/>
        <v>16799.156736000001</v>
      </c>
      <c r="BP30" s="183">
        <f t="shared" si="20"/>
        <v>16799.156736000001</v>
      </c>
      <c r="BQ30" s="184">
        <f t="shared" si="21"/>
        <v>0</v>
      </c>
      <c r="BR30" s="232">
        <f t="shared" si="22"/>
        <v>0</v>
      </c>
      <c r="BS30" s="184"/>
      <c r="BT30" s="97"/>
      <c r="BU30" s="171">
        <f t="shared" si="23"/>
        <v>16799</v>
      </c>
      <c r="BV30" s="175">
        <f t="shared" si="24"/>
        <v>3192</v>
      </c>
      <c r="BW30" s="176">
        <f t="shared" si="25"/>
        <v>19991</v>
      </c>
    </row>
    <row r="31" spans="1:75" s="35" customFormat="1" ht="84.95" customHeight="1" x14ac:dyDescent="0.3">
      <c r="A31" s="214">
        <v>45</v>
      </c>
      <c r="B31" s="73" t="s">
        <v>166</v>
      </c>
      <c r="C31" s="215" t="s">
        <v>18</v>
      </c>
      <c r="D31" s="206">
        <v>5216</v>
      </c>
      <c r="E31" s="74">
        <f t="shared" si="2"/>
        <v>293.13920000000002</v>
      </c>
      <c r="F31" s="75">
        <f t="shared" si="3"/>
        <v>5509.1391999999996</v>
      </c>
      <c r="G31" s="74">
        <f t="shared" si="4"/>
        <v>1046.7364479999999</v>
      </c>
      <c r="H31" s="76">
        <f t="shared" si="5"/>
        <v>6555.8756479999993</v>
      </c>
      <c r="I31" s="77" t="s">
        <v>78</v>
      </c>
      <c r="J31" s="78" t="s">
        <v>78</v>
      </c>
      <c r="K31" s="79" t="s">
        <v>78</v>
      </c>
      <c r="L31" s="80"/>
      <c r="M31" s="81">
        <f t="shared" si="6"/>
        <v>0</v>
      </c>
      <c r="N31" s="82"/>
      <c r="O31" s="83">
        <f t="shared" si="7"/>
        <v>0</v>
      </c>
      <c r="P31" s="83">
        <f t="shared" si="8"/>
        <v>0</v>
      </c>
      <c r="Q31" s="100" t="s">
        <v>78</v>
      </c>
      <c r="R31" s="80"/>
      <c r="S31" s="81">
        <f t="shared" si="9"/>
        <v>0</v>
      </c>
      <c r="T31" s="82"/>
      <c r="U31" s="83">
        <f t="shared" si="10"/>
        <v>0</v>
      </c>
      <c r="V31" s="83">
        <f t="shared" si="11"/>
        <v>0</v>
      </c>
      <c r="W31" s="100" t="s">
        <v>78</v>
      </c>
      <c r="X31" s="80"/>
      <c r="Y31" s="81">
        <f t="shared" si="12"/>
        <v>0</v>
      </c>
      <c r="Z31" s="82"/>
      <c r="AA31" s="83">
        <f t="shared" si="13"/>
        <v>0</v>
      </c>
      <c r="AB31" s="83">
        <f t="shared" si="14"/>
        <v>0</v>
      </c>
      <c r="AC31" s="100" t="s">
        <v>78</v>
      </c>
      <c r="AD31" s="85" t="e">
        <f t="shared" si="15"/>
        <v>#DIV/0!</v>
      </c>
      <c r="AE31" s="86"/>
      <c r="AF31" s="87"/>
      <c r="AG31" s="88"/>
      <c r="AH31" s="89" t="s">
        <v>78</v>
      </c>
      <c r="AI31" s="86"/>
      <c r="AJ31" s="87"/>
      <c r="AK31" s="88"/>
      <c r="AL31" s="89" t="s">
        <v>78</v>
      </c>
      <c r="AM31" s="86"/>
      <c r="AN31" s="87"/>
      <c r="AO31" s="90"/>
      <c r="AP31" s="91" t="s">
        <v>78</v>
      </c>
      <c r="AQ31" s="86"/>
      <c r="AR31" s="87"/>
      <c r="AS31" s="90"/>
      <c r="AT31" s="91" t="s">
        <v>78</v>
      </c>
      <c r="AU31" s="86"/>
      <c r="AV31" s="87"/>
      <c r="AW31" s="90"/>
      <c r="AX31" s="197"/>
      <c r="AY31" s="243"/>
      <c r="AZ31" s="92"/>
      <c r="BA31" s="29"/>
      <c r="BB31" s="99">
        <f t="shared" si="16"/>
        <v>6004.9617280000002</v>
      </c>
      <c r="BC31" s="93"/>
      <c r="BD31" s="93"/>
      <c r="BE31" s="93"/>
      <c r="BF31" s="93"/>
      <c r="BG31" s="93"/>
      <c r="BH31" s="93"/>
      <c r="BI31" s="93"/>
      <c r="BJ31" s="93"/>
      <c r="BK31" s="94">
        <f t="shared" si="17"/>
        <v>1</v>
      </c>
      <c r="BM31" s="95">
        <f t="shared" si="18"/>
        <v>6004.9617280000002</v>
      </c>
      <c r="BN31" s="96">
        <f t="shared" si="19"/>
        <v>6004.9617280000002</v>
      </c>
      <c r="BO31" s="248">
        <f t="shared" si="27"/>
        <v>6004.9617280000002</v>
      </c>
      <c r="BP31" s="183">
        <f t="shared" si="20"/>
        <v>6004.9617280000002</v>
      </c>
      <c r="BQ31" s="184">
        <f t="shared" si="21"/>
        <v>0</v>
      </c>
      <c r="BR31" s="232">
        <f t="shared" si="22"/>
        <v>0</v>
      </c>
      <c r="BS31" s="184"/>
      <c r="BT31" s="97"/>
      <c r="BU31" s="171">
        <f t="shared" si="23"/>
        <v>6005</v>
      </c>
      <c r="BV31" s="175">
        <f t="shared" si="24"/>
        <v>1141</v>
      </c>
      <c r="BW31" s="176">
        <f t="shared" si="25"/>
        <v>7146</v>
      </c>
    </row>
    <row r="32" spans="1:75" s="35" customFormat="1" ht="84.95" customHeight="1" x14ac:dyDescent="0.3">
      <c r="A32" s="214">
        <v>46</v>
      </c>
      <c r="B32" s="73" t="s">
        <v>167</v>
      </c>
      <c r="C32" s="215" t="s">
        <v>18</v>
      </c>
      <c r="D32" s="206">
        <v>4794</v>
      </c>
      <c r="E32" s="74">
        <f t="shared" si="2"/>
        <v>269.4228</v>
      </c>
      <c r="F32" s="75">
        <f t="shared" si="3"/>
        <v>5063.4228000000003</v>
      </c>
      <c r="G32" s="74">
        <f t="shared" si="4"/>
        <v>962.05033200000003</v>
      </c>
      <c r="H32" s="76">
        <f t="shared" si="5"/>
        <v>6025.4731320000001</v>
      </c>
      <c r="I32" s="77" t="s">
        <v>78</v>
      </c>
      <c r="J32" s="78" t="s">
        <v>78</v>
      </c>
      <c r="K32" s="79" t="s">
        <v>78</v>
      </c>
      <c r="L32" s="80"/>
      <c r="M32" s="81">
        <f t="shared" si="6"/>
        <v>0</v>
      </c>
      <c r="N32" s="82"/>
      <c r="O32" s="83">
        <f t="shared" si="7"/>
        <v>0</v>
      </c>
      <c r="P32" s="83">
        <f t="shared" si="8"/>
        <v>0</v>
      </c>
      <c r="Q32" s="100" t="s">
        <v>78</v>
      </c>
      <c r="R32" s="80"/>
      <c r="S32" s="81">
        <f t="shared" si="9"/>
        <v>0</v>
      </c>
      <c r="T32" s="82"/>
      <c r="U32" s="83">
        <f t="shared" si="10"/>
        <v>0</v>
      </c>
      <c r="V32" s="83">
        <f t="shared" si="11"/>
        <v>0</v>
      </c>
      <c r="W32" s="100" t="s">
        <v>78</v>
      </c>
      <c r="X32" s="80"/>
      <c r="Y32" s="81">
        <f t="shared" si="12"/>
        <v>0</v>
      </c>
      <c r="Z32" s="82"/>
      <c r="AA32" s="83">
        <f t="shared" si="13"/>
        <v>0</v>
      </c>
      <c r="AB32" s="83">
        <f t="shared" si="14"/>
        <v>0</v>
      </c>
      <c r="AC32" s="100" t="s">
        <v>78</v>
      </c>
      <c r="AD32" s="85" t="e">
        <f t="shared" si="15"/>
        <v>#DIV/0!</v>
      </c>
      <c r="AE32" s="86"/>
      <c r="AF32" s="87"/>
      <c r="AG32" s="88"/>
      <c r="AH32" s="89" t="s">
        <v>78</v>
      </c>
      <c r="AI32" s="86"/>
      <c r="AJ32" s="87"/>
      <c r="AK32" s="88"/>
      <c r="AL32" s="89" t="s">
        <v>78</v>
      </c>
      <c r="AM32" s="86"/>
      <c r="AN32" s="87"/>
      <c r="AO32" s="90"/>
      <c r="AP32" s="91" t="s">
        <v>78</v>
      </c>
      <c r="AQ32" s="86"/>
      <c r="AR32" s="87"/>
      <c r="AS32" s="90"/>
      <c r="AT32" s="91" t="s">
        <v>78</v>
      </c>
      <c r="AU32" s="86"/>
      <c r="AV32" s="87"/>
      <c r="AW32" s="90"/>
      <c r="AX32" s="197"/>
      <c r="AY32" s="243"/>
      <c r="AZ32" s="92"/>
      <c r="BA32" s="29"/>
      <c r="BB32" s="99">
        <f t="shared" si="16"/>
        <v>5519.1308520000011</v>
      </c>
      <c r="BC32" s="93"/>
      <c r="BD32" s="93"/>
      <c r="BE32" s="93"/>
      <c r="BF32" s="93"/>
      <c r="BG32" s="93"/>
      <c r="BH32" s="93"/>
      <c r="BI32" s="93"/>
      <c r="BJ32" s="93"/>
      <c r="BK32" s="94">
        <f t="shared" si="17"/>
        <v>1</v>
      </c>
      <c r="BM32" s="95">
        <f t="shared" si="18"/>
        <v>5519.1308520000011</v>
      </c>
      <c r="BN32" s="96">
        <f t="shared" si="19"/>
        <v>5519.1308520000011</v>
      </c>
      <c r="BO32" s="248">
        <f t="shared" si="27"/>
        <v>5519.1308520000011</v>
      </c>
      <c r="BP32" s="183">
        <f t="shared" si="20"/>
        <v>5519.1308520000011</v>
      </c>
      <c r="BQ32" s="184">
        <f t="shared" si="21"/>
        <v>0</v>
      </c>
      <c r="BR32" s="232">
        <f t="shared" si="22"/>
        <v>0</v>
      </c>
      <c r="BS32" s="184"/>
      <c r="BT32" s="97"/>
      <c r="BU32" s="171">
        <f t="shared" si="23"/>
        <v>5519</v>
      </c>
      <c r="BV32" s="175">
        <f t="shared" si="24"/>
        <v>1049</v>
      </c>
      <c r="BW32" s="176">
        <f t="shared" si="25"/>
        <v>6568</v>
      </c>
    </row>
    <row r="33" spans="1:88" s="35" customFormat="1" ht="84.95" customHeight="1" x14ac:dyDescent="0.3">
      <c r="A33" s="214">
        <v>47</v>
      </c>
      <c r="B33" s="73" t="s">
        <v>168</v>
      </c>
      <c r="C33" s="215" t="s">
        <v>18</v>
      </c>
      <c r="D33" s="206">
        <v>9424</v>
      </c>
      <c r="E33" s="74">
        <f t="shared" si="2"/>
        <v>529.62879999999996</v>
      </c>
      <c r="F33" s="75">
        <f t="shared" si="3"/>
        <v>9953.6288000000004</v>
      </c>
      <c r="G33" s="74">
        <f t="shared" si="4"/>
        <v>1891.189472</v>
      </c>
      <c r="H33" s="76">
        <f t="shared" si="5"/>
        <v>11844.818272</v>
      </c>
      <c r="I33" s="77" t="s">
        <v>78</v>
      </c>
      <c r="J33" s="78" t="s">
        <v>78</v>
      </c>
      <c r="K33" s="79" t="s">
        <v>78</v>
      </c>
      <c r="L33" s="80"/>
      <c r="M33" s="81">
        <f t="shared" si="6"/>
        <v>0</v>
      </c>
      <c r="N33" s="82"/>
      <c r="O33" s="83">
        <f t="shared" si="7"/>
        <v>0</v>
      </c>
      <c r="P33" s="83">
        <f t="shared" si="8"/>
        <v>0</v>
      </c>
      <c r="Q33" s="100" t="s">
        <v>78</v>
      </c>
      <c r="R33" s="80"/>
      <c r="S33" s="81">
        <f t="shared" si="9"/>
        <v>0</v>
      </c>
      <c r="T33" s="82"/>
      <c r="U33" s="83">
        <f t="shared" si="10"/>
        <v>0</v>
      </c>
      <c r="V33" s="83">
        <f t="shared" si="11"/>
        <v>0</v>
      </c>
      <c r="W33" s="100" t="s">
        <v>78</v>
      </c>
      <c r="X33" s="80"/>
      <c r="Y33" s="81">
        <f t="shared" si="12"/>
        <v>0</v>
      </c>
      <c r="Z33" s="82"/>
      <c r="AA33" s="83">
        <f t="shared" si="13"/>
        <v>0</v>
      </c>
      <c r="AB33" s="83">
        <f t="shared" si="14"/>
        <v>0</v>
      </c>
      <c r="AC33" s="100" t="s">
        <v>78</v>
      </c>
      <c r="AD33" s="85" t="e">
        <f t="shared" si="15"/>
        <v>#DIV/0!</v>
      </c>
      <c r="AE33" s="86"/>
      <c r="AF33" s="87"/>
      <c r="AG33" s="88"/>
      <c r="AH33" s="89" t="s">
        <v>78</v>
      </c>
      <c r="AI33" s="86"/>
      <c r="AJ33" s="87"/>
      <c r="AK33" s="88"/>
      <c r="AL33" s="89" t="s">
        <v>78</v>
      </c>
      <c r="AM33" s="86"/>
      <c r="AN33" s="87"/>
      <c r="AO33" s="90"/>
      <c r="AP33" s="91" t="s">
        <v>78</v>
      </c>
      <c r="AQ33" s="86"/>
      <c r="AR33" s="87"/>
      <c r="AS33" s="90"/>
      <c r="AT33" s="91" t="s">
        <v>78</v>
      </c>
      <c r="AU33" s="86"/>
      <c r="AV33" s="87"/>
      <c r="AW33" s="90"/>
      <c r="AX33" s="197"/>
      <c r="AY33" s="243"/>
      <c r="AZ33" s="92"/>
      <c r="BA33" s="29"/>
      <c r="BB33" s="99">
        <f t="shared" si="16"/>
        <v>10849.455392000002</v>
      </c>
      <c r="BC33" s="93"/>
      <c r="BD33" s="93"/>
      <c r="BE33" s="93"/>
      <c r="BF33" s="93"/>
      <c r="BG33" s="93"/>
      <c r="BH33" s="93"/>
      <c r="BI33" s="93"/>
      <c r="BJ33" s="93"/>
      <c r="BK33" s="94">
        <f t="shared" si="17"/>
        <v>1</v>
      </c>
      <c r="BM33" s="95">
        <f t="shared" si="18"/>
        <v>10849.455392000002</v>
      </c>
      <c r="BN33" s="96">
        <f t="shared" si="19"/>
        <v>10849.455392000002</v>
      </c>
      <c r="BO33" s="248">
        <f t="shared" si="27"/>
        <v>10849.455392000002</v>
      </c>
      <c r="BP33" s="183">
        <f t="shared" si="20"/>
        <v>10849.455392000002</v>
      </c>
      <c r="BQ33" s="184">
        <f t="shared" si="21"/>
        <v>0</v>
      </c>
      <c r="BR33" s="232">
        <f t="shared" si="22"/>
        <v>0</v>
      </c>
      <c r="BS33" s="184"/>
      <c r="BT33" s="97"/>
      <c r="BU33" s="171">
        <f t="shared" si="23"/>
        <v>10849</v>
      </c>
      <c r="BV33" s="175">
        <f t="shared" si="24"/>
        <v>2061</v>
      </c>
      <c r="BW33" s="176">
        <f t="shared" si="25"/>
        <v>12910</v>
      </c>
    </row>
    <row r="34" spans="1:88" s="35" customFormat="1" ht="84.95" customHeight="1" x14ac:dyDescent="0.3">
      <c r="A34" s="214">
        <v>48</v>
      </c>
      <c r="B34" s="73" t="s">
        <v>169</v>
      </c>
      <c r="C34" s="215" t="s">
        <v>18</v>
      </c>
      <c r="D34" s="206">
        <v>6486</v>
      </c>
      <c r="E34" s="74">
        <f t="shared" si="2"/>
        <v>364.51319999999998</v>
      </c>
      <c r="F34" s="75">
        <f t="shared" si="3"/>
        <v>6850.5132000000003</v>
      </c>
      <c r="G34" s="74">
        <f t="shared" si="4"/>
        <v>1301.5975080000001</v>
      </c>
      <c r="H34" s="76">
        <f t="shared" si="5"/>
        <v>8152.1107080000002</v>
      </c>
      <c r="I34" s="77" t="s">
        <v>78</v>
      </c>
      <c r="J34" s="78" t="s">
        <v>78</v>
      </c>
      <c r="K34" s="79" t="s">
        <v>78</v>
      </c>
      <c r="L34" s="80"/>
      <c r="M34" s="81">
        <f t="shared" si="6"/>
        <v>0</v>
      </c>
      <c r="N34" s="82"/>
      <c r="O34" s="83">
        <f t="shared" si="7"/>
        <v>0</v>
      </c>
      <c r="P34" s="83">
        <f t="shared" si="8"/>
        <v>0</v>
      </c>
      <c r="Q34" s="100" t="s">
        <v>78</v>
      </c>
      <c r="R34" s="80"/>
      <c r="S34" s="81">
        <f t="shared" si="9"/>
        <v>0</v>
      </c>
      <c r="T34" s="82"/>
      <c r="U34" s="83">
        <f t="shared" si="10"/>
        <v>0</v>
      </c>
      <c r="V34" s="83">
        <f t="shared" si="11"/>
        <v>0</v>
      </c>
      <c r="W34" s="100" t="s">
        <v>78</v>
      </c>
      <c r="X34" s="80"/>
      <c r="Y34" s="81">
        <f t="shared" si="12"/>
        <v>0</v>
      </c>
      <c r="Z34" s="82"/>
      <c r="AA34" s="83">
        <f t="shared" si="13"/>
        <v>0</v>
      </c>
      <c r="AB34" s="83">
        <f t="shared" si="14"/>
        <v>0</v>
      </c>
      <c r="AC34" s="100" t="s">
        <v>78</v>
      </c>
      <c r="AD34" s="85" t="e">
        <f t="shared" si="15"/>
        <v>#DIV/0!</v>
      </c>
      <c r="AE34" s="86"/>
      <c r="AF34" s="87"/>
      <c r="AG34" s="88"/>
      <c r="AH34" s="89" t="s">
        <v>78</v>
      </c>
      <c r="AI34" s="86"/>
      <c r="AJ34" s="87"/>
      <c r="AK34" s="88"/>
      <c r="AL34" s="89" t="s">
        <v>78</v>
      </c>
      <c r="AM34" s="86"/>
      <c r="AN34" s="87"/>
      <c r="AO34" s="90"/>
      <c r="AP34" s="91" t="s">
        <v>78</v>
      </c>
      <c r="AQ34" s="86"/>
      <c r="AR34" s="87"/>
      <c r="AS34" s="90"/>
      <c r="AT34" s="91" t="s">
        <v>78</v>
      </c>
      <c r="AU34" s="86"/>
      <c r="AV34" s="87"/>
      <c r="AW34" s="90"/>
      <c r="AX34" s="197"/>
      <c r="AY34" s="243"/>
      <c r="AZ34" s="92"/>
      <c r="BA34" s="29"/>
      <c r="BB34" s="99">
        <f t="shared" si="16"/>
        <v>7467.0593880000006</v>
      </c>
      <c r="BC34" s="93"/>
      <c r="BD34" s="93"/>
      <c r="BE34" s="93"/>
      <c r="BF34" s="93"/>
      <c r="BG34" s="93"/>
      <c r="BH34" s="93"/>
      <c r="BI34" s="93"/>
      <c r="BJ34" s="93"/>
      <c r="BK34" s="94">
        <f t="shared" si="17"/>
        <v>1</v>
      </c>
      <c r="BM34" s="95">
        <f t="shared" si="18"/>
        <v>7467.0593880000006</v>
      </c>
      <c r="BN34" s="96">
        <f t="shared" si="19"/>
        <v>7467.0593880000006</v>
      </c>
      <c r="BO34" s="248">
        <f t="shared" si="27"/>
        <v>7467.0593880000006</v>
      </c>
      <c r="BP34" s="183">
        <f t="shared" si="20"/>
        <v>7467.0593880000006</v>
      </c>
      <c r="BQ34" s="184">
        <f t="shared" si="21"/>
        <v>0</v>
      </c>
      <c r="BR34" s="232">
        <f t="shared" si="22"/>
        <v>0</v>
      </c>
      <c r="BS34" s="184"/>
      <c r="BT34" s="97"/>
      <c r="BU34" s="171">
        <f t="shared" si="23"/>
        <v>7467</v>
      </c>
      <c r="BV34" s="175">
        <f t="shared" si="24"/>
        <v>1419</v>
      </c>
      <c r="BW34" s="176">
        <f t="shared" si="25"/>
        <v>8886</v>
      </c>
    </row>
    <row r="35" spans="1:88" s="35" customFormat="1" ht="84.95" customHeight="1" x14ac:dyDescent="0.3">
      <c r="A35" s="214">
        <v>53</v>
      </c>
      <c r="B35" s="73" t="s">
        <v>177</v>
      </c>
      <c r="C35" s="215" t="s">
        <v>18</v>
      </c>
      <c r="D35" s="206">
        <v>1713</v>
      </c>
      <c r="E35" s="74">
        <f t="shared" si="2"/>
        <v>96.270600000000002</v>
      </c>
      <c r="F35" s="75">
        <f t="shared" si="3"/>
        <v>1809.2706000000001</v>
      </c>
      <c r="G35" s="74">
        <f t="shared" si="4"/>
        <v>343.761414</v>
      </c>
      <c r="H35" s="76">
        <f t="shared" si="5"/>
        <v>2153.0320139999999</v>
      </c>
      <c r="I35" s="77" t="s">
        <v>78</v>
      </c>
      <c r="J35" s="78" t="s">
        <v>78</v>
      </c>
      <c r="K35" s="79" t="s">
        <v>78</v>
      </c>
      <c r="L35" s="80"/>
      <c r="M35" s="81">
        <f t="shared" si="6"/>
        <v>0</v>
      </c>
      <c r="N35" s="82"/>
      <c r="O35" s="83">
        <f t="shared" si="7"/>
        <v>0</v>
      </c>
      <c r="P35" s="83">
        <f t="shared" si="8"/>
        <v>0</v>
      </c>
      <c r="Q35" s="100" t="s">
        <v>78</v>
      </c>
      <c r="R35" s="80"/>
      <c r="S35" s="81">
        <f t="shared" si="9"/>
        <v>0</v>
      </c>
      <c r="T35" s="82"/>
      <c r="U35" s="83">
        <f t="shared" si="10"/>
        <v>0</v>
      </c>
      <c r="V35" s="83">
        <f t="shared" si="11"/>
        <v>0</v>
      </c>
      <c r="W35" s="100" t="s">
        <v>78</v>
      </c>
      <c r="X35" s="80"/>
      <c r="Y35" s="81">
        <f t="shared" si="12"/>
        <v>0</v>
      </c>
      <c r="Z35" s="82"/>
      <c r="AA35" s="83">
        <f t="shared" si="13"/>
        <v>0</v>
      </c>
      <c r="AB35" s="83">
        <f t="shared" si="14"/>
        <v>0</v>
      </c>
      <c r="AC35" s="100" t="s">
        <v>78</v>
      </c>
      <c r="AD35" s="85" t="e">
        <f t="shared" si="15"/>
        <v>#DIV/0!</v>
      </c>
      <c r="AE35" s="86"/>
      <c r="AF35" s="87"/>
      <c r="AG35" s="88"/>
      <c r="AH35" s="89" t="s">
        <v>78</v>
      </c>
      <c r="AI35" s="86"/>
      <c r="AJ35" s="87"/>
      <c r="AK35" s="88"/>
      <c r="AL35" s="89" t="s">
        <v>78</v>
      </c>
      <c r="AM35" s="86"/>
      <c r="AN35" s="87"/>
      <c r="AO35" s="90"/>
      <c r="AP35" s="91" t="s">
        <v>78</v>
      </c>
      <c r="AQ35" s="86"/>
      <c r="AR35" s="87"/>
      <c r="AS35" s="90"/>
      <c r="AT35" s="91" t="s">
        <v>78</v>
      </c>
      <c r="AU35" s="86"/>
      <c r="AV35" s="87"/>
      <c r="AW35" s="90"/>
      <c r="AX35" s="197"/>
      <c r="AY35" s="243"/>
      <c r="AZ35" s="92"/>
      <c r="BA35" s="29"/>
      <c r="BB35" s="99">
        <f t="shared" si="16"/>
        <v>1972.1049540000001</v>
      </c>
      <c r="BC35" s="93"/>
      <c r="BD35" s="93"/>
      <c r="BE35" s="93"/>
      <c r="BF35" s="93"/>
      <c r="BG35" s="93"/>
      <c r="BH35" s="93"/>
      <c r="BI35" s="93"/>
      <c r="BJ35" s="93"/>
      <c r="BK35" s="94">
        <f t="shared" si="17"/>
        <v>1</v>
      </c>
      <c r="BM35" s="95">
        <f t="shared" si="18"/>
        <v>1972.1049540000001</v>
      </c>
      <c r="BN35" s="96">
        <f t="shared" si="19"/>
        <v>1972.1049540000001</v>
      </c>
      <c r="BO35" s="248">
        <f t="shared" si="27"/>
        <v>1972.1049540000001</v>
      </c>
      <c r="BP35" s="183">
        <f t="shared" si="20"/>
        <v>1972.1049540000001</v>
      </c>
      <c r="BQ35" s="184">
        <f t="shared" si="21"/>
        <v>0</v>
      </c>
      <c r="BR35" s="232">
        <f t="shared" si="22"/>
        <v>0</v>
      </c>
      <c r="BS35" s="184"/>
      <c r="BT35" s="97"/>
      <c r="BU35" s="171">
        <f t="shared" si="23"/>
        <v>1972</v>
      </c>
      <c r="BV35" s="175">
        <f t="shared" si="24"/>
        <v>375</v>
      </c>
      <c r="BW35" s="176">
        <f t="shared" si="25"/>
        <v>2347</v>
      </c>
    </row>
    <row r="36" spans="1:88" s="35" customFormat="1" ht="84.95" customHeight="1" x14ac:dyDescent="0.3">
      <c r="A36" s="214">
        <v>54</v>
      </c>
      <c r="B36" s="73" t="s">
        <v>178</v>
      </c>
      <c r="C36" s="215" t="s">
        <v>18</v>
      </c>
      <c r="D36" s="206">
        <v>6494</v>
      </c>
      <c r="E36" s="74">
        <f t="shared" si="2"/>
        <v>364.96280000000002</v>
      </c>
      <c r="F36" s="75">
        <f t="shared" si="3"/>
        <v>6858.9628000000002</v>
      </c>
      <c r="G36" s="74">
        <f t="shared" si="4"/>
        <v>1303.2029320000001</v>
      </c>
      <c r="H36" s="76">
        <f t="shared" si="5"/>
        <v>8162.1657320000004</v>
      </c>
      <c r="I36" s="77" t="s">
        <v>78</v>
      </c>
      <c r="J36" s="78" t="s">
        <v>78</v>
      </c>
      <c r="K36" s="79" t="s">
        <v>78</v>
      </c>
      <c r="L36" s="80"/>
      <c r="M36" s="81">
        <f t="shared" si="6"/>
        <v>0</v>
      </c>
      <c r="N36" s="82"/>
      <c r="O36" s="83">
        <f t="shared" si="7"/>
        <v>0</v>
      </c>
      <c r="P36" s="83">
        <f t="shared" si="8"/>
        <v>0</v>
      </c>
      <c r="Q36" s="100" t="s">
        <v>78</v>
      </c>
      <c r="R36" s="80"/>
      <c r="S36" s="81">
        <f t="shared" si="9"/>
        <v>0</v>
      </c>
      <c r="T36" s="82"/>
      <c r="U36" s="83">
        <f t="shared" si="10"/>
        <v>0</v>
      </c>
      <c r="V36" s="83">
        <f t="shared" si="11"/>
        <v>0</v>
      </c>
      <c r="W36" s="100" t="s">
        <v>78</v>
      </c>
      <c r="X36" s="80"/>
      <c r="Y36" s="81">
        <f t="shared" si="12"/>
        <v>0</v>
      </c>
      <c r="Z36" s="82"/>
      <c r="AA36" s="83">
        <f t="shared" si="13"/>
        <v>0</v>
      </c>
      <c r="AB36" s="83">
        <f t="shared" si="14"/>
        <v>0</v>
      </c>
      <c r="AC36" s="100" t="s">
        <v>78</v>
      </c>
      <c r="AD36" s="85" t="e">
        <f t="shared" si="15"/>
        <v>#DIV/0!</v>
      </c>
      <c r="AE36" s="86"/>
      <c r="AF36" s="87"/>
      <c r="AG36" s="88"/>
      <c r="AH36" s="89" t="s">
        <v>78</v>
      </c>
      <c r="AI36" s="86"/>
      <c r="AJ36" s="87"/>
      <c r="AK36" s="88"/>
      <c r="AL36" s="89" t="s">
        <v>78</v>
      </c>
      <c r="AM36" s="86"/>
      <c r="AN36" s="87"/>
      <c r="AO36" s="90"/>
      <c r="AP36" s="91" t="s">
        <v>78</v>
      </c>
      <c r="AQ36" s="86"/>
      <c r="AR36" s="87"/>
      <c r="AS36" s="90"/>
      <c r="AT36" s="91" t="s">
        <v>78</v>
      </c>
      <c r="AU36" s="86"/>
      <c r="AV36" s="87"/>
      <c r="AW36" s="90"/>
      <c r="AX36" s="197"/>
      <c r="AY36" s="243"/>
      <c r="AZ36" s="92"/>
      <c r="BA36" s="29"/>
      <c r="BB36" s="99">
        <f t="shared" si="16"/>
        <v>7476.2694520000005</v>
      </c>
      <c r="BC36" s="93"/>
      <c r="BD36" s="93"/>
      <c r="BE36" s="93"/>
      <c r="BF36" s="93"/>
      <c r="BG36" s="93"/>
      <c r="BH36" s="93"/>
      <c r="BI36" s="93"/>
      <c r="BJ36" s="93"/>
      <c r="BK36" s="94">
        <f t="shared" si="17"/>
        <v>1</v>
      </c>
      <c r="BM36" s="95">
        <f t="shared" si="18"/>
        <v>7476.2694520000005</v>
      </c>
      <c r="BN36" s="96">
        <f t="shared" si="19"/>
        <v>7476.2694520000005</v>
      </c>
      <c r="BO36" s="248">
        <f t="shared" si="27"/>
        <v>7476.2694520000005</v>
      </c>
      <c r="BP36" s="183">
        <f t="shared" si="20"/>
        <v>7476.2694520000005</v>
      </c>
      <c r="BQ36" s="184">
        <f t="shared" si="21"/>
        <v>0</v>
      </c>
      <c r="BR36" s="232">
        <f t="shared" si="22"/>
        <v>0</v>
      </c>
      <c r="BS36" s="184"/>
      <c r="BT36" s="97"/>
      <c r="BU36" s="171">
        <f t="shared" si="23"/>
        <v>7476</v>
      </c>
      <c r="BV36" s="175">
        <f t="shared" si="24"/>
        <v>1420</v>
      </c>
      <c r="BW36" s="176">
        <f t="shared" si="25"/>
        <v>8896</v>
      </c>
      <c r="CJ36" s="182"/>
    </row>
    <row r="37" spans="1:88" s="35" customFormat="1" ht="84.95" customHeight="1" x14ac:dyDescent="0.3">
      <c r="A37" s="214">
        <v>55</v>
      </c>
      <c r="B37" s="73" t="s">
        <v>179</v>
      </c>
      <c r="C37" s="215" t="s">
        <v>18</v>
      </c>
      <c r="D37" s="206">
        <v>6494</v>
      </c>
      <c r="E37" s="74">
        <f t="shared" si="2"/>
        <v>364.96280000000002</v>
      </c>
      <c r="F37" s="75">
        <f t="shared" si="3"/>
        <v>6858.9628000000002</v>
      </c>
      <c r="G37" s="74">
        <f t="shared" si="4"/>
        <v>1303.2029320000001</v>
      </c>
      <c r="H37" s="76">
        <f t="shared" si="5"/>
        <v>8162.1657320000004</v>
      </c>
      <c r="I37" s="77" t="s">
        <v>78</v>
      </c>
      <c r="J37" s="78" t="s">
        <v>78</v>
      </c>
      <c r="K37" s="79" t="s">
        <v>78</v>
      </c>
      <c r="L37" s="80"/>
      <c r="M37" s="81">
        <f t="shared" si="6"/>
        <v>0</v>
      </c>
      <c r="N37" s="82"/>
      <c r="O37" s="83">
        <f t="shared" si="7"/>
        <v>0</v>
      </c>
      <c r="P37" s="83">
        <f t="shared" si="8"/>
        <v>0</v>
      </c>
      <c r="Q37" s="100" t="s">
        <v>78</v>
      </c>
      <c r="R37" s="80"/>
      <c r="S37" s="81">
        <f t="shared" si="9"/>
        <v>0</v>
      </c>
      <c r="T37" s="82"/>
      <c r="U37" s="83">
        <f t="shared" si="10"/>
        <v>0</v>
      </c>
      <c r="V37" s="83">
        <f t="shared" si="11"/>
        <v>0</v>
      </c>
      <c r="W37" s="100" t="s">
        <v>78</v>
      </c>
      <c r="X37" s="80"/>
      <c r="Y37" s="81">
        <f t="shared" si="12"/>
        <v>0</v>
      </c>
      <c r="Z37" s="82"/>
      <c r="AA37" s="83">
        <f t="shared" si="13"/>
        <v>0</v>
      </c>
      <c r="AB37" s="83">
        <f t="shared" si="14"/>
        <v>0</v>
      </c>
      <c r="AC37" s="100" t="s">
        <v>78</v>
      </c>
      <c r="AD37" s="85" t="e">
        <f t="shared" si="15"/>
        <v>#DIV/0!</v>
      </c>
      <c r="AE37" s="86"/>
      <c r="AF37" s="87"/>
      <c r="AG37" s="88"/>
      <c r="AH37" s="89" t="s">
        <v>78</v>
      </c>
      <c r="AI37" s="86"/>
      <c r="AJ37" s="87"/>
      <c r="AK37" s="88"/>
      <c r="AL37" s="89" t="s">
        <v>78</v>
      </c>
      <c r="AM37" s="86"/>
      <c r="AN37" s="87"/>
      <c r="AO37" s="90"/>
      <c r="AP37" s="91" t="s">
        <v>78</v>
      </c>
      <c r="AQ37" s="86"/>
      <c r="AR37" s="87"/>
      <c r="AS37" s="90"/>
      <c r="AT37" s="91" t="s">
        <v>78</v>
      </c>
      <c r="AU37" s="86"/>
      <c r="AV37" s="87"/>
      <c r="AW37" s="90"/>
      <c r="AX37" s="197"/>
      <c r="AY37" s="243"/>
      <c r="AZ37" s="92"/>
      <c r="BA37" s="29"/>
      <c r="BB37" s="99">
        <f t="shared" si="16"/>
        <v>7476.2694520000005</v>
      </c>
      <c r="BC37" s="93"/>
      <c r="BD37" s="93"/>
      <c r="BE37" s="93"/>
      <c r="BF37" s="93"/>
      <c r="BG37" s="93"/>
      <c r="BH37" s="93"/>
      <c r="BI37" s="93"/>
      <c r="BJ37" s="93"/>
      <c r="BK37" s="94">
        <f t="shared" si="17"/>
        <v>1</v>
      </c>
      <c r="BM37" s="95">
        <f t="shared" si="18"/>
        <v>7476.2694520000005</v>
      </c>
      <c r="BN37" s="96">
        <f t="shared" si="19"/>
        <v>7476.2694520000005</v>
      </c>
      <c r="BO37" s="248">
        <f t="shared" si="27"/>
        <v>7476.2694520000005</v>
      </c>
      <c r="BP37" s="183">
        <f t="shared" si="20"/>
        <v>7476.2694520000005</v>
      </c>
      <c r="BQ37" s="184">
        <f t="shared" si="21"/>
        <v>0</v>
      </c>
      <c r="BR37" s="232">
        <f t="shared" si="22"/>
        <v>0</v>
      </c>
      <c r="BS37" s="184"/>
      <c r="BT37" s="97"/>
      <c r="BU37" s="171">
        <f t="shared" si="23"/>
        <v>7476</v>
      </c>
      <c r="BV37" s="175">
        <f t="shared" si="24"/>
        <v>1420</v>
      </c>
      <c r="BW37" s="176">
        <f t="shared" si="25"/>
        <v>8896</v>
      </c>
    </row>
    <row r="38" spans="1:88" s="35" customFormat="1" ht="84.95" customHeight="1" x14ac:dyDescent="0.3">
      <c r="A38" s="214">
        <v>56</v>
      </c>
      <c r="B38" s="73" t="s">
        <v>180</v>
      </c>
      <c r="C38" s="215" t="s">
        <v>18</v>
      </c>
      <c r="D38" s="206">
        <v>2814</v>
      </c>
      <c r="E38" s="74">
        <f t="shared" si="2"/>
        <v>158.14680000000001</v>
      </c>
      <c r="F38" s="75">
        <f t="shared" si="3"/>
        <v>2972.1468</v>
      </c>
      <c r="G38" s="74">
        <f t="shared" si="4"/>
        <v>564.70789200000002</v>
      </c>
      <c r="H38" s="76">
        <f t="shared" si="5"/>
        <v>3536.8546919999999</v>
      </c>
      <c r="I38" s="77" t="s">
        <v>78</v>
      </c>
      <c r="J38" s="78" t="s">
        <v>78</v>
      </c>
      <c r="K38" s="79" t="s">
        <v>78</v>
      </c>
      <c r="L38" s="80"/>
      <c r="M38" s="81">
        <f t="shared" si="6"/>
        <v>0</v>
      </c>
      <c r="N38" s="82"/>
      <c r="O38" s="83">
        <f t="shared" si="7"/>
        <v>0</v>
      </c>
      <c r="P38" s="83">
        <f t="shared" si="8"/>
        <v>0</v>
      </c>
      <c r="Q38" s="100" t="s">
        <v>78</v>
      </c>
      <c r="R38" s="80"/>
      <c r="S38" s="81">
        <f t="shared" si="9"/>
        <v>0</v>
      </c>
      <c r="T38" s="82"/>
      <c r="U38" s="83">
        <f t="shared" si="10"/>
        <v>0</v>
      </c>
      <c r="V38" s="83">
        <f t="shared" si="11"/>
        <v>0</v>
      </c>
      <c r="W38" s="100" t="s">
        <v>78</v>
      </c>
      <c r="X38" s="80"/>
      <c r="Y38" s="81">
        <f t="shared" si="12"/>
        <v>0</v>
      </c>
      <c r="Z38" s="82"/>
      <c r="AA38" s="83">
        <f t="shared" si="13"/>
        <v>0</v>
      </c>
      <c r="AB38" s="83">
        <f t="shared" si="14"/>
        <v>0</v>
      </c>
      <c r="AC38" s="100" t="s">
        <v>78</v>
      </c>
      <c r="AD38" s="85" t="e">
        <f t="shared" si="15"/>
        <v>#DIV/0!</v>
      </c>
      <c r="AE38" s="86"/>
      <c r="AF38" s="87"/>
      <c r="AG38" s="88"/>
      <c r="AH38" s="89" t="s">
        <v>78</v>
      </c>
      <c r="AI38" s="86"/>
      <c r="AJ38" s="87"/>
      <c r="AK38" s="88"/>
      <c r="AL38" s="89" t="s">
        <v>78</v>
      </c>
      <c r="AM38" s="86"/>
      <c r="AN38" s="87"/>
      <c r="AO38" s="90"/>
      <c r="AP38" s="91" t="s">
        <v>78</v>
      </c>
      <c r="AQ38" s="86"/>
      <c r="AR38" s="87"/>
      <c r="AS38" s="90"/>
      <c r="AT38" s="91" t="s">
        <v>78</v>
      </c>
      <c r="AU38" s="86"/>
      <c r="AV38" s="87"/>
      <c r="AW38" s="90"/>
      <c r="AX38" s="197"/>
      <c r="AY38" s="243"/>
      <c r="AZ38" s="92"/>
      <c r="BA38" s="29"/>
      <c r="BB38" s="99">
        <f t="shared" si="16"/>
        <v>3239.6400120000003</v>
      </c>
      <c r="BC38" s="93"/>
      <c r="BD38" s="93"/>
      <c r="BE38" s="93"/>
      <c r="BF38" s="93"/>
      <c r="BG38" s="93"/>
      <c r="BH38" s="93"/>
      <c r="BI38" s="93"/>
      <c r="BJ38" s="93"/>
      <c r="BK38" s="94">
        <f t="shared" si="17"/>
        <v>1</v>
      </c>
      <c r="BM38" s="95">
        <f t="shared" si="18"/>
        <v>3239.6400120000003</v>
      </c>
      <c r="BN38" s="96">
        <f t="shared" si="19"/>
        <v>3239.6400120000003</v>
      </c>
      <c r="BO38" s="248">
        <f t="shared" si="27"/>
        <v>3239.6400120000003</v>
      </c>
      <c r="BP38" s="183">
        <f t="shared" si="20"/>
        <v>3239.6400120000003</v>
      </c>
      <c r="BQ38" s="184">
        <f t="shared" si="21"/>
        <v>0</v>
      </c>
      <c r="BR38" s="232">
        <f t="shared" si="22"/>
        <v>0</v>
      </c>
      <c r="BS38" s="184"/>
      <c r="BT38" s="97"/>
      <c r="BU38" s="171">
        <f t="shared" si="23"/>
        <v>3240</v>
      </c>
      <c r="BV38" s="175">
        <f t="shared" si="24"/>
        <v>616</v>
      </c>
      <c r="BW38" s="176">
        <f t="shared" si="25"/>
        <v>3856</v>
      </c>
    </row>
    <row r="39" spans="1:88" s="35" customFormat="1" ht="84.95" customHeight="1" x14ac:dyDescent="0.3">
      <c r="A39" s="214">
        <v>57</v>
      </c>
      <c r="B39" s="73" t="s">
        <v>181</v>
      </c>
      <c r="C39" s="215" t="s">
        <v>18</v>
      </c>
      <c r="D39" s="206">
        <v>2743</v>
      </c>
      <c r="E39" s="74">
        <f t="shared" si="2"/>
        <v>154.1566</v>
      </c>
      <c r="F39" s="75">
        <f t="shared" si="3"/>
        <v>2897.1565999999998</v>
      </c>
      <c r="G39" s="74">
        <f t="shared" si="4"/>
        <v>550.45975399999998</v>
      </c>
      <c r="H39" s="76">
        <f t="shared" si="5"/>
        <v>3447.6163539999998</v>
      </c>
      <c r="I39" s="77" t="s">
        <v>78</v>
      </c>
      <c r="J39" s="78" t="s">
        <v>78</v>
      </c>
      <c r="K39" s="79" t="s">
        <v>78</v>
      </c>
      <c r="L39" s="80"/>
      <c r="M39" s="81">
        <f t="shared" si="6"/>
        <v>0</v>
      </c>
      <c r="N39" s="82"/>
      <c r="O39" s="83">
        <f t="shared" si="7"/>
        <v>0</v>
      </c>
      <c r="P39" s="83">
        <f t="shared" si="8"/>
        <v>0</v>
      </c>
      <c r="Q39" s="100" t="s">
        <v>78</v>
      </c>
      <c r="R39" s="80"/>
      <c r="S39" s="81">
        <f t="shared" si="9"/>
        <v>0</v>
      </c>
      <c r="T39" s="82"/>
      <c r="U39" s="83">
        <f t="shared" si="10"/>
        <v>0</v>
      </c>
      <c r="V39" s="83">
        <f t="shared" si="11"/>
        <v>0</v>
      </c>
      <c r="W39" s="100" t="s">
        <v>78</v>
      </c>
      <c r="X39" s="80"/>
      <c r="Y39" s="81">
        <f t="shared" si="12"/>
        <v>0</v>
      </c>
      <c r="Z39" s="82"/>
      <c r="AA39" s="83">
        <f t="shared" si="13"/>
        <v>0</v>
      </c>
      <c r="AB39" s="83">
        <f t="shared" si="14"/>
        <v>0</v>
      </c>
      <c r="AC39" s="100" t="s">
        <v>78</v>
      </c>
      <c r="AD39" s="85" t="e">
        <f t="shared" si="15"/>
        <v>#DIV/0!</v>
      </c>
      <c r="AE39" s="86"/>
      <c r="AF39" s="87"/>
      <c r="AG39" s="88"/>
      <c r="AH39" s="89" t="s">
        <v>78</v>
      </c>
      <c r="AI39" s="86"/>
      <c r="AJ39" s="87"/>
      <c r="AK39" s="88"/>
      <c r="AL39" s="89" t="s">
        <v>78</v>
      </c>
      <c r="AM39" s="86"/>
      <c r="AN39" s="87"/>
      <c r="AO39" s="90"/>
      <c r="AP39" s="91" t="s">
        <v>78</v>
      </c>
      <c r="AQ39" s="86"/>
      <c r="AR39" s="87"/>
      <c r="AS39" s="90"/>
      <c r="AT39" s="91" t="s">
        <v>78</v>
      </c>
      <c r="AU39" s="86"/>
      <c r="AV39" s="87"/>
      <c r="AW39" s="90"/>
      <c r="AX39" s="197"/>
      <c r="AY39" s="243"/>
      <c r="AZ39" s="92"/>
      <c r="BA39" s="29"/>
      <c r="BB39" s="99">
        <f t="shared" si="16"/>
        <v>3157.9006939999999</v>
      </c>
      <c r="BC39" s="93"/>
      <c r="BD39" s="93"/>
      <c r="BE39" s="93"/>
      <c r="BF39" s="93"/>
      <c r="BG39" s="93"/>
      <c r="BH39" s="93"/>
      <c r="BI39" s="93"/>
      <c r="BJ39" s="93"/>
      <c r="BK39" s="94">
        <f t="shared" si="17"/>
        <v>1</v>
      </c>
      <c r="BM39" s="95">
        <f t="shared" si="18"/>
        <v>3157.9006939999999</v>
      </c>
      <c r="BN39" s="96">
        <f t="shared" si="19"/>
        <v>3157.9006939999999</v>
      </c>
      <c r="BO39" s="248">
        <f t="shared" si="27"/>
        <v>3157.9006939999999</v>
      </c>
      <c r="BP39" s="183">
        <f t="shared" si="20"/>
        <v>3157.9006939999999</v>
      </c>
      <c r="BQ39" s="184">
        <f t="shared" si="21"/>
        <v>0</v>
      </c>
      <c r="BR39" s="232">
        <f t="shared" si="22"/>
        <v>0</v>
      </c>
      <c r="BS39" s="184"/>
      <c r="BT39" s="97"/>
      <c r="BU39" s="171">
        <f t="shared" si="23"/>
        <v>3158</v>
      </c>
      <c r="BV39" s="175">
        <f t="shared" si="24"/>
        <v>600</v>
      </c>
      <c r="BW39" s="176">
        <f t="shared" si="25"/>
        <v>3758</v>
      </c>
    </row>
    <row r="40" spans="1:88" s="35" customFormat="1" ht="84.95" customHeight="1" x14ac:dyDescent="0.3">
      <c r="A40" s="214">
        <v>58</v>
      </c>
      <c r="B40" s="73" t="s">
        <v>182</v>
      </c>
      <c r="C40" s="215" t="s">
        <v>18</v>
      </c>
      <c r="D40" s="206">
        <v>3721</v>
      </c>
      <c r="E40" s="74">
        <f t="shared" ref="E40:E57" si="28">+D40*0.0562</f>
        <v>209.12020000000001</v>
      </c>
      <c r="F40" s="75">
        <f t="shared" ref="F40:F57" si="29">+E40+D40</f>
        <v>3930.1201999999998</v>
      </c>
      <c r="G40" s="74">
        <f t="shared" ref="G40:G57" si="30">+F40*0.19</f>
        <v>746.72283800000002</v>
      </c>
      <c r="H40" s="76">
        <f t="shared" ref="H40:H57" si="31">+G40+F40</f>
        <v>4676.843038</v>
      </c>
      <c r="I40" s="77" t="s">
        <v>78</v>
      </c>
      <c r="J40" s="78" t="s">
        <v>78</v>
      </c>
      <c r="K40" s="79" t="s">
        <v>78</v>
      </c>
      <c r="L40" s="80"/>
      <c r="M40" s="81">
        <f t="shared" ref="M40:M71" si="32">+L40*0.0562</f>
        <v>0</v>
      </c>
      <c r="N40" s="82"/>
      <c r="O40" s="83">
        <f t="shared" ref="O40:O71" si="33">+N40*0.19</f>
        <v>0</v>
      </c>
      <c r="P40" s="83">
        <f t="shared" ref="P40:P71" si="34">+N40+O40</f>
        <v>0</v>
      </c>
      <c r="Q40" s="100" t="s">
        <v>78</v>
      </c>
      <c r="R40" s="80"/>
      <c r="S40" s="81">
        <f t="shared" ref="S40:S71" si="35">+R40*0.0562</f>
        <v>0</v>
      </c>
      <c r="T40" s="82"/>
      <c r="U40" s="83">
        <f t="shared" ref="U40:U71" si="36">+T40*0.19</f>
        <v>0</v>
      </c>
      <c r="V40" s="83">
        <f t="shared" ref="V40:V71" si="37">+T40+U40</f>
        <v>0</v>
      </c>
      <c r="W40" s="100" t="s">
        <v>78</v>
      </c>
      <c r="X40" s="80"/>
      <c r="Y40" s="81">
        <f t="shared" ref="Y40:Y71" si="38">+X40*0.0562</f>
        <v>0</v>
      </c>
      <c r="Z40" s="82"/>
      <c r="AA40" s="83">
        <f t="shared" ref="AA40:AA71" si="39">+Z40*0.19</f>
        <v>0</v>
      </c>
      <c r="AB40" s="83">
        <f t="shared" ref="AB40:AB71" si="40">+AA40+Z40</f>
        <v>0</v>
      </c>
      <c r="AC40" s="100" t="s">
        <v>78</v>
      </c>
      <c r="AD40" s="85" t="e">
        <f t="shared" si="15"/>
        <v>#DIV/0!</v>
      </c>
      <c r="AE40" s="86"/>
      <c r="AF40" s="87"/>
      <c r="AG40" s="88"/>
      <c r="AH40" s="89" t="s">
        <v>78</v>
      </c>
      <c r="AI40" s="86"/>
      <c r="AJ40" s="87"/>
      <c r="AK40" s="88"/>
      <c r="AL40" s="89" t="s">
        <v>78</v>
      </c>
      <c r="AM40" s="86"/>
      <c r="AN40" s="87"/>
      <c r="AO40" s="90"/>
      <c r="AP40" s="91" t="s">
        <v>78</v>
      </c>
      <c r="AQ40" s="86"/>
      <c r="AR40" s="87"/>
      <c r="AS40" s="90"/>
      <c r="AT40" s="91" t="s">
        <v>78</v>
      </c>
      <c r="AU40" s="86"/>
      <c r="AV40" s="87"/>
      <c r="AW40" s="90"/>
      <c r="AX40" s="197"/>
      <c r="AY40" s="243"/>
      <c r="AZ40" s="92"/>
      <c r="BA40" s="29"/>
      <c r="BB40" s="99">
        <f t="shared" ref="BB40:BB57" si="41">+F40*1.09</f>
        <v>4283.8310179999999</v>
      </c>
      <c r="BC40" s="93"/>
      <c r="BD40" s="93"/>
      <c r="BE40" s="93"/>
      <c r="BF40" s="93"/>
      <c r="BG40" s="93"/>
      <c r="BH40" s="93"/>
      <c r="BI40" s="93"/>
      <c r="BJ40" s="93"/>
      <c r="BK40" s="94">
        <f t="shared" si="17"/>
        <v>1</v>
      </c>
      <c r="BM40" s="95">
        <f t="shared" si="18"/>
        <v>4283.8310179999999</v>
      </c>
      <c r="BN40" s="96">
        <f t="shared" si="19"/>
        <v>4283.8310179999999</v>
      </c>
      <c r="BO40" s="248">
        <f t="shared" si="27"/>
        <v>4283.8310179999999</v>
      </c>
      <c r="BP40" s="183">
        <f t="shared" si="20"/>
        <v>4283.8310179999999</v>
      </c>
      <c r="BQ40" s="184">
        <f t="shared" si="21"/>
        <v>0</v>
      </c>
      <c r="BR40" s="232">
        <f t="shared" si="22"/>
        <v>0</v>
      </c>
      <c r="BS40" s="184"/>
      <c r="BT40" s="97"/>
      <c r="BU40" s="171">
        <f t="shared" si="23"/>
        <v>4284</v>
      </c>
      <c r="BV40" s="175">
        <f t="shared" si="24"/>
        <v>814</v>
      </c>
      <c r="BW40" s="176">
        <f t="shared" si="25"/>
        <v>5098</v>
      </c>
    </row>
    <row r="41" spans="1:88" s="35" customFormat="1" ht="84.95" customHeight="1" x14ac:dyDescent="0.3">
      <c r="A41" s="214">
        <v>59</v>
      </c>
      <c r="B41" s="73" t="s">
        <v>183</v>
      </c>
      <c r="C41" s="215" t="s">
        <v>18</v>
      </c>
      <c r="D41" s="206">
        <v>3721</v>
      </c>
      <c r="E41" s="74">
        <f t="shared" si="28"/>
        <v>209.12020000000001</v>
      </c>
      <c r="F41" s="75">
        <f t="shared" si="29"/>
        <v>3930.1201999999998</v>
      </c>
      <c r="G41" s="74">
        <f t="shared" si="30"/>
        <v>746.72283800000002</v>
      </c>
      <c r="H41" s="76">
        <f t="shared" si="31"/>
        <v>4676.843038</v>
      </c>
      <c r="I41" s="77" t="s">
        <v>78</v>
      </c>
      <c r="J41" s="78" t="s">
        <v>78</v>
      </c>
      <c r="K41" s="79" t="s">
        <v>78</v>
      </c>
      <c r="L41" s="80"/>
      <c r="M41" s="81">
        <f t="shared" si="32"/>
        <v>0</v>
      </c>
      <c r="N41" s="82"/>
      <c r="O41" s="83">
        <f t="shared" si="33"/>
        <v>0</v>
      </c>
      <c r="P41" s="83">
        <f t="shared" si="34"/>
        <v>0</v>
      </c>
      <c r="Q41" s="100" t="s">
        <v>78</v>
      </c>
      <c r="R41" s="80"/>
      <c r="S41" s="81">
        <f t="shared" si="35"/>
        <v>0</v>
      </c>
      <c r="T41" s="82"/>
      <c r="U41" s="83">
        <f t="shared" si="36"/>
        <v>0</v>
      </c>
      <c r="V41" s="83">
        <f t="shared" si="37"/>
        <v>0</v>
      </c>
      <c r="W41" s="100" t="s">
        <v>78</v>
      </c>
      <c r="X41" s="80"/>
      <c r="Y41" s="81">
        <f t="shared" si="38"/>
        <v>0</v>
      </c>
      <c r="Z41" s="82"/>
      <c r="AA41" s="83">
        <f t="shared" si="39"/>
        <v>0</v>
      </c>
      <c r="AB41" s="83">
        <f t="shared" si="40"/>
        <v>0</v>
      </c>
      <c r="AC41" s="100" t="s">
        <v>78</v>
      </c>
      <c r="AD41" s="85" t="e">
        <f t="shared" si="15"/>
        <v>#DIV/0!</v>
      </c>
      <c r="AE41" s="86"/>
      <c r="AF41" s="87"/>
      <c r="AG41" s="88"/>
      <c r="AH41" s="89" t="s">
        <v>78</v>
      </c>
      <c r="AI41" s="86"/>
      <c r="AJ41" s="87"/>
      <c r="AK41" s="88"/>
      <c r="AL41" s="89" t="s">
        <v>78</v>
      </c>
      <c r="AM41" s="86"/>
      <c r="AN41" s="87"/>
      <c r="AO41" s="90"/>
      <c r="AP41" s="91" t="s">
        <v>78</v>
      </c>
      <c r="AQ41" s="86"/>
      <c r="AR41" s="87"/>
      <c r="AS41" s="90"/>
      <c r="AT41" s="91" t="s">
        <v>78</v>
      </c>
      <c r="AU41" s="86"/>
      <c r="AV41" s="87"/>
      <c r="AW41" s="90"/>
      <c r="AX41" s="197"/>
      <c r="AY41" s="243"/>
      <c r="AZ41" s="92"/>
      <c r="BA41" s="29"/>
      <c r="BB41" s="99">
        <f t="shared" si="41"/>
        <v>4283.8310179999999</v>
      </c>
      <c r="BC41" s="93"/>
      <c r="BD41" s="93"/>
      <c r="BE41" s="93"/>
      <c r="BF41" s="93"/>
      <c r="BG41" s="93"/>
      <c r="BH41" s="93"/>
      <c r="BI41" s="93"/>
      <c r="BJ41" s="93"/>
      <c r="BK41" s="94">
        <f t="shared" si="17"/>
        <v>1</v>
      </c>
      <c r="BM41" s="95">
        <f t="shared" si="18"/>
        <v>4283.8310179999999</v>
      </c>
      <c r="BN41" s="96">
        <f t="shared" si="19"/>
        <v>4283.8310179999999</v>
      </c>
      <c r="BO41" s="248">
        <f t="shared" si="27"/>
        <v>4283.8310179999999</v>
      </c>
      <c r="BP41" s="183">
        <f t="shared" si="20"/>
        <v>4283.8310179999999</v>
      </c>
      <c r="BQ41" s="184">
        <f t="shared" si="21"/>
        <v>0</v>
      </c>
      <c r="BR41" s="232">
        <f t="shared" si="22"/>
        <v>0</v>
      </c>
      <c r="BS41" s="184"/>
      <c r="BT41" s="97"/>
      <c r="BU41" s="171">
        <f t="shared" si="23"/>
        <v>4284</v>
      </c>
      <c r="BV41" s="175">
        <f t="shared" si="24"/>
        <v>814</v>
      </c>
      <c r="BW41" s="176">
        <f t="shared" si="25"/>
        <v>5098</v>
      </c>
    </row>
    <row r="42" spans="1:88" s="35" customFormat="1" ht="84.95" customHeight="1" x14ac:dyDescent="0.3">
      <c r="A42" s="214">
        <v>60</v>
      </c>
      <c r="B42" s="73" t="s">
        <v>184</v>
      </c>
      <c r="C42" s="215" t="s">
        <v>18</v>
      </c>
      <c r="D42" s="206">
        <v>13405</v>
      </c>
      <c r="E42" s="74">
        <f t="shared" si="28"/>
        <v>753.36099999999999</v>
      </c>
      <c r="F42" s="75">
        <f t="shared" si="29"/>
        <v>14158.361000000001</v>
      </c>
      <c r="G42" s="74">
        <f t="shared" si="30"/>
        <v>2690.0885900000003</v>
      </c>
      <c r="H42" s="76">
        <f t="shared" si="31"/>
        <v>16848.44959</v>
      </c>
      <c r="I42" s="77" t="s">
        <v>78</v>
      </c>
      <c r="J42" s="78" t="s">
        <v>78</v>
      </c>
      <c r="K42" s="79" t="s">
        <v>78</v>
      </c>
      <c r="L42" s="80"/>
      <c r="M42" s="81">
        <f t="shared" si="32"/>
        <v>0</v>
      </c>
      <c r="N42" s="82"/>
      <c r="O42" s="83">
        <f t="shared" si="33"/>
        <v>0</v>
      </c>
      <c r="P42" s="83">
        <f t="shared" si="34"/>
        <v>0</v>
      </c>
      <c r="Q42" s="100" t="s">
        <v>78</v>
      </c>
      <c r="R42" s="80"/>
      <c r="S42" s="81">
        <f t="shared" si="35"/>
        <v>0</v>
      </c>
      <c r="T42" s="82"/>
      <c r="U42" s="83">
        <f t="shared" si="36"/>
        <v>0</v>
      </c>
      <c r="V42" s="83">
        <f t="shared" si="37"/>
        <v>0</v>
      </c>
      <c r="W42" s="100" t="s">
        <v>78</v>
      </c>
      <c r="X42" s="80"/>
      <c r="Y42" s="81">
        <f t="shared" si="38"/>
        <v>0</v>
      </c>
      <c r="Z42" s="82"/>
      <c r="AA42" s="83">
        <f t="shared" si="39"/>
        <v>0</v>
      </c>
      <c r="AB42" s="83">
        <f t="shared" si="40"/>
        <v>0</v>
      </c>
      <c r="AC42" s="100" t="s">
        <v>78</v>
      </c>
      <c r="AD42" s="85" t="e">
        <f t="shared" si="15"/>
        <v>#DIV/0!</v>
      </c>
      <c r="AE42" s="86"/>
      <c r="AF42" s="87"/>
      <c r="AG42" s="88"/>
      <c r="AH42" s="89" t="s">
        <v>78</v>
      </c>
      <c r="AI42" s="86"/>
      <c r="AJ42" s="87"/>
      <c r="AK42" s="88"/>
      <c r="AL42" s="89" t="s">
        <v>78</v>
      </c>
      <c r="AM42" s="86"/>
      <c r="AN42" s="87"/>
      <c r="AO42" s="90"/>
      <c r="AP42" s="91" t="s">
        <v>78</v>
      </c>
      <c r="AQ42" s="86"/>
      <c r="AR42" s="87"/>
      <c r="AS42" s="90"/>
      <c r="AT42" s="91" t="s">
        <v>78</v>
      </c>
      <c r="AU42" s="86"/>
      <c r="AV42" s="87"/>
      <c r="AW42" s="90"/>
      <c r="AX42" s="197"/>
      <c r="AY42" s="243"/>
      <c r="AZ42" s="92"/>
      <c r="BA42" s="29"/>
      <c r="BB42" s="99">
        <f t="shared" si="41"/>
        <v>15432.613490000002</v>
      </c>
      <c r="BC42" s="93"/>
      <c r="BD42" s="93"/>
      <c r="BE42" s="93"/>
      <c r="BF42" s="93"/>
      <c r="BG42" s="93"/>
      <c r="BH42" s="93"/>
      <c r="BI42" s="93"/>
      <c r="BJ42" s="93"/>
      <c r="BK42" s="94">
        <f t="shared" si="17"/>
        <v>1</v>
      </c>
      <c r="BM42" s="95">
        <f t="shared" si="18"/>
        <v>15432.613490000002</v>
      </c>
      <c r="BN42" s="96">
        <f t="shared" si="19"/>
        <v>15432.613490000002</v>
      </c>
      <c r="BO42" s="248">
        <f t="shared" si="27"/>
        <v>15432.613490000002</v>
      </c>
      <c r="BP42" s="183">
        <f t="shared" si="20"/>
        <v>15432.613490000002</v>
      </c>
      <c r="BQ42" s="184">
        <f t="shared" si="21"/>
        <v>0</v>
      </c>
      <c r="BR42" s="232">
        <f t="shared" si="22"/>
        <v>0</v>
      </c>
      <c r="BS42" s="184"/>
      <c r="BT42" s="97"/>
      <c r="BU42" s="171">
        <f t="shared" si="23"/>
        <v>15433</v>
      </c>
      <c r="BV42" s="175">
        <f t="shared" si="24"/>
        <v>2932</v>
      </c>
      <c r="BW42" s="176">
        <f t="shared" si="25"/>
        <v>18365</v>
      </c>
    </row>
    <row r="43" spans="1:88" s="35" customFormat="1" ht="84.95" customHeight="1" x14ac:dyDescent="0.3">
      <c r="A43" s="214">
        <v>61</v>
      </c>
      <c r="B43" s="73" t="s">
        <v>185</v>
      </c>
      <c r="C43" s="215" t="s">
        <v>18</v>
      </c>
      <c r="D43" s="206">
        <v>12627</v>
      </c>
      <c r="E43" s="74">
        <f t="shared" si="28"/>
        <v>709.63739999999996</v>
      </c>
      <c r="F43" s="75">
        <f t="shared" si="29"/>
        <v>13336.6374</v>
      </c>
      <c r="G43" s="74">
        <f t="shared" si="30"/>
        <v>2533.9611059999997</v>
      </c>
      <c r="H43" s="76">
        <f t="shared" si="31"/>
        <v>15870.598505999998</v>
      </c>
      <c r="I43" s="77" t="s">
        <v>78</v>
      </c>
      <c r="J43" s="78" t="s">
        <v>78</v>
      </c>
      <c r="K43" s="79" t="s">
        <v>78</v>
      </c>
      <c r="L43" s="80"/>
      <c r="M43" s="81">
        <f t="shared" si="32"/>
        <v>0</v>
      </c>
      <c r="N43" s="82"/>
      <c r="O43" s="83">
        <f t="shared" si="33"/>
        <v>0</v>
      </c>
      <c r="P43" s="83">
        <f t="shared" si="34"/>
        <v>0</v>
      </c>
      <c r="Q43" s="100" t="s">
        <v>78</v>
      </c>
      <c r="R43" s="80"/>
      <c r="S43" s="81">
        <f t="shared" si="35"/>
        <v>0</v>
      </c>
      <c r="T43" s="82"/>
      <c r="U43" s="83">
        <f t="shared" si="36"/>
        <v>0</v>
      </c>
      <c r="V43" s="83">
        <f t="shared" si="37"/>
        <v>0</v>
      </c>
      <c r="W43" s="100" t="s">
        <v>78</v>
      </c>
      <c r="X43" s="80"/>
      <c r="Y43" s="81">
        <f t="shared" si="38"/>
        <v>0</v>
      </c>
      <c r="Z43" s="82"/>
      <c r="AA43" s="83">
        <f t="shared" si="39"/>
        <v>0</v>
      </c>
      <c r="AB43" s="83">
        <f t="shared" si="40"/>
        <v>0</v>
      </c>
      <c r="AC43" s="100" t="s">
        <v>78</v>
      </c>
      <c r="AD43" s="85" t="e">
        <f t="shared" si="15"/>
        <v>#DIV/0!</v>
      </c>
      <c r="AE43" s="86"/>
      <c r="AF43" s="87"/>
      <c r="AG43" s="88"/>
      <c r="AH43" s="89" t="s">
        <v>78</v>
      </c>
      <c r="AI43" s="86"/>
      <c r="AJ43" s="87"/>
      <c r="AK43" s="88"/>
      <c r="AL43" s="89" t="s">
        <v>78</v>
      </c>
      <c r="AM43" s="86"/>
      <c r="AN43" s="87"/>
      <c r="AO43" s="90"/>
      <c r="AP43" s="91" t="s">
        <v>78</v>
      </c>
      <c r="AQ43" s="86"/>
      <c r="AR43" s="87"/>
      <c r="AS43" s="90"/>
      <c r="AT43" s="91" t="s">
        <v>78</v>
      </c>
      <c r="AU43" s="86"/>
      <c r="AV43" s="87"/>
      <c r="AW43" s="90"/>
      <c r="AX43" s="197"/>
      <c r="AY43" s="243"/>
      <c r="AZ43" s="92"/>
      <c r="BA43" s="29"/>
      <c r="BB43" s="99">
        <f t="shared" si="41"/>
        <v>14536.934766</v>
      </c>
      <c r="BC43" s="93"/>
      <c r="BD43" s="93"/>
      <c r="BE43" s="93"/>
      <c r="BF43" s="93"/>
      <c r="BG43" s="93"/>
      <c r="BH43" s="93"/>
      <c r="BI43" s="93"/>
      <c r="BJ43" s="93"/>
      <c r="BK43" s="94">
        <f t="shared" si="17"/>
        <v>1</v>
      </c>
      <c r="BM43" s="95">
        <f t="shared" si="18"/>
        <v>14536.934766</v>
      </c>
      <c r="BN43" s="96">
        <f t="shared" si="19"/>
        <v>14536.934766</v>
      </c>
      <c r="BO43" s="248">
        <f t="shared" si="27"/>
        <v>14536.934766</v>
      </c>
      <c r="BP43" s="183">
        <f t="shared" si="20"/>
        <v>14536.934766</v>
      </c>
      <c r="BQ43" s="184">
        <f t="shared" si="21"/>
        <v>0</v>
      </c>
      <c r="BR43" s="232">
        <f t="shared" si="22"/>
        <v>0</v>
      </c>
      <c r="BS43" s="184"/>
      <c r="BT43" s="97"/>
      <c r="BU43" s="171">
        <f t="shared" si="23"/>
        <v>14537</v>
      </c>
      <c r="BV43" s="175">
        <f t="shared" si="24"/>
        <v>2762</v>
      </c>
      <c r="BW43" s="176">
        <f t="shared" si="25"/>
        <v>17299</v>
      </c>
    </row>
    <row r="44" spans="1:88" s="35" customFormat="1" ht="84.95" customHeight="1" x14ac:dyDescent="0.3">
      <c r="A44" s="214">
        <v>62</v>
      </c>
      <c r="B44" s="73" t="s">
        <v>186</v>
      </c>
      <c r="C44" s="215" t="s">
        <v>18</v>
      </c>
      <c r="D44" s="206">
        <v>13405</v>
      </c>
      <c r="E44" s="74">
        <f t="shared" si="28"/>
        <v>753.36099999999999</v>
      </c>
      <c r="F44" s="75">
        <f t="shared" si="29"/>
        <v>14158.361000000001</v>
      </c>
      <c r="G44" s="74">
        <f t="shared" si="30"/>
        <v>2690.0885900000003</v>
      </c>
      <c r="H44" s="76">
        <f t="shared" si="31"/>
        <v>16848.44959</v>
      </c>
      <c r="I44" s="77" t="s">
        <v>78</v>
      </c>
      <c r="J44" s="78" t="s">
        <v>78</v>
      </c>
      <c r="K44" s="79" t="s">
        <v>78</v>
      </c>
      <c r="L44" s="80"/>
      <c r="M44" s="81">
        <f t="shared" si="32"/>
        <v>0</v>
      </c>
      <c r="N44" s="82"/>
      <c r="O44" s="83">
        <f t="shared" si="33"/>
        <v>0</v>
      </c>
      <c r="P44" s="83">
        <f t="shared" si="34"/>
        <v>0</v>
      </c>
      <c r="Q44" s="100" t="s">
        <v>78</v>
      </c>
      <c r="R44" s="80"/>
      <c r="S44" s="81">
        <f t="shared" si="35"/>
        <v>0</v>
      </c>
      <c r="T44" s="82"/>
      <c r="U44" s="83">
        <f t="shared" si="36"/>
        <v>0</v>
      </c>
      <c r="V44" s="83">
        <f t="shared" si="37"/>
        <v>0</v>
      </c>
      <c r="W44" s="100" t="s">
        <v>78</v>
      </c>
      <c r="X44" s="80"/>
      <c r="Y44" s="81">
        <f t="shared" si="38"/>
        <v>0</v>
      </c>
      <c r="Z44" s="82"/>
      <c r="AA44" s="83">
        <f t="shared" si="39"/>
        <v>0</v>
      </c>
      <c r="AB44" s="83">
        <f t="shared" si="40"/>
        <v>0</v>
      </c>
      <c r="AC44" s="100" t="s">
        <v>78</v>
      </c>
      <c r="AD44" s="85" t="e">
        <f t="shared" si="15"/>
        <v>#DIV/0!</v>
      </c>
      <c r="AE44" s="86"/>
      <c r="AF44" s="87"/>
      <c r="AG44" s="88"/>
      <c r="AH44" s="89" t="s">
        <v>78</v>
      </c>
      <c r="AI44" s="86"/>
      <c r="AJ44" s="87"/>
      <c r="AK44" s="88"/>
      <c r="AL44" s="89" t="s">
        <v>78</v>
      </c>
      <c r="AM44" s="86"/>
      <c r="AN44" s="87"/>
      <c r="AO44" s="90"/>
      <c r="AP44" s="91" t="s">
        <v>78</v>
      </c>
      <c r="AQ44" s="86"/>
      <c r="AR44" s="87"/>
      <c r="AS44" s="90"/>
      <c r="AT44" s="91" t="s">
        <v>78</v>
      </c>
      <c r="AU44" s="86"/>
      <c r="AV44" s="87"/>
      <c r="AW44" s="90"/>
      <c r="AX44" s="197"/>
      <c r="AY44" s="243"/>
      <c r="AZ44" s="92"/>
      <c r="BA44" s="29"/>
      <c r="BB44" s="99">
        <f t="shared" si="41"/>
        <v>15432.613490000002</v>
      </c>
      <c r="BC44" s="93"/>
      <c r="BD44" s="93"/>
      <c r="BE44" s="93"/>
      <c r="BF44" s="93"/>
      <c r="BG44" s="93"/>
      <c r="BH44" s="93"/>
      <c r="BI44" s="93"/>
      <c r="BJ44" s="93"/>
      <c r="BK44" s="94">
        <f t="shared" si="17"/>
        <v>1</v>
      </c>
      <c r="BM44" s="95">
        <f t="shared" si="18"/>
        <v>15432.613490000002</v>
      </c>
      <c r="BN44" s="96">
        <f t="shared" si="19"/>
        <v>15432.613490000002</v>
      </c>
      <c r="BO44" s="248">
        <f t="shared" si="27"/>
        <v>15432.613490000002</v>
      </c>
      <c r="BP44" s="183">
        <f t="shared" si="20"/>
        <v>15432.613490000002</v>
      </c>
      <c r="BQ44" s="184">
        <f t="shared" si="21"/>
        <v>0</v>
      </c>
      <c r="BR44" s="232">
        <f t="shared" si="22"/>
        <v>0</v>
      </c>
      <c r="BS44" s="184"/>
      <c r="BT44" s="97"/>
      <c r="BU44" s="171">
        <f t="shared" si="23"/>
        <v>15433</v>
      </c>
      <c r="BV44" s="175">
        <f t="shared" si="24"/>
        <v>2932</v>
      </c>
      <c r="BW44" s="176">
        <f t="shared" si="25"/>
        <v>18365</v>
      </c>
    </row>
    <row r="45" spans="1:88" s="35" customFormat="1" ht="84.95" customHeight="1" x14ac:dyDescent="0.3">
      <c r="A45" s="214">
        <v>63</v>
      </c>
      <c r="B45" s="73" t="s">
        <v>187</v>
      </c>
      <c r="C45" s="215" t="s">
        <v>18</v>
      </c>
      <c r="D45" s="206">
        <v>3721</v>
      </c>
      <c r="E45" s="74">
        <f t="shared" si="28"/>
        <v>209.12020000000001</v>
      </c>
      <c r="F45" s="75">
        <f t="shared" si="29"/>
        <v>3930.1201999999998</v>
      </c>
      <c r="G45" s="74">
        <f t="shared" si="30"/>
        <v>746.72283800000002</v>
      </c>
      <c r="H45" s="76">
        <f t="shared" si="31"/>
        <v>4676.843038</v>
      </c>
      <c r="I45" s="77" t="s">
        <v>78</v>
      </c>
      <c r="J45" s="78" t="s">
        <v>78</v>
      </c>
      <c r="K45" s="79" t="s">
        <v>78</v>
      </c>
      <c r="L45" s="80"/>
      <c r="M45" s="81">
        <f t="shared" si="32"/>
        <v>0</v>
      </c>
      <c r="N45" s="82"/>
      <c r="O45" s="83">
        <f t="shared" si="33"/>
        <v>0</v>
      </c>
      <c r="P45" s="83">
        <f t="shared" si="34"/>
        <v>0</v>
      </c>
      <c r="Q45" s="100" t="s">
        <v>78</v>
      </c>
      <c r="R45" s="80"/>
      <c r="S45" s="81">
        <f t="shared" si="35"/>
        <v>0</v>
      </c>
      <c r="T45" s="82"/>
      <c r="U45" s="83">
        <f t="shared" si="36"/>
        <v>0</v>
      </c>
      <c r="V45" s="83">
        <f t="shared" si="37"/>
        <v>0</v>
      </c>
      <c r="W45" s="100" t="s">
        <v>78</v>
      </c>
      <c r="X45" s="80"/>
      <c r="Y45" s="81">
        <f t="shared" si="38"/>
        <v>0</v>
      </c>
      <c r="Z45" s="82"/>
      <c r="AA45" s="83">
        <f t="shared" si="39"/>
        <v>0</v>
      </c>
      <c r="AB45" s="83">
        <f t="shared" si="40"/>
        <v>0</v>
      </c>
      <c r="AC45" s="100" t="s">
        <v>78</v>
      </c>
      <c r="AD45" s="85" t="e">
        <f t="shared" si="15"/>
        <v>#DIV/0!</v>
      </c>
      <c r="AE45" s="86"/>
      <c r="AF45" s="87"/>
      <c r="AG45" s="88"/>
      <c r="AH45" s="89" t="s">
        <v>78</v>
      </c>
      <c r="AI45" s="86"/>
      <c r="AJ45" s="87"/>
      <c r="AK45" s="88"/>
      <c r="AL45" s="89" t="s">
        <v>78</v>
      </c>
      <c r="AM45" s="86"/>
      <c r="AN45" s="87"/>
      <c r="AO45" s="90"/>
      <c r="AP45" s="91" t="s">
        <v>78</v>
      </c>
      <c r="AQ45" s="86"/>
      <c r="AR45" s="87"/>
      <c r="AS45" s="90"/>
      <c r="AT45" s="91" t="s">
        <v>78</v>
      </c>
      <c r="AU45" s="86"/>
      <c r="AV45" s="87"/>
      <c r="AW45" s="90"/>
      <c r="AX45" s="197"/>
      <c r="AY45" s="243"/>
      <c r="AZ45" s="92"/>
      <c r="BA45" s="29"/>
      <c r="BB45" s="99">
        <f t="shared" si="41"/>
        <v>4283.8310179999999</v>
      </c>
      <c r="BC45" s="93"/>
      <c r="BD45" s="93"/>
      <c r="BE45" s="93"/>
      <c r="BF45" s="93"/>
      <c r="BG45" s="93"/>
      <c r="BH45" s="93"/>
      <c r="BI45" s="93"/>
      <c r="BJ45" s="93"/>
      <c r="BK45" s="94">
        <f t="shared" si="17"/>
        <v>1</v>
      </c>
      <c r="BM45" s="95">
        <f t="shared" si="18"/>
        <v>4283.8310179999999</v>
      </c>
      <c r="BN45" s="96">
        <f t="shared" si="19"/>
        <v>4283.8310179999999</v>
      </c>
      <c r="BO45" s="248">
        <f t="shared" si="27"/>
        <v>4283.8310179999999</v>
      </c>
      <c r="BP45" s="183">
        <f t="shared" si="20"/>
        <v>4283.8310179999999</v>
      </c>
      <c r="BQ45" s="184">
        <f t="shared" si="21"/>
        <v>0</v>
      </c>
      <c r="BR45" s="232">
        <f t="shared" si="22"/>
        <v>0</v>
      </c>
      <c r="BS45" s="184"/>
      <c r="BT45" s="97"/>
      <c r="BU45" s="171">
        <f t="shared" si="23"/>
        <v>4284</v>
      </c>
      <c r="BV45" s="175">
        <f t="shared" si="24"/>
        <v>814</v>
      </c>
      <c r="BW45" s="176">
        <f t="shared" si="25"/>
        <v>5098</v>
      </c>
    </row>
    <row r="46" spans="1:88" s="35" customFormat="1" ht="84.95" customHeight="1" x14ac:dyDescent="0.3">
      <c r="A46" s="214">
        <v>64</v>
      </c>
      <c r="B46" s="73" t="s">
        <v>1449</v>
      </c>
      <c r="C46" s="215" t="s">
        <v>18</v>
      </c>
      <c r="D46" s="206">
        <v>411</v>
      </c>
      <c r="E46" s="74">
        <f t="shared" si="28"/>
        <v>23.098199999999999</v>
      </c>
      <c r="F46" s="75">
        <f t="shared" si="29"/>
        <v>434.09820000000002</v>
      </c>
      <c r="G46" s="74">
        <f t="shared" si="30"/>
        <v>82.47865800000001</v>
      </c>
      <c r="H46" s="76">
        <f t="shared" si="31"/>
        <v>516.57685800000002</v>
      </c>
      <c r="I46" s="77" t="s">
        <v>78</v>
      </c>
      <c r="J46" s="78" t="s">
        <v>78</v>
      </c>
      <c r="K46" s="79" t="s">
        <v>78</v>
      </c>
      <c r="L46" s="80"/>
      <c r="M46" s="81">
        <f t="shared" si="32"/>
        <v>0</v>
      </c>
      <c r="N46" s="82"/>
      <c r="O46" s="83">
        <f t="shared" si="33"/>
        <v>0</v>
      </c>
      <c r="P46" s="83">
        <f t="shared" si="34"/>
        <v>0</v>
      </c>
      <c r="Q46" s="100" t="s">
        <v>78</v>
      </c>
      <c r="R46" s="80"/>
      <c r="S46" s="81">
        <f t="shared" si="35"/>
        <v>0</v>
      </c>
      <c r="T46" s="82"/>
      <c r="U46" s="83">
        <f t="shared" si="36"/>
        <v>0</v>
      </c>
      <c r="V46" s="83">
        <f t="shared" si="37"/>
        <v>0</v>
      </c>
      <c r="W46" s="100" t="s">
        <v>78</v>
      </c>
      <c r="X46" s="80"/>
      <c r="Y46" s="81">
        <f t="shared" si="38"/>
        <v>0</v>
      </c>
      <c r="Z46" s="82"/>
      <c r="AA46" s="83">
        <f t="shared" si="39"/>
        <v>0</v>
      </c>
      <c r="AB46" s="83">
        <f t="shared" si="40"/>
        <v>0</v>
      </c>
      <c r="AC46" s="100" t="s">
        <v>78</v>
      </c>
      <c r="AD46" s="85" t="e">
        <f t="shared" si="15"/>
        <v>#DIV/0!</v>
      </c>
      <c r="AE46" s="86"/>
      <c r="AF46" s="87"/>
      <c r="AG46" s="88"/>
      <c r="AH46" s="89" t="s">
        <v>78</v>
      </c>
      <c r="AI46" s="86"/>
      <c r="AJ46" s="87"/>
      <c r="AK46" s="88"/>
      <c r="AL46" s="89" t="s">
        <v>78</v>
      </c>
      <c r="AM46" s="86"/>
      <c r="AN46" s="87"/>
      <c r="AO46" s="90"/>
      <c r="AP46" s="91" t="s">
        <v>78</v>
      </c>
      <c r="AQ46" s="86"/>
      <c r="AR46" s="87"/>
      <c r="AS46" s="90"/>
      <c r="AT46" s="91" t="s">
        <v>78</v>
      </c>
      <c r="AU46" s="86"/>
      <c r="AV46" s="87"/>
      <c r="AW46" s="90"/>
      <c r="AX46" s="197"/>
      <c r="AY46" s="243"/>
      <c r="AZ46" s="92"/>
      <c r="BA46" s="29"/>
      <c r="BB46" s="99">
        <f t="shared" si="41"/>
        <v>473.16703800000005</v>
      </c>
      <c r="BC46" s="93"/>
      <c r="BD46" s="93"/>
      <c r="BE46" s="93"/>
      <c r="BF46" s="93"/>
      <c r="BG46" s="93"/>
      <c r="BH46" s="93"/>
      <c r="BI46" s="93"/>
      <c r="BJ46" s="93"/>
      <c r="BK46" s="94">
        <f t="shared" si="17"/>
        <v>1</v>
      </c>
      <c r="BM46" s="95">
        <f t="shared" si="18"/>
        <v>473.16703800000005</v>
      </c>
      <c r="BN46" s="96">
        <f t="shared" si="19"/>
        <v>473.16703800000005</v>
      </c>
      <c r="BO46" s="248">
        <f t="shared" si="27"/>
        <v>473.16703800000005</v>
      </c>
      <c r="BP46" s="183">
        <f t="shared" si="20"/>
        <v>473.16703800000005</v>
      </c>
      <c r="BQ46" s="184">
        <f t="shared" si="21"/>
        <v>0</v>
      </c>
      <c r="BR46" s="232">
        <f t="shared" si="22"/>
        <v>0</v>
      </c>
      <c r="BS46" s="184"/>
      <c r="BT46" s="97"/>
      <c r="BU46" s="171">
        <f t="shared" si="23"/>
        <v>473</v>
      </c>
      <c r="BV46" s="175">
        <f t="shared" si="24"/>
        <v>90</v>
      </c>
      <c r="BW46" s="176">
        <f t="shared" si="25"/>
        <v>563</v>
      </c>
    </row>
    <row r="47" spans="1:88" s="35" customFormat="1" ht="84.95" customHeight="1" x14ac:dyDescent="0.3">
      <c r="A47" s="214">
        <v>65</v>
      </c>
      <c r="B47" s="73" t="s">
        <v>188</v>
      </c>
      <c r="C47" s="215" t="s">
        <v>18</v>
      </c>
      <c r="D47" s="206">
        <v>3721</v>
      </c>
      <c r="E47" s="74">
        <f t="shared" si="28"/>
        <v>209.12020000000001</v>
      </c>
      <c r="F47" s="75">
        <f t="shared" si="29"/>
        <v>3930.1201999999998</v>
      </c>
      <c r="G47" s="74">
        <f t="shared" si="30"/>
        <v>746.72283800000002</v>
      </c>
      <c r="H47" s="76">
        <f t="shared" si="31"/>
        <v>4676.843038</v>
      </c>
      <c r="I47" s="77" t="s">
        <v>78</v>
      </c>
      <c r="J47" s="78" t="s">
        <v>78</v>
      </c>
      <c r="K47" s="79" t="s">
        <v>78</v>
      </c>
      <c r="L47" s="80"/>
      <c r="M47" s="81">
        <f t="shared" si="32"/>
        <v>0</v>
      </c>
      <c r="N47" s="82"/>
      <c r="O47" s="83">
        <f t="shared" si="33"/>
        <v>0</v>
      </c>
      <c r="P47" s="83">
        <f t="shared" si="34"/>
        <v>0</v>
      </c>
      <c r="Q47" s="100" t="s">
        <v>78</v>
      </c>
      <c r="R47" s="80"/>
      <c r="S47" s="81">
        <f t="shared" si="35"/>
        <v>0</v>
      </c>
      <c r="T47" s="82"/>
      <c r="U47" s="83">
        <f t="shared" si="36"/>
        <v>0</v>
      </c>
      <c r="V47" s="83">
        <f t="shared" si="37"/>
        <v>0</v>
      </c>
      <c r="W47" s="100" t="s">
        <v>78</v>
      </c>
      <c r="X47" s="80"/>
      <c r="Y47" s="81">
        <f t="shared" si="38"/>
        <v>0</v>
      </c>
      <c r="Z47" s="82"/>
      <c r="AA47" s="83">
        <f t="shared" si="39"/>
        <v>0</v>
      </c>
      <c r="AB47" s="83">
        <f t="shared" si="40"/>
        <v>0</v>
      </c>
      <c r="AC47" s="100" t="s">
        <v>78</v>
      </c>
      <c r="AD47" s="85" t="e">
        <f t="shared" si="15"/>
        <v>#DIV/0!</v>
      </c>
      <c r="AE47" s="86"/>
      <c r="AF47" s="87"/>
      <c r="AG47" s="88"/>
      <c r="AH47" s="89" t="s">
        <v>78</v>
      </c>
      <c r="AI47" s="86"/>
      <c r="AJ47" s="87"/>
      <c r="AK47" s="88"/>
      <c r="AL47" s="89" t="s">
        <v>78</v>
      </c>
      <c r="AM47" s="86"/>
      <c r="AN47" s="87"/>
      <c r="AO47" s="90"/>
      <c r="AP47" s="91" t="s">
        <v>78</v>
      </c>
      <c r="AQ47" s="86"/>
      <c r="AR47" s="87"/>
      <c r="AS47" s="90"/>
      <c r="AT47" s="91" t="s">
        <v>78</v>
      </c>
      <c r="AU47" s="86"/>
      <c r="AV47" s="87"/>
      <c r="AW47" s="90"/>
      <c r="AX47" s="197"/>
      <c r="AY47" s="243"/>
      <c r="AZ47" s="92"/>
      <c r="BA47" s="29"/>
      <c r="BB47" s="99">
        <f t="shared" si="41"/>
        <v>4283.8310179999999</v>
      </c>
      <c r="BC47" s="93"/>
      <c r="BD47" s="93"/>
      <c r="BE47" s="93"/>
      <c r="BF47" s="93"/>
      <c r="BG47" s="93"/>
      <c r="BH47" s="93"/>
      <c r="BI47" s="93"/>
      <c r="BJ47" s="93"/>
      <c r="BK47" s="94">
        <f t="shared" si="17"/>
        <v>1</v>
      </c>
      <c r="BM47" s="95">
        <f t="shared" si="18"/>
        <v>4283.8310179999999</v>
      </c>
      <c r="BN47" s="96">
        <f t="shared" si="19"/>
        <v>4283.8310179999999</v>
      </c>
      <c r="BO47" s="248">
        <f t="shared" si="27"/>
        <v>4283.8310179999999</v>
      </c>
      <c r="BP47" s="183">
        <f t="shared" si="20"/>
        <v>4283.8310179999999</v>
      </c>
      <c r="BQ47" s="184">
        <f t="shared" si="21"/>
        <v>0</v>
      </c>
      <c r="BR47" s="232">
        <f t="shared" si="22"/>
        <v>0</v>
      </c>
      <c r="BS47" s="184"/>
      <c r="BT47" s="97"/>
      <c r="BU47" s="171">
        <f t="shared" si="23"/>
        <v>4284</v>
      </c>
      <c r="BV47" s="175">
        <f t="shared" si="24"/>
        <v>814</v>
      </c>
      <c r="BW47" s="176">
        <f t="shared" si="25"/>
        <v>5098</v>
      </c>
    </row>
    <row r="48" spans="1:88" s="35" customFormat="1" ht="84.95" customHeight="1" x14ac:dyDescent="0.3">
      <c r="A48" s="214">
        <v>66</v>
      </c>
      <c r="B48" s="73" t="s">
        <v>189</v>
      </c>
      <c r="C48" s="215" t="s">
        <v>18</v>
      </c>
      <c r="D48" s="206">
        <v>92421</v>
      </c>
      <c r="E48" s="74">
        <f t="shared" si="28"/>
        <v>5194.0601999999999</v>
      </c>
      <c r="F48" s="75">
        <f t="shared" si="29"/>
        <v>97615.060200000007</v>
      </c>
      <c r="G48" s="74">
        <f t="shared" si="30"/>
        <v>18546.861438</v>
      </c>
      <c r="H48" s="76">
        <f t="shared" si="31"/>
        <v>116161.921638</v>
      </c>
      <c r="I48" s="77" t="s">
        <v>78</v>
      </c>
      <c r="J48" s="78" t="s">
        <v>78</v>
      </c>
      <c r="K48" s="79" t="s">
        <v>78</v>
      </c>
      <c r="L48" s="80"/>
      <c r="M48" s="81">
        <f t="shared" si="32"/>
        <v>0</v>
      </c>
      <c r="N48" s="82"/>
      <c r="O48" s="83">
        <f t="shared" si="33"/>
        <v>0</v>
      </c>
      <c r="P48" s="83">
        <f t="shared" si="34"/>
        <v>0</v>
      </c>
      <c r="Q48" s="100" t="s">
        <v>78</v>
      </c>
      <c r="R48" s="80"/>
      <c r="S48" s="81">
        <f t="shared" si="35"/>
        <v>0</v>
      </c>
      <c r="T48" s="82"/>
      <c r="U48" s="83">
        <f t="shared" si="36"/>
        <v>0</v>
      </c>
      <c r="V48" s="83">
        <f t="shared" si="37"/>
        <v>0</v>
      </c>
      <c r="W48" s="100" t="s">
        <v>78</v>
      </c>
      <c r="X48" s="80"/>
      <c r="Y48" s="81">
        <f t="shared" si="38"/>
        <v>0</v>
      </c>
      <c r="Z48" s="82"/>
      <c r="AA48" s="83">
        <f t="shared" si="39"/>
        <v>0</v>
      </c>
      <c r="AB48" s="83">
        <f t="shared" si="40"/>
        <v>0</v>
      </c>
      <c r="AC48" s="100" t="s">
        <v>78</v>
      </c>
      <c r="AD48" s="85" t="e">
        <f t="shared" si="15"/>
        <v>#DIV/0!</v>
      </c>
      <c r="AE48" s="86"/>
      <c r="AF48" s="87"/>
      <c r="AG48" s="88"/>
      <c r="AH48" s="89" t="s">
        <v>78</v>
      </c>
      <c r="AI48" s="86"/>
      <c r="AJ48" s="87"/>
      <c r="AK48" s="88"/>
      <c r="AL48" s="89" t="s">
        <v>78</v>
      </c>
      <c r="AM48" s="86"/>
      <c r="AN48" s="87"/>
      <c r="AO48" s="90"/>
      <c r="AP48" s="91" t="s">
        <v>78</v>
      </c>
      <c r="AQ48" s="86"/>
      <c r="AR48" s="87"/>
      <c r="AS48" s="90"/>
      <c r="AT48" s="91" t="s">
        <v>78</v>
      </c>
      <c r="AU48" s="86"/>
      <c r="AV48" s="87"/>
      <c r="AW48" s="90"/>
      <c r="AX48" s="197"/>
      <c r="AY48" s="243"/>
      <c r="AZ48" s="92"/>
      <c r="BA48" s="29"/>
      <c r="BB48" s="99">
        <f t="shared" si="41"/>
        <v>106400.41561800001</v>
      </c>
      <c r="BC48" s="93"/>
      <c r="BD48" s="93"/>
      <c r="BE48" s="93"/>
      <c r="BF48" s="93"/>
      <c r="BG48" s="93"/>
      <c r="BH48" s="93"/>
      <c r="BI48" s="93"/>
      <c r="BJ48" s="93"/>
      <c r="BK48" s="94">
        <f t="shared" si="17"/>
        <v>1</v>
      </c>
      <c r="BM48" s="95">
        <f t="shared" si="18"/>
        <v>106400.41561800001</v>
      </c>
      <c r="BN48" s="96">
        <f t="shared" si="19"/>
        <v>106400.41561800001</v>
      </c>
      <c r="BO48" s="248">
        <f t="shared" si="27"/>
        <v>106400.41561800001</v>
      </c>
      <c r="BP48" s="183">
        <f t="shared" si="20"/>
        <v>106400.41561800001</v>
      </c>
      <c r="BQ48" s="184">
        <f t="shared" si="21"/>
        <v>0</v>
      </c>
      <c r="BR48" s="232">
        <f t="shared" si="22"/>
        <v>0</v>
      </c>
      <c r="BS48" s="184"/>
      <c r="BT48" s="97"/>
      <c r="BU48" s="171">
        <f t="shared" si="23"/>
        <v>106400</v>
      </c>
      <c r="BV48" s="175">
        <f t="shared" si="24"/>
        <v>20216</v>
      </c>
      <c r="BW48" s="176">
        <f t="shared" si="25"/>
        <v>126616</v>
      </c>
    </row>
    <row r="49" spans="1:75" s="35" customFormat="1" ht="84.95" customHeight="1" x14ac:dyDescent="0.3">
      <c r="A49" s="214">
        <v>68</v>
      </c>
      <c r="B49" s="73" t="s">
        <v>192</v>
      </c>
      <c r="C49" s="215" t="s">
        <v>18</v>
      </c>
      <c r="D49" s="206">
        <v>21937</v>
      </c>
      <c r="E49" s="74">
        <f t="shared" si="28"/>
        <v>1232.8594000000001</v>
      </c>
      <c r="F49" s="75">
        <f t="shared" si="29"/>
        <v>23169.859400000001</v>
      </c>
      <c r="G49" s="74">
        <f t="shared" si="30"/>
        <v>4402.2732860000006</v>
      </c>
      <c r="H49" s="76">
        <f t="shared" si="31"/>
        <v>27572.132686000001</v>
      </c>
      <c r="I49" s="77" t="s">
        <v>78</v>
      </c>
      <c r="J49" s="78" t="s">
        <v>78</v>
      </c>
      <c r="K49" s="79" t="s">
        <v>78</v>
      </c>
      <c r="L49" s="80"/>
      <c r="M49" s="81">
        <f t="shared" si="32"/>
        <v>0</v>
      </c>
      <c r="N49" s="82"/>
      <c r="O49" s="83">
        <f t="shared" si="33"/>
        <v>0</v>
      </c>
      <c r="P49" s="83">
        <f t="shared" si="34"/>
        <v>0</v>
      </c>
      <c r="Q49" s="100" t="s">
        <v>78</v>
      </c>
      <c r="R49" s="80"/>
      <c r="S49" s="81">
        <f t="shared" si="35"/>
        <v>0</v>
      </c>
      <c r="T49" s="82"/>
      <c r="U49" s="83">
        <f t="shared" si="36"/>
        <v>0</v>
      </c>
      <c r="V49" s="83">
        <f t="shared" si="37"/>
        <v>0</v>
      </c>
      <c r="W49" s="100" t="s">
        <v>78</v>
      </c>
      <c r="X49" s="80"/>
      <c r="Y49" s="81">
        <f t="shared" si="38"/>
        <v>0</v>
      </c>
      <c r="Z49" s="82"/>
      <c r="AA49" s="83">
        <f t="shared" si="39"/>
        <v>0</v>
      </c>
      <c r="AB49" s="83">
        <f t="shared" si="40"/>
        <v>0</v>
      </c>
      <c r="AC49" s="100" t="s">
        <v>78</v>
      </c>
      <c r="AD49" s="85" t="e">
        <f t="shared" si="15"/>
        <v>#DIV/0!</v>
      </c>
      <c r="AE49" s="86"/>
      <c r="AF49" s="87"/>
      <c r="AG49" s="88"/>
      <c r="AH49" s="89" t="s">
        <v>78</v>
      </c>
      <c r="AI49" s="86"/>
      <c r="AJ49" s="87"/>
      <c r="AK49" s="88"/>
      <c r="AL49" s="89" t="s">
        <v>78</v>
      </c>
      <c r="AM49" s="86"/>
      <c r="AN49" s="87"/>
      <c r="AO49" s="90"/>
      <c r="AP49" s="91" t="s">
        <v>78</v>
      </c>
      <c r="AQ49" s="86"/>
      <c r="AR49" s="87"/>
      <c r="AS49" s="90"/>
      <c r="AT49" s="91" t="s">
        <v>78</v>
      </c>
      <c r="AU49" s="86"/>
      <c r="AV49" s="87"/>
      <c r="AW49" s="90"/>
      <c r="AX49" s="197"/>
      <c r="AY49" s="243"/>
      <c r="AZ49" s="92"/>
      <c r="BA49" s="29"/>
      <c r="BB49" s="99">
        <f t="shared" si="41"/>
        <v>25255.146746000002</v>
      </c>
      <c r="BC49" s="93"/>
      <c r="BD49" s="93"/>
      <c r="BE49" s="93"/>
      <c r="BF49" s="93"/>
      <c r="BG49" s="93"/>
      <c r="BH49" s="93"/>
      <c r="BI49" s="93"/>
      <c r="BJ49" s="93"/>
      <c r="BK49" s="94">
        <f t="shared" si="17"/>
        <v>1</v>
      </c>
      <c r="BM49" s="95">
        <f t="shared" si="18"/>
        <v>25255.146746000002</v>
      </c>
      <c r="BN49" s="96">
        <f t="shared" si="19"/>
        <v>25255.146746000002</v>
      </c>
      <c r="BO49" s="248">
        <f t="shared" si="27"/>
        <v>25255.146746000002</v>
      </c>
      <c r="BP49" s="183">
        <f t="shared" si="20"/>
        <v>25255.146746000002</v>
      </c>
      <c r="BQ49" s="184">
        <f t="shared" si="21"/>
        <v>0</v>
      </c>
      <c r="BR49" s="232">
        <f t="shared" si="22"/>
        <v>0</v>
      </c>
      <c r="BS49" s="184"/>
      <c r="BT49" s="97"/>
      <c r="BU49" s="171">
        <f t="shared" si="23"/>
        <v>25255</v>
      </c>
      <c r="BV49" s="175">
        <f t="shared" si="24"/>
        <v>4798</v>
      </c>
      <c r="BW49" s="176">
        <f t="shared" si="25"/>
        <v>30053</v>
      </c>
    </row>
    <row r="50" spans="1:75" s="35" customFormat="1" ht="84.95" customHeight="1" x14ac:dyDescent="0.3">
      <c r="A50" s="214">
        <v>70</v>
      </c>
      <c r="B50" s="73" t="s">
        <v>195</v>
      </c>
      <c r="C50" s="215" t="s">
        <v>196</v>
      </c>
      <c r="D50" s="206">
        <v>79218</v>
      </c>
      <c r="E50" s="74">
        <f t="shared" si="28"/>
        <v>4452.0515999999998</v>
      </c>
      <c r="F50" s="75">
        <f t="shared" si="29"/>
        <v>83670.051600000006</v>
      </c>
      <c r="G50" s="74">
        <f t="shared" si="30"/>
        <v>15897.309804000002</v>
      </c>
      <c r="H50" s="76">
        <f t="shared" si="31"/>
        <v>99567.36140400001</v>
      </c>
      <c r="I50" s="77" t="s">
        <v>78</v>
      </c>
      <c r="J50" s="78" t="s">
        <v>78</v>
      </c>
      <c r="K50" s="79" t="s">
        <v>78</v>
      </c>
      <c r="L50" s="80"/>
      <c r="M50" s="81">
        <f t="shared" si="32"/>
        <v>0</v>
      </c>
      <c r="N50" s="82"/>
      <c r="O50" s="83">
        <f t="shared" si="33"/>
        <v>0</v>
      </c>
      <c r="P50" s="83">
        <f t="shared" si="34"/>
        <v>0</v>
      </c>
      <c r="Q50" s="100" t="s">
        <v>78</v>
      </c>
      <c r="R50" s="80"/>
      <c r="S50" s="81">
        <f t="shared" si="35"/>
        <v>0</v>
      </c>
      <c r="T50" s="82"/>
      <c r="U50" s="83">
        <f t="shared" si="36"/>
        <v>0</v>
      </c>
      <c r="V50" s="83">
        <f t="shared" si="37"/>
        <v>0</v>
      </c>
      <c r="W50" s="100" t="s">
        <v>78</v>
      </c>
      <c r="X50" s="80"/>
      <c r="Y50" s="81">
        <f t="shared" si="38"/>
        <v>0</v>
      </c>
      <c r="Z50" s="82"/>
      <c r="AA50" s="83">
        <f t="shared" si="39"/>
        <v>0</v>
      </c>
      <c r="AB50" s="83">
        <f t="shared" si="40"/>
        <v>0</v>
      </c>
      <c r="AC50" s="100" t="s">
        <v>78</v>
      </c>
      <c r="AD50" s="85" t="e">
        <f t="shared" si="15"/>
        <v>#DIV/0!</v>
      </c>
      <c r="AE50" s="86"/>
      <c r="AF50" s="87"/>
      <c r="AG50" s="88"/>
      <c r="AH50" s="89" t="s">
        <v>78</v>
      </c>
      <c r="AI50" s="86"/>
      <c r="AJ50" s="87"/>
      <c r="AK50" s="88"/>
      <c r="AL50" s="89" t="s">
        <v>78</v>
      </c>
      <c r="AM50" s="86"/>
      <c r="AN50" s="87"/>
      <c r="AO50" s="90"/>
      <c r="AP50" s="91" t="s">
        <v>78</v>
      </c>
      <c r="AQ50" s="86"/>
      <c r="AR50" s="87"/>
      <c r="AS50" s="90"/>
      <c r="AT50" s="91" t="s">
        <v>78</v>
      </c>
      <c r="AU50" s="86"/>
      <c r="AV50" s="87"/>
      <c r="AW50" s="90"/>
      <c r="AX50" s="197"/>
      <c r="AY50" s="243"/>
      <c r="AZ50" s="92"/>
      <c r="BA50" s="29"/>
      <c r="BB50" s="99">
        <f t="shared" si="41"/>
        <v>91200.35624400001</v>
      </c>
      <c r="BC50" s="93"/>
      <c r="BD50" s="93"/>
      <c r="BE50" s="93"/>
      <c r="BF50" s="93"/>
      <c r="BG50" s="93"/>
      <c r="BH50" s="93"/>
      <c r="BI50" s="93"/>
      <c r="BJ50" s="93"/>
      <c r="BK50" s="94">
        <f t="shared" si="17"/>
        <v>1</v>
      </c>
      <c r="BM50" s="95">
        <f t="shared" si="18"/>
        <v>91200.35624400001</v>
      </c>
      <c r="BN50" s="96">
        <f t="shared" si="19"/>
        <v>91200.35624400001</v>
      </c>
      <c r="BO50" s="248">
        <f t="shared" si="27"/>
        <v>91200.35624400001</v>
      </c>
      <c r="BP50" s="183">
        <f t="shared" si="20"/>
        <v>91200.35624400001</v>
      </c>
      <c r="BQ50" s="184">
        <f t="shared" si="21"/>
        <v>0</v>
      </c>
      <c r="BR50" s="232">
        <f t="shared" si="22"/>
        <v>0</v>
      </c>
      <c r="BS50" s="184"/>
      <c r="BT50" s="97"/>
      <c r="BU50" s="171">
        <f t="shared" si="23"/>
        <v>91200</v>
      </c>
      <c r="BV50" s="175">
        <f t="shared" si="24"/>
        <v>17328</v>
      </c>
      <c r="BW50" s="176">
        <f t="shared" si="25"/>
        <v>108528</v>
      </c>
    </row>
    <row r="51" spans="1:75" s="35" customFormat="1" ht="84.95" customHeight="1" x14ac:dyDescent="0.3">
      <c r="A51" s="214">
        <v>72</v>
      </c>
      <c r="B51" s="73" t="s">
        <v>199</v>
      </c>
      <c r="C51" s="215" t="s">
        <v>101</v>
      </c>
      <c r="D51" s="208">
        <v>53520</v>
      </c>
      <c r="E51" s="74">
        <f t="shared" si="28"/>
        <v>3007.8240000000001</v>
      </c>
      <c r="F51" s="75">
        <f t="shared" si="29"/>
        <v>56527.824000000001</v>
      </c>
      <c r="G51" s="74">
        <f t="shared" si="30"/>
        <v>10740.28656</v>
      </c>
      <c r="H51" s="76">
        <f t="shared" si="31"/>
        <v>67268.110560000001</v>
      </c>
      <c r="I51" s="77" t="s">
        <v>78</v>
      </c>
      <c r="J51" s="78" t="s">
        <v>78</v>
      </c>
      <c r="K51" s="79" t="s">
        <v>78</v>
      </c>
      <c r="L51" s="80"/>
      <c r="M51" s="81">
        <f t="shared" si="32"/>
        <v>0</v>
      </c>
      <c r="N51" s="81"/>
      <c r="O51" s="83">
        <f t="shared" si="33"/>
        <v>0</v>
      </c>
      <c r="P51" s="83">
        <f t="shared" si="34"/>
        <v>0</v>
      </c>
      <c r="Q51" s="100" t="s">
        <v>78</v>
      </c>
      <c r="R51" s="80"/>
      <c r="S51" s="81">
        <f t="shared" si="35"/>
        <v>0</v>
      </c>
      <c r="T51" s="81"/>
      <c r="U51" s="83">
        <f t="shared" si="36"/>
        <v>0</v>
      </c>
      <c r="V51" s="83">
        <f t="shared" si="37"/>
        <v>0</v>
      </c>
      <c r="W51" s="100" t="s">
        <v>78</v>
      </c>
      <c r="X51" s="80"/>
      <c r="Y51" s="81">
        <f t="shared" si="38"/>
        <v>0</v>
      </c>
      <c r="Z51" s="81"/>
      <c r="AA51" s="83">
        <f t="shared" si="39"/>
        <v>0</v>
      </c>
      <c r="AB51" s="83">
        <f t="shared" si="40"/>
        <v>0</v>
      </c>
      <c r="AC51" s="100" t="s">
        <v>78</v>
      </c>
      <c r="AD51" s="85" t="e">
        <f t="shared" si="15"/>
        <v>#DIV/0!</v>
      </c>
      <c r="AE51" s="86"/>
      <c r="AF51" s="87"/>
      <c r="AG51" s="87"/>
      <c r="AH51" s="89" t="s">
        <v>78</v>
      </c>
      <c r="AI51" s="86"/>
      <c r="AJ51" s="87"/>
      <c r="AK51" s="87"/>
      <c r="AL51" s="89" t="s">
        <v>78</v>
      </c>
      <c r="AM51" s="86"/>
      <c r="AN51" s="87"/>
      <c r="AO51" s="87"/>
      <c r="AP51" s="91" t="s">
        <v>78</v>
      </c>
      <c r="AQ51" s="86"/>
      <c r="AR51" s="87"/>
      <c r="AS51" s="87"/>
      <c r="AT51" s="91" t="s">
        <v>78</v>
      </c>
      <c r="AU51" s="86"/>
      <c r="AV51" s="87"/>
      <c r="AW51" s="87"/>
      <c r="AX51" s="197"/>
      <c r="AY51" s="243"/>
      <c r="AZ51" s="92"/>
      <c r="BA51" s="29"/>
      <c r="BB51" s="99">
        <f t="shared" si="41"/>
        <v>61615.328160000005</v>
      </c>
      <c r="BC51" s="93"/>
      <c r="BD51" s="93"/>
      <c r="BE51" s="93"/>
      <c r="BF51" s="93"/>
      <c r="BG51" s="93"/>
      <c r="BH51" s="93"/>
      <c r="BI51" s="93"/>
      <c r="BJ51" s="93"/>
      <c r="BK51" s="94">
        <f t="shared" si="17"/>
        <v>1</v>
      </c>
      <c r="BM51" s="95">
        <f t="shared" si="18"/>
        <v>61615.328160000005</v>
      </c>
      <c r="BN51" s="96">
        <f t="shared" si="19"/>
        <v>61615.328160000005</v>
      </c>
      <c r="BO51" s="248">
        <f t="shared" si="27"/>
        <v>61615.328160000005</v>
      </c>
      <c r="BP51" s="183">
        <f t="shared" si="20"/>
        <v>61615.328160000005</v>
      </c>
      <c r="BQ51" s="184">
        <f t="shared" si="21"/>
        <v>0</v>
      </c>
      <c r="BR51" s="232">
        <f t="shared" si="22"/>
        <v>0</v>
      </c>
      <c r="BS51" s="184"/>
      <c r="BT51" s="97"/>
      <c r="BU51" s="171">
        <f t="shared" si="23"/>
        <v>61615</v>
      </c>
      <c r="BV51" s="175">
        <f t="shared" si="24"/>
        <v>11707</v>
      </c>
      <c r="BW51" s="176">
        <f t="shared" si="25"/>
        <v>73322</v>
      </c>
    </row>
    <row r="52" spans="1:75" s="35" customFormat="1" ht="84.95" customHeight="1" x14ac:dyDescent="0.3">
      <c r="A52" s="214">
        <v>74</v>
      </c>
      <c r="B52" s="73" t="s">
        <v>202</v>
      </c>
      <c r="C52" s="215" t="s">
        <v>18</v>
      </c>
      <c r="D52" s="206">
        <v>36027</v>
      </c>
      <c r="E52" s="74">
        <f t="shared" si="28"/>
        <v>2024.7174</v>
      </c>
      <c r="F52" s="75">
        <f t="shared" si="29"/>
        <v>38051.717400000001</v>
      </c>
      <c r="G52" s="74">
        <f t="shared" si="30"/>
        <v>7229.8263059999999</v>
      </c>
      <c r="H52" s="76">
        <f t="shared" si="31"/>
        <v>45281.543706000004</v>
      </c>
      <c r="I52" s="77" t="s">
        <v>78</v>
      </c>
      <c r="J52" s="78" t="s">
        <v>78</v>
      </c>
      <c r="K52" s="79" t="s">
        <v>78</v>
      </c>
      <c r="L52" s="80"/>
      <c r="M52" s="81">
        <f t="shared" si="32"/>
        <v>0</v>
      </c>
      <c r="N52" s="82"/>
      <c r="O52" s="83">
        <f t="shared" si="33"/>
        <v>0</v>
      </c>
      <c r="P52" s="83">
        <f t="shared" si="34"/>
        <v>0</v>
      </c>
      <c r="Q52" s="100" t="s">
        <v>78</v>
      </c>
      <c r="R52" s="80"/>
      <c r="S52" s="81">
        <f t="shared" si="35"/>
        <v>0</v>
      </c>
      <c r="T52" s="82"/>
      <c r="U52" s="83">
        <f t="shared" si="36"/>
        <v>0</v>
      </c>
      <c r="V52" s="83">
        <f t="shared" si="37"/>
        <v>0</v>
      </c>
      <c r="W52" s="100" t="s">
        <v>78</v>
      </c>
      <c r="X52" s="80"/>
      <c r="Y52" s="81">
        <f t="shared" si="38"/>
        <v>0</v>
      </c>
      <c r="Z52" s="82"/>
      <c r="AA52" s="83">
        <f t="shared" si="39"/>
        <v>0</v>
      </c>
      <c r="AB52" s="83">
        <f t="shared" si="40"/>
        <v>0</v>
      </c>
      <c r="AC52" s="100" t="s">
        <v>78</v>
      </c>
      <c r="AD52" s="85" t="e">
        <f t="shared" si="15"/>
        <v>#DIV/0!</v>
      </c>
      <c r="AE52" s="86"/>
      <c r="AF52" s="87"/>
      <c r="AG52" s="88"/>
      <c r="AH52" s="89" t="s">
        <v>78</v>
      </c>
      <c r="AI52" s="86"/>
      <c r="AJ52" s="87"/>
      <c r="AK52" s="88"/>
      <c r="AL52" s="89" t="s">
        <v>78</v>
      </c>
      <c r="AM52" s="86"/>
      <c r="AN52" s="87"/>
      <c r="AO52" s="90"/>
      <c r="AP52" s="91" t="s">
        <v>78</v>
      </c>
      <c r="AQ52" s="86"/>
      <c r="AR52" s="87"/>
      <c r="AS52" s="90"/>
      <c r="AT52" s="91" t="s">
        <v>78</v>
      </c>
      <c r="AU52" s="86"/>
      <c r="AV52" s="87"/>
      <c r="AW52" s="90"/>
      <c r="AX52" s="197"/>
      <c r="AY52" s="243"/>
      <c r="AZ52" s="92"/>
      <c r="BA52" s="29"/>
      <c r="BB52" s="99">
        <f t="shared" si="41"/>
        <v>41476.371966000006</v>
      </c>
      <c r="BC52" s="93"/>
      <c r="BD52" s="93"/>
      <c r="BE52" s="93"/>
      <c r="BF52" s="93"/>
      <c r="BG52" s="93"/>
      <c r="BH52" s="93"/>
      <c r="BI52" s="93"/>
      <c r="BJ52" s="93"/>
      <c r="BK52" s="94">
        <f t="shared" si="17"/>
        <v>1</v>
      </c>
      <c r="BM52" s="95">
        <f t="shared" si="18"/>
        <v>41476.371966000006</v>
      </c>
      <c r="BN52" s="96">
        <f t="shared" si="19"/>
        <v>41476.371966000006</v>
      </c>
      <c r="BO52" s="248">
        <f t="shared" si="27"/>
        <v>41476.371966000006</v>
      </c>
      <c r="BP52" s="183">
        <f t="shared" si="20"/>
        <v>41476.371966000006</v>
      </c>
      <c r="BQ52" s="184">
        <f t="shared" si="21"/>
        <v>0</v>
      </c>
      <c r="BR52" s="232">
        <f t="shared" si="22"/>
        <v>0</v>
      </c>
      <c r="BS52" s="184"/>
      <c r="BT52" s="97"/>
      <c r="BU52" s="171">
        <f t="shared" si="23"/>
        <v>41476</v>
      </c>
      <c r="BV52" s="175">
        <f t="shared" si="24"/>
        <v>7880</v>
      </c>
      <c r="BW52" s="176">
        <f t="shared" si="25"/>
        <v>49356</v>
      </c>
    </row>
    <row r="53" spans="1:75" s="35" customFormat="1" ht="84.95" customHeight="1" x14ac:dyDescent="0.3">
      <c r="A53" s="214">
        <v>75</v>
      </c>
      <c r="B53" s="73" t="s">
        <v>203</v>
      </c>
      <c r="C53" s="215" t="s">
        <v>359</v>
      </c>
      <c r="D53" s="206">
        <v>36878</v>
      </c>
      <c r="E53" s="74">
        <f t="shared" si="28"/>
        <v>2072.5436</v>
      </c>
      <c r="F53" s="75">
        <f t="shared" si="29"/>
        <v>38950.543599999997</v>
      </c>
      <c r="G53" s="74">
        <f t="shared" si="30"/>
        <v>7400.6032839999998</v>
      </c>
      <c r="H53" s="76">
        <f t="shared" si="31"/>
        <v>46351.146883999994</v>
      </c>
      <c r="I53" s="77" t="s">
        <v>78</v>
      </c>
      <c r="J53" s="78" t="s">
        <v>78</v>
      </c>
      <c r="K53" s="79" t="s">
        <v>78</v>
      </c>
      <c r="L53" s="80"/>
      <c r="M53" s="81">
        <f t="shared" si="32"/>
        <v>0</v>
      </c>
      <c r="N53" s="82"/>
      <c r="O53" s="83">
        <f t="shared" si="33"/>
        <v>0</v>
      </c>
      <c r="P53" s="83">
        <f t="shared" si="34"/>
        <v>0</v>
      </c>
      <c r="Q53" s="100" t="s">
        <v>78</v>
      </c>
      <c r="R53" s="80"/>
      <c r="S53" s="81">
        <f t="shared" si="35"/>
        <v>0</v>
      </c>
      <c r="T53" s="82"/>
      <c r="U53" s="83">
        <f t="shared" si="36"/>
        <v>0</v>
      </c>
      <c r="V53" s="83">
        <f t="shared" si="37"/>
        <v>0</v>
      </c>
      <c r="W53" s="100" t="s">
        <v>78</v>
      </c>
      <c r="X53" s="80"/>
      <c r="Y53" s="81">
        <f t="shared" si="38"/>
        <v>0</v>
      </c>
      <c r="Z53" s="82"/>
      <c r="AA53" s="83">
        <f t="shared" si="39"/>
        <v>0</v>
      </c>
      <c r="AB53" s="83">
        <f t="shared" si="40"/>
        <v>0</v>
      </c>
      <c r="AC53" s="100" t="s">
        <v>78</v>
      </c>
      <c r="AD53" s="85" t="e">
        <f t="shared" si="15"/>
        <v>#DIV/0!</v>
      </c>
      <c r="AE53" s="86"/>
      <c r="AF53" s="87"/>
      <c r="AG53" s="88"/>
      <c r="AH53" s="89" t="s">
        <v>78</v>
      </c>
      <c r="AI53" s="86"/>
      <c r="AJ53" s="87"/>
      <c r="AK53" s="88"/>
      <c r="AL53" s="89" t="s">
        <v>78</v>
      </c>
      <c r="AM53" s="86">
        <v>27647.058823529413</v>
      </c>
      <c r="AN53" s="87">
        <f>+AM53*0.19</f>
        <v>5252.9411764705883</v>
      </c>
      <c r="AO53" s="90">
        <f>+AN53+AM53</f>
        <v>32900</v>
      </c>
      <c r="AP53" s="91" t="s">
        <v>204</v>
      </c>
      <c r="AQ53" s="86"/>
      <c r="AR53" s="87"/>
      <c r="AS53" s="90"/>
      <c r="AT53" s="91" t="s">
        <v>78</v>
      </c>
      <c r="AU53" s="86"/>
      <c r="AV53" s="87"/>
      <c r="AW53" s="90"/>
      <c r="AX53" s="197"/>
      <c r="AY53" s="243"/>
      <c r="AZ53" s="92"/>
      <c r="BA53" s="29"/>
      <c r="BB53" s="99">
        <f t="shared" si="41"/>
        <v>42456.092524</v>
      </c>
      <c r="BC53" s="93"/>
      <c r="BD53" s="93"/>
      <c r="BE53" s="93"/>
      <c r="BF53" s="93"/>
      <c r="BG53" s="93"/>
      <c r="BH53" s="93">
        <f>+AM53</f>
        <v>27647.058823529413</v>
      </c>
      <c r="BI53" s="93"/>
      <c r="BJ53" s="93"/>
      <c r="BK53" s="94">
        <f t="shared" si="17"/>
        <v>2</v>
      </c>
      <c r="BM53" s="95">
        <f t="shared" si="18"/>
        <v>35051.575673764703</v>
      </c>
      <c r="BN53" s="96">
        <f t="shared" si="19"/>
        <v>42456.092524</v>
      </c>
      <c r="BO53" s="248">
        <f>(SUM(BB53:BJ53)-BN53)/(BK53-1)</f>
        <v>27647.058823529405</v>
      </c>
      <c r="BP53" s="183">
        <f t="shared" si="20"/>
        <v>34260.561691662842</v>
      </c>
      <c r="BQ53" s="184">
        <f t="shared" si="21"/>
        <v>10471.568152422875</v>
      </c>
      <c r="BR53" s="232">
        <f t="shared" si="22"/>
        <v>0.29874743006947341</v>
      </c>
      <c r="BS53" s="184"/>
      <c r="BT53" s="97"/>
      <c r="BU53" s="171">
        <f t="shared" si="23"/>
        <v>35052</v>
      </c>
      <c r="BV53" s="175">
        <f t="shared" si="24"/>
        <v>6660</v>
      </c>
      <c r="BW53" s="176">
        <f t="shared" si="25"/>
        <v>41712</v>
      </c>
    </row>
    <row r="54" spans="1:75" s="35" customFormat="1" ht="84.95" customHeight="1" x14ac:dyDescent="0.3">
      <c r="A54" s="214">
        <v>76</v>
      </c>
      <c r="B54" s="73" t="s">
        <v>205</v>
      </c>
      <c r="C54" s="215" t="s">
        <v>359</v>
      </c>
      <c r="D54" s="206">
        <v>27186</v>
      </c>
      <c r="E54" s="74">
        <f t="shared" si="28"/>
        <v>1527.8532</v>
      </c>
      <c r="F54" s="75">
        <f t="shared" si="29"/>
        <v>28713.853200000001</v>
      </c>
      <c r="G54" s="74">
        <f t="shared" si="30"/>
        <v>5455.6321080000007</v>
      </c>
      <c r="H54" s="76">
        <f t="shared" si="31"/>
        <v>34169.485308000003</v>
      </c>
      <c r="I54" s="77" t="s">
        <v>78</v>
      </c>
      <c r="J54" s="78" t="s">
        <v>78</v>
      </c>
      <c r="K54" s="79" t="s">
        <v>78</v>
      </c>
      <c r="L54" s="80"/>
      <c r="M54" s="81">
        <f t="shared" si="32"/>
        <v>0</v>
      </c>
      <c r="N54" s="82"/>
      <c r="O54" s="83">
        <f t="shared" si="33"/>
        <v>0</v>
      </c>
      <c r="P54" s="83">
        <f t="shared" si="34"/>
        <v>0</v>
      </c>
      <c r="Q54" s="100" t="s">
        <v>78</v>
      </c>
      <c r="R54" s="80"/>
      <c r="S54" s="81">
        <f t="shared" si="35"/>
        <v>0</v>
      </c>
      <c r="T54" s="82"/>
      <c r="U54" s="83">
        <f t="shared" si="36"/>
        <v>0</v>
      </c>
      <c r="V54" s="83">
        <f t="shared" si="37"/>
        <v>0</v>
      </c>
      <c r="W54" s="100" t="s">
        <v>78</v>
      </c>
      <c r="X54" s="80"/>
      <c r="Y54" s="81">
        <f t="shared" si="38"/>
        <v>0</v>
      </c>
      <c r="Z54" s="82"/>
      <c r="AA54" s="83">
        <f t="shared" si="39"/>
        <v>0</v>
      </c>
      <c r="AB54" s="83">
        <f t="shared" si="40"/>
        <v>0</v>
      </c>
      <c r="AC54" s="100" t="s">
        <v>78</v>
      </c>
      <c r="AD54" s="85" t="e">
        <f t="shared" si="15"/>
        <v>#DIV/0!</v>
      </c>
      <c r="AE54" s="86"/>
      <c r="AF54" s="87"/>
      <c r="AG54" s="88"/>
      <c r="AH54" s="89" t="s">
        <v>78</v>
      </c>
      <c r="AI54" s="86"/>
      <c r="AJ54" s="87"/>
      <c r="AK54" s="88"/>
      <c r="AL54" s="89" t="s">
        <v>78</v>
      </c>
      <c r="AM54" s="86"/>
      <c r="AN54" s="87"/>
      <c r="AO54" s="90"/>
      <c r="AP54" s="91" t="s">
        <v>78</v>
      </c>
      <c r="AQ54" s="86"/>
      <c r="AR54" s="87"/>
      <c r="AS54" s="90"/>
      <c r="AT54" s="91" t="s">
        <v>78</v>
      </c>
      <c r="AU54" s="86"/>
      <c r="AV54" s="87"/>
      <c r="AW54" s="90"/>
      <c r="AX54" s="197"/>
      <c r="AY54" s="243"/>
      <c r="AZ54" s="92"/>
      <c r="BA54" s="29"/>
      <c r="BB54" s="99">
        <f t="shared" si="41"/>
        <v>31298.099988000005</v>
      </c>
      <c r="BC54" s="93"/>
      <c r="BD54" s="93"/>
      <c r="BE54" s="93"/>
      <c r="BF54" s="93"/>
      <c r="BG54" s="93"/>
      <c r="BH54" s="93"/>
      <c r="BI54" s="93"/>
      <c r="BJ54" s="93"/>
      <c r="BK54" s="94">
        <f t="shared" si="17"/>
        <v>1</v>
      </c>
      <c r="BM54" s="95">
        <f t="shared" si="18"/>
        <v>31298.099988000005</v>
      </c>
      <c r="BN54" s="96">
        <f t="shared" si="19"/>
        <v>31298.099988000005</v>
      </c>
      <c r="BO54" s="248">
        <f>+BM54</f>
        <v>31298.099988000005</v>
      </c>
      <c r="BP54" s="183">
        <f t="shared" si="20"/>
        <v>31298.099988000005</v>
      </c>
      <c r="BQ54" s="184">
        <f t="shared" si="21"/>
        <v>0</v>
      </c>
      <c r="BR54" s="232">
        <f t="shared" si="22"/>
        <v>0</v>
      </c>
      <c r="BS54" s="184"/>
      <c r="BT54" s="97"/>
      <c r="BU54" s="171">
        <f t="shared" si="23"/>
        <v>31298</v>
      </c>
      <c r="BV54" s="175">
        <f t="shared" si="24"/>
        <v>5947</v>
      </c>
      <c r="BW54" s="176">
        <f t="shared" si="25"/>
        <v>37245</v>
      </c>
    </row>
    <row r="55" spans="1:75" s="35" customFormat="1" ht="84.95" customHeight="1" x14ac:dyDescent="0.3">
      <c r="A55" s="214">
        <v>77</v>
      </c>
      <c r="B55" s="73" t="s">
        <v>206</v>
      </c>
      <c r="C55" s="215" t="s">
        <v>18</v>
      </c>
      <c r="D55" s="206">
        <v>350</v>
      </c>
      <c r="E55" s="74">
        <f t="shared" si="28"/>
        <v>19.670000000000002</v>
      </c>
      <c r="F55" s="75">
        <f t="shared" si="29"/>
        <v>369.67</v>
      </c>
      <c r="G55" s="74">
        <f t="shared" si="30"/>
        <v>70.237300000000005</v>
      </c>
      <c r="H55" s="76">
        <f t="shared" si="31"/>
        <v>439.90730000000002</v>
      </c>
      <c r="I55" s="77" t="s">
        <v>78</v>
      </c>
      <c r="J55" s="78" t="s">
        <v>78</v>
      </c>
      <c r="K55" s="79" t="s">
        <v>78</v>
      </c>
      <c r="L55" s="80"/>
      <c r="M55" s="81">
        <f t="shared" si="32"/>
        <v>0</v>
      </c>
      <c r="N55" s="82"/>
      <c r="O55" s="83">
        <f t="shared" si="33"/>
        <v>0</v>
      </c>
      <c r="P55" s="83">
        <f t="shared" si="34"/>
        <v>0</v>
      </c>
      <c r="Q55" s="100" t="s">
        <v>78</v>
      </c>
      <c r="R55" s="80"/>
      <c r="S55" s="81">
        <f t="shared" si="35"/>
        <v>0</v>
      </c>
      <c r="T55" s="82"/>
      <c r="U55" s="83">
        <f t="shared" si="36"/>
        <v>0</v>
      </c>
      <c r="V55" s="83">
        <f t="shared" si="37"/>
        <v>0</v>
      </c>
      <c r="W55" s="100" t="s">
        <v>78</v>
      </c>
      <c r="X55" s="80"/>
      <c r="Y55" s="81">
        <f t="shared" si="38"/>
        <v>0</v>
      </c>
      <c r="Z55" s="82"/>
      <c r="AA55" s="83">
        <f t="shared" si="39"/>
        <v>0</v>
      </c>
      <c r="AB55" s="83">
        <f t="shared" si="40"/>
        <v>0</v>
      </c>
      <c r="AC55" s="100" t="s">
        <v>78</v>
      </c>
      <c r="AD55" s="85" t="e">
        <f t="shared" si="15"/>
        <v>#DIV/0!</v>
      </c>
      <c r="AE55" s="86"/>
      <c r="AF55" s="87"/>
      <c r="AG55" s="88"/>
      <c r="AH55" s="89" t="s">
        <v>78</v>
      </c>
      <c r="AI55" s="86"/>
      <c r="AJ55" s="87"/>
      <c r="AK55" s="88"/>
      <c r="AL55" s="89" t="s">
        <v>78</v>
      </c>
      <c r="AM55" s="86"/>
      <c r="AN55" s="87"/>
      <c r="AO55" s="90"/>
      <c r="AP55" s="91" t="s">
        <v>78</v>
      </c>
      <c r="AQ55" s="86"/>
      <c r="AR55" s="87"/>
      <c r="AS55" s="90"/>
      <c r="AT55" s="91" t="s">
        <v>78</v>
      </c>
      <c r="AU55" s="86"/>
      <c r="AV55" s="87"/>
      <c r="AW55" s="90"/>
      <c r="AX55" s="197"/>
      <c r="AY55" s="243"/>
      <c r="AZ55" s="92"/>
      <c r="BA55" s="29"/>
      <c r="BB55" s="99">
        <f t="shared" si="41"/>
        <v>402.94030000000004</v>
      </c>
      <c r="BC55" s="93"/>
      <c r="BD55" s="93"/>
      <c r="BE55" s="93"/>
      <c r="BF55" s="93"/>
      <c r="BG55" s="93"/>
      <c r="BH55" s="93"/>
      <c r="BI55" s="93"/>
      <c r="BJ55" s="93"/>
      <c r="BK55" s="94">
        <f t="shared" si="17"/>
        <v>1</v>
      </c>
      <c r="BM55" s="95">
        <f t="shared" si="18"/>
        <v>402.94030000000004</v>
      </c>
      <c r="BN55" s="96">
        <f t="shared" si="19"/>
        <v>402.94030000000004</v>
      </c>
      <c r="BO55" s="248">
        <f>+BM55</f>
        <v>402.94030000000004</v>
      </c>
      <c r="BP55" s="183">
        <f t="shared" si="20"/>
        <v>402.94030000000004</v>
      </c>
      <c r="BQ55" s="184">
        <f t="shared" si="21"/>
        <v>0</v>
      </c>
      <c r="BR55" s="232">
        <f t="shared" si="22"/>
        <v>0</v>
      </c>
      <c r="BS55" s="184"/>
      <c r="BT55" s="97"/>
      <c r="BU55" s="171">
        <f t="shared" si="23"/>
        <v>403</v>
      </c>
      <c r="BV55" s="175">
        <f t="shared" si="24"/>
        <v>77</v>
      </c>
      <c r="BW55" s="176">
        <f t="shared" si="25"/>
        <v>480</v>
      </c>
    </row>
    <row r="56" spans="1:75" s="35" customFormat="1" ht="84.95" customHeight="1" x14ac:dyDescent="0.3">
      <c r="A56" s="214">
        <v>78</v>
      </c>
      <c r="B56" s="73" t="s">
        <v>207</v>
      </c>
      <c r="C56" s="215" t="s">
        <v>18</v>
      </c>
      <c r="D56" s="206">
        <v>292</v>
      </c>
      <c r="E56" s="74">
        <f t="shared" si="28"/>
        <v>16.410399999999999</v>
      </c>
      <c r="F56" s="75">
        <f t="shared" si="29"/>
        <v>308.41039999999998</v>
      </c>
      <c r="G56" s="74">
        <f t="shared" si="30"/>
        <v>58.597975999999996</v>
      </c>
      <c r="H56" s="76">
        <f t="shared" si="31"/>
        <v>367.008376</v>
      </c>
      <c r="I56" s="77" t="s">
        <v>78</v>
      </c>
      <c r="J56" s="78" t="s">
        <v>78</v>
      </c>
      <c r="K56" s="79" t="s">
        <v>78</v>
      </c>
      <c r="L56" s="80"/>
      <c r="M56" s="81">
        <f t="shared" si="32"/>
        <v>0</v>
      </c>
      <c r="N56" s="82"/>
      <c r="O56" s="83">
        <f t="shared" si="33"/>
        <v>0</v>
      </c>
      <c r="P56" s="83">
        <f t="shared" si="34"/>
        <v>0</v>
      </c>
      <c r="Q56" s="100" t="s">
        <v>78</v>
      </c>
      <c r="R56" s="80"/>
      <c r="S56" s="81">
        <f t="shared" si="35"/>
        <v>0</v>
      </c>
      <c r="T56" s="82"/>
      <c r="U56" s="83">
        <f t="shared" si="36"/>
        <v>0</v>
      </c>
      <c r="V56" s="83">
        <f t="shared" si="37"/>
        <v>0</v>
      </c>
      <c r="W56" s="100" t="s">
        <v>78</v>
      </c>
      <c r="X56" s="80"/>
      <c r="Y56" s="81">
        <f t="shared" si="38"/>
        <v>0</v>
      </c>
      <c r="Z56" s="82"/>
      <c r="AA56" s="83">
        <f t="shared" si="39"/>
        <v>0</v>
      </c>
      <c r="AB56" s="83">
        <f t="shared" si="40"/>
        <v>0</v>
      </c>
      <c r="AC56" s="100" t="s">
        <v>78</v>
      </c>
      <c r="AD56" s="85" t="e">
        <f t="shared" si="15"/>
        <v>#DIV/0!</v>
      </c>
      <c r="AE56" s="86"/>
      <c r="AF56" s="87"/>
      <c r="AG56" s="88"/>
      <c r="AH56" s="89" t="s">
        <v>78</v>
      </c>
      <c r="AI56" s="86"/>
      <c r="AJ56" s="87"/>
      <c r="AK56" s="88"/>
      <c r="AL56" s="89" t="s">
        <v>78</v>
      </c>
      <c r="AM56" s="86">
        <v>489.91596638655466</v>
      </c>
      <c r="AN56" s="87">
        <f t="shared" ref="AN56:AN63" si="42">+AM56*0.19</f>
        <v>93.084033613445385</v>
      </c>
      <c r="AO56" s="90">
        <f t="shared" ref="AO56:AO63" si="43">+AN56+AM56</f>
        <v>583</v>
      </c>
      <c r="AP56" s="91" t="s">
        <v>208</v>
      </c>
      <c r="AQ56" s="86">
        <v>490</v>
      </c>
      <c r="AR56" s="87">
        <v>93</v>
      </c>
      <c r="AS56" s="90">
        <v>583</v>
      </c>
      <c r="AT56" s="91" t="s">
        <v>209</v>
      </c>
      <c r="AU56" s="86"/>
      <c r="AV56" s="87"/>
      <c r="AW56" s="90"/>
      <c r="AX56" s="197"/>
      <c r="AY56" s="243"/>
      <c r="AZ56" s="92"/>
      <c r="BA56" s="29"/>
      <c r="BB56" s="99">
        <f t="shared" si="41"/>
        <v>336.16733599999998</v>
      </c>
      <c r="BC56" s="93"/>
      <c r="BD56" s="93"/>
      <c r="BE56" s="93"/>
      <c r="BF56" s="93"/>
      <c r="BG56" s="93"/>
      <c r="BH56" s="93">
        <f t="shared" ref="BH56:BH63" si="44">+AM56</f>
        <v>489.91596638655466</v>
      </c>
      <c r="BI56" s="93">
        <f>+AQ56</f>
        <v>490</v>
      </c>
      <c r="BJ56" s="93"/>
      <c r="BK56" s="94">
        <f t="shared" si="17"/>
        <v>3</v>
      </c>
      <c r="BM56" s="95">
        <f t="shared" si="18"/>
        <v>438.69443412885153</v>
      </c>
      <c r="BN56" s="96">
        <f t="shared" si="19"/>
        <v>490</v>
      </c>
      <c r="BO56" s="248">
        <f>(SUM(BB56:BJ56)-BN56)/(BK56-1)</f>
        <v>413.04165119327729</v>
      </c>
      <c r="BP56" s="183">
        <f t="shared" si="20"/>
        <v>432.13992807450688</v>
      </c>
      <c r="BQ56" s="184">
        <f t="shared" si="21"/>
        <v>88.791081497267825</v>
      </c>
      <c r="BR56" s="232">
        <f t="shared" si="22"/>
        <v>0.20239846824951618</v>
      </c>
      <c r="BS56" s="184"/>
      <c r="BT56" s="97"/>
      <c r="BU56" s="171">
        <f t="shared" si="23"/>
        <v>439</v>
      </c>
      <c r="BV56" s="175">
        <f t="shared" si="24"/>
        <v>83</v>
      </c>
      <c r="BW56" s="176">
        <f t="shared" si="25"/>
        <v>522</v>
      </c>
    </row>
    <row r="57" spans="1:75" s="35" customFormat="1" ht="84.95" customHeight="1" x14ac:dyDescent="0.3">
      <c r="A57" s="214">
        <v>79</v>
      </c>
      <c r="B57" s="73" t="s">
        <v>210</v>
      </c>
      <c r="C57" s="215" t="s">
        <v>18</v>
      </c>
      <c r="D57" s="206">
        <v>527</v>
      </c>
      <c r="E57" s="74">
        <f t="shared" si="28"/>
        <v>29.6174</v>
      </c>
      <c r="F57" s="75">
        <f t="shared" si="29"/>
        <v>556.61739999999998</v>
      </c>
      <c r="G57" s="74">
        <f t="shared" si="30"/>
        <v>105.757306</v>
      </c>
      <c r="H57" s="76">
        <f t="shared" si="31"/>
        <v>662.37470599999995</v>
      </c>
      <c r="I57" s="77" t="s">
        <v>78</v>
      </c>
      <c r="J57" s="78" t="s">
        <v>78</v>
      </c>
      <c r="K57" s="79" t="s">
        <v>78</v>
      </c>
      <c r="L57" s="80"/>
      <c r="M57" s="81">
        <f t="shared" si="32"/>
        <v>0</v>
      </c>
      <c r="N57" s="82"/>
      <c r="O57" s="83">
        <f t="shared" si="33"/>
        <v>0</v>
      </c>
      <c r="P57" s="83">
        <f t="shared" si="34"/>
        <v>0</v>
      </c>
      <c r="Q57" s="100" t="s">
        <v>78</v>
      </c>
      <c r="R57" s="80"/>
      <c r="S57" s="81">
        <f t="shared" si="35"/>
        <v>0</v>
      </c>
      <c r="T57" s="82"/>
      <c r="U57" s="83">
        <f t="shared" si="36"/>
        <v>0</v>
      </c>
      <c r="V57" s="83">
        <f t="shared" si="37"/>
        <v>0</v>
      </c>
      <c r="W57" s="100" t="s">
        <v>78</v>
      </c>
      <c r="X57" s="80"/>
      <c r="Y57" s="81">
        <f t="shared" si="38"/>
        <v>0</v>
      </c>
      <c r="Z57" s="82"/>
      <c r="AA57" s="83">
        <f t="shared" si="39"/>
        <v>0</v>
      </c>
      <c r="AB57" s="83">
        <f t="shared" si="40"/>
        <v>0</v>
      </c>
      <c r="AC57" s="100" t="s">
        <v>78</v>
      </c>
      <c r="AD57" s="85" t="e">
        <f t="shared" si="15"/>
        <v>#DIV/0!</v>
      </c>
      <c r="AE57" s="86"/>
      <c r="AF57" s="87"/>
      <c r="AG57" s="88"/>
      <c r="AH57" s="89" t="s">
        <v>78</v>
      </c>
      <c r="AI57" s="86"/>
      <c r="AJ57" s="87"/>
      <c r="AK57" s="88"/>
      <c r="AL57" s="89" t="s">
        <v>78</v>
      </c>
      <c r="AM57" s="86">
        <v>615.96638655462186</v>
      </c>
      <c r="AN57" s="87">
        <f t="shared" si="42"/>
        <v>117.03361344537815</v>
      </c>
      <c r="AO57" s="90">
        <f t="shared" si="43"/>
        <v>733</v>
      </c>
      <c r="AP57" s="91" t="s">
        <v>211</v>
      </c>
      <c r="AQ57" s="86"/>
      <c r="AR57" s="87"/>
      <c r="AS57" s="90"/>
      <c r="AT57" s="91" t="s">
        <v>78</v>
      </c>
      <c r="AU57" s="86"/>
      <c r="AV57" s="87"/>
      <c r="AW57" s="90"/>
      <c r="AX57" s="197"/>
      <c r="AY57" s="243"/>
      <c r="AZ57" s="92"/>
      <c r="BA57" s="29"/>
      <c r="BB57" s="99">
        <f t="shared" si="41"/>
        <v>606.71296600000005</v>
      </c>
      <c r="BC57" s="93"/>
      <c r="BD57" s="93"/>
      <c r="BE57" s="93"/>
      <c r="BF57" s="93"/>
      <c r="BG57" s="93"/>
      <c r="BH57" s="93">
        <f t="shared" si="44"/>
        <v>615.96638655462186</v>
      </c>
      <c r="BI57" s="93"/>
      <c r="BJ57" s="93"/>
      <c r="BK57" s="94">
        <f t="shared" si="17"/>
        <v>2</v>
      </c>
      <c r="BM57" s="95">
        <f t="shared" si="18"/>
        <v>611.3396762773109</v>
      </c>
      <c r="BN57" s="96">
        <f t="shared" si="19"/>
        <v>615.96638655462186</v>
      </c>
      <c r="BO57" s="248">
        <f>(SUM(BB57:BJ57)-BN57)/(BK57-1)</f>
        <v>606.71296599999994</v>
      </c>
      <c r="BP57" s="183">
        <f t="shared" si="20"/>
        <v>611.32216820826739</v>
      </c>
      <c r="BQ57" s="184">
        <f t="shared" si="21"/>
        <v>6.5431564233440671</v>
      </c>
      <c r="BR57" s="232">
        <f t="shared" si="22"/>
        <v>1.0702980155300789E-2</v>
      </c>
      <c r="BS57" s="184"/>
      <c r="BT57" s="97"/>
      <c r="BU57" s="171">
        <f t="shared" si="23"/>
        <v>611</v>
      </c>
      <c r="BV57" s="175">
        <f t="shared" si="24"/>
        <v>116</v>
      </c>
      <c r="BW57" s="176">
        <f t="shared" si="25"/>
        <v>727</v>
      </c>
    </row>
    <row r="58" spans="1:75" s="35" customFormat="1" ht="84.95" customHeight="1" x14ac:dyDescent="0.3">
      <c r="A58" s="214">
        <v>80</v>
      </c>
      <c r="B58" s="73" t="s">
        <v>212</v>
      </c>
      <c r="C58" s="215" t="s">
        <v>18</v>
      </c>
      <c r="D58" s="206"/>
      <c r="E58" s="74"/>
      <c r="F58" s="75"/>
      <c r="G58" s="74"/>
      <c r="H58" s="76"/>
      <c r="I58" s="77" t="s">
        <v>78</v>
      </c>
      <c r="J58" s="78" t="s">
        <v>78</v>
      </c>
      <c r="K58" s="79" t="s">
        <v>78</v>
      </c>
      <c r="L58" s="80"/>
      <c r="M58" s="81">
        <f t="shared" si="32"/>
        <v>0</v>
      </c>
      <c r="N58" s="82"/>
      <c r="O58" s="83">
        <f t="shared" si="33"/>
        <v>0</v>
      </c>
      <c r="P58" s="83">
        <f t="shared" si="34"/>
        <v>0</v>
      </c>
      <c r="Q58" s="100" t="s">
        <v>78</v>
      </c>
      <c r="R58" s="80"/>
      <c r="S58" s="81">
        <f t="shared" si="35"/>
        <v>0</v>
      </c>
      <c r="T58" s="82"/>
      <c r="U58" s="83">
        <f t="shared" si="36"/>
        <v>0</v>
      </c>
      <c r="V58" s="83">
        <f t="shared" si="37"/>
        <v>0</v>
      </c>
      <c r="W58" s="100" t="s">
        <v>78</v>
      </c>
      <c r="X58" s="80"/>
      <c r="Y58" s="81">
        <f t="shared" si="38"/>
        <v>0</v>
      </c>
      <c r="Z58" s="82"/>
      <c r="AA58" s="83">
        <f t="shared" si="39"/>
        <v>0</v>
      </c>
      <c r="AB58" s="83">
        <f t="shared" si="40"/>
        <v>0</v>
      </c>
      <c r="AC58" s="100" t="s">
        <v>78</v>
      </c>
      <c r="AD58" s="85" t="e">
        <f t="shared" si="15"/>
        <v>#DIV/0!</v>
      </c>
      <c r="AE58" s="86"/>
      <c r="AF58" s="87"/>
      <c r="AG58" s="88"/>
      <c r="AH58" s="89" t="s">
        <v>78</v>
      </c>
      <c r="AI58" s="86"/>
      <c r="AJ58" s="87"/>
      <c r="AK58" s="88"/>
      <c r="AL58" s="89" t="s">
        <v>78</v>
      </c>
      <c r="AM58" s="86">
        <v>987.39495798319331</v>
      </c>
      <c r="AN58" s="87">
        <f t="shared" si="42"/>
        <v>187.60504201680672</v>
      </c>
      <c r="AO58" s="90">
        <f t="shared" si="43"/>
        <v>1175</v>
      </c>
      <c r="AP58" s="91" t="s">
        <v>213</v>
      </c>
      <c r="AQ58" s="86"/>
      <c r="AR58" s="87"/>
      <c r="AS58" s="90"/>
      <c r="AT58" s="91" t="s">
        <v>78</v>
      </c>
      <c r="AU58" s="86"/>
      <c r="AV58" s="87"/>
      <c r="AW58" s="90"/>
      <c r="AX58" s="197"/>
      <c r="AY58" s="243"/>
      <c r="AZ58" s="92"/>
      <c r="BA58" s="29"/>
      <c r="BB58" s="99"/>
      <c r="BC58" s="93"/>
      <c r="BD58" s="93"/>
      <c r="BE58" s="93"/>
      <c r="BF58" s="93"/>
      <c r="BG58" s="93"/>
      <c r="BH58" s="93">
        <f t="shared" si="44"/>
        <v>987.39495798319331</v>
      </c>
      <c r="BI58" s="93"/>
      <c r="BJ58" s="93"/>
      <c r="BK58" s="94">
        <f t="shared" si="17"/>
        <v>1</v>
      </c>
      <c r="BM58" s="95">
        <f t="shared" si="18"/>
        <v>987.39495798319331</v>
      </c>
      <c r="BN58" s="96">
        <f t="shared" si="19"/>
        <v>987.39495798319331</v>
      </c>
      <c r="BO58" s="248">
        <f>+BM58</f>
        <v>987.39495798319331</v>
      </c>
      <c r="BP58" s="183">
        <f t="shared" si="20"/>
        <v>987.39495798319331</v>
      </c>
      <c r="BQ58" s="184">
        <f t="shared" si="21"/>
        <v>0</v>
      </c>
      <c r="BR58" s="232">
        <f t="shared" si="22"/>
        <v>0</v>
      </c>
      <c r="BS58" s="184"/>
      <c r="BT58" s="97"/>
      <c r="BU58" s="171">
        <f t="shared" si="23"/>
        <v>987</v>
      </c>
      <c r="BV58" s="175">
        <f t="shared" si="24"/>
        <v>188</v>
      </c>
      <c r="BW58" s="176">
        <f t="shared" si="25"/>
        <v>1175</v>
      </c>
    </row>
    <row r="59" spans="1:75" s="35" customFormat="1" ht="84.95" customHeight="1" x14ac:dyDescent="0.3">
      <c r="A59" s="214">
        <v>81</v>
      </c>
      <c r="B59" s="104" t="s">
        <v>1450</v>
      </c>
      <c r="C59" s="217" t="s">
        <v>18</v>
      </c>
      <c r="D59" s="206">
        <v>142</v>
      </c>
      <c r="E59" s="74">
        <f t="shared" ref="E59:E67" si="45">+D59*0.0562</f>
        <v>7.9804000000000004</v>
      </c>
      <c r="F59" s="75">
        <f t="shared" ref="F59:F67" si="46">+E59+D59</f>
        <v>149.9804</v>
      </c>
      <c r="G59" s="74">
        <f t="shared" ref="G59:G67" si="47">+F59*0.19</f>
        <v>28.496276000000002</v>
      </c>
      <c r="H59" s="76">
        <f t="shared" ref="H59:H67" si="48">+G59+F59</f>
        <v>178.476676</v>
      </c>
      <c r="I59" s="105"/>
      <c r="J59" s="106"/>
      <c r="K59" s="107"/>
      <c r="L59" s="80"/>
      <c r="M59" s="81">
        <f t="shared" si="32"/>
        <v>0</v>
      </c>
      <c r="N59" s="82"/>
      <c r="O59" s="83">
        <f t="shared" si="33"/>
        <v>0</v>
      </c>
      <c r="P59" s="83">
        <f t="shared" si="34"/>
        <v>0</v>
      </c>
      <c r="Q59" s="108"/>
      <c r="R59" s="80"/>
      <c r="S59" s="81">
        <f t="shared" si="35"/>
        <v>0</v>
      </c>
      <c r="T59" s="82"/>
      <c r="U59" s="83">
        <f t="shared" si="36"/>
        <v>0</v>
      </c>
      <c r="V59" s="83">
        <f t="shared" si="37"/>
        <v>0</v>
      </c>
      <c r="W59" s="109"/>
      <c r="X59" s="80"/>
      <c r="Y59" s="81">
        <f t="shared" si="38"/>
        <v>0</v>
      </c>
      <c r="Z59" s="82"/>
      <c r="AA59" s="83">
        <f t="shared" si="39"/>
        <v>0</v>
      </c>
      <c r="AB59" s="83">
        <f t="shared" si="40"/>
        <v>0</v>
      </c>
      <c r="AC59" s="109"/>
      <c r="AD59" s="85" t="e">
        <f t="shared" si="15"/>
        <v>#DIV/0!</v>
      </c>
      <c r="AE59" s="86"/>
      <c r="AF59" s="87"/>
      <c r="AG59" s="88"/>
      <c r="AH59" s="114"/>
      <c r="AI59" s="86"/>
      <c r="AJ59" s="87"/>
      <c r="AK59" s="88"/>
      <c r="AL59" s="114"/>
      <c r="AM59" s="86">
        <v>344.53781512605042</v>
      </c>
      <c r="AN59" s="87">
        <f t="shared" si="42"/>
        <v>65.462184873949582</v>
      </c>
      <c r="AO59" s="90">
        <f t="shared" si="43"/>
        <v>410</v>
      </c>
      <c r="AP59" s="91" t="s">
        <v>214</v>
      </c>
      <c r="AQ59" s="113">
        <v>490.19</v>
      </c>
      <c r="AR59" s="111">
        <v>93.14</v>
      </c>
      <c r="AS59" s="112">
        <v>583.33000000000004</v>
      </c>
      <c r="AT59" s="91" t="s">
        <v>215</v>
      </c>
      <c r="AU59" s="86"/>
      <c r="AV59" s="87"/>
      <c r="AW59" s="90"/>
      <c r="AX59" s="197"/>
      <c r="AY59" s="243"/>
      <c r="AZ59" s="92"/>
      <c r="BA59" s="29"/>
      <c r="BB59" s="99">
        <f t="shared" ref="BB59:BB67" si="49">+F59*1.09</f>
        <v>163.47863600000002</v>
      </c>
      <c r="BC59" s="93"/>
      <c r="BD59" s="93"/>
      <c r="BE59" s="93"/>
      <c r="BF59" s="93"/>
      <c r="BG59" s="93"/>
      <c r="BH59" s="93">
        <f t="shared" si="44"/>
        <v>344.53781512605042</v>
      </c>
      <c r="BI59" s="93">
        <f>+AQ59</f>
        <v>490.19</v>
      </c>
      <c r="BJ59" s="93"/>
      <c r="BK59" s="94">
        <f t="shared" si="17"/>
        <v>3</v>
      </c>
      <c r="BM59" s="95">
        <f t="shared" si="18"/>
        <v>332.73548370868349</v>
      </c>
      <c r="BN59" s="96">
        <f t="shared" si="19"/>
        <v>490.19</v>
      </c>
      <c r="BO59" s="248">
        <f t="shared" ref="BO59:BO69" si="50">(SUM(BB59:BJ59)-BN59)/(BK59-1)</f>
        <v>254.00822556302526</v>
      </c>
      <c r="BP59" s="183">
        <f t="shared" si="20"/>
        <v>302.24151397406905</v>
      </c>
      <c r="BQ59" s="184">
        <f t="shared" si="21"/>
        <v>163.67513589989508</v>
      </c>
      <c r="BR59" s="232">
        <f t="shared" si="22"/>
        <v>0.49190766814397202</v>
      </c>
      <c r="BS59" s="184"/>
      <c r="BT59" s="97"/>
      <c r="BU59" s="171">
        <f t="shared" si="23"/>
        <v>333</v>
      </c>
      <c r="BV59" s="175">
        <f t="shared" si="24"/>
        <v>63</v>
      </c>
      <c r="BW59" s="176">
        <f t="shared" si="25"/>
        <v>396</v>
      </c>
    </row>
    <row r="60" spans="1:75" s="35" customFormat="1" ht="84.95" customHeight="1" x14ac:dyDescent="0.3">
      <c r="A60" s="214">
        <v>82</v>
      </c>
      <c r="B60" s="104" t="s">
        <v>216</v>
      </c>
      <c r="C60" s="217" t="s">
        <v>18</v>
      </c>
      <c r="D60" s="206">
        <v>198</v>
      </c>
      <c r="E60" s="74">
        <f t="shared" si="45"/>
        <v>11.127599999999999</v>
      </c>
      <c r="F60" s="75">
        <f t="shared" si="46"/>
        <v>209.1276</v>
      </c>
      <c r="G60" s="74">
        <f t="shared" si="47"/>
        <v>39.734244000000004</v>
      </c>
      <c r="H60" s="76">
        <f t="shared" si="48"/>
        <v>248.86184400000002</v>
      </c>
      <c r="I60" s="105"/>
      <c r="J60" s="106"/>
      <c r="K60" s="107"/>
      <c r="L60" s="80"/>
      <c r="M60" s="81">
        <f t="shared" si="32"/>
        <v>0</v>
      </c>
      <c r="N60" s="82"/>
      <c r="O60" s="83">
        <f t="shared" si="33"/>
        <v>0</v>
      </c>
      <c r="P60" s="83">
        <f t="shared" si="34"/>
        <v>0</v>
      </c>
      <c r="Q60" s="108"/>
      <c r="R60" s="80"/>
      <c r="S60" s="81">
        <f t="shared" si="35"/>
        <v>0</v>
      </c>
      <c r="T60" s="82"/>
      <c r="U60" s="83">
        <f t="shared" si="36"/>
        <v>0</v>
      </c>
      <c r="V60" s="83">
        <f t="shared" si="37"/>
        <v>0</v>
      </c>
      <c r="W60" s="109"/>
      <c r="X60" s="80"/>
      <c r="Y60" s="81">
        <f t="shared" si="38"/>
        <v>0</v>
      </c>
      <c r="Z60" s="82"/>
      <c r="AA60" s="83">
        <f t="shared" si="39"/>
        <v>0</v>
      </c>
      <c r="AB60" s="83">
        <f t="shared" si="40"/>
        <v>0</v>
      </c>
      <c r="AC60" s="109"/>
      <c r="AD60" s="85" t="e">
        <f t="shared" si="15"/>
        <v>#DIV/0!</v>
      </c>
      <c r="AE60" s="113">
        <v>170.45</v>
      </c>
      <c r="AF60" s="111">
        <v>32.39</v>
      </c>
      <c r="AG60" s="115">
        <v>202.83</v>
      </c>
      <c r="AH60" s="114" t="s">
        <v>217</v>
      </c>
      <c r="AI60" s="86"/>
      <c r="AJ60" s="87"/>
      <c r="AK60" s="88"/>
      <c r="AL60" s="114"/>
      <c r="AM60" s="86">
        <v>178.1512605042017</v>
      </c>
      <c r="AN60" s="87">
        <f t="shared" si="42"/>
        <v>33.848739495798327</v>
      </c>
      <c r="AO60" s="90">
        <f t="shared" si="43"/>
        <v>212.00000000000003</v>
      </c>
      <c r="AP60" s="91" t="s">
        <v>218</v>
      </c>
      <c r="AQ60" s="113">
        <v>191.6</v>
      </c>
      <c r="AR60" s="111">
        <v>36.4</v>
      </c>
      <c r="AS60" s="112">
        <v>228</v>
      </c>
      <c r="AT60" s="91" t="s">
        <v>219</v>
      </c>
      <c r="AU60" s="86"/>
      <c r="AV60" s="87"/>
      <c r="AW60" s="90"/>
      <c r="AX60" s="197"/>
      <c r="AY60" s="243"/>
      <c r="AZ60" s="92"/>
      <c r="BA60" s="29"/>
      <c r="BB60" s="99">
        <f t="shared" si="49"/>
        <v>227.94908400000003</v>
      </c>
      <c r="BC60" s="93"/>
      <c r="BD60" s="93"/>
      <c r="BE60" s="93"/>
      <c r="BF60" s="93">
        <f>+AE60</f>
        <v>170.45</v>
      </c>
      <c r="BG60" s="93"/>
      <c r="BH60" s="93">
        <f t="shared" si="44"/>
        <v>178.1512605042017</v>
      </c>
      <c r="BI60" s="93">
        <f>+AQ60</f>
        <v>191.6</v>
      </c>
      <c r="BJ60" s="93"/>
      <c r="BK60" s="94">
        <f t="shared" si="17"/>
        <v>4</v>
      </c>
      <c r="BM60" s="95">
        <f t="shared" si="18"/>
        <v>192.03758612605043</v>
      </c>
      <c r="BN60" s="96">
        <f t="shared" si="19"/>
        <v>227.94908400000003</v>
      </c>
      <c r="BO60" s="248">
        <f t="shared" si="50"/>
        <v>180.06708683473389</v>
      </c>
      <c r="BP60" s="183">
        <f t="shared" si="20"/>
        <v>190.8335877550978</v>
      </c>
      <c r="BQ60" s="184">
        <f t="shared" si="21"/>
        <v>25.486474028355151</v>
      </c>
      <c r="BR60" s="232">
        <f t="shared" si="22"/>
        <v>0.13271607159041374</v>
      </c>
      <c r="BS60" s="184"/>
      <c r="BT60" s="97"/>
      <c r="BU60" s="171">
        <f t="shared" si="23"/>
        <v>192</v>
      </c>
      <c r="BV60" s="175">
        <f t="shared" si="24"/>
        <v>36</v>
      </c>
      <c r="BW60" s="176">
        <f t="shared" si="25"/>
        <v>228</v>
      </c>
    </row>
    <row r="61" spans="1:75" s="35" customFormat="1" ht="84.95" customHeight="1" x14ac:dyDescent="0.3">
      <c r="A61" s="214">
        <v>83</v>
      </c>
      <c r="B61" s="104" t="s">
        <v>220</v>
      </c>
      <c r="C61" s="217" t="s">
        <v>18</v>
      </c>
      <c r="D61" s="206">
        <v>43355</v>
      </c>
      <c r="E61" s="74">
        <f t="shared" si="45"/>
        <v>2436.5509999999999</v>
      </c>
      <c r="F61" s="75">
        <f t="shared" si="46"/>
        <v>45791.550999999999</v>
      </c>
      <c r="G61" s="74">
        <f t="shared" si="47"/>
        <v>8700.3946899999992</v>
      </c>
      <c r="H61" s="76">
        <f t="shared" si="48"/>
        <v>54491.94569</v>
      </c>
      <c r="I61" s="105"/>
      <c r="J61" s="106"/>
      <c r="K61" s="107"/>
      <c r="L61" s="80"/>
      <c r="M61" s="81">
        <f t="shared" si="32"/>
        <v>0</v>
      </c>
      <c r="N61" s="82"/>
      <c r="O61" s="83">
        <f t="shared" si="33"/>
        <v>0</v>
      </c>
      <c r="P61" s="83">
        <f t="shared" si="34"/>
        <v>0</v>
      </c>
      <c r="Q61" s="108"/>
      <c r="R61" s="80"/>
      <c r="S61" s="81">
        <f t="shared" si="35"/>
        <v>0</v>
      </c>
      <c r="T61" s="82"/>
      <c r="U61" s="83">
        <f t="shared" si="36"/>
        <v>0</v>
      </c>
      <c r="V61" s="83">
        <f t="shared" si="37"/>
        <v>0</v>
      </c>
      <c r="W61" s="109"/>
      <c r="X61" s="80"/>
      <c r="Y61" s="81">
        <f t="shared" si="38"/>
        <v>0</v>
      </c>
      <c r="Z61" s="82"/>
      <c r="AA61" s="83">
        <f t="shared" si="39"/>
        <v>0</v>
      </c>
      <c r="AB61" s="83">
        <f t="shared" si="40"/>
        <v>0</v>
      </c>
      <c r="AC61" s="109"/>
      <c r="AD61" s="85" t="e">
        <f t="shared" si="15"/>
        <v>#DIV/0!</v>
      </c>
      <c r="AE61" s="113">
        <v>45724.07</v>
      </c>
      <c r="AF61" s="111">
        <v>8687.57</v>
      </c>
      <c r="AG61" s="115">
        <v>54411.64</v>
      </c>
      <c r="AH61" s="114" t="s">
        <v>221</v>
      </c>
      <c r="AI61" s="113">
        <v>39072.269999999997</v>
      </c>
      <c r="AJ61" s="111">
        <v>7423.73</v>
      </c>
      <c r="AK61" s="115">
        <v>46496</v>
      </c>
      <c r="AL61" s="114" t="s">
        <v>222</v>
      </c>
      <c r="AM61" s="86">
        <v>39411.764705882357</v>
      </c>
      <c r="AN61" s="87">
        <f t="shared" si="42"/>
        <v>7488.2352941176478</v>
      </c>
      <c r="AO61" s="90">
        <f t="shared" si="43"/>
        <v>46900.000000000007</v>
      </c>
      <c r="AP61" s="91" t="s">
        <v>223</v>
      </c>
      <c r="AQ61" s="86"/>
      <c r="AR61" s="87"/>
      <c r="AS61" s="90"/>
      <c r="AT61" s="91"/>
      <c r="AU61" s="86"/>
      <c r="AV61" s="87"/>
      <c r="AW61" s="90"/>
      <c r="AX61" s="197"/>
      <c r="AY61" s="243"/>
      <c r="AZ61" s="92"/>
      <c r="BA61" s="29"/>
      <c r="BB61" s="99">
        <f t="shared" si="49"/>
        <v>49912.790590000004</v>
      </c>
      <c r="BC61" s="93"/>
      <c r="BD61" s="93"/>
      <c r="BE61" s="93"/>
      <c r="BF61" s="93">
        <f>+AE61</f>
        <v>45724.07</v>
      </c>
      <c r="BG61" s="93">
        <f>+AI61</f>
        <v>39072.269999999997</v>
      </c>
      <c r="BH61" s="93">
        <f t="shared" si="44"/>
        <v>39411.764705882357</v>
      </c>
      <c r="BI61" s="93"/>
      <c r="BJ61" s="93"/>
      <c r="BK61" s="94">
        <f t="shared" si="17"/>
        <v>4</v>
      </c>
      <c r="BM61" s="95">
        <f t="shared" si="18"/>
        <v>43530.223823970584</v>
      </c>
      <c r="BN61" s="96">
        <f t="shared" si="19"/>
        <v>49912.790590000004</v>
      </c>
      <c r="BO61" s="248">
        <f t="shared" si="50"/>
        <v>41402.701568627446</v>
      </c>
      <c r="BP61" s="183">
        <f t="shared" si="20"/>
        <v>43297.499345301636</v>
      </c>
      <c r="BQ61" s="184">
        <f t="shared" si="21"/>
        <v>5240.3936674936631</v>
      </c>
      <c r="BR61" s="232">
        <f t="shared" si="22"/>
        <v>0.12038517625558268</v>
      </c>
      <c r="BS61" s="184"/>
      <c r="BT61" s="97"/>
      <c r="BU61" s="171">
        <f t="shared" si="23"/>
        <v>43530</v>
      </c>
      <c r="BV61" s="175">
        <f t="shared" si="24"/>
        <v>8271</v>
      </c>
      <c r="BW61" s="176">
        <f t="shared" si="25"/>
        <v>51801</v>
      </c>
    </row>
    <row r="62" spans="1:75" s="35" customFormat="1" ht="84.95" customHeight="1" x14ac:dyDescent="0.3">
      <c r="A62" s="214">
        <v>84</v>
      </c>
      <c r="B62" s="104" t="s">
        <v>224</v>
      </c>
      <c r="C62" s="217" t="s">
        <v>18</v>
      </c>
      <c r="D62" s="206">
        <v>15555</v>
      </c>
      <c r="E62" s="74">
        <f t="shared" si="45"/>
        <v>874.19100000000003</v>
      </c>
      <c r="F62" s="75">
        <f t="shared" si="46"/>
        <v>16429.190999999999</v>
      </c>
      <c r="G62" s="74">
        <f t="shared" si="47"/>
        <v>3121.5462899999998</v>
      </c>
      <c r="H62" s="76">
        <f t="shared" si="48"/>
        <v>19550.737289999997</v>
      </c>
      <c r="I62" s="105"/>
      <c r="J62" s="106"/>
      <c r="K62" s="107"/>
      <c r="L62" s="80"/>
      <c r="M62" s="81">
        <f t="shared" si="32"/>
        <v>0</v>
      </c>
      <c r="N62" s="82"/>
      <c r="O62" s="83">
        <f t="shared" si="33"/>
        <v>0</v>
      </c>
      <c r="P62" s="83">
        <f t="shared" si="34"/>
        <v>0</v>
      </c>
      <c r="Q62" s="108"/>
      <c r="R62" s="80"/>
      <c r="S62" s="81">
        <f t="shared" si="35"/>
        <v>0</v>
      </c>
      <c r="T62" s="82"/>
      <c r="U62" s="83">
        <f t="shared" si="36"/>
        <v>0</v>
      </c>
      <c r="V62" s="83">
        <f t="shared" si="37"/>
        <v>0</v>
      </c>
      <c r="W62" s="109"/>
      <c r="X62" s="80"/>
      <c r="Y62" s="81">
        <f t="shared" si="38"/>
        <v>0</v>
      </c>
      <c r="Z62" s="82"/>
      <c r="AA62" s="83">
        <f t="shared" si="39"/>
        <v>0</v>
      </c>
      <c r="AB62" s="83">
        <f t="shared" si="40"/>
        <v>0</v>
      </c>
      <c r="AC62" s="109"/>
      <c r="AD62" s="85" t="e">
        <f t="shared" si="15"/>
        <v>#DIV/0!</v>
      </c>
      <c r="AE62" s="113">
        <v>64579.18</v>
      </c>
      <c r="AF62" s="111">
        <v>12270.04</v>
      </c>
      <c r="AG62" s="115">
        <v>76849.23</v>
      </c>
      <c r="AH62" s="114" t="s">
        <v>225</v>
      </c>
      <c r="AI62" s="86"/>
      <c r="AJ62" s="87"/>
      <c r="AK62" s="88"/>
      <c r="AL62" s="114"/>
      <c r="AM62" s="86">
        <v>20084.033613445379</v>
      </c>
      <c r="AN62" s="87">
        <f t="shared" si="42"/>
        <v>3815.9663865546222</v>
      </c>
      <c r="AO62" s="90">
        <f t="shared" si="43"/>
        <v>23900</v>
      </c>
      <c r="AP62" s="91" t="s">
        <v>226</v>
      </c>
      <c r="AQ62" s="86"/>
      <c r="AR62" s="87"/>
      <c r="AS62" s="90"/>
      <c r="AT62" s="91"/>
      <c r="AU62" s="86"/>
      <c r="AV62" s="87"/>
      <c r="AW62" s="90"/>
      <c r="AX62" s="197"/>
      <c r="AY62" s="243"/>
      <c r="AZ62" s="92"/>
      <c r="BA62" s="29"/>
      <c r="BB62" s="99">
        <f t="shared" si="49"/>
        <v>17907.818190000002</v>
      </c>
      <c r="BC62" s="93"/>
      <c r="BD62" s="93"/>
      <c r="BE62" s="93"/>
      <c r="BF62" s="93">
        <f>+AE62</f>
        <v>64579.18</v>
      </c>
      <c r="BG62" s="93"/>
      <c r="BH62" s="93">
        <f t="shared" si="44"/>
        <v>20084.033613445379</v>
      </c>
      <c r="BI62" s="93"/>
      <c r="BJ62" s="93"/>
      <c r="BK62" s="94">
        <f t="shared" si="17"/>
        <v>3</v>
      </c>
      <c r="BM62" s="95">
        <f t="shared" si="18"/>
        <v>34190.343934481796</v>
      </c>
      <c r="BN62" s="96">
        <f t="shared" si="19"/>
        <v>64579.18</v>
      </c>
      <c r="BO62" s="248">
        <f t="shared" si="50"/>
        <v>18995.92590172269</v>
      </c>
      <c r="BP62" s="183">
        <f t="shared" si="20"/>
        <v>28531.769978491797</v>
      </c>
      <c r="BQ62" s="184">
        <f t="shared" si="21"/>
        <v>26339.98854318307</v>
      </c>
      <c r="BR62" s="232">
        <f t="shared" si="22"/>
        <v>0.77039261709849449</v>
      </c>
      <c r="BS62" s="184"/>
      <c r="BT62" s="97"/>
      <c r="BU62" s="171">
        <f t="shared" si="23"/>
        <v>34190</v>
      </c>
      <c r="BV62" s="175">
        <f t="shared" si="24"/>
        <v>6496</v>
      </c>
      <c r="BW62" s="176">
        <f t="shared" si="25"/>
        <v>40686</v>
      </c>
    </row>
    <row r="63" spans="1:75" s="35" customFormat="1" ht="84.95" customHeight="1" x14ac:dyDescent="0.3">
      <c r="A63" s="214">
        <v>85</v>
      </c>
      <c r="B63" s="104" t="s">
        <v>227</v>
      </c>
      <c r="C63" s="217" t="s">
        <v>18</v>
      </c>
      <c r="D63" s="206">
        <v>28652</v>
      </c>
      <c r="E63" s="74">
        <f t="shared" si="45"/>
        <v>1610.2424000000001</v>
      </c>
      <c r="F63" s="75">
        <f t="shared" si="46"/>
        <v>30262.242399999999</v>
      </c>
      <c r="G63" s="74">
        <f t="shared" si="47"/>
        <v>5749.8260559999999</v>
      </c>
      <c r="H63" s="76">
        <f t="shared" si="48"/>
        <v>36012.068456000001</v>
      </c>
      <c r="I63" s="105"/>
      <c r="J63" s="106"/>
      <c r="K63" s="107"/>
      <c r="L63" s="80"/>
      <c r="M63" s="81">
        <f t="shared" si="32"/>
        <v>0</v>
      </c>
      <c r="N63" s="82"/>
      <c r="O63" s="83">
        <f t="shared" si="33"/>
        <v>0</v>
      </c>
      <c r="P63" s="83">
        <f t="shared" si="34"/>
        <v>0</v>
      </c>
      <c r="Q63" s="108"/>
      <c r="R63" s="80"/>
      <c r="S63" s="81">
        <f t="shared" si="35"/>
        <v>0</v>
      </c>
      <c r="T63" s="82"/>
      <c r="U63" s="83">
        <f t="shared" si="36"/>
        <v>0</v>
      </c>
      <c r="V63" s="83">
        <f t="shared" si="37"/>
        <v>0</v>
      </c>
      <c r="W63" s="109"/>
      <c r="X63" s="80"/>
      <c r="Y63" s="81">
        <f t="shared" si="38"/>
        <v>0</v>
      </c>
      <c r="Z63" s="82"/>
      <c r="AA63" s="83">
        <f t="shared" si="39"/>
        <v>0</v>
      </c>
      <c r="AB63" s="83">
        <f t="shared" si="40"/>
        <v>0</v>
      </c>
      <c r="AC63" s="109"/>
      <c r="AD63" s="85" t="e">
        <f t="shared" si="15"/>
        <v>#DIV/0!</v>
      </c>
      <c r="AE63" s="86"/>
      <c r="AF63" s="87"/>
      <c r="AG63" s="88"/>
      <c r="AH63" s="114"/>
      <c r="AI63" s="86"/>
      <c r="AJ63" s="87"/>
      <c r="AK63" s="88"/>
      <c r="AL63" s="114"/>
      <c r="AM63" s="86">
        <v>25126.050420168067</v>
      </c>
      <c r="AN63" s="87">
        <f t="shared" si="42"/>
        <v>4773.9495798319331</v>
      </c>
      <c r="AO63" s="90">
        <f t="shared" si="43"/>
        <v>29900</v>
      </c>
      <c r="AP63" s="91" t="s">
        <v>228</v>
      </c>
      <c r="AQ63" s="86"/>
      <c r="AR63" s="87"/>
      <c r="AS63" s="90"/>
      <c r="AT63" s="91"/>
      <c r="AU63" s="86"/>
      <c r="AV63" s="87"/>
      <c r="AW63" s="90"/>
      <c r="AX63" s="197"/>
      <c r="AY63" s="243"/>
      <c r="AZ63" s="92"/>
      <c r="BA63" s="29"/>
      <c r="BB63" s="99">
        <f t="shared" si="49"/>
        <v>32985.844216000005</v>
      </c>
      <c r="BC63" s="93"/>
      <c r="BD63" s="93"/>
      <c r="BE63" s="93"/>
      <c r="BF63" s="93"/>
      <c r="BG63" s="93"/>
      <c r="BH63" s="93">
        <f t="shared" si="44"/>
        <v>25126.050420168067</v>
      </c>
      <c r="BI63" s="93"/>
      <c r="BJ63" s="93"/>
      <c r="BK63" s="94">
        <f t="shared" si="17"/>
        <v>2</v>
      </c>
      <c r="BM63" s="95">
        <f t="shared" si="18"/>
        <v>29055.947318084036</v>
      </c>
      <c r="BN63" s="96">
        <f t="shared" si="19"/>
        <v>32985.844216000005</v>
      </c>
      <c r="BO63" s="248">
        <f t="shared" si="50"/>
        <v>25126.050420168067</v>
      </c>
      <c r="BP63" s="183">
        <f t="shared" si="20"/>
        <v>28788.955954029065</v>
      </c>
      <c r="BQ63" s="184">
        <f t="shared" si="21"/>
        <v>5557.7134917607127</v>
      </c>
      <c r="BR63" s="232">
        <f t="shared" si="22"/>
        <v>0.19127627920434953</v>
      </c>
      <c r="BS63" s="184"/>
      <c r="BT63" s="97"/>
      <c r="BU63" s="171">
        <f t="shared" si="23"/>
        <v>29056</v>
      </c>
      <c r="BV63" s="175">
        <f t="shared" si="24"/>
        <v>5521</v>
      </c>
      <c r="BW63" s="176">
        <f t="shared" si="25"/>
        <v>34577</v>
      </c>
    </row>
    <row r="64" spans="1:75" s="35" customFormat="1" ht="84.95" customHeight="1" x14ac:dyDescent="0.3">
      <c r="A64" s="214">
        <v>86</v>
      </c>
      <c r="B64" s="104" t="s">
        <v>229</v>
      </c>
      <c r="C64" s="217" t="s">
        <v>18</v>
      </c>
      <c r="D64" s="206">
        <v>80233</v>
      </c>
      <c r="E64" s="74">
        <f t="shared" si="45"/>
        <v>4509.0946000000004</v>
      </c>
      <c r="F64" s="75">
        <f t="shared" si="46"/>
        <v>84742.094599999997</v>
      </c>
      <c r="G64" s="74">
        <f t="shared" si="47"/>
        <v>16100.997974</v>
      </c>
      <c r="H64" s="76">
        <f t="shared" si="48"/>
        <v>100843.09257399999</v>
      </c>
      <c r="I64" s="105"/>
      <c r="J64" s="106"/>
      <c r="K64" s="107"/>
      <c r="L64" s="80"/>
      <c r="M64" s="81">
        <f t="shared" si="32"/>
        <v>0</v>
      </c>
      <c r="N64" s="82"/>
      <c r="O64" s="83">
        <f t="shared" si="33"/>
        <v>0</v>
      </c>
      <c r="P64" s="83">
        <f t="shared" si="34"/>
        <v>0</v>
      </c>
      <c r="Q64" s="108"/>
      <c r="R64" s="80"/>
      <c r="S64" s="81">
        <f t="shared" si="35"/>
        <v>0</v>
      </c>
      <c r="T64" s="82"/>
      <c r="U64" s="83">
        <f t="shared" si="36"/>
        <v>0</v>
      </c>
      <c r="V64" s="83">
        <f t="shared" si="37"/>
        <v>0</v>
      </c>
      <c r="W64" s="109"/>
      <c r="X64" s="80"/>
      <c r="Y64" s="81">
        <f t="shared" si="38"/>
        <v>0</v>
      </c>
      <c r="Z64" s="82"/>
      <c r="AA64" s="83">
        <f t="shared" si="39"/>
        <v>0</v>
      </c>
      <c r="AB64" s="83">
        <f t="shared" si="40"/>
        <v>0</v>
      </c>
      <c r="AC64" s="109"/>
      <c r="AD64" s="85" t="e">
        <f t="shared" si="15"/>
        <v>#DIV/0!</v>
      </c>
      <c r="AE64" s="86"/>
      <c r="AF64" s="87"/>
      <c r="AG64" s="88"/>
      <c r="AH64" s="114"/>
      <c r="AI64" s="113">
        <v>63361.34</v>
      </c>
      <c r="AJ64" s="111">
        <v>12038.65</v>
      </c>
      <c r="AK64" s="115">
        <v>75400</v>
      </c>
      <c r="AL64" s="114" t="s">
        <v>230</v>
      </c>
      <c r="AM64" s="86"/>
      <c r="AN64" s="87"/>
      <c r="AO64" s="90"/>
      <c r="AP64" s="91"/>
      <c r="AQ64" s="86"/>
      <c r="AR64" s="87"/>
      <c r="AS64" s="90"/>
      <c r="AT64" s="91"/>
      <c r="AU64" s="86"/>
      <c r="AV64" s="87"/>
      <c r="AW64" s="90"/>
      <c r="AX64" s="197"/>
      <c r="AY64" s="243"/>
      <c r="AZ64" s="92"/>
      <c r="BA64" s="29"/>
      <c r="BB64" s="99">
        <f t="shared" si="49"/>
        <v>92368.883113999997</v>
      </c>
      <c r="BC64" s="93"/>
      <c r="BD64" s="93"/>
      <c r="BE64" s="93"/>
      <c r="BF64" s="93"/>
      <c r="BG64" s="93">
        <f>+AI64</f>
        <v>63361.34</v>
      </c>
      <c r="BH64" s="93"/>
      <c r="BI64" s="93"/>
      <c r="BJ64" s="93"/>
      <c r="BK64" s="94">
        <f t="shared" si="17"/>
        <v>2</v>
      </c>
      <c r="BM64" s="95">
        <f t="shared" si="18"/>
        <v>77865.111556999997</v>
      </c>
      <c r="BN64" s="96">
        <f t="shared" si="19"/>
        <v>92368.883113999997</v>
      </c>
      <c r="BO64" s="248">
        <f t="shared" si="50"/>
        <v>63361.34</v>
      </c>
      <c r="BP64" s="183">
        <f t="shared" si="20"/>
        <v>76502.393481553328</v>
      </c>
      <c r="BQ64" s="184">
        <f t="shared" si="21"/>
        <v>20511.430441470515</v>
      </c>
      <c r="BR64" s="232">
        <f t="shared" si="22"/>
        <v>0.26342260392776073</v>
      </c>
      <c r="BS64" s="184"/>
      <c r="BT64" s="97"/>
      <c r="BU64" s="171">
        <f t="shared" si="23"/>
        <v>77865</v>
      </c>
      <c r="BV64" s="175">
        <f t="shared" si="24"/>
        <v>14794</v>
      </c>
      <c r="BW64" s="176">
        <f t="shared" si="25"/>
        <v>92659</v>
      </c>
    </row>
    <row r="65" spans="1:75" s="35" customFormat="1" ht="84.95" customHeight="1" x14ac:dyDescent="0.3">
      <c r="A65" s="214">
        <v>87</v>
      </c>
      <c r="B65" s="104" t="s">
        <v>231</v>
      </c>
      <c r="C65" s="217" t="s">
        <v>18</v>
      </c>
      <c r="D65" s="206">
        <v>12267</v>
      </c>
      <c r="E65" s="74">
        <f t="shared" si="45"/>
        <v>689.40539999999999</v>
      </c>
      <c r="F65" s="75">
        <f t="shared" si="46"/>
        <v>12956.4054</v>
      </c>
      <c r="G65" s="74">
        <f t="shared" si="47"/>
        <v>2461.7170259999998</v>
      </c>
      <c r="H65" s="76">
        <f t="shared" si="48"/>
        <v>15418.122426</v>
      </c>
      <c r="I65" s="105"/>
      <c r="J65" s="106"/>
      <c r="K65" s="107"/>
      <c r="L65" s="80"/>
      <c r="M65" s="81">
        <f t="shared" si="32"/>
        <v>0</v>
      </c>
      <c r="N65" s="82"/>
      <c r="O65" s="83">
        <f t="shared" si="33"/>
        <v>0</v>
      </c>
      <c r="P65" s="83">
        <f t="shared" si="34"/>
        <v>0</v>
      </c>
      <c r="Q65" s="108"/>
      <c r="R65" s="80"/>
      <c r="S65" s="81">
        <f t="shared" si="35"/>
        <v>0</v>
      </c>
      <c r="T65" s="82"/>
      <c r="U65" s="83">
        <f t="shared" si="36"/>
        <v>0</v>
      </c>
      <c r="V65" s="83">
        <f t="shared" si="37"/>
        <v>0</v>
      </c>
      <c r="W65" s="109"/>
      <c r="X65" s="80"/>
      <c r="Y65" s="81">
        <f t="shared" si="38"/>
        <v>0</v>
      </c>
      <c r="Z65" s="82"/>
      <c r="AA65" s="83">
        <f t="shared" si="39"/>
        <v>0</v>
      </c>
      <c r="AB65" s="83">
        <f t="shared" si="40"/>
        <v>0</v>
      </c>
      <c r="AC65" s="109"/>
      <c r="AD65" s="85" t="e">
        <f t="shared" si="15"/>
        <v>#DIV/0!</v>
      </c>
      <c r="AE65" s="86"/>
      <c r="AF65" s="87"/>
      <c r="AG65" s="88"/>
      <c r="AH65" s="114"/>
      <c r="AI65" s="86"/>
      <c r="AJ65" s="87"/>
      <c r="AK65" s="88"/>
      <c r="AL65" s="114"/>
      <c r="AM65" s="86">
        <v>19243.697478991598</v>
      </c>
      <c r="AN65" s="87">
        <f t="shared" ref="AN65:AN74" si="51">+AM65*0.19</f>
        <v>3656.3025210084038</v>
      </c>
      <c r="AO65" s="90">
        <f t="shared" ref="AO65:AO74" si="52">+AN65+AM65</f>
        <v>22900.000000000004</v>
      </c>
      <c r="AP65" s="91" t="s">
        <v>232</v>
      </c>
      <c r="AQ65" s="86"/>
      <c r="AR65" s="87"/>
      <c r="AS65" s="90"/>
      <c r="AT65" s="91"/>
      <c r="AU65" s="86"/>
      <c r="AV65" s="87"/>
      <c r="AW65" s="90"/>
      <c r="AX65" s="197"/>
      <c r="AY65" s="243"/>
      <c r="AZ65" s="92"/>
      <c r="BA65" s="29"/>
      <c r="BB65" s="99">
        <f t="shared" si="49"/>
        <v>14122.481886000001</v>
      </c>
      <c r="BC65" s="93"/>
      <c r="BD65" s="93"/>
      <c r="BE65" s="93"/>
      <c r="BF65" s="93"/>
      <c r="BG65" s="93"/>
      <c r="BH65" s="93">
        <f t="shared" ref="BH65:BH74" si="53">+AM65</f>
        <v>19243.697478991598</v>
      </c>
      <c r="BI65" s="93"/>
      <c r="BJ65" s="93"/>
      <c r="BK65" s="94">
        <f t="shared" si="17"/>
        <v>2</v>
      </c>
      <c r="BM65" s="95">
        <f t="shared" si="18"/>
        <v>16683.0896824958</v>
      </c>
      <c r="BN65" s="96">
        <f t="shared" si="19"/>
        <v>19243.697478991598</v>
      </c>
      <c r="BO65" s="248">
        <f t="shared" si="50"/>
        <v>14122.481886000001</v>
      </c>
      <c r="BP65" s="183">
        <f t="shared" si="20"/>
        <v>16485.410794600259</v>
      </c>
      <c r="BQ65" s="184">
        <f t="shared" si="21"/>
        <v>3621.2462737226392</v>
      </c>
      <c r="BR65" s="232">
        <f t="shared" si="22"/>
        <v>0.21706088875864021</v>
      </c>
      <c r="BS65" s="184"/>
      <c r="BT65" s="97"/>
      <c r="BU65" s="171">
        <f t="shared" si="23"/>
        <v>16683</v>
      </c>
      <c r="BV65" s="175">
        <f t="shared" si="24"/>
        <v>3170</v>
      </c>
      <c r="BW65" s="176">
        <f t="shared" si="25"/>
        <v>19853</v>
      </c>
    </row>
    <row r="66" spans="1:75" s="35" customFormat="1" ht="84.95" customHeight="1" x14ac:dyDescent="0.3">
      <c r="A66" s="214">
        <v>88</v>
      </c>
      <c r="B66" s="104" t="s">
        <v>233</v>
      </c>
      <c r="C66" s="217" t="s">
        <v>18</v>
      </c>
      <c r="D66" s="206">
        <v>19296</v>
      </c>
      <c r="E66" s="74">
        <f t="shared" si="45"/>
        <v>1084.4351999999999</v>
      </c>
      <c r="F66" s="75">
        <f t="shared" si="46"/>
        <v>20380.4352</v>
      </c>
      <c r="G66" s="74">
        <f t="shared" si="47"/>
        <v>3872.2826880000002</v>
      </c>
      <c r="H66" s="76">
        <f t="shared" si="48"/>
        <v>24252.717887999999</v>
      </c>
      <c r="I66" s="105"/>
      <c r="J66" s="106"/>
      <c r="K66" s="107"/>
      <c r="L66" s="80"/>
      <c r="M66" s="81">
        <f t="shared" si="32"/>
        <v>0</v>
      </c>
      <c r="N66" s="82"/>
      <c r="O66" s="83">
        <f t="shared" si="33"/>
        <v>0</v>
      </c>
      <c r="P66" s="83">
        <f t="shared" si="34"/>
        <v>0</v>
      </c>
      <c r="Q66" s="108"/>
      <c r="R66" s="80"/>
      <c r="S66" s="81">
        <f t="shared" si="35"/>
        <v>0</v>
      </c>
      <c r="T66" s="82"/>
      <c r="U66" s="83">
        <f t="shared" si="36"/>
        <v>0</v>
      </c>
      <c r="V66" s="83">
        <f t="shared" si="37"/>
        <v>0</v>
      </c>
      <c r="W66" s="109"/>
      <c r="X66" s="80"/>
      <c r="Y66" s="81">
        <f t="shared" si="38"/>
        <v>0</v>
      </c>
      <c r="Z66" s="82"/>
      <c r="AA66" s="83">
        <f t="shared" si="39"/>
        <v>0</v>
      </c>
      <c r="AB66" s="83">
        <f t="shared" si="40"/>
        <v>0</v>
      </c>
      <c r="AC66" s="109"/>
      <c r="AD66" s="85" t="e">
        <f t="shared" si="15"/>
        <v>#DIV/0!</v>
      </c>
      <c r="AE66" s="86"/>
      <c r="AF66" s="87"/>
      <c r="AG66" s="88"/>
      <c r="AH66" s="114"/>
      <c r="AI66" s="86"/>
      <c r="AJ66" s="87"/>
      <c r="AK66" s="88"/>
      <c r="AL66" s="114"/>
      <c r="AM66" s="86">
        <v>55378.151260504201</v>
      </c>
      <c r="AN66" s="87">
        <f t="shared" si="51"/>
        <v>10521.848739495797</v>
      </c>
      <c r="AO66" s="90">
        <f t="shared" si="52"/>
        <v>65900</v>
      </c>
      <c r="AP66" s="91" t="s">
        <v>234</v>
      </c>
      <c r="AQ66" s="113">
        <v>33521.01</v>
      </c>
      <c r="AR66" s="111">
        <v>6368.99</v>
      </c>
      <c r="AS66" s="112">
        <v>39890</v>
      </c>
      <c r="AT66" s="91" t="s">
        <v>235</v>
      </c>
      <c r="AU66" s="86"/>
      <c r="AV66" s="87"/>
      <c r="AW66" s="90"/>
      <c r="AX66" s="197"/>
      <c r="AY66" s="243"/>
      <c r="AZ66" s="92"/>
      <c r="BA66" s="29"/>
      <c r="BB66" s="99">
        <f t="shared" si="49"/>
        <v>22214.674368</v>
      </c>
      <c r="BC66" s="93"/>
      <c r="BD66" s="93"/>
      <c r="BE66" s="93"/>
      <c r="BF66" s="93"/>
      <c r="BG66" s="93"/>
      <c r="BH66" s="93">
        <f t="shared" si="53"/>
        <v>55378.151260504201</v>
      </c>
      <c r="BI66" s="93">
        <f>+AQ66</f>
        <v>33521.01</v>
      </c>
      <c r="BJ66" s="93"/>
      <c r="BK66" s="94">
        <f t="shared" si="17"/>
        <v>3</v>
      </c>
      <c r="BM66" s="95">
        <f t="shared" si="18"/>
        <v>37037.945209501398</v>
      </c>
      <c r="BN66" s="96">
        <f t="shared" si="19"/>
        <v>55378.151260504201</v>
      </c>
      <c r="BO66" s="248">
        <f t="shared" si="50"/>
        <v>27867.842183999997</v>
      </c>
      <c r="BP66" s="183">
        <f t="shared" si="20"/>
        <v>34548.709791716727</v>
      </c>
      <c r="BQ66" s="184">
        <f t="shared" si="21"/>
        <v>16859.142174226661</v>
      </c>
      <c r="BR66" s="232">
        <f t="shared" si="22"/>
        <v>0.45518567725246706</v>
      </c>
      <c r="BS66" s="184"/>
      <c r="BT66" s="97"/>
      <c r="BU66" s="171">
        <f t="shared" si="23"/>
        <v>37038</v>
      </c>
      <c r="BV66" s="175">
        <f t="shared" si="24"/>
        <v>7037</v>
      </c>
      <c r="BW66" s="176">
        <f t="shared" si="25"/>
        <v>44075</v>
      </c>
    </row>
    <row r="67" spans="1:75" s="35" customFormat="1" ht="84.95" customHeight="1" x14ac:dyDescent="0.3">
      <c r="A67" s="214">
        <v>89</v>
      </c>
      <c r="B67" s="104" t="s">
        <v>236</v>
      </c>
      <c r="C67" s="217" t="s">
        <v>237</v>
      </c>
      <c r="D67" s="206">
        <v>35673</v>
      </c>
      <c r="E67" s="74">
        <f t="shared" si="45"/>
        <v>2004.8226</v>
      </c>
      <c r="F67" s="75">
        <f t="shared" si="46"/>
        <v>37677.8226</v>
      </c>
      <c r="G67" s="74">
        <f t="shared" si="47"/>
        <v>7158.7862939999995</v>
      </c>
      <c r="H67" s="76">
        <f t="shared" si="48"/>
        <v>44836.608893999997</v>
      </c>
      <c r="I67" s="105"/>
      <c r="J67" s="106"/>
      <c r="K67" s="107"/>
      <c r="L67" s="80"/>
      <c r="M67" s="81">
        <f t="shared" si="32"/>
        <v>0</v>
      </c>
      <c r="N67" s="82"/>
      <c r="O67" s="83">
        <f t="shared" si="33"/>
        <v>0</v>
      </c>
      <c r="P67" s="83">
        <f t="shared" si="34"/>
        <v>0</v>
      </c>
      <c r="Q67" s="108"/>
      <c r="R67" s="80"/>
      <c r="S67" s="81">
        <f t="shared" si="35"/>
        <v>0</v>
      </c>
      <c r="T67" s="82"/>
      <c r="U67" s="83">
        <f t="shared" si="36"/>
        <v>0</v>
      </c>
      <c r="V67" s="83">
        <f t="shared" si="37"/>
        <v>0</v>
      </c>
      <c r="W67" s="109"/>
      <c r="X67" s="80"/>
      <c r="Y67" s="81">
        <f t="shared" si="38"/>
        <v>0</v>
      </c>
      <c r="Z67" s="82"/>
      <c r="AA67" s="83">
        <f t="shared" si="39"/>
        <v>0</v>
      </c>
      <c r="AB67" s="83">
        <f t="shared" si="40"/>
        <v>0</v>
      </c>
      <c r="AC67" s="109"/>
      <c r="AD67" s="85" t="e">
        <f t="shared" si="15"/>
        <v>#DIV/0!</v>
      </c>
      <c r="AE67" s="113">
        <v>44831.93</v>
      </c>
      <c r="AF67" s="111">
        <v>8518.07</v>
      </c>
      <c r="AG67" s="115">
        <v>53350</v>
      </c>
      <c r="AH67" s="114" t="s">
        <v>238</v>
      </c>
      <c r="AI67" s="86"/>
      <c r="AJ67" s="87"/>
      <c r="AK67" s="88"/>
      <c r="AL67" s="114"/>
      <c r="AM67" s="86">
        <v>128487.3949579832</v>
      </c>
      <c r="AN67" s="87">
        <f t="shared" si="51"/>
        <v>24412.605042016807</v>
      </c>
      <c r="AO67" s="90">
        <f t="shared" si="52"/>
        <v>152900</v>
      </c>
      <c r="AP67" s="91" t="s">
        <v>239</v>
      </c>
      <c r="AQ67" s="113">
        <v>53747.9</v>
      </c>
      <c r="AR67" s="111">
        <v>10212.1</v>
      </c>
      <c r="AS67" s="112">
        <v>63960</v>
      </c>
      <c r="AT67" s="91" t="s">
        <v>240</v>
      </c>
      <c r="AU67" s="86"/>
      <c r="AV67" s="87"/>
      <c r="AW67" s="90"/>
      <c r="AX67" s="197"/>
      <c r="AY67" s="243"/>
      <c r="AZ67" s="92"/>
      <c r="BA67" s="29"/>
      <c r="BB67" s="99">
        <f t="shared" si="49"/>
        <v>41068.826634000005</v>
      </c>
      <c r="BC67" s="93"/>
      <c r="BD67" s="93"/>
      <c r="BE67" s="93"/>
      <c r="BF67" s="93">
        <f>+AE67</f>
        <v>44831.93</v>
      </c>
      <c r="BG67" s="93"/>
      <c r="BH67" s="93">
        <f t="shared" si="53"/>
        <v>128487.3949579832</v>
      </c>
      <c r="BI67" s="93">
        <f>+AQ67</f>
        <v>53747.9</v>
      </c>
      <c r="BJ67" s="93"/>
      <c r="BK67" s="94">
        <f t="shared" si="17"/>
        <v>4</v>
      </c>
      <c r="BM67" s="95">
        <f t="shared" si="18"/>
        <v>67034.01289799581</v>
      </c>
      <c r="BN67" s="96">
        <f t="shared" si="19"/>
        <v>128487.3949579832</v>
      </c>
      <c r="BO67" s="248">
        <f t="shared" si="50"/>
        <v>46549.55221133335</v>
      </c>
      <c r="BP67" s="183">
        <f t="shared" si="20"/>
        <v>59714.587792227117</v>
      </c>
      <c r="BQ67" s="184">
        <f t="shared" si="21"/>
        <v>41312.477313286916</v>
      </c>
      <c r="BR67" s="232">
        <f t="shared" si="22"/>
        <v>0.61629127553725904</v>
      </c>
      <c r="BS67" s="184"/>
      <c r="BT67" s="97"/>
      <c r="BU67" s="171">
        <f t="shared" si="23"/>
        <v>67034</v>
      </c>
      <c r="BV67" s="175">
        <f t="shared" si="24"/>
        <v>12736</v>
      </c>
      <c r="BW67" s="176">
        <f t="shared" si="25"/>
        <v>79770</v>
      </c>
    </row>
    <row r="68" spans="1:75" s="35" customFormat="1" ht="84.95" customHeight="1" x14ac:dyDescent="0.3">
      <c r="A68" s="214">
        <v>96</v>
      </c>
      <c r="B68" s="104" t="s">
        <v>255</v>
      </c>
      <c r="C68" s="217" t="s">
        <v>237</v>
      </c>
      <c r="D68" s="206"/>
      <c r="E68" s="74"/>
      <c r="F68" s="75"/>
      <c r="G68" s="74"/>
      <c r="H68" s="76"/>
      <c r="I68" s="105"/>
      <c r="J68" s="106"/>
      <c r="K68" s="107"/>
      <c r="L68" s="80"/>
      <c r="M68" s="81">
        <f t="shared" si="32"/>
        <v>0</v>
      </c>
      <c r="N68" s="82"/>
      <c r="O68" s="83">
        <f t="shared" si="33"/>
        <v>0</v>
      </c>
      <c r="P68" s="83">
        <f t="shared" si="34"/>
        <v>0</v>
      </c>
      <c r="Q68" s="108"/>
      <c r="R68" s="80"/>
      <c r="S68" s="81">
        <f t="shared" si="35"/>
        <v>0</v>
      </c>
      <c r="T68" s="82"/>
      <c r="U68" s="83">
        <f t="shared" si="36"/>
        <v>0</v>
      </c>
      <c r="V68" s="83">
        <f t="shared" si="37"/>
        <v>0</v>
      </c>
      <c r="W68" s="109"/>
      <c r="X68" s="80"/>
      <c r="Y68" s="81">
        <f t="shared" si="38"/>
        <v>0</v>
      </c>
      <c r="Z68" s="82"/>
      <c r="AA68" s="83">
        <f t="shared" si="39"/>
        <v>0</v>
      </c>
      <c r="AB68" s="83">
        <f t="shared" si="40"/>
        <v>0</v>
      </c>
      <c r="AC68" s="109"/>
      <c r="AD68" s="85" t="e">
        <f t="shared" si="15"/>
        <v>#DIV/0!</v>
      </c>
      <c r="AE68" s="86"/>
      <c r="AF68" s="87"/>
      <c r="AG68" s="88"/>
      <c r="AH68" s="114"/>
      <c r="AI68" s="113">
        <v>13738.66</v>
      </c>
      <c r="AJ68" s="111">
        <v>2610.35</v>
      </c>
      <c r="AK68" s="115">
        <v>16349</v>
      </c>
      <c r="AL68" s="114" t="s">
        <v>256</v>
      </c>
      <c r="AM68" s="86">
        <v>63781.512605042022</v>
      </c>
      <c r="AN68" s="87">
        <f t="shared" si="51"/>
        <v>12118.487394957985</v>
      </c>
      <c r="AO68" s="90">
        <f t="shared" si="52"/>
        <v>75900</v>
      </c>
      <c r="AP68" s="91" t="s">
        <v>257</v>
      </c>
      <c r="AQ68" s="86"/>
      <c r="AR68" s="87"/>
      <c r="AS68" s="90"/>
      <c r="AT68" s="91"/>
      <c r="AU68" s="86"/>
      <c r="AV68" s="87"/>
      <c r="AW68" s="90"/>
      <c r="AX68" s="197"/>
      <c r="AY68" s="243"/>
      <c r="AZ68" s="92"/>
      <c r="BA68" s="29"/>
      <c r="BB68" s="99"/>
      <c r="BC68" s="93"/>
      <c r="BD68" s="93"/>
      <c r="BE68" s="93"/>
      <c r="BF68" s="93"/>
      <c r="BG68" s="93">
        <f>+AI68</f>
        <v>13738.66</v>
      </c>
      <c r="BH68" s="93">
        <f t="shared" si="53"/>
        <v>63781.512605042022</v>
      </c>
      <c r="BI68" s="93"/>
      <c r="BJ68" s="93"/>
      <c r="BK68" s="94">
        <f t="shared" si="17"/>
        <v>2</v>
      </c>
      <c r="BM68" s="95">
        <f t="shared" si="18"/>
        <v>38760.086302521013</v>
      </c>
      <c r="BN68" s="96">
        <f t="shared" si="19"/>
        <v>63781.512605042022</v>
      </c>
      <c r="BO68" s="248">
        <f t="shared" si="50"/>
        <v>13738.660000000003</v>
      </c>
      <c r="BP68" s="183">
        <f t="shared" si="20"/>
        <v>29601.9005465255</v>
      </c>
      <c r="BQ68" s="184">
        <f t="shared" si="21"/>
        <v>35385.64042694409</v>
      </c>
      <c r="BR68" s="232">
        <f t="shared" si="22"/>
        <v>0.91294018673644073</v>
      </c>
      <c r="BS68" s="184"/>
      <c r="BT68" s="97"/>
      <c r="BU68" s="171">
        <f t="shared" si="23"/>
        <v>38760</v>
      </c>
      <c r="BV68" s="175">
        <f t="shared" si="24"/>
        <v>7364</v>
      </c>
      <c r="BW68" s="176">
        <f t="shared" si="25"/>
        <v>46124</v>
      </c>
    </row>
    <row r="69" spans="1:75" s="35" customFormat="1" ht="84.95" customHeight="1" x14ac:dyDescent="0.3">
      <c r="A69" s="214">
        <v>98</v>
      </c>
      <c r="B69" s="104" t="s">
        <v>261</v>
      </c>
      <c r="C69" s="217" t="s">
        <v>237</v>
      </c>
      <c r="D69" s="206">
        <v>5580</v>
      </c>
      <c r="E69" s="74">
        <f>+D69*0.0562</f>
        <v>313.596</v>
      </c>
      <c r="F69" s="75">
        <f>+E69+D69</f>
        <v>5893.5959999999995</v>
      </c>
      <c r="G69" s="74">
        <f>+F69*0.19</f>
        <v>1119.78324</v>
      </c>
      <c r="H69" s="76">
        <f>+G69+F69</f>
        <v>7013.3792399999993</v>
      </c>
      <c r="I69" s="105"/>
      <c r="J69" s="106"/>
      <c r="K69" s="107"/>
      <c r="L69" s="80"/>
      <c r="M69" s="81">
        <f t="shared" si="32"/>
        <v>0</v>
      </c>
      <c r="N69" s="82"/>
      <c r="O69" s="83">
        <f t="shared" si="33"/>
        <v>0</v>
      </c>
      <c r="P69" s="83">
        <f t="shared" si="34"/>
        <v>0</v>
      </c>
      <c r="Q69" s="108"/>
      <c r="R69" s="80"/>
      <c r="S69" s="81">
        <f t="shared" si="35"/>
        <v>0</v>
      </c>
      <c r="T69" s="82"/>
      <c r="U69" s="83">
        <f t="shared" si="36"/>
        <v>0</v>
      </c>
      <c r="V69" s="83">
        <f t="shared" si="37"/>
        <v>0</v>
      </c>
      <c r="W69" s="109"/>
      <c r="X69" s="80"/>
      <c r="Y69" s="81">
        <f t="shared" si="38"/>
        <v>0</v>
      </c>
      <c r="Z69" s="82"/>
      <c r="AA69" s="83">
        <f t="shared" si="39"/>
        <v>0</v>
      </c>
      <c r="AB69" s="83">
        <f t="shared" si="40"/>
        <v>0</v>
      </c>
      <c r="AC69" s="109"/>
      <c r="AD69" s="85" t="e">
        <f t="shared" si="15"/>
        <v>#DIV/0!</v>
      </c>
      <c r="AE69" s="86"/>
      <c r="AF69" s="87"/>
      <c r="AG69" s="88"/>
      <c r="AH69" s="114"/>
      <c r="AI69" s="86"/>
      <c r="AJ69" s="87"/>
      <c r="AK69" s="88"/>
      <c r="AL69" s="114"/>
      <c r="AM69" s="86">
        <v>27647.058823529413</v>
      </c>
      <c r="AN69" s="87">
        <f t="shared" si="51"/>
        <v>5252.9411764705883</v>
      </c>
      <c r="AO69" s="90">
        <f t="shared" si="52"/>
        <v>32900</v>
      </c>
      <c r="AP69" s="91" t="s">
        <v>262</v>
      </c>
      <c r="AQ69" s="86"/>
      <c r="AR69" s="87"/>
      <c r="AS69" s="90"/>
      <c r="AT69" s="91"/>
      <c r="AU69" s="86"/>
      <c r="AV69" s="87"/>
      <c r="AW69" s="90"/>
      <c r="AX69" s="197"/>
      <c r="AY69" s="243"/>
      <c r="AZ69" s="92"/>
      <c r="BA69" s="29"/>
      <c r="BB69" s="99">
        <f>+F69*1.09</f>
        <v>6424.0196399999995</v>
      </c>
      <c r="BC69" s="93"/>
      <c r="BD69" s="93"/>
      <c r="BE69" s="93"/>
      <c r="BF69" s="93"/>
      <c r="BG69" s="93"/>
      <c r="BH69" s="93">
        <f t="shared" si="53"/>
        <v>27647.058823529413</v>
      </c>
      <c r="BI69" s="93"/>
      <c r="BJ69" s="93"/>
      <c r="BK69" s="94">
        <f t="shared" si="17"/>
        <v>2</v>
      </c>
      <c r="BM69" s="95">
        <f t="shared" si="18"/>
        <v>17035.539231764706</v>
      </c>
      <c r="BN69" s="96">
        <f t="shared" si="19"/>
        <v>27647.058823529413</v>
      </c>
      <c r="BO69" s="248">
        <f t="shared" si="50"/>
        <v>6424.0196399999986</v>
      </c>
      <c r="BP69" s="183">
        <f t="shared" si="20"/>
        <v>13326.861928848375</v>
      </c>
      <c r="BQ69" s="184">
        <f t="shared" si="21"/>
        <v>15006.954924061461</v>
      </c>
      <c r="BR69" s="232">
        <f t="shared" si="22"/>
        <v>0.88092045223196003</v>
      </c>
      <c r="BS69" s="184"/>
      <c r="BT69" s="97"/>
      <c r="BU69" s="171">
        <f t="shared" si="23"/>
        <v>17036</v>
      </c>
      <c r="BV69" s="175">
        <f t="shared" si="24"/>
        <v>3237</v>
      </c>
      <c r="BW69" s="176">
        <f t="shared" si="25"/>
        <v>20273</v>
      </c>
    </row>
    <row r="70" spans="1:75" s="35" customFormat="1" ht="84.95" customHeight="1" x14ac:dyDescent="0.3">
      <c r="A70" s="214">
        <v>99</v>
      </c>
      <c r="B70" s="104" t="s">
        <v>263</v>
      </c>
      <c r="C70" s="217" t="s">
        <v>18</v>
      </c>
      <c r="D70" s="206"/>
      <c r="E70" s="74"/>
      <c r="F70" s="75"/>
      <c r="G70" s="74"/>
      <c r="H70" s="76"/>
      <c r="I70" s="105"/>
      <c r="J70" s="106"/>
      <c r="K70" s="107"/>
      <c r="L70" s="80"/>
      <c r="M70" s="81">
        <f t="shared" si="32"/>
        <v>0</v>
      </c>
      <c r="N70" s="82"/>
      <c r="O70" s="83">
        <f t="shared" si="33"/>
        <v>0</v>
      </c>
      <c r="P70" s="83">
        <f t="shared" si="34"/>
        <v>0</v>
      </c>
      <c r="Q70" s="108"/>
      <c r="R70" s="80"/>
      <c r="S70" s="81">
        <f t="shared" si="35"/>
        <v>0</v>
      </c>
      <c r="T70" s="82"/>
      <c r="U70" s="83">
        <f t="shared" si="36"/>
        <v>0</v>
      </c>
      <c r="V70" s="83">
        <f t="shared" si="37"/>
        <v>0</v>
      </c>
      <c r="W70" s="109"/>
      <c r="X70" s="80"/>
      <c r="Y70" s="81">
        <f t="shared" si="38"/>
        <v>0</v>
      </c>
      <c r="Z70" s="82"/>
      <c r="AA70" s="83">
        <f t="shared" si="39"/>
        <v>0</v>
      </c>
      <c r="AB70" s="83">
        <f t="shared" si="40"/>
        <v>0</v>
      </c>
      <c r="AC70" s="109"/>
      <c r="AD70" s="85" t="e">
        <f t="shared" si="15"/>
        <v>#DIV/0!</v>
      </c>
      <c r="AE70" s="86"/>
      <c r="AF70" s="87"/>
      <c r="AG70" s="88"/>
      <c r="AH70" s="114"/>
      <c r="AI70" s="86"/>
      <c r="AJ70" s="87"/>
      <c r="AK70" s="88"/>
      <c r="AL70" s="114"/>
      <c r="AM70" s="86">
        <v>10840.336134453783</v>
      </c>
      <c r="AN70" s="87">
        <f t="shared" si="51"/>
        <v>2059.6638655462189</v>
      </c>
      <c r="AO70" s="90">
        <f t="shared" si="52"/>
        <v>12900.000000000002</v>
      </c>
      <c r="AP70" s="91" t="s">
        <v>264</v>
      </c>
      <c r="AQ70" s="86"/>
      <c r="AR70" s="87"/>
      <c r="AS70" s="90"/>
      <c r="AT70" s="91"/>
      <c r="AU70" s="86"/>
      <c r="AV70" s="87"/>
      <c r="AW70" s="90"/>
      <c r="AX70" s="197"/>
      <c r="AY70" s="243"/>
      <c r="AZ70" s="92"/>
      <c r="BA70" s="29"/>
      <c r="BB70" s="99"/>
      <c r="BC70" s="93"/>
      <c r="BD70" s="93"/>
      <c r="BE70" s="93"/>
      <c r="BF70" s="93"/>
      <c r="BG70" s="93"/>
      <c r="BH70" s="93">
        <f t="shared" si="53"/>
        <v>10840.336134453783</v>
      </c>
      <c r="BI70" s="93"/>
      <c r="BJ70" s="93"/>
      <c r="BK70" s="94">
        <f t="shared" si="17"/>
        <v>1</v>
      </c>
      <c r="BM70" s="95">
        <f t="shared" si="18"/>
        <v>10840.336134453783</v>
      </c>
      <c r="BN70" s="96">
        <f t="shared" si="19"/>
        <v>10840.336134453783</v>
      </c>
      <c r="BO70" s="248">
        <f>+BM70</f>
        <v>10840.336134453783</v>
      </c>
      <c r="BP70" s="183">
        <f t="shared" si="20"/>
        <v>10840.336134453783</v>
      </c>
      <c r="BQ70" s="184">
        <f t="shared" si="21"/>
        <v>0</v>
      </c>
      <c r="BR70" s="232">
        <f t="shared" si="22"/>
        <v>0</v>
      </c>
      <c r="BS70" s="184"/>
      <c r="BT70" s="97"/>
      <c r="BU70" s="171">
        <f t="shared" si="23"/>
        <v>10840</v>
      </c>
      <c r="BV70" s="175">
        <f t="shared" si="24"/>
        <v>2060</v>
      </c>
      <c r="BW70" s="176">
        <f t="shared" si="25"/>
        <v>12900</v>
      </c>
    </row>
    <row r="71" spans="1:75" s="35" customFormat="1" ht="84.95" customHeight="1" x14ac:dyDescent="0.3">
      <c r="A71" s="214">
        <v>101</v>
      </c>
      <c r="B71" s="104" t="s">
        <v>266</v>
      </c>
      <c r="C71" s="217" t="s">
        <v>18</v>
      </c>
      <c r="D71" s="206">
        <v>2107</v>
      </c>
      <c r="E71" s="74">
        <f t="shared" ref="E71:E90" si="54">+D71*0.0562</f>
        <v>118.4134</v>
      </c>
      <c r="F71" s="75">
        <f t="shared" ref="F71:F90" si="55">+E71+D71</f>
        <v>2225.4133999999999</v>
      </c>
      <c r="G71" s="74">
        <f t="shared" ref="G71:G90" si="56">+F71*0.19</f>
        <v>422.82854599999996</v>
      </c>
      <c r="H71" s="76">
        <f t="shared" ref="H71:H90" si="57">+G71+F71</f>
        <v>2648.2419460000001</v>
      </c>
      <c r="I71" s="105"/>
      <c r="J71" s="106"/>
      <c r="K71" s="107"/>
      <c r="L71" s="80"/>
      <c r="M71" s="81">
        <f t="shared" si="32"/>
        <v>0</v>
      </c>
      <c r="N71" s="82"/>
      <c r="O71" s="83">
        <f t="shared" si="33"/>
        <v>0</v>
      </c>
      <c r="P71" s="83">
        <f t="shared" si="34"/>
        <v>0</v>
      </c>
      <c r="Q71" s="108"/>
      <c r="R71" s="80"/>
      <c r="S71" s="81">
        <f t="shared" si="35"/>
        <v>0</v>
      </c>
      <c r="T71" s="82"/>
      <c r="U71" s="83">
        <f t="shared" si="36"/>
        <v>0</v>
      </c>
      <c r="V71" s="83">
        <f t="shared" si="37"/>
        <v>0</v>
      </c>
      <c r="W71" s="109"/>
      <c r="X71" s="80"/>
      <c r="Y71" s="81">
        <f t="shared" si="38"/>
        <v>0</v>
      </c>
      <c r="Z71" s="82"/>
      <c r="AA71" s="83">
        <f t="shared" si="39"/>
        <v>0</v>
      </c>
      <c r="AB71" s="83">
        <f t="shared" si="40"/>
        <v>0</v>
      </c>
      <c r="AC71" s="109"/>
      <c r="AD71" s="85" t="e">
        <f t="shared" si="15"/>
        <v>#DIV/0!</v>
      </c>
      <c r="AE71" s="86"/>
      <c r="AF71" s="87"/>
      <c r="AG71" s="88"/>
      <c r="AH71" s="114"/>
      <c r="AI71" s="113">
        <v>1363.03</v>
      </c>
      <c r="AJ71" s="111">
        <v>258.98</v>
      </c>
      <c r="AK71" s="115">
        <v>1622</v>
      </c>
      <c r="AL71" s="114" t="s">
        <v>267</v>
      </c>
      <c r="AM71" s="86">
        <v>5462.1848739495799</v>
      </c>
      <c r="AN71" s="87">
        <f t="shared" si="51"/>
        <v>1037.8151260504203</v>
      </c>
      <c r="AO71" s="90">
        <f t="shared" si="52"/>
        <v>6500</v>
      </c>
      <c r="AP71" s="91" t="s">
        <v>268</v>
      </c>
      <c r="AQ71" s="86"/>
      <c r="AR71" s="87"/>
      <c r="AS71" s="90"/>
      <c r="AT71" s="91"/>
      <c r="AU71" s="86"/>
      <c r="AV71" s="87"/>
      <c r="AW71" s="90"/>
      <c r="AX71" s="197"/>
      <c r="AY71" s="243"/>
      <c r="AZ71" s="92"/>
      <c r="BA71" s="29"/>
      <c r="BB71" s="99">
        <f t="shared" ref="BB71:BB90" si="58">+F71*1.09</f>
        <v>2425.7006059999999</v>
      </c>
      <c r="BC71" s="93"/>
      <c r="BD71" s="93"/>
      <c r="BE71" s="93"/>
      <c r="BF71" s="93"/>
      <c r="BG71" s="93">
        <f>+AI71</f>
        <v>1363.03</v>
      </c>
      <c r="BH71" s="93">
        <f t="shared" si="53"/>
        <v>5462.1848739495799</v>
      </c>
      <c r="BI71" s="93"/>
      <c r="BJ71" s="93"/>
      <c r="BK71" s="94">
        <f t="shared" si="17"/>
        <v>3</v>
      </c>
      <c r="BM71" s="95">
        <f t="shared" si="18"/>
        <v>3083.6384933165268</v>
      </c>
      <c r="BN71" s="96">
        <f t="shared" si="19"/>
        <v>5462.1848739495799</v>
      </c>
      <c r="BO71" s="248">
        <f>(SUM(BB71:BJ71)-BN71)/(BK71-1)</f>
        <v>1894.3653030000005</v>
      </c>
      <c r="BP71" s="183">
        <f t="shared" si="20"/>
        <v>2623.6325009761613</v>
      </c>
      <c r="BQ71" s="184">
        <f t="shared" si="21"/>
        <v>2127.3056592391808</v>
      </c>
      <c r="BR71" s="232">
        <f t="shared" si="22"/>
        <v>0.68986869370385007</v>
      </c>
      <c r="BS71" s="184"/>
      <c r="BT71" s="97"/>
      <c r="BU71" s="171">
        <f t="shared" si="23"/>
        <v>3084</v>
      </c>
      <c r="BV71" s="175">
        <f t="shared" si="24"/>
        <v>586</v>
      </c>
      <c r="BW71" s="176">
        <f t="shared" si="25"/>
        <v>3670</v>
      </c>
    </row>
    <row r="72" spans="1:75" s="35" customFormat="1" ht="84.95" customHeight="1" x14ac:dyDescent="0.3">
      <c r="A72" s="214">
        <v>102</v>
      </c>
      <c r="B72" s="104" t="s">
        <v>1452</v>
      </c>
      <c r="C72" s="217" t="s">
        <v>18</v>
      </c>
      <c r="D72" s="206">
        <v>2282</v>
      </c>
      <c r="E72" s="74">
        <f t="shared" si="54"/>
        <v>128.2484</v>
      </c>
      <c r="F72" s="75">
        <f t="shared" si="55"/>
        <v>2410.2483999999999</v>
      </c>
      <c r="G72" s="74">
        <f t="shared" si="56"/>
        <v>457.94719600000002</v>
      </c>
      <c r="H72" s="76">
        <f t="shared" si="57"/>
        <v>2868.195596</v>
      </c>
      <c r="I72" s="105"/>
      <c r="J72" s="106"/>
      <c r="K72" s="107"/>
      <c r="L72" s="80"/>
      <c r="M72" s="81">
        <f t="shared" ref="M72:M103" si="59">+L72*0.0562</f>
        <v>0</v>
      </c>
      <c r="N72" s="82"/>
      <c r="O72" s="83">
        <f t="shared" ref="O72:O103" si="60">+N72*0.19</f>
        <v>0</v>
      </c>
      <c r="P72" s="83">
        <f t="shared" ref="P72:P103" si="61">+N72+O72</f>
        <v>0</v>
      </c>
      <c r="Q72" s="108"/>
      <c r="R72" s="80"/>
      <c r="S72" s="81">
        <f t="shared" ref="S72:S103" si="62">+R72*0.0562</f>
        <v>0</v>
      </c>
      <c r="T72" s="82"/>
      <c r="U72" s="83">
        <f t="shared" ref="U72:U103" si="63">+T72*0.19</f>
        <v>0</v>
      </c>
      <c r="V72" s="83">
        <f t="shared" ref="V72:V103" si="64">+T72+U72</f>
        <v>0</v>
      </c>
      <c r="W72" s="109"/>
      <c r="X72" s="80"/>
      <c r="Y72" s="81">
        <f t="shared" ref="Y72:Y103" si="65">+X72*0.0562</f>
        <v>0</v>
      </c>
      <c r="Z72" s="82"/>
      <c r="AA72" s="83">
        <f t="shared" ref="AA72:AA103" si="66">+Z72*0.19</f>
        <v>0</v>
      </c>
      <c r="AB72" s="83">
        <f t="shared" ref="AB72:AB103" si="67">+AA72+Z72</f>
        <v>0</v>
      </c>
      <c r="AC72" s="109"/>
      <c r="AD72" s="85" t="e">
        <f t="shared" ref="AD72:AD135" si="68">AVERAGE(N72,T72,Z72)</f>
        <v>#DIV/0!</v>
      </c>
      <c r="AE72" s="113">
        <v>5516.57</v>
      </c>
      <c r="AF72" s="111">
        <v>1048.1500000000001</v>
      </c>
      <c r="AG72" s="115">
        <v>6564.72</v>
      </c>
      <c r="AH72" s="114" t="s">
        <v>269</v>
      </c>
      <c r="AI72" s="86"/>
      <c r="AJ72" s="87"/>
      <c r="AK72" s="88"/>
      <c r="AL72" s="114"/>
      <c r="AM72" s="86">
        <v>2226.8907563025209</v>
      </c>
      <c r="AN72" s="87">
        <f t="shared" si="51"/>
        <v>423.10924369747897</v>
      </c>
      <c r="AO72" s="90">
        <f t="shared" si="52"/>
        <v>2650</v>
      </c>
      <c r="AP72" s="91" t="s">
        <v>270</v>
      </c>
      <c r="AQ72" s="113">
        <v>2352.94</v>
      </c>
      <c r="AR72" s="111">
        <v>447.06</v>
      </c>
      <c r="AS72" s="112">
        <v>2800</v>
      </c>
      <c r="AT72" s="91" t="s">
        <v>271</v>
      </c>
      <c r="AU72" s="86"/>
      <c r="AV72" s="87"/>
      <c r="AW72" s="90"/>
      <c r="AX72" s="197"/>
      <c r="AY72" s="243"/>
      <c r="AZ72" s="92"/>
      <c r="BA72" s="29"/>
      <c r="BB72" s="99">
        <f t="shared" si="58"/>
        <v>2627.170756</v>
      </c>
      <c r="BC72" s="93"/>
      <c r="BD72" s="93"/>
      <c r="BE72" s="93"/>
      <c r="BF72" s="93">
        <f>+AE72</f>
        <v>5516.57</v>
      </c>
      <c r="BG72" s="93"/>
      <c r="BH72" s="93">
        <f t="shared" si="53"/>
        <v>2226.8907563025209</v>
      </c>
      <c r="BI72" s="93">
        <f>+AQ72</f>
        <v>2352.94</v>
      </c>
      <c r="BJ72" s="93"/>
      <c r="BK72" s="94">
        <f t="shared" ref="BK72:BK135" si="69">COUNT(BB72:BJ72)</f>
        <v>4</v>
      </c>
      <c r="BM72" s="95">
        <f t="shared" ref="BM72:BM135" si="70">AVERAGE(BB72:BJ72)</f>
        <v>3180.8928780756301</v>
      </c>
      <c r="BN72" s="96">
        <f t="shared" ref="BN72:BN135" si="71">MAX(BB72:BJ72)</f>
        <v>5516.57</v>
      </c>
      <c r="BO72" s="248">
        <f>(SUM(BB72:BJ72)-BN72)/(BK72-1)</f>
        <v>2402.3338374341733</v>
      </c>
      <c r="BP72" s="183">
        <f t="shared" ref="BP72:BP135" si="72">GEOMEAN(BB72:BJ72)</f>
        <v>2952.0030370884192</v>
      </c>
      <c r="BQ72" s="184">
        <f t="shared" ref="BQ72:BQ135" si="73">IF(BK72=1,0,STDEVA(BB72:BJ72))</f>
        <v>1566.0589413150199</v>
      </c>
      <c r="BR72" s="232">
        <f t="shared" ref="BR72:BR135" si="74">+BQ72/BM72</f>
        <v>0.49233312825751335</v>
      </c>
      <c r="BS72" s="184"/>
      <c r="BT72" s="97"/>
      <c r="BU72" s="171">
        <f t="shared" ref="BU72:BU135" si="75">ROUND(BM72,0)</f>
        <v>3181</v>
      </c>
      <c r="BV72" s="175">
        <f t="shared" ref="BV72:BV135" si="76">ROUND((BU72*0.19),0)</f>
        <v>604</v>
      </c>
      <c r="BW72" s="176">
        <f t="shared" ref="BW72:BW135" si="77">+BV72+BU72</f>
        <v>3785</v>
      </c>
    </row>
    <row r="73" spans="1:75" s="35" customFormat="1" ht="84.95" customHeight="1" x14ac:dyDescent="0.3">
      <c r="A73" s="214">
        <v>103</v>
      </c>
      <c r="B73" s="104" t="s">
        <v>272</v>
      </c>
      <c r="C73" s="217" t="s">
        <v>18</v>
      </c>
      <c r="D73" s="206">
        <v>1868</v>
      </c>
      <c r="E73" s="74">
        <f t="shared" si="54"/>
        <v>104.9816</v>
      </c>
      <c r="F73" s="75">
        <f t="shared" si="55"/>
        <v>1972.9816000000001</v>
      </c>
      <c r="G73" s="74">
        <f t="shared" si="56"/>
        <v>374.86650400000002</v>
      </c>
      <c r="H73" s="76">
        <f t="shared" si="57"/>
        <v>2347.8481040000001</v>
      </c>
      <c r="I73" s="105"/>
      <c r="J73" s="106"/>
      <c r="K73" s="107"/>
      <c r="L73" s="80"/>
      <c r="M73" s="81">
        <f t="shared" si="59"/>
        <v>0</v>
      </c>
      <c r="N73" s="82"/>
      <c r="O73" s="83">
        <f t="shared" si="60"/>
        <v>0</v>
      </c>
      <c r="P73" s="83">
        <f t="shared" si="61"/>
        <v>0</v>
      </c>
      <c r="Q73" s="108"/>
      <c r="R73" s="80"/>
      <c r="S73" s="81">
        <f t="shared" si="62"/>
        <v>0</v>
      </c>
      <c r="T73" s="82"/>
      <c r="U73" s="83">
        <f t="shared" si="63"/>
        <v>0</v>
      </c>
      <c r="V73" s="83">
        <f t="shared" si="64"/>
        <v>0</v>
      </c>
      <c r="W73" s="109"/>
      <c r="X73" s="80"/>
      <c r="Y73" s="81">
        <f t="shared" si="65"/>
        <v>0</v>
      </c>
      <c r="Z73" s="82"/>
      <c r="AA73" s="83">
        <f t="shared" si="66"/>
        <v>0</v>
      </c>
      <c r="AB73" s="83">
        <f t="shared" si="67"/>
        <v>0</v>
      </c>
      <c r="AC73" s="109"/>
      <c r="AD73" s="85" t="e">
        <f t="shared" si="68"/>
        <v>#DIV/0!</v>
      </c>
      <c r="AE73" s="86"/>
      <c r="AF73" s="87"/>
      <c r="AG73" s="88"/>
      <c r="AH73" s="114"/>
      <c r="AI73" s="86"/>
      <c r="AJ73" s="87"/>
      <c r="AK73" s="88"/>
      <c r="AL73" s="114"/>
      <c r="AM73" s="86">
        <v>2058.8235294117649</v>
      </c>
      <c r="AN73" s="87">
        <f t="shared" si="51"/>
        <v>391.1764705882353</v>
      </c>
      <c r="AO73" s="90">
        <f t="shared" si="52"/>
        <v>2450</v>
      </c>
      <c r="AP73" s="91" t="s">
        <v>273</v>
      </c>
      <c r="AQ73" s="113">
        <v>2058.8200000000002</v>
      </c>
      <c r="AR73" s="111">
        <v>391.18</v>
      </c>
      <c r="AS73" s="112">
        <v>2450</v>
      </c>
      <c r="AT73" s="91" t="s">
        <v>274</v>
      </c>
      <c r="AU73" s="86"/>
      <c r="AV73" s="87"/>
      <c r="AW73" s="90"/>
      <c r="AX73" s="197"/>
      <c r="AY73" s="243"/>
      <c r="AZ73" s="92"/>
      <c r="BA73" s="29"/>
      <c r="BB73" s="99">
        <f t="shared" si="58"/>
        <v>2150.5499440000003</v>
      </c>
      <c r="BC73" s="93"/>
      <c r="BD73" s="93"/>
      <c r="BE73" s="93"/>
      <c r="BF73" s="93"/>
      <c r="BG73" s="93"/>
      <c r="BH73" s="93">
        <f t="shared" si="53"/>
        <v>2058.8235294117649</v>
      </c>
      <c r="BI73" s="93">
        <f>+AQ73</f>
        <v>2058.8200000000002</v>
      </c>
      <c r="BJ73" s="93"/>
      <c r="BK73" s="94">
        <f t="shared" si="69"/>
        <v>3</v>
      </c>
      <c r="BM73" s="95">
        <f t="shared" si="70"/>
        <v>2089.3978244705886</v>
      </c>
      <c r="BN73" s="96">
        <f t="shared" si="71"/>
        <v>2150.5499440000003</v>
      </c>
      <c r="BO73" s="248">
        <f>(SUM(BB73:BJ73)-BN73)/(BK73-1)</f>
        <v>2058.8217647058827</v>
      </c>
      <c r="BP73" s="183">
        <f t="shared" si="72"/>
        <v>2088.954648437606</v>
      </c>
      <c r="BQ73" s="184">
        <f t="shared" si="73"/>
        <v>52.959289037134873</v>
      </c>
      <c r="BR73" s="232">
        <f t="shared" si="74"/>
        <v>2.5346675686595821E-2</v>
      </c>
      <c r="BS73" s="184"/>
      <c r="BT73" s="97"/>
      <c r="BU73" s="171">
        <f t="shared" si="75"/>
        <v>2089</v>
      </c>
      <c r="BV73" s="175">
        <f t="shared" si="76"/>
        <v>397</v>
      </c>
      <c r="BW73" s="176">
        <f t="shared" si="77"/>
        <v>2486</v>
      </c>
    </row>
    <row r="74" spans="1:75" s="35" customFormat="1" ht="84.95" customHeight="1" x14ac:dyDescent="0.3">
      <c r="A74" s="214">
        <v>108</v>
      </c>
      <c r="B74" s="104" t="s">
        <v>283</v>
      </c>
      <c r="C74" s="217" t="s">
        <v>18</v>
      </c>
      <c r="D74" s="206">
        <v>2836</v>
      </c>
      <c r="E74" s="74">
        <f t="shared" si="54"/>
        <v>159.38319999999999</v>
      </c>
      <c r="F74" s="75">
        <f t="shared" si="55"/>
        <v>2995.3832000000002</v>
      </c>
      <c r="G74" s="74">
        <f t="shared" si="56"/>
        <v>569.12280800000008</v>
      </c>
      <c r="H74" s="76">
        <f t="shared" si="57"/>
        <v>3564.5060080000003</v>
      </c>
      <c r="I74" s="105"/>
      <c r="J74" s="106"/>
      <c r="K74" s="107"/>
      <c r="L74" s="80"/>
      <c r="M74" s="81">
        <f t="shared" si="59"/>
        <v>0</v>
      </c>
      <c r="N74" s="82"/>
      <c r="O74" s="83">
        <f t="shared" si="60"/>
        <v>0</v>
      </c>
      <c r="P74" s="83">
        <f t="shared" si="61"/>
        <v>0</v>
      </c>
      <c r="Q74" s="108"/>
      <c r="R74" s="80"/>
      <c r="S74" s="81">
        <f t="shared" si="62"/>
        <v>0</v>
      </c>
      <c r="T74" s="82"/>
      <c r="U74" s="83">
        <f t="shared" si="63"/>
        <v>0</v>
      </c>
      <c r="V74" s="83">
        <f t="shared" si="64"/>
        <v>0</v>
      </c>
      <c r="W74" s="109"/>
      <c r="X74" s="80"/>
      <c r="Y74" s="81">
        <f t="shared" si="65"/>
        <v>0</v>
      </c>
      <c r="Z74" s="82"/>
      <c r="AA74" s="83">
        <f t="shared" si="66"/>
        <v>0</v>
      </c>
      <c r="AB74" s="83">
        <f t="shared" si="67"/>
        <v>0</v>
      </c>
      <c r="AC74" s="109"/>
      <c r="AD74" s="85" t="e">
        <f t="shared" si="68"/>
        <v>#DIV/0!</v>
      </c>
      <c r="AE74" s="113">
        <v>5728.08</v>
      </c>
      <c r="AF74" s="111">
        <v>1088.3399999999999</v>
      </c>
      <c r="AG74" s="115">
        <v>6816.42</v>
      </c>
      <c r="AH74" s="114" t="s">
        <v>284</v>
      </c>
      <c r="AI74" s="113">
        <v>3727.73</v>
      </c>
      <c r="AJ74" s="111">
        <v>708.27</v>
      </c>
      <c r="AK74" s="115">
        <v>4436</v>
      </c>
      <c r="AL74" s="114" t="s">
        <v>285</v>
      </c>
      <c r="AM74" s="86">
        <v>11092.436974789916</v>
      </c>
      <c r="AN74" s="87">
        <f t="shared" si="51"/>
        <v>2107.5630252100841</v>
      </c>
      <c r="AO74" s="90">
        <f t="shared" si="52"/>
        <v>13200</v>
      </c>
      <c r="AP74" s="91" t="s">
        <v>286</v>
      </c>
      <c r="AQ74" s="86"/>
      <c r="AR74" s="87"/>
      <c r="AS74" s="90"/>
      <c r="AT74" s="91"/>
      <c r="AU74" s="86"/>
      <c r="AV74" s="87"/>
      <c r="AW74" s="90"/>
      <c r="AX74" s="197"/>
      <c r="AY74" s="243"/>
      <c r="AZ74" s="92"/>
      <c r="BA74" s="29"/>
      <c r="BB74" s="99">
        <f t="shared" si="58"/>
        <v>3264.9676880000006</v>
      </c>
      <c r="BC74" s="93"/>
      <c r="BD74" s="93"/>
      <c r="BE74" s="93"/>
      <c r="BF74" s="93">
        <f>+AE74</f>
        <v>5728.08</v>
      </c>
      <c r="BG74" s="93">
        <f>+AI74</f>
        <v>3727.73</v>
      </c>
      <c r="BH74" s="93">
        <f t="shared" si="53"/>
        <v>11092.436974789916</v>
      </c>
      <c r="BI74" s="93"/>
      <c r="BJ74" s="93"/>
      <c r="BK74" s="94">
        <f t="shared" si="69"/>
        <v>4</v>
      </c>
      <c r="BM74" s="95">
        <f t="shared" si="70"/>
        <v>5953.3036656974791</v>
      </c>
      <c r="BN74" s="96">
        <f t="shared" si="71"/>
        <v>11092.436974789916</v>
      </c>
      <c r="BO74" s="248">
        <f>(SUM(BB74:BJ74)-BN74)/(BK74-1)</f>
        <v>4240.2592293333337</v>
      </c>
      <c r="BP74" s="183">
        <f t="shared" si="72"/>
        <v>5273.3894410204994</v>
      </c>
      <c r="BQ74" s="184">
        <f t="shared" si="73"/>
        <v>3588.9527413365954</v>
      </c>
      <c r="BR74" s="232">
        <f t="shared" si="74"/>
        <v>0.60285060915267785</v>
      </c>
      <c r="BS74" s="184"/>
      <c r="BT74" s="97"/>
      <c r="BU74" s="171">
        <f t="shared" si="75"/>
        <v>5953</v>
      </c>
      <c r="BV74" s="175">
        <f t="shared" si="76"/>
        <v>1131</v>
      </c>
      <c r="BW74" s="176">
        <f t="shared" si="77"/>
        <v>7084</v>
      </c>
    </row>
    <row r="75" spans="1:75" s="35" customFormat="1" ht="84.95" customHeight="1" x14ac:dyDescent="0.3">
      <c r="A75" s="214">
        <v>118</v>
      </c>
      <c r="B75" s="104" t="s">
        <v>305</v>
      </c>
      <c r="C75" s="217" t="s">
        <v>18</v>
      </c>
      <c r="D75" s="206">
        <v>41949</v>
      </c>
      <c r="E75" s="74">
        <f t="shared" si="54"/>
        <v>2357.5338000000002</v>
      </c>
      <c r="F75" s="75">
        <f t="shared" si="55"/>
        <v>44306.533799999997</v>
      </c>
      <c r="G75" s="74">
        <f t="shared" si="56"/>
        <v>8418.2414219999991</v>
      </c>
      <c r="H75" s="76">
        <f t="shared" si="57"/>
        <v>52724.775221999997</v>
      </c>
      <c r="I75" s="105"/>
      <c r="J75" s="106"/>
      <c r="K75" s="107"/>
      <c r="L75" s="80"/>
      <c r="M75" s="81">
        <f t="shared" si="59"/>
        <v>0</v>
      </c>
      <c r="N75" s="82"/>
      <c r="O75" s="83">
        <f t="shared" si="60"/>
        <v>0</v>
      </c>
      <c r="P75" s="83">
        <f t="shared" si="61"/>
        <v>0</v>
      </c>
      <c r="Q75" s="108"/>
      <c r="R75" s="80"/>
      <c r="S75" s="81">
        <f t="shared" si="62"/>
        <v>0</v>
      </c>
      <c r="T75" s="82"/>
      <c r="U75" s="83">
        <f t="shared" si="63"/>
        <v>0</v>
      </c>
      <c r="V75" s="83">
        <f t="shared" si="64"/>
        <v>0</v>
      </c>
      <c r="W75" s="109"/>
      <c r="X75" s="80"/>
      <c r="Y75" s="81">
        <f t="shared" si="65"/>
        <v>0</v>
      </c>
      <c r="Z75" s="82"/>
      <c r="AA75" s="83">
        <f t="shared" si="66"/>
        <v>0</v>
      </c>
      <c r="AB75" s="83">
        <f t="shared" si="67"/>
        <v>0</v>
      </c>
      <c r="AC75" s="109"/>
      <c r="AD75" s="85" t="e">
        <f t="shared" si="68"/>
        <v>#DIV/0!</v>
      </c>
      <c r="AE75" s="86"/>
      <c r="AF75" s="87"/>
      <c r="AG75" s="88"/>
      <c r="AH75" s="114"/>
      <c r="AI75" s="86"/>
      <c r="AJ75" s="87"/>
      <c r="AK75" s="88"/>
      <c r="AL75" s="114"/>
      <c r="AM75" s="86"/>
      <c r="AN75" s="87"/>
      <c r="AO75" s="90"/>
      <c r="AP75" s="91"/>
      <c r="AQ75" s="86"/>
      <c r="AR75" s="87"/>
      <c r="AS75" s="90"/>
      <c r="AT75" s="91"/>
      <c r="AU75" s="86"/>
      <c r="AV75" s="87"/>
      <c r="AW75" s="90"/>
      <c r="AX75" s="197"/>
      <c r="AY75" s="243"/>
      <c r="AZ75" s="92"/>
      <c r="BA75" s="29"/>
      <c r="BB75" s="99">
        <f t="shared" si="58"/>
        <v>48294.121842</v>
      </c>
      <c r="BC75" s="93"/>
      <c r="BD75" s="93"/>
      <c r="BE75" s="93"/>
      <c r="BF75" s="93"/>
      <c r="BG75" s="93"/>
      <c r="BH75" s="93"/>
      <c r="BI75" s="93"/>
      <c r="BJ75" s="93"/>
      <c r="BK75" s="94">
        <f t="shared" si="69"/>
        <v>1</v>
      </c>
      <c r="BM75" s="95">
        <f t="shared" si="70"/>
        <v>48294.121842</v>
      </c>
      <c r="BN75" s="96">
        <f t="shared" si="71"/>
        <v>48294.121842</v>
      </c>
      <c r="BO75" s="248">
        <f>+BM75</f>
        <v>48294.121842</v>
      </c>
      <c r="BP75" s="183">
        <f t="shared" si="72"/>
        <v>48294.121842</v>
      </c>
      <c r="BQ75" s="184">
        <f t="shared" si="73"/>
        <v>0</v>
      </c>
      <c r="BR75" s="232">
        <f t="shared" si="74"/>
        <v>0</v>
      </c>
      <c r="BS75" s="184"/>
      <c r="BT75" s="97"/>
      <c r="BU75" s="171">
        <f t="shared" si="75"/>
        <v>48294</v>
      </c>
      <c r="BV75" s="175">
        <f t="shared" si="76"/>
        <v>9176</v>
      </c>
      <c r="BW75" s="176">
        <f t="shared" si="77"/>
        <v>57470</v>
      </c>
    </row>
    <row r="76" spans="1:75" s="35" customFormat="1" ht="84.95" customHeight="1" x14ac:dyDescent="0.3">
      <c r="A76" s="214">
        <v>119</v>
      </c>
      <c r="B76" s="104" t="s">
        <v>306</v>
      </c>
      <c r="C76" s="217" t="s">
        <v>18</v>
      </c>
      <c r="D76" s="206">
        <v>40727</v>
      </c>
      <c r="E76" s="74">
        <f t="shared" si="54"/>
        <v>2288.8573999999999</v>
      </c>
      <c r="F76" s="75">
        <f t="shared" si="55"/>
        <v>43015.857400000001</v>
      </c>
      <c r="G76" s="74">
        <f t="shared" si="56"/>
        <v>8173.0129059999999</v>
      </c>
      <c r="H76" s="76">
        <f t="shared" si="57"/>
        <v>51188.870305999997</v>
      </c>
      <c r="I76" s="105"/>
      <c r="J76" s="106"/>
      <c r="K76" s="107"/>
      <c r="L76" s="80"/>
      <c r="M76" s="81">
        <f t="shared" si="59"/>
        <v>0</v>
      </c>
      <c r="N76" s="82"/>
      <c r="O76" s="83">
        <f t="shared" si="60"/>
        <v>0</v>
      </c>
      <c r="P76" s="83">
        <f t="shared" si="61"/>
        <v>0</v>
      </c>
      <c r="Q76" s="108"/>
      <c r="R76" s="80"/>
      <c r="S76" s="81">
        <f t="shared" si="62"/>
        <v>0</v>
      </c>
      <c r="T76" s="82"/>
      <c r="U76" s="83">
        <f t="shared" si="63"/>
        <v>0</v>
      </c>
      <c r="V76" s="83">
        <f t="shared" si="64"/>
        <v>0</v>
      </c>
      <c r="W76" s="109"/>
      <c r="X76" s="80"/>
      <c r="Y76" s="81">
        <f t="shared" si="65"/>
        <v>0</v>
      </c>
      <c r="Z76" s="82"/>
      <c r="AA76" s="83">
        <f t="shared" si="66"/>
        <v>0</v>
      </c>
      <c r="AB76" s="83">
        <f t="shared" si="67"/>
        <v>0</v>
      </c>
      <c r="AC76" s="109"/>
      <c r="AD76" s="85" t="e">
        <f t="shared" si="68"/>
        <v>#DIV/0!</v>
      </c>
      <c r="AE76" s="86"/>
      <c r="AF76" s="87"/>
      <c r="AG76" s="88"/>
      <c r="AH76" s="114"/>
      <c r="AI76" s="86"/>
      <c r="AJ76" s="87"/>
      <c r="AK76" s="88"/>
      <c r="AL76" s="114"/>
      <c r="AM76" s="86">
        <v>200756.30252100842</v>
      </c>
      <c r="AN76" s="87">
        <f t="shared" ref="AN76:AN86" si="78">+AM76*0.19</f>
        <v>38143.697478991598</v>
      </c>
      <c r="AO76" s="90">
        <f t="shared" ref="AO76:AO86" si="79">+AN76+AM76</f>
        <v>238900</v>
      </c>
      <c r="AP76" s="91" t="s">
        <v>307</v>
      </c>
      <c r="AQ76" s="86"/>
      <c r="AR76" s="87"/>
      <c r="AS76" s="90"/>
      <c r="AT76" s="91"/>
      <c r="AU76" s="86"/>
      <c r="AV76" s="87"/>
      <c r="AW76" s="90"/>
      <c r="AX76" s="197"/>
      <c r="AY76" s="243"/>
      <c r="AZ76" s="92"/>
      <c r="BA76" s="29"/>
      <c r="BB76" s="99">
        <f t="shared" si="58"/>
        <v>46887.284566000002</v>
      </c>
      <c r="BC76" s="93"/>
      <c r="BD76" s="93"/>
      <c r="BE76" s="93"/>
      <c r="BF76" s="93"/>
      <c r="BG76" s="93"/>
      <c r="BH76" s="93">
        <f t="shared" ref="BH76:BH86" si="80">+AM76</f>
        <v>200756.30252100842</v>
      </c>
      <c r="BI76" s="93"/>
      <c r="BJ76" s="93"/>
      <c r="BK76" s="94">
        <f t="shared" si="69"/>
        <v>2</v>
      </c>
      <c r="BM76" s="95">
        <f t="shared" si="70"/>
        <v>123821.7935435042</v>
      </c>
      <c r="BN76" s="96">
        <f t="shared" si="71"/>
        <v>200756.30252100842</v>
      </c>
      <c r="BO76" s="248">
        <f t="shared" ref="BO76:BO88" si="81">(SUM(BB76:BJ76)-BN76)/(BK76-1)</f>
        <v>46887.284565999988</v>
      </c>
      <c r="BP76" s="183">
        <f t="shared" si="72"/>
        <v>97020.193180185452</v>
      </c>
      <c r="BQ76" s="184">
        <f t="shared" si="73"/>
        <v>108801.82601050108</v>
      </c>
      <c r="BR76" s="232">
        <f t="shared" si="74"/>
        <v>0.87869689896128078</v>
      </c>
      <c r="BS76" s="184"/>
      <c r="BT76" s="97"/>
      <c r="BU76" s="171">
        <f t="shared" si="75"/>
        <v>123822</v>
      </c>
      <c r="BV76" s="175">
        <f t="shared" si="76"/>
        <v>23526</v>
      </c>
      <c r="BW76" s="176">
        <f t="shared" si="77"/>
        <v>147348</v>
      </c>
    </row>
    <row r="77" spans="1:75" s="35" customFormat="1" ht="84.95" customHeight="1" x14ac:dyDescent="0.3">
      <c r="A77" s="214">
        <v>120</v>
      </c>
      <c r="B77" s="104" t="s">
        <v>308</v>
      </c>
      <c r="C77" s="217" t="s">
        <v>18</v>
      </c>
      <c r="D77" s="206">
        <v>23439</v>
      </c>
      <c r="E77" s="74">
        <f t="shared" si="54"/>
        <v>1317.2718</v>
      </c>
      <c r="F77" s="75">
        <f t="shared" si="55"/>
        <v>24756.271799999999</v>
      </c>
      <c r="G77" s="74">
        <f t="shared" si="56"/>
        <v>4703.6916419999998</v>
      </c>
      <c r="H77" s="76">
        <f t="shared" si="57"/>
        <v>29459.963442</v>
      </c>
      <c r="I77" s="105"/>
      <c r="J77" s="106"/>
      <c r="K77" s="107"/>
      <c r="L77" s="80"/>
      <c r="M77" s="81">
        <f t="shared" si="59"/>
        <v>0</v>
      </c>
      <c r="N77" s="82"/>
      <c r="O77" s="83">
        <f t="shared" si="60"/>
        <v>0</v>
      </c>
      <c r="P77" s="83">
        <f t="shared" si="61"/>
        <v>0</v>
      </c>
      <c r="Q77" s="108"/>
      <c r="R77" s="80"/>
      <c r="S77" s="81">
        <f t="shared" si="62"/>
        <v>0</v>
      </c>
      <c r="T77" s="82"/>
      <c r="U77" s="83">
        <f t="shared" si="63"/>
        <v>0</v>
      </c>
      <c r="V77" s="83">
        <f t="shared" si="64"/>
        <v>0</v>
      </c>
      <c r="W77" s="109"/>
      <c r="X77" s="80"/>
      <c r="Y77" s="81">
        <f t="shared" si="65"/>
        <v>0</v>
      </c>
      <c r="Z77" s="82"/>
      <c r="AA77" s="83">
        <f t="shared" si="66"/>
        <v>0</v>
      </c>
      <c r="AB77" s="83">
        <f t="shared" si="67"/>
        <v>0</v>
      </c>
      <c r="AC77" s="109"/>
      <c r="AD77" s="85" t="e">
        <f t="shared" si="68"/>
        <v>#DIV/0!</v>
      </c>
      <c r="AE77" s="86"/>
      <c r="AF77" s="87"/>
      <c r="AG77" s="88"/>
      <c r="AH77" s="114"/>
      <c r="AI77" s="86"/>
      <c r="AJ77" s="87"/>
      <c r="AK77" s="88"/>
      <c r="AL77" s="114"/>
      <c r="AM77" s="86">
        <v>67142.857142857145</v>
      </c>
      <c r="AN77" s="87">
        <f t="shared" si="78"/>
        <v>12757.142857142857</v>
      </c>
      <c r="AO77" s="90">
        <f t="shared" si="79"/>
        <v>79900</v>
      </c>
      <c r="AP77" s="91" t="s">
        <v>309</v>
      </c>
      <c r="AQ77" s="86"/>
      <c r="AR77" s="87"/>
      <c r="AS77" s="90"/>
      <c r="AT77" s="91"/>
      <c r="AU77" s="86"/>
      <c r="AV77" s="87"/>
      <c r="AW77" s="90"/>
      <c r="AX77" s="197"/>
      <c r="AY77" s="243"/>
      <c r="AZ77" s="92"/>
      <c r="BA77" s="29"/>
      <c r="BB77" s="99">
        <f t="shared" si="58"/>
        <v>26984.336262000001</v>
      </c>
      <c r="BC77" s="93"/>
      <c r="BD77" s="93"/>
      <c r="BE77" s="93"/>
      <c r="BF77" s="93"/>
      <c r="BG77" s="93"/>
      <c r="BH77" s="93">
        <f t="shared" si="80"/>
        <v>67142.857142857145</v>
      </c>
      <c r="BI77" s="93"/>
      <c r="BJ77" s="93"/>
      <c r="BK77" s="94">
        <f t="shared" si="69"/>
        <v>2</v>
      </c>
      <c r="BM77" s="95">
        <f t="shared" si="70"/>
        <v>47063.596702428571</v>
      </c>
      <c r="BN77" s="96">
        <f t="shared" si="71"/>
        <v>67142.857142857145</v>
      </c>
      <c r="BO77" s="248">
        <f t="shared" si="81"/>
        <v>26984.336261999997</v>
      </c>
      <c r="BP77" s="183">
        <f t="shared" si="72"/>
        <v>42565.307877827996</v>
      </c>
      <c r="BQ77" s="184">
        <f t="shared" si="73"/>
        <v>28396.362437275671</v>
      </c>
      <c r="BR77" s="232">
        <f t="shared" si="74"/>
        <v>0.60336150287915347</v>
      </c>
      <c r="BS77" s="184"/>
      <c r="BT77" s="97"/>
      <c r="BU77" s="171">
        <f t="shared" si="75"/>
        <v>47064</v>
      </c>
      <c r="BV77" s="175">
        <f t="shared" si="76"/>
        <v>8942</v>
      </c>
      <c r="BW77" s="176">
        <f t="shared" si="77"/>
        <v>56006</v>
      </c>
    </row>
    <row r="78" spans="1:75" s="35" customFormat="1" ht="84.95" customHeight="1" x14ac:dyDescent="0.3">
      <c r="A78" s="214">
        <v>121</v>
      </c>
      <c r="B78" s="104" t="s">
        <v>310</v>
      </c>
      <c r="C78" s="217" t="s">
        <v>18</v>
      </c>
      <c r="D78" s="206">
        <v>19184</v>
      </c>
      <c r="E78" s="74">
        <f t="shared" si="54"/>
        <v>1078.1407999999999</v>
      </c>
      <c r="F78" s="75">
        <f t="shared" si="55"/>
        <v>20262.140800000001</v>
      </c>
      <c r="G78" s="74">
        <f t="shared" si="56"/>
        <v>3849.8067520000004</v>
      </c>
      <c r="H78" s="76">
        <f t="shared" si="57"/>
        <v>24111.947552000001</v>
      </c>
      <c r="I78" s="105"/>
      <c r="J78" s="106"/>
      <c r="K78" s="107"/>
      <c r="L78" s="80"/>
      <c r="M78" s="81">
        <f t="shared" si="59"/>
        <v>0</v>
      </c>
      <c r="N78" s="82"/>
      <c r="O78" s="83">
        <f t="shared" si="60"/>
        <v>0</v>
      </c>
      <c r="P78" s="83">
        <f t="shared" si="61"/>
        <v>0</v>
      </c>
      <c r="Q78" s="108"/>
      <c r="R78" s="80"/>
      <c r="S78" s="81">
        <f t="shared" si="62"/>
        <v>0</v>
      </c>
      <c r="T78" s="82"/>
      <c r="U78" s="83">
        <f t="shared" si="63"/>
        <v>0</v>
      </c>
      <c r="V78" s="83">
        <f t="shared" si="64"/>
        <v>0</v>
      </c>
      <c r="W78" s="109"/>
      <c r="X78" s="80"/>
      <c r="Y78" s="81">
        <f t="shared" si="65"/>
        <v>0</v>
      </c>
      <c r="Z78" s="82"/>
      <c r="AA78" s="83">
        <f t="shared" si="66"/>
        <v>0</v>
      </c>
      <c r="AB78" s="83">
        <f t="shared" si="67"/>
        <v>0</v>
      </c>
      <c r="AC78" s="109"/>
      <c r="AD78" s="85" t="e">
        <f t="shared" si="68"/>
        <v>#DIV/0!</v>
      </c>
      <c r="AE78" s="86"/>
      <c r="AF78" s="87"/>
      <c r="AG78" s="88"/>
      <c r="AH78" s="114"/>
      <c r="AI78" s="86"/>
      <c r="AJ78" s="87"/>
      <c r="AK78" s="88"/>
      <c r="AL78" s="114"/>
      <c r="AM78" s="86">
        <v>50336.134453781517</v>
      </c>
      <c r="AN78" s="87">
        <f t="shared" si="78"/>
        <v>9563.8655462184888</v>
      </c>
      <c r="AO78" s="90">
        <f t="shared" si="79"/>
        <v>59900.000000000007</v>
      </c>
      <c r="AP78" s="91" t="s">
        <v>311</v>
      </c>
      <c r="AQ78" s="86"/>
      <c r="AR78" s="87"/>
      <c r="AS78" s="90"/>
      <c r="AT78" s="91"/>
      <c r="AU78" s="86"/>
      <c r="AV78" s="87"/>
      <c r="AW78" s="90"/>
      <c r="AX78" s="197"/>
      <c r="AY78" s="243"/>
      <c r="AZ78" s="92"/>
      <c r="BA78" s="29"/>
      <c r="BB78" s="99">
        <f t="shared" si="58"/>
        <v>22085.733472000004</v>
      </c>
      <c r="BC78" s="93"/>
      <c r="BD78" s="93"/>
      <c r="BE78" s="93"/>
      <c r="BF78" s="93"/>
      <c r="BG78" s="93"/>
      <c r="BH78" s="93">
        <f t="shared" si="80"/>
        <v>50336.134453781517</v>
      </c>
      <c r="BI78" s="93"/>
      <c r="BJ78" s="93"/>
      <c r="BK78" s="94">
        <f t="shared" si="69"/>
        <v>2</v>
      </c>
      <c r="BM78" s="95">
        <f t="shared" si="70"/>
        <v>36210.933962890762</v>
      </c>
      <c r="BN78" s="96">
        <f t="shared" si="71"/>
        <v>50336.134453781517</v>
      </c>
      <c r="BO78" s="248">
        <f t="shared" si="81"/>
        <v>22085.733472000007</v>
      </c>
      <c r="BP78" s="183">
        <f t="shared" si="72"/>
        <v>33342.32219802597</v>
      </c>
      <c r="BQ78" s="184">
        <f t="shared" si="73"/>
        <v>19976.050105456798</v>
      </c>
      <c r="BR78" s="232">
        <f t="shared" si="74"/>
        <v>0.5516579640262359</v>
      </c>
      <c r="BS78" s="184"/>
      <c r="BT78" s="97"/>
      <c r="BU78" s="171">
        <f t="shared" si="75"/>
        <v>36211</v>
      </c>
      <c r="BV78" s="175">
        <f t="shared" si="76"/>
        <v>6880</v>
      </c>
      <c r="BW78" s="176">
        <f t="shared" si="77"/>
        <v>43091</v>
      </c>
    </row>
    <row r="79" spans="1:75" s="35" customFormat="1" ht="84.95" customHeight="1" x14ac:dyDescent="0.3">
      <c r="A79" s="214">
        <v>122</v>
      </c>
      <c r="B79" s="104" t="s">
        <v>312</v>
      </c>
      <c r="C79" s="217" t="s">
        <v>18</v>
      </c>
      <c r="D79" s="206">
        <v>1505</v>
      </c>
      <c r="E79" s="74">
        <f t="shared" si="54"/>
        <v>84.581000000000003</v>
      </c>
      <c r="F79" s="75">
        <f t="shared" si="55"/>
        <v>1589.5809999999999</v>
      </c>
      <c r="G79" s="74">
        <f t="shared" si="56"/>
        <v>302.02038999999996</v>
      </c>
      <c r="H79" s="76">
        <f t="shared" si="57"/>
        <v>1891.6013899999998</v>
      </c>
      <c r="I79" s="105"/>
      <c r="J79" s="106"/>
      <c r="K79" s="107"/>
      <c r="L79" s="80"/>
      <c r="M79" s="81">
        <f t="shared" si="59"/>
        <v>0</v>
      </c>
      <c r="N79" s="82"/>
      <c r="O79" s="83">
        <f t="shared" si="60"/>
        <v>0</v>
      </c>
      <c r="P79" s="83">
        <f t="shared" si="61"/>
        <v>0</v>
      </c>
      <c r="Q79" s="108"/>
      <c r="R79" s="80"/>
      <c r="S79" s="81">
        <f t="shared" si="62"/>
        <v>0</v>
      </c>
      <c r="T79" s="82"/>
      <c r="U79" s="83">
        <f t="shared" si="63"/>
        <v>0</v>
      </c>
      <c r="V79" s="83">
        <f t="shared" si="64"/>
        <v>0</v>
      </c>
      <c r="W79" s="109"/>
      <c r="X79" s="80"/>
      <c r="Y79" s="81">
        <f t="shared" si="65"/>
        <v>0</v>
      </c>
      <c r="Z79" s="82"/>
      <c r="AA79" s="83">
        <f t="shared" si="66"/>
        <v>0</v>
      </c>
      <c r="AB79" s="83">
        <f t="shared" si="67"/>
        <v>0</v>
      </c>
      <c r="AC79" s="109"/>
      <c r="AD79" s="85" t="e">
        <f t="shared" si="68"/>
        <v>#DIV/0!</v>
      </c>
      <c r="AE79" s="86"/>
      <c r="AF79" s="87"/>
      <c r="AG79" s="88"/>
      <c r="AH79" s="114"/>
      <c r="AI79" s="86"/>
      <c r="AJ79" s="87"/>
      <c r="AK79" s="88"/>
      <c r="AL79" s="114"/>
      <c r="AM79" s="86">
        <v>10000</v>
      </c>
      <c r="AN79" s="87">
        <f t="shared" si="78"/>
        <v>1900</v>
      </c>
      <c r="AO79" s="90">
        <f t="shared" si="79"/>
        <v>11900</v>
      </c>
      <c r="AP79" s="91" t="s">
        <v>313</v>
      </c>
      <c r="AQ79" s="86"/>
      <c r="AR79" s="87"/>
      <c r="AS79" s="90"/>
      <c r="AT79" s="91"/>
      <c r="AU79" s="86"/>
      <c r="AV79" s="87"/>
      <c r="AW79" s="90"/>
      <c r="AX79" s="197"/>
      <c r="AY79" s="243"/>
      <c r="AZ79" s="92"/>
      <c r="BA79" s="29"/>
      <c r="BB79" s="99">
        <f t="shared" si="58"/>
        <v>1732.64329</v>
      </c>
      <c r="BC79" s="93"/>
      <c r="BD79" s="93"/>
      <c r="BE79" s="93"/>
      <c r="BF79" s="93"/>
      <c r="BG79" s="93"/>
      <c r="BH79" s="93">
        <f t="shared" si="80"/>
        <v>10000</v>
      </c>
      <c r="BI79" s="93"/>
      <c r="BJ79" s="93"/>
      <c r="BK79" s="94">
        <f t="shared" si="69"/>
        <v>2</v>
      </c>
      <c r="BM79" s="95">
        <f t="shared" si="70"/>
        <v>5866.321645</v>
      </c>
      <c r="BN79" s="96">
        <f t="shared" si="71"/>
        <v>10000</v>
      </c>
      <c r="BO79" s="248">
        <f t="shared" si="81"/>
        <v>1732.64329</v>
      </c>
      <c r="BP79" s="183">
        <f t="shared" si="72"/>
        <v>4162.5032011999701</v>
      </c>
      <c r="BQ79" s="184">
        <f t="shared" si="73"/>
        <v>5845.9039921291051</v>
      </c>
      <c r="BR79" s="232">
        <f t="shared" si="74"/>
        <v>0.99651951357145629</v>
      </c>
      <c r="BS79" s="184"/>
      <c r="BT79" s="97"/>
      <c r="BU79" s="171">
        <f t="shared" si="75"/>
        <v>5866</v>
      </c>
      <c r="BV79" s="175">
        <f t="shared" si="76"/>
        <v>1115</v>
      </c>
      <c r="BW79" s="176">
        <f t="shared" si="77"/>
        <v>6981</v>
      </c>
    </row>
    <row r="80" spans="1:75" s="35" customFormat="1" ht="84.95" customHeight="1" x14ac:dyDescent="0.3">
      <c r="A80" s="214">
        <v>123</v>
      </c>
      <c r="B80" s="104" t="s">
        <v>314</v>
      </c>
      <c r="C80" s="217" t="s">
        <v>18</v>
      </c>
      <c r="D80" s="206">
        <v>1881</v>
      </c>
      <c r="E80" s="74">
        <f t="shared" si="54"/>
        <v>105.7122</v>
      </c>
      <c r="F80" s="75">
        <f t="shared" si="55"/>
        <v>1986.7121999999999</v>
      </c>
      <c r="G80" s="74">
        <f t="shared" si="56"/>
        <v>377.47531800000002</v>
      </c>
      <c r="H80" s="76">
        <f t="shared" si="57"/>
        <v>2364.1875179999997</v>
      </c>
      <c r="I80" s="105"/>
      <c r="J80" s="106"/>
      <c r="K80" s="107"/>
      <c r="L80" s="80"/>
      <c r="M80" s="81">
        <f t="shared" si="59"/>
        <v>0</v>
      </c>
      <c r="N80" s="82"/>
      <c r="O80" s="83">
        <f t="shared" si="60"/>
        <v>0</v>
      </c>
      <c r="P80" s="83">
        <f t="shared" si="61"/>
        <v>0</v>
      </c>
      <c r="Q80" s="108"/>
      <c r="R80" s="80"/>
      <c r="S80" s="81">
        <f t="shared" si="62"/>
        <v>0</v>
      </c>
      <c r="T80" s="82"/>
      <c r="U80" s="83">
        <f t="shared" si="63"/>
        <v>0</v>
      </c>
      <c r="V80" s="83">
        <f t="shared" si="64"/>
        <v>0</v>
      </c>
      <c r="W80" s="109"/>
      <c r="X80" s="80"/>
      <c r="Y80" s="81">
        <f t="shared" si="65"/>
        <v>0</v>
      </c>
      <c r="Z80" s="82"/>
      <c r="AA80" s="83">
        <f t="shared" si="66"/>
        <v>0</v>
      </c>
      <c r="AB80" s="83">
        <f t="shared" si="67"/>
        <v>0</v>
      </c>
      <c r="AC80" s="109"/>
      <c r="AD80" s="85" t="e">
        <f t="shared" si="68"/>
        <v>#DIV/0!</v>
      </c>
      <c r="AE80" s="86"/>
      <c r="AF80" s="87"/>
      <c r="AG80" s="88"/>
      <c r="AH80" s="114"/>
      <c r="AI80" s="86"/>
      <c r="AJ80" s="87"/>
      <c r="AK80" s="88"/>
      <c r="AL80" s="114"/>
      <c r="AM80" s="86">
        <v>11680.672268907563</v>
      </c>
      <c r="AN80" s="87">
        <f t="shared" si="78"/>
        <v>2219.3277310924368</v>
      </c>
      <c r="AO80" s="90">
        <f t="shared" si="79"/>
        <v>13900</v>
      </c>
      <c r="AP80" s="91" t="s">
        <v>315</v>
      </c>
      <c r="AQ80" s="86"/>
      <c r="AR80" s="87"/>
      <c r="AS80" s="90"/>
      <c r="AT80" s="91"/>
      <c r="AU80" s="86"/>
      <c r="AV80" s="87"/>
      <c r="AW80" s="90"/>
      <c r="AX80" s="197"/>
      <c r="AY80" s="243"/>
      <c r="AZ80" s="92"/>
      <c r="BA80" s="29"/>
      <c r="BB80" s="99">
        <f t="shared" si="58"/>
        <v>2165.516298</v>
      </c>
      <c r="BC80" s="93"/>
      <c r="BD80" s="93"/>
      <c r="BE80" s="93"/>
      <c r="BF80" s="93"/>
      <c r="BG80" s="93"/>
      <c r="BH80" s="93">
        <f t="shared" si="80"/>
        <v>11680.672268907563</v>
      </c>
      <c r="BI80" s="93"/>
      <c r="BJ80" s="93"/>
      <c r="BK80" s="94">
        <f t="shared" si="69"/>
        <v>2</v>
      </c>
      <c r="BM80" s="95">
        <f t="shared" si="70"/>
        <v>6923.0942834537818</v>
      </c>
      <c r="BN80" s="96">
        <f t="shared" si="71"/>
        <v>11680.672268907563</v>
      </c>
      <c r="BO80" s="248">
        <f t="shared" si="81"/>
        <v>2165.5162980000005</v>
      </c>
      <c r="BP80" s="183">
        <f t="shared" si="72"/>
        <v>5029.3822851236873</v>
      </c>
      <c r="BQ80" s="184">
        <f t="shared" si="73"/>
        <v>6728.2313110764071</v>
      </c>
      <c r="BR80" s="232">
        <f t="shared" si="74"/>
        <v>0.97185319679336191</v>
      </c>
      <c r="BS80" s="184"/>
      <c r="BT80" s="97"/>
      <c r="BU80" s="171">
        <f t="shared" si="75"/>
        <v>6923</v>
      </c>
      <c r="BV80" s="175">
        <f t="shared" si="76"/>
        <v>1315</v>
      </c>
      <c r="BW80" s="176">
        <f t="shared" si="77"/>
        <v>8238</v>
      </c>
    </row>
    <row r="81" spans="1:75" s="35" customFormat="1" ht="84.95" customHeight="1" x14ac:dyDescent="0.3">
      <c r="A81" s="214">
        <v>124</v>
      </c>
      <c r="B81" s="104" t="s">
        <v>316</v>
      </c>
      <c r="C81" s="217" t="s">
        <v>18</v>
      </c>
      <c r="D81" s="206">
        <v>7922</v>
      </c>
      <c r="E81" s="74">
        <f t="shared" si="54"/>
        <v>445.21640000000002</v>
      </c>
      <c r="F81" s="75">
        <f t="shared" si="55"/>
        <v>8367.2163999999993</v>
      </c>
      <c r="G81" s="74">
        <f t="shared" si="56"/>
        <v>1589.7711159999999</v>
      </c>
      <c r="H81" s="76">
        <f t="shared" si="57"/>
        <v>9956.9875159999992</v>
      </c>
      <c r="I81" s="105"/>
      <c r="J81" s="106"/>
      <c r="K81" s="107"/>
      <c r="L81" s="80"/>
      <c r="M81" s="81">
        <f t="shared" si="59"/>
        <v>0</v>
      </c>
      <c r="N81" s="82"/>
      <c r="O81" s="83">
        <f t="shared" si="60"/>
        <v>0</v>
      </c>
      <c r="P81" s="83">
        <f t="shared" si="61"/>
        <v>0</v>
      </c>
      <c r="Q81" s="108"/>
      <c r="R81" s="80"/>
      <c r="S81" s="81">
        <f t="shared" si="62"/>
        <v>0</v>
      </c>
      <c r="T81" s="82"/>
      <c r="U81" s="83">
        <f t="shared" si="63"/>
        <v>0</v>
      </c>
      <c r="V81" s="83">
        <f t="shared" si="64"/>
        <v>0</v>
      </c>
      <c r="W81" s="109"/>
      <c r="X81" s="80"/>
      <c r="Y81" s="81">
        <f t="shared" si="65"/>
        <v>0</v>
      </c>
      <c r="Z81" s="82"/>
      <c r="AA81" s="83">
        <f t="shared" si="66"/>
        <v>0</v>
      </c>
      <c r="AB81" s="83">
        <f t="shared" si="67"/>
        <v>0</v>
      </c>
      <c r="AC81" s="109"/>
      <c r="AD81" s="85" t="e">
        <f t="shared" si="68"/>
        <v>#DIV/0!</v>
      </c>
      <c r="AE81" s="86"/>
      <c r="AF81" s="87"/>
      <c r="AG81" s="88"/>
      <c r="AH81" s="114"/>
      <c r="AI81" s="86"/>
      <c r="AJ81" s="87"/>
      <c r="AK81" s="88"/>
      <c r="AL81" s="114"/>
      <c r="AM81" s="86">
        <v>8319.3277310924368</v>
      </c>
      <c r="AN81" s="87">
        <f t="shared" si="78"/>
        <v>1580.672268907563</v>
      </c>
      <c r="AO81" s="90">
        <f t="shared" si="79"/>
        <v>9900</v>
      </c>
      <c r="AP81" s="91" t="s">
        <v>317</v>
      </c>
      <c r="AQ81" s="86"/>
      <c r="AR81" s="87"/>
      <c r="AS81" s="90"/>
      <c r="AT81" s="91"/>
      <c r="AU81" s="86"/>
      <c r="AV81" s="87"/>
      <c r="AW81" s="90"/>
      <c r="AX81" s="197"/>
      <c r="AY81" s="243"/>
      <c r="AZ81" s="92"/>
      <c r="BA81" s="29"/>
      <c r="BB81" s="99">
        <f t="shared" si="58"/>
        <v>9120.2658759999995</v>
      </c>
      <c r="BC81" s="93"/>
      <c r="BD81" s="93"/>
      <c r="BE81" s="93"/>
      <c r="BF81" s="93"/>
      <c r="BG81" s="93"/>
      <c r="BH81" s="93">
        <f t="shared" si="80"/>
        <v>8319.3277310924368</v>
      </c>
      <c r="BI81" s="93"/>
      <c r="BJ81" s="93"/>
      <c r="BK81" s="94">
        <f t="shared" si="69"/>
        <v>2</v>
      </c>
      <c r="BM81" s="95">
        <f t="shared" si="70"/>
        <v>8719.7968035462181</v>
      </c>
      <c r="BN81" s="96">
        <f t="shared" si="71"/>
        <v>9120.2658759999995</v>
      </c>
      <c r="BO81" s="248">
        <f t="shared" si="81"/>
        <v>8319.3277310924368</v>
      </c>
      <c r="BP81" s="183">
        <f t="shared" si="72"/>
        <v>8710.5958933440852</v>
      </c>
      <c r="BQ81" s="184">
        <f t="shared" si="73"/>
        <v>566.34879357511124</v>
      </c>
      <c r="BR81" s="232">
        <f t="shared" si="74"/>
        <v>6.4949769625914353E-2</v>
      </c>
      <c r="BS81" s="184"/>
      <c r="BT81" s="97"/>
      <c r="BU81" s="171">
        <f t="shared" si="75"/>
        <v>8720</v>
      </c>
      <c r="BV81" s="175">
        <f t="shared" si="76"/>
        <v>1657</v>
      </c>
      <c r="BW81" s="176">
        <f t="shared" si="77"/>
        <v>10377</v>
      </c>
    </row>
    <row r="82" spans="1:75" s="35" customFormat="1" ht="84.95" customHeight="1" x14ac:dyDescent="0.3">
      <c r="A82" s="214">
        <v>125</v>
      </c>
      <c r="B82" s="104" t="s">
        <v>318</v>
      </c>
      <c r="C82" s="217" t="s">
        <v>18</v>
      </c>
      <c r="D82" s="208">
        <v>5298</v>
      </c>
      <c r="E82" s="74">
        <f t="shared" si="54"/>
        <v>297.74759999999998</v>
      </c>
      <c r="F82" s="75">
        <f t="shared" si="55"/>
        <v>5595.7475999999997</v>
      </c>
      <c r="G82" s="74">
        <f t="shared" si="56"/>
        <v>1063.1920439999999</v>
      </c>
      <c r="H82" s="76">
        <f t="shared" si="57"/>
        <v>6658.939644</v>
      </c>
      <c r="I82" s="105"/>
      <c r="J82" s="106"/>
      <c r="K82" s="107"/>
      <c r="L82" s="80"/>
      <c r="M82" s="81">
        <f t="shared" si="59"/>
        <v>0</v>
      </c>
      <c r="N82" s="81"/>
      <c r="O82" s="83">
        <f t="shared" si="60"/>
        <v>0</v>
      </c>
      <c r="P82" s="83">
        <f t="shared" si="61"/>
        <v>0</v>
      </c>
      <c r="Q82" s="108"/>
      <c r="R82" s="80"/>
      <c r="S82" s="81">
        <f t="shared" si="62"/>
        <v>0</v>
      </c>
      <c r="T82" s="81"/>
      <c r="U82" s="83">
        <f t="shared" si="63"/>
        <v>0</v>
      </c>
      <c r="V82" s="83">
        <f t="shared" si="64"/>
        <v>0</v>
      </c>
      <c r="W82" s="109"/>
      <c r="X82" s="80"/>
      <c r="Y82" s="81">
        <f t="shared" si="65"/>
        <v>0</v>
      </c>
      <c r="Z82" s="81"/>
      <c r="AA82" s="83">
        <f t="shared" si="66"/>
        <v>0</v>
      </c>
      <c r="AB82" s="83">
        <f t="shared" si="67"/>
        <v>0</v>
      </c>
      <c r="AC82" s="109"/>
      <c r="AD82" s="85" t="e">
        <f t="shared" si="68"/>
        <v>#DIV/0!</v>
      </c>
      <c r="AE82" s="86"/>
      <c r="AF82" s="87"/>
      <c r="AG82" s="87"/>
      <c r="AH82" s="114"/>
      <c r="AI82" s="86"/>
      <c r="AJ82" s="87"/>
      <c r="AK82" s="87"/>
      <c r="AL82" s="114"/>
      <c r="AM82" s="86">
        <v>4159.6638655462184</v>
      </c>
      <c r="AN82" s="87">
        <f t="shared" si="78"/>
        <v>790.33613445378148</v>
      </c>
      <c r="AO82" s="87">
        <f t="shared" si="79"/>
        <v>4950</v>
      </c>
      <c r="AP82" s="91" t="s">
        <v>319</v>
      </c>
      <c r="AQ82" s="86"/>
      <c r="AR82" s="87"/>
      <c r="AS82" s="87"/>
      <c r="AT82" s="91"/>
      <c r="AU82" s="86"/>
      <c r="AV82" s="87"/>
      <c r="AW82" s="87"/>
      <c r="AX82" s="197"/>
      <c r="AY82" s="243"/>
      <c r="AZ82" s="92"/>
      <c r="BA82" s="29"/>
      <c r="BB82" s="99">
        <f t="shared" si="58"/>
        <v>6099.3648840000005</v>
      </c>
      <c r="BC82" s="93"/>
      <c r="BD82" s="93"/>
      <c r="BE82" s="93"/>
      <c r="BF82" s="93"/>
      <c r="BG82" s="93"/>
      <c r="BH82" s="93">
        <f t="shared" si="80"/>
        <v>4159.6638655462184</v>
      </c>
      <c r="BI82" s="93"/>
      <c r="BJ82" s="93"/>
      <c r="BK82" s="94">
        <f t="shared" si="69"/>
        <v>2</v>
      </c>
      <c r="BM82" s="95">
        <f t="shared" si="70"/>
        <v>5129.514374773109</v>
      </c>
      <c r="BN82" s="96">
        <f t="shared" si="71"/>
        <v>6099.3648840000005</v>
      </c>
      <c r="BO82" s="248">
        <f t="shared" si="81"/>
        <v>4159.6638655462175</v>
      </c>
      <c r="BP82" s="183">
        <f t="shared" si="72"/>
        <v>5036.9939160928425</v>
      </c>
      <c r="BQ82" s="184">
        <f t="shared" si="73"/>
        <v>1371.5757436231238</v>
      </c>
      <c r="BR82" s="232">
        <f t="shared" si="74"/>
        <v>0.26738900476983107</v>
      </c>
      <c r="BS82" s="184"/>
      <c r="BT82" s="97"/>
      <c r="BU82" s="171">
        <f t="shared" si="75"/>
        <v>5130</v>
      </c>
      <c r="BV82" s="175">
        <f t="shared" si="76"/>
        <v>975</v>
      </c>
      <c r="BW82" s="176">
        <f t="shared" si="77"/>
        <v>6105</v>
      </c>
    </row>
    <row r="83" spans="1:75" s="35" customFormat="1" ht="84.95" customHeight="1" x14ac:dyDescent="0.3">
      <c r="A83" s="214">
        <v>127</v>
      </c>
      <c r="B83" s="104" t="s">
        <v>322</v>
      </c>
      <c r="C83" s="217" t="s">
        <v>18</v>
      </c>
      <c r="D83" s="206">
        <v>19350</v>
      </c>
      <c r="E83" s="74">
        <f t="shared" si="54"/>
        <v>1087.47</v>
      </c>
      <c r="F83" s="75">
        <f t="shared" si="55"/>
        <v>20437.47</v>
      </c>
      <c r="G83" s="74">
        <f t="shared" si="56"/>
        <v>3883.1193000000003</v>
      </c>
      <c r="H83" s="76">
        <f t="shared" si="57"/>
        <v>24320.5893</v>
      </c>
      <c r="I83" s="105"/>
      <c r="J83" s="106"/>
      <c r="K83" s="107"/>
      <c r="L83" s="80"/>
      <c r="M83" s="81">
        <f t="shared" si="59"/>
        <v>0</v>
      </c>
      <c r="N83" s="82"/>
      <c r="O83" s="83">
        <f t="shared" si="60"/>
        <v>0</v>
      </c>
      <c r="P83" s="83">
        <f t="shared" si="61"/>
        <v>0</v>
      </c>
      <c r="Q83" s="108"/>
      <c r="R83" s="80"/>
      <c r="S83" s="81">
        <f t="shared" si="62"/>
        <v>0</v>
      </c>
      <c r="T83" s="82"/>
      <c r="U83" s="83">
        <f t="shared" si="63"/>
        <v>0</v>
      </c>
      <c r="V83" s="83">
        <f t="shared" si="64"/>
        <v>0</v>
      </c>
      <c r="W83" s="109"/>
      <c r="X83" s="80"/>
      <c r="Y83" s="81">
        <f t="shared" si="65"/>
        <v>0</v>
      </c>
      <c r="Z83" s="82"/>
      <c r="AA83" s="83">
        <f t="shared" si="66"/>
        <v>0</v>
      </c>
      <c r="AB83" s="83">
        <f t="shared" si="67"/>
        <v>0</v>
      </c>
      <c r="AC83" s="109"/>
      <c r="AD83" s="85" t="e">
        <f t="shared" si="68"/>
        <v>#DIV/0!</v>
      </c>
      <c r="AE83" s="86"/>
      <c r="AF83" s="87"/>
      <c r="AG83" s="88"/>
      <c r="AH83" s="114"/>
      <c r="AI83" s="86"/>
      <c r="AJ83" s="87"/>
      <c r="AK83" s="88"/>
      <c r="AL83" s="114"/>
      <c r="AM83" s="86">
        <v>8739.495798319329</v>
      </c>
      <c r="AN83" s="87">
        <f t="shared" si="78"/>
        <v>1660.5042016806726</v>
      </c>
      <c r="AO83" s="90">
        <f t="shared" si="79"/>
        <v>10400.000000000002</v>
      </c>
      <c r="AP83" s="91" t="s">
        <v>323</v>
      </c>
      <c r="AQ83" s="86"/>
      <c r="AR83" s="87"/>
      <c r="AS83" s="90"/>
      <c r="AT83" s="91"/>
      <c r="AU83" s="86"/>
      <c r="AV83" s="87"/>
      <c r="AW83" s="90"/>
      <c r="AX83" s="197"/>
      <c r="AY83" s="243"/>
      <c r="AZ83" s="92"/>
      <c r="BA83" s="29"/>
      <c r="BB83" s="99">
        <f t="shared" si="58"/>
        <v>22276.842300000004</v>
      </c>
      <c r="BC83" s="93"/>
      <c r="BD83" s="93"/>
      <c r="BE83" s="93"/>
      <c r="BF83" s="93"/>
      <c r="BG83" s="93"/>
      <c r="BH83" s="93">
        <f t="shared" si="80"/>
        <v>8739.495798319329</v>
      </c>
      <c r="BI83" s="93"/>
      <c r="BJ83" s="93"/>
      <c r="BK83" s="94">
        <f t="shared" si="69"/>
        <v>2</v>
      </c>
      <c r="BM83" s="95">
        <f t="shared" si="70"/>
        <v>15508.169049159667</v>
      </c>
      <c r="BN83" s="96">
        <f t="shared" si="71"/>
        <v>22276.842300000004</v>
      </c>
      <c r="BO83" s="248">
        <f t="shared" si="81"/>
        <v>8739.4957983193308</v>
      </c>
      <c r="BP83" s="183">
        <f t="shared" si="72"/>
        <v>13953.07742688588</v>
      </c>
      <c r="BQ83" s="184">
        <f t="shared" si="73"/>
        <v>9572.349510610391</v>
      </c>
      <c r="BR83" s="232">
        <f t="shared" si="74"/>
        <v>0.61724562585478671</v>
      </c>
      <c r="BS83" s="184"/>
      <c r="BT83" s="97"/>
      <c r="BU83" s="171">
        <f t="shared" si="75"/>
        <v>15508</v>
      </c>
      <c r="BV83" s="175">
        <f t="shared" si="76"/>
        <v>2947</v>
      </c>
      <c r="BW83" s="176">
        <f t="shared" si="77"/>
        <v>18455</v>
      </c>
    </row>
    <row r="84" spans="1:75" s="35" customFormat="1" ht="84.95" customHeight="1" x14ac:dyDescent="0.3">
      <c r="A84" s="214">
        <v>128</v>
      </c>
      <c r="B84" s="104" t="s">
        <v>324</v>
      </c>
      <c r="C84" s="217" t="s">
        <v>18</v>
      </c>
      <c r="D84" s="206">
        <v>21136</v>
      </c>
      <c r="E84" s="74">
        <f t="shared" si="54"/>
        <v>1187.8432</v>
      </c>
      <c r="F84" s="75">
        <f t="shared" si="55"/>
        <v>22323.843199999999</v>
      </c>
      <c r="G84" s="74">
        <f t="shared" si="56"/>
        <v>4241.5302080000001</v>
      </c>
      <c r="H84" s="76">
        <f t="shared" si="57"/>
        <v>26565.373407999999</v>
      </c>
      <c r="I84" s="105"/>
      <c r="J84" s="106"/>
      <c r="K84" s="107"/>
      <c r="L84" s="80"/>
      <c r="M84" s="81">
        <f t="shared" si="59"/>
        <v>0</v>
      </c>
      <c r="N84" s="82"/>
      <c r="O84" s="83">
        <f t="shared" si="60"/>
        <v>0</v>
      </c>
      <c r="P84" s="83">
        <f t="shared" si="61"/>
        <v>0</v>
      </c>
      <c r="Q84" s="108"/>
      <c r="R84" s="80"/>
      <c r="S84" s="81">
        <f t="shared" si="62"/>
        <v>0</v>
      </c>
      <c r="T84" s="82"/>
      <c r="U84" s="83">
        <f t="shared" si="63"/>
        <v>0</v>
      </c>
      <c r="V84" s="83">
        <f t="shared" si="64"/>
        <v>0</v>
      </c>
      <c r="W84" s="109"/>
      <c r="X84" s="80"/>
      <c r="Y84" s="81">
        <f t="shared" si="65"/>
        <v>0</v>
      </c>
      <c r="Z84" s="82"/>
      <c r="AA84" s="83">
        <f t="shared" si="66"/>
        <v>0</v>
      </c>
      <c r="AB84" s="83">
        <f t="shared" si="67"/>
        <v>0</v>
      </c>
      <c r="AC84" s="109"/>
      <c r="AD84" s="85" t="e">
        <f t="shared" si="68"/>
        <v>#DIV/0!</v>
      </c>
      <c r="AE84" s="86"/>
      <c r="AF84" s="87"/>
      <c r="AG84" s="88"/>
      <c r="AH84" s="114"/>
      <c r="AI84" s="86"/>
      <c r="AJ84" s="87"/>
      <c r="AK84" s="88"/>
      <c r="AL84" s="114"/>
      <c r="AM84" s="86">
        <v>18403.361344537814</v>
      </c>
      <c r="AN84" s="87">
        <f t="shared" si="78"/>
        <v>3496.6386554621849</v>
      </c>
      <c r="AO84" s="90">
        <f t="shared" si="79"/>
        <v>21900</v>
      </c>
      <c r="AP84" s="91" t="s">
        <v>325</v>
      </c>
      <c r="AQ84" s="86"/>
      <c r="AR84" s="87"/>
      <c r="AS84" s="90"/>
      <c r="AT84" s="91"/>
      <c r="AU84" s="86"/>
      <c r="AV84" s="87"/>
      <c r="AW84" s="90"/>
      <c r="AX84" s="197"/>
      <c r="AY84" s="243"/>
      <c r="AZ84" s="92"/>
      <c r="BA84" s="29"/>
      <c r="BB84" s="99">
        <f t="shared" si="58"/>
        <v>24332.989088000002</v>
      </c>
      <c r="BC84" s="93"/>
      <c r="BD84" s="93"/>
      <c r="BE84" s="93"/>
      <c r="BF84" s="93"/>
      <c r="BG84" s="93"/>
      <c r="BH84" s="93">
        <f t="shared" si="80"/>
        <v>18403.361344537814</v>
      </c>
      <c r="BI84" s="93"/>
      <c r="BJ84" s="93"/>
      <c r="BK84" s="94">
        <f t="shared" si="69"/>
        <v>2</v>
      </c>
      <c r="BM84" s="95">
        <f t="shared" si="70"/>
        <v>21368.175216268908</v>
      </c>
      <c r="BN84" s="96">
        <f t="shared" si="71"/>
        <v>24332.989088000002</v>
      </c>
      <c r="BO84" s="248">
        <f t="shared" si="81"/>
        <v>18403.361344537814</v>
      </c>
      <c r="BP84" s="183">
        <f t="shared" si="72"/>
        <v>21161.493113179884</v>
      </c>
      <c r="BQ84" s="184">
        <f t="shared" si="73"/>
        <v>4192.8799873139915</v>
      </c>
      <c r="BR84" s="232">
        <f t="shared" si="74"/>
        <v>0.19622077902663834</v>
      </c>
      <c r="BS84" s="184"/>
      <c r="BT84" s="97"/>
      <c r="BU84" s="171">
        <f t="shared" si="75"/>
        <v>21368</v>
      </c>
      <c r="BV84" s="175">
        <f t="shared" si="76"/>
        <v>4060</v>
      </c>
      <c r="BW84" s="176">
        <f t="shared" si="77"/>
        <v>25428</v>
      </c>
    </row>
    <row r="85" spans="1:75" s="35" customFormat="1" ht="84.95" customHeight="1" x14ac:dyDescent="0.3">
      <c r="A85" s="214">
        <v>129</v>
      </c>
      <c r="B85" s="104" t="s">
        <v>326</v>
      </c>
      <c r="C85" s="217" t="s">
        <v>18</v>
      </c>
      <c r="D85" s="206">
        <v>3649</v>
      </c>
      <c r="E85" s="74">
        <f t="shared" si="54"/>
        <v>205.07380000000001</v>
      </c>
      <c r="F85" s="75">
        <f t="shared" si="55"/>
        <v>3854.0738000000001</v>
      </c>
      <c r="G85" s="74">
        <f t="shared" si="56"/>
        <v>732.27402200000006</v>
      </c>
      <c r="H85" s="76">
        <f t="shared" si="57"/>
        <v>4586.3478219999997</v>
      </c>
      <c r="I85" s="105"/>
      <c r="J85" s="106"/>
      <c r="K85" s="107"/>
      <c r="L85" s="80"/>
      <c r="M85" s="81">
        <f t="shared" si="59"/>
        <v>0</v>
      </c>
      <c r="N85" s="82"/>
      <c r="O85" s="83">
        <f t="shared" si="60"/>
        <v>0</v>
      </c>
      <c r="P85" s="83">
        <f t="shared" si="61"/>
        <v>0</v>
      </c>
      <c r="Q85" s="108"/>
      <c r="R85" s="80"/>
      <c r="S85" s="81">
        <f t="shared" si="62"/>
        <v>0</v>
      </c>
      <c r="T85" s="82"/>
      <c r="U85" s="83">
        <f t="shared" si="63"/>
        <v>0</v>
      </c>
      <c r="V85" s="83">
        <f t="shared" si="64"/>
        <v>0</v>
      </c>
      <c r="W85" s="109"/>
      <c r="X85" s="80"/>
      <c r="Y85" s="81">
        <f t="shared" si="65"/>
        <v>0</v>
      </c>
      <c r="Z85" s="82"/>
      <c r="AA85" s="83">
        <f t="shared" si="66"/>
        <v>0</v>
      </c>
      <c r="AB85" s="83">
        <f t="shared" si="67"/>
        <v>0</v>
      </c>
      <c r="AC85" s="109"/>
      <c r="AD85" s="85" t="e">
        <f t="shared" si="68"/>
        <v>#DIV/0!</v>
      </c>
      <c r="AE85" s="86"/>
      <c r="AF85" s="87"/>
      <c r="AG85" s="88"/>
      <c r="AH85" s="114"/>
      <c r="AI85" s="86"/>
      <c r="AJ85" s="87"/>
      <c r="AK85" s="88"/>
      <c r="AL85" s="114"/>
      <c r="AM85" s="86">
        <v>8319.3277310924368</v>
      </c>
      <c r="AN85" s="87">
        <f t="shared" si="78"/>
        <v>1580.672268907563</v>
      </c>
      <c r="AO85" s="90">
        <f t="shared" si="79"/>
        <v>9900</v>
      </c>
      <c r="AP85" s="91" t="s">
        <v>327</v>
      </c>
      <c r="AQ85" s="86"/>
      <c r="AR85" s="87"/>
      <c r="AS85" s="90"/>
      <c r="AT85" s="91"/>
      <c r="AU85" s="86"/>
      <c r="AV85" s="87"/>
      <c r="AW85" s="90"/>
      <c r="AX85" s="197"/>
      <c r="AY85" s="243"/>
      <c r="AZ85" s="92"/>
      <c r="BA85" s="29"/>
      <c r="BB85" s="99">
        <f t="shared" si="58"/>
        <v>4200.9404420000001</v>
      </c>
      <c r="BC85" s="93"/>
      <c r="BD85" s="93"/>
      <c r="BE85" s="93"/>
      <c r="BF85" s="93"/>
      <c r="BG85" s="93"/>
      <c r="BH85" s="93">
        <f t="shared" si="80"/>
        <v>8319.3277310924368</v>
      </c>
      <c r="BI85" s="93"/>
      <c r="BJ85" s="93"/>
      <c r="BK85" s="94">
        <f t="shared" si="69"/>
        <v>2</v>
      </c>
      <c r="BM85" s="95">
        <f t="shared" si="70"/>
        <v>6260.1340865462189</v>
      </c>
      <c r="BN85" s="96">
        <f t="shared" si="71"/>
        <v>8319.3277310924368</v>
      </c>
      <c r="BO85" s="248">
        <f t="shared" si="81"/>
        <v>4200.940442000001</v>
      </c>
      <c r="BP85" s="183">
        <f t="shared" si="72"/>
        <v>5911.7679517888992</v>
      </c>
      <c r="BQ85" s="184">
        <f t="shared" si="73"/>
        <v>2912.1395796697429</v>
      </c>
      <c r="BR85" s="232">
        <f t="shared" si="74"/>
        <v>0.46518805179082046</v>
      </c>
      <c r="BS85" s="184"/>
      <c r="BT85" s="97"/>
      <c r="BU85" s="171">
        <f t="shared" si="75"/>
        <v>6260</v>
      </c>
      <c r="BV85" s="175">
        <f t="shared" si="76"/>
        <v>1189</v>
      </c>
      <c r="BW85" s="176">
        <f t="shared" si="77"/>
        <v>7449</v>
      </c>
    </row>
    <row r="86" spans="1:75" s="35" customFormat="1" ht="84.95" customHeight="1" x14ac:dyDescent="0.3">
      <c r="A86" s="214">
        <v>130</v>
      </c>
      <c r="B86" s="104" t="s">
        <v>328</v>
      </c>
      <c r="C86" s="217" t="s">
        <v>18</v>
      </c>
      <c r="D86" s="206">
        <v>6761</v>
      </c>
      <c r="E86" s="74">
        <f t="shared" si="54"/>
        <v>379.96820000000002</v>
      </c>
      <c r="F86" s="75">
        <f t="shared" si="55"/>
        <v>7140.9682000000003</v>
      </c>
      <c r="G86" s="74">
        <f t="shared" si="56"/>
        <v>1356.783958</v>
      </c>
      <c r="H86" s="76">
        <f t="shared" si="57"/>
        <v>8497.7521579999993</v>
      </c>
      <c r="I86" s="105"/>
      <c r="J86" s="106"/>
      <c r="K86" s="107"/>
      <c r="L86" s="80"/>
      <c r="M86" s="81">
        <f t="shared" si="59"/>
        <v>0</v>
      </c>
      <c r="N86" s="82"/>
      <c r="O86" s="83">
        <f t="shared" si="60"/>
        <v>0</v>
      </c>
      <c r="P86" s="83">
        <f t="shared" si="61"/>
        <v>0</v>
      </c>
      <c r="Q86" s="108"/>
      <c r="R86" s="80"/>
      <c r="S86" s="81">
        <f t="shared" si="62"/>
        <v>0</v>
      </c>
      <c r="T86" s="82"/>
      <c r="U86" s="83">
        <f t="shared" si="63"/>
        <v>0</v>
      </c>
      <c r="V86" s="83">
        <f t="shared" si="64"/>
        <v>0</v>
      </c>
      <c r="W86" s="109"/>
      <c r="X86" s="80"/>
      <c r="Y86" s="81">
        <f t="shared" si="65"/>
        <v>0</v>
      </c>
      <c r="Z86" s="82"/>
      <c r="AA86" s="83">
        <f t="shared" si="66"/>
        <v>0</v>
      </c>
      <c r="AB86" s="83">
        <f t="shared" si="67"/>
        <v>0</v>
      </c>
      <c r="AC86" s="109"/>
      <c r="AD86" s="85" t="e">
        <f t="shared" si="68"/>
        <v>#DIV/0!</v>
      </c>
      <c r="AE86" s="86"/>
      <c r="AF86" s="87"/>
      <c r="AG86" s="88"/>
      <c r="AH86" s="114"/>
      <c r="AI86" s="86"/>
      <c r="AJ86" s="87"/>
      <c r="AK86" s="88"/>
      <c r="AL86" s="114"/>
      <c r="AM86" s="86">
        <v>20084.033613445379</v>
      </c>
      <c r="AN86" s="87">
        <f t="shared" si="78"/>
        <v>3815.9663865546222</v>
      </c>
      <c r="AO86" s="90">
        <f t="shared" si="79"/>
        <v>23900</v>
      </c>
      <c r="AP86" s="91" t="s">
        <v>329</v>
      </c>
      <c r="AQ86" s="86"/>
      <c r="AR86" s="87"/>
      <c r="AS86" s="90"/>
      <c r="AT86" s="91"/>
      <c r="AU86" s="86"/>
      <c r="AV86" s="87"/>
      <c r="AW86" s="90"/>
      <c r="AX86" s="197"/>
      <c r="AY86" s="243"/>
      <c r="AZ86" s="92"/>
      <c r="BA86" s="29"/>
      <c r="BB86" s="99">
        <f t="shared" si="58"/>
        <v>7783.6553380000005</v>
      </c>
      <c r="BC86" s="93"/>
      <c r="BD86" s="93"/>
      <c r="BE86" s="93"/>
      <c r="BF86" s="93"/>
      <c r="BG86" s="93"/>
      <c r="BH86" s="93">
        <f t="shared" si="80"/>
        <v>20084.033613445379</v>
      </c>
      <c r="BI86" s="93"/>
      <c r="BJ86" s="93"/>
      <c r="BK86" s="94">
        <f t="shared" si="69"/>
        <v>2</v>
      </c>
      <c r="BM86" s="95">
        <f t="shared" si="70"/>
        <v>13933.84447572269</v>
      </c>
      <c r="BN86" s="96">
        <f t="shared" si="71"/>
        <v>20084.033613445379</v>
      </c>
      <c r="BO86" s="248">
        <f t="shared" si="81"/>
        <v>7783.6553380000005</v>
      </c>
      <c r="BP86" s="183">
        <f t="shared" si="72"/>
        <v>12503.087436464066</v>
      </c>
      <c r="BQ86" s="184">
        <f t="shared" si="73"/>
        <v>8697.6808897271185</v>
      </c>
      <c r="BR86" s="232">
        <f t="shared" si="74"/>
        <v>0.62421257140348596</v>
      </c>
      <c r="BS86" s="184"/>
      <c r="BT86" s="97"/>
      <c r="BU86" s="171">
        <f t="shared" si="75"/>
        <v>13934</v>
      </c>
      <c r="BV86" s="175">
        <f t="shared" si="76"/>
        <v>2647</v>
      </c>
      <c r="BW86" s="176">
        <f t="shared" si="77"/>
        <v>16581</v>
      </c>
    </row>
    <row r="87" spans="1:75" s="35" customFormat="1" ht="84.95" customHeight="1" x14ac:dyDescent="0.3">
      <c r="A87" s="214">
        <v>131</v>
      </c>
      <c r="B87" s="104" t="s">
        <v>330</v>
      </c>
      <c r="C87" s="217" t="s">
        <v>359</v>
      </c>
      <c r="D87" s="206">
        <v>218176</v>
      </c>
      <c r="E87" s="74">
        <f t="shared" si="54"/>
        <v>12261.4912</v>
      </c>
      <c r="F87" s="75">
        <f t="shared" si="55"/>
        <v>230437.49119999999</v>
      </c>
      <c r="G87" s="74">
        <f t="shared" si="56"/>
        <v>43783.123328000001</v>
      </c>
      <c r="H87" s="76">
        <f t="shared" si="57"/>
        <v>274220.61452800001</v>
      </c>
      <c r="I87" s="105"/>
      <c r="J87" s="106"/>
      <c r="K87" s="107"/>
      <c r="L87" s="80"/>
      <c r="M87" s="81">
        <f t="shared" si="59"/>
        <v>0</v>
      </c>
      <c r="N87" s="82"/>
      <c r="O87" s="83">
        <f t="shared" si="60"/>
        <v>0</v>
      </c>
      <c r="P87" s="83">
        <f t="shared" si="61"/>
        <v>0</v>
      </c>
      <c r="Q87" s="108"/>
      <c r="R87" s="80"/>
      <c r="S87" s="81">
        <f t="shared" si="62"/>
        <v>0</v>
      </c>
      <c r="T87" s="82"/>
      <c r="U87" s="83">
        <f t="shared" si="63"/>
        <v>0</v>
      </c>
      <c r="V87" s="83">
        <f t="shared" si="64"/>
        <v>0</v>
      </c>
      <c r="W87" s="109"/>
      <c r="X87" s="80"/>
      <c r="Y87" s="81">
        <f t="shared" si="65"/>
        <v>0</v>
      </c>
      <c r="Z87" s="82"/>
      <c r="AA87" s="83">
        <f t="shared" si="66"/>
        <v>0</v>
      </c>
      <c r="AB87" s="83">
        <f t="shared" si="67"/>
        <v>0</v>
      </c>
      <c r="AC87" s="109"/>
      <c r="AD87" s="85" t="e">
        <f t="shared" si="68"/>
        <v>#DIV/0!</v>
      </c>
      <c r="AE87" s="113">
        <v>193241.52</v>
      </c>
      <c r="AF87" s="111">
        <v>36715.89</v>
      </c>
      <c r="AG87" s="115">
        <v>229957.41</v>
      </c>
      <c r="AH87" s="114" t="s">
        <v>331</v>
      </c>
      <c r="AI87" s="86"/>
      <c r="AJ87" s="87"/>
      <c r="AK87" s="88"/>
      <c r="AL87" s="114"/>
      <c r="AM87" s="86"/>
      <c r="AN87" s="87"/>
      <c r="AO87" s="90"/>
      <c r="AP87" s="91"/>
      <c r="AQ87" s="86"/>
      <c r="AR87" s="87"/>
      <c r="AS87" s="90"/>
      <c r="AT87" s="91"/>
      <c r="AU87" s="86"/>
      <c r="AV87" s="87"/>
      <c r="AW87" s="90"/>
      <c r="AX87" s="197"/>
      <c r="AY87" s="243"/>
      <c r="AZ87" s="92"/>
      <c r="BA87" s="29"/>
      <c r="BB87" s="99">
        <f t="shared" si="58"/>
        <v>251176.86540800001</v>
      </c>
      <c r="BC87" s="93"/>
      <c r="BD87" s="93"/>
      <c r="BE87" s="93"/>
      <c r="BF87" s="93">
        <f>+AE87</f>
        <v>193241.52</v>
      </c>
      <c r="BG87" s="93"/>
      <c r="BH87" s="93"/>
      <c r="BI87" s="93"/>
      <c r="BJ87" s="93"/>
      <c r="BK87" s="94">
        <f t="shared" si="69"/>
        <v>2</v>
      </c>
      <c r="BM87" s="95">
        <f t="shared" si="70"/>
        <v>222209.19270399999</v>
      </c>
      <c r="BN87" s="96">
        <f t="shared" si="71"/>
        <v>251176.86540800001</v>
      </c>
      <c r="BO87" s="248">
        <f t="shared" si="81"/>
        <v>193241.51999999996</v>
      </c>
      <c r="BP87" s="183">
        <f t="shared" si="72"/>
        <v>220312.95754057984</v>
      </c>
      <c r="BQ87" s="184">
        <f t="shared" si="73"/>
        <v>40966.475608381792</v>
      </c>
      <c r="BR87" s="232">
        <f t="shared" si="74"/>
        <v>0.18435994978368128</v>
      </c>
      <c r="BS87" s="184"/>
      <c r="BT87" s="97"/>
      <c r="BU87" s="171">
        <f t="shared" si="75"/>
        <v>222209</v>
      </c>
      <c r="BV87" s="175">
        <f t="shared" si="76"/>
        <v>42220</v>
      </c>
      <c r="BW87" s="176">
        <f t="shared" si="77"/>
        <v>264429</v>
      </c>
    </row>
    <row r="88" spans="1:75" s="35" customFormat="1" ht="84.95" customHeight="1" x14ac:dyDescent="0.3">
      <c r="A88" s="214">
        <v>132</v>
      </c>
      <c r="B88" s="104" t="s">
        <v>1453</v>
      </c>
      <c r="C88" s="217" t="s">
        <v>359</v>
      </c>
      <c r="D88" s="206">
        <v>347859</v>
      </c>
      <c r="E88" s="74">
        <f t="shared" si="54"/>
        <v>19549.675800000001</v>
      </c>
      <c r="F88" s="75">
        <f t="shared" si="55"/>
        <v>367408.67580000003</v>
      </c>
      <c r="G88" s="74">
        <f t="shared" si="56"/>
        <v>69807.648402000006</v>
      </c>
      <c r="H88" s="76">
        <f t="shared" si="57"/>
        <v>437216.32420200005</v>
      </c>
      <c r="I88" s="105"/>
      <c r="J88" s="106"/>
      <c r="K88" s="107"/>
      <c r="L88" s="80"/>
      <c r="M88" s="81">
        <f t="shared" si="59"/>
        <v>0</v>
      </c>
      <c r="N88" s="82"/>
      <c r="O88" s="83">
        <f t="shared" si="60"/>
        <v>0</v>
      </c>
      <c r="P88" s="83">
        <f t="shared" si="61"/>
        <v>0</v>
      </c>
      <c r="Q88" s="108"/>
      <c r="R88" s="80"/>
      <c r="S88" s="81">
        <f t="shared" si="62"/>
        <v>0</v>
      </c>
      <c r="T88" s="82"/>
      <c r="U88" s="83">
        <f t="shared" si="63"/>
        <v>0</v>
      </c>
      <c r="V88" s="83">
        <f t="shared" si="64"/>
        <v>0</v>
      </c>
      <c r="W88" s="109"/>
      <c r="X88" s="80"/>
      <c r="Y88" s="81">
        <f t="shared" si="65"/>
        <v>0</v>
      </c>
      <c r="Z88" s="82"/>
      <c r="AA88" s="83">
        <f t="shared" si="66"/>
        <v>0</v>
      </c>
      <c r="AB88" s="83">
        <f t="shared" si="67"/>
        <v>0</v>
      </c>
      <c r="AC88" s="109"/>
      <c r="AD88" s="85" t="e">
        <f t="shared" si="68"/>
        <v>#DIV/0!</v>
      </c>
      <c r="AE88" s="113">
        <v>3977.64</v>
      </c>
      <c r="AF88" s="111">
        <v>755.75</v>
      </c>
      <c r="AG88" s="115">
        <v>4733.3900000000003</v>
      </c>
      <c r="AH88" s="114" t="s">
        <v>332</v>
      </c>
      <c r="AI88" s="86"/>
      <c r="AJ88" s="87"/>
      <c r="AK88" s="88"/>
      <c r="AL88" s="114"/>
      <c r="AM88" s="86"/>
      <c r="AN88" s="87"/>
      <c r="AO88" s="90"/>
      <c r="AP88" s="91"/>
      <c r="AQ88" s="86"/>
      <c r="AR88" s="87"/>
      <c r="AS88" s="90"/>
      <c r="AT88" s="91"/>
      <c r="AU88" s="86"/>
      <c r="AV88" s="87"/>
      <c r="AW88" s="90"/>
      <c r="AX88" s="197"/>
      <c r="AY88" s="243"/>
      <c r="AZ88" s="92"/>
      <c r="BA88" s="29"/>
      <c r="BB88" s="99">
        <f t="shared" si="58"/>
        <v>400475.45662200009</v>
      </c>
      <c r="BC88" s="93"/>
      <c r="BD88" s="93"/>
      <c r="BE88" s="93"/>
      <c r="BF88" s="93">
        <f>+AE88</f>
        <v>3977.64</v>
      </c>
      <c r="BG88" s="93"/>
      <c r="BH88" s="93"/>
      <c r="BI88" s="93"/>
      <c r="BJ88" s="93"/>
      <c r="BK88" s="94">
        <f t="shared" si="69"/>
        <v>2</v>
      </c>
      <c r="BM88" s="95">
        <f t="shared" si="70"/>
        <v>202226.54831100005</v>
      </c>
      <c r="BN88" s="96">
        <f t="shared" si="71"/>
        <v>400475.45662200009</v>
      </c>
      <c r="BO88" s="248">
        <f t="shared" si="81"/>
        <v>3977.640000000014</v>
      </c>
      <c r="BP88" s="183">
        <f t="shared" si="72"/>
        <v>39911.74257380818</v>
      </c>
      <c r="BQ88" s="184">
        <f t="shared" si="73"/>
        <v>280366.29485907644</v>
      </c>
      <c r="BR88" s="232">
        <f t="shared" si="74"/>
        <v>1.3863970739781746</v>
      </c>
      <c r="BS88" s="184"/>
      <c r="BT88" s="97"/>
      <c r="BU88" s="171">
        <f t="shared" si="75"/>
        <v>202227</v>
      </c>
      <c r="BV88" s="175">
        <f t="shared" si="76"/>
        <v>38423</v>
      </c>
      <c r="BW88" s="176">
        <f t="shared" si="77"/>
        <v>240650</v>
      </c>
    </row>
    <row r="89" spans="1:75" s="35" customFormat="1" ht="84.95" customHeight="1" x14ac:dyDescent="0.3">
      <c r="A89" s="214">
        <v>133</v>
      </c>
      <c r="B89" s="104" t="s">
        <v>1454</v>
      </c>
      <c r="C89" s="217" t="s">
        <v>359</v>
      </c>
      <c r="D89" s="208">
        <v>427494</v>
      </c>
      <c r="E89" s="74">
        <f t="shared" si="54"/>
        <v>24025.162799999998</v>
      </c>
      <c r="F89" s="75">
        <f t="shared" si="55"/>
        <v>451519.16279999999</v>
      </c>
      <c r="G89" s="74">
        <f t="shared" si="56"/>
        <v>85788.640931999995</v>
      </c>
      <c r="H89" s="76">
        <f t="shared" si="57"/>
        <v>537307.80373199994</v>
      </c>
      <c r="I89" s="105"/>
      <c r="J89" s="106"/>
      <c r="K89" s="107"/>
      <c r="L89" s="80"/>
      <c r="M89" s="81">
        <f t="shared" si="59"/>
        <v>0</v>
      </c>
      <c r="N89" s="81"/>
      <c r="O89" s="83">
        <f t="shared" si="60"/>
        <v>0</v>
      </c>
      <c r="P89" s="83">
        <f t="shared" si="61"/>
        <v>0</v>
      </c>
      <c r="Q89" s="108"/>
      <c r="R89" s="80"/>
      <c r="S89" s="81">
        <f t="shared" si="62"/>
        <v>0</v>
      </c>
      <c r="T89" s="81"/>
      <c r="U89" s="83">
        <f t="shared" si="63"/>
        <v>0</v>
      </c>
      <c r="V89" s="83">
        <f t="shared" si="64"/>
        <v>0</v>
      </c>
      <c r="W89" s="109"/>
      <c r="X89" s="80"/>
      <c r="Y89" s="81">
        <f t="shared" si="65"/>
        <v>0</v>
      </c>
      <c r="Z89" s="81"/>
      <c r="AA89" s="83">
        <f t="shared" si="66"/>
        <v>0</v>
      </c>
      <c r="AB89" s="83">
        <f t="shared" si="67"/>
        <v>0</v>
      </c>
      <c r="AC89" s="109"/>
      <c r="AD89" s="85" t="e">
        <f t="shared" si="68"/>
        <v>#DIV/0!</v>
      </c>
      <c r="AE89" s="86"/>
      <c r="AF89" s="87"/>
      <c r="AG89" s="87"/>
      <c r="AH89" s="114"/>
      <c r="AI89" s="86"/>
      <c r="AJ89" s="87"/>
      <c r="AK89" s="87"/>
      <c r="AL89" s="114"/>
      <c r="AM89" s="86"/>
      <c r="AN89" s="87"/>
      <c r="AO89" s="87"/>
      <c r="AP89" s="91"/>
      <c r="AQ89" s="86"/>
      <c r="AR89" s="87"/>
      <c r="AS89" s="87"/>
      <c r="AT89" s="91"/>
      <c r="AU89" s="86"/>
      <c r="AV89" s="87"/>
      <c r="AW89" s="87"/>
      <c r="AX89" s="197"/>
      <c r="AY89" s="243"/>
      <c r="AZ89" s="92"/>
      <c r="BA89" s="29"/>
      <c r="BB89" s="99">
        <f t="shared" si="58"/>
        <v>492155.88745200005</v>
      </c>
      <c r="BC89" s="93"/>
      <c r="BD89" s="93"/>
      <c r="BE89" s="93"/>
      <c r="BF89" s="93"/>
      <c r="BG89" s="93"/>
      <c r="BH89" s="93"/>
      <c r="BI89" s="93"/>
      <c r="BJ89" s="93"/>
      <c r="BK89" s="94">
        <f t="shared" si="69"/>
        <v>1</v>
      </c>
      <c r="BM89" s="95">
        <f t="shared" si="70"/>
        <v>492155.88745200005</v>
      </c>
      <c r="BN89" s="96">
        <f t="shared" si="71"/>
        <v>492155.88745200005</v>
      </c>
      <c r="BO89" s="248">
        <f>+BM89</f>
        <v>492155.88745200005</v>
      </c>
      <c r="BP89" s="183">
        <f t="shared" si="72"/>
        <v>492155.88745200005</v>
      </c>
      <c r="BQ89" s="184">
        <f t="shared" si="73"/>
        <v>0</v>
      </c>
      <c r="BR89" s="232">
        <f t="shared" si="74"/>
        <v>0</v>
      </c>
      <c r="BS89" s="184"/>
      <c r="BT89" s="97"/>
      <c r="BU89" s="171">
        <f t="shared" si="75"/>
        <v>492156</v>
      </c>
      <c r="BV89" s="175">
        <f t="shared" si="76"/>
        <v>93510</v>
      </c>
      <c r="BW89" s="176">
        <f t="shared" si="77"/>
        <v>585666</v>
      </c>
    </row>
    <row r="90" spans="1:75" s="35" customFormat="1" ht="84.95" customHeight="1" x14ac:dyDescent="0.3">
      <c r="A90" s="214">
        <v>134</v>
      </c>
      <c r="B90" s="104" t="s">
        <v>333</v>
      </c>
      <c r="C90" s="217" t="s">
        <v>359</v>
      </c>
      <c r="D90" s="206">
        <v>418543</v>
      </c>
      <c r="E90" s="74">
        <f t="shared" si="54"/>
        <v>23522.116600000001</v>
      </c>
      <c r="F90" s="75">
        <f t="shared" si="55"/>
        <v>442065.11660000001</v>
      </c>
      <c r="G90" s="74">
        <f t="shared" si="56"/>
        <v>83992.372153999997</v>
      </c>
      <c r="H90" s="76">
        <f t="shared" si="57"/>
        <v>526057.48875400005</v>
      </c>
      <c r="I90" s="105"/>
      <c r="J90" s="106"/>
      <c r="K90" s="107"/>
      <c r="L90" s="80"/>
      <c r="M90" s="81">
        <f t="shared" si="59"/>
        <v>0</v>
      </c>
      <c r="N90" s="82"/>
      <c r="O90" s="83">
        <f t="shared" si="60"/>
        <v>0</v>
      </c>
      <c r="P90" s="83">
        <f t="shared" si="61"/>
        <v>0</v>
      </c>
      <c r="Q90" s="108"/>
      <c r="R90" s="80"/>
      <c r="S90" s="81">
        <f t="shared" si="62"/>
        <v>0</v>
      </c>
      <c r="T90" s="82"/>
      <c r="U90" s="83">
        <f t="shared" si="63"/>
        <v>0</v>
      </c>
      <c r="V90" s="83">
        <f t="shared" si="64"/>
        <v>0</v>
      </c>
      <c r="W90" s="109"/>
      <c r="X90" s="80"/>
      <c r="Y90" s="81">
        <f t="shared" si="65"/>
        <v>0</v>
      </c>
      <c r="Z90" s="82"/>
      <c r="AA90" s="83">
        <f t="shared" si="66"/>
        <v>0</v>
      </c>
      <c r="AB90" s="83">
        <f t="shared" si="67"/>
        <v>0</v>
      </c>
      <c r="AC90" s="109"/>
      <c r="AD90" s="85" t="e">
        <f t="shared" si="68"/>
        <v>#DIV/0!</v>
      </c>
      <c r="AE90" s="113">
        <v>537928.68999999994</v>
      </c>
      <c r="AF90" s="111">
        <v>102206.45</v>
      </c>
      <c r="AG90" s="115">
        <v>640135.14</v>
      </c>
      <c r="AH90" s="114" t="s">
        <v>334</v>
      </c>
      <c r="AI90" s="113">
        <v>454805.04</v>
      </c>
      <c r="AJ90" s="111">
        <v>86412.96</v>
      </c>
      <c r="AK90" s="115">
        <v>541218</v>
      </c>
      <c r="AL90" s="114" t="s">
        <v>335</v>
      </c>
      <c r="AM90" s="86"/>
      <c r="AN90" s="87"/>
      <c r="AO90" s="90"/>
      <c r="AP90" s="91"/>
      <c r="AQ90" s="86"/>
      <c r="AR90" s="87"/>
      <c r="AS90" s="90"/>
      <c r="AT90" s="91"/>
      <c r="AU90" s="86"/>
      <c r="AV90" s="87"/>
      <c r="AW90" s="90"/>
      <c r="AX90" s="197"/>
      <c r="AY90" s="243"/>
      <c r="AZ90" s="92"/>
      <c r="BA90" s="29"/>
      <c r="BB90" s="99">
        <f t="shared" si="58"/>
        <v>481850.97709400003</v>
      </c>
      <c r="BC90" s="93"/>
      <c r="BD90" s="93"/>
      <c r="BE90" s="93"/>
      <c r="BF90" s="93">
        <f>+AE90</f>
        <v>537928.68999999994</v>
      </c>
      <c r="BG90" s="93">
        <f>+AI90</f>
        <v>454805.04</v>
      </c>
      <c r="BH90" s="93"/>
      <c r="BI90" s="93"/>
      <c r="BJ90" s="93"/>
      <c r="BK90" s="94">
        <f t="shared" si="69"/>
        <v>3</v>
      </c>
      <c r="BM90" s="95">
        <f t="shared" si="70"/>
        <v>491528.235698</v>
      </c>
      <c r="BN90" s="96">
        <f t="shared" si="71"/>
        <v>537928.68999999994</v>
      </c>
      <c r="BO90" s="248">
        <f>(SUM(BB90:BJ90)-BN90)/(BK90-1)</f>
        <v>468328.008547</v>
      </c>
      <c r="BP90" s="183">
        <f t="shared" si="72"/>
        <v>490328.9927273452</v>
      </c>
      <c r="BQ90" s="184">
        <f t="shared" si="73"/>
        <v>42398.376123351023</v>
      </c>
      <c r="BR90" s="232">
        <f t="shared" si="74"/>
        <v>8.6258271741282061E-2</v>
      </c>
      <c r="BS90" s="184"/>
      <c r="BT90" s="97"/>
      <c r="BU90" s="171">
        <f t="shared" si="75"/>
        <v>491528</v>
      </c>
      <c r="BV90" s="175">
        <f t="shared" si="76"/>
        <v>93390</v>
      </c>
      <c r="BW90" s="176">
        <f t="shared" si="77"/>
        <v>584918</v>
      </c>
    </row>
    <row r="91" spans="1:75" s="35" customFormat="1" ht="84.95" customHeight="1" x14ac:dyDescent="0.3">
      <c r="A91" s="214">
        <v>135</v>
      </c>
      <c r="B91" s="104" t="s">
        <v>336</v>
      </c>
      <c r="C91" s="217" t="s">
        <v>18</v>
      </c>
      <c r="D91" s="206"/>
      <c r="E91" s="74"/>
      <c r="F91" s="75"/>
      <c r="G91" s="74"/>
      <c r="H91" s="76"/>
      <c r="I91" s="105"/>
      <c r="J91" s="106"/>
      <c r="K91" s="107"/>
      <c r="L91" s="80"/>
      <c r="M91" s="81">
        <f t="shared" si="59"/>
        <v>0</v>
      </c>
      <c r="N91" s="82"/>
      <c r="O91" s="83">
        <f t="shared" si="60"/>
        <v>0</v>
      </c>
      <c r="P91" s="83">
        <f t="shared" si="61"/>
        <v>0</v>
      </c>
      <c r="Q91" s="108"/>
      <c r="R91" s="80"/>
      <c r="S91" s="81">
        <f t="shared" si="62"/>
        <v>0</v>
      </c>
      <c r="T91" s="82"/>
      <c r="U91" s="83">
        <f t="shared" si="63"/>
        <v>0</v>
      </c>
      <c r="V91" s="83">
        <f t="shared" si="64"/>
        <v>0</v>
      </c>
      <c r="W91" s="109"/>
      <c r="X91" s="80"/>
      <c r="Y91" s="81">
        <f t="shared" si="65"/>
        <v>0</v>
      </c>
      <c r="Z91" s="82"/>
      <c r="AA91" s="83">
        <f t="shared" si="66"/>
        <v>0</v>
      </c>
      <c r="AB91" s="83">
        <f t="shared" si="67"/>
        <v>0</v>
      </c>
      <c r="AC91" s="109"/>
      <c r="AD91" s="85" t="e">
        <f t="shared" si="68"/>
        <v>#DIV/0!</v>
      </c>
      <c r="AE91" s="86"/>
      <c r="AF91" s="87"/>
      <c r="AG91" s="88"/>
      <c r="AH91" s="114"/>
      <c r="AI91" s="113">
        <v>239416.81</v>
      </c>
      <c r="AJ91" s="111">
        <v>45489.19</v>
      </c>
      <c r="AK91" s="115">
        <v>284906</v>
      </c>
      <c r="AL91" s="114" t="s">
        <v>337</v>
      </c>
      <c r="AM91" s="86"/>
      <c r="AN91" s="87"/>
      <c r="AO91" s="90"/>
      <c r="AP91" s="91"/>
      <c r="AQ91" s="86"/>
      <c r="AR91" s="87"/>
      <c r="AS91" s="90"/>
      <c r="AT91" s="91"/>
      <c r="AU91" s="86"/>
      <c r="AV91" s="87"/>
      <c r="AW91" s="90"/>
      <c r="AX91" s="197"/>
      <c r="AY91" s="243"/>
      <c r="AZ91" s="92"/>
      <c r="BA91" s="29"/>
      <c r="BB91" s="99"/>
      <c r="BC91" s="93"/>
      <c r="BD91" s="93"/>
      <c r="BE91" s="93"/>
      <c r="BF91" s="93"/>
      <c r="BG91" s="93">
        <f>+AI91</f>
        <v>239416.81</v>
      </c>
      <c r="BH91" s="93"/>
      <c r="BI91" s="93"/>
      <c r="BJ91" s="93"/>
      <c r="BK91" s="94">
        <f t="shared" si="69"/>
        <v>1</v>
      </c>
      <c r="BM91" s="95">
        <f t="shared" si="70"/>
        <v>239416.81</v>
      </c>
      <c r="BN91" s="96">
        <f t="shared" si="71"/>
        <v>239416.81</v>
      </c>
      <c r="BO91" s="248">
        <f>+BM91</f>
        <v>239416.81</v>
      </c>
      <c r="BP91" s="183">
        <f t="shared" si="72"/>
        <v>239416.81</v>
      </c>
      <c r="BQ91" s="184">
        <f t="shared" si="73"/>
        <v>0</v>
      </c>
      <c r="BR91" s="232">
        <f t="shared" si="74"/>
        <v>0</v>
      </c>
      <c r="BS91" s="184"/>
      <c r="BT91" s="97"/>
      <c r="BU91" s="171">
        <f t="shared" si="75"/>
        <v>239417</v>
      </c>
      <c r="BV91" s="175">
        <f t="shared" si="76"/>
        <v>45489</v>
      </c>
      <c r="BW91" s="176">
        <f t="shared" si="77"/>
        <v>284906</v>
      </c>
    </row>
    <row r="92" spans="1:75" s="35" customFormat="1" ht="84.95" customHeight="1" x14ac:dyDescent="0.3">
      <c r="A92" s="214">
        <v>136</v>
      </c>
      <c r="B92" s="104" t="s">
        <v>338</v>
      </c>
      <c r="C92" s="217" t="s">
        <v>18</v>
      </c>
      <c r="D92" s="206">
        <v>248688</v>
      </c>
      <c r="E92" s="74">
        <f t="shared" ref="E92:E139" si="82">+D92*0.0562</f>
        <v>13976.265600000001</v>
      </c>
      <c r="F92" s="75">
        <f t="shared" ref="F92:F139" si="83">+E92+D92</f>
        <v>262664.26559999998</v>
      </c>
      <c r="G92" s="74">
        <f t="shared" ref="G92:G139" si="84">+F92*0.19</f>
        <v>49906.210463999996</v>
      </c>
      <c r="H92" s="76">
        <f t="shared" ref="H92:H139" si="85">+G92+F92</f>
        <v>312570.47606399999</v>
      </c>
      <c r="I92" s="105"/>
      <c r="J92" s="106"/>
      <c r="K92" s="107"/>
      <c r="L92" s="80"/>
      <c r="M92" s="81">
        <f t="shared" si="59"/>
        <v>0</v>
      </c>
      <c r="N92" s="82"/>
      <c r="O92" s="83">
        <f t="shared" si="60"/>
        <v>0</v>
      </c>
      <c r="P92" s="83">
        <f t="shared" si="61"/>
        <v>0</v>
      </c>
      <c r="Q92" s="108"/>
      <c r="R92" s="80"/>
      <c r="S92" s="81">
        <f t="shared" si="62"/>
        <v>0</v>
      </c>
      <c r="T92" s="82"/>
      <c r="U92" s="83">
        <f t="shared" si="63"/>
        <v>0</v>
      </c>
      <c r="V92" s="83">
        <f t="shared" si="64"/>
        <v>0</v>
      </c>
      <c r="W92" s="109"/>
      <c r="X92" s="80"/>
      <c r="Y92" s="81">
        <f t="shared" si="65"/>
        <v>0</v>
      </c>
      <c r="Z92" s="82"/>
      <c r="AA92" s="83">
        <f t="shared" si="66"/>
        <v>0</v>
      </c>
      <c r="AB92" s="83">
        <f t="shared" si="67"/>
        <v>0</v>
      </c>
      <c r="AC92" s="109"/>
      <c r="AD92" s="85" t="e">
        <f t="shared" si="68"/>
        <v>#DIV/0!</v>
      </c>
      <c r="AE92" s="113">
        <v>201606.93</v>
      </c>
      <c r="AF92" s="111">
        <v>38305.32</v>
      </c>
      <c r="AG92" s="115">
        <v>239912.25</v>
      </c>
      <c r="AH92" s="114" t="s">
        <v>339</v>
      </c>
      <c r="AI92" s="113">
        <v>86276.47</v>
      </c>
      <c r="AJ92" s="111">
        <v>16392.53</v>
      </c>
      <c r="AK92" s="115">
        <v>102669</v>
      </c>
      <c r="AL92" s="114" t="s">
        <v>340</v>
      </c>
      <c r="AM92" s="86"/>
      <c r="AN92" s="87"/>
      <c r="AO92" s="90"/>
      <c r="AP92" s="91"/>
      <c r="AQ92" s="86"/>
      <c r="AR92" s="87"/>
      <c r="AS92" s="90"/>
      <c r="AT92" s="91"/>
      <c r="AU92" s="86"/>
      <c r="AV92" s="87"/>
      <c r="AW92" s="90"/>
      <c r="AX92" s="197"/>
      <c r="AY92" s="243"/>
      <c r="AZ92" s="92"/>
      <c r="BA92" s="29"/>
      <c r="BB92" s="99">
        <f t="shared" ref="BB92:BB139" si="86">+F92*1.09</f>
        <v>286304.049504</v>
      </c>
      <c r="BC92" s="93"/>
      <c r="BD92" s="93"/>
      <c r="BE92" s="93"/>
      <c r="BF92" s="93">
        <f>+AE92</f>
        <v>201606.93</v>
      </c>
      <c r="BG92" s="93">
        <f>+AI92</f>
        <v>86276.47</v>
      </c>
      <c r="BH92" s="93"/>
      <c r="BI92" s="93"/>
      <c r="BJ92" s="93"/>
      <c r="BK92" s="94">
        <f t="shared" si="69"/>
        <v>3</v>
      </c>
      <c r="BM92" s="95">
        <f t="shared" si="70"/>
        <v>191395.81650133335</v>
      </c>
      <c r="BN92" s="96">
        <f t="shared" si="71"/>
        <v>286304.049504</v>
      </c>
      <c r="BO92" s="248">
        <f t="shared" ref="BO92:BO101" si="87">(SUM(BB92:BJ92)-BN92)/(BK92-1)</f>
        <v>143941.70000000001</v>
      </c>
      <c r="BP92" s="183">
        <f t="shared" si="72"/>
        <v>170768.76525537838</v>
      </c>
      <c r="BQ92" s="184">
        <f t="shared" si="73"/>
        <v>100403.97536810608</v>
      </c>
      <c r="BR92" s="232">
        <f t="shared" si="74"/>
        <v>0.52458813992628006</v>
      </c>
      <c r="BS92" s="184"/>
      <c r="BT92" s="97"/>
      <c r="BU92" s="171">
        <f t="shared" si="75"/>
        <v>191396</v>
      </c>
      <c r="BV92" s="175">
        <f t="shared" si="76"/>
        <v>36365</v>
      </c>
      <c r="BW92" s="176">
        <f t="shared" si="77"/>
        <v>227761</v>
      </c>
    </row>
    <row r="93" spans="1:75" s="35" customFormat="1" ht="84.95" customHeight="1" x14ac:dyDescent="0.3">
      <c r="A93" s="214">
        <v>137</v>
      </c>
      <c r="B93" s="104" t="s">
        <v>341</v>
      </c>
      <c r="C93" s="217" t="s">
        <v>101</v>
      </c>
      <c r="D93" s="206">
        <v>32499</v>
      </c>
      <c r="E93" s="74">
        <f t="shared" si="82"/>
        <v>1826.4438</v>
      </c>
      <c r="F93" s="75">
        <f t="shared" si="83"/>
        <v>34325.443800000001</v>
      </c>
      <c r="G93" s="74">
        <f t="shared" si="84"/>
        <v>6521.8343220000006</v>
      </c>
      <c r="H93" s="76">
        <f t="shared" si="85"/>
        <v>40847.278122000003</v>
      </c>
      <c r="I93" s="105"/>
      <c r="J93" s="106"/>
      <c r="K93" s="107"/>
      <c r="L93" s="80"/>
      <c r="M93" s="81">
        <f t="shared" si="59"/>
        <v>0</v>
      </c>
      <c r="N93" s="82"/>
      <c r="O93" s="83">
        <f t="shared" si="60"/>
        <v>0</v>
      </c>
      <c r="P93" s="83">
        <f t="shared" si="61"/>
        <v>0</v>
      </c>
      <c r="Q93" s="108"/>
      <c r="R93" s="80"/>
      <c r="S93" s="81">
        <f t="shared" si="62"/>
        <v>0</v>
      </c>
      <c r="T93" s="82"/>
      <c r="U93" s="83">
        <f t="shared" si="63"/>
        <v>0</v>
      </c>
      <c r="V93" s="83">
        <f t="shared" si="64"/>
        <v>0</v>
      </c>
      <c r="W93" s="109"/>
      <c r="X93" s="80"/>
      <c r="Y93" s="81">
        <f t="shared" si="65"/>
        <v>0</v>
      </c>
      <c r="Z93" s="82"/>
      <c r="AA93" s="83">
        <f t="shared" si="66"/>
        <v>0</v>
      </c>
      <c r="AB93" s="83">
        <f t="shared" si="67"/>
        <v>0</v>
      </c>
      <c r="AC93" s="109"/>
      <c r="AD93" s="85" t="e">
        <f t="shared" si="68"/>
        <v>#DIV/0!</v>
      </c>
      <c r="AE93" s="86"/>
      <c r="AF93" s="87"/>
      <c r="AG93" s="88"/>
      <c r="AH93" s="114"/>
      <c r="AI93" s="113">
        <v>9500</v>
      </c>
      <c r="AJ93" s="111">
        <v>1805</v>
      </c>
      <c r="AK93" s="115">
        <v>11305</v>
      </c>
      <c r="AL93" s="114" t="s">
        <v>342</v>
      </c>
      <c r="AM93" s="86">
        <v>28487.394957983193</v>
      </c>
      <c r="AN93" s="87">
        <f>+AM93*0.19</f>
        <v>5412.6050420168067</v>
      </c>
      <c r="AO93" s="90">
        <f>+AN93+AM93</f>
        <v>33900</v>
      </c>
      <c r="AP93" s="91" t="s">
        <v>343</v>
      </c>
      <c r="AQ93" s="86"/>
      <c r="AR93" s="87"/>
      <c r="AS93" s="90"/>
      <c r="AT93" s="91"/>
      <c r="AU93" s="86"/>
      <c r="AV93" s="87"/>
      <c r="AW93" s="90"/>
      <c r="AX93" s="197"/>
      <c r="AY93" s="243"/>
      <c r="AZ93" s="92"/>
      <c r="BA93" s="29"/>
      <c r="BB93" s="99">
        <f t="shared" si="86"/>
        <v>37414.733742000004</v>
      </c>
      <c r="BC93" s="93"/>
      <c r="BD93" s="93"/>
      <c r="BE93" s="93"/>
      <c r="BF93" s="93"/>
      <c r="BG93" s="93">
        <f>+AI93</f>
        <v>9500</v>
      </c>
      <c r="BH93" s="93">
        <f>+AM93</f>
        <v>28487.394957983193</v>
      </c>
      <c r="BI93" s="93"/>
      <c r="BJ93" s="93"/>
      <c r="BK93" s="94">
        <f t="shared" si="69"/>
        <v>3</v>
      </c>
      <c r="BM93" s="95">
        <f t="shared" si="70"/>
        <v>25134.042899994398</v>
      </c>
      <c r="BN93" s="96">
        <f t="shared" si="71"/>
        <v>37414.733742000004</v>
      </c>
      <c r="BO93" s="248">
        <f t="shared" si="87"/>
        <v>18993.697478991595</v>
      </c>
      <c r="BP93" s="183">
        <f t="shared" si="72"/>
        <v>21634.141554670619</v>
      </c>
      <c r="BQ93" s="184">
        <f t="shared" si="73"/>
        <v>14256.290453350821</v>
      </c>
      <c r="BR93" s="232">
        <f t="shared" si="74"/>
        <v>0.56721039707280829</v>
      </c>
      <c r="BS93" s="184"/>
      <c r="BT93" s="97"/>
      <c r="BU93" s="171">
        <f t="shared" si="75"/>
        <v>25134</v>
      </c>
      <c r="BV93" s="175">
        <f t="shared" si="76"/>
        <v>4775</v>
      </c>
      <c r="BW93" s="176">
        <f t="shared" si="77"/>
        <v>29909</v>
      </c>
    </row>
    <row r="94" spans="1:75" s="35" customFormat="1" ht="84.95" customHeight="1" x14ac:dyDescent="0.3">
      <c r="A94" s="214">
        <v>139</v>
      </c>
      <c r="B94" s="104" t="s">
        <v>347</v>
      </c>
      <c r="C94" s="217" t="s">
        <v>101</v>
      </c>
      <c r="D94" s="208">
        <v>57743</v>
      </c>
      <c r="E94" s="74">
        <f t="shared" si="82"/>
        <v>3245.1565999999998</v>
      </c>
      <c r="F94" s="75">
        <f t="shared" si="83"/>
        <v>60988.156600000002</v>
      </c>
      <c r="G94" s="74">
        <f t="shared" si="84"/>
        <v>11587.749754</v>
      </c>
      <c r="H94" s="76">
        <f t="shared" si="85"/>
        <v>72575.906354000006</v>
      </c>
      <c r="I94" s="105"/>
      <c r="J94" s="106"/>
      <c r="K94" s="107"/>
      <c r="L94" s="80"/>
      <c r="M94" s="81">
        <f t="shared" si="59"/>
        <v>0</v>
      </c>
      <c r="N94" s="81"/>
      <c r="O94" s="83">
        <f t="shared" si="60"/>
        <v>0</v>
      </c>
      <c r="P94" s="83">
        <f t="shared" si="61"/>
        <v>0</v>
      </c>
      <c r="Q94" s="108"/>
      <c r="R94" s="80"/>
      <c r="S94" s="81">
        <f t="shared" si="62"/>
        <v>0</v>
      </c>
      <c r="T94" s="81"/>
      <c r="U94" s="83">
        <f t="shared" si="63"/>
        <v>0</v>
      </c>
      <c r="V94" s="83">
        <f t="shared" si="64"/>
        <v>0</v>
      </c>
      <c r="W94" s="109"/>
      <c r="X94" s="80"/>
      <c r="Y94" s="81">
        <f t="shared" si="65"/>
        <v>0</v>
      </c>
      <c r="Z94" s="81"/>
      <c r="AA94" s="83">
        <f t="shared" si="66"/>
        <v>0</v>
      </c>
      <c r="AB94" s="83">
        <f t="shared" si="67"/>
        <v>0</v>
      </c>
      <c r="AC94" s="109"/>
      <c r="AD94" s="85" t="e">
        <f t="shared" si="68"/>
        <v>#DIV/0!</v>
      </c>
      <c r="AE94" s="86"/>
      <c r="AF94" s="87"/>
      <c r="AG94" s="87"/>
      <c r="AH94" s="114"/>
      <c r="AI94" s="113">
        <v>37731.089999999997</v>
      </c>
      <c r="AJ94" s="111">
        <v>7168.91</v>
      </c>
      <c r="AK94" s="111">
        <v>44900</v>
      </c>
      <c r="AL94" s="114" t="s">
        <v>348</v>
      </c>
      <c r="AM94" s="86">
        <v>90420.168067226899</v>
      </c>
      <c r="AN94" s="87">
        <f>+AM94*0.19</f>
        <v>17179.831932773111</v>
      </c>
      <c r="AO94" s="87">
        <f>+AN94+AM94</f>
        <v>107600.00000000001</v>
      </c>
      <c r="AP94" s="91" t="s">
        <v>349</v>
      </c>
      <c r="AQ94" s="86"/>
      <c r="AR94" s="87"/>
      <c r="AS94" s="87"/>
      <c r="AT94" s="91"/>
      <c r="AU94" s="86"/>
      <c r="AV94" s="87"/>
      <c r="AW94" s="87"/>
      <c r="AX94" s="197"/>
      <c r="AY94" s="243"/>
      <c r="AZ94" s="92"/>
      <c r="BA94" s="29"/>
      <c r="BB94" s="99">
        <f t="shared" si="86"/>
        <v>66477.090694000013</v>
      </c>
      <c r="BC94" s="93"/>
      <c r="BD94" s="93"/>
      <c r="BE94" s="93"/>
      <c r="BF94" s="93"/>
      <c r="BG94" s="93">
        <f>+AI94</f>
        <v>37731.089999999997</v>
      </c>
      <c r="BH94" s="93">
        <f>+AM94</f>
        <v>90420.168067226899</v>
      </c>
      <c r="BI94" s="93"/>
      <c r="BJ94" s="93"/>
      <c r="BK94" s="94">
        <f t="shared" si="69"/>
        <v>3</v>
      </c>
      <c r="BM94" s="95">
        <f t="shared" si="70"/>
        <v>64876.116253742308</v>
      </c>
      <c r="BN94" s="96">
        <f t="shared" si="71"/>
        <v>90420.168067226899</v>
      </c>
      <c r="BO94" s="248">
        <f t="shared" si="87"/>
        <v>52104.090347000012</v>
      </c>
      <c r="BP94" s="183">
        <f t="shared" si="72"/>
        <v>60983.482594602508</v>
      </c>
      <c r="BQ94" s="184">
        <f t="shared" si="73"/>
        <v>26380.998393964357</v>
      </c>
      <c r="BR94" s="232">
        <f t="shared" si="74"/>
        <v>0.40663652384466831</v>
      </c>
      <c r="BS94" s="184"/>
      <c r="BT94" s="97"/>
      <c r="BU94" s="171">
        <f t="shared" si="75"/>
        <v>64876</v>
      </c>
      <c r="BV94" s="175">
        <f t="shared" si="76"/>
        <v>12326</v>
      </c>
      <c r="BW94" s="176">
        <f t="shared" si="77"/>
        <v>77202</v>
      </c>
    </row>
    <row r="95" spans="1:75" s="35" customFormat="1" ht="84.95" customHeight="1" x14ac:dyDescent="0.3">
      <c r="A95" s="214">
        <v>143</v>
      </c>
      <c r="B95" s="104" t="s">
        <v>356</v>
      </c>
      <c r="C95" s="217" t="s">
        <v>18</v>
      </c>
      <c r="D95" s="206">
        <v>73753</v>
      </c>
      <c r="E95" s="74">
        <f t="shared" si="82"/>
        <v>4144.9186</v>
      </c>
      <c r="F95" s="75">
        <f t="shared" si="83"/>
        <v>77897.918600000005</v>
      </c>
      <c r="G95" s="74">
        <f t="shared" si="84"/>
        <v>14800.604534000002</v>
      </c>
      <c r="H95" s="76">
        <f t="shared" si="85"/>
        <v>92698.523134000003</v>
      </c>
      <c r="I95" s="105"/>
      <c r="J95" s="106"/>
      <c r="K95" s="107"/>
      <c r="L95" s="80"/>
      <c r="M95" s="81">
        <f t="shared" si="59"/>
        <v>0</v>
      </c>
      <c r="N95" s="82"/>
      <c r="O95" s="83">
        <f t="shared" si="60"/>
        <v>0</v>
      </c>
      <c r="P95" s="83">
        <f t="shared" si="61"/>
        <v>0</v>
      </c>
      <c r="Q95" s="108"/>
      <c r="R95" s="80"/>
      <c r="S95" s="81">
        <f t="shared" si="62"/>
        <v>0</v>
      </c>
      <c r="T95" s="82"/>
      <c r="U95" s="83">
        <f t="shared" si="63"/>
        <v>0</v>
      </c>
      <c r="V95" s="83">
        <f t="shared" si="64"/>
        <v>0</v>
      </c>
      <c r="W95" s="109"/>
      <c r="X95" s="80"/>
      <c r="Y95" s="81">
        <f t="shared" si="65"/>
        <v>0</v>
      </c>
      <c r="Z95" s="82"/>
      <c r="AA95" s="83">
        <f t="shared" si="66"/>
        <v>0</v>
      </c>
      <c r="AB95" s="83">
        <f t="shared" si="67"/>
        <v>0</v>
      </c>
      <c r="AC95" s="109"/>
      <c r="AD95" s="85" t="e">
        <f t="shared" si="68"/>
        <v>#DIV/0!</v>
      </c>
      <c r="AE95" s="86"/>
      <c r="AF95" s="87"/>
      <c r="AG95" s="88"/>
      <c r="AH95" s="114"/>
      <c r="AI95" s="86"/>
      <c r="AJ95" s="87"/>
      <c r="AK95" s="88"/>
      <c r="AL95" s="114"/>
      <c r="AM95" s="86">
        <v>11428.571428571429</v>
      </c>
      <c r="AN95" s="87">
        <f>+AM95*0.19</f>
        <v>2171.4285714285716</v>
      </c>
      <c r="AO95" s="90">
        <f>+AN95+AM95</f>
        <v>13600</v>
      </c>
      <c r="AP95" s="91" t="s">
        <v>357</v>
      </c>
      <c r="AQ95" s="86"/>
      <c r="AR95" s="87"/>
      <c r="AS95" s="90"/>
      <c r="AT95" s="91"/>
      <c r="AU95" s="86"/>
      <c r="AV95" s="87"/>
      <c r="AW95" s="90"/>
      <c r="AX95" s="197"/>
      <c r="AY95" s="243"/>
      <c r="AZ95" s="92"/>
      <c r="BA95" s="29"/>
      <c r="BB95" s="99">
        <f t="shared" si="86"/>
        <v>84908.731274000005</v>
      </c>
      <c r="BC95" s="93"/>
      <c r="BD95" s="93"/>
      <c r="BE95" s="93"/>
      <c r="BF95" s="93"/>
      <c r="BG95" s="93"/>
      <c r="BH95" s="93">
        <f>+AM95</f>
        <v>11428.571428571429</v>
      </c>
      <c r="BI95" s="93"/>
      <c r="BJ95" s="93"/>
      <c r="BK95" s="94">
        <f t="shared" si="69"/>
        <v>2</v>
      </c>
      <c r="BM95" s="95">
        <f t="shared" si="70"/>
        <v>48168.65135128572</v>
      </c>
      <c r="BN95" s="96">
        <f t="shared" si="71"/>
        <v>84908.731274000005</v>
      </c>
      <c r="BO95" s="248">
        <f t="shared" si="87"/>
        <v>11428.571428571435</v>
      </c>
      <c r="BP95" s="183">
        <f t="shared" si="72"/>
        <v>31151.011223944013</v>
      </c>
      <c r="BQ95" s="184">
        <f t="shared" si="73"/>
        <v>51958.31930937399</v>
      </c>
      <c r="BR95" s="232">
        <f t="shared" si="74"/>
        <v>1.0786749857381488</v>
      </c>
      <c r="BS95" s="184"/>
      <c r="BT95" s="97"/>
      <c r="BU95" s="171">
        <f t="shared" si="75"/>
        <v>48169</v>
      </c>
      <c r="BV95" s="175">
        <f t="shared" si="76"/>
        <v>9152</v>
      </c>
      <c r="BW95" s="176">
        <f t="shared" si="77"/>
        <v>57321</v>
      </c>
    </row>
    <row r="96" spans="1:75" s="35" customFormat="1" ht="84.95" customHeight="1" x14ac:dyDescent="0.3">
      <c r="A96" s="214">
        <v>144</v>
      </c>
      <c r="B96" s="104" t="s">
        <v>358</v>
      </c>
      <c r="C96" s="217" t="s">
        <v>359</v>
      </c>
      <c r="D96" s="206">
        <v>41743</v>
      </c>
      <c r="E96" s="74">
        <f t="shared" si="82"/>
        <v>2345.9566</v>
      </c>
      <c r="F96" s="75">
        <f t="shared" si="83"/>
        <v>44088.956599999998</v>
      </c>
      <c r="G96" s="74">
        <f t="shared" si="84"/>
        <v>8376.9017540000004</v>
      </c>
      <c r="H96" s="76">
        <f t="shared" si="85"/>
        <v>52465.858353999996</v>
      </c>
      <c r="I96" s="105"/>
      <c r="J96" s="106"/>
      <c r="K96" s="107"/>
      <c r="L96" s="80"/>
      <c r="M96" s="81">
        <f t="shared" si="59"/>
        <v>0</v>
      </c>
      <c r="N96" s="82"/>
      <c r="O96" s="83">
        <f t="shared" si="60"/>
        <v>0</v>
      </c>
      <c r="P96" s="83">
        <f t="shared" si="61"/>
        <v>0</v>
      </c>
      <c r="Q96" s="108"/>
      <c r="R96" s="80"/>
      <c r="S96" s="81">
        <f t="shared" si="62"/>
        <v>0</v>
      </c>
      <c r="T96" s="82"/>
      <c r="U96" s="83">
        <f t="shared" si="63"/>
        <v>0</v>
      </c>
      <c r="V96" s="83">
        <f t="shared" si="64"/>
        <v>0</v>
      </c>
      <c r="W96" s="109"/>
      <c r="X96" s="80"/>
      <c r="Y96" s="81">
        <f t="shared" si="65"/>
        <v>0</v>
      </c>
      <c r="Z96" s="82"/>
      <c r="AA96" s="83">
        <f t="shared" si="66"/>
        <v>0</v>
      </c>
      <c r="AB96" s="83">
        <f t="shared" si="67"/>
        <v>0</v>
      </c>
      <c r="AC96" s="109"/>
      <c r="AD96" s="85" t="e">
        <f t="shared" si="68"/>
        <v>#DIV/0!</v>
      </c>
      <c r="AE96" s="113">
        <v>197325.47</v>
      </c>
      <c r="AF96" s="111">
        <v>37491.839999999997</v>
      </c>
      <c r="AG96" s="115">
        <v>234817.31</v>
      </c>
      <c r="AH96" s="114" t="s">
        <v>360</v>
      </c>
      <c r="AI96" s="113">
        <v>155442.85999999999</v>
      </c>
      <c r="AJ96" s="111">
        <v>29534.14</v>
      </c>
      <c r="AK96" s="115">
        <v>184977</v>
      </c>
      <c r="AL96" s="114" t="s">
        <v>361</v>
      </c>
      <c r="AM96" s="86"/>
      <c r="AN96" s="87"/>
      <c r="AO96" s="90"/>
      <c r="AP96" s="91"/>
      <c r="AQ96" s="86"/>
      <c r="AR96" s="87"/>
      <c r="AS96" s="90"/>
      <c r="AT96" s="91"/>
      <c r="AU96" s="86"/>
      <c r="AV96" s="87"/>
      <c r="AW96" s="90"/>
      <c r="AX96" s="197"/>
      <c r="AY96" s="243"/>
      <c r="AZ96" s="92"/>
      <c r="BA96" s="29"/>
      <c r="BB96" s="99">
        <f t="shared" si="86"/>
        <v>48056.962694000002</v>
      </c>
      <c r="BC96" s="93"/>
      <c r="BD96" s="93"/>
      <c r="BE96" s="93"/>
      <c r="BF96" s="93">
        <f>+AE96</f>
        <v>197325.47</v>
      </c>
      <c r="BG96" s="93">
        <f>+AI96</f>
        <v>155442.85999999999</v>
      </c>
      <c r="BH96" s="93"/>
      <c r="BI96" s="93"/>
      <c r="BJ96" s="93"/>
      <c r="BK96" s="94">
        <f t="shared" si="69"/>
        <v>3</v>
      </c>
      <c r="BM96" s="95">
        <f t="shared" si="70"/>
        <v>133608.43089799999</v>
      </c>
      <c r="BN96" s="96">
        <f t="shared" si="71"/>
        <v>197325.47</v>
      </c>
      <c r="BO96" s="248">
        <f t="shared" si="87"/>
        <v>101749.911347</v>
      </c>
      <c r="BP96" s="183">
        <f t="shared" si="72"/>
        <v>113807.28975905517</v>
      </c>
      <c r="BQ96" s="184">
        <f t="shared" si="73"/>
        <v>76992.392734594468</v>
      </c>
      <c r="BR96" s="232">
        <f t="shared" si="74"/>
        <v>0.57625399996930116</v>
      </c>
      <c r="BS96" s="184"/>
      <c r="BT96" s="97"/>
      <c r="BU96" s="171">
        <f t="shared" si="75"/>
        <v>133608</v>
      </c>
      <c r="BV96" s="175">
        <f t="shared" si="76"/>
        <v>25386</v>
      </c>
      <c r="BW96" s="176">
        <f t="shared" si="77"/>
        <v>158994</v>
      </c>
    </row>
    <row r="97" spans="1:75" s="35" customFormat="1" ht="84.95" customHeight="1" x14ac:dyDescent="0.3">
      <c r="A97" s="214">
        <v>145</v>
      </c>
      <c r="B97" s="104" t="s">
        <v>362</v>
      </c>
      <c r="C97" s="217" t="s">
        <v>18</v>
      </c>
      <c r="D97" s="206">
        <v>4744</v>
      </c>
      <c r="E97" s="74">
        <f t="shared" si="82"/>
        <v>266.61279999999999</v>
      </c>
      <c r="F97" s="75">
        <f t="shared" si="83"/>
        <v>5010.6127999999999</v>
      </c>
      <c r="G97" s="74">
        <f t="shared" si="84"/>
        <v>952.01643200000001</v>
      </c>
      <c r="H97" s="76">
        <f t="shared" si="85"/>
        <v>5962.6292320000002</v>
      </c>
      <c r="I97" s="105"/>
      <c r="J97" s="106"/>
      <c r="K97" s="107"/>
      <c r="L97" s="80"/>
      <c r="M97" s="81">
        <f t="shared" si="59"/>
        <v>0</v>
      </c>
      <c r="N97" s="82"/>
      <c r="O97" s="83">
        <f t="shared" si="60"/>
        <v>0</v>
      </c>
      <c r="P97" s="83">
        <f t="shared" si="61"/>
        <v>0</v>
      </c>
      <c r="Q97" s="108"/>
      <c r="R97" s="80"/>
      <c r="S97" s="81">
        <f t="shared" si="62"/>
        <v>0</v>
      </c>
      <c r="T97" s="82"/>
      <c r="U97" s="83">
        <f t="shared" si="63"/>
        <v>0</v>
      </c>
      <c r="V97" s="83">
        <f t="shared" si="64"/>
        <v>0</v>
      </c>
      <c r="W97" s="109"/>
      <c r="X97" s="80"/>
      <c r="Y97" s="81">
        <f t="shared" si="65"/>
        <v>0</v>
      </c>
      <c r="Z97" s="82"/>
      <c r="AA97" s="83">
        <f t="shared" si="66"/>
        <v>0</v>
      </c>
      <c r="AB97" s="83">
        <f t="shared" si="67"/>
        <v>0</v>
      </c>
      <c r="AC97" s="109"/>
      <c r="AD97" s="85" t="e">
        <f t="shared" si="68"/>
        <v>#DIV/0!</v>
      </c>
      <c r="AE97" s="113">
        <v>2948.08</v>
      </c>
      <c r="AF97" s="111">
        <v>560.14</v>
      </c>
      <c r="AG97" s="115">
        <v>3508.21</v>
      </c>
      <c r="AH97" s="114" t="s">
        <v>363</v>
      </c>
      <c r="AI97" s="86"/>
      <c r="AJ97" s="87"/>
      <c r="AK97" s="88"/>
      <c r="AL97" s="114"/>
      <c r="AM97" s="86">
        <v>3571.4285714285716</v>
      </c>
      <c r="AN97" s="87">
        <f>+AM97*0.19</f>
        <v>678.57142857142856</v>
      </c>
      <c r="AO97" s="90">
        <f>+AN97+AM97</f>
        <v>4250</v>
      </c>
      <c r="AP97" s="91" t="s">
        <v>364</v>
      </c>
      <c r="AQ97" s="86"/>
      <c r="AR97" s="87"/>
      <c r="AS97" s="90"/>
      <c r="AT97" s="91"/>
      <c r="AU97" s="86"/>
      <c r="AV97" s="87"/>
      <c r="AW97" s="90"/>
      <c r="AX97" s="197"/>
      <c r="AY97" s="243"/>
      <c r="AZ97" s="92"/>
      <c r="BA97" s="29"/>
      <c r="BB97" s="99">
        <f t="shared" si="86"/>
        <v>5461.5679520000003</v>
      </c>
      <c r="BC97" s="93"/>
      <c r="BD97" s="93"/>
      <c r="BE97" s="93"/>
      <c r="BF97" s="93">
        <f>+AE97</f>
        <v>2948.08</v>
      </c>
      <c r="BG97" s="93"/>
      <c r="BH97" s="93">
        <f>+AM97</f>
        <v>3571.4285714285716</v>
      </c>
      <c r="BI97" s="93"/>
      <c r="BJ97" s="93"/>
      <c r="BK97" s="94">
        <f t="shared" si="69"/>
        <v>3</v>
      </c>
      <c r="BM97" s="95">
        <f t="shared" si="70"/>
        <v>3993.6921744761908</v>
      </c>
      <c r="BN97" s="96">
        <f t="shared" si="71"/>
        <v>5461.5679520000003</v>
      </c>
      <c r="BO97" s="248">
        <f t="shared" si="87"/>
        <v>3259.7542857142857</v>
      </c>
      <c r="BP97" s="183">
        <f t="shared" si="72"/>
        <v>3859.8123514471695</v>
      </c>
      <c r="BQ97" s="184">
        <f t="shared" si="73"/>
        <v>1308.8679589845412</v>
      </c>
      <c r="BR97" s="232">
        <f t="shared" si="74"/>
        <v>0.32773381167170484</v>
      </c>
      <c r="BS97" s="184"/>
      <c r="BT97" s="97"/>
      <c r="BU97" s="171">
        <f t="shared" si="75"/>
        <v>3994</v>
      </c>
      <c r="BV97" s="175">
        <f t="shared" si="76"/>
        <v>759</v>
      </c>
      <c r="BW97" s="176">
        <f t="shared" si="77"/>
        <v>4753</v>
      </c>
    </row>
    <row r="98" spans="1:75" s="35" customFormat="1" ht="84.95" customHeight="1" x14ac:dyDescent="0.3">
      <c r="A98" s="214">
        <v>146</v>
      </c>
      <c r="B98" s="104" t="s">
        <v>365</v>
      </c>
      <c r="C98" s="217" t="s">
        <v>162</v>
      </c>
      <c r="D98" s="206">
        <v>8953</v>
      </c>
      <c r="E98" s="74">
        <f t="shared" si="82"/>
        <v>503.15859999999998</v>
      </c>
      <c r="F98" s="75">
        <f t="shared" si="83"/>
        <v>9456.1586000000007</v>
      </c>
      <c r="G98" s="74">
        <f t="shared" si="84"/>
        <v>1796.6701340000002</v>
      </c>
      <c r="H98" s="76">
        <f t="shared" si="85"/>
        <v>11252.828734000001</v>
      </c>
      <c r="I98" s="105"/>
      <c r="J98" s="106"/>
      <c r="K98" s="107"/>
      <c r="L98" s="80"/>
      <c r="M98" s="81">
        <f t="shared" si="59"/>
        <v>0</v>
      </c>
      <c r="N98" s="82"/>
      <c r="O98" s="83">
        <f t="shared" si="60"/>
        <v>0</v>
      </c>
      <c r="P98" s="83">
        <f t="shared" si="61"/>
        <v>0</v>
      </c>
      <c r="Q98" s="108"/>
      <c r="R98" s="80"/>
      <c r="S98" s="81">
        <f t="shared" si="62"/>
        <v>0</v>
      </c>
      <c r="T98" s="82"/>
      <c r="U98" s="83">
        <f t="shared" si="63"/>
        <v>0</v>
      </c>
      <c r="V98" s="83">
        <f t="shared" si="64"/>
        <v>0</v>
      </c>
      <c r="W98" s="109"/>
      <c r="X98" s="80"/>
      <c r="Y98" s="81">
        <f t="shared" si="65"/>
        <v>0</v>
      </c>
      <c r="Z98" s="82"/>
      <c r="AA98" s="83">
        <f t="shared" si="66"/>
        <v>0</v>
      </c>
      <c r="AB98" s="83">
        <f t="shared" si="67"/>
        <v>0</v>
      </c>
      <c r="AC98" s="109"/>
      <c r="AD98" s="85" t="e">
        <f t="shared" si="68"/>
        <v>#DIV/0!</v>
      </c>
      <c r="AE98" s="86"/>
      <c r="AF98" s="87"/>
      <c r="AG98" s="88"/>
      <c r="AH98" s="114"/>
      <c r="AI98" s="86"/>
      <c r="AJ98" s="87"/>
      <c r="AK98" s="88"/>
      <c r="AL98" s="114"/>
      <c r="AM98" s="86">
        <v>14201.680672268909</v>
      </c>
      <c r="AN98" s="87">
        <f>+AM98*0.19</f>
        <v>2698.3193277310929</v>
      </c>
      <c r="AO98" s="90">
        <f>+AN98+AM98</f>
        <v>16900</v>
      </c>
      <c r="AP98" s="91" t="s">
        <v>366</v>
      </c>
      <c r="AQ98" s="86"/>
      <c r="AR98" s="87"/>
      <c r="AS98" s="90"/>
      <c r="AT98" s="91"/>
      <c r="AU98" s="86"/>
      <c r="AV98" s="87"/>
      <c r="AW98" s="90"/>
      <c r="AX98" s="197"/>
      <c r="AY98" s="243"/>
      <c r="AZ98" s="92"/>
      <c r="BA98" s="29"/>
      <c r="BB98" s="99">
        <f t="shared" si="86"/>
        <v>10307.212874000001</v>
      </c>
      <c r="BC98" s="93"/>
      <c r="BD98" s="93"/>
      <c r="BE98" s="93"/>
      <c r="BF98" s="93"/>
      <c r="BG98" s="93"/>
      <c r="BH98" s="93">
        <f>+AM98</f>
        <v>14201.680672268909</v>
      </c>
      <c r="BI98" s="93"/>
      <c r="BJ98" s="93"/>
      <c r="BK98" s="94">
        <f t="shared" si="69"/>
        <v>2</v>
      </c>
      <c r="BM98" s="95">
        <f t="shared" si="70"/>
        <v>12254.446773134456</v>
      </c>
      <c r="BN98" s="96">
        <f t="shared" si="71"/>
        <v>14201.680672268909</v>
      </c>
      <c r="BO98" s="248">
        <f t="shared" si="87"/>
        <v>10307.212874000003</v>
      </c>
      <c r="BP98" s="183">
        <f t="shared" si="72"/>
        <v>12098.749764237918</v>
      </c>
      <c r="BQ98" s="184">
        <f t="shared" si="73"/>
        <v>2753.8045892685809</v>
      </c>
      <c r="BR98" s="232">
        <f t="shared" si="74"/>
        <v>0.22471880128491592</v>
      </c>
      <c r="BS98" s="184"/>
      <c r="BT98" s="97"/>
      <c r="BU98" s="171">
        <f t="shared" si="75"/>
        <v>12254</v>
      </c>
      <c r="BV98" s="175">
        <f t="shared" si="76"/>
        <v>2328</v>
      </c>
      <c r="BW98" s="176">
        <f t="shared" si="77"/>
        <v>14582</v>
      </c>
    </row>
    <row r="99" spans="1:75" s="35" customFormat="1" ht="84.95" customHeight="1" x14ac:dyDescent="0.3">
      <c r="A99" s="214">
        <v>148</v>
      </c>
      <c r="B99" s="104" t="s">
        <v>369</v>
      </c>
      <c r="C99" s="217" t="s">
        <v>18</v>
      </c>
      <c r="D99" s="206">
        <v>36311</v>
      </c>
      <c r="E99" s="74">
        <f t="shared" si="82"/>
        <v>2040.6782000000001</v>
      </c>
      <c r="F99" s="75">
        <f t="shared" si="83"/>
        <v>38351.678200000002</v>
      </c>
      <c r="G99" s="74">
        <f t="shared" si="84"/>
        <v>7286.8188580000005</v>
      </c>
      <c r="H99" s="76">
        <f t="shared" si="85"/>
        <v>45638.497058000001</v>
      </c>
      <c r="I99" s="105"/>
      <c r="J99" s="106"/>
      <c r="K99" s="107"/>
      <c r="L99" s="80"/>
      <c r="M99" s="81">
        <f t="shared" si="59"/>
        <v>0</v>
      </c>
      <c r="N99" s="82"/>
      <c r="O99" s="83">
        <f t="shared" si="60"/>
        <v>0</v>
      </c>
      <c r="P99" s="83">
        <f t="shared" si="61"/>
        <v>0</v>
      </c>
      <c r="Q99" s="108"/>
      <c r="R99" s="80"/>
      <c r="S99" s="81">
        <f t="shared" si="62"/>
        <v>0</v>
      </c>
      <c r="T99" s="82"/>
      <c r="U99" s="83">
        <f t="shared" si="63"/>
        <v>0</v>
      </c>
      <c r="V99" s="83">
        <f t="shared" si="64"/>
        <v>0</v>
      </c>
      <c r="W99" s="109"/>
      <c r="X99" s="80"/>
      <c r="Y99" s="81">
        <f t="shared" si="65"/>
        <v>0</v>
      </c>
      <c r="Z99" s="82"/>
      <c r="AA99" s="83">
        <f t="shared" si="66"/>
        <v>0</v>
      </c>
      <c r="AB99" s="83">
        <f t="shared" si="67"/>
        <v>0</v>
      </c>
      <c r="AC99" s="109"/>
      <c r="AD99" s="85" t="e">
        <f t="shared" si="68"/>
        <v>#DIV/0!</v>
      </c>
      <c r="AE99" s="113">
        <v>78776.639999999999</v>
      </c>
      <c r="AF99" s="111">
        <v>14967.56</v>
      </c>
      <c r="AG99" s="115">
        <v>93744.2</v>
      </c>
      <c r="AH99" s="114" t="s">
        <v>371</v>
      </c>
      <c r="AI99" s="86"/>
      <c r="AJ99" s="87"/>
      <c r="AK99" s="88"/>
      <c r="AL99" s="114"/>
      <c r="AM99" s="86"/>
      <c r="AN99" s="87"/>
      <c r="AO99" s="90"/>
      <c r="AP99" s="91"/>
      <c r="AQ99" s="86"/>
      <c r="AR99" s="87"/>
      <c r="AS99" s="90"/>
      <c r="AT99" s="91"/>
      <c r="AU99" s="86"/>
      <c r="AV99" s="87"/>
      <c r="AW99" s="90"/>
      <c r="AX99" s="197"/>
      <c r="AY99" s="243"/>
      <c r="AZ99" s="92"/>
      <c r="BA99" s="29"/>
      <c r="BB99" s="99">
        <f t="shared" si="86"/>
        <v>41803.329238000006</v>
      </c>
      <c r="BC99" s="93"/>
      <c r="BD99" s="93"/>
      <c r="BE99" s="93"/>
      <c r="BF99" s="93">
        <f>+AE99</f>
        <v>78776.639999999999</v>
      </c>
      <c r="BG99" s="93"/>
      <c r="BH99" s="93"/>
      <c r="BI99" s="93"/>
      <c r="BJ99" s="93"/>
      <c r="BK99" s="94">
        <f t="shared" si="69"/>
        <v>2</v>
      </c>
      <c r="BM99" s="95">
        <f t="shared" si="70"/>
        <v>60289.984619000003</v>
      </c>
      <c r="BN99" s="96">
        <f t="shared" si="71"/>
        <v>78776.639999999999</v>
      </c>
      <c r="BO99" s="248">
        <f t="shared" si="87"/>
        <v>41803.329238000006</v>
      </c>
      <c r="BP99" s="183">
        <f t="shared" si="72"/>
        <v>57385.763201193033</v>
      </c>
      <c r="BQ99" s="184">
        <f t="shared" si="73"/>
        <v>26144.078762727768</v>
      </c>
      <c r="BR99" s="232">
        <f t="shared" si="74"/>
        <v>0.43363883616730314</v>
      </c>
      <c r="BS99" s="184"/>
      <c r="BT99" s="97"/>
      <c r="BU99" s="171">
        <f t="shared" si="75"/>
        <v>60290</v>
      </c>
      <c r="BV99" s="175">
        <f t="shared" si="76"/>
        <v>11455</v>
      </c>
      <c r="BW99" s="176">
        <f t="shared" si="77"/>
        <v>71745</v>
      </c>
    </row>
    <row r="100" spans="1:75" s="35" customFormat="1" ht="84.95" customHeight="1" x14ac:dyDescent="0.3">
      <c r="A100" s="214">
        <v>149</v>
      </c>
      <c r="B100" s="104" t="s">
        <v>372</v>
      </c>
      <c r="C100" s="217" t="s">
        <v>18</v>
      </c>
      <c r="D100" s="206">
        <v>361773</v>
      </c>
      <c r="E100" s="74">
        <f t="shared" si="82"/>
        <v>20331.642599999999</v>
      </c>
      <c r="F100" s="75">
        <f t="shared" si="83"/>
        <v>382104.64260000002</v>
      </c>
      <c r="G100" s="74">
        <f t="shared" si="84"/>
        <v>72599.882094000001</v>
      </c>
      <c r="H100" s="76">
        <f t="shared" si="85"/>
        <v>454704.52469400002</v>
      </c>
      <c r="I100" s="105"/>
      <c r="J100" s="106"/>
      <c r="K100" s="107"/>
      <c r="L100" s="80"/>
      <c r="M100" s="81">
        <f t="shared" si="59"/>
        <v>0</v>
      </c>
      <c r="N100" s="82"/>
      <c r="O100" s="83">
        <f t="shared" si="60"/>
        <v>0</v>
      </c>
      <c r="P100" s="83">
        <f t="shared" si="61"/>
        <v>0</v>
      </c>
      <c r="Q100" s="108"/>
      <c r="R100" s="80"/>
      <c r="S100" s="81">
        <f t="shared" si="62"/>
        <v>0</v>
      </c>
      <c r="T100" s="82"/>
      <c r="U100" s="83">
        <f t="shared" si="63"/>
        <v>0</v>
      </c>
      <c r="V100" s="83">
        <f t="shared" si="64"/>
        <v>0</v>
      </c>
      <c r="W100" s="109"/>
      <c r="X100" s="80"/>
      <c r="Y100" s="81">
        <f t="shared" si="65"/>
        <v>0</v>
      </c>
      <c r="Z100" s="82"/>
      <c r="AA100" s="83">
        <f t="shared" si="66"/>
        <v>0</v>
      </c>
      <c r="AB100" s="83">
        <f t="shared" si="67"/>
        <v>0</v>
      </c>
      <c r="AC100" s="109"/>
      <c r="AD100" s="85" t="e">
        <f t="shared" si="68"/>
        <v>#DIV/0!</v>
      </c>
      <c r="AE100" s="86"/>
      <c r="AF100" s="87"/>
      <c r="AG100" s="88"/>
      <c r="AH100" s="114"/>
      <c r="AI100" s="86"/>
      <c r="AJ100" s="87"/>
      <c r="AK100" s="88"/>
      <c r="AL100" s="114"/>
      <c r="AM100" s="86">
        <v>215882.35294117648</v>
      </c>
      <c r="AN100" s="87">
        <f>+AM100*0.19</f>
        <v>41017.647058823532</v>
      </c>
      <c r="AO100" s="90">
        <f>+AN100+AM100</f>
        <v>256900</v>
      </c>
      <c r="AP100" s="91" t="s">
        <v>373</v>
      </c>
      <c r="AQ100" s="86"/>
      <c r="AR100" s="87"/>
      <c r="AS100" s="90"/>
      <c r="AT100" s="91"/>
      <c r="AU100" s="86"/>
      <c r="AV100" s="87"/>
      <c r="AW100" s="90"/>
      <c r="AX100" s="197"/>
      <c r="AY100" s="243"/>
      <c r="AZ100" s="92"/>
      <c r="BA100" s="29"/>
      <c r="BB100" s="99">
        <f t="shared" si="86"/>
        <v>416494.06043400004</v>
      </c>
      <c r="BC100" s="93"/>
      <c r="BD100" s="93"/>
      <c r="BE100" s="93"/>
      <c r="BF100" s="93"/>
      <c r="BG100" s="93"/>
      <c r="BH100" s="93">
        <f>+AM100</f>
        <v>215882.35294117648</v>
      </c>
      <c r="BI100" s="93"/>
      <c r="BJ100" s="93"/>
      <c r="BK100" s="94">
        <f t="shared" si="69"/>
        <v>2</v>
      </c>
      <c r="BM100" s="95">
        <f t="shared" si="70"/>
        <v>316188.20668758824</v>
      </c>
      <c r="BN100" s="96">
        <f t="shared" si="71"/>
        <v>416494.06043400004</v>
      </c>
      <c r="BO100" s="248">
        <f t="shared" si="87"/>
        <v>215882.35294117645</v>
      </c>
      <c r="BP100" s="183">
        <f t="shared" si="72"/>
        <v>299856.16177180101</v>
      </c>
      <c r="BQ100" s="184">
        <f t="shared" si="73"/>
        <v>141853.8987535878</v>
      </c>
      <c r="BR100" s="232">
        <f t="shared" si="74"/>
        <v>0.44863753850802995</v>
      </c>
      <c r="BS100" s="184"/>
      <c r="BT100" s="97"/>
      <c r="BU100" s="171">
        <f t="shared" si="75"/>
        <v>316188</v>
      </c>
      <c r="BV100" s="175">
        <f t="shared" si="76"/>
        <v>60076</v>
      </c>
      <c r="BW100" s="176">
        <f t="shared" si="77"/>
        <v>376264</v>
      </c>
    </row>
    <row r="101" spans="1:75" s="35" customFormat="1" ht="84.95" customHeight="1" x14ac:dyDescent="0.3">
      <c r="A101" s="214">
        <v>150</v>
      </c>
      <c r="B101" s="104" t="s">
        <v>374</v>
      </c>
      <c r="C101" s="217" t="s">
        <v>18</v>
      </c>
      <c r="D101" s="206">
        <v>361773</v>
      </c>
      <c r="E101" s="74">
        <f t="shared" si="82"/>
        <v>20331.642599999999</v>
      </c>
      <c r="F101" s="75">
        <f t="shared" si="83"/>
        <v>382104.64260000002</v>
      </c>
      <c r="G101" s="74">
        <f t="shared" si="84"/>
        <v>72599.882094000001</v>
      </c>
      <c r="H101" s="76">
        <f t="shared" si="85"/>
        <v>454704.52469400002</v>
      </c>
      <c r="I101" s="105"/>
      <c r="J101" s="106"/>
      <c r="K101" s="107"/>
      <c r="L101" s="80"/>
      <c r="M101" s="81">
        <f t="shared" si="59"/>
        <v>0</v>
      </c>
      <c r="N101" s="82"/>
      <c r="O101" s="83">
        <f t="shared" si="60"/>
        <v>0</v>
      </c>
      <c r="P101" s="83">
        <f t="shared" si="61"/>
        <v>0</v>
      </c>
      <c r="Q101" s="108"/>
      <c r="R101" s="80"/>
      <c r="S101" s="81">
        <f t="shared" si="62"/>
        <v>0</v>
      </c>
      <c r="T101" s="82"/>
      <c r="U101" s="83">
        <f t="shared" si="63"/>
        <v>0</v>
      </c>
      <c r="V101" s="83">
        <f t="shared" si="64"/>
        <v>0</v>
      </c>
      <c r="W101" s="109"/>
      <c r="X101" s="80"/>
      <c r="Y101" s="81">
        <f t="shared" si="65"/>
        <v>0</v>
      </c>
      <c r="Z101" s="82"/>
      <c r="AA101" s="83">
        <f t="shared" si="66"/>
        <v>0</v>
      </c>
      <c r="AB101" s="83">
        <f t="shared" si="67"/>
        <v>0</v>
      </c>
      <c r="AC101" s="109"/>
      <c r="AD101" s="85" t="e">
        <f t="shared" si="68"/>
        <v>#DIV/0!</v>
      </c>
      <c r="AE101" s="113">
        <v>566117</v>
      </c>
      <c r="AF101" s="111">
        <v>107562.23</v>
      </c>
      <c r="AG101" s="115">
        <v>673679.23</v>
      </c>
      <c r="AH101" s="114" t="s">
        <v>375</v>
      </c>
      <c r="AI101" s="86"/>
      <c r="AJ101" s="87"/>
      <c r="AK101" s="88"/>
      <c r="AL101" s="114"/>
      <c r="AM101" s="86">
        <v>457899.15966386558</v>
      </c>
      <c r="AN101" s="87">
        <f>+AM101*0.19</f>
        <v>87000.840336134454</v>
      </c>
      <c r="AO101" s="90">
        <f>+AN101+AM101</f>
        <v>544900</v>
      </c>
      <c r="AP101" s="91" t="s">
        <v>376</v>
      </c>
      <c r="AQ101" s="86"/>
      <c r="AR101" s="87"/>
      <c r="AS101" s="90"/>
      <c r="AT101" s="91"/>
      <c r="AU101" s="86"/>
      <c r="AV101" s="87"/>
      <c r="AW101" s="90"/>
      <c r="AX101" s="197"/>
      <c r="AY101" s="243"/>
      <c r="AZ101" s="92"/>
      <c r="BA101" s="29"/>
      <c r="BB101" s="99">
        <f t="shared" si="86"/>
        <v>416494.06043400004</v>
      </c>
      <c r="BC101" s="93"/>
      <c r="BD101" s="93"/>
      <c r="BE101" s="93"/>
      <c r="BF101" s="93">
        <f>+AE101</f>
        <v>566117</v>
      </c>
      <c r="BG101" s="93"/>
      <c r="BH101" s="93">
        <f>+AM101</f>
        <v>457899.15966386558</v>
      </c>
      <c r="BI101" s="93"/>
      <c r="BJ101" s="93"/>
      <c r="BK101" s="94">
        <f t="shared" si="69"/>
        <v>3</v>
      </c>
      <c r="BM101" s="95">
        <f t="shared" si="70"/>
        <v>480170.07336595521</v>
      </c>
      <c r="BN101" s="96">
        <f t="shared" si="71"/>
        <v>566117</v>
      </c>
      <c r="BO101" s="248">
        <f t="shared" si="87"/>
        <v>437196.61004893284</v>
      </c>
      <c r="BP101" s="183">
        <f t="shared" si="72"/>
        <v>476169.54858235829</v>
      </c>
      <c r="BQ101" s="184">
        <f t="shared" si="73"/>
        <v>77257.693525869603</v>
      </c>
      <c r="BR101" s="232">
        <f t="shared" si="74"/>
        <v>0.16089651940259234</v>
      </c>
      <c r="BS101" s="184"/>
      <c r="BT101" s="97"/>
      <c r="BU101" s="171">
        <f t="shared" si="75"/>
        <v>480170</v>
      </c>
      <c r="BV101" s="175">
        <f t="shared" si="76"/>
        <v>91232</v>
      </c>
      <c r="BW101" s="176">
        <f t="shared" si="77"/>
        <v>571402</v>
      </c>
    </row>
    <row r="102" spans="1:75" s="35" customFormat="1" ht="84.95" customHeight="1" x14ac:dyDescent="0.3">
      <c r="A102" s="214">
        <v>151</v>
      </c>
      <c r="B102" s="104" t="s">
        <v>377</v>
      </c>
      <c r="C102" s="217" t="s">
        <v>115</v>
      </c>
      <c r="D102" s="206">
        <v>41180</v>
      </c>
      <c r="E102" s="74">
        <f t="shared" si="82"/>
        <v>2314.3159999999998</v>
      </c>
      <c r="F102" s="75">
        <f t="shared" si="83"/>
        <v>43494.315999999999</v>
      </c>
      <c r="G102" s="74">
        <f t="shared" si="84"/>
        <v>8263.9200399999991</v>
      </c>
      <c r="H102" s="76">
        <f t="shared" si="85"/>
        <v>51758.236039999996</v>
      </c>
      <c r="I102" s="105"/>
      <c r="J102" s="106"/>
      <c r="K102" s="107"/>
      <c r="L102" s="80"/>
      <c r="M102" s="81">
        <f t="shared" si="59"/>
        <v>0</v>
      </c>
      <c r="N102" s="82"/>
      <c r="O102" s="83">
        <f t="shared" si="60"/>
        <v>0</v>
      </c>
      <c r="P102" s="83">
        <f t="shared" si="61"/>
        <v>0</v>
      </c>
      <c r="Q102" s="108"/>
      <c r="R102" s="80"/>
      <c r="S102" s="81">
        <f t="shared" si="62"/>
        <v>0</v>
      </c>
      <c r="T102" s="82"/>
      <c r="U102" s="83">
        <f t="shared" si="63"/>
        <v>0</v>
      </c>
      <c r="V102" s="83">
        <f t="shared" si="64"/>
        <v>0</v>
      </c>
      <c r="W102" s="109"/>
      <c r="X102" s="80"/>
      <c r="Y102" s="81">
        <f t="shared" si="65"/>
        <v>0</v>
      </c>
      <c r="Z102" s="82"/>
      <c r="AA102" s="83">
        <f t="shared" si="66"/>
        <v>0</v>
      </c>
      <c r="AB102" s="83">
        <f t="shared" si="67"/>
        <v>0</v>
      </c>
      <c r="AC102" s="109"/>
      <c r="AD102" s="85" t="e">
        <f t="shared" si="68"/>
        <v>#DIV/0!</v>
      </c>
      <c r="AE102" s="86"/>
      <c r="AF102" s="87"/>
      <c r="AG102" s="88"/>
      <c r="AH102" s="114"/>
      <c r="AI102" s="86"/>
      <c r="AJ102" s="87"/>
      <c r="AK102" s="88"/>
      <c r="AL102" s="114"/>
      <c r="AM102" s="86"/>
      <c r="AN102" s="87"/>
      <c r="AO102" s="90"/>
      <c r="AP102" s="91"/>
      <c r="AQ102" s="86"/>
      <c r="AR102" s="87"/>
      <c r="AS102" s="90"/>
      <c r="AT102" s="91"/>
      <c r="AU102" s="86"/>
      <c r="AV102" s="87"/>
      <c r="AW102" s="90"/>
      <c r="AX102" s="197"/>
      <c r="AY102" s="243"/>
      <c r="AZ102" s="92"/>
      <c r="BA102" s="29"/>
      <c r="BB102" s="99">
        <f t="shared" si="86"/>
        <v>47408.80444</v>
      </c>
      <c r="BC102" s="93"/>
      <c r="BD102" s="93"/>
      <c r="BE102" s="93"/>
      <c r="BF102" s="93"/>
      <c r="BG102" s="93"/>
      <c r="BH102" s="93"/>
      <c r="BI102" s="93"/>
      <c r="BJ102" s="93"/>
      <c r="BK102" s="94">
        <f t="shared" si="69"/>
        <v>1</v>
      </c>
      <c r="BM102" s="95">
        <f t="shared" si="70"/>
        <v>47408.80444</v>
      </c>
      <c r="BN102" s="96">
        <f t="shared" si="71"/>
        <v>47408.80444</v>
      </c>
      <c r="BO102" s="248">
        <f>+BM102</f>
        <v>47408.80444</v>
      </c>
      <c r="BP102" s="183">
        <f t="shared" si="72"/>
        <v>47408.80444</v>
      </c>
      <c r="BQ102" s="184">
        <f t="shared" si="73"/>
        <v>0</v>
      </c>
      <c r="BR102" s="232">
        <f t="shared" si="74"/>
        <v>0</v>
      </c>
      <c r="BS102" s="184"/>
      <c r="BT102" s="97"/>
      <c r="BU102" s="171">
        <f t="shared" si="75"/>
        <v>47409</v>
      </c>
      <c r="BV102" s="175">
        <f t="shared" si="76"/>
        <v>9008</v>
      </c>
      <c r="BW102" s="176">
        <f t="shared" si="77"/>
        <v>56417</v>
      </c>
    </row>
    <row r="103" spans="1:75" s="35" customFormat="1" ht="84.95" customHeight="1" x14ac:dyDescent="0.3">
      <c r="A103" s="214">
        <v>152</v>
      </c>
      <c r="B103" s="104" t="s">
        <v>378</v>
      </c>
      <c r="C103" s="217" t="s">
        <v>18</v>
      </c>
      <c r="D103" s="206">
        <v>234</v>
      </c>
      <c r="E103" s="74">
        <f t="shared" si="82"/>
        <v>13.1508</v>
      </c>
      <c r="F103" s="75">
        <f t="shared" si="83"/>
        <v>247.1508</v>
      </c>
      <c r="G103" s="74">
        <f t="shared" si="84"/>
        <v>46.958652000000001</v>
      </c>
      <c r="H103" s="76">
        <f t="shared" si="85"/>
        <v>294.10945200000003</v>
      </c>
      <c r="I103" s="105"/>
      <c r="J103" s="106"/>
      <c r="K103" s="107"/>
      <c r="L103" s="80"/>
      <c r="M103" s="81">
        <f t="shared" si="59"/>
        <v>0</v>
      </c>
      <c r="N103" s="82"/>
      <c r="O103" s="83">
        <f t="shared" si="60"/>
        <v>0</v>
      </c>
      <c r="P103" s="83">
        <f t="shared" si="61"/>
        <v>0</v>
      </c>
      <c r="Q103" s="108"/>
      <c r="R103" s="80"/>
      <c r="S103" s="81">
        <f t="shared" si="62"/>
        <v>0</v>
      </c>
      <c r="T103" s="82"/>
      <c r="U103" s="83">
        <f t="shared" si="63"/>
        <v>0</v>
      </c>
      <c r="V103" s="83">
        <f t="shared" si="64"/>
        <v>0</v>
      </c>
      <c r="W103" s="109"/>
      <c r="X103" s="80"/>
      <c r="Y103" s="81">
        <f t="shared" si="65"/>
        <v>0</v>
      </c>
      <c r="Z103" s="82"/>
      <c r="AA103" s="83">
        <f t="shared" si="66"/>
        <v>0</v>
      </c>
      <c r="AB103" s="83">
        <f t="shared" si="67"/>
        <v>0</v>
      </c>
      <c r="AC103" s="109"/>
      <c r="AD103" s="85" t="e">
        <f t="shared" si="68"/>
        <v>#DIV/0!</v>
      </c>
      <c r="AE103" s="113">
        <v>5646.18</v>
      </c>
      <c r="AF103" s="111">
        <v>1072.77</v>
      </c>
      <c r="AG103" s="115">
        <v>6718.95</v>
      </c>
      <c r="AH103" s="114" t="s">
        <v>379</v>
      </c>
      <c r="AI103" s="86"/>
      <c r="AJ103" s="87"/>
      <c r="AK103" s="88"/>
      <c r="AL103" s="114"/>
      <c r="AM103" s="86">
        <v>3865.546218487395</v>
      </c>
      <c r="AN103" s="87">
        <f t="shared" ref="AN103:AN115" si="88">+AM103*0.19</f>
        <v>734.45378151260502</v>
      </c>
      <c r="AO103" s="90">
        <f t="shared" ref="AO103:AO115" si="89">+AN103+AM103</f>
        <v>4600</v>
      </c>
      <c r="AP103" s="91" t="s">
        <v>380</v>
      </c>
      <c r="AQ103" s="86"/>
      <c r="AR103" s="87"/>
      <c r="AS103" s="90"/>
      <c r="AT103" s="91"/>
      <c r="AU103" s="86"/>
      <c r="AV103" s="87"/>
      <c r="AW103" s="90"/>
      <c r="AX103" s="197"/>
      <c r="AY103" s="243"/>
      <c r="AZ103" s="92"/>
      <c r="BA103" s="29"/>
      <c r="BB103" s="99">
        <f t="shared" si="86"/>
        <v>269.39437200000003</v>
      </c>
      <c r="BC103" s="93"/>
      <c r="BD103" s="93"/>
      <c r="BE103" s="93"/>
      <c r="BF103" s="93">
        <f>+AE103</f>
        <v>5646.18</v>
      </c>
      <c r="BG103" s="93"/>
      <c r="BH103" s="93">
        <f t="shared" ref="BH103:BH115" si="90">+AM103</f>
        <v>3865.546218487395</v>
      </c>
      <c r="BI103" s="93"/>
      <c r="BJ103" s="93"/>
      <c r="BK103" s="94">
        <f t="shared" si="69"/>
        <v>3</v>
      </c>
      <c r="BM103" s="95">
        <f t="shared" si="70"/>
        <v>3260.3735301624652</v>
      </c>
      <c r="BN103" s="96">
        <f t="shared" si="71"/>
        <v>5646.18</v>
      </c>
      <c r="BO103" s="248">
        <f t="shared" ref="BO103:BO115" si="91">(SUM(BB103:BJ103)-BN103)/(BK103-1)</f>
        <v>2067.4702952436974</v>
      </c>
      <c r="BP103" s="183">
        <f t="shared" si="72"/>
        <v>1804.8926208712619</v>
      </c>
      <c r="BQ103" s="184">
        <f t="shared" si="73"/>
        <v>2739.0019002161453</v>
      </c>
      <c r="BR103" s="232">
        <f t="shared" si="74"/>
        <v>0.84008837480644749</v>
      </c>
      <c r="BS103" s="184"/>
      <c r="BT103" s="97"/>
      <c r="BU103" s="171">
        <f t="shared" si="75"/>
        <v>3260</v>
      </c>
      <c r="BV103" s="175">
        <f t="shared" si="76"/>
        <v>619</v>
      </c>
      <c r="BW103" s="176">
        <f t="shared" si="77"/>
        <v>3879</v>
      </c>
    </row>
    <row r="104" spans="1:75" s="35" customFormat="1" ht="84.95" customHeight="1" x14ac:dyDescent="0.3">
      <c r="A104" s="214">
        <v>153</v>
      </c>
      <c r="B104" s="104" t="s">
        <v>381</v>
      </c>
      <c r="C104" s="217" t="s">
        <v>18</v>
      </c>
      <c r="D104" s="206">
        <v>304</v>
      </c>
      <c r="E104" s="74">
        <f t="shared" si="82"/>
        <v>17.084800000000001</v>
      </c>
      <c r="F104" s="75">
        <f t="shared" si="83"/>
        <v>321.08479999999997</v>
      </c>
      <c r="G104" s="74">
        <f t="shared" si="84"/>
        <v>61.006111999999995</v>
      </c>
      <c r="H104" s="76">
        <f t="shared" si="85"/>
        <v>382.09091199999995</v>
      </c>
      <c r="I104" s="105"/>
      <c r="J104" s="106"/>
      <c r="K104" s="107"/>
      <c r="L104" s="80"/>
      <c r="M104" s="81">
        <f t="shared" ref="M104:M135" si="92">+L104*0.0562</f>
        <v>0</v>
      </c>
      <c r="N104" s="82"/>
      <c r="O104" s="83">
        <f t="shared" ref="O104:O135" si="93">+N104*0.19</f>
        <v>0</v>
      </c>
      <c r="P104" s="83">
        <f t="shared" ref="P104:P135" si="94">+N104+O104</f>
        <v>0</v>
      </c>
      <c r="Q104" s="108"/>
      <c r="R104" s="80"/>
      <c r="S104" s="81">
        <f t="shared" ref="S104:S135" si="95">+R104*0.0562</f>
        <v>0</v>
      </c>
      <c r="T104" s="82"/>
      <c r="U104" s="83">
        <f t="shared" ref="U104:U135" si="96">+T104*0.19</f>
        <v>0</v>
      </c>
      <c r="V104" s="83">
        <f t="shared" ref="V104:V135" si="97">+T104+U104</f>
        <v>0</v>
      </c>
      <c r="W104" s="109"/>
      <c r="X104" s="80"/>
      <c r="Y104" s="81">
        <f t="shared" ref="Y104:Y135" si="98">+X104*0.0562</f>
        <v>0</v>
      </c>
      <c r="Z104" s="82"/>
      <c r="AA104" s="83">
        <f t="shared" ref="AA104:AA135" si="99">+Z104*0.19</f>
        <v>0</v>
      </c>
      <c r="AB104" s="83">
        <f t="shared" ref="AB104:AB135" si="100">+AA104+Z104</f>
        <v>0</v>
      </c>
      <c r="AC104" s="109"/>
      <c r="AD104" s="85" t="e">
        <f t="shared" si="68"/>
        <v>#DIV/0!</v>
      </c>
      <c r="AE104" s="86"/>
      <c r="AF104" s="87"/>
      <c r="AG104" s="88"/>
      <c r="AH104" s="114"/>
      <c r="AI104" s="113">
        <v>257.98</v>
      </c>
      <c r="AJ104" s="111">
        <v>49.02</v>
      </c>
      <c r="AK104" s="115">
        <v>307</v>
      </c>
      <c r="AL104" s="114" t="s">
        <v>382</v>
      </c>
      <c r="AM104" s="86">
        <v>4453.7815126050418</v>
      </c>
      <c r="AN104" s="87">
        <f t="shared" si="88"/>
        <v>846.21848739495795</v>
      </c>
      <c r="AO104" s="90">
        <f t="shared" si="89"/>
        <v>5300</v>
      </c>
      <c r="AP104" s="91" t="s">
        <v>383</v>
      </c>
      <c r="AQ104" s="86"/>
      <c r="AR104" s="87"/>
      <c r="AS104" s="90"/>
      <c r="AT104" s="91"/>
      <c r="AU104" s="86"/>
      <c r="AV104" s="87"/>
      <c r="AW104" s="90"/>
      <c r="AX104" s="197"/>
      <c r="AY104" s="243"/>
      <c r="AZ104" s="92"/>
      <c r="BA104" s="29"/>
      <c r="BB104" s="99">
        <f t="shared" si="86"/>
        <v>349.98243200000002</v>
      </c>
      <c r="BC104" s="93"/>
      <c r="BD104" s="93"/>
      <c r="BE104" s="93"/>
      <c r="BF104" s="93"/>
      <c r="BG104" s="93">
        <f>+AI104</f>
        <v>257.98</v>
      </c>
      <c r="BH104" s="93">
        <f t="shared" si="90"/>
        <v>4453.7815126050418</v>
      </c>
      <c r="BI104" s="93"/>
      <c r="BJ104" s="93"/>
      <c r="BK104" s="94">
        <f t="shared" si="69"/>
        <v>3</v>
      </c>
      <c r="BM104" s="95">
        <f t="shared" si="70"/>
        <v>1687.2479815350141</v>
      </c>
      <c r="BN104" s="96">
        <f t="shared" si="71"/>
        <v>4453.7815126050418</v>
      </c>
      <c r="BO104" s="248">
        <f t="shared" si="91"/>
        <v>303.98121600000013</v>
      </c>
      <c r="BP104" s="183">
        <f t="shared" si="72"/>
        <v>738.10882368486739</v>
      </c>
      <c r="BQ104" s="184">
        <f t="shared" si="73"/>
        <v>2396.3298908486236</v>
      </c>
      <c r="BR104" s="232">
        <f t="shared" si="74"/>
        <v>1.4202594503438108</v>
      </c>
      <c r="BS104" s="184"/>
      <c r="BT104" s="97"/>
      <c r="BU104" s="171">
        <f t="shared" si="75"/>
        <v>1687</v>
      </c>
      <c r="BV104" s="175">
        <f t="shared" si="76"/>
        <v>321</v>
      </c>
      <c r="BW104" s="176">
        <f t="shared" si="77"/>
        <v>2008</v>
      </c>
    </row>
    <row r="105" spans="1:75" s="35" customFormat="1" ht="84.95" customHeight="1" x14ac:dyDescent="0.3">
      <c r="A105" s="214">
        <v>154</v>
      </c>
      <c r="B105" s="104" t="s">
        <v>384</v>
      </c>
      <c r="C105" s="217" t="s">
        <v>18</v>
      </c>
      <c r="D105" s="206">
        <v>218</v>
      </c>
      <c r="E105" s="74">
        <f t="shared" si="82"/>
        <v>12.2516</v>
      </c>
      <c r="F105" s="75">
        <f t="shared" si="83"/>
        <v>230.2516</v>
      </c>
      <c r="G105" s="74">
        <f t="shared" si="84"/>
        <v>43.747804000000002</v>
      </c>
      <c r="H105" s="76">
        <f t="shared" si="85"/>
        <v>273.99940400000003</v>
      </c>
      <c r="I105" s="105"/>
      <c r="J105" s="106"/>
      <c r="K105" s="107"/>
      <c r="L105" s="80"/>
      <c r="M105" s="81">
        <f t="shared" si="92"/>
        <v>0</v>
      </c>
      <c r="N105" s="82"/>
      <c r="O105" s="83">
        <f t="shared" si="93"/>
        <v>0</v>
      </c>
      <c r="P105" s="83">
        <f t="shared" si="94"/>
        <v>0</v>
      </c>
      <c r="Q105" s="108"/>
      <c r="R105" s="80"/>
      <c r="S105" s="81">
        <f t="shared" si="95"/>
        <v>0</v>
      </c>
      <c r="T105" s="82"/>
      <c r="U105" s="83">
        <f t="shared" si="96"/>
        <v>0</v>
      </c>
      <c r="V105" s="83">
        <f t="shared" si="97"/>
        <v>0</v>
      </c>
      <c r="W105" s="109"/>
      <c r="X105" s="80"/>
      <c r="Y105" s="81">
        <f t="shared" si="98"/>
        <v>0</v>
      </c>
      <c r="Z105" s="82"/>
      <c r="AA105" s="83">
        <f t="shared" si="99"/>
        <v>0</v>
      </c>
      <c r="AB105" s="83">
        <f t="shared" si="100"/>
        <v>0</v>
      </c>
      <c r="AC105" s="109"/>
      <c r="AD105" s="85" t="e">
        <f t="shared" si="68"/>
        <v>#DIV/0!</v>
      </c>
      <c r="AE105" s="86"/>
      <c r="AF105" s="87"/>
      <c r="AG105" s="88"/>
      <c r="AH105" s="114"/>
      <c r="AI105" s="86"/>
      <c r="AJ105" s="87"/>
      <c r="AK105" s="88"/>
      <c r="AL105" s="114"/>
      <c r="AM105" s="86">
        <v>9159.6638655462193</v>
      </c>
      <c r="AN105" s="87">
        <f t="shared" si="88"/>
        <v>1740.3361344537816</v>
      </c>
      <c r="AO105" s="90">
        <f t="shared" si="89"/>
        <v>10900</v>
      </c>
      <c r="AP105" s="91" t="s">
        <v>385</v>
      </c>
      <c r="AQ105" s="86"/>
      <c r="AR105" s="87"/>
      <c r="AS105" s="90"/>
      <c r="AT105" s="91"/>
      <c r="AU105" s="86"/>
      <c r="AV105" s="87"/>
      <c r="AW105" s="90"/>
      <c r="AX105" s="197"/>
      <c r="AY105" s="243"/>
      <c r="AZ105" s="92"/>
      <c r="BA105" s="29"/>
      <c r="BB105" s="99">
        <f t="shared" si="86"/>
        <v>250.97424400000003</v>
      </c>
      <c r="BC105" s="93"/>
      <c r="BD105" s="93"/>
      <c r="BE105" s="93"/>
      <c r="BF105" s="93"/>
      <c r="BG105" s="93"/>
      <c r="BH105" s="93">
        <f t="shared" si="90"/>
        <v>9159.6638655462193</v>
      </c>
      <c r="BI105" s="93"/>
      <c r="BJ105" s="93"/>
      <c r="BK105" s="94">
        <f t="shared" si="69"/>
        <v>2</v>
      </c>
      <c r="BM105" s="95">
        <f t="shared" si="70"/>
        <v>4705.3190547731101</v>
      </c>
      <c r="BN105" s="96">
        <f t="shared" si="71"/>
        <v>9159.6638655462193</v>
      </c>
      <c r="BO105" s="248">
        <f t="shared" si="91"/>
        <v>250.97424400000091</v>
      </c>
      <c r="BP105" s="183">
        <f t="shared" si="72"/>
        <v>1516.1925055709714</v>
      </c>
      <c r="BQ105" s="184">
        <f t="shared" si="73"/>
        <v>6299.3948428815493</v>
      </c>
      <c r="BR105" s="232">
        <f t="shared" si="74"/>
        <v>1.3387816574290317</v>
      </c>
      <c r="BS105" s="184"/>
      <c r="BT105" s="97"/>
      <c r="BU105" s="171">
        <f t="shared" si="75"/>
        <v>4705</v>
      </c>
      <c r="BV105" s="175">
        <f t="shared" si="76"/>
        <v>894</v>
      </c>
      <c r="BW105" s="176">
        <f t="shared" si="77"/>
        <v>5599</v>
      </c>
    </row>
    <row r="106" spans="1:75" s="35" customFormat="1" ht="84.95" customHeight="1" x14ac:dyDescent="0.3">
      <c r="A106" s="214">
        <v>155</v>
      </c>
      <c r="B106" s="104" t="s">
        <v>386</v>
      </c>
      <c r="C106" s="217" t="s">
        <v>18</v>
      </c>
      <c r="D106" s="206">
        <v>304</v>
      </c>
      <c r="E106" s="74">
        <f t="shared" si="82"/>
        <v>17.084800000000001</v>
      </c>
      <c r="F106" s="75">
        <f t="shared" si="83"/>
        <v>321.08479999999997</v>
      </c>
      <c r="G106" s="74">
        <f t="shared" si="84"/>
        <v>61.006111999999995</v>
      </c>
      <c r="H106" s="76">
        <f t="shared" si="85"/>
        <v>382.09091199999995</v>
      </c>
      <c r="I106" s="105"/>
      <c r="J106" s="106"/>
      <c r="K106" s="107"/>
      <c r="L106" s="80"/>
      <c r="M106" s="81">
        <f t="shared" si="92"/>
        <v>0</v>
      </c>
      <c r="N106" s="82"/>
      <c r="O106" s="83">
        <f t="shared" si="93"/>
        <v>0</v>
      </c>
      <c r="P106" s="83">
        <f t="shared" si="94"/>
        <v>0</v>
      </c>
      <c r="Q106" s="108"/>
      <c r="R106" s="80"/>
      <c r="S106" s="81">
        <f t="shared" si="95"/>
        <v>0</v>
      </c>
      <c r="T106" s="82"/>
      <c r="U106" s="83">
        <f t="shared" si="96"/>
        <v>0</v>
      </c>
      <c r="V106" s="83">
        <f t="shared" si="97"/>
        <v>0</v>
      </c>
      <c r="W106" s="109"/>
      <c r="X106" s="80"/>
      <c r="Y106" s="81">
        <f t="shared" si="98"/>
        <v>0</v>
      </c>
      <c r="Z106" s="82"/>
      <c r="AA106" s="83">
        <f t="shared" si="99"/>
        <v>0</v>
      </c>
      <c r="AB106" s="83">
        <f t="shared" si="100"/>
        <v>0</v>
      </c>
      <c r="AC106" s="109"/>
      <c r="AD106" s="85" t="e">
        <f t="shared" si="68"/>
        <v>#DIV/0!</v>
      </c>
      <c r="AE106" s="86"/>
      <c r="AF106" s="87"/>
      <c r="AG106" s="88"/>
      <c r="AH106" s="114"/>
      <c r="AI106" s="86"/>
      <c r="AJ106" s="87"/>
      <c r="AK106" s="88"/>
      <c r="AL106" s="114"/>
      <c r="AM106" s="86">
        <v>3277.3109243697481</v>
      </c>
      <c r="AN106" s="87">
        <f t="shared" si="88"/>
        <v>622.6890756302522</v>
      </c>
      <c r="AO106" s="90">
        <f t="shared" si="89"/>
        <v>3900.0000000000005</v>
      </c>
      <c r="AP106" s="91" t="s">
        <v>387</v>
      </c>
      <c r="AQ106" s="86"/>
      <c r="AR106" s="87"/>
      <c r="AS106" s="90"/>
      <c r="AT106" s="91"/>
      <c r="AU106" s="86"/>
      <c r="AV106" s="87"/>
      <c r="AW106" s="90"/>
      <c r="AX106" s="197"/>
      <c r="AY106" s="243"/>
      <c r="AZ106" s="92"/>
      <c r="BA106" s="29"/>
      <c r="BB106" s="99">
        <f t="shared" si="86"/>
        <v>349.98243200000002</v>
      </c>
      <c r="BC106" s="93"/>
      <c r="BD106" s="93"/>
      <c r="BE106" s="93"/>
      <c r="BF106" s="93"/>
      <c r="BG106" s="93"/>
      <c r="BH106" s="93">
        <f t="shared" si="90"/>
        <v>3277.3109243697481</v>
      </c>
      <c r="BI106" s="93"/>
      <c r="BJ106" s="93"/>
      <c r="BK106" s="94">
        <f t="shared" si="69"/>
        <v>2</v>
      </c>
      <c r="BM106" s="95">
        <f t="shared" si="70"/>
        <v>1813.646678184874</v>
      </c>
      <c r="BN106" s="96">
        <f t="shared" si="71"/>
        <v>3277.3109243697481</v>
      </c>
      <c r="BO106" s="248">
        <f t="shared" si="91"/>
        <v>349.98243199999979</v>
      </c>
      <c r="BP106" s="183">
        <f t="shared" si="72"/>
        <v>1070.9814413569884</v>
      </c>
      <c r="BQ106" s="184">
        <f t="shared" si="73"/>
        <v>2069.9338277152419</v>
      </c>
      <c r="BR106" s="232">
        <f t="shared" si="74"/>
        <v>1.1413104066040383</v>
      </c>
      <c r="BS106" s="184"/>
      <c r="BT106" s="97"/>
      <c r="BU106" s="171">
        <f t="shared" si="75"/>
        <v>1814</v>
      </c>
      <c r="BV106" s="175">
        <f t="shared" si="76"/>
        <v>345</v>
      </c>
      <c r="BW106" s="176">
        <f t="shared" si="77"/>
        <v>2159</v>
      </c>
    </row>
    <row r="107" spans="1:75" s="35" customFormat="1" ht="84.95" customHeight="1" x14ac:dyDescent="0.3">
      <c r="A107" s="214">
        <v>156</v>
      </c>
      <c r="B107" s="104" t="s">
        <v>388</v>
      </c>
      <c r="C107" s="217" t="s">
        <v>18</v>
      </c>
      <c r="D107" s="206">
        <v>8983</v>
      </c>
      <c r="E107" s="74">
        <f t="shared" si="82"/>
        <v>504.84460000000001</v>
      </c>
      <c r="F107" s="75">
        <f t="shared" si="83"/>
        <v>9487.8446000000004</v>
      </c>
      <c r="G107" s="74">
        <f t="shared" si="84"/>
        <v>1802.690474</v>
      </c>
      <c r="H107" s="76">
        <f t="shared" si="85"/>
        <v>11290.535073999999</v>
      </c>
      <c r="I107" s="105"/>
      <c r="J107" s="106"/>
      <c r="K107" s="107"/>
      <c r="L107" s="80"/>
      <c r="M107" s="81">
        <f t="shared" si="92"/>
        <v>0</v>
      </c>
      <c r="N107" s="82"/>
      <c r="O107" s="83">
        <f t="shared" si="93"/>
        <v>0</v>
      </c>
      <c r="P107" s="83">
        <f t="shared" si="94"/>
        <v>0</v>
      </c>
      <c r="Q107" s="108"/>
      <c r="R107" s="80"/>
      <c r="S107" s="81">
        <f t="shared" si="95"/>
        <v>0</v>
      </c>
      <c r="T107" s="82"/>
      <c r="U107" s="83">
        <f t="shared" si="96"/>
        <v>0</v>
      </c>
      <c r="V107" s="83">
        <f t="shared" si="97"/>
        <v>0</v>
      </c>
      <c r="W107" s="109"/>
      <c r="X107" s="80"/>
      <c r="Y107" s="81">
        <f t="shared" si="98"/>
        <v>0</v>
      </c>
      <c r="Z107" s="82"/>
      <c r="AA107" s="83">
        <f t="shared" si="99"/>
        <v>0</v>
      </c>
      <c r="AB107" s="83">
        <f t="shared" si="100"/>
        <v>0</v>
      </c>
      <c r="AC107" s="109"/>
      <c r="AD107" s="85" t="e">
        <f t="shared" si="68"/>
        <v>#DIV/0!</v>
      </c>
      <c r="AE107" s="86"/>
      <c r="AF107" s="87"/>
      <c r="AG107" s="88"/>
      <c r="AH107" s="114"/>
      <c r="AI107" s="86"/>
      <c r="AJ107" s="87"/>
      <c r="AK107" s="88"/>
      <c r="AL107" s="114"/>
      <c r="AM107" s="86">
        <v>9159.6638655462193</v>
      </c>
      <c r="AN107" s="87">
        <f t="shared" si="88"/>
        <v>1740.3361344537816</v>
      </c>
      <c r="AO107" s="90">
        <f t="shared" si="89"/>
        <v>10900</v>
      </c>
      <c r="AP107" s="91" t="s">
        <v>389</v>
      </c>
      <c r="AQ107" s="86"/>
      <c r="AR107" s="87"/>
      <c r="AS107" s="90"/>
      <c r="AT107" s="91"/>
      <c r="AU107" s="86"/>
      <c r="AV107" s="87"/>
      <c r="AW107" s="90"/>
      <c r="AX107" s="197"/>
      <c r="AY107" s="243"/>
      <c r="AZ107" s="92"/>
      <c r="BA107" s="29"/>
      <c r="BB107" s="99">
        <f t="shared" si="86"/>
        <v>10341.750614</v>
      </c>
      <c r="BC107" s="93"/>
      <c r="BD107" s="93"/>
      <c r="BE107" s="93"/>
      <c r="BF107" s="93"/>
      <c r="BG107" s="93"/>
      <c r="BH107" s="93">
        <f t="shared" si="90"/>
        <v>9159.6638655462193</v>
      </c>
      <c r="BI107" s="93"/>
      <c r="BJ107" s="93"/>
      <c r="BK107" s="94">
        <f t="shared" si="69"/>
        <v>2</v>
      </c>
      <c r="BM107" s="95">
        <f t="shared" si="70"/>
        <v>9750.7072397731099</v>
      </c>
      <c r="BN107" s="96">
        <f t="shared" si="71"/>
        <v>10341.750614</v>
      </c>
      <c r="BO107" s="248">
        <f t="shared" si="91"/>
        <v>9159.6638655462193</v>
      </c>
      <c r="BP107" s="183">
        <f t="shared" si="72"/>
        <v>9732.777579167534</v>
      </c>
      <c r="BQ107" s="184">
        <f t="shared" si="73"/>
        <v>835.86155578242528</v>
      </c>
      <c r="BR107" s="232">
        <f t="shared" si="74"/>
        <v>8.5723172199545505E-2</v>
      </c>
      <c r="BS107" s="184"/>
      <c r="BT107" s="97"/>
      <c r="BU107" s="171">
        <f t="shared" si="75"/>
        <v>9751</v>
      </c>
      <c r="BV107" s="175">
        <f t="shared" si="76"/>
        <v>1853</v>
      </c>
      <c r="BW107" s="176">
        <f t="shared" si="77"/>
        <v>11604</v>
      </c>
    </row>
    <row r="108" spans="1:75" s="35" customFormat="1" ht="84.95" customHeight="1" x14ac:dyDescent="0.3">
      <c r="A108" s="214">
        <v>158</v>
      </c>
      <c r="B108" s="104" t="s">
        <v>394</v>
      </c>
      <c r="C108" s="217" t="s">
        <v>18</v>
      </c>
      <c r="D108" s="206">
        <v>108532</v>
      </c>
      <c r="E108" s="74">
        <f t="shared" si="82"/>
        <v>6099.4984000000004</v>
      </c>
      <c r="F108" s="75">
        <f t="shared" si="83"/>
        <v>114631.4984</v>
      </c>
      <c r="G108" s="74">
        <f t="shared" si="84"/>
        <v>21779.984696</v>
      </c>
      <c r="H108" s="76">
        <f t="shared" si="85"/>
        <v>136411.48309599998</v>
      </c>
      <c r="I108" s="105"/>
      <c r="J108" s="106"/>
      <c r="K108" s="107"/>
      <c r="L108" s="80"/>
      <c r="M108" s="81">
        <f t="shared" si="92"/>
        <v>0</v>
      </c>
      <c r="N108" s="82"/>
      <c r="O108" s="83">
        <f t="shared" si="93"/>
        <v>0</v>
      </c>
      <c r="P108" s="83">
        <f t="shared" si="94"/>
        <v>0</v>
      </c>
      <c r="Q108" s="108"/>
      <c r="R108" s="80"/>
      <c r="S108" s="81">
        <f t="shared" si="95"/>
        <v>0</v>
      </c>
      <c r="T108" s="82"/>
      <c r="U108" s="83">
        <f t="shared" si="96"/>
        <v>0</v>
      </c>
      <c r="V108" s="83">
        <f t="shared" si="97"/>
        <v>0</v>
      </c>
      <c r="W108" s="109"/>
      <c r="X108" s="80"/>
      <c r="Y108" s="81">
        <f t="shared" si="98"/>
        <v>0</v>
      </c>
      <c r="Z108" s="82"/>
      <c r="AA108" s="83">
        <f t="shared" si="99"/>
        <v>0</v>
      </c>
      <c r="AB108" s="83">
        <f t="shared" si="100"/>
        <v>0</v>
      </c>
      <c r="AC108" s="109"/>
      <c r="AD108" s="85" t="e">
        <f t="shared" si="68"/>
        <v>#DIV/0!</v>
      </c>
      <c r="AE108" s="86"/>
      <c r="AF108" s="87"/>
      <c r="AG108" s="88"/>
      <c r="AH108" s="114"/>
      <c r="AI108" s="86"/>
      <c r="AJ108" s="87"/>
      <c r="AK108" s="88"/>
      <c r="AL108" s="114"/>
      <c r="AM108" s="86">
        <v>163781.51260504202</v>
      </c>
      <c r="AN108" s="87">
        <f t="shared" si="88"/>
        <v>31118.487394957985</v>
      </c>
      <c r="AO108" s="90">
        <f t="shared" si="89"/>
        <v>194900</v>
      </c>
      <c r="AP108" s="91" t="s">
        <v>395</v>
      </c>
      <c r="AQ108" s="86"/>
      <c r="AR108" s="87"/>
      <c r="AS108" s="90"/>
      <c r="AT108" s="91"/>
      <c r="AU108" s="86"/>
      <c r="AV108" s="87"/>
      <c r="AW108" s="90"/>
      <c r="AX108" s="197"/>
      <c r="AY108" s="243"/>
      <c r="AZ108" s="92"/>
      <c r="BA108" s="29"/>
      <c r="BB108" s="99">
        <f t="shared" si="86"/>
        <v>124948.33325600001</v>
      </c>
      <c r="BC108" s="93"/>
      <c r="BD108" s="93"/>
      <c r="BE108" s="93"/>
      <c r="BF108" s="93"/>
      <c r="BG108" s="93"/>
      <c r="BH108" s="93">
        <f t="shared" si="90"/>
        <v>163781.51260504202</v>
      </c>
      <c r="BI108" s="93"/>
      <c r="BJ108" s="93"/>
      <c r="BK108" s="94">
        <f t="shared" si="69"/>
        <v>2</v>
      </c>
      <c r="BM108" s="95">
        <f t="shared" si="70"/>
        <v>144364.92293052102</v>
      </c>
      <c r="BN108" s="96">
        <f t="shared" si="71"/>
        <v>163781.51260504202</v>
      </c>
      <c r="BO108" s="248">
        <f t="shared" si="91"/>
        <v>124948.33325600001</v>
      </c>
      <c r="BP108" s="183">
        <f t="shared" si="72"/>
        <v>143053.23141455615</v>
      </c>
      <c r="BQ108" s="184">
        <f t="shared" si="73"/>
        <v>27459.204452741102</v>
      </c>
      <c r="BR108" s="232">
        <f t="shared" si="74"/>
        <v>0.1902068999541979</v>
      </c>
      <c r="BS108" s="184"/>
      <c r="BT108" s="97"/>
      <c r="BU108" s="171">
        <f t="shared" si="75"/>
        <v>144365</v>
      </c>
      <c r="BV108" s="175">
        <f t="shared" si="76"/>
        <v>27429</v>
      </c>
      <c r="BW108" s="176">
        <f t="shared" si="77"/>
        <v>171794</v>
      </c>
    </row>
    <row r="109" spans="1:75" s="35" customFormat="1" ht="84.95" customHeight="1" x14ac:dyDescent="0.3">
      <c r="A109" s="214">
        <v>159</v>
      </c>
      <c r="B109" s="104" t="s">
        <v>396</v>
      </c>
      <c r="C109" s="217" t="s">
        <v>18</v>
      </c>
      <c r="D109" s="206">
        <v>7092</v>
      </c>
      <c r="E109" s="74">
        <f t="shared" si="82"/>
        <v>398.57040000000001</v>
      </c>
      <c r="F109" s="75">
        <f t="shared" si="83"/>
        <v>7490.5703999999996</v>
      </c>
      <c r="G109" s="74">
        <f t="shared" si="84"/>
        <v>1423.208376</v>
      </c>
      <c r="H109" s="76">
        <f t="shared" si="85"/>
        <v>8913.7787759999992</v>
      </c>
      <c r="I109" s="105"/>
      <c r="J109" s="106"/>
      <c r="K109" s="107"/>
      <c r="L109" s="80"/>
      <c r="M109" s="81">
        <f t="shared" si="92"/>
        <v>0</v>
      </c>
      <c r="N109" s="82"/>
      <c r="O109" s="83">
        <f t="shared" si="93"/>
        <v>0</v>
      </c>
      <c r="P109" s="83">
        <f t="shared" si="94"/>
        <v>0</v>
      </c>
      <c r="Q109" s="108"/>
      <c r="R109" s="80"/>
      <c r="S109" s="81">
        <f t="shared" si="95"/>
        <v>0</v>
      </c>
      <c r="T109" s="82"/>
      <c r="U109" s="83">
        <f t="shared" si="96"/>
        <v>0</v>
      </c>
      <c r="V109" s="83">
        <f t="shared" si="97"/>
        <v>0</v>
      </c>
      <c r="W109" s="109"/>
      <c r="X109" s="80"/>
      <c r="Y109" s="81">
        <f t="shared" si="98"/>
        <v>0</v>
      </c>
      <c r="Z109" s="82"/>
      <c r="AA109" s="83">
        <f t="shared" si="99"/>
        <v>0</v>
      </c>
      <c r="AB109" s="83">
        <f t="shared" si="100"/>
        <v>0</v>
      </c>
      <c r="AC109" s="109"/>
      <c r="AD109" s="85" t="e">
        <f t="shared" si="68"/>
        <v>#DIV/0!</v>
      </c>
      <c r="AE109" s="86"/>
      <c r="AF109" s="87"/>
      <c r="AG109" s="88"/>
      <c r="AH109" s="114"/>
      <c r="AI109" s="113">
        <v>4042.86</v>
      </c>
      <c r="AJ109" s="111">
        <v>768.14</v>
      </c>
      <c r="AK109" s="115">
        <v>4811</v>
      </c>
      <c r="AL109" s="114" t="s">
        <v>397</v>
      </c>
      <c r="AM109" s="86">
        <v>5714.2857142857147</v>
      </c>
      <c r="AN109" s="87">
        <f t="shared" si="88"/>
        <v>1085.7142857142858</v>
      </c>
      <c r="AO109" s="90">
        <f t="shared" si="89"/>
        <v>6800</v>
      </c>
      <c r="AP109" s="91" t="s">
        <v>398</v>
      </c>
      <c r="AQ109" s="86"/>
      <c r="AR109" s="87"/>
      <c r="AS109" s="90"/>
      <c r="AT109" s="91"/>
      <c r="AU109" s="86"/>
      <c r="AV109" s="87"/>
      <c r="AW109" s="90"/>
      <c r="AX109" s="197"/>
      <c r="AY109" s="243"/>
      <c r="AZ109" s="92"/>
      <c r="BA109" s="29"/>
      <c r="BB109" s="99">
        <f t="shared" si="86"/>
        <v>8164.7217360000004</v>
      </c>
      <c r="BC109" s="93"/>
      <c r="BD109" s="93"/>
      <c r="BE109" s="93"/>
      <c r="BF109" s="93"/>
      <c r="BG109" s="93">
        <f>+AI109</f>
        <v>4042.86</v>
      </c>
      <c r="BH109" s="93">
        <f t="shared" si="90"/>
        <v>5714.2857142857147</v>
      </c>
      <c r="BI109" s="93"/>
      <c r="BJ109" s="93"/>
      <c r="BK109" s="94">
        <f t="shared" si="69"/>
        <v>3</v>
      </c>
      <c r="BM109" s="95">
        <f t="shared" si="70"/>
        <v>5973.9558167619043</v>
      </c>
      <c r="BN109" s="96">
        <f t="shared" si="71"/>
        <v>8164.7217360000004</v>
      </c>
      <c r="BO109" s="248">
        <f t="shared" si="91"/>
        <v>4878.5728571428572</v>
      </c>
      <c r="BP109" s="183">
        <f t="shared" si="72"/>
        <v>5734.9637957584509</v>
      </c>
      <c r="BQ109" s="184">
        <f t="shared" si="73"/>
        <v>2073.163636634898</v>
      </c>
      <c r="BR109" s="232">
        <f t="shared" si="74"/>
        <v>0.3470336407272972</v>
      </c>
      <c r="BS109" s="184"/>
      <c r="BT109" s="97"/>
      <c r="BU109" s="171">
        <f t="shared" si="75"/>
        <v>5974</v>
      </c>
      <c r="BV109" s="175">
        <f t="shared" si="76"/>
        <v>1135</v>
      </c>
      <c r="BW109" s="176">
        <f t="shared" si="77"/>
        <v>7109</v>
      </c>
    </row>
    <row r="110" spans="1:75" s="35" customFormat="1" ht="84.95" customHeight="1" x14ac:dyDescent="0.3">
      <c r="A110" s="214">
        <v>160</v>
      </c>
      <c r="B110" s="104" t="s">
        <v>399</v>
      </c>
      <c r="C110" s="217" t="s">
        <v>18</v>
      </c>
      <c r="D110" s="206">
        <v>11726</v>
      </c>
      <c r="E110" s="74">
        <f t="shared" si="82"/>
        <v>659.00120000000004</v>
      </c>
      <c r="F110" s="75">
        <f t="shared" si="83"/>
        <v>12385.001200000001</v>
      </c>
      <c r="G110" s="74">
        <f t="shared" si="84"/>
        <v>2353.150228</v>
      </c>
      <c r="H110" s="76">
        <f t="shared" si="85"/>
        <v>14738.151428000001</v>
      </c>
      <c r="I110" s="105"/>
      <c r="J110" s="106"/>
      <c r="K110" s="107"/>
      <c r="L110" s="80"/>
      <c r="M110" s="81">
        <f t="shared" si="92"/>
        <v>0</v>
      </c>
      <c r="N110" s="82"/>
      <c r="O110" s="83">
        <f t="shared" si="93"/>
        <v>0</v>
      </c>
      <c r="P110" s="83">
        <f t="shared" si="94"/>
        <v>0</v>
      </c>
      <c r="Q110" s="108"/>
      <c r="R110" s="80"/>
      <c r="S110" s="81">
        <f t="shared" si="95"/>
        <v>0</v>
      </c>
      <c r="T110" s="82"/>
      <c r="U110" s="83">
        <f t="shared" si="96"/>
        <v>0</v>
      </c>
      <c r="V110" s="83">
        <f t="shared" si="97"/>
        <v>0</v>
      </c>
      <c r="W110" s="109"/>
      <c r="X110" s="80"/>
      <c r="Y110" s="81">
        <f t="shared" si="98"/>
        <v>0</v>
      </c>
      <c r="Z110" s="82"/>
      <c r="AA110" s="83">
        <f t="shared" si="99"/>
        <v>0</v>
      </c>
      <c r="AB110" s="83">
        <f t="shared" si="100"/>
        <v>0</v>
      </c>
      <c r="AC110" s="109"/>
      <c r="AD110" s="85" t="e">
        <f t="shared" si="68"/>
        <v>#DIV/0!</v>
      </c>
      <c r="AE110" s="113">
        <v>27980.93</v>
      </c>
      <c r="AF110" s="111">
        <v>5316.38</v>
      </c>
      <c r="AG110" s="115">
        <v>33297.311999999998</v>
      </c>
      <c r="AH110" s="114" t="s">
        <v>400</v>
      </c>
      <c r="AI110" s="86"/>
      <c r="AJ110" s="87"/>
      <c r="AK110" s="88"/>
      <c r="AL110" s="114"/>
      <c r="AM110" s="86">
        <v>14201.680672268909</v>
      </c>
      <c r="AN110" s="87">
        <f t="shared" si="88"/>
        <v>2698.3193277310929</v>
      </c>
      <c r="AO110" s="90">
        <f t="shared" si="89"/>
        <v>16900</v>
      </c>
      <c r="AP110" s="91" t="s">
        <v>401</v>
      </c>
      <c r="AQ110" s="86"/>
      <c r="AR110" s="87"/>
      <c r="AS110" s="90"/>
      <c r="AT110" s="91"/>
      <c r="AU110" s="86"/>
      <c r="AV110" s="87"/>
      <c r="AW110" s="90"/>
      <c r="AX110" s="197"/>
      <c r="AY110" s="243"/>
      <c r="AZ110" s="92"/>
      <c r="BA110" s="29"/>
      <c r="BB110" s="99">
        <f t="shared" si="86"/>
        <v>13499.651308000002</v>
      </c>
      <c r="BC110" s="93"/>
      <c r="BD110" s="93"/>
      <c r="BE110" s="93"/>
      <c r="BF110" s="93">
        <f>+AE110</f>
        <v>27980.93</v>
      </c>
      <c r="BG110" s="93"/>
      <c r="BH110" s="93">
        <f t="shared" si="90"/>
        <v>14201.680672268909</v>
      </c>
      <c r="BI110" s="93"/>
      <c r="BJ110" s="93"/>
      <c r="BK110" s="94">
        <f t="shared" si="69"/>
        <v>3</v>
      </c>
      <c r="BM110" s="95">
        <f t="shared" si="70"/>
        <v>18560.753993422968</v>
      </c>
      <c r="BN110" s="96">
        <f t="shared" si="71"/>
        <v>27980.93</v>
      </c>
      <c r="BO110" s="248">
        <f t="shared" si="91"/>
        <v>13850.665990134454</v>
      </c>
      <c r="BP110" s="183">
        <f t="shared" si="72"/>
        <v>17505.511820840595</v>
      </c>
      <c r="BQ110" s="184">
        <f t="shared" si="73"/>
        <v>8165.659697981615</v>
      </c>
      <c r="BR110" s="232">
        <f t="shared" si="74"/>
        <v>0.43994224054018111</v>
      </c>
      <c r="BS110" s="184"/>
      <c r="BT110" s="97"/>
      <c r="BU110" s="171">
        <f t="shared" si="75"/>
        <v>18561</v>
      </c>
      <c r="BV110" s="175">
        <f t="shared" si="76"/>
        <v>3527</v>
      </c>
      <c r="BW110" s="176">
        <f t="shared" si="77"/>
        <v>22088</v>
      </c>
    </row>
    <row r="111" spans="1:75" s="35" customFormat="1" ht="84.95" customHeight="1" x14ac:dyDescent="0.3">
      <c r="A111" s="214">
        <v>161</v>
      </c>
      <c r="B111" s="104" t="s">
        <v>402</v>
      </c>
      <c r="C111" s="217" t="s">
        <v>18</v>
      </c>
      <c r="D111" s="206">
        <v>10023</v>
      </c>
      <c r="E111" s="74">
        <f t="shared" si="82"/>
        <v>563.29259999999999</v>
      </c>
      <c r="F111" s="75">
        <f t="shared" si="83"/>
        <v>10586.292600000001</v>
      </c>
      <c r="G111" s="74">
        <f t="shared" si="84"/>
        <v>2011.3955940000001</v>
      </c>
      <c r="H111" s="76">
        <f t="shared" si="85"/>
        <v>12597.688194</v>
      </c>
      <c r="I111" s="105"/>
      <c r="J111" s="106"/>
      <c r="K111" s="107"/>
      <c r="L111" s="80"/>
      <c r="M111" s="81">
        <f t="shared" si="92"/>
        <v>0</v>
      </c>
      <c r="N111" s="82"/>
      <c r="O111" s="83">
        <f t="shared" si="93"/>
        <v>0</v>
      </c>
      <c r="P111" s="83">
        <f t="shared" si="94"/>
        <v>0</v>
      </c>
      <c r="Q111" s="108"/>
      <c r="R111" s="80"/>
      <c r="S111" s="81">
        <f t="shared" si="95"/>
        <v>0</v>
      </c>
      <c r="T111" s="82"/>
      <c r="U111" s="83">
        <f t="shared" si="96"/>
        <v>0</v>
      </c>
      <c r="V111" s="83">
        <f t="shared" si="97"/>
        <v>0</v>
      </c>
      <c r="W111" s="109"/>
      <c r="X111" s="80"/>
      <c r="Y111" s="81">
        <f t="shared" si="98"/>
        <v>0</v>
      </c>
      <c r="Z111" s="82"/>
      <c r="AA111" s="83">
        <f t="shared" si="99"/>
        <v>0</v>
      </c>
      <c r="AB111" s="83">
        <f t="shared" si="100"/>
        <v>0</v>
      </c>
      <c r="AC111" s="109"/>
      <c r="AD111" s="85" t="e">
        <f t="shared" si="68"/>
        <v>#DIV/0!</v>
      </c>
      <c r="AE111" s="86"/>
      <c r="AF111" s="87"/>
      <c r="AG111" s="88"/>
      <c r="AH111" s="114"/>
      <c r="AI111" s="86"/>
      <c r="AJ111" s="87"/>
      <c r="AK111" s="88"/>
      <c r="AL111" s="114"/>
      <c r="AM111" s="86">
        <v>13361.344537815126</v>
      </c>
      <c r="AN111" s="87">
        <f t="shared" si="88"/>
        <v>2538.6554621848741</v>
      </c>
      <c r="AO111" s="90">
        <f t="shared" si="89"/>
        <v>15900</v>
      </c>
      <c r="AP111" s="91" t="s">
        <v>403</v>
      </c>
      <c r="AQ111" s="86"/>
      <c r="AR111" s="87"/>
      <c r="AS111" s="90"/>
      <c r="AT111" s="91"/>
      <c r="AU111" s="86"/>
      <c r="AV111" s="87"/>
      <c r="AW111" s="90"/>
      <c r="AX111" s="197"/>
      <c r="AY111" s="243"/>
      <c r="AZ111" s="92"/>
      <c r="BA111" s="29"/>
      <c r="BB111" s="99">
        <f t="shared" si="86"/>
        <v>11539.058934000002</v>
      </c>
      <c r="BC111" s="93"/>
      <c r="BD111" s="93"/>
      <c r="BE111" s="93"/>
      <c r="BF111" s="93"/>
      <c r="BG111" s="93"/>
      <c r="BH111" s="93">
        <f t="shared" si="90"/>
        <v>13361.344537815126</v>
      </c>
      <c r="BI111" s="93"/>
      <c r="BJ111" s="93"/>
      <c r="BK111" s="94">
        <f t="shared" si="69"/>
        <v>2</v>
      </c>
      <c r="BM111" s="95">
        <f t="shared" si="70"/>
        <v>12450.201735907565</v>
      </c>
      <c r="BN111" s="96">
        <f t="shared" si="71"/>
        <v>13361.344537815126</v>
      </c>
      <c r="BO111" s="248">
        <f t="shared" si="91"/>
        <v>11539.058934000004</v>
      </c>
      <c r="BP111" s="183">
        <f t="shared" si="72"/>
        <v>12416.816905283245</v>
      </c>
      <c r="BQ111" s="184">
        <f t="shared" si="73"/>
        <v>1288.5505077162966</v>
      </c>
      <c r="BR111" s="232">
        <f t="shared" si="74"/>
        <v>0.1034963557257064</v>
      </c>
      <c r="BS111" s="184"/>
      <c r="BT111" s="97"/>
      <c r="BU111" s="171">
        <f t="shared" si="75"/>
        <v>12450</v>
      </c>
      <c r="BV111" s="175">
        <f t="shared" si="76"/>
        <v>2366</v>
      </c>
      <c r="BW111" s="176">
        <f t="shared" si="77"/>
        <v>14816</v>
      </c>
    </row>
    <row r="112" spans="1:75" s="35" customFormat="1" ht="84.95" customHeight="1" x14ac:dyDescent="0.3">
      <c r="A112" s="214">
        <v>163</v>
      </c>
      <c r="B112" s="104" t="s">
        <v>406</v>
      </c>
      <c r="C112" s="217" t="s">
        <v>18</v>
      </c>
      <c r="D112" s="206">
        <v>8493</v>
      </c>
      <c r="E112" s="74">
        <f t="shared" si="82"/>
        <v>477.3066</v>
      </c>
      <c r="F112" s="75">
        <f t="shared" si="83"/>
        <v>8970.3065999999999</v>
      </c>
      <c r="G112" s="74">
        <f t="shared" si="84"/>
        <v>1704.358254</v>
      </c>
      <c r="H112" s="76">
        <f t="shared" si="85"/>
        <v>10674.664854000001</v>
      </c>
      <c r="I112" s="105"/>
      <c r="J112" s="106"/>
      <c r="K112" s="107"/>
      <c r="L112" s="80"/>
      <c r="M112" s="81">
        <f t="shared" si="92"/>
        <v>0</v>
      </c>
      <c r="N112" s="82"/>
      <c r="O112" s="83">
        <f t="shared" si="93"/>
        <v>0</v>
      </c>
      <c r="P112" s="83">
        <f t="shared" si="94"/>
        <v>0</v>
      </c>
      <c r="Q112" s="108"/>
      <c r="R112" s="80"/>
      <c r="S112" s="81">
        <f t="shared" si="95"/>
        <v>0</v>
      </c>
      <c r="T112" s="82"/>
      <c r="U112" s="83">
        <f t="shared" si="96"/>
        <v>0</v>
      </c>
      <c r="V112" s="83">
        <f t="shared" si="97"/>
        <v>0</v>
      </c>
      <c r="W112" s="109"/>
      <c r="X112" s="80"/>
      <c r="Y112" s="81">
        <f t="shared" si="98"/>
        <v>0</v>
      </c>
      <c r="Z112" s="82"/>
      <c r="AA112" s="83">
        <f t="shared" si="99"/>
        <v>0</v>
      </c>
      <c r="AB112" s="83">
        <f t="shared" si="100"/>
        <v>0</v>
      </c>
      <c r="AC112" s="109"/>
      <c r="AD112" s="85" t="e">
        <f t="shared" si="68"/>
        <v>#DIV/0!</v>
      </c>
      <c r="AE112" s="86"/>
      <c r="AF112" s="87"/>
      <c r="AG112" s="88"/>
      <c r="AH112" s="114"/>
      <c r="AI112" s="86"/>
      <c r="AJ112" s="87"/>
      <c r="AK112" s="88"/>
      <c r="AL112" s="114"/>
      <c r="AM112" s="86">
        <v>11680.672268907563</v>
      </c>
      <c r="AN112" s="87">
        <f t="shared" si="88"/>
        <v>2219.3277310924368</v>
      </c>
      <c r="AO112" s="90">
        <f t="shared" si="89"/>
        <v>13900</v>
      </c>
      <c r="AP112" s="91" t="s">
        <v>407</v>
      </c>
      <c r="AQ112" s="86"/>
      <c r="AR112" s="87"/>
      <c r="AS112" s="90"/>
      <c r="AT112" s="91"/>
      <c r="AU112" s="86"/>
      <c r="AV112" s="87"/>
      <c r="AW112" s="90"/>
      <c r="AX112" s="197"/>
      <c r="AY112" s="243"/>
      <c r="AZ112" s="92"/>
      <c r="BA112" s="29"/>
      <c r="BB112" s="99">
        <f t="shared" si="86"/>
        <v>9777.6341940000002</v>
      </c>
      <c r="BC112" s="93"/>
      <c r="BD112" s="93"/>
      <c r="BE112" s="93"/>
      <c r="BF112" s="93"/>
      <c r="BG112" s="93"/>
      <c r="BH112" s="93">
        <f t="shared" si="90"/>
        <v>11680.672268907563</v>
      </c>
      <c r="BI112" s="93"/>
      <c r="BJ112" s="93"/>
      <c r="BK112" s="94">
        <f t="shared" si="69"/>
        <v>2</v>
      </c>
      <c r="BM112" s="95">
        <f t="shared" si="70"/>
        <v>10729.153231453782</v>
      </c>
      <c r="BN112" s="96">
        <f t="shared" si="71"/>
        <v>11680.672268907563</v>
      </c>
      <c r="BO112" s="248">
        <f t="shared" si="91"/>
        <v>9777.6341940000002</v>
      </c>
      <c r="BP112" s="183">
        <f t="shared" si="72"/>
        <v>10686.877026773451</v>
      </c>
      <c r="BQ112" s="184">
        <f t="shared" si="73"/>
        <v>1345.6511276233307</v>
      </c>
      <c r="BR112" s="232">
        <f t="shared" si="74"/>
        <v>0.12542006797688332</v>
      </c>
      <c r="BS112" s="184"/>
      <c r="BT112" s="97"/>
      <c r="BU112" s="171">
        <f t="shared" si="75"/>
        <v>10729</v>
      </c>
      <c r="BV112" s="175">
        <f t="shared" si="76"/>
        <v>2039</v>
      </c>
      <c r="BW112" s="176">
        <f t="shared" si="77"/>
        <v>12768</v>
      </c>
    </row>
    <row r="113" spans="1:75" s="35" customFormat="1" ht="84.95" customHeight="1" x14ac:dyDescent="0.3">
      <c r="A113" s="214">
        <v>165</v>
      </c>
      <c r="B113" s="104" t="s">
        <v>410</v>
      </c>
      <c r="C113" s="217" t="s">
        <v>411</v>
      </c>
      <c r="D113" s="206">
        <v>8956</v>
      </c>
      <c r="E113" s="74">
        <f t="shared" si="82"/>
        <v>503.3272</v>
      </c>
      <c r="F113" s="75">
        <f t="shared" si="83"/>
        <v>9459.3271999999997</v>
      </c>
      <c r="G113" s="74">
        <f t="shared" si="84"/>
        <v>1797.272168</v>
      </c>
      <c r="H113" s="76">
        <f t="shared" si="85"/>
        <v>11256.599367999999</v>
      </c>
      <c r="I113" s="105"/>
      <c r="J113" s="106"/>
      <c r="K113" s="107"/>
      <c r="L113" s="80"/>
      <c r="M113" s="81">
        <f t="shared" si="92"/>
        <v>0</v>
      </c>
      <c r="N113" s="82"/>
      <c r="O113" s="83">
        <f t="shared" si="93"/>
        <v>0</v>
      </c>
      <c r="P113" s="83">
        <f t="shared" si="94"/>
        <v>0</v>
      </c>
      <c r="Q113" s="108"/>
      <c r="R113" s="80"/>
      <c r="S113" s="81">
        <f t="shared" si="95"/>
        <v>0</v>
      </c>
      <c r="T113" s="82"/>
      <c r="U113" s="83">
        <f t="shared" si="96"/>
        <v>0</v>
      </c>
      <c r="V113" s="83">
        <f t="shared" si="97"/>
        <v>0</v>
      </c>
      <c r="W113" s="109"/>
      <c r="X113" s="80"/>
      <c r="Y113" s="81">
        <f t="shared" si="98"/>
        <v>0</v>
      </c>
      <c r="Z113" s="82"/>
      <c r="AA113" s="83">
        <f t="shared" si="99"/>
        <v>0</v>
      </c>
      <c r="AB113" s="83">
        <f t="shared" si="100"/>
        <v>0</v>
      </c>
      <c r="AC113" s="109"/>
      <c r="AD113" s="85" t="e">
        <f t="shared" si="68"/>
        <v>#DIV/0!</v>
      </c>
      <c r="AE113" s="86"/>
      <c r="AF113" s="87"/>
      <c r="AG113" s="88"/>
      <c r="AH113" s="114"/>
      <c r="AI113" s="86"/>
      <c r="AJ113" s="87"/>
      <c r="AK113" s="88"/>
      <c r="AL113" s="114"/>
      <c r="AM113" s="86">
        <v>44453.781512605041</v>
      </c>
      <c r="AN113" s="87">
        <f t="shared" si="88"/>
        <v>8446.2184873949573</v>
      </c>
      <c r="AO113" s="90">
        <f t="shared" si="89"/>
        <v>52900</v>
      </c>
      <c r="AP113" s="91" t="s">
        <v>412</v>
      </c>
      <c r="AQ113" s="86"/>
      <c r="AR113" s="87"/>
      <c r="AS113" s="90"/>
      <c r="AT113" s="91"/>
      <c r="AU113" s="86"/>
      <c r="AV113" s="87"/>
      <c r="AW113" s="90"/>
      <c r="AX113" s="197"/>
      <c r="AY113" s="243"/>
      <c r="AZ113" s="92"/>
      <c r="BA113" s="29"/>
      <c r="BB113" s="99">
        <f t="shared" si="86"/>
        <v>10310.666648</v>
      </c>
      <c r="BC113" s="93"/>
      <c r="BD113" s="93"/>
      <c r="BE113" s="93"/>
      <c r="BF113" s="93"/>
      <c r="BG113" s="93"/>
      <c r="BH113" s="93">
        <f t="shared" si="90"/>
        <v>44453.781512605041</v>
      </c>
      <c r="BI113" s="93"/>
      <c r="BJ113" s="93"/>
      <c r="BK113" s="94">
        <f t="shared" si="69"/>
        <v>2</v>
      </c>
      <c r="BM113" s="95">
        <f t="shared" si="70"/>
        <v>27382.22408030252</v>
      </c>
      <c r="BN113" s="96">
        <f t="shared" si="71"/>
        <v>44453.781512605041</v>
      </c>
      <c r="BO113" s="248">
        <f t="shared" si="91"/>
        <v>10310.666647999999</v>
      </c>
      <c r="BP113" s="183">
        <f t="shared" si="72"/>
        <v>21409.066360294553</v>
      </c>
      <c r="BQ113" s="184">
        <f t="shared" si="73"/>
        <v>24142.828051593442</v>
      </c>
      <c r="BR113" s="232">
        <f t="shared" si="74"/>
        <v>0.88169711783786964</v>
      </c>
      <c r="BS113" s="184"/>
      <c r="BT113" s="97"/>
      <c r="BU113" s="171">
        <f t="shared" si="75"/>
        <v>27382</v>
      </c>
      <c r="BV113" s="175">
        <f t="shared" si="76"/>
        <v>5203</v>
      </c>
      <c r="BW113" s="176">
        <f t="shared" si="77"/>
        <v>32585</v>
      </c>
    </row>
    <row r="114" spans="1:75" s="35" customFormat="1" ht="84.95" customHeight="1" x14ac:dyDescent="0.3">
      <c r="A114" s="214">
        <v>166</v>
      </c>
      <c r="B114" s="104" t="s">
        <v>413</v>
      </c>
      <c r="C114" s="217" t="s">
        <v>18</v>
      </c>
      <c r="D114" s="206">
        <v>4237</v>
      </c>
      <c r="E114" s="74">
        <f t="shared" si="82"/>
        <v>238.11940000000001</v>
      </c>
      <c r="F114" s="75">
        <f t="shared" si="83"/>
        <v>4475.1193999999996</v>
      </c>
      <c r="G114" s="74">
        <f t="shared" si="84"/>
        <v>850.27268599999991</v>
      </c>
      <c r="H114" s="76">
        <f t="shared" si="85"/>
        <v>5325.3920859999998</v>
      </c>
      <c r="I114" s="105"/>
      <c r="J114" s="106"/>
      <c r="K114" s="107"/>
      <c r="L114" s="80"/>
      <c r="M114" s="81">
        <f t="shared" si="92"/>
        <v>0</v>
      </c>
      <c r="N114" s="82"/>
      <c r="O114" s="83">
        <f t="shared" si="93"/>
        <v>0</v>
      </c>
      <c r="P114" s="83">
        <f t="shared" si="94"/>
        <v>0</v>
      </c>
      <c r="Q114" s="108"/>
      <c r="R114" s="80"/>
      <c r="S114" s="81">
        <f t="shared" si="95"/>
        <v>0</v>
      </c>
      <c r="T114" s="82"/>
      <c r="U114" s="83">
        <f t="shared" si="96"/>
        <v>0</v>
      </c>
      <c r="V114" s="83">
        <f t="shared" si="97"/>
        <v>0</v>
      </c>
      <c r="W114" s="109"/>
      <c r="X114" s="80"/>
      <c r="Y114" s="81">
        <f t="shared" si="98"/>
        <v>0</v>
      </c>
      <c r="Z114" s="82"/>
      <c r="AA114" s="83">
        <f t="shared" si="99"/>
        <v>0</v>
      </c>
      <c r="AB114" s="83">
        <f t="shared" si="100"/>
        <v>0</v>
      </c>
      <c r="AC114" s="109"/>
      <c r="AD114" s="85" t="e">
        <f t="shared" si="68"/>
        <v>#DIV/0!</v>
      </c>
      <c r="AE114" s="86"/>
      <c r="AF114" s="87"/>
      <c r="AG114" s="88"/>
      <c r="AH114" s="114"/>
      <c r="AI114" s="86"/>
      <c r="AJ114" s="87"/>
      <c r="AK114" s="88"/>
      <c r="AL114" s="114"/>
      <c r="AM114" s="86">
        <v>10840.336134453783</v>
      </c>
      <c r="AN114" s="87">
        <f t="shared" si="88"/>
        <v>2059.6638655462189</v>
      </c>
      <c r="AO114" s="90">
        <f t="shared" si="89"/>
        <v>12900.000000000002</v>
      </c>
      <c r="AP114" s="91" t="s">
        <v>414</v>
      </c>
      <c r="AQ114" s="86"/>
      <c r="AR114" s="87"/>
      <c r="AS114" s="90"/>
      <c r="AT114" s="91"/>
      <c r="AU114" s="86"/>
      <c r="AV114" s="87"/>
      <c r="AW114" s="90"/>
      <c r="AX114" s="197"/>
      <c r="AY114" s="243"/>
      <c r="AZ114" s="92"/>
      <c r="BA114" s="29"/>
      <c r="BB114" s="99">
        <f t="shared" si="86"/>
        <v>4877.8801459999995</v>
      </c>
      <c r="BC114" s="93"/>
      <c r="BD114" s="93"/>
      <c r="BE114" s="93"/>
      <c r="BF114" s="93"/>
      <c r="BG114" s="93"/>
      <c r="BH114" s="93">
        <f t="shared" si="90"/>
        <v>10840.336134453783</v>
      </c>
      <c r="BI114" s="93"/>
      <c r="BJ114" s="93"/>
      <c r="BK114" s="94">
        <f t="shared" si="69"/>
        <v>2</v>
      </c>
      <c r="BM114" s="95">
        <f t="shared" si="70"/>
        <v>7859.108140226891</v>
      </c>
      <c r="BN114" s="96">
        <f t="shared" si="71"/>
        <v>10840.336134453783</v>
      </c>
      <c r="BO114" s="248">
        <f t="shared" si="91"/>
        <v>4877.8801459999995</v>
      </c>
      <c r="BP114" s="183">
        <f t="shared" si="72"/>
        <v>7271.7164690476266</v>
      </c>
      <c r="BQ114" s="184">
        <f t="shared" si="73"/>
        <v>4216.0930619620094</v>
      </c>
      <c r="BR114" s="232">
        <f t="shared" si="74"/>
        <v>0.53645947946458616</v>
      </c>
      <c r="BS114" s="184"/>
      <c r="BT114" s="97"/>
      <c r="BU114" s="171">
        <f t="shared" si="75"/>
        <v>7859</v>
      </c>
      <c r="BV114" s="175">
        <f t="shared" si="76"/>
        <v>1493</v>
      </c>
      <c r="BW114" s="176">
        <f t="shared" si="77"/>
        <v>9352</v>
      </c>
    </row>
    <row r="115" spans="1:75" s="35" customFormat="1" ht="84.95" customHeight="1" x14ac:dyDescent="0.3">
      <c r="A115" s="214">
        <v>167</v>
      </c>
      <c r="B115" s="104" t="s">
        <v>415</v>
      </c>
      <c r="C115" s="217" t="s">
        <v>18</v>
      </c>
      <c r="D115" s="206">
        <v>29436</v>
      </c>
      <c r="E115" s="74">
        <f t="shared" si="82"/>
        <v>1654.3032000000001</v>
      </c>
      <c r="F115" s="75">
        <f t="shared" si="83"/>
        <v>31090.303199999998</v>
      </c>
      <c r="G115" s="74">
        <f t="shared" si="84"/>
        <v>5907.1576079999995</v>
      </c>
      <c r="H115" s="76">
        <f t="shared" si="85"/>
        <v>36997.460807999996</v>
      </c>
      <c r="I115" s="105"/>
      <c r="J115" s="106"/>
      <c r="K115" s="107"/>
      <c r="L115" s="80"/>
      <c r="M115" s="81">
        <f t="shared" si="92"/>
        <v>0</v>
      </c>
      <c r="N115" s="82"/>
      <c r="O115" s="83">
        <f t="shared" si="93"/>
        <v>0</v>
      </c>
      <c r="P115" s="83">
        <f t="shared" si="94"/>
        <v>0</v>
      </c>
      <c r="Q115" s="108"/>
      <c r="R115" s="80"/>
      <c r="S115" s="81">
        <f t="shared" si="95"/>
        <v>0</v>
      </c>
      <c r="T115" s="82"/>
      <c r="U115" s="83">
        <f t="shared" si="96"/>
        <v>0</v>
      </c>
      <c r="V115" s="83">
        <f t="shared" si="97"/>
        <v>0</v>
      </c>
      <c r="W115" s="109"/>
      <c r="X115" s="80"/>
      <c r="Y115" s="81">
        <f t="shared" si="98"/>
        <v>0</v>
      </c>
      <c r="Z115" s="82"/>
      <c r="AA115" s="83">
        <f t="shared" si="99"/>
        <v>0</v>
      </c>
      <c r="AB115" s="83">
        <f t="shared" si="100"/>
        <v>0</v>
      </c>
      <c r="AC115" s="109"/>
      <c r="AD115" s="85" t="e">
        <f t="shared" si="68"/>
        <v>#DIV/0!</v>
      </c>
      <c r="AE115" s="86"/>
      <c r="AF115" s="87"/>
      <c r="AG115" s="88"/>
      <c r="AH115" s="114"/>
      <c r="AI115" s="86"/>
      <c r="AJ115" s="87"/>
      <c r="AK115" s="88"/>
      <c r="AL115" s="114"/>
      <c r="AM115" s="86">
        <v>31848.73949579832</v>
      </c>
      <c r="AN115" s="87">
        <f t="shared" si="88"/>
        <v>6051.2605042016812</v>
      </c>
      <c r="AO115" s="90">
        <f t="shared" si="89"/>
        <v>37900</v>
      </c>
      <c r="AP115" s="91" t="s">
        <v>416</v>
      </c>
      <c r="AQ115" s="86"/>
      <c r="AR115" s="87"/>
      <c r="AS115" s="90"/>
      <c r="AT115" s="91"/>
      <c r="AU115" s="86"/>
      <c r="AV115" s="87"/>
      <c r="AW115" s="90"/>
      <c r="AX115" s="197"/>
      <c r="AY115" s="243"/>
      <c r="AZ115" s="92"/>
      <c r="BA115" s="29"/>
      <c r="BB115" s="99">
        <f t="shared" si="86"/>
        <v>33888.430487999998</v>
      </c>
      <c r="BC115" s="93"/>
      <c r="BD115" s="93"/>
      <c r="BE115" s="93"/>
      <c r="BF115" s="93"/>
      <c r="BG115" s="93"/>
      <c r="BH115" s="93">
        <f t="shared" si="90"/>
        <v>31848.73949579832</v>
      </c>
      <c r="BI115" s="93"/>
      <c r="BJ115" s="93"/>
      <c r="BK115" s="94">
        <f t="shared" si="69"/>
        <v>2</v>
      </c>
      <c r="BM115" s="95">
        <f t="shared" si="70"/>
        <v>32868.584991899159</v>
      </c>
      <c r="BN115" s="96">
        <f t="shared" si="71"/>
        <v>33888.430487999998</v>
      </c>
      <c r="BO115" s="248">
        <f t="shared" si="91"/>
        <v>31848.73949579832</v>
      </c>
      <c r="BP115" s="183">
        <f t="shared" si="72"/>
        <v>32852.759313850358</v>
      </c>
      <c r="BQ115" s="184">
        <f t="shared" si="73"/>
        <v>1442.2793321109243</v>
      </c>
      <c r="BR115" s="232">
        <f t="shared" si="74"/>
        <v>4.3880177149895276E-2</v>
      </c>
      <c r="BS115" s="184"/>
      <c r="BT115" s="97"/>
      <c r="BU115" s="171">
        <f t="shared" si="75"/>
        <v>32869</v>
      </c>
      <c r="BV115" s="175">
        <f t="shared" si="76"/>
        <v>6245</v>
      </c>
      <c r="BW115" s="176">
        <f t="shared" si="77"/>
        <v>39114</v>
      </c>
    </row>
    <row r="116" spans="1:75" s="35" customFormat="1" ht="84.95" customHeight="1" x14ac:dyDescent="0.3">
      <c r="A116" s="214">
        <v>169</v>
      </c>
      <c r="B116" s="104" t="s">
        <v>419</v>
      </c>
      <c r="C116" s="217" t="s">
        <v>101</v>
      </c>
      <c r="D116" s="206">
        <v>46343</v>
      </c>
      <c r="E116" s="74">
        <f t="shared" si="82"/>
        <v>2604.4766</v>
      </c>
      <c r="F116" s="75">
        <f t="shared" si="83"/>
        <v>48947.476600000002</v>
      </c>
      <c r="G116" s="74">
        <f t="shared" si="84"/>
        <v>9300.0205540000006</v>
      </c>
      <c r="H116" s="76">
        <f t="shared" si="85"/>
        <v>58247.497154000004</v>
      </c>
      <c r="I116" s="105"/>
      <c r="J116" s="106"/>
      <c r="K116" s="107"/>
      <c r="L116" s="80"/>
      <c r="M116" s="81">
        <f t="shared" si="92"/>
        <v>0</v>
      </c>
      <c r="N116" s="82"/>
      <c r="O116" s="83">
        <f t="shared" si="93"/>
        <v>0</v>
      </c>
      <c r="P116" s="83">
        <f t="shared" si="94"/>
        <v>0</v>
      </c>
      <c r="Q116" s="108"/>
      <c r="R116" s="80"/>
      <c r="S116" s="81">
        <f t="shared" si="95"/>
        <v>0</v>
      </c>
      <c r="T116" s="82"/>
      <c r="U116" s="83">
        <f t="shared" si="96"/>
        <v>0</v>
      </c>
      <c r="V116" s="83">
        <f t="shared" si="97"/>
        <v>0</v>
      </c>
      <c r="W116" s="109"/>
      <c r="X116" s="80"/>
      <c r="Y116" s="81">
        <f t="shared" si="98"/>
        <v>0</v>
      </c>
      <c r="Z116" s="82"/>
      <c r="AA116" s="83">
        <f t="shared" si="99"/>
        <v>0</v>
      </c>
      <c r="AB116" s="83">
        <f t="shared" si="100"/>
        <v>0</v>
      </c>
      <c r="AC116" s="109"/>
      <c r="AD116" s="85" t="e">
        <f t="shared" si="68"/>
        <v>#DIV/0!</v>
      </c>
      <c r="AE116" s="86"/>
      <c r="AF116" s="87"/>
      <c r="AG116" s="88"/>
      <c r="AH116" s="114"/>
      <c r="AI116" s="86"/>
      <c r="AJ116" s="87"/>
      <c r="AK116" s="88"/>
      <c r="AL116" s="114"/>
      <c r="AM116" s="86"/>
      <c r="AN116" s="87"/>
      <c r="AO116" s="90"/>
      <c r="AP116" s="91"/>
      <c r="AQ116" s="86"/>
      <c r="AR116" s="87"/>
      <c r="AS116" s="90"/>
      <c r="AT116" s="91"/>
      <c r="AU116" s="86"/>
      <c r="AV116" s="87"/>
      <c r="AW116" s="90"/>
      <c r="AX116" s="197"/>
      <c r="AY116" s="243"/>
      <c r="AZ116" s="92"/>
      <c r="BA116" s="29"/>
      <c r="BB116" s="99">
        <f t="shared" si="86"/>
        <v>53352.749494000003</v>
      </c>
      <c r="BC116" s="93"/>
      <c r="BD116" s="93"/>
      <c r="BE116" s="93"/>
      <c r="BF116" s="93"/>
      <c r="BG116" s="93"/>
      <c r="BH116" s="93"/>
      <c r="BI116" s="93"/>
      <c r="BJ116" s="93"/>
      <c r="BK116" s="94">
        <f t="shared" si="69"/>
        <v>1</v>
      </c>
      <c r="BM116" s="95">
        <f t="shared" si="70"/>
        <v>53352.749494000003</v>
      </c>
      <c r="BN116" s="96">
        <f t="shared" si="71"/>
        <v>53352.749494000003</v>
      </c>
      <c r="BO116" s="248">
        <f>+BM116</f>
        <v>53352.749494000003</v>
      </c>
      <c r="BP116" s="183">
        <f t="shared" si="72"/>
        <v>53352.749494000003</v>
      </c>
      <c r="BQ116" s="184">
        <f t="shared" si="73"/>
        <v>0</v>
      </c>
      <c r="BR116" s="232">
        <f t="shared" si="74"/>
        <v>0</v>
      </c>
      <c r="BS116" s="184"/>
      <c r="BT116" s="97"/>
      <c r="BU116" s="171">
        <f t="shared" si="75"/>
        <v>53353</v>
      </c>
      <c r="BV116" s="175">
        <f t="shared" si="76"/>
        <v>10137</v>
      </c>
      <c r="BW116" s="176">
        <f t="shared" si="77"/>
        <v>63490</v>
      </c>
    </row>
    <row r="117" spans="1:75" s="35" customFormat="1" ht="84.95" customHeight="1" x14ac:dyDescent="0.3">
      <c r="A117" s="214">
        <v>171</v>
      </c>
      <c r="B117" s="104" t="s">
        <v>1455</v>
      </c>
      <c r="C117" s="217" t="s">
        <v>1442</v>
      </c>
      <c r="D117" s="206">
        <v>182556</v>
      </c>
      <c r="E117" s="74">
        <f t="shared" si="82"/>
        <v>10259.647199999999</v>
      </c>
      <c r="F117" s="75">
        <f t="shared" si="83"/>
        <v>192815.64720000001</v>
      </c>
      <c r="G117" s="74">
        <f t="shared" si="84"/>
        <v>36634.972968000002</v>
      </c>
      <c r="H117" s="76">
        <f t="shared" si="85"/>
        <v>229450.62016799999</v>
      </c>
      <c r="I117" s="105"/>
      <c r="J117" s="106"/>
      <c r="K117" s="107"/>
      <c r="L117" s="80"/>
      <c r="M117" s="81">
        <f t="shared" si="92"/>
        <v>0</v>
      </c>
      <c r="N117" s="82"/>
      <c r="O117" s="83">
        <f t="shared" si="93"/>
        <v>0</v>
      </c>
      <c r="P117" s="83">
        <f t="shared" si="94"/>
        <v>0</v>
      </c>
      <c r="Q117" s="108"/>
      <c r="R117" s="80"/>
      <c r="S117" s="81">
        <f t="shared" si="95"/>
        <v>0</v>
      </c>
      <c r="T117" s="82"/>
      <c r="U117" s="83">
        <f t="shared" si="96"/>
        <v>0</v>
      </c>
      <c r="V117" s="83">
        <f t="shared" si="97"/>
        <v>0</v>
      </c>
      <c r="W117" s="109"/>
      <c r="X117" s="80"/>
      <c r="Y117" s="81">
        <f t="shared" si="98"/>
        <v>0</v>
      </c>
      <c r="Z117" s="82"/>
      <c r="AA117" s="83">
        <f t="shared" si="99"/>
        <v>0</v>
      </c>
      <c r="AB117" s="83">
        <f t="shared" si="100"/>
        <v>0</v>
      </c>
      <c r="AC117" s="109"/>
      <c r="AD117" s="85" t="e">
        <f t="shared" si="68"/>
        <v>#DIV/0!</v>
      </c>
      <c r="AE117" s="86"/>
      <c r="AF117" s="87"/>
      <c r="AG117" s="88"/>
      <c r="AH117" s="114"/>
      <c r="AI117" s="86"/>
      <c r="AJ117" s="87"/>
      <c r="AK117" s="88"/>
      <c r="AL117" s="114"/>
      <c r="AM117" s="86"/>
      <c r="AN117" s="87"/>
      <c r="AO117" s="90"/>
      <c r="AP117" s="91"/>
      <c r="AQ117" s="86"/>
      <c r="AR117" s="87"/>
      <c r="AS117" s="90"/>
      <c r="AT117" s="91"/>
      <c r="AU117" s="86"/>
      <c r="AV117" s="87"/>
      <c r="AW117" s="90"/>
      <c r="AX117" s="197"/>
      <c r="AY117" s="243"/>
      <c r="AZ117" s="92"/>
      <c r="BA117" s="29"/>
      <c r="BB117" s="99">
        <f t="shared" si="86"/>
        <v>210169.05544800003</v>
      </c>
      <c r="BC117" s="93"/>
      <c r="BD117" s="93"/>
      <c r="BE117" s="93"/>
      <c r="BF117" s="93"/>
      <c r="BG117" s="93"/>
      <c r="BH117" s="93"/>
      <c r="BI117" s="93"/>
      <c r="BJ117" s="93"/>
      <c r="BK117" s="94">
        <f t="shared" si="69"/>
        <v>1</v>
      </c>
      <c r="BM117" s="95">
        <f t="shared" si="70"/>
        <v>210169.05544800003</v>
      </c>
      <c r="BN117" s="96">
        <f t="shared" si="71"/>
        <v>210169.05544800003</v>
      </c>
      <c r="BO117" s="248">
        <f>+BM117</f>
        <v>210169.05544800003</v>
      </c>
      <c r="BP117" s="183">
        <f t="shared" si="72"/>
        <v>210169.05544800003</v>
      </c>
      <c r="BQ117" s="184">
        <f t="shared" si="73"/>
        <v>0</v>
      </c>
      <c r="BR117" s="232">
        <f t="shared" si="74"/>
        <v>0</v>
      </c>
      <c r="BS117" s="184"/>
      <c r="BT117" s="97"/>
      <c r="BU117" s="171">
        <f t="shared" si="75"/>
        <v>210169</v>
      </c>
      <c r="BV117" s="175">
        <f t="shared" si="76"/>
        <v>39932</v>
      </c>
      <c r="BW117" s="176">
        <f t="shared" si="77"/>
        <v>250101</v>
      </c>
    </row>
    <row r="118" spans="1:75" s="35" customFormat="1" ht="84.95" customHeight="1" x14ac:dyDescent="0.3">
      <c r="A118" s="214">
        <v>172</v>
      </c>
      <c r="B118" s="104" t="s">
        <v>1443</v>
      </c>
      <c r="C118" s="217" t="s">
        <v>18</v>
      </c>
      <c r="D118" s="206">
        <v>134060</v>
      </c>
      <c r="E118" s="74">
        <f t="shared" si="82"/>
        <v>7534.1719999999996</v>
      </c>
      <c r="F118" s="75">
        <f t="shared" si="83"/>
        <v>141594.17199999999</v>
      </c>
      <c r="G118" s="74">
        <f t="shared" si="84"/>
        <v>26902.892679999997</v>
      </c>
      <c r="H118" s="76">
        <f t="shared" si="85"/>
        <v>168497.06467999998</v>
      </c>
      <c r="I118" s="105"/>
      <c r="J118" s="106"/>
      <c r="K118" s="107"/>
      <c r="L118" s="80"/>
      <c r="M118" s="81">
        <f t="shared" si="92"/>
        <v>0</v>
      </c>
      <c r="N118" s="82"/>
      <c r="O118" s="83">
        <f t="shared" si="93"/>
        <v>0</v>
      </c>
      <c r="P118" s="83">
        <f t="shared" si="94"/>
        <v>0</v>
      </c>
      <c r="Q118" s="108"/>
      <c r="R118" s="80"/>
      <c r="S118" s="81">
        <f t="shared" si="95"/>
        <v>0</v>
      </c>
      <c r="T118" s="82"/>
      <c r="U118" s="83">
        <f t="shared" si="96"/>
        <v>0</v>
      </c>
      <c r="V118" s="83">
        <f t="shared" si="97"/>
        <v>0</v>
      </c>
      <c r="W118" s="109"/>
      <c r="X118" s="80"/>
      <c r="Y118" s="81">
        <f t="shared" si="98"/>
        <v>0</v>
      </c>
      <c r="Z118" s="82"/>
      <c r="AA118" s="83">
        <f t="shared" si="99"/>
        <v>0</v>
      </c>
      <c r="AB118" s="83">
        <f t="shared" si="100"/>
        <v>0</v>
      </c>
      <c r="AC118" s="109"/>
      <c r="AD118" s="85" t="e">
        <f t="shared" si="68"/>
        <v>#DIV/0!</v>
      </c>
      <c r="AE118" s="86"/>
      <c r="AF118" s="87"/>
      <c r="AG118" s="88"/>
      <c r="AH118" s="114"/>
      <c r="AI118" s="86"/>
      <c r="AJ118" s="87"/>
      <c r="AK118" s="88"/>
      <c r="AL118" s="114"/>
      <c r="AM118" s="86">
        <v>55378.151260504201</v>
      </c>
      <c r="AN118" s="87">
        <f>+AM118*0.19</f>
        <v>10521.848739495797</v>
      </c>
      <c r="AO118" s="90">
        <f>+AN118+AM118</f>
        <v>65900</v>
      </c>
      <c r="AP118" s="91" t="s">
        <v>422</v>
      </c>
      <c r="AQ118" s="113"/>
      <c r="AR118" s="111"/>
      <c r="AS118" s="112">
        <v>132990</v>
      </c>
      <c r="AT118" s="91" t="s">
        <v>423</v>
      </c>
      <c r="AU118" s="86"/>
      <c r="AV118" s="87"/>
      <c r="AW118" s="90"/>
      <c r="AX118" s="197"/>
      <c r="AY118" s="243"/>
      <c r="AZ118" s="92"/>
      <c r="BA118" s="29"/>
      <c r="BB118" s="99">
        <f t="shared" si="86"/>
        <v>154337.64748000001</v>
      </c>
      <c r="BC118" s="93"/>
      <c r="BD118" s="93"/>
      <c r="BE118" s="93"/>
      <c r="BF118" s="93"/>
      <c r="BG118" s="93"/>
      <c r="BH118" s="93">
        <f>+AM118</f>
        <v>55378.151260504201</v>
      </c>
      <c r="BI118" s="93"/>
      <c r="BJ118" s="93"/>
      <c r="BK118" s="94">
        <f t="shared" si="69"/>
        <v>2</v>
      </c>
      <c r="BM118" s="95">
        <f t="shared" si="70"/>
        <v>104857.89937025211</v>
      </c>
      <c r="BN118" s="96">
        <f t="shared" si="71"/>
        <v>154337.64748000001</v>
      </c>
      <c r="BO118" s="248">
        <f>(SUM(BB118:BJ118)-BN118)/(BK118-1)</f>
        <v>55378.151260504208</v>
      </c>
      <c r="BP118" s="183">
        <f t="shared" si="72"/>
        <v>92449.627296911349</v>
      </c>
      <c r="BQ118" s="184">
        <f t="shared" si="73"/>
        <v>69974.930839609995</v>
      </c>
      <c r="BR118" s="232">
        <f t="shared" si="74"/>
        <v>0.66733103809880145</v>
      </c>
      <c r="BS118" s="184"/>
      <c r="BT118" s="97"/>
      <c r="BU118" s="171">
        <f t="shared" si="75"/>
        <v>104858</v>
      </c>
      <c r="BV118" s="175">
        <f t="shared" si="76"/>
        <v>19923</v>
      </c>
      <c r="BW118" s="176">
        <f t="shared" si="77"/>
        <v>124781</v>
      </c>
    </row>
    <row r="119" spans="1:75" s="35" customFormat="1" ht="84.95" customHeight="1" x14ac:dyDescent="0.3">
      <c r="A119" s="214">
        <v>173</v>
      </c>
      <c r="B119" s="104" t="s">
        <v>424</v>
      </c>
      <c r="C119" s="217" t="s">
        <v>425</v>
      </c>
      <c r="D119" s="208">
        <v>763741</v>
      </c>
      <c r="E119" s="74">
        <f t="shared" si="82"/>
        <v>42922.244200000001</v>
      </c>
      <c r="F119" s="75">
        <f t="shared" si="83"/>
        <v>806663.24419999996</v>
      </c>
      <c r="G119" s="74">
        <f t="shared" si="84"/>
        <v>153266.01639800001</v>
      </c>
      <c r="H119" s="76">
        <f t="shared" si="85"/>
        <v>959929.26059799991</v>
      </c>
      <c r="I119" s="105"/>
      <c r="J119" s="106"/>
      <c r="K119" s="107"/>
      <c r="L119" s="80"/>
      <c r="M119" s="81">
        <f t="shared" si="92"/>
        <v>0</v>
      </c>
      <c r="N119" s="81"/>
      <c r="O119" s="83">
        <f t="shared" si="93"/>
        <v>0</v>
      </c>
      <c r="P119" s="83">
        <f t="shared" si="94"/>
        <v>0</v>
      </c>
      <c r="Q119" s="108"/>
      <c r="R119" s="80"/>
      <c r="S119" s="81">
        <f t="shared" si="95"/>
        <v>0</v>
      </c>
      <c r="T119" s="81"/>
      <c r="U119" s="83">
        <f t="shared" si="96"/>
        <v>0</v>
      </c>
      <c r="V119" s="83">
        <f t="shared" si="97"/>
        <v>0</v>
      </c>
      <c r="W119" s="109"/>
      <c r="X119" s="80"/>
      <c r="Y119" s="81">
        <f t="shared" si="98"/>
        <v>0</v>
      </c>
      <c r="Z119" s="81"/>
      <c r="AA119" s="83">
        <f t="shared" si="99"/>
        <v>0</v>
      </c>
      <c r="AB119" s="83">
        <f t="shared" si="100"/>
        <v>0</v>
      </c>
      <c r="AC119" s="109"/>
      <c r="AD119" s="85" t="e">
        <f t="shared" si="68"/>
        <v>#DIV/0!</v>
      </c>
      <c r="AE119" s="86"/>
      <c r="AF119" s="87"/>
      <c r="AG119" s="87"/>
      <c r="AH119" s="114"/>
      <c r="AI119" s="86"/>
      <c r="AJ119" s="87"/>
      <c r="AK119" s="87"/>
      <c r="AL119" s="114"/>
      <c r="AM119" s="86"/>
      <c r="AN119" s="87"/>
      <c r="AO119" s="87"/>
      <c r="AP119" s="91"/>
      <c r="AQ119" s="86"/>
      <c r="AR119" s="87"/>
      <c r="AS119" s="87"/>
      <c r="AT119" s="91"/>
      <c r="AU119" s="86"/>
      <c r="AV119" s="87"/>
      <c r="AW119" s="87"/>
      <c r="AX119" s="197"/>
      <c r="AY119" s="243"/>
      <c r="AZ119" s="92"/>
      <c r="BA119" s="29"/>
      <c r="BB119" s="99">
        <f t="shared" si="86"/>
        <v>879262.93617800006</v>
      </c>
      <c r="BC119" s="93"/>
      <c r="BD119" s="93"/>
      <c r="BE119" s="93"/>
      <c r="BF119" s="93"/>
      <c r="BG119" s="93"/>
      <c r="BH119" s="93"/>
      <c r="BI119" s="93"/>
      <c r="BJ119" s="93"/>
      <c r="BK119" s="94">
        <f t="shared" si="69"/>
        <v>1</v>
      </c>
      <c r="BM119" s="95">
        <f t="shared" si="70"/>
        <v>879262.93617800006</v>
      </c>
      <c r="BN119" s="96">
        <f t="shared" si="71"/>
        <v>879262.93617800006</v>
      </c>
      <c r="BO119" s="248">
        <f>+BM119</f>
        <v>879262.93617800006</v>
      </c>
      <c r="BP119" s="183">
        <f t="shared" si="72"/>
        <v>879262.93617800006</v>
      </c>
      <c r="BQ119" s="184">
        <f t="shared" si="73"/>
        <v>0</v>
      </c>
      <c r="BR119" s="232">
        <f t="shared" si="74"/>
        <v>0</v>
      </c>
      <c r="BS119" s="184"/>
      <c r="BT119" s="97"/>
      <c r="BU119" s="171">
        <f t="shared" si="75"/>
        <v>879263</v>
      </c>
      <c r="BV119" s="175">
        <f t="shared" si="76"/>
        <v>167060</v>
      </c>
      <c r="BW119" s="176">
        <f t="shared" si="77"/>
        <v>1046323</v>
      </c>
    </row>
    <row r="120" spans="1:75" s="35" customFormat="1" ht="84.95" customHeight="1" x14ac:dyDescent="0.3">
      <c r="A120" s="214">
        <v>174</v>
      </c>
      <c r="B120" s="104" t="s">
        <v>426</v>
      </c>
      <c r="C120" s="217" t="s">
        <v>425</v>
      </c>
      <c r="D120" s="206">
        <v>41743</v>
      </c>
      <c r="E120" s="74">
        <f t="shared" si="82"/>
        <v>2345.9566</v>
      </c>
      <c r="F120" s="75">
        <f t="shared" si="83"/>
        <v>44088.956599999998</v>
      </c>
      <c r="G120" s="74">
        <f t="shared" si="84"/>
        <v>8376.9017540000004</v>
      </c>
      <c r="H120" s="76">
        <f t="shared" si="85"/>
        <v>52465.858353999996</v>
      </c>
      <c r="I120" s="105"/>
      <c r="J120" s="106"/>
      <c r="K120" s="107"/>
      <c r="L120" s="80"/>
      <c r="M120" s="81">
        <f t="shared" si="92"/>
        <v>0</v>
      </c>
      <c r="N120" s="82"/>
      <c r="O120" s="83">
        <f t="shared" si="93"/>
        <v>0</v>
      </c>
      <c r="P120" s="83">
        <f t="shared" si="94"/>
        <v>0</v>
      </c>
      <c r="Q120" s="108"/>
      <c r="R120" s="80"/>
      <c r="S120" s="81">
        <f t="shared" si="95"/>
        <v>0</v>
      </c>
      <c r="T120" s="82"/>
      <c r="U120" s="83">
        <f t="shared" si="96"/>
        <v>0</v>
      </c>
      <c r="V120" s="83">
        <f t="shared" si="97"/>
        <v>0</v>
      </c>
      <c r="W120" s="109"/>
      <c r="X120" s="80"/>
      <c r="Y120" s="81">
        <f t="shared" si="98"/>
        <v>0</v>
      </c>
      <c r="Z120" s="82"/>
      <c r="AA120" s="83">
        <f t="shared" si="99"/>
        <v>0</v>
      </c>
      <c r="AB120" s="83">
        <f t="shared" si="100"/>
        <v>0</v>
      </c>
      <c r="AC120" s="109"/>
      <c r="AD120" s="85" t="e">
        <f t="shared" si="68"/>
        <v>#DIV/0!</v>
      </c>
      <c r="AE120" s="86"/>
      <c r="AF120" s="87"/>
      <c r="AG120" s="88"/>
      <c r="AH120" s="114"/>
      <c r="AI120" s="86"/>
      <c r="AJ120" s="87"/>
      <c r="AK120" s="88"/>
      <c r="AL120" s="114"/>
      <c r="AM120" s="86">
        <v>59579.831932773115</v>
      </c>
      <c r="AN120" s="87">
        <f>+AM120*0.19</f>
        <v>11320.168067226892</v>
      </c>
      <c r="AO120" s="90">
        <f>+AN120+AM120</f>
        <v>70900</v>
      </c>
      <c r="AP120" s="91" t="s">
        <v>427</v>
      </c>
      <c r="AQ120" s="113"/>
      <c r="AR120" s="111"/>
      <c r="AS120" s="112">
        <v>29090</v>
      </c>
      <c r="AT120" s="91" t="s">
        <v>428</v>
      </c>
      <c r="AU120" s="86"/>
      <c r="AV120" s="87"/>
      <c r="AW120" s="90"/>
      <c r="AX120" s="197"/>
      <c r="AY120" s="243"/>
      <c r="AZ120" s="92"/>
      <c r="BA120" s="29"/>
      <c r="BB120" s="99">
        <f t="shared" si="86"/>
        <v>48056.962694000002</v>
      </c>
      <c r="BC120" s="93"/>
      <c r="BD120" s="93"/>
      <c r="BE120" s="93"/>
      <c r="BF120" s="93"/>
      <c r="BG120" s="93"/>
      <c r="BH120" s="93">
        <f>+AM120</f>
        <v>59579.831932773115</v>
      </c>
      <c r="BI120" s="93"/>
      <c r="BJ120" s="93"/>
      <c r="BK120" s="94">
        <f t="shared" si="69"/>
        <v>2</v>
      </c>
      <c r="BM120" s="95">
        <f t="shared" si="70"/>
        <v>53818.397313386558</v>
      </c>
      <c r="BN120" s="96">
        <f t="shared" si="71"/>
        <v>59579.831932773115</v>
      </c>
      <c r="BO120" s="248">
        <f>(SUM(BB120:BJ120)-BN120)/(BK120-1)</f>
        <v>48056.962694000002</v>
      </c>
      <c r="BP120" s="183">
        <f t="shared" si="72"/>
        <v>53509.118480012992</v>
      </c>
      <c r="BQ120" s="184">
        <f t="shared" si="73"/>
        <v>8147.8989774623515</v>
      </c>
      <c r="BR120" s="232">
        <f t="shared" si="74"/>
        <v>0.15139616533017192</v>
      </c>
      <c r="BS120" s="184"/>
      <c r="BT120" s="97"/>
      <c r="BU120" s="171">
        <f t="shared" si="75"/>
        <v>53818</v>
      </c>
      <c r="BV120" s="175">
        <f t="shared" si="76"/>
        <v>10225</v>
      </c>
      <c r="BW120" s="176">
        <f t="shared" si="77"/>
        <v>64043</v>
      </c>
    </row>
    <row r="121" spans="1:75" s="35" customFormat="1" ht="84.95" customHeight="1" x14ac:dyDescent="0.3">
      <c r="A121" s="214">
        <v>175</v>
      </c>
      <c r="B121" s="104" t="s">
        <v>429</v>
      </c>
      <c r="C121" s="217" t="s">
        <v>425</v>
      </c>
      <c r="D121" s="208">
        <v>41245</v>
      </c>
      <c r="E121" s="74">
        <f t="shared" si="82"/>
        <v>2317.9690000000001</v>
      </c>
      <c r="F121" s="75">
        <f t="shared" si="83"/>
        <v>43562.968999999997</v>
      </c>
      <c r="G121" s="74">
        <f t="shared" si="84"/>
        <v>8276.964109999999</v>
      </c>
      <c r="H121" s="76">
        <f t="shared" si="85"/>
        <v>51839.933109999998</v>
      </c>
      <c r="I121" s="105"/>
      <c r="J121" s="106"/>
      <c r="K121" s="107"/>
      <c r="L121" s="80"/>
      <c r="M121" s="81">
        <f t="shared" si="92"/>
        <v>0</v>
      </c>
      <c r="N121" s="81"/>
      <c r="O121" s="83">
        <f t="shared" si="93"/>
        <v>0</v>
      </c>
      <c r="P121" s="83">
        <f t="shared" si="94"/>
        <v>0</v>
      </c>
      <c r="Q121" s="108"/>
      <c r="R121" s="80"/>
      <c r="S121" s="81">
        <f t="shared" si="95"/>
        <v>0</v>
      </c>
      <c r="T121" s="81"/>
      <c r="U121" s="83">
        <f t="shared" si="96"/>
        <v>0</v>
      </c>
      <c r="V121" s="83">
        <f t="shared" si="97"/>
        <v>0</v>
      </c>
      <c r="W121" s="109"/>
      <c r="X121" s="80"/>
      <c r="Y121" s="81">
        <f t="shared" si="98"/>
        <v>0</v>
      </c>
      <c r="Z121" s="81"/>
      <c r="AA121" s="83">
        <f t="shared" si="99"/>
        <v>0</v>
      </c>
      <c r="AB121" s="83">
        <f t="shared" si="100"/>
        <v>0</v>
      </c>
      <c r="AC121" s="109"/>
      <c r="AD121" s="85" t="e">
        <f t="shared" si="68"/>
        <v>#DIV/0!</v>
      </c>
      <c r="AE121" s="86"/>
      <c r="AF121" s="87"/>
      <c r="AG121" s="87"/>
      <c r="AH121" s="114"/>
      <c r="AI121" s="86"/>
      <c r="AJ121" s="87"/>
      <c r="AK121" s="87"/>
      <c r="AL121" s="114"/>
      <c r="AM121" s="86">
        <v>43613.445378151264</v>
      </c>
      <c r="AN121" s="87">
        <f>+AM121*0.19</f>
        <v>8286.5546218487398</v>
      </c>
      <c r="AO121" s="87">
        <f>+AN121+AM121</f>
        <v>51900</v>
      </c>
      <c r="AP121" s="91" t="s">
        <v>430</v>
      </c>
      <c r="AQ121" s="86"/>
      <c r="AR121" s="87"/>
      <c r="AS121" s="87"/>
      <c r="AT121" s="91"/>
      <c r="AU121" s="86"/>
      <c r="AV121" s="87"/>
      <c r="AW121" s="87"/>
      <c r="AX121" s="197"/>
      <c r="AY121" s="243"/>
      <c r="AZ121" s="92"/>
      <c r="BA121" s="29"/>
      <c r="BB121" s="99">
        <f t="shared" si="86"/>
        <v>47483.636209999997</v>
      </c>
      <c r="BC121" s="93"/>
      <c r="BD121" s="93"/>
      <c r="BE121" s="93"/>
      <c r="BF121" s="93"/>
      <c r="BG121" s="93"/>
      <c r="BH121" s="93">
        <f>+AM121</f>
        <v>43613.445378151264</v>
      </c>
      <c r="BI121" s="93"/>
      <c r="BJ121" s="93"/>
      <c r="BK121" s="94">
        <f t="shared" si="69"/>
        <v>2</v>
      </c>
      <c r="BM121" s="95">
        <f t="shared" si="70"/>
        <v>45548.540794075627</v>
      </c>
      <c r="BN121" s="96">
        <f t="shared" si="71"/>
        <v>47483.636209999997</v>
      </c>
      <c r="BO121" s="248">
        <f>(SUM(BB121:BJ121)-BN121)/(BK121-1)</f>
        <v>43613.445378151257</v>
      </c>
      <c r="BP121" s="183">
        <f t="shared" si="72"/>
        <v>45507.416694433894</v>
      </c>
      <c r="BQ121" s="184">
        <f t="shared" si="73"/>
        <v>2736.6381816862445</v>
      </c>
      <c r="BR121" s="232">
        <f t="shared" si="74"/>
        <v>6.0081797001105941E-2</v>
      </c>
      <c r="BS121" s="184"/>
      <c r="BT121" s="97"/>
      <c r="BU121" s="171">
        <f t="shared" si="75"/>
        <v>45549</v>
      </c>
      <c r="BV121" s="175">
        <f t="shared" si="76"/>
        <v>8654</v>
      </c>
      <c r="BW121" s="176">
        <f t="shared" si="77"/>
        <v>54203</v>
      </c>
    </row>
    <row r="122" spans="1:75" s="35" customFormat="1" ht="84.95" customHeight="1" x14ac:dyDescent="0.3">
      <c r="A122" s="214">
        <v>176</v>
      </c>
      <c r="B122" s="104" t="s">
        <v>431</v>
      </c>
      <c r="C122" s="217" t="s">
        <v>18</v>
      </c>
      <c r="D122" s="206">
        <v>227396</v>
      </c>
      <c r="E122" s="74">
        <f t="shared" si="82"/>
        <v>12779.655199999999</v>
      </c>
      <c r="F122" s="75">
        <f t="shared" si="83"/>
        <v>240175.65520000001</v>
      </c>
      <c r="G122" s="74">
        <f t="shared" si="84"/>
        <v>45633.374488000001</v>
      </c>
      <c r="H122" s="76">
        <f t="shared" si="85"/>
        <v>285809.02968799998</v>
      </c>
      <c r="I122" s="105"/>
      <c r="J122" s="106"/>
      <c r="K122" s="107"/>
      <c r="L122" s="80"/>
      <c r="M122" s="81">
        <f t="shared" si="92"/>
        <v>0</v>
      </c>
      <c r="N122" s="82"/>
      <c r="O122" s="83">
        <f t="shared" si="93"/>
        <v>0</v>
      </c>
      <c r="P122" s="83">
        <f t="shared" si="94"/>
        <v>0</v>
      </c>
      <c r="Q122" s="108"/>
      <c r="R122" s="80"/>
      <c r="S122" s="81">
        <f t="shared" si="95"/>
        <v>0</v>
      </c>
      <c r="T122" s="82"/>
      <c r="U122" s="83">
        <f t="shared" si="96"/>
        <v>0</v>
      </c>
      <c r="V122" s="83">
        <f t="shared" si="97"/>
        <v>0</v>
      </c>
      <c r="W122" s="109"/>
      <c r="X122" s="80"/>
      <c r="Y122" s="81">
        <f t="shared" si="98"/>
        <v>0</v>
      </c>
      <c r="Z122" s="82"/>
      <c r="AA122" s="83">
        <f t="shared" si="99"/>
        <v>0</v>
      </c>
      <c r="AB122" s="83">
        <f t="shared" si="100"/>
        <v>0</v>
      </c>
      <c r="AC122" s="109"/>
      <c r="AD122" s="85" t="e">
        <f t="shared" si="68"/>
        <v>#DIV/0!</v>
      </c>
      <c r="AE122" s="86"/>
      <c r="AF122" s="87"/>
      <c r="AG122" s="88"/>
      <c r="AH122" s="114"/>
      <c r="AI122" s="86"/>
      <c r="AJ122" s="87"/>
      <c r="AK122" s="88"/>
      <c r="AL122" s="114"/>
      <c r="AM122" s="86">
        <v>215882.35294117648</v>
      </c>
      <c r="AN122" s="87">
        <f>+AM122*0.19</f>
        <v>41017.647058823532</v>
      </c>
      <c r="AO122" s="90">
        <f>+AN122+AM122</f>
        <v>256900</v>
      </c>
      <c r="AP122" s="91" t="s">
        <v>432</v>
      </c>
      <c r="AQ122" s="113"/>
      <c r="AR122" s="111"/>
      <c r="AS122" s="112">
        <v>238800</v>
      </c>
      <c r="AT122" s="91" t="s">
        <v>433</v>
      </c>
      <c r="AU122" s="86"/>
      <c r="AV122" s="87"/>
      <c r="AW122" s="90"/>
      <c r="AX122" s="197"/>
      <c r="AY122" s="243"/>
      <c r="AZ122" s="92"/>
      <c r="BA122" s="29"/>
      <c r="BB122" s="99">
        <f t="shared" si="86"/>
        <v>261791.46416800003</v>
      </c>
      <c r="BC122" s="93"/>
      <c r="BD122" s="93"/>
      <c r="BE122" s="93"/>
      <c r="BF122" s="93"/>
      <c r="BG122" s="93"/>
      <c r="BH122" s="93">
        <f>+AM122</f>
        <v>215882.35294117648</v>
      </c>
      <c r="BI122" s="93"/>
      <c r="BJ122" s="93"/>
      <c r="BK122" s="94">
        <f t="shared" si="69"/>
        <v>2</v>
      </c>
      <c r="BM122" s="95">
        <f t="shared" si="70"/>
        <v>238836.90855458827</v>
      </c>
      <c r="BN122" s="96">
        <f t="shared" si="71"/>
        <v>261791.46416800003</v>
      </c>
      <c r="BO122" s="248">
        <f>(SUM(BB122:BJ122)-BN122)/(BK122-1)</f>
        <v>215882.3529411765</v>
      </c>
      <c r="BP122" s="183">
        <f t="shared" si="72"/>
        <v>237731.27111195013</v>
      </c>
      <c r="BQ122" s="184">
        <f t="shared" si="73"/>
        <v>32462.643866734401</v>
      </c>
      <c r="BR122" s="232">
        <f t="shared" si="74"/>
        <v>0.13591971217176754</v>
      </c>
      <c r="BS122" s="184"/>
      <c r="BT122" s="97"/>
      <c r="BU122" s="171">
        <f t="shared" si="75"/>
        <v>238837</v>
      </c>
      <c r="BV122" s="175">
        <f t="shared" si="76"/>
        <v>45379</v>
      </c>
      <c r="BW122" s="176">
        <f t="shared" si="77"/>
        <v>284216</v>
      </c>
    </row>
    <row r="123" spans="1:75" s="35" customFormat="1" ht="84.95" customHeight="1" x14ac:dyDescent="0.3">
      <c r="A123" s="214">
        <v>177</v>
      </c>
      <c r="B123" s="104" t="s">
        <v>434</v>
      </c>
      <c r="C123" s="217" t="s">
        <v>18</v>
      </c>
      <c r="D123" s="206">
        <v>40624</v>
      </c>
      <c r="E123" s="74">
        <f t="shared" si="82"/>
        <v>2283.0688</v>
      </c>
      <c r="F123" s="75">
        <f t="shared" si="83"/>
        <v>42907.068800000001</v>
      </c>
      <c r="G123" s="74">
        <f t="shared" si="84"/>
        <v>8152.3430720000006</v>
      </c>
      <c r="H123" s="76">
        <f t="shared" si="85"/>
        <v>51059.411872000004</v>
      </c>
      <c r="I123" s="105"/>
      <c r="J123" s="106"/>
      <c r="K123" s="107"/>
      <c r="L123" s="80"/>
      <c r="M123" s="81">
        <f t="shared" si="92"/>
        <v>0</v>
      </c>
      <c r="N123" s="82"/>
      <c r="O123" s="83">
        <f t="shared" si="93"/>
        <v>0</v>
      </c>
      <c r="P123" s="83">
        <f t="shared" si="94"/>
        <v>0</v>
      </c>
      <c r="Q123" s="108"/>
      <c r="R123" s="80"/>
      <c r="S123" s="81">
        <f t="shared" si="95"/>
        <v>0</v>
      </c>
      <c r="T123" s="82"/>
      <c r="U123" s="83">
        <f t="shared" si="96"/>
        <v>0</v>
      </c>
      <c r="V123" s="83">
        <f t="shared" si="97"/>
        <v>0</v>
      </c>
      <c r="W123" s="109"/>
      <c r="X123" s="80"/>
      <c r="Y123" s="81">
        <f t="shared" si="98"/>
        <v>0</v>
      </c>
      <c r="Z123" s="82"/>
      <c r="AA123" s="83">
        <f t="shared" si="99"/>
        <v>0</v>
      </c>
      <c r="AB123" s="83">
        <f t="shared" si="100"/>
        <v>0</v>
      </c>
      <c r="AC123" s="109"/>
      <c r="AD123" s="85" t="e">
        <f t="shared" si="68"/>
        <v>#DIV/0!</v>
      </c>
      <c r="AE123" s="86"/>
      <c r="AF123" s="87"/>
      <c r="AG123" s="88"/>
      <c r="AH123" s="114"/>
      <c r="AI123" s="86"/>
      <c r="AJ123" s="87"/>
      <c r="AK123" s="88"/>
      <c r="AL123" s="114"/>
      <c r="AM123" s="86">
        <v>90672.268907563033</v>
      </c>
      <c r="AN123" s="87">
        <f>+AM123*0.19</f>
        <v>17227.731092436978</v>
      </c>
      <c r="AO123" s="90">
        <f>+AN123+AM123</f>
        <v>107900.00000000001</v>
      </c>
      <c r="AP123" s="91" t="s">
        <v>435</v>
      </c>
      <c r="AQ123" s="86"/>
      <c r="AR123" s="87"/>
      <c r="AS123" s="90"/>
      <c r="AT123" s="91"/>
      <c r="AU123" s="86"/>
      <c r="AV123" s="87"/>
      <c r="AW123" s="90"/>
      <c r="AX123" s="197"/>
      <c r="AY123" s="243"/>
      <c r="AZ123" s="92"/>
      <c r="BA123" s="29"/>
      <c r="BB123" s="99">
        <f t="shared" si="86"/>
        <v>46768.704992000006</v>
      </c>
      <c r="BC123" s="93"/>
      <c r="BD123" s="93"/>
      <c r="BE123" s="93"/>
      <c r="BF123" s="93"/>
      <c r="BG123" s="93"/>
      <c r="BH123" s="93">
        <f>+AM123</f>
        <v>90672.268907563033</v>
      </c>
      <c r="BI123" s="93"/>
      <c r="BJ123" s="93"/>
      <c r="BK123" s="94">
        <f t="shared" si="69"/>
        <v>2</v>
      </c>
      <c r="BM123" s="95">
        <f t="shared" si="70"/>
        <v>68720.486949781523</v>
      </c>
      <c r="BN123" s="96">
        <f t="shared" si="71"/>
        <v>90672.268907563033</v>
      </c>
      <c r="BO123" s="248">
        <f>(SUM(BB123:BJ123)-BN123)/(BK123-1)</f>
        <v>46768.704992000014</v>
      </c>
      <c r="BP123" s="183">
        <f t="shared" si="72"/>
        <v>65120.078282301765</v>
      </c>
      <c r="BQ123" s="184">
        <f t="shared" si="73"/>
        <v>31044.507762951616</v>
      </c>
      <c r="BR123" s="232">
        <f t="shared" si="74"/>
        <v>0.45175040429556085</v>
      </c>
      <c r="BS123" s="184"/>
      <c r="BT123" s="97"/>
      <c r="BU123" s="171">
        <f t="shared" si="75"/>
        <v>68720</v>
      </c>
      <c r="BV123" s="175">
        <f t="shared" si="76"/>
        <v>13057</v>
      </c>
      <c r="BW123" s="176">
        <f t="shared" si="77"/>
        <v>81777</v>
      </c>
    </row>
    <row r="124" spans="1:75" s="35" customFormat="1" ht="84.95" customHeight="1" x14ac:dyDescent="0.3">
      <c r="A124" s="214">
        <v>178</v>
      </c>
      <c r="B124" s="104" t="s">
        <v>436</v>
      </c>
      <c r="C124" s="217" t="s">
        <v>437</v>
      </c>
      <c r="D124" s="206">
        <v>76171</v>
      </c>
      <c r="E124" s="74">
        <f t="shared" si="82"/>
        <v>4280.8101999999999</v>
      </c>
      <c r="F124" s="75">
        <f t="shared" si="83"/>
        <v>80451.810200000007</v>
      </c>
      <c r="G124" s="74">
        <f t="shared" si="84"/>
        <v>15285.843938000002</v>
      </c>
      <c r="H124" s="76">
        <f t="shared" si="85"/>
        <v>95737.654138000013</v>
      </c>
      <c r="I124" s="105"/>
      <c r="J124" s="106"/>
      <c r="K124" s="107"/>
      <c r="L124" s="80"/>
      <c r="M124" s="81">
        <f t="shared" si="92"/>
        <v>0</v>
      </c>
      <c r="N124" s="82"/>
      <c r="O124" s="83">
        <f t="shared" si="93"/>
        <v>0</v>
      </c>
      <c r="P124" s="83">
        <f t="shared" si="94"/>
        <v>0</v>
      </c>
      <c r="Q124" s="108"/>
      <c r="R124" s="80"/>
      <c r="S124" s="81">
        <f t="shared" si="95"/>
        <v>0</v>
      </c>
      <c r="T124" s="82"/>
      <c r="U124" s="83">
        <f t="shared" si="96"/>
        <v>0</v>
      </c>
      <c r="V124" s="83">
        <f t="shared" si="97"/>
        <v>0</v>
      </c>
      <c r="W124" s="109"/>
      <c r="X124" s="80"/>
      <c r="Y124" s="81">
        <f t="shared" si="98"/>
        <v>0</v>
      </c>
      <c r="Z124" s="82"/>
      <c r="AA124" s="83">
        <f t="shared" si="99"/>
        <v>0</v>
      </c>
      <c r="AB124" s="83">
        <f t="shared" si="100"/>
        <v>0</v>
      </c>
      <c r="AC124" s="109"/>
      <c r="AD124" s="85" t="e">
        <f t="shared" si="68"/>
        <v>#DIV/0!</v>
      </c>
      <c r="AE124" s="86"/>
      <c r="AF124" s="87"/>
      <c r="AG124" s="88"/>
      <c r="AH124" s="114"/>
      <c r="AI124" s="86"/>
      <c r="AJ124" s="87"/>
      <c r="AK124" s="88"/>
      <c r="AL124" s="114"/>
      <c r="AM124" s="86"/>
      <c r="AN124" s="87"/>
      <c r="AO124" s="90"/>
      <c r="AP124" s="91"/>
      <c r="AQ124" s="86"/>
      <c r="AR124" s="87"/>
      <c r="AS124" s="90"/>
      <c r="AT124" s="91"/>
      <c r="AU124" s="86"/>
      <c r="AV124" s="87"/>
      <c r="AW124" s="90"/>
      <c r="AX124" s="197"/>
      <c r="AY124" s="243"/>
      <c r="AZ124" s="92"/>
      <c r="BA124" s="29"/>
      <c r="BB124" s="99">
        <f t="shared" si="86"/>
        <v>87692.473118000009</v>
      </c>
      <c r="BC124" s="93"/>
      <c r="BD124" s="93"/>
      <c r="BE124" s="93"/>
      <c r="BF124" s="93"/>
      <c r="BG124" s="93"/>
      <c r="BH124" s="93"/>
      <c r="BI124" s="93"/>
      <c r="BJ124" s="93"/>
      <c r="BK124" s="94">
        <f t="shared" si="69"/>
        <v>1</v>
      </c>
      <c r="BM124" s="95">
        <f t="shared" si="70"/>
        <v>87692.473118000009</v>
      </c>
      <c r="BN124" s="96">
        <f t="shared" si="71"/>
        <v>87692.473118000009</v>
      </c>
      <c r="BO124" s="248">
        <f>+BM124</f>
        <v>87692.473118000009</v>
      </c>
      <c r="BP124" s="183">
        <f t="shared" si="72"/>
        <v>87692.473118000009</v>
      </c>
      <c r="BQ124" s="184">
        <f t="shared" si="73"/>
        <v>0</v>
      </c>
      <c r="BR124" s="232">
        <f t="shared" si="74"/>
        <v>0</v>
      </c>
      <c r="BS124" s="184"/>
      <c r="BT124" s="97"/>
      <c r="BU124" s="171">
        <f t="shared" si="75"/>
        <v>87692</v>
      </c>
      <c r="BV124" s="175">
        <f t="shared" si="76"/>
        <v>16661</v>
      </c>
      <c r="BW124" s="176">
        <f t="shared" si="77"/>
        <v>104353</v>
      </c>
    </row>
    <row r="125" spans="1:75" s="35" customFormat="1" ht="84.95" customHeight="1" x14ac:dyDescent="0.3">
      <c r="A125" s="214">
        <v>180</v>
      </c>
      <c r="B125" s="104" t="s">
        <v>442</v>
      </c>
      <c r="C125" s="217" t="s">
        <v>101</v>
      </c>
      <c r="D125" s="206">
        <v>38470</v>
      </c>
      <c r="E125" s="74">
        <f t="shared" si="82"/>
        <v>2162.0140000000001</v>
      </c>
      <c r="F125" s="75">
        <f t="shared" si="83"/>
        <v>40632.014000000003</v>
      </c>
      <c r="G125" s="74">
        <f t="shared" si="84"/>
        <v>7720.0826600000009</v>
      </c>
      <c r="H125" s="76">
        <f t="shared" si="85"/>
        <v>48352.096660000003</v>
      </c>
      <c r="I125" s="105"/>
      <c r="J125" s="106"/>
      <c r="K125" s="107"/>
      <c r="L125" s="80"/>
      <c r="M125" s="81">
        <f t="shared" si="92"/>
        <v>0</v>
      </c>
      <c r="N125" s="82"/>
      <c r="O125" s="83">
        <f t="shared" si="93"/>
        <v>0</v>
      </c>
      <c r="P125" s="83">
        <f t="shared" si="94"/>
        <v>0</v>
      </c>
      <c r="Q125" s="108"/>
      <c r="R125" s="80"/>
      <c r="S125" s="81">
        <f t="shared" si="95"/>
        <v>0</v>
      </c>
      <c r="T125" s="82"/>
      <c r="U125" s="83">
        <f t="shared" si="96"/>
        <v>0</v>
      </c>
      <c r="V125" s="83">
        <f t="shared" si="97"/>
        <v>0</v>
      </c>
      <c r="W125" s="109"/>
      <c r="X125" s="80"/>
      <c r="Y125" s="81">
        <f t="shared" si="98"/>
        <v>0</v>
      </c>
      <c r="Z125" s="82"/>
      <c r="AA125" s="83">
        <f t="shared" si="99"/>
        <v>0</v>
      </c>
      <c r="AB125" s="83">
        <f t="shared" si="100"/>
        <v>0</v>
      </c>
      <c r="AC125" s="109"/>
      <c r="AD125" s="85" t="e">
        <f t="shared" si="68"/>
        <v>#DIV/0!</v>
      </c>
      <c r="AE125" s="86"/>
      <c r="AF125" s="87"/>
      <c r="AG125" s="88"/>
      <c r="AH125" s="114"/>
      <c r="AI125" s="86"/>
      <c r="AJ125" s="87"/>
      <c r="AK125" s="88"/>
      <c r="AL125" s="114"/>
      <c r="AM125" s="86">
        <v>66302.521008403361</v>
      </c>
      <c r="AN125" s="87">
        <f t="shared" ref="AN125:AN134" si="101">+AM125*0.19</f>
        <v>12597.478991596639</v>
      </c>
      <c r="AO125" s="90">
        <f t="shared" ref="AO125:AO134" si="102">+AN125+AM125</f>
        <v>78900</v>
      </c>
      <c r="AP125" s="91" t="s">
        <v>443</v>
      </c>
      <c r="AQ125" s="86"/>
      <c r="AR125" s="87"/>
      <c r="AS125" s="90"/>
      <c r="AT125" s="91"/>
      <c r="AU125" s="86"/>
      <c r="AV125" s="87"/>
      <c r="AW125" s="90"/>
      <c r="AX125" s="197"/>
      <c r="AY125" s="243"/>
      <c r="AZ125" s="92"/>
      <c r="BA125" s="29"/>
      <c r="BB125" s="99">
        <f t="shared" si="86"/>
        <v>44288.895260000005</v>
      </c>
      <c r="BC125" s="93"/>
      <c r="BD125" s="93"/>
      <c r="BE125" s="93"/>
      <c r="BF125" s="93"/>
      <c r="BG125" s="93"/>
      <c r="BH125" s="93">
        <f t="shared" ref="BH125:BH134" si="103">+AM125</f>
        <v>66302.521008403361</v>
      </c>
      <c r="BI125" s="93"/>
      <c r="BJ125" s="93"/>
      <c r="BK125" s="94">
        <f t="shared" si="69"/>
        <v>2</v>
      </c>
      <c r="BM125" s="95">
        <f t="shared" si="70"/>
        <v>55295.708134201683</v>
      </c>
      <c r="BN125" s="96">
        <f t="shared" si="71"/>
        <v>66302.521008403361</v>
      </c>
      <c r="BO125" s="248">
        <f t="shared" ref="BO125:BO134" si="104">(SUM(BB125:BJ125)-BN125)/(BK125-1)</f>
        <v>44288.895260000005</v>
      </c>
      <c r="BP125" s="183">
        <f t="shared" si="72"/>
        <v>54189.163200912466</v>
      </c>
      <c r="BQ125" s="184">
        <f t="shared" si="73"/>
        <v>15565.984045198795</v>
      </c>
      <c r="BR125" s="232">
        <f t="shared" si="74"/>
        <v>0.2815043801848135</v>
      </c>
      <c r="BS125" s="184"/>
      <c r="BT125" s="97"/>
      <c r="BU125" s="171">
        <f t="shared" si="75"/>
        <v>55296</v>
      </c>
      <c r="BV125" s="175">
        <f t="shared" si="76"/>
        <v>10506</v>
      </c>
      <c r="BW125" s="176">
        <f t="shared" si="77"/>
        <v>65802</v>
      </c>
    </row>
    <row r="126" spans="1:75" s="35" customFormat="1" ht="84.95" customHeight="1" x14ac:dyDescent="0.3">
      <c r="A126" s="214">
        <v>183</v>
      </c>
      <c r="B126" s="104" t="s">
        <v>448</v>
      </c>
      <c r="C126" s="217" t="s">
        <v>18</v>
      </c>
      <c r="D126" s="206">
        <v>914051</v>
      </c>
      <c r="E126" s="74">
        <f t="shared" si="82"/>
        <v>51369.6662</v>
      </c>
      <c r="F126" s="75">
        <f t="shared" si="83"/>
        <v>965420.66619999998</v>
      </c>
      <c r="G126" s="74">
        <f t="shared" si="84"/>
        <v>183429.92657799998</v>
      </c>
      <c r="H126" s="76">
        <f t="shared" si="85"/>
        <v>1148850.592778</v>
      </c>
      <c r="I126" s="105"/>
      <c r="J126" s="106"/>
      <c r="K126" s="107"/>
      <c r="L126" s="80"/>
      <c r="M126" s="81">
        <f t="shared" si="92"/>
        <v>0</v>
      </c>
      <c r="N126" s="82"/>
      <c r="O126" s="83">
        <f t="shared" si="93"/>
        <v>0</v>
      </c>
      <c r="P126" s="83">
        <f t="shared" si="94"/>
        <v>0</v>
      </c>
      <c r="Q126" s="108"/>
      <c r="R126" s="80"/>
      <c r="S126" s="81">
        <f t="shared" si="95"/>
        <v>0</v>
      </c>
      <c r="T126" s="82"/>
      <c r="U126" s="83">
        <f t="shared" si="96"/>
        <v>0</v>
      </c>
      <c r="V126" s="83">
        <f t="shared" si="97"/>
        <v>0</v>
      </c>
      <c r="W126" s="109"/>
      <c r="X126" s="80"/>
      <c r="Y126" s="81">
        <f t="shared" si="98"/>
        <v>0</v>
      </c>
      <c r="Z126" s="82"/>
      <c r="AA126" s="83">
        <f t="shared" si="99"/>
        <v>0</v>
      </c>
      <c r="AB126" s="83">
        <f t="shared" si="100"/>
        <v>0</v>
      </c>
      <c r="AC126" s="109"/>
      <c r="AD126" s="85" t="e">
        <f t="shared" si="68"/>
        <v>#DIV/0!</v>
      </c>
      <c r="AE126" s="86"/>
      <c r="AF126" s="87"/>
      <c r="AG126" s="88"/>
      <c r="AH126" s="114"/>
      <c r="AI126" s="86"/>
      <c r="AJ126" s="87"/>
      <c r="AK126" s="88"/>
      <c r="AL126" s="114"/>
      <c r="AM126" s="86">
        <v>1020924.3697478992</v>
      </c>
      <c r="AN126" s="87">
        <f t="shared" si="101"/>
        <v>193975.63025210085</v>
      </c>
      <c r="AO126" s="90">
        <f t="shared" si="102"/>
        <v>1214900</v>
      </c>
      <c r="AP126" s="91" t="s">
        <v>449</v>
      </c>
      <c r="AQ126" s="113"/>
      <c r="AR126" s="111"/>
      <c r="AS126" s="112">
        <v>1352580</v>
      </c>
      <c r="AT126" s="91" t="s">
        <v>450</v>
      </c>
      <c r="AU126" s="86"/>
      <c r="AV126" s="87"/>
      <c r="AW126" s="90"/>
      <c r="AX126" s="197"/>
      <c r="AY126" s="243"/>
      <c r="AZ126" s="92"/>
      <c r="BA126" s="29"/>
      <c r="BB126" s="99">
        <f t="shared" si="86"/>
        <v>1052308.5261580001</v>
      </c>
      <c r="BC126" s="93"/>
      <c r="BD126" s="93"/>
      <c r="BE126" s="93"/>
      <c r="BF126" s="93"/>
      <c r="BG126" s="93"/>
      <c r="BH126" s="93">
        <f t="shared" si="103"/>
        <v>1020924.3697478992</v>
      </c>
      <c r="BI126" s="93"/>
      <c r="BJ126" s="93"/>
      <c r="BK126" s="94">
        <f t="shared" si="69"/>
        <v>2</v>
      </c>
      <c r="BM126" s="95">
        <f t="shared" si="70"/>
        <v>1036616.4479529497</v>
      </c>
      <c r="BN126" s="96">
        <f t="shared" si="71"/>
        <v>1052308.5261580001</v>
      </c>
      <c r="BO126" s="248">
        <f t="shared" si="104"/>
        <v>1020924.3697478992</v>
      </c>
      <c r="BP126" s="183">
        <f t="shared" si="72"/>
        <v>1036497.669485174</v>
      </c>
      <c r="BQ126" s="184">
        <f t="shared" si="73"/>
        <v>22191.94981940158</v>
      </c>
      <c r="BR126" s="232">
        <f t="shared" si="74"/>
        <v>2.140806260910191E-2</v>
      </c>
      <c r="BS126" s="184"/>
      <c r="BT126" s="97"/>
      <c r="BU126" s="171">
        <f t="shared" si="75"/>
        <v>1036616</v>
      </c>
      <c r="BV126" s="175">
        <f t="shared" si="76"/>
        <v>196957</v>
      </c>
      <c r="BW126" s="176">
        <f t="shared" si="77"/>
        <v>1233573</v>
      </c>
    </row>
    <row r="127" spans="1:75" s="35" customFormat="1" ht="84.95" customHeight="1" x14ac:dyDescent="0.3">
      <c r="A127" s="214">
        <v>184</v>
      </c>
      <c r="B127" s="104" t="s">
        <v>451</v>
      </c>
      <c r="C127" s="217" t="s">
        <v>18</v>
      </c>
      <c r="D127" s="206">
        <v>456924</v>
      </c>
      <c r="E127" s="74">
        <f t="shared" si="82"/>
        <v>25679.128799999999</v>
      </c>
      <c r="F127" s="75">
        <f t="shared" si="83"/>
        <v>482603.12880000001</v>
      </c>
      <c r="G127" s="74">
        <f t="shared" si="84"/>
        <v>91694.594471999997</v>
      </c>
      <c r="H127" s="76">
        <f t="shared" si="85"/>
        <v>574297.72327199997</v>
      </c>
      <c r="I127" s="105"/>
      <c r="J127" s="106"/>
      <c r="K127" s="107"/>
      <c r="L127" s="80"/>
      <c r="M127" s="81">
        <f t="shared" si="92"/>
        <v>0</v>
      </c>
      <c r="N127" s="82"/>
      <c r="O127" s="83">
        <f t="shared" si="93"/>
        <v>0</v>
      </c>
      <c r="P127" s="83">
        <f t="shared" si="94"/>
        <v>0</v>
      </c>
      <c r="Q127" s="108"/>
      <c r="R127" s="80"/>
      <c r="S127" s="81">
        <f t="shared" si="95"/>
        <v>0</v>
      </c>
      <c r="T127" s="82"/>
      <c r="U127" s="83">
        <f t="shared" si="96"/>
        <v>0</v>
      </c>
      <c r="V127" s="83">
        <f t="shared" si="97"/>
        <v>0</v>
      </c>
      <c r="W127" s="109"/>
      <c r="X127" s="80"/>
      <c r="Y127" s="81">
        <f t="shared" si="98"/>
        <v>0</v>
      </c>
      <c r="Z127" s="82"/>
      <c r="AA127" s="83">
        <f t="shared" si="99"/>
        <v>0</v>
      </c>
      <c r="AB127" s="83">
        <f t="shared" si="100"/>
        <v>0</v>
      </c>
      <c r="AC127" s="109"/>
      <c r="AD127" s="85" t="e">
        <f t="shared" si="68"/>
        <v>#DIV/0!</v>
      </c>
      <c r="AE127" s="86"/>
      <c r="AF127" s="87"/>
      <c r="AG127" s="88"/>
      <c r="AH127" s="114"/>
      <c r="AI127" s="86"/>
      <c r="AJ127" s="87"/>
      <c r="AK127" s="88"/>
      <c r="AL127" s="114"/>
      <c r="AM127" s="86">
        <v>524285.71428571432</v>
      </c>
      <c r="AN127" s="87">
        <f t="shared" si="101"/>
        <v>99614.285714285725</v>
      </c>
      <c r="AO127" s="90">
        <f t="shared" si="102"/>
        <v>623900</v>
      </c>
      <c r="AP127" s="91" t="s">
        <v>452</v>
      </c>
      <c r="AQ127" s="113"/>
      <c r="AR127" s="111"/>
      <c r="AS127" s="112">
        <v>676290</v>
      </c>
      <c r="AT127" s="91" t="s">
        <v>450</v>
      </c>
      <c r="AU127" s="86"/>
      <c r="AV127" s="87"/>
      <c r="AW127" s="90"/>
      <c r="AX127" s="197"/>
      <c r="AY127" s="243"/>
      <c r="AZ127" s="92"/>
      <c r="BA127" s="29"/>
      <c r="BB127" s="99">
        <f t="shared" si="86"/>
        <v>526037.41039199999</v>
      </c>
      <c r="BC127" s="93"/>
      <c r="BD127" s="93"/>
      <c r="BE127" s="93"/>
      <c r="BF127" s="93"/>
      <c r="BG127" s="93"/>
      <c r="BH127" s="93">
        <f t="shared" si="103"/>
        <v>524285.71428571432</v>
      </c>
      <c r="BI127" s="93"/>
      <c r="BJ127" s="93"/>
      <c r="BK127" s="94">
        <f t="shared" si="69"/>
        <v>2</v>
      </c>
      <c r="BM127" s="95">
        <f t="shared" si="70"/>
        <v>525161.56233885721</v>
      </c>
      <c r="BN127" s="96">
        <f t="shared" si="71"/>
        <v>526037.41039199999</v>
      </c>
      <c r="BO127" s="248">
        <f t="shared" si="104"/>
        <v>524285.71428571444</v>
      </c>
      <c r="BP127" s="183">
        <f t="shared" si="72"/>
        <v>525160.83198233391</v>
      </c>
      <c r="BQ127" s="184">
        <f t="shared" si="73"/>
        <v>1238.6361953326698</v>
      </c>
      <c r="BR127" s="232">
        <f t="shared" si="74"/>
        <v>2.3585812141625239E-3</v>
      </c>
      <c r="BS127" s="184"/>
      <c r="BT127" s="97"/>
      <c r="BU127" s="171">
        <f t="shared" si="75"/>
        <v>525162</v>
      </c>
      <c r="BV127" s="175">
        <f t="shared" si="76"/>
        <v>99781</v>
      </c>
      <c r="BW127" s="176">
        <f t="shared" si="77"/>
        <v>624943</v>
      </c>
    </row>
    <row r="128" spans="1:75" s="35" customFormat="1" ht="84.95" customHeight="1" x14ac:dyDescent="0.3">
      <c r="A128" s="214">
        <v>185</v>
      </c>
      <c r="B128" s="104" t="s">
        <v>453</v>
      </c>
      <c r="C128" s="217" t="s">
        <v>18</v>
      </c>
      <c r="D128" s="206">
        <v>103592</v>
      </c>
      <c r="E128" s="74">
        <f t="shared" si="82"/>
        <v>5821.8703999999998</v>
      </c>
      <c r="F128" s="75">
        <f t="shared" si="83"/>
        <v>109413.8704</v>
      </c>
      <c r="G128" s="74">
        <f t="shared" si="84"/>
        <v>20788.635376000002</v>
      </c>
      <c r="H128" s="76">
        <f t="shared" si="85"/>
        <v>130202.50577600001</v>
      </c>
      <c r="I128" s="105"/>
      <c r="J128" s="106"/>
      <c r="K128" s="107"/>
      <c r="L128" s="80"/>
      <c r="M128" s="81">
        <f t="shared" si="92"/>
        <v>0</v>
      </c>
      <c r="N128" s="82"/>
      <c r="O128" s="83">
        <f t="shared" si="93"/>
        <v>0</v>
      </c>
      <c r="P128" s="83">
        <f t="shared" si="94"/>
        <v>0</v>
      </c>
      <c r="Q128" s="108"/>
      <c r="R128" s="80"/>
      <c r="S128" s="81">
        <f t="shared" si="95"/>
        <v>0</v>
      </c>
      <c r="T128" s="82"/>
      <c r="U128" s="83">
        <f t="shared" si="96"/>
        <v>0</v>
      </c>
      <c r="V128" s="83">
        <f t="shared" si="97"/>
        <v>0</v>
      </c>
      <c r="W128" s="109"/>
      <c r="X128" s="80"/>
      <c r="Y128" s="81">
        <f t="shared" si="98"/>
        <v>0</v>
      </c>
      <c r="Z128" s="82"/>
      <c r="AA128" s="83">
        <f t="shared" si="99"/>
        <v>0</v>
      </c>
      <c r="AB128" s="83">
        <f t="shared" si="100"/>
        <v>0</v>
      </c>
      <c r="AC128" s="109"/>
      <c r="AD128" s="85" t="e">
        <f t="shared" si="68"/>
        <v>#DIV/0!</v>
      </c>
      <c r="AE128" s="86"/>
      <c r="AF128" s="87"/>
      <c r="AG128" s="88"/>
      <c r="AH128" s="114"/>
      <c r="AI128" s="86"/>
      <c r="AJ128" s="87"/>
      <c r="AK128" s="88"/>
      <c r="AL128" s="114"/>
      <c r="AM128" s="86">
        <v>262100.84033613445</v>
      </c>
      <c r="AN128" s="87">
        <f t="shared" si="101"/>
        <v>49799.159663865546</v>
      </c>
      <c r="AO128" s="90">
        <f t="shared" si="102"/>
        <v>311900</v>
      </c>
      <c r="AP128" s="91" t="s">
        <v>454</v>
      </c>
      <c r="AQ128" s="113"/>
      <c r="AR128" s="111"/>
      <c r="AS128" s="112">
        <v>128708</v>
      </c>
      <c r="AT128" s="91" t="s">
        <v>455</v>
      </c>
      <c r="AU128" s="86"/>
      <c r="AV128" s="87"/>
      <c r="AW128" s="90"/>
      <c r="AX128" s="197"/>
      <c r="AY128" s="243"/>
      <c r="AZ128" s="92"/>
      <c r="BA128" s="29"/>
      <c r="BB128" s="99">
        <f t="shared" si="86"/>
        <v>119261.118736</v>
      </c>
      <c r="BC128" s="93"/>
      <c r="BD128" s="93"/>
      <c r="BE128" s="93"/>
      <c r="BF128" s="93"/>
      <c r="BG128" s="93"/>
      <c r="BH128" s="93">
        <f t="shared" si="103"/>
        <v>262100.84033613445</v>
      </c>
      <c r="BI128" s="93"/>
      <c r="BJ128" s="93"/>
      <c r="BK128" s="94">
        <f t="shared" si="69"/>
        <v>2</v>
      </c>
      <c r="BM128" s="95">
        <f t="shared" si="70"/>
        <v>190680.97953606723</v>
      </c>
      <c r="BN128" s="96">
        <f t="shared" si="71"/>
        <v>262100.84033613445</v>
      </c>
      <c r="BO128" s="248">
        <f t="shared" si="104"/>
        <v>119261.118736</v>
      </c>
      <c r="BP128" s="183">
        <f t="shared" si="72"/>
        <v>176800.56402662609</v>
      </c>
      <c r="BQ128" s="184">
        <f t="shared" si="73"/>
        <v>101002.93576625358</v>
      </c>
      <c r="BR128" s="232">
        <f t="shared" si="74"/>
        <v>0.52969591414936545</v>
      </c>
      <c r="BS128" s="184"/>
      <c r="BT128" s="97"/>
      <c r="BU128" s="171">
        <f t="shared" si="75"/>
        <v>190681</v>
      </c>
      <c r="BV128" s="175">
        <f t="shared" si="76"/>
        <v>36229</v>
      </c>
      <c r="BW128" s="176">
        <f t="shared" si="77"/>
        <v>226910</v>
      </c>
    </row>
    <row r="129" spans="1:75" s="35" customFormat="1" ht="84.95" customHeight="1" x14ac:dyDescent="0.3">
      <c r="A129" s="214">
        <v>186</v>
      </c>
      <c r="B129" s="104" t="s">
        <v>456</v>
      </c>
      <c r="C129" s="217" t="s">
        <v>18</v>
      </c>
      <c r="D129" s="206">
        <v>26406</v>
      </c>
      <c r="E129" s="74">
        <f t="shared" si="82"/>
        <v>1484.0172</v>
      </c>
      <c r="F129" s="75">
        <f t="shared" si="83"/>
        <v>27890.017199999998</v>
      </c>
      <c r="G129" s="74">
        <f t="shared" si="84"/>
        <v>5299.1032679999998</v>
      </c>
      <c r="H129" s="76">
        <f t="shared" si="85"/>
        <v>33189.120468000001</v>
      </c>
      <c r="I129" s="105"/>
      <c r="J129" s="106"/>
      <c r="K129" s="107"/>
      <c r="L129" s="80"/>
      <c r="M129" s="81">
        <f t="shared" si="92"/>
        <v>0</v>
      </c>
      <c r="N129" s="82"/>
      <c r="O129" s="83">
        <f t="shared" si="93"/>
        <v>0</v>
      </c>
      <c r="P129" s="83">
        <f t="shared" si="94"/>
        <v>0</v>
      </c>
      <c r="Q129" s="108"/>
      <c r="R129" s="80"/>
      <c r="S129" s="81">
        <f t="shared" si="95"/>
        <v>0</v>
      </c>
      <c r="T129" s="82"/>
      <c r="U129" s="83">
        <f t="shared" si="96"/>
        <v>0</v>
      </c>
      <c r="V129" s="83">
        <f t="shared" si="97"/>
        <v>0</v>
      </c>
      <c r="W129" s="109"/>
      <c r="X129" s="80"/>
      <c r="Y129" s="81">
        <f t="shared" si="98"/>
        <v>0</v>
      </c>
      <c r="Z129" s="82"/>
      <c r="AA129" s="83">
        <f t="shared" si="99"/>
        <v>0</v>
      </c>
      <c r="AB129" s="83">
        <f t="shared" si="100"/>
        <v>0</v>
      </c>
      <c r="AC129" s="109"/>
      <c r="AD129" s="85" t="e">
        <f t="shared" si="68"/>
        <v>#DIV/0!</v>
      </c>
      <c r="AE129" s="86"/>
      <c r="AF129" s="87"/>
      <c r="AG129" s="88"/>
      <c r="AH129" s="114"/>
      <c r="AI129" s="86"/>
      <c r="AJ129" s="87"/>
      <c r="AK129" s="88"/>
      <c r="AL129" s="114"/>
      <c r="AM129" s="86">
        <v>25966.386554621851</v>
      </c>
      <c r="AN129" s="87">
        <f t="shared" si="101"/>
        <v>4933.6134453781515</v>
      </c>
      <c r="AO129" s="90">
        <f t="shared" si="102"/>
        <v>30900.000000000004</v>
      </c>
      <c r="AP129" s="91" t="s">
        <v>457</v>
      </c>
      <c r="AQ129" s="86"/>
      <c r="AR129" s="87"/>
      <c r="AS129" s="90"/>
      <c r="AT129" s="91"/>
      <c r="AU129" s="86"/>
      <c r="AV129" s="87"/>
      <c r="AW129" s="90"/>
      <c r="AX129" s="197"/>
      <c r="AY129" s="243"/>
      <c r="AZ129" s="92"/>
      <c r="BA129" s="29"/>
      <c r="BB129" s="99">
        <f t="shared" si="86"/>
        <v>30400.118748000001</v>
      </c>
      <c r="BC129" s="93"/>
      <c r="BD129" s="93"/>
      <c r="BE129" s="93"/>
      <c r="BF129" s="93"/>
      <c r="BG129" s="93"/>
      <c r="BH129" s="93">
        <f t="shared" si="103"/>
        <v>25966.386554621851</v>
      </c>
      <c r="BI129" s="93"/>
      <c r="BJ129" s="93"/>
      <c r="BK129" s="94">
        <f t="shared" si="69"/>
        <v>2</v>
      </c>
      <c r="BM129" s="95">
        <f t="shared" si="70"/>
        <v>28183.252651310926</v>
      </c>
      <c r="BN129" s="96">
        <f t="shared" si="71"/>
        <v>30400.118748000001</v>
      </c>
      <c r="BO129" s="248">
        <f t="shared" si="104"/>
        <v>25966.386554621851</v>
      </c>
      <c r="BP129" s="183">
        <f t="shared" si="72"/>
        <v>28095.929148490086</v>
      </c>
      <c r="BQ129" s="184">
        <f t="shared" si="73"/>
        <v>3135.1220999027946</v>
      </c>
      <c r="BR129" s="232">
        <f t="shared" si="74"/>
        <v>0.11124060585522823</v>
      </c>
      <c r="BS129" s="184"/>
      <c r="BT129" s="97"/>
      <c r="BU129" s="171">
        <f t="shared" si="75"/>
        <v>28183</v>
      </c>
      <c r="BV129" s="175">
        <f t="shared" si="76"/>
        <v>5355</v>
      </c>
      <c r="BW129" s="176">
        <f t="shared" si="77"/>
        <v>33538</v>
      </c>
    </row>
    <row r="130" spans="1:75" s="35" customFormat="1" ht="84.95" customHeight="1" x14ac:dyDescent="0.3">
      <c r="A130" s="214">
        <v>187</v>
      </c>
      <c r="B130" s="104" t="s">
        <v>1456</v>
      </c>
      <c r="C130" s="217" t="s">
        <v>18</v>
      </c>
      <c r="D130" s="206">
        <v>37635</v>
      </c>
      <c r="E130" s="74">
        <f t="shared" si="82"/>
        <v>2115.087</v>
      </c>
      <c r="F130" s="75">
        <f t="shared" si="83"/>
        <v>39750.087</v>
      </c>
      <c r="G130" s="74">
        <f t="shared" si="84"/>
        <v>7552.5165299999999</v>
      </c>
      <c r="H130" s="76">
        <f t="shared" si="85"/>
        <v>47302.60353</v>
      </c>
      <c r="I130" s="105"/>
      <c r="J130" s="106"/>
      <c r="K130" s="107"/>
      <c r="L130" s="80"/>
      <c r="M130" s="81">
        <f t="shared" si="92"/>
        <v>0</v>
      </c>
      <c r="N130" s="82"/>
      <c r="O130" s="83">
        <f t="shared" si="93"/>
        <v>0</v>
      </c>
      <c r="P130" s="83">
        <f t="shared" si="94"/>
        <v>0</v>
      </c>
      <c r="Q130" s="108"/>
      <c r="R130" s="80"/>
      <c r="S130" s="81">
        <f t="shared" si="95"/>
        <v>0</v>
      </c>
      <c r="T130" s="82"/>
      <c r="U130" s="83">
        <f t="shared" si="96"/>
        <v>0</v>
      </c>
      <c r="V130" s="83">
        <f t="shared" si="97"/>
        <v>0</v>
      </c>
      <c r="W130" s="109"/>
      <c r="X130" s="80"/>
      <c r="Y130" s="81">
        <f t="shared" si="98"/>
        <v>0</v>
      </c>
      <c r="Z130" s="82"/>
      <c r="AA130" s="83">
        <f t="shared" si="99"/>
        <v>0</v>
      </c>
      <c r="AB130" s="83">
        <f t="shared" si="100"/>
        <v>0</v>
      </c>
      <c r="AC130" s="109"/>
      <c r="AD130" s="85" t="e">
        <f t="shared" si="68"/>
        <v>#DIV/0!</v>
      </c>
      <c r="AE130" s="86"/>
      <c r="AF130" s="87"/>
      <c r="AG130" s="88"/>
      <c r="AH130" s="114"/>
      <c r="AI130" s="86"/>
      <c r="AJ130" s="87"/>
      <c r="AK130" s="88"/>
      <c r="AL130" s="114"/>
      <c r="AM130" s="86">
        <v>53193.277310924372</v>
      </c>
      <c r="AN130" s="87">
        <f t="shared" si="101"/>
        <v>10106.72268907563</v>
      </c>
      <c r="AO130" s="90">
        <f t="shared" si="102"/>
        <v>63300</v>
      </c>
      <c r="AP130" s="91" t="s">
        <v>458</v>
      </c>
      <c r="AQ130" s="86"/>
      <c r="AR130" s="87"/>
      <c r="AS130" s="90"/>
      <c r="AT130" s="91"/>
      <c r="AU130" s="86"/>
      <c r="AV130" s="87"/>
      <c r="AW130" s="90"/>
      <c r="AX130" s="197"/>
      <c r="AY130" s="243"/>
      <c r="AZ130" s="92"/>
      <c r="BA130" s="29"/>
      <c r="BB130" s="99">
        <f t="shared" si="86"/>
        <v>43327.594830000002</v>
      </c>
      <c r="BC130" s="93"/>
      <c r="BD130" s="93"/>
      <c r="BE130" s="93"/>
      <c r="BF130" s="93"/>
      <c r="BG130" s="93"/>
      <c r="BH130" s="93">
        <f t="shared" si="103"/>
        <v>53193.277310924372</v>
      </c>
      <c r="BI130" s="93"/>
      <c r="BJ130" s="93"/>
      <c r="BK130" s="94">
        <f t="shared" si="69"/>
        <v>2</v>
      </c>
      <c r="BM130" s="95">
        <f t="shared" si="70"/>
        <v>48260.436070462187</v>
      </c>
      <c r="BN130" s="96">
        <f t="shared" si="71"/>
        <v>53193.277310924372</v>
      </c>
      <c r="BO130" s="248">
        <f t="shared" si="104"/>
        <v>43327.594830000002</v>
      </c>
      <c r="BP130" s="183">
        <f t="shared" si="72"/>
        <v>48007.674042881554</v>
      </c>
      <c r="BQ130" s="184">
        <f t="shared" si="73"/>
        <v>6976.0909832949028</v>
      </c>
      <c r="BR130" s="232">
        <f t="shared" si="74"/>
        <v>0.14455093139045674</v>
      </c>
      <c r="BS130" s="184"/>
      <c r="BT130" s="97"/>
      <c r="BU130" s="171">
        <f t="shared" si="75"/>
        <v>48260</v>
      </c>
      <c r="BV130" s="175">
        <f t="shared" si="76"/>
        <v>9169</v>
      </c>
      <c r="BW130" s="176">
        <f t="shared" si="77"/>
        <v>57429</v>
      </c>
    </row>
    <row r="131" spans="1:75" s="35" customFormat="1" ht="122.25" customHeight="1" x14ac:dyDescent="0.3">
      <c r="A131" s="214">
        <v>188</v>
      </c>
      <c r="B131" s="104" t="s">
        <v>459</v>
      </c>
      <c r="C131" s="217" t="s">
        <v>18</v>
      </c>
      <c r="D131" s="206">
        <v>42656</v>
      </c>
      <c r="E131" s="74">
        <f t="shared" si="82"/>
        <v>2397.2671999999998</v>
      </c>
      <c r="F131" s="75">
        <f t="shared" si="83"/>
        <v>45053.267200000002</v>
      </c>
      <c r="G131" s="74">
        <f t="shared" si="84"/>
        <v>8560.1207680000007</v>
      </c>
      <c r="H131" s="76">
        <f t="shared" si="85"/>
        <v>53613.387968000003</v>
      </c>
      <c r="I131" s="105"/>
      <c r="J131" s="106"/>
      <c r="K131" s="107"/>
      <c r="L131" s="80"/>
      <c r="M131" s="81">
        <f t="shared" si="92"/>
        <v>0</v>
      </c>
      <c r="N131" s="82"/>
      <c r="O131" s="83">
        <f t="shared" si="93"/>
        <v>0</v>
      </c>
      <c r="P131" s="83">
        <f t="shared" si="94"/>
        <v>0</v>
      </c>
      <c r="Q131" s="108"/>
      <c r="R131" s="80"/>
      <c r="S131" s="81">
        <f t="shared" si="95"/>
        <v>0</v>
      </c>
      <c r="T131" s="82"/>
      <c r="U131" s="83">
        <f t="shared" si="96"/>
        <v>0</v>
      </c>
      <c r="V131" s="83">
        <f t="shared" si="97"/>
        <v>0</v>
      </c>
      <c r="W131" s="109"/>
      <c r="X131" s="80"/>
      <c r="Y131" s="81">
        <f t="shared" si="98"/>
        <v>0</v>
      </c>
      <c r="Z131" s="82"/>
      <c r="AA131" s="83">
        <f t="shared" si="99"/>
        <v>0</v>
      </c>
      <c r="AB131" s="83">
        <f t="shared" si="100"/>
        <v>0</v>
      </c>
      <c r="AC131" s="109"/>
      <c r="AD131" s="85" t="e">
        <f t="shared" si="68"/>
        <v>#DIV/0!</v>
      </c>
      <c r="AE131" s="86"/>
      <c r="AF131" s="87"/>
      <c r="AG131" s="88"/>
      <c r="AH131" s="114"/>
      <c r="AI131" s="86"/>
      <c r="AJ131" s="87"/>
      <c r="AK131" s="88"/>
      <c r="AL131" s="114"/>
      <c r="AM131" s="86">
        <v>42100.840336134454</v>
      </c>
      <c r="AN131" s="87">
        <f t="shared" si="101"/>
        <v>7999.1596638655465</v>
      </c>
      <c r="AO131" s="90">
        <f t="shared" si="102"/>
        <v>50100</v>
      </c>
      <c r="AP131" s="91" t="s">
        <v>460</v>
      </c>
      <c r="AQ131" s="113"/>
      <c r="AR131" s="111"/>
      <c r="AS131" s="112">
        <v>48290</v>
      </c>
      <c r="AT131" s="91" t="s">
        <v>461</v>
      </c>
      <c r="AU131" s="86"/>
      <c r="AV131" s="87"/>
      <c r="AW131" s="90"/>
      <c r="AX131" s="197"/>
      <c r="AY131" s="243"/>
      <c r="AZ131" s="92"/>
      <c r="BA131" s="29"/>
      <c r="BB131" s="99">
        <f t="shared" si="86"/>
        <v>49108.061248000005</v>
      </c>
      <c r="BC131" s="93"/>
      <c r="BD131" s="93"/>
      <c r="BE131" s="93"/>
      <c r="BF131" s="93"/>
      <c r="BG131" s="93"/>
      <c r="BH131" s="93">
        <f t="shared" si="103"/>
        <v>42100.840336134454</v>
      </c>
      <c r="BI131" s="93"/>
      <c r="BJ131" s="93"/>
      <c r="BK131" s="94">
        <f t="shared" si="69"/>
        <v>2</v>
      </c>
      <c r="BM131" s="95">
        <f t="shared" si="70"/>
        <v>45604.450792067233</v>
      </c>
      <c r="BN131" s="96">
        <f t="shared" si="71"/>
        <v>49108.061248000005</v>
      </c>
      <c r="BO131" s="248">
        <f t="shared" si="104"/>
        <v>42100.840336134461</v>
      </c>
      <c r="BP131" s="183">
        <f t="shared" si="72"/>
        <v>45469.667315905885</v>
      </c>
      <c r="BQ131" s="184">
        <f t="shared" si="73"/>
        <v>4954.8534240523149</v>
      </c>
      <c r="BR131" s="232">
        <f t="shared" si="74"/>
        <v>0.10864846167414427</v>
      </c>
      <c r="BS131" s="184"/>
      <c r="BT131" s="97"/>
      <c r="BU131" s="171">
        <f t="shared" si="75"/>
        <v>45604</v>
      </c>
      <c r="BV131" s="175">
        <f t="shared" si="76"/>
        <v>8665</v>
      </c>
      <c r="BW131" s="176">
        <f t="shared" si="77"/>
        <v>54269</v>
      </c>
    </row>
    <row r="132" spans="1:75" s="35" customFormat="1" ht="84.95" customHeight="1" x14ac:dyDescent="0.3">
      <c r="A132" s="214">
        <v>189</v>
      </c>
      <c r="B132" s="104" t="s">
        <v>462</v>
      </c>
      <c r="C132" s="217" t="s">
        <v>18</v>
      </c>
      <c r="D132" s="206">
        <v>54843</v>
      </c>
      <c r="E132" s="74">
        <f t="shared" si="82"/>
        <v>3082.1765999999998</v>
      </c>
      <c r="F132" s="75">
        <f t="shared" si="83"/>
        <v>57925.176599999999</v>
      </c>
      <c r="G132" s="74">
        <f t="shared" si="84"/>
        <v>11005.783554</v>
      </c>
      <c r="H132" s="76">
        <f t="shared" si="85"/>
        <v>68930.960154</v>
      </c>
      <c r="I132" s="105"/>
      <c r="J132" s="106"/>
      <c r="K132" s="107"/>
      <c r="L132" s="80"/>
      <c r="M132" s="81">
        <f t="shared" si="92"/>
        <v>0</v>
      </c>
      <c r="N132" s="82"/>
      <c r="O132" s="83">
        <f t="shared" si="93"/>
        <v>0</v>
      </c>
      <c r="P132" s="83">
        <f t="shared" si="94"/>
        <v>0</v>
      </c>
      <c r="Q132" s="108"/>
      <c r="R132" s="80"/>
      <c r="S132" s="81">
        <f t="shared" si="95"/>
        <v>0</v>
      </c>
      <c r="T132" s="82"/>
      <c r="U132" s="83">
        <f t="shared" si="96"/>
        <v>0</v>
      </c>
      <c r="V132" s="83">
        <f t="shared" si="97"/>
        <v>0</v>
      </c>
      <c r="W132" s="109"/>
      <c r="X132" s="80"/>
      <c r="Y132" s="81">
        <f t="shared" si="98"/>
        <v>0</v>
      </c>
      <c r="Z132" s="82"/>
      <c r="AA132" s="83">
        <f t="shared" si="99"/>
        <v>0</v>
      </c>
      <c r="AB132" s="83">
        <f t="shared" si="100"/>
        <v>0</v>
      </c>
      <c r="AC132" s="109"/>
      <c r="AD132" s="85" t="e">
        <f t="shared" si="68"/>
        <v>#DIV/0!</v>
      </c>
      <c r="AE132" s="86"/>
      <c r="AF132" s="87"/>
      <c r="AG132" s="88"/>
      <c r="AH132" s="114"/>
      <c r="AI132" s="86"/>
      <c r="AJ132" s="87"/>
      <c r="AK132" s="88"/>
      <c r="AL132" s="114"/>
      <c r="AM132" s="86">
        <v>56134.45378151261</v>
      </c>
      <c r="AN132" s="87">
        <f t="shared" si="101"/>
        <v>10665.546218487396</v>
      </c>
      <c r="AO132" s="90">
        <f t="shared" si="102"/>
        <v>66800</v>
      </c>
      <c r="AP132" s="91" t="s">
        <v>463</v>
      </c>
      <c r="AQ132" s="113"/>
      <c r="AR132" s="111"/>
      <c r="AS132" s="112">
        <v>64390</v>
      </c>
      <c r="AT132" s="91" t="s">
        <v>464</v>
      </c>
      <c r="AU132" s="86"/>
      <c r="AV132" s="87"/>
      <c r="AW132" s="90"/>
      <c r="AX132" s="197"/>
      <c r="AY132" s="243"/>
      <c r="AZ132" s="92"/>
      <c r="BA132" s="29"/>
      <c r="BB132" s="99">
        <f t="shared" si="86"/>
        <v>63138.442494000003</v>
      </c>
      <c r="BC132" s="93"/>
      <c r="BD132" s="93"/>
      <c r="BE132" s="93"/>
      <c r="BF132" s="93"/>
      <c r="BG132" s="93"/>
      <c r="BH132" s="93">
        <f t="shared" si="103"/>
        <v>56134.45378151261</v>
      </c>
      <c r="BI132" s="93"/>
      <c r="BJ132" s="93"/>
      <c r="BK132" s="94">
        <f t="shared" si="69"/>
        <v>2</v>
      </c>
      <c r="BM132" s="95">
        <f t="shared" si="70"/>
        <v>59636.448137756306</v>
      </c>
      <c r="BN132" s="96">
        <f t="shared" si="71"/>
        <v>63138.442494000003</v>
      </c>
      <c r="BO132" s="248">
        <f t="shared" si="104"/>
        <v>56134.45378151261</v>
      </c>
      <c r="BP132" s="183">
        <f t="shared" si="72"/>
        <v>59533.536616063175</v>
      </c>
      <c r="BQ132" s="184">
        <f t="shared" si="73"/>
        <v>4952.5679139538715</v>
      </c>
      <c r="BR132" s="232">
        <f t="shared" si="74"/>
        <v>8.3045990641725728E-2</v>
      </c>
      <c r="BS132" s="184"/>
      <c r="BT132" s="97"/>
      <c r="BU132" s="171">
        <f t="shared" si="75"/>
        <v>59636</v>
      </c>
      <c r="BV132" s="175">
        <f t="shared" si="76"/>
        <v>11331</v>
      </c>
      <c r="BW132" s="176">
        <f t="shared" si="77"/>
        <v>70967</v>
      </c>
    </row>
    <row r="133" spans="1:75" s="35" customFormat="1" ht="84.95" customHeight="1" x14ac:dyDescent="0.3">
      <c r="A133" s="214">
        <v>190</v>
      </c>
      <c r="B133" s="104" t="s">
        <v>465</v>
      </c>
      <c r="C133" s="217" t="s">
        <v>18</v>
      </c>
      <c r="D133" s="206">
        <v>172905</v>
      </c>
      <c r="E133" s="74">
        <f t="shared" si="82"/>
        <v>9717.2610000000004</v>
      </c>
      <c r="F133" s="75">
        <f t="shared" si="83"/>
        <v>182622.261</v>
      </c>
      <c r="G133" s="74">
        <f t="shared" si="84"/>
        <v>34698.229590000003</v>
      </c>
      <c r="H133" s="76">
        <f t="shared" si="85"/>
        <v>217320.49059</v>
      </c>
      <c r="I133" s="105"/>
      <c r="J133" s="106"/>
      <c r="K133" s="107"/>
      <c r="L133" s="80"/>
      <c r="M133" s="81">
        <f t="shared" si="92"/>
        <v>0</v>
      </c>
      <c r="N133" s="82"/>
      <c r="O133" s="83">
        <f t="shared" si="93"/>
        <v>0</v>
      </c>
      <c r="P133" s="83">
        <f t="shared" si="94"/>
        <v>0</v>
      </c>
      <c r="Q133" s="108"/>
      <c r="R133" s="80"/>
      <c r="S133" s="81">
        <f t="shared" si="95"/>
        <v>0</v>
      </c>
      <c r="T133" s="82"/>
      <c r="U133" s="83">
        <f t="shared" si="96"/>
        <v>0</v>
      </c>
      <c r="V133" s="83">
        <f t="shared" si="97"/>
        <v>0</v>
      </c>
      <c r="W133" s="109"/>
      <c r="X133" s="80"/>
      <c r="Y133" s="81">
        <f t="shared" si="98"/>
        <v>0</v>
      </c>
      <c r="Z133" s="82"/>
      <c r="AA133" s="83">
        <f t="shared" si="99"/>
        <v>0</v>
      </c>
      <c r="AB133" s="83">
        <f t="shared" si="100"/>
        <v>0</v>
      </c>
      <c r="AC133" s="109"/>
      <c r="AD133" s="85" t="e">
        <f t="shared" si="68"/>
        <v>#DIV/0!</v>
      </c>
      <c r="AE133" s="86"/>
      <c r="AF133" s="87"/>
      <c r="AG133" s="88"/>
      <c r="AH133" s="114"/>
      <c r="AI133" s="86"/>
      <c r="AJ133" s="87"/>
      <c r="AK133" s="88"/>
      <c r="AL133" s="114"/>
      <c r="AM133" s="86">
        <v>76386.554621848743</v>
      </c>
      <c r="AN133" s="87">
        <f t="shared" si="101"/>
        <v>14513.445378151262</v>
      </c>
      <c r="AO133" s="90">
        <f t="shared" si="102"/>
        <v>90900</v>
      </c>
      <c r="AP133" s="91" t="s">
        <v>466</v>
      </c>
      <c r="AQ133" s="113"/>
      <c r="AR133" s="111"/>
      <c r="AS133" s="112">
        <v>79900</v>
      </c>
      <c r="AT133" s="91" t="s">
        <v>467</v>
      </c>
      <c r="AU133" s="86"/>
      <c r="AV133" s="87"/>
      <c r="AW133" s="90"/>
      <c r="AX133" s="197"/>
      <c r="AY133" s="243"/>
      <c r="AZ133" s="92"/>
      <c r="BA133" s="29"/>
      <c r="BB133" s="99">
        <f t="shared" si="86"/>
        <v>199058.26449</v>
      </c>
      <c r="BC133" s="93"/>
      <c r="BD133" s="93"/>
      <c r="BE133" s="93"/>
      <c r="BF133" s="93"/>
      <c r="BG133" s="93"/>
      <c r="BH133" s="93">
        <f t="shared" si="103"/>
        <v>76386.554621848743</v>
      </c>
      <c r="BI133" s="93"/>
      <c r="BJ133" s="93"/>
      <c r="BK133" s="94">
        <f t="shared" si="69"/>
        <v>2</v>
      </c>
      <c r="BM133" s="95">
        <f t="shared" si="70"/>
        <v>137722.40955592436</v>
      </c>
      <c r="BN133" s="96">
        <f t="shared" si="71"/>
        <v>199058.26449</v>
      </c>
      <c r="BO133" s="248">
        <f t="shared" si="104"/>
        <v>76386.554621848714</v>
      </c>
      <c r="BP133" s="183">
        <f t="shared" si="72"/>
        <v>123310.07660931769</v>
      </c>
      <c r="BQ133" s="184">
        <f t="shared" si="73"/>
        <v>86741.997907518511</v>
      </c>
      <c r="BR133" s="232">
        <f t="shared" si="74"/>
        <v>0.62983212526713417</v>
      </c>
      <c r="BS133" s="184"/>
      <c r="BT133" s="97"/>
      <c r="BU133" s="171">
        <f t="shared" si="75"/>
        <v>137722</v>
      </c>
      <c r="BV133" s="175">
        <f t="shared" si="76"/>
        <v>26167</v>
      </c>
      <c r="BW133" s="176">
        <f t="shared" si="77"/>
        <v>163889</v>
      </c>
    </row>
    <row r="134" spans="1:75" s="35" customFormat="1" ht="84.95" customHeight="1" x14ac:dyDescent="0.3">
      <c r="A134" s="214">
        <v>191</v>
      </c>
      <c r="B134" s="104" t="s">
        <v>468</v>
      </c>
      <c r="C134" s="217" t="s">
        <v>18</v>
      </c>
      <c r="D134" s="206">
        <v>170205</v>
      </c>
      <c r="E134" s="74">
        <f t="shared" si="82"/>
        <v>9565.5210000000006</v>
      </c>
      <c r="F134" s="75">
        <f t="shared" si="83"/>
        <v>179770.52100000001</v>
      </c>
      <c r="G134" s="74">
        <f t="shared" si="84"/>
        <v>34156.398990000002</v>
      </c>
      <c r="H134" s="76">
        <f t="shared" si="85"/>
        <v>213926.91999000002</v>
      </c>
      <c r="I134" s="105"/>
      <c r="J134" s="106"/>
      <c r="K134" s="107"/>
      <c r="L134" s="80"/>
      <c r="M134" s="81">
        <f t="shared" si="92"/>
        <v>0</v>
      </c>
      <c r="N134" s="82"/>
      <c r="O134" s="83">
        <f t="shared" si="93"/>
        <v>0</v>
      </c>
      <c r="P134" s="83">
        <f t="shared" si="94"/>
        <v>0</v>
      </c>
      <c r="Q134" s="108"/>
      <c r="R134" s="80"/>
      <c r="S134" s="81">
        <f t="shared" si="95"/>
        <v>0</v>
      </c>
      <c r="T134" s="82"/>
      <c r="U134" s="83">
        <f t="shared" si="96"/>
        <v>0</v>
      </c>
      <c r="V134" s="83">
        <f t="shared" si="97"/>
        <v>0</v>
      </c>
      <c r="W134" s="109"/>
      <c r="X134" s="80"/>
      <c r="Y134" s="81">
        <f t="shared" si="98"/>
        <v>0</v>
      </c>
      <c r="Z134" s="82"/>
      <c r="AA134" s="83">
        <f t="shared" si="99"/>
        <v>0</v>
      </c>
      <c r="AB134" s="83">
        <f t="shared" si="100"/>
        <v>0</v>
      </c>
      <c r="AC134" s="109"/>
      <c r="AD134" s="85" t="e">
        <f t="shared" si="68"/>
        <v>#DIV/0!</v>
      </c>
      <c r="AE134" s="86"/>
      <c r="AF134" s="87"/>
      <c r="AG134" s="88"/>
      <c r="AH134" s="114"/>
      <c r="AI134" s="86"/>
      <c r="AJ134" s="87"/>
      <c r="AK134" s="88"/>
      <c r="AL134" s="114"/>
      <c r="AM134" s="86">
        <v>355378.15126050421</v>
      </c>
      <c r="AN134" s="87">
        <f t="shared" si="101"/>
        <v>67521.848739495807</v>
      </c>
      <c r="AO134" s="90">
        <f t="shared" si="102"/>
        <v>422900</v>
      </c>
      <c r="AP134" s="91" t="s">
        <v>469</v>
      </c>
      <c r="AQ134" s="86"/>
      <c r="AR134" s="87"/>
      <c r="AS134" s="90"/>
      <c r="AT134" s="91"/>
      <c r="AU134" s="86"/>
      <c r="AV134" s="87"/>
      <c r="AW134" s="90"/>
      <c r="AX134" s="197"/>
      <c r="AY134" s="243"/>
      <c r="AZ134" s="92"/>
      <c r="BA134" s="29"/>
      <c r="BB134" s="99">
        <f t="shared" si="86"/>
        <v>195949.86789000002</v>
      </c>
      <c r="BC134" s="93"/>
      <c r="BD134" s="93"/>
      <c r="BE134" s="93"/>
      <c r="BF134" s="93"/>
      <c r="BG134" s="93"/>
      <c r="BH134" s="93">
        <f t="shared" si="103"/>
        <v>355378.15126050421</v>
      </c>
      <c r="BI134" s="93"/>
      <c r="BJ134" s="93"/>
      <c r="BK134" s="94">
        <f t="shared" si="69"/>
        <v>2</v>
      </c>
      <c r="BM134" s="95">
        <f t="shared" si="70"/>
        <v>275664.00957525213</v>
      </c>
      <c r="BN134" s="96">
        <f t="shared" si="71"/>
        <v>355378.15126050421</v>
      </c>
      <c r="BO134" s="248">
        <f t="shared" si="104"/>
        <v>195949.86789000005</v>
      </c>
      <c r="BP134" s="183">
        <f t="shared" si="72"/>
        <v>263886.91098743083</v>
      </c>
      <c r="BQ134" s="184">
        <f t="shared" si="73"/>
        <v>112732.82028421394</v>
      </c>
      <c r="BR134" s="232">
        <f t="shared" si="74"/>
        <v>0.40895008549688666</v>
      </c>
      <c r="BS134" s="184"/>
      <c r="BT134" s="97"/>
      <c r="BU134" s="171">
        <f t="shared" si="75"/>
        <v>275664</v>
      </c>
      <c r="BV134" s="175">
        <f t="shared" si="76"/>
        <v>52376</v>
      </c>
      <c r="BW134" s="176">
        <f t="shared" si="77"/>
        <v>328040</v>
      </c>
    </row>
    <row r="135" spans="1:75" s="35" customFormat="1" ht="84.95" customHeight="1" x14ac:dyDescent="0.3">
      <c r="A135" s="214">
        <v>195</v>
      </c>
      <c r="B135" s="104" t="s">
        <v>1457</v>
      </c>
      <c r="C135" s="217" t="s">
        <v>482</v>
      </c>
      <c r="D135" s="206">
        <v>23955</v>
      </c>
      <c r="E135" s="74">
        <f t="shared" si="82"/>
        <v>1346.271</v>
      </c>
      <c r="F135" s="75">
        <f t="shared" si="83"/>
        <v>25301.271000000001</v>
      </c>
      <c r="G135" s="74">
        <f t="shared" si="84"/>
        <v>4807.2414900000003</v>
      </c>
      <c r="H135" s="76">
        <f t="shared" si="85"/>
        <v>30108.512490000001</v>
      </c>
      <c r="I135" s="105"/>
      <c r="J135" s="106"/>
      <c r="K135" s="107"/>
      <c r="L135" s="80"/>
      <c r="M135" s="81">
        <f t="shared" si="92"/>
        <v>0</v>
      </c>
      <c r="N135" s="82"/>
      <c r="O135" s="83">
        <f t="shared" si="93"/>
        <v>0</v>
      </c>
      <c r="P135" s="83">
        <f t="shared" si="94"/>
        <v>0</v>
      </c>
      <c r="Q135" s="108"/>
      <c r="R135" s="80"/>
      <c r="S135" s="81">
        <f t="shared" si="95"/>
        <v>0</v>
      </c>
      <c r="T135" s="82"/>
      <c r="U135" s="83">
        <f t="shared" si="96"/>
        <v>0</v>
      </c>
      <c r="V135" s="83">
        <f t="shared" si="97"/>
        <v>0</v>
      </c>
      <c r="W135" s="109"/>
      <c r="X135" s="80"/>
      <c r="Y135" s="81">
        <f t="shared" si="98"/>
        <v>0</v>
      </c>
      <c r="Z135" s="82"/>
      <c r="AA135" s="83">
        <f t="shared" si="99"/>
        <v>0</v>
      </c>
      <c r="AB135" s="83">
        <f t="shared" si="100"/>
        <v>0</v>
      </c>
      <c r="AC135" s="109"/>
      <c r="AD135" s="85" t="e">
        <f t="shared" si="68"/>
        <v>#DIV/0!</v>
      </c>
      <c r="AE135" s="86"/>
      <c r="AF135" s="87"/>
      <c r="AG135" s="88"/>
      <c r="AH135" s="114"/>
      <c r="AI135" s="86"/>
      <c r="AJ135" s="87"/>
      <c r="AK135" s="88"/>
      <c r="AL135" s="114"/>
      <c r="AM135" s="86"/>
      <c r="AN135" s="87"/>
      <c r="AO135" s="90"/>
      <c r="AP135" s="91"/>
      <c r="AQ135" s="86"/>
      <c r="AR135" s="87"/>
      <c r="AS135" s="90"/>
      <c r="AT135" s="91"/>
      <c r="AU135" s="86"/>
      <c r="AV135" s="87"/>
      <c r="AW135" s="90"/>
      <c r="AX135" s="197"/>
      <c r="AY135" s="243"/>
      <c r="AZ135" s="92"/>
      <c r="BA135" s="29"/>
      <c r="BB135" s="99">
        <f t="shared" si="86"/>
        <v>27578.385390000003</v>
      </c>
      <c r="BC135" s="93"/>
      <c r="BD135" s="93"/>
      <c r="BE135" s="93"/>
      <c r="BF135" s="93"/>
      <c r="BG135" s="93"/>
      <c r="BH135" s="93"/>
      <c r="BI135" s="93"/>
      <c r="BJ135" s="93"/>
      <c r="BK135" s="94">
        <f t="shared" si="69"/>
        <v>1</v>
      </c>
      <c r="BM135" s="95">
        <f t="shared" si="70"/>
        <v>27578.385390000003</v>
      </c>
      <c r="BN135" s="96">
        <f t="shared" si="71"/>
        <v>27578.385390000003</v>
      </c>
      <c r="BO135" s="248">
        <f>+BM135</f>
        <v>27578.385390000003</v>
      </c>
      <c r="BP135" s="183">
        <f t="shared" si="72"/>
        <v>27578.385390000003</v>
      </c>
      <c r="BQ135" s="184">
        <f t="shared" si="73"/>
        <v>0</v>
      </c>
      <c r="BR135" s="232">
        <f t="shared" si="74"/>
        <v>0</v>
      </c>
      <c r="BS135" s="184"/>
      <c r="BT135" s="97"/>
      <c r="BU135" s="171">
        <f t="shared" si="75"/>
        <v>27578</v>
      </c>
      <c r="BV135" s="175">
        <f t="shared" si="76"/>
        <v>5240</v>
      </c>
      <c r="BW135" s="176">
        <f t="shared" si="77"/>
        <v>32818</v>
      </c>
    </row>
    <row r="136" spans="1:75" s="35" customFormat="1" ht="84.95" customHeight="1" x14ac:dyDescent="0.3">
      <c r="A136" s="214">
        <v>196</v>
      </c>
      <c r="B136" s="104" t="s">
        <v>483</v>
      </c>
      <c r="C136" s="217" t="s">
        <v>482</v>
      </c>
      <c r="D136" s="206">
        <v>25825</v>
      </c>
      <c r="E136" s="74">
        <f t="shared" si="82"/>
        <v>1451.365</v>
      </c>
      <c r="F136" s="75">
        <f t="shared" si="83"/>
        <v>27276.365000000002</v>
      </c>
      <c r="G136" s="74">
        <f t="shared" si="84"/>
        <v>5182.5093500000003</v>
      </c>
      <c r="H136" s="76">
        <f t="shared" si="85"/>
        <v>32458.874350000002</v>
      </c>
      <c r="I136" s="105"/>
      <c r="J136" s="106"/>
      <c r="K136" s="107"/>
      <c r="L136" s="80"/>
      <c r="M136" s="81">
        <f t="shared" ref="M136:M167" si="105">+L136*0.0562</f>
        <v>0</v>
      </c>
      <c r="N136" s="82"/>
      <c r="O136" s="83">
        <f t="shared" ref="O136:O167" si="106">+N136*0.19</f>
        <v>0</v>
      </c>
      <c r="P136" s="83">
        <f t="shared" ref="P136:P167" si="107">+N136+O136</f>
        <v>0</v>
      </c>
      <c r="Q136" s="108"/>
      <c r="R136" s="80"/>
      <c r="S136" s="81">
        <f t="shared" ref="S136:S167" si="108">+R136*0.0562</f>
        <v>0</v>
      </c>
      <c r="T136" s="82"/>
      <c r="U136" s="83">
        <f t="shared" ref="U136:U167" si="109">+T136*0.19</f>
        <v>0</v>
      </c>
      <c r="V136" s="83">
        <f t="shared" ref="V136:V167" si="110">+T136+U136</f>
        <v>0</v>
      </c>
      <c r="W136" s="109"/>
      <c r="X136" s="80"/>
      <c r="Y136" s="81">
        <f t="shared" ref="Y136:Y167" si="111">+X136*0.0562</f>
        <v>0</v>
      </c>
      <c r="Z136" s="82"/>
      <c r="AA136" s="83">
        <f t="shared" ref="AA136:AA167" si="112">+Z136*0.19</f>
        <v>0</v>
      </c>
      <c r="AB136" s="83">
        <f t="shared" ref="AB136:AB167" si="113">+AA136+Z136</f>
        <v>0</v>
      </c>
      <c r="AC136" s="109"/>
      <c r="AD136" s="85" t="e">
        <f t="shared" ref="AD136:AD199" si="114">AVERAGE(N136,T136,Z136)</f>
        <v>#DIV/0!</v>
      </c>
      <c r="AE136" s="86"/>
      <c r="AF136" s="87"/>
      <c r="AG136" s="88"/>
      <c r="AH136" s="114"/>
      <c r="AI136" s="86"/>
      <c r="AJ136" s="87"/>
      <c r="AK136" s="88"/>
      <c r="AL136" s="114"/>
      <c r="AM136" s="86">
        <v>41596.638655462186</v>
      </c>
      <c r="AN136" s="87">
        <f>+AM136*0.19</f>
        <v>7903.3613445378151</v>
      </c>
      <c r="AO136" s="90">
        <f>+AN136+AM136</f>
        <v>49500</v>
      </c>
      <c r="AP136" s="91" t="s">
        <v>484</v>
      </c>
      <c r="AQ136" s="86"/>
      <c r="AR136" s="87"/>
      <c r="AS136" s="90"/>
      <c r="AT136" s="91"/>
      <c r="AU136" s="86"/>
      <c r="AV136" s="87"/>
      <c r="AW136" s="90"/>
      <c r="AX136" s="197"/>
      <c r="AY136" s="243"/>
      <c r="AZ136" s="92"/>
      <c r="BA136" s="29"/>
      <c r="BB136" s="99">
        <f t="shared" si="86"/>
        <v>29731.237850000005</v>
      </c>
      <c r="BC136" s="93"/>
      <c r="BD136" s="93"/>
      <c r="BE136" s="93"/>
      <c r="BF136" s="93"/>
      <c r="BG136" s="93"/>
      <c r="BH136" s="93">
        <f>+AM136</f>
        <v>41596.638655462186</v>
      </c>
      <c r="BI136" s="93"/>
      <c r="BJ136" s="93"/>
      <c r="BK136" s="94">
        <f t="shared" ref="BK136:BK199" si="115">COUNT(BB136:BJ136)</f>
        <v>2</v>
      </c>
      <c r="BM136" s="95">
        <f t="shared" ref="BM136:BM199" si="116">AVERAGE(BB136:BJ136)</f>
        <v>35663.938252731095</v>
      </c>
      <c r="BN136" s="96">
        <f t="shared" ref="BN136:BN199" si="117">MAX(BB136:BJ136)</f>
        <v>41596.638655462186</v>
      </c>
      <c r="BO136" s="248">
        <f>(SUM(BB136:BJ136)-BN136)/(BK136-1)</f>
        <v>29731.237850000005</v>
      </c>
      <c r="BP136" s="183">
        <f t="shared" ref="BP136:BP199" si="118">GEOMEAN(BB136:BJ136)</f>
        <v>35167.023724308128</v>
      </c>
      <c r="BQ136" s="184">
        <f t="shared" ref="BQ136:BQ199" si="119">IF(BK136=1,0,STDEVA(BB136:BJ136))</f>
        <v>8390.1053710386277</v>
      </c>
      <c r="BR136" s="232">
        <f t="shared" ref="BR136:BR199" si="120">+BQ136/BM136</f>
        <v>0.23525459559688772</v>
      </c>
      <c r="BS136" s="184"/>
      <c r="BT136" s="97"/>
      <c r="BU136" s="171">
        <f t="shared" ref="BU136:BU199" si="121">ROUND(BM136,0)</f>
        <v>35664</v>
      </c>
      <c r="BV136" s="175">
        <f t="shared" ref="BV136:BV199" si="122">ROUND((BU136*0.19),0)</f>
        <v>6776</v>
      </c>
      <c r="BW136" s="176">
        <f t="shared" ref="BW136:BW199" si="123">+BV136+BU136</f>
        <v>42440</v>
      </c>
    </row>
    <row r="137" spans="1:75" s="35" customFormat="1" ht="84.95" customHeight="1" x14ac:dyDescent="0.3">
      <c r="A137" s="214">
        <v>197</v>
      </c>
      <c r="B137" s="104" t="s">
        <v>485</v>
      </c>
      <c r="C137" s="217" t="s">
        <v>482</v>
      </c>
      <c r="D137" s="206">
        <v>25825</v>
      </c>
      <c r="E137" s="74">
        <f t="shared" si="82"/>
        <v>1451.365</v>
      </c>
      <c r="F137" s="75">
        <f t="shared" si="83"/>
        <v>27276.365000000002</v>
      </c>
      <c r="G137" s="74">
        <f t="shared" si="84"/>
        <v>5182.5093500000003</v>
      </c>
      <c r="H137" s="76">
        <f t="shared" si="85"/>
        <v>32458.874350000002</v>
      </c>
      <c r="I137" s="105"/>
      <c r="J137" s="106"/>
      <c r="K137" s="107"/>
      <c r="L137" s="80"/>
      <c r="M137" s="81">
        <f t="shared" si="105"/>
        <v>0</v>
      </c>
      <c r="N137" s="82"/>
      <c r="O137" s="83">
        <f t="shared" si="106"/>
        <v>0</v>
      </c>
      <c r="P137" s="83">
        <f t="shared" si="107"/>
        <v>0</v>
      </c>
      <c r="Q137" s="108"/>
      <c r="R137" s="80"/>
      <c r="S137" s="81">
        <f t="shared" si="108"/>
        <v>0</v>
      </c>
      <c r="T137" s="82"/>
      <c r="U137" s="83">
        <f t="shared" si="109"/>
        <v>0</v>
      </c>
      <c r="V137" s="83">
        <f t="shared" si="110"/>
        <v>0</v>
      </c>
      <c r="W137" s="109"/>
      <c r="X137" s="80"/>
      <c r="Y137" s="81">
        <f t="shared" si="111"/>
        <v>0</v>
      </c>
      <c r="Z137" s="82"/>
      <c r="AA137" s="83">
        <f t="shared" si="112"/>
        <v>0</v>
      </c>
      <c r="AB137" s="83">
        <f t="shared" si="113"/>
        <v>0</v>
      </c>
      <c r="AC137" s="109"/>
      <c r="AD137" s="85" t="e">
        <f t="shared" si="114"/>
        <v>#DIV/0!</v>
      </c>
      <c r="AE137" s="86"/>
      <c r="AF137" s="87"/>
      <c r="AG137" s="88"/>
      <c r="AH137" s="114"/>
      <c r="AI137" s="86"/>
      <c r="AJ137" s="87"/>
      <c r="AK137" s="88"/>
      <c r="AL137" s="114"/>
      <c r="AM137" s="86"/>
      <c r="AN137" s="87"/>
      <c r="AO137" s="90"/>
      <c r="AP137" s="91"/>
      <c r="AQ137" s="86"/>
      <c r="AR137" s="87"/>
      <c r="AS137" s="90"/>
      <c r="AT137" s="91"/>
      <c r="AU137" s="86"/>
      <c r="AV137" s="87"/>
      <c r="AW137" s="90"/>
      <c r="AX137" s="197"/>
      <c r="AY137" s="243"/>
      <c r="AZ137" s="92"/>
      <c r="BA137" s="29"/>
      <c r="BB137" s="99">
        <f t="shared" si="86"/>
        <v>29731.237850000005</v>
      </c>
      <c r="BC137" s="93"/>
      <c r="BD137" s="93"/>
      <c r="BE137" s="93"/>
      <c r="BF137" s="93"/>
      <c r="BG137" s="93"/>
      <c r="BH137" s="93"/>
      <c r="BI137" s="93"/>
      <c r="BJ137" s="93"/>
      <c r="BK137" s="94">
        <f t="shared" si="115"/>
        <v>1</v>
      </c>
      <c r="BM137" s="95">
        <f t="shared" si="116"/>
        <v>29731.237850000005</v>
      </c>
      <c r="BN137" s="96">
        <f t="shared" si="117"/>
        <v>29731.237850000005</v>
      </c>
      <c r="BO137" s="248">
        <f>+BM137</f>
        <v>29731.237850000005</v>
      </c>
      <c r="BP137" s="183">
        <f t="shared" si="118"/>
        <v>29731.237850000005</v>
      </c>
      <c r="BQ137" s="184">
        <f t="shared" si="119"/>
        <v>0</v>
      </c>
      <c r="BR137" s="232">
        <f t="shared" si="120"/>
        <v>0</v>
      </c>
      <c r="BS137" s="184"/>
      <c r="BT137" s="97"/>
      <c r="BU137" s="171">
        <f t="shared" si="121"/>
        <v>29731</v>
      </c>
      <c r="BV137" s="175">
        <f t="shared" si="122"/>
        <v>5649</v>
      </c>
      <c r="BW137" s="176">
        <f t="shared" si="123"/>
        <v>35380</v>
      </c>
    </row>
    <row r="138" spans="1:75" s="35" customFormat="1" ht="84.95" customHeight="1" x14ac:dyDescent="0.3">
      <c r="A138" s="214">
        <v>198</v>
      </c>
      <c r="B138" s="104" t="s">
        <v>486</v>
      </c>
      <c r="C138" s="217" t="s">
        <v>482</v>
      </c>
      <c r="D138" s="206">
        <v>23955</v>
      </c>
      <c r="E138" s="74">
        <f t="shared" si="82"/>
        <v>1346.271</v>
      </c>
      <c r="F138" s="75">
        <f t="shared" si="83"/>
        <v>25301.271000000001</v>
      </c>
      <c r="G138" s="74">
        <f t="shared" si="84"/>
        <v>4807.2414900000003</v>
      </c>
      <c r="H138" s="76">
        <f t="shared" si="85"/>
        <v>30108.512490000001</v>
      </c>
      <c r="I138" s="105"/>
      <c r="J138" s="106"/>
      <c r="K138" s="107"/>
      <c r="L138" s="80"/>
      <c r="M138" s="81">
        <f t="shared" si="105"/>
        <v>0</v>
      </c>
      <c r="N138" s="82"/>
      <c r="O138" s="83">
        <f t="shared" si="106"/>
        <v>0</v>
      </c>
      <c r="P138" s="83">
        <f t="shared" si="107"/>
        <v>0</v>
      </c>
      <c r="Q138" s="108"/>
      <c r="R138" s="80"/>
      <c r="S138" s="81">
        <f t="shared" si="108"/>
        <v>0</v>
      </c>
      <c r="T138" s="82"/>
      <c r="U138" s="83">
        <f t="shared" si="109"/>
        <v>0</v>
      </c>
      <c r="V138" s="83">
        <f t="shared" si="110"/>
        <v>0</v>
      </c>
      <c r="W138" s="109"/>
      <c r="X138" s="80"/>
      <c r="Y138" s="81">
        <f t="shared" si="111"/>
        <v>0</v>
      </c>
      <c r="Z138" s="82"/>
      <c r="AA138" s="83">
        <f t="shared" si="112"/>
        <v>0</v>
      </c>
      <c r="AB138" s="83">
        <f t="shared" si="113"/>
        <v>0</v>
      </c>
      <c r="AC138" s="109"/>
      <c r="AD138" s="85" t="e">
        <f t="shared" si="114"/>
        <v>#DIV/0!</v>
      </c>
      <c r="AE138" s="86"/>
      <c r="AF138" s="87"/>
      <c r="AG138" s="88"/>
      <c r="AH138" s="114"/>
      <c r="AI138" s="86"/>
      <c r="AJ138" s="87"/>
      <c r="AK138" s="88"/>
      <c r="AL138" s="114"/>
      <c r="AM138" s="86"/>
      <c r="AN138" s="87"/>
      <c r="AO138" s="90"/>
      <c r="AP138" s="91"/>
      <c r="AQ138" s="86"/>
      <c r="AR138" s="87"/>
      <c r="AS138" s="90"/>
      <c r="AT138" s="91"/>
      <c r="AU138" s="86"/>
      <c r="AV138" s="87"/>
      <c r="AW138" s="90"/>
      <c r="AX138" s="197"/>
      <c r="AY138" s="243"/>
      <c r="AZ138" s="92"/>
      <c r="BA138" s="29"/>
      <c r="BB138" s="99">
        <f t="shared" si="86"/>
        <v>27578.385390000003</v>
      </c>
      <c r="BC138" s="93"/>
      <c r="BD138" s="93"/>
      <c r="BE138" s="93"/>
      <c r="BF138" s="93"/>
      <c r="BG138" s="93"/>
      <c r="BH138" s="93"/>
      <c r="BI138" s="93"/>
      <c r="BJ138" s="93"/>
      <c r="BK138" s="94">
        <f t="shared" si="115"/>
        <v>1</v>
      </c>
      <c r="BM138" s="95">
        <f t="shared" si="116"/>
        <v>27578.385390000003</v>
      </c>
      <c r="BN138" s="96">
        <f t="shared" si="117"/>
        <v>27578.385390000003</v>
      </c>
      <c r="BO138" s="248">
        <f>+BM138</f>
        <v>27578.385390000003</v>
      </c>
      <c r="BP138" s="183">
        <f t="shared" si="118"/>
        <v>27578.385390000003</v>
      </c>
      <c r="BQ138" s="184">
        <f t="shared" si="119"/>
        <v>0</v>
      </c>
      <c r="BR138" s="232">
        <f t="shared" si="120"/>
        <v>0</v>
      </c>
      <c r="BS138" s="184"/>
      <c r="BT138" s="97"/>
      <c r="BU138" s="171">
        <f t="shared" si="121"/>
        <v>27578</v>
      </c>
      <c r="BV138" s="175">
        <f t="shared" si="122"/>
        <v>5240</v>
      </c>
      <c r="BW138" s="176">
        <f t="shared" si="123"/>
        <v>32818</v>
      </c>
    </row>
    <row r="139" spans="1:75" s="35" customFormat="1" ht="84.95" customHeight="1" x14ac:dyDescent="0.3">
      <c r="A139" s="214">
        <v>199</v>
      </c>
      <c r="B139" s="104" t="s">
        <v>487</v>
      </c>
      <c r="C139" s="217" t="s">
        <v>18</v>
      </c>
      <c r="D139" s="206">
        <v>53431</v>
      </c>
      <c r="E139" s="74">
        <f t="shared" si="82"/>
        <v>3002.8222000000001</v>
      </c>
      <c r="F139" s="75">
        <f t="shared" si="83"/>
        <v>56433.822200000002</v>
      </c>
      <c r="G139" s="74">
        <f t="shared" si="84"/>
        <v>10722.426218000001</v>
      </c>
      <c r="H139" s="76">
        <f t="shared" si="85"/>
        <v>67156.248418000003</v>
      </c>
      <c r="I139" s="105"/>
      <c r="J139" s="106"/>
      <c r="K139" s="107"/>
      <c r="L139" s="80"/>
      <c r="M139" s="81">
        <f t="shared" si="105"/>
        <v>0</v>
      </c>
      <c r="N139" s="82"/>
      <c r="O139" s="83">
        <f t="shared" si="106"/>
        <v>0</v>
      </c>
      <c r="P139" s="83">
        <f t="shared" si="107"/>
        <v>0</v>
      </c>
      <c r="Q139" s="108"/>
      <c r="R139" s="80"/>
      <c r="S139" s="81">
        <f t="shared" si="108"/>
        <v>0</v>
      </c>
      <c r="T139" s="82"/>
      <c r="U139" s="83">
        <f t="shared" si="109"/>
        <v>0</v>
      </c>
      <c r="V139" s="83">
        <f t="shared" si="110"/>
        <v>0</v>
      </c>
      <c r="W139" s="109"/>
      <c r="X139" s="80"/>
      <c r="Y139" s="81">
        <f t="shared" si="111"/>
        <v>0</v>
      </c>
      <c r="Z139" s="82"/>
      <c r="AA139" s="83">
        <f t="shared" si="112"/>
        <v>0</v>
      </c>
      <c r="AB139" s="83">
        <f t="shared" si="113"/>
        <v>0</v>
      </c>
      <c r="AC139" s="109"/>
      <c r="AD139" s="85" t="e">
        <f t="shared" si="114"/>
        <v>#DIV/0!</v>
      </c>
      <c r="AE139" s="86"/>
      <c r="AF139" s="87"/>
      <c r="AG139" s="88"/>
      <c r="AH139" s="114"/>
      <c r="AI139" s="86"/>
      <c r="AJ139" s="87"/>
      <c r="AK139" s="88"/>
      <c r="AL139" s="114"/>
      <c r="AM139" s="86"/>
      <c r="AN139" s="87"/>
      <c r="AO139" s="90"/>
      <c r="AP139" s="91"/>
      <c r="AQ139" s="86"/>
      <c r="AR139" s="87"/>
      <c r="AS139" s="90"/>
      <c r="AT139" s="91"/>
      <c r="AU139" s="86"/>
      <c r="AV139" s="87"/>
      <c r="AW139" s="90"/>
      <c r="AX139" s="197"/>
      <c r="AY139" s="243"/>
      <c r="AZ139" s="92"/>
      <c r="BA139" s="29"/>
      <c r="BB139" s="99">
        <f t="shared" si="86"/>
        <v>61512.866198000011</v>
      </c>
      <c r="BC139" s="93"/>
      <c r="BD139" s="93"/>
      <c r="BE139" s="93"/>
      <c r="BF139" s="93"/>
      <c r="BG139" s="93"/>
      <c r="BH139" s="93"/>
      <c r="BI139" s="93"/>
      <c r="BJ139" s="93"/>
      <c r="BK139" s="94">
        <f t="shared" si="115"/>
        <v>1</v>
      </c>
      <c r="BM139" s="95">
        <f t="shared" si="116"/>
        <v>61512.866198000011</v>
      </c>
      <c r="BN139" s="96">
        <f t="shared" si="117"/>
        <v>61512.866198000011</v>
      </c>
      <c r="BO139" s="248">
        <f>+BM139</f>
        <v>61512.866198000011</v>
      </c>
      <c r="BP139" s="183">
        <f t="shared" si="118"/>
        <v>61512.866198000011</v>
      </c>
      <c r="BQ139" s="184">
        <f t="shared" si="119"/>
        <v>0</v>
      </c>
      <c r="BR139" s="232">
        <f t="shared" si="120"/>
        <v>0</v>
      </c>
      <c r="BS139" s="184"/>
      <c r="BT139" s="97"/>
      <c r="BU139" s="171">
        <f t="shared" si="121"/>
        <v>61513</v>
      </c>
      <c r="BV139" s="175">
        <f t="shared" si="122"/>
        <v>11687</v>
      </c>
      <c r="BW139" s="176">
        <f t="shared" si="123"/>
        <v>73200</v>
      </c>
    </row>
    <row r="140" spans="1:75" s="35" customFormat="1" ht="84.95" customHeight="1" x14ac:dyDescent="0.3">
      <c r="A140" s="214">
        <v>200</v>
      </c>
      <c r="B140" s="104" t="s">
        <v>488</v>
      </c>
      <c r="C140" s="217" t="s">
        <v>482</v>
      </c>
      <c r="D140" s="206"/>
      <c r="E140" s="74"/>
      <c r="F140" s="75"/>
      <c r="G140" s="74"/>
      <c r="H140" s="76"/>
      <c r="I140" s="105"/>
      <c r="J140" s="106"/>
      <c r="K140" s="107"/>
      <c r="L140" s="80"/>
      <c r="M140" s="81">
        <f t="shared" si="105"/>
        <v>0</v>
      </c>
      <c r="N140" s="82"/>
      <c r="O140" s="83">
        <f t="shared" si="106"/>
        <v>0</v>
      </c>
      <c r="P140" s="83">
        <f t="shared" si="107"/>
        <v>0</v>
      </c>
      <c r="Q140" s="108"/>
      <c r="R140" s="80"/>
      <c r="S140" s="81">
        <f t="shared" si="108"/>
        <v>0</v>
      </c>
      <c r="T140" s="82"/>
      <c r="U140" s="83">
        <f t="shared" si="109"/>
        <v>0</v>
      </c>
      <c r="V140" s="83">
        <f t="shared" si="110"/>
        <v>0</v>
      </c>
      <c r="W140" s="109"/>
      <c r="X140" s="80"/>
      <c r="Y140" s="81">
        <f t="shared" si="111"/>
        <v>0</v>
      </c>
      <c r="Z140" s="82"/>
      <c r="AA140" s="83">
        <f t="shared" si="112"/>
        <v>0</v>
      </c>
      <c r="AB140" s="83">
        <f t="shared" si="113"/>
        <v>0</v>
      </c>
      <c r="AC140" s="109"/>
      <c r="AD140" s="85" t="e">
        <f t="shared" si="114"/>
        <v>#DIV/0!</v>
      </c>
      <c r="AE140" s="86"/>
      <c r="AF140" s="87"/>
      <c r="AG140" s="88"/>
      <c r="AH140" s="114"/>
      <c r="AI140" s="86"/>
      <c r="AJ140" s="87"/>
      <c r="AK140" s="88"/>
      <c r="AL140" s="114"/>
      <c r="AM140" s="86">
        <v>50000</v>
      </c>
      <c r="AN140" s="87">
        <f>+AM140*0.19</f>
        <v>9500</v>
      </c>
      <c r="AO140" s="90">
        <f>+AN140+AM140</f>
        <v>59500</v>
      </c>
      <c r="AP140" s="91" t="s">
        <v>489</v>
      </c>
      <c r="AQ140" s="86"/>
      <c r="AR140" s="87"/>
      <c r="AS140" s="90"/>
      <c r="AT140" s="91"/>
      <c r="AU140" s="86"/>
      <c r="AV140" s="87"/>
      <c r="AW140" s="90"/>
      <c r="AX140" s="197"/>
      <c r="AY140" s="243"/>
      <c r="AZ140" s="92"/>
      <c r="BA140" s="29"/>
      <c r="BB140" s="99"/>
      <c r="BC140" s="93"/>
      <c r="BD140" s="93"/>
      <c r="BE140" s="93"/>
      <c r="BF140" s="93"/>
      <c r="BG140" s="93"/>
      <c r="BH140" s="93">
        <f>+AM140</f>
        <v>50000</v>
      </c>
      <c r="BI140" s="93"/>
      <c r="BJ140" s="93"/>
      <c r="BK140" s="94">
        <f t="shared" si="115"/>
        <v>1</v>
      </c>
      <c r="BM140" s="95">
        <f t="shared" si="116"/>
        <v>50000</v>
      </c>
      <c r="BN140" s="96">
        <f t="shared" si="117"/>
        <v>50000</v>
      </c>
      <c r="BO140" s="248">
        <f>+BM140</f>
        <v>50000</v>
      </c>
      <c r="BP140" s="183">
        <f t="shared" si="118"/>
        <v>50000</v>
      </c>
      <c r="BQ140" s="184">
        <f t="shared" si="119"/>
        <v>0</v>
      </c>
      <c r="BR140" s="232">
        <f t="shared" si="120"/>
        <v>0</v>
      </c>
      <c r="BS140" s="184"/>
      <c r="BT140" s="97"/>
      <c r="BU140" s="171">
        <f t="shared" si="121"/>
        <v>50000</v>
      </c>
      <c r="BV140" s="175">
        <f t="shared" si="122"/>
        <v>9500</v>
      </c>
      <c r="BW140" s="176">
        <f t="shared" si="123"/>
        <v>59500</v>
      </c>
    </row>
    <row r="141" spans="1:75" s="35" customFormat="1" ht="84.95" customHeight="1" x14ac:dyDescent="0.3">
      <c r="A141" s="214">
        <v>201</v>
      </c>
      <c r="B141" s="104" t="s">
        <v>490</v>
      </c>
      <c r="C141" s="217" t="s">
        <v>482</v>
      </c>
      <c r="D141" s="206">
        <v>53431</v>
      </c>
      <c r="E141" s="74">
        <f t="shared" ref="E141:E147" si="124">+D141*0.0562</f>
        <v>3002.8222000000001</v>
      </c>
      <c r="F141" s="75">
        <f t="shared" ref="F141:F147" si="125">+E141+D141</f>
        <v>56433.822200000002</v>
      </c>
      <c r="G141" s="74">
        <f t="shared" ref="G141:G147" si="126">+F141*0.19</f>
        <v>10722.426218000001</v>
      </c>
      <c r="H141" s="76">
        <f t="shared" ref="H141:H147" si="127">+G141+F141</f>
        <v>67156.248418000003</v>
      </c>
      <c r="I141" s="105"/>
      <c r="J141" s="106"/>
      <c r="K141" s="107"/>
      <c r="L141" s="80"/>
      <c r="M141" s="81">
        <f t="shared" si="105"/>
        <v>0</v>
      </c>
      <c r="N141" s="82"/>
      <c r="O141" s="83">
        <f t="shared" si="106"/>
        <v>0</v>
      </c>
      <c r="P141" s="83">
        <f t="shared" si="107"/>
        <v>0</v>
      </c>
      <c r="Q141" s="108"/>
      <c r="R141" s="80"/>
      <c r="S141" s="81">
        <f t="shared" si="108"/>
        <v>0</v>
      </c>
      <c r="T141" s="82"/>
      <c r="U141" s="83">
        <f t="shared" si="109"/>
        <v>0</v>
      </c>
      <c r="V141" s="83">
        <f t="shared" si="110"/>
        <v>0</v>
      </c>
      <c r="W141" s="109"/>
      <c r="X141" s="80"/>
      <c r="Y141" s="81">
        <f t="shared" si="111"/>
        <v>0</v>
      </c>
      <c r="Z141" s="82"/>
      <c r="AA141" s="83">
        <f t="shared" si="112"/>
        <v>0</v>
      </c>
      <c r="AB141" s="83">
        <f t="shared" si="113"/>
        <v>0</v>
      </c>
      <c r="AC141" s="109"/>
      <c r="AD141" s="85" t="e">
        <f t="shared" si="114"/>
        <v>#DIV/0!</v>
      </c>
      <c r="AE141" s="86"/>
      <c r="AF141" s="87"/>
      <c r="AG141" s="88"/>
      <c r="AH141" s="114"/>
      <c r="AI141" s="86"/>
      <c r="AJ141" s="87"/>
      <c r="AK141" s="88"/>
      <c r="AL141" s="114"/>
      <c r="AM141" s="86"/>
      <c r="AN141" s="87"/>
      <c r="AO141" s="90"/>
      <c r="AP141" s="91"/>
      <c r="AQ141" s="86"/>
      <c r="AR141" s="87"/>
      <c r="AS141" s="90"/>
      <c r="AT141" s="91"/>
      <c r="AU141" s="86"/>
      <c r="AV141" s="87"/>
      <c r="AW141" s="90"/>
      <c r="AX141" s="197"/>
      <c r="AY141" s="243"/>
      <c r="AZ141" s="92"/>
      <c r="BA141" s="29"/>
      <c r="BB141" s="99">
        <f t="shared" ref="BB141:BB147" si="128">+F141*1.09</f>
        <v>61512.866198000011</v>
      </c>
      <c r="BC141" s="93"/>
      <c r="BD141" s="93"/>
      <c r="BE141" s="93"/>
      <c r="BF141" s="93"/>
      <c r="BG141" s="93"/>
      <c r="BH141" s="93"/>
      <c r="BI141" s="93"/>
      <c r="BJ141" s="93"/>
      <c r="BK141" s="94">
        <f t="shared" si="115"/>
        <v>1</v>
      </c>
      <c r="BM141" s="95">
        <f t="shared" si="116"/>
        <v>61512.866198000011</v>
      </c>
      <c r="BN141" s="96">
        <f t="shared" si="117"/>
        <v>61512.866198000011</v>
      </c>
      <c r="BO141" s="248">
        <f>+BM141</f>
        <v>61512.866198000011</v>
      </c>
      <c r="BP141" s="183">
        <f t="shared" si="118"/>
        <v>61512.866198000011</v>
      </c>
      <c r="BQ141" s="184">
        <f t="shared" si="119"/>
        <v>0</v>
      </c>
      <c r="BR141" s="232">
        <f t="shared" si="120"/>
        <v>0</v>
      </c>
      <c r="BS141" s="184"/>
      <c r="BT141" s="97"/>
      <c r="BU141" s="171">
        <f t="shared" si="121"/>
        <v>61513</v>
      </c>
      <c r="BV141" s="175">
        <f t="shared" si="122"/>
        <v>11687</v>
      </c>
      <c r="BW141" s="176">
        <f t="shared" si="123"/>
        <v>73200</v>
      </c>
    </row>
    <row r="142" spans="1:75" s="35" customFormat="1" ht="84.95" customHeight="1" x14ac:dyDescent="0.3">
      <c r="A142" s="214">
        <v>202</v>
      </c>
      <c r="B142" s="104" t="s">
        <v>491</v>
      </c>
      <c r="C142" s="217" t="s">
        <v>471</v>
      </c>
      <c r="D142" s="208">
        <v>2226</v>
      </c>
      <c r="E142" s="74">
        <f t="shared" si="124"/>
        <v>125.10120000000001</v>
      </c>
      <c r="F142" s="75">
        <f t="shared" si="125"/>
        <v>2351.1012000000001</v>
      </c>
      <c r="G142" s="74">
        <f t="shared" si="126"/>
        <v>446.709228</v>
      </c>
      <c r="H142" s="76">
        <f t="shared" si="127"/>
        <v>2797.8104280000002</v>
      </c>
      <c r="I142" s="105"/>
      <c r="J142" s="106"/>
      <c r="K142" s="107"/>
      <c r="L142" s="80"/>
      <c r="M142" s="81">
        <f t="shared" si="105"/>
        <v>0</v>
      </c>
      <c r="N142" s="81"/>
      <c r="O142" s="83">
        <f t="shared" si="106"/>
        <v>0</v>
      </c>
      <c r="P142" s="83">
        <f t="shared" si="107"/>
        <v>0</v>
      </c>
      <c r="Q142" s="108"/>
      <c r="R142" s="80"/>
      <c r="S142" s="81">
        <f t="shared" si="108"/>
        <v>0</v>
      </c>
      <c r="T142" s="81"/>
      <c r="U142" s="83">
        <f t="shared" si="109"/>
        <v>0</v>
      </c>
      <c r="V142" s="83">
        <f t="shared" si="110"/>
        <v>0</v>
      </c>
      <c r="W142" s="109"/>
      <c r="X142" s="80"/>
      <c r="Y142" s="81">
        <f t="shared" si="111"/>
        <v>0</v>
      </c>
      <c r="Z142" s="81"/>
      <c r="AA142" s="83">
        <f t="shared" si="112"/>
        <v>0</v>
      </c>
      <c r="AB142" s="83">
        <f t="shared" si="113"/>
        <v>0</v>
      </c>
      <c r="AC142" s="109"/>
      <c r="AD142" s="85" t="e">
        <f t="shared" si="114"/>
        <v>#DIV/0!</v>
      </c>
      <c r="AE142" s="86"/>
      <c r="AF142" s="87"/>
      <c r="AG142" s="87"/>
      <c r="AH142" s="114"/>
      <c r="AI142" s="86"/>
      <c r="AJ142" s="87"/>
      <c r="AK142" s="87"/>
      <c r="AL142" s="114"/>
      <c r="AM142" s="86">
        <v>1134.453781512605</v>
      </c>
      <c r="AN142" s="87">
        <f t="shared" ref="AN142:AN153" si="129">+AM142*0.19</f>
        <v>215.54621848739495</v>
      </c>
      <c r="AO142" s="87">
        <f t="shared" ref="AO142:AO153" si="130">+AN142+AM142</f>
        <v>1350</v>
      </c>
      <c r="AP142" s="91" t="s">
        <v>492</v>
      </c>
      <c r="AQ142" s="86"/>
      <c r="AR142" s="87"/>
      <c r="AS142" s="87"/>
      <c r="AT142" s="91"/>
      <c r="AU142" s="86"/>
      <c r="AV142" s="87"/>
      <c r="AW142" s="87"/>
      <c r="AX142" s="197"/>
      <c r="AY142" s="243"/>
      <c r="AZ142" s="92"/>
      <c r="BA142" s="29"/>
      <c r="BB142" s="99">
        <f t="shared" si="128"/>
        <v>2562.7003080000004</v>
      </c>
      <c r="BC142" s="93"/>
      <c r="BD142" s="93"/>
      <c r="BE142" s="93"/>
      <c r="BF142" s="93"/>
      <c r="BG142" s="93"/>
      <c r="BH142" s="93">
        <f t="shared" ref="BH142:BH153" si="131">+AM142</f>
        <v>1134.453781512605</v>
      </c>
      <c r="BI142" s="93"/>
      <c r="BJ142" s="93"/>
      <c r="BK142" s="94">
        <f t="shared" si="115"/>
        <v>2</v>
      </c>
      <c r="BM142" s="95">
        <f t="shared" si="116"/>
        <v>1848.5770447563027</v>
      </c>
      <c r="BN142" s="96">
        <f t="shared" si="117"/>
        <v>2562.7003080000004</v>
      </c>
      <c r="BO142" s="248">
        <f t="shared" ref="BO142:BO147" si="132">(SUM(BB142:BJ142)-BN142)/(BK142-1)</f>
        <v>1134.453781512605</v>
      </c>
      <c r="BP142" s="183">
        <f t="shared" si="118"/>
        <v>1705.0703959937014</v>
      </c>
      <c r="BQ142" s="184">
        <f t="shared" si="119"/>
        <v>1009.922804085369</v>
      </c>
      <c r="BR142" s="232">
        <f t="shared" si="120"/>
        <v>0.5463244320544437</v>
      </c>
      <c r="BS142" s="184"/>
      <c r="BT142" s="97"/>
      <c r="BU142" s="171">
        <f t="shared" si="121"/>
        <v>1849</v>
      </c>
      <c r="BV142" s="175">
        <f t="shared" si="122"/>
        <v>351</v>
      </c>
      <c r="BW142" s="176">
        <f t="shared" si="123"/>
        <v>2200</v>
      </c>
    </row>
    <row r="143" spans="1:75" s="35" customFormat="1" ht="84.95" customHeight="1" x14ac:dyDescent="0.3">
      <c r="A143" s="214">
        <v>203</v>
      </c>
      <c r="B143" s="104" t="s">
        <v>493</v>
      </c>
      <c r="C143" s="217" t="s">
        <v>18</v>
      </c>
      <c r="D143" s="206">
        <v>216673</v>
      </c>
      <c r="E143" s="74">
        <f t="shared" si="124"/>
        <v>12177.0226</v>
      </c>
      <c r="F143" s="75">
        <f t="shared" si="125"/>
        <v>228850.0226</v>
      </c>
      <c r="G143" s="74">
        <f t="shared" si="126"/>
        <v>43481.504293999998</v>
      </c>
      <c r="H143" s="76">
        <f t="shared" si="127"/>
        <v>272331.52689400001</v>
      </c>
      <c r="I143" s="105"/>
      <c r="J143" s="106"/>
      <c r="K143" s="107"/>
      <c r="L143" s="80"/>
      <c r="M143" s="81">
        <f t="shared" si="105"/>
        <v>0</v>
      </c>
      <c r="N143" s="82"/>
      <c r="O143" s="83">
        <f t="shared" si="106"/>
        <v>0</v>
      </c>
      <c r="P143" s="83">
        <f t="shared" si="107"/>
        <v>0</v>
      </c>
      <c r="Q143" s="108"/>
      <c r="R143" s="80"/>
      <c r="S143" s="81">
        <f t="shared" si="108"/>
        <v>0</v>
      </c>
      <c r="T143" s="82"/>
      <c r="U143" s="83">
        <f t="shared" si="109"/>
        <v>0</v>
      </c>
      <c r="V143" s="83">
        <f t="shared" si="110"/>
        <v>0</v>
      </c>
      <c r="W143" s="109"/>
      <c r="X143" s="80"/>
      <c r="Y143" s="81">
        <f t="shared" si="111"/>
        <v>0</v>
      </c>
      <c r="Z143" s="82"/>
      <c r="AA143" s="83">
        <f t="shared" si="112"/>
        <v>0</v>
      </c>
      <c r="AB143" s="83">
        <f t="shared" si="113"/>
        <v>0</v>
      </c>
      <c r="AC143" s="109"/>
      <c r="AD143" s="85" t="e">
        <f t="shared" si="114"/>
        <v>#DIV/0!</v>
      </c>
      <c r="AE143" s="86"/>
      <c r="AF143" s="87"/>
      <c r="AG143" s="88"/>
      <c r="AH143" s="114"/>
      <c r="AI143" s="86"/>
      <c r="AJ143" s="87"/>
      <c r="AK143" s="88"/>
      <c r="AL143" s="114"/>
      <c r="AM143" s="86">
        <v>233529.4117647059</v>
      </c>
      <c r="AN143" s="87">
        <f t="shared" si="129"/>
        <v>44370.588235294119</v>
      </c>
      <c r="AO143" s="90">
        <f t="shared" si="130"/>
        <v>277900</v>
      </c>
      <c r="AP143" s="91" t="s">
        <v>494</v>
      </c>
      <c r="AQ143" s="113"/>
      <c r="AR143" s="111"/>
      <c r="AS143" s="112">
        <v>259900</v>
      </c>
      <c r="AT143" s="91" t="s">
        <v>495</v>
      </c>
      <c r="AU143" s="86"/>
      <c r="AV143" s="87"/>
      <c r="AW143" s="90"/>
      <c r="AX143" s="197"/>
      <c r="AY143" s="243"/>
      <c r="AZ143" s="92"/>
      <c r="BA143" s="29"/>
      <c r="BB143" s="99">
        <f t="shared" si="128"/>
        <v>249446.524634</v>
      </c>
      <c r="BC143" s="93"/>
      <c r="BD143" s="93"/>
      <c r="BE143" s="93"/>
      <c r="BF143" s="93"/>
      <c r="BG143" s="93"/>
      <c r="BH143" s="93">
        <f t="shared" si="131"/>
        <v>233529.4117647059</v>
      </c>
      <c r="BI143" s="93"/>
      <c r="BJ143" s="93"/>
      <c r="BK143" s="94">
        <f t="shared" si="115"/>
        <v>2</v>
      </c>
      <c r="BM143" s="95">
        <f t="shared" si="116"/>
        <v>241487.96819935297</v>
      </c>
      <c r="BN143" s="96">
        <f t="shared" si="117"/>
        <v>249446.524634</v>
      </c>
      <c r="BO143" s="248">
        <f t="shared" si="132"/>
        <v>233529.41176470593</v>
      </c>
      <c r="BP143" s="183">
        <f t="shared" si="118"/>
        <v>241356.79017696652</v>
      </c>
      <c r="BQ143" s="184">
        <f t="shared" si="119"/>
        <v>11255.098446789521</v>
      </c>
      <c r="BR143" s="232">
        <f t="shared" si="120"/>
        <v>4.6607284539734173E-2</v>
      </c>
      <c r="BS143" s="184"/>
      <c r="BT143" s="97"/>
      <c r="BU143" s="171">
        <f t="shared" si="121"/>
        <v>241488</v>
      </c>
      <c r="BV143" s="175">
        <f t="shared" si="122"/>
        <v>45883</v>
      </c>
      <c r="BW143" s="176">
        <f t="shared" si="123"/>
        <v>287371</v>
      </c>
    </row>
    <row r="144" spans="1:75" s="35" customFormat="1" ht="84.95" customHeight="1" x14ac:dyDescent="0.3">
      <c r="A144" s="214">
        <v>204</v>
      </c>
      <c r="B144" s="104" t="s">
        <v>496</v>
      </c>
      <c r="C144" s="217" t="s">
        <v>18</v>
      </c>
      <c r="D144" s="206">
        <v>378233</v>
      </c>
      <c r="E144" s="74">
        <f t="shared" si="124"/>
        <v>21256.694599999999</v>
      </c>
      <c r="F144" s="75">
        <f t="shared" si="125"/>
        <v>399489.69459999999</v>
      </c>
      <c r="G144" s="74">
        <f t="shared" si="126"/>
        <v>75903.041973999992</v>
      </c>
      <c r="H144" s="76">
        <f t="shared" si="127"/>
        <v>475392.73657399998</v>
      </c>
      <c r="I144" s="105"/>
      <c r="J144" s="106"/>
      <c r="K144" s="107"/>
      <c r="L144" s="80"/>
      <c r="M144" s="81">
        <f t="shared" si="105"/>
        <v>0</v>
      </c>
      <c r="N144" s="82"/>
      <c r="O144" s="83">
        <f t="shared" si="106"/>
        <v>0</v>
      </c>
      <c r="P144" s="83">
        <f t="shared" si="107"/>
        <v>0</v>
      </c>
      <c r="Q144" s="108"/>
      <c r="R144" s="80"/>
      <c r="S144" s="81">
        <f t="shared" si="108"/>
        <v>0</v>
      </c>
      <c r="T144" s="82"/>
      <c r="U144" s="83">
        <f t="shared" si="109"/>
        <v>0</v>
      </c>
      <c r="V144" s="83">
        <f t="shared" si="110"/>
        <v>0</v>
      </c>
      <c r="W144" s="109"/>
      <c r="X144" s="80"/>
      <c r="Y144" s="81">
        <f t="shared" si="111"/>
        <v>0</v>
      </c>
      <c r="Z144" s="82"/>
      <c r="AA144" s="83">
        <f t="shared" si="112"/>
        <v>0</v>
      </c>
      <c r="AB144" s="83">
        <f t="shared" si="113"/>
        <v>0</v>
      </c>
      <c r="AC144" s="109"/>
      <c r="AD144" s="85" t="e">
        <f t="shared" si="114"/>
        <v>#DIV/0!</v>
      </c>
      <c r="AE144" s="86"/>
      <c r="AF144" s="87"/>
      <c r="AG144" s="88"/>
      <c r="AH144" s="114"/>
      <c r="AI144" s="86"/>
      <c r="AJ144" s="87"/>
      <c r="AK144" s="88"/>
      <c r="AL144" s="114"/>
      <c r="AM144" s="86">
        <v>336050.42016806727</v>
      </c>
      <c r="AN144" s="87">
        <f t="shared" si="129"/>
        <v>63849.579831932781</v>
      </c>
      <c r="AO144" s="90">
        <f t="shared" si="130"/>
        <v>399900.00000000006</v>
      </c>
      <c r="AP144" s="91" t="s">
        <v>497</v>
      </c>
      <c r="AQ144" s="113"/>
      <c r="AR144" s="111"/>
      <c r="AS144" s="112">
        <v>547090</v>
      </c>
      <c r="AT144" s="91" t="s">
        <v>498</v>
      </c>
      <c r="AU144" s="86"/>
      <c r="AV144" s="87"/>
      <c r="AW144" s="90"/>
      <c r="AX144" s="197"/>
      <c r="AY144" s="243"/>
      <c r="AZ144" s="92"/>
      <c r="BA144" s="29"/>
      <c r="BB144" s="99">
        <f t="shared" si="128"/>
        <v>435443.76711400005</v>
      </c>
      <c r="BC144" s="93"/>
      <c r="BD144" s="93"/>
      <c r="BE144" s="93"/>
      <c r="BF144" s="93"/>
      <c r="BG144" s="93"/>
      <c r="BH144" s="93">
        <f t="shared" si="131"/>
        <v>336050.42016806727</v>
      </c>
      <c r="BI144" s="93"/>
      <c r="BJ144" s="93"/>
      <c r="BK144" s="94">
        <f t="shared" si="115"/>
        <v>2</v>
      </c>
      <c r="BM144" s="95">
        <f t="shared" si="116"/>
        <v>385747.09364103363</v>
      </c>
      <c r="BN144" s="96">
        <f t="shared" si="117"/>
        <v>435443.76711400005</v>
      </c>
      <c r="BO144" s="248">
        <f t="shared" si="132"/>
        <v>336050.42016806721</v>
      </c>
      <c r="BP144" s="183">
        <f t="shared" si="118"/>
        <v>382532.43117182329</v>
      </c>
      <c r="BQ144" s="184">
        <f t="shared" si="119"/>
        <v>70281.709630296507</v>
      </c>
      <c r="BR144" s="232">
        <f t="shared" si="120"/>
        <v>0.18219634260083076</v>
      </c>
      <c r="BS144" s="184"/>
      <c r="BT144" s="97"/>
      <c r="BU144" s="171">
        <f t="shared" si="121"/>
        <v>385747</v>
      </c>
      <c r="BV144" s="175">
        <f t="shared" si="122"/>
        <v>73292</v>
      </c>
      <c r="BW144" s="176">
        <f t="shared" si="123"/>
        <v>459039</v>
      </c>
    </row>
    <row r="145" spans="1:209" s="35" customFormat="1" ht="84.95" customHeight="1" x14ac:dyDescent="0.3">
      <c r="A145" s="214">
        <v>206</v>
      </c>
      <c r="B145" s="104" t="s">
        <v>1458</v>
      </c>
      <c r="C145" s="217" t="s">
        <v>18</v>
      </c>
      <c r="D145" s="206">
        <v>35923</v>
      </c>
      <c r="E145" s="74">
        <f t="shared" si="124"/>
        <v>2018.8725999999999</v>
      </c>
      <c r="F145" s="75">
        <f t="shared" si="125"/>
        <v>37941.872600000002</v>
      </c>
      <c r="G145" s="74">
        <f t="shared" si="126"/>
        <v>7208.9557940000004</v>
      </c>
      <c r="H145" s="76">
        <f t="shared" si="127"/>
        <v>45150.828394000004</v>
      </c>
      <c r="I145" s="105"/>
      <c r="J145" s="106"/>
      <c r="K145" s="107"/>
      <c r="L145" s="80"/>
      <c r="M145" s="81">
        <f t="shared" si="105"/>
        <v>0</v>
      </c>
      <c r="N145" s="82"/>
      <c r="O145" s="83">
        <f t="shared" si="106"/>
        <v>0</v>
      </c>
      <c r="P145" s="83">
        <f t="shared" si="107"/>
        <v>0</v>
      </c>
      <c r="Q145" s="108"/>
      <c r="R145" s="80"/>
      <c r="S145" s="81">
        <f t="shared" si="108"/>
        <v>0</v>
      </c>
      <c r="T145" s="82"/>
      <c r="U145" s="83">
        <f t="shared" si="109"/>
        <v>0</v>
      </c>
      <c r="V145" s="83">
        <f t="shared" si="110"/>
        <v>0</v>
      </c>
      <c r="W145" s="109"/>
      <c r="X145" s="80"/>
      <c r="Y145" s="81">
        <f t="shared" si="111"/>
        <v>0</v>
      </c>
      <c r="Z145" s="82"/>
      <c r="AA145" s="83">
        <f t="shared" si="112"/>
        <v>0</v>
      </c>
      <c r="AB145" s="83">
        <f t="shared" si="113"/>
        <v>0</v>
      </c>
      <c r="AC145" s="109"/>
      <c r="AD145" s="85" t="e">
        <f t="shared" si="114"/>
        <v>#DIV/0!</v>
      </c>
      <c r="AE145" s="86"/>
      <c r="AF145" s="87"/>
      <c r="AG145" s="88"/>
      <c r="AH145" s="114"/>
      <c r="AI145" s="86"/>
      <c r="AJ145" s="87"/>
      <c r="AK145" s="88"/>
      <c r="AL145" s="114"/>
      <c r="AM145" s="86">
        <v>65462.184873949584</v>
      </c>
      <c r="AN145" s="87">
        <f t="shared" si="129"/>
        <v>12437.815126050422</v>
      </c>
      <c r="AO145" s="90">
        <f t="shared" si="130"/>
        <v>77900</v>
      </c>
      <c r="AP145" s="91" t="s">
        <v>503</v>
      </c>
      <c r="AQ145" s="86"/>
      <c r="AR145" s="87"/>
      <c r="AS145" s="90"/>
      <c r="AT145" s="91"/>
      <c r="AU145" s="86"/>
      <c r="AV145" s="87"/>
      <c r="AW145" s="90"/>
      <c r="AX145" s="197"/>
      <c r="AY145" s="243"/>
      <c r="AZ145" s="92"/>
      <c r="BA145" s="29"/>
      <c r="BB145" s="99">
        <f t="shared" si="128"/>
        <v>41356.641134000005</v>
      </c>
      <c r="BC145" s="93"/>
      <c r="BD145" s="93"/>
      <c r="BE145" s="93"/>
      <c r="BF145" s="93"/>
      <c r="BG145" s="93"/>
      <c r="BH145" s="93">
        <f t="shared" si="131"/>
        <v>65462.184873949584</v>
      </c>
      <c r="BI145" s="93"/>
      <c r="BJ145" s="93"/>
      <c r="BK145" s="94">
        <f t="shared" si="115"/>
        <v>2</v>
      </c>
      <c r="BM145" s="95">
        <f t="shared" si="116"/>
        <v>53409.413003974798</v>
      </c>
      <c r="BN145" s="96">
        <f t="shared" si="117"/>
        <v>65462.184873949584</v>
      </c>
      <c r="BO145" s="248">
        <f t="shared" si="132"/>
        <v>41356.641134000012</v>
      </c>
      <c r="BP145" s="183">
        <f t="shared" si="118"/>
        <v>52031.683498417544</v>
      </c>
      <c r="BQ145" s="184">
        <f t="shared" si="119"/>
        <v>17045.193442707259</v>
      </c>
      <c r="BR145" s="232">
        <f t="shared" si="120"/>
        <v>0.31914212278346393</v>
      </c>
      <c r="BS145" s="184"/>
      <c r="BT145" s="97"/>
      <c r="BU145" s="171">
        <f t="shared" si="121"/>
        <v>53409</v>
      </c>
      <c r="BV145" s="175">
        <f t="shared" si="122"/>
        <v>10148</v>
      </c>
      <c r="BW145" s="176">
        <f t="shared" si="123"/>
        <v>63557</v>
      </c>
    </row>
    <row r="146" spans="1:209" s="35" customFormat="1" ht="177.75" customHeight="1" x14ac:dyDescent="0.3">
      <c r="A146" s="214">
        <v>207</v>
      </c>
      <c r="B146" s="104" t="s">
        <v>1459</v>
      </c>
      <c r="C146" s="217" t="s">
        <v>18</v>
      </c>
      <c r="D146" s="206">
        <v>21937</v>
      </c>
      <c r="E146" s="74">
        <f t="shared" si="124"/>
        <v>1232.8594000000001</v>
      </c>
      <c r="F146" s="75">
        <f t="shared" si="125"/>
        <v>23169.859400000001</v>
      </c>
      <c r="G146" s="74">
        <f t="shared" si="126"/>
        <v>4402.2732860000006</v>
      </c>
      <c r="H146" s="76">
        <f t="shared" si="127"/>
        <v>27572.132686000001</v>
      </c>
      <c r="I146" s="105"/>
      <c r="J146" s="106"/>
      <c r="K146" s="107"/>
      <c r="L146" s="80"/>
      <c r="M146" s="81">
        <f t="shared" si="105"/>
        <v>0</v>
      </c>
      <c r="N146" s="82"/>
      <c r="O146" s="83">
        <f t="shared" si="106"/>
        <v>0</v>
      </c>
      <c r="P146" s="83">
        <f t="shared" si="107"/>
        <v>0</v>
      </c>
      <c r="Q146" s="108"/>
      <c r="R146" s="80"/>
      <c r="S146" s="81">
        <f t="shared" si="108"/>
        <v>0</v>
      </c>
      <c r="T146" s="82"/>
      <c r="U146" s="83">
        <f t="shared" si="109"/>
        <v>0</v>
      </c>
      <c r="V146" s="83">
        <f t="shared" si="110"/>
        <v>0</v>
      </c>
      <c r="W146" s="109"/>
      <c r="X146" s="80"/>
      <c r="Y146" s="81">
        <f t="shared" si="111"/>
        <v>0</v>
      </c>
      <c r="Z146" s="82"/>
      <c r="AA146" s="83">
        <f t="shared" si="112"/>
        <v>0</v>
      </c>
      <c r="AB146" s="83">
        <f t="shared" si="113"/>
        <v>0</v>
      </c>
      <c r="AC146" s="109"/>
      <c r="AD146" s="85" t="e">
        <f t="shared" si="114"/>
        <v>#DIV/0!</v>
      </c>
      <c r="AE146" s="86"/>
      <c r="AF146" s="87"/>
      <c r="AG146" s="88"/>
      <c r="AH146" s="114"/>
      <c r="AI146" s="86"/>
      <c r="AJ146" s="87"/>
      <c r="AK146" s="88"/>
      <c r="AL146" s="114"/>
      <c r="AM146" s="86">
        <v>34369.747899159665</v>
      </c>
      <c r="AN146" s="87">
        <f t="shared" si="129"/>
        <v>6530.2521008403364</v>
      </c>
      <c r="AO146" s="90">
        <f t="shared" si="130"/>
        <v>40900</v>
      </c>
      <c r="AP146" s="91" t="s">
        <v>504</v>
      </c>
      <c r="AQ146" s="86"/>
      <c r="AR146" s="87"/>
      <c r="AS146" s="90"/>
      <c r="AT146" s="91"/>
      <c r="AU146" s="86"/>
      <c r="AV146" s="87"/>
      <c r="AW146" s="90"/>
      <c r="AX146" s="197"/>
      <c r="AY146" s="243"/>
      <c r="AZ146" s="92"/>
      <c r="BA146" s="29"/>
      <c r="BB146" s="99">
        <f t="shared" si="128"/>
        <v>25255.146746000002</v>
      </c>
      <c r="BC146" s="93"/>
      <c r="BD146" s="93"/>
      <c r="BE146" s="93"/>
      <c r="BF146" s="93"/>
      <c r="BG146" s="93"/>
      <c r="BH146" s="93">
        <f t="shared" si="131"/>
        <v>34369.747899159665</v>
      </c>
      <c r="BI146" s="93"/>
      <c r="BJ146" s="93"/>
      <c r="BK146" s="94">
        <f t="shared" si="115"/>
        <v>2</v>
      </c>
      <c r="BM146" s="95">
        <f t="shared" si="116"/>
        <v>29812.447322579836</v>
      </c>
      <c r="BN146" s="96">
        <f t="shared" si="117"/>
        <v>34369.747899159665</v>
      </c>
      <c r="BO146" s="248">
        <f t="shared" si="132"/>
        <v>25255.146746000006</v>
      </c>
      <c r="BP146" s="183">
        <f t="shared" si="118"/>
        <v>29462.060803961129</v>
      </c>
      <c r="BQ146" s="184">
        <f t="shared" si="119"/>
        <v>6444.996283209889</v>
      </c>
      <c r="BR146" s="232">
        <f t="shared" si="120"/>
        <v>0.21618474369021268</v>
      </c>
      <c r="BS146" s="184"/>
      <c r="BT146" s="97"/>
      <c r="BU146" s="171">
        <f t="shared" si="121"/>
        <v>29812</v>
      </c>
      <c r="BV146" s="175">
        <f t="shared" si="122"/>
        <v>5664</v>
      </c>
      <c r="BW146" s="176">
        <f t="shared" si="123"/>
        <v>35476</v>
      </c>
    </row>
    <row r="147" spans="1:209" s="35" customFormat="1" ht="158.25" customHeight="1" x14ac:dyDescent="0.3">
      <c r="A147" s="214">
        <v>208</v>
      </c>
      <c r="B147" s="104" t="s">
        <v>505</v>
      </c>
      <c r="C147" s="217" t="s">
        <v>18</v>
      </c>
      <c r="D147" s="206">
        <v>50589</v>
      </c>
      <c r="E147" s="74">
        <f t="shared" si="124"/>
        <v>2843.1017999999999</v>
      </c>
      <c r="F147" s="75">
        <f t="shared" si="125"/>
        <v>53432.101799999997</v>
      </c>
      <c r="G147" s="74">
        <f t="shared" si="126"/>
        <v>10152.099342</v>
      </c>
      <c r="H147" s="76">
        <f t="shared" si="127"/>
        <v>63584.201141999998</v>
      </c>
      <c r="I147" s="105"/>
      <c r="J147" s="106"/>
      <c r="K147" s="107"/>
      <c r="L147" s="80"/>
      <c r="M147" s="81">
        <f t="shared" si="105"/>
        <v>0</v>
      </c>
      <c r="N147" s="82"/>
      <c r="O147" s="83">
        <f t="shared" si="106"/>
        <v>0</v>
      </c>
      <c r="P147" s="83">
        <f t="shared" si="107"/>
        <v>0</v>
      </c>
      <c r="Q147" s="108"/>
      <c r="R147" s="80"/>
      <c r="S147" s="81">
        <f t="shared" si="108"/>
        <v>0</v>
      </c>
      <c r="T147" s="82"/>
      <c r="U147" s="83">
        <f t="shared" si="109"/>
        <v>0</v>
      </c>
      <c r="V147" s="83">
        <f t="shared" si="110"/>
        <v>0</v>
      </c>
      <c r="W147" s="109"/>
      <c r="X147" s="80"/>
      <c r="Y147" s="81">
        <f t="shared" si="111"/>
        <v>0</v>
      </c>
      <c r="Z147" s="82"/>
      <c r="AA147" s="83">
        <f t="shared" si="112"/>
        <v>0</v>
      </c>
      <c r="AB147" s="83">
        <f t="shared" si="113"/>
        <v>0</v>
      </c>
      <c r="AC147" s="109"/>
      <c r="AD147" s="85" t="e">
        <f t="shared" si="114"/>
        <v>#DIV/0!</v>
      </c>
      <c r="AE147" s="86"/>
      <c r="AF147" s="87"/>
      <c r="AG147" s="88"/>
      <c r="AH147" s="114"/>
      <c r="AI147" s="86"/>
      <c r="AJ147" s="87"/>
      <c r="AK147" s="88"/>
      <c r="AL147" s="114"/>
      <c r="AM147" s="86">
        <v>46134.45378151261</v>
      </c>
      <c r="AN147" s="87">
        <f t="shared" si="129"/>
        <v>8765.5462184873959</v>
      </c>
      <c r="AO147" s="90">
        <f t="shared" si="130"/>
        <v>54900.000000000007</v>
      </c>
      <c r="AP147" s="91" t="s">
        <v>506</v>
      </c>
      <c r="AQ147" s="86"/>
      <c r="AR147" s="87"/>
      <c r="AS147" s="90"/>
      <c r="AT147" s="91"/>
      <c r="AU147" s="86"/>
      <c r="AV147" s="87"/>
      <c r="AW147" s="90"/>
      <c r="AX147" s="197"/>
      <c r="AY147" s="243"/>
      <c r="AZ147" s="92"/>
      <c r="BA147" s="29"/>
      <c r="BB147" s="99">
        <f t="shared" si="128"/>
        <v>58240.990962000003</v>
      </c>
      <c r="BC147" s="93"/>
      <c r="BD147" s="93"/>
      <c r="BE147" s="93"/>
      <c r="BF147" s="93"/>
      <c r="BG147" s="93"/>
      <c r="BH147" s="93">
        <f t="shared" si="131"/>
        <v>46134.45378151261</v>
      </c>
      <c r="BI147" s="93"/>
      <c r="BJ147" s="93"/>
      <c r="BK147" s="94">
        <f t="shared" si="115"/>
        <v>2</v>
      </c>
      <c r="BM147" s="95">
        <f t="shared" si="116"/>
        <v>52187.722371756303</v>
      </c>
      <c r="BN147" s="96">
        <f t="shared" si="117"/>
        <v>58240.990962000003</v>
      </c>
      <c r="BO147" s="248">
        <f t="shared" si="132"/>
        <v>46134.453781512602</v>
      </c>
      <c r="BP147" s="183">
        <f t="shared" si="118"/>
        <v>51835.473430131642</v>
      </c>
      <c r="BQ147" s="184">
        <f t="shared" si="119"/>
        <v>8560.6145370096947</v>
      </c>
      <c r="BR147" s="232">
        <f t="shared" si="120"/>
        <v>0.16403502869944464</v>
      </c>
      <c r="BS147" s="184"/>
      <c r="BT147" s="97"/>
      <c r="BU147" s="171">
        <f t="shared" si="121"/>
        <v>52188</v>
      </c>
      <c r="BV147" s="175">
        <f t="shared" si="122"/>
        <v>9916</v>
      </c>
      <c r="BW147" s="176">
        <f t="shared" si="123"/>
        <v>62104</v>
      </c>
    </row>
    <row r="148" spans="1:209" s="35" customFormat="1" ht="84.95" customHeight="1" x14ac:dyDescent="0.3">
      <c r="A148" s="214">
        <v>209</v>
      </c>
      <c r="B148" s="104" t="s">
        <v>507</v>
      </c>
      <c r="C148" s="217" t="s">
        <v>18</v>
      </c>
      <c r="D148" s="206"/>
      <c r="E148" s="74"/>
      <c r="F148" s="75"/>
      <c r="G148" s="74"/>
      <c r="H148" s="76"/>
      <c r="I148" s="105"/>
      <c r="J148" s="106"/>
      <c r="K148" s="107"/>
      <c r="L148" s="80"/>
      <c r="M148" s="81">
        <f t="shared" si="105"/>
        <v>0</v>
      </c>
      <c r="N148" s="82"/>
      <c r="O148" s="83">
        <f t="shared" si="106"/>
        <v>0</v>
      </c>
      <c r="P148" s="83">
        <f t="shared" si="107"/>
        <v>0</v>
      </c>
      <c r="Q148" s="108"/>
      <c r="R148" s="80"/>
      <c r="S148" s="81">
        <f t="shared" si="108"/>
        <v>0</v>
      </c>
      <c r="T148" s="82"/>
      <c r="U148" s="83">
        <f t="shared" si="109"/>
        <v>0</v>
      </c>
      <c r="V148" s="83">
        <f t="shared" si="110"/>
        <v>0</v>
      </c>
      <c r="W148" s="109"/>
      <c r="X148" s="80"/>
      <c r="Y148" s="81">
        <f t="shared" si="111"/>
        <v>0</v>
      </c>
      <c r="Z148" s="82"/>
      <c r="AA148" s="83">
        <f t="shared" si="112"/>
        <v>0</v>
      </c>
      <c r="AB148" s="83">
        <f t="shared" si="113"/>
        <v>0</v>
      </c>
      <c r="AC148" s="109"/>
      <c r="AD148" s="85" t="e">
        <f t="shared" si="114"/>
        <v>#DIV/0!</v>
      </c>
      <c r="AE148" s="86"/>
      <c r="AF148" s="87"/>
      <c r="AG148" s="88"/>
      <c r="AH148" s="114"/>
      <c r="AI148" s="86"/>
      <c r="AJ148" s="87"/>
      <c r="AK148" s="88"/>
      <c r="AL148" s="114"/>
      <c r="AM148" s="86">
        <v>38571.428571428572</v>
      </c>
      <c r="AN148" s="87">
        <f t="shared" si="129"/>
        <v>7328.5714285714284</v>
      </c>
      <c r="AO148" s="90">
        <f t="shared" si="130"/>
        <v>45900</v>
      </c>
      <c r="AP148" s="91" t="s">
        <v>508</v>
      </c>
      <c r="AQ148" s="113"/>
      <c r="AR148" s="111"/>
      <c r="AS148" s="112">
        <v>49900</v>
      </c>
      <c r="AT148" s="91" t="s">
        <v>509</v>
      </c>
      <c r="AU148" s="86"/>
      <c r="AV148" s="87"/>
      <c r="AW148" s="90"/>
      <c r="AX148" s="197"/>
      <c r="AY148" s="243"/>
      <c r="AZ148" s="92"/>
      <c r="BA148" s="29"/>
      <c r="BB148" s="99"/>
      <c r="BC148" s="93"/>
      <c r="BD148" s="93"/>
      <c r="BE148" s="93"/>
      <c r="BF148" s="93"/>
      <c r="BG148" s="93"/>
      <c r="BH148" s="93">
        <f t="shared" si="131"/>
        <v>38571.428571428572</v>
      </c>
      <c r="BI148" s="93"/>
      <c r="BJ148" s="93"/>
      <c r="BK148" s="94">
        <f t="shared" si="115"/>
        <v>1</v>
      </c>
      <c r="BM148" s="95">
        <f t="shared" si="116"/>
        <v>38571.428571428572</v>
      </c>
      <c r="BN148" s="96">
        <f t="shared" si="117"/>
        <v>38571.428571428572</v>
      </c>
      <c r="BO148" s="248">
        <f t="shared" ref="BO148:BO179" si="133">+BM148</f>
        <v>38571.428571428572</v>
      </c>
      <c r="BP148" s="183">
        <f t="shared" si="118"/>
        <v>38571.428571428572</v>
      </c>
      <c r="BQ148" s="184">
        <f t="shared" si="119"/>
        <v>0</v>
      </c>
      <c r="BR148" s="232">
        <f t="shared" si="120"/>
        <v>0</v>
      </c>
      <c r="BS148" s="184"/>
      <c r="BT148" s="97"/>
      <c r="BU148" s="171">
        <f t="shared" si="121"/>
        <v>38571</v>
      </c>
      <c r="BV148" s="175">
        <f t="shared" si="122"/>
        <v>7328</v>
      </c>
      <c r="BW148" s="176">
        <f t="shared" si="123"/>
        <v>45899</v>
      </c>
    </row>
    <row r="149" spans="1:209" s="35" customFormat="1" ht="84.95" customHeight="1" x14ac:dyDescent="0.3">
      <c r="A149" s="214">
        <v>210</v>
      </c>
      <c r="B149" s="104" t="s">
        <v>510</v>
      </c>
      <c r="C149" s="217" t="s">
        <v>18</v>
      </c>
      <c r="D149" s="206"/>
      <c r="E149" s="74"/>
      <c r="F149" s="75"/>
      <c r="G149" s="74"/>
      <c r="H149" s="76"/>
      <c r="I149" s="105"/>
      <c r="J149" s="106"/>
      <c r="K149" s="107"/>
      <c r="L149" s="80"/>
      <c r="M149" s="81">
        <f t="shared" si="105"/>
        <v>0</v>
      </c>
      <c r="N149" s="82"/>
      <c r="O149" s="83">
        <f t="shared" si="106"/>
        <v>0</v>
      </c>
      <c r="P149" s="83">
        <f t="shared" si="107"/>
        <v>0</v>
      </c>
      <c r="Q149" s="108"/>
      <c r="R149" s="80"/>
      <c r="S149" s="81">
        <f t="shared" si="108"/>
        <v>0</v>
      </c>
      <c r="T149" s="82"/>
      <c r="U149" s="83">
        <f t="shared" si="109"/>
        <v>0</v>
      </c>
      <c r="V149" s="83">
        <f t="shared" si="110"/>
        <v>0</v>
      </c>
      <c r="W149" s="109"/>
      <c r="X149" s="80"/>
      <c r="Y149" s="81">
        <f t="shared" si="111"/>
        <v>0</v>
      </c>
      <c r="Z149" s="82"/>
      <c r="AA149" s="83">
        <f t="shared" si="112"/>
        <v>0</v>
      </c>
      <c r="AB149" s="83">
        <f t="shared" si="113"/>
        <v>0</v>
      </c>
      <c r="AC149" s="109"/>
      <c r="AD149" s="85" t="e">
        <f t="shared" si="114"/>
        <v>#DIV/0!</v>
      </c>
      <c r="AE149" s="86"/>
      <c r="AF149" s="87"/>
      <c r="AG149" s="88"/>
      <c r="AH149" s="114"/>
      <c r="AI149" s="86"/>
      <c r="AJ149" s="87"/>
      <c r="AK149" s="88"/>
      <c r="AL149" s="114"/>
      <c r="AM149" s="86">
        <v>1596.6386554621849</v>
      </c>
      <c r="AN149" s="87">
        <f t="shared" si="129"/>
        <v>303.36134453781517</v>
      </c>
      <c r="AO149" s="90">
        <f t="shared" si="130"/>
        <v>1900</v>
      </c>
      <c r="AP149" s="91" t="s">
        <v>511</v>
      </c>
      <c r="AQ149" s="86"/>
      <c r="AR149" s="87"/>
      <c r="AS149" s="90"/>
      <c r="AT149" s="91" t="s">
        <v>512</v>
      </c>
      <c r="AU149" s="86"/>
      <c r="AV149" s="87"/>
      <c r="AW149" s="90"/>
      <c r="AX149" s="197"/>
      <c r="AY149" s="243"/>
      <c r="AZ149" s="92"/>
      <c r="BA149" s="29"/>
      <c r="BB149" s="99"/>
      <c r="BC149" s="93"/>
      <c r="BD149" s="93"/>
      <c r="BE149" s="93"/>
      <c r="BF149" s="93"/>
      <c r="BG149" s="93"/>
      <c r="BH149" s="93">
        <f t="shared" si="131"/>
        <v>1596.6386554621849</v>
      </c>
      <c r="BI149" s="93"/>
      <c r="BJ149" s="93"/>
      <c r="BK149" s="94">
        <f t="shared" si="115"/>
        <v>1</v>
      </c>
      <c r="BM149" s="95">
        <f t="shared" si="116"/>
        <v>1596.6386554621849</v>
      </c>
      <c r="BN149" s="96">
        <f t="shared" si="117"/>
        <v>1596.6386554621849</v>
      </c>
      <c r="BO149" s="248">
        <f t="shared" si="133"/>
        <v>1596.6386554621849</v>
      </c>
      <c r="BP149" s="183">
        <f t="shared" si="118"/>
        <v>1596.6386554621849</v>
      </c>
      <c r="BQ149" s="184">
        <f t="shared" si="119"/>
        <v>0</v>
      </c>
      <c r="BR149" s="232">
        <f t="shared" si="120"/>
        <v>0</v>
      </c>
      <c r="BS149" s="184"/>
      <c r="BT149" s="97"/>
      <c r="BU149" s="171">
        <f t="shared" si="121"/>
        <v>1597</v>
      </c>
      <c r="BV149" s="175">
        <f t="shared" si="122"/>
        <v>303</v>
      </c>
      <c r="BW149" s="176">
        <f t="shared" si="123"/>
        <v>1900</v>
      </c>
    </row>
    <row r="150" spans="1:209" s="117" customFormat="1" ht="84.95" customHeight="1" x14ac:dyDescent="0.3">
      <c r="A150" s="214">
        <v>211</v>
      </c>
      <c r="B150" s="104" t="s">
        <v>513</v>
      </c>
      <c r="C150" s="217" t="s">
        <v>18</v>
      </c>
      <c r="D150" s="206"/>
      <c r="E150" s="74"/>
      <c r="F150" s="75"/>
      <c r="G150" s="74"/>
      <c r="H150" s="76"/>
      <c r="I150" s="105"/>
      <c r="J150" s="106"/>
      <c r="K150" s="107"/>
      <c r="L150" s="80"/>
      <c r="M150" s="81">
        <f t="shared" si="105"/>
        <v>0</v>
      </c>
      <c r="N150" s="82"/>
      <c r="O150" s="83">
        <f t="shared" si="106"/>
        <v>0</v>
      </c>
      <c r="P150" s="83">
        <f t="shared" si="107"/>
        <v>0</v>
      </c>
      <c r="Q150" s="108"/>
      <c r="R150" s="80"/>
      <c r="S150" s="81">
        <f t="shared" si="108"/>
        <v>0</v>
      </c>
      <c r="T150" s="82"/>
      <c r="U150" s="83">
        <f t="shared" si="109"/>
        <v>0</v>
      </c>
      <c r="V150" s="83">
        <f t="shared" si="110"/>
        <v>0</v>
      </c>
      <c r="W150" s="109"/>
      <c r="X150" s="80"/>
      <c r="Y150" s="81">
        <f t="shared" si="111"/>
        <v>0</v>
      </c>
      <c r="Z150" s="82"/>
      <c r="AA150" s="83">
        <f t="shared" si="112"/>
        <v>0</v>
      </c>
      <c r="AB150" s="83">
        <f t="shared" si="113"/>
        <v>0</v>
      </c>
      <c r="AC150" s="109"/>
      <c r="AD150" s="85" t="e">
        <f t="shared" si="114"/>
        <v>#DIV/0!</v>
      </c>
      <c r="AE150" s="86"/>
      <c r="AF150" s="87"/>
      <c r="AG150" s="88"/>
      <c r="AH150" s="114"/>
      <c r="AI150" s="86"/>
      <c r="AJ150" s="87"/>
      <c r="AK150" s="88"/>
      <c r="AL150" s="114"/>
      <c r="AM150" s="86">
        <v>25126.050420168067</v>
      </c>
      <c r="AN150" s="87">
        <f t="shared" si="129"/>
        <v>4773.9495798319331</v>
      </c>
      <c r="AO150" s="90">
        <f t="shared" si="130"/>
        <v>29900</v>
      </c>
      <c r="AP150" s="91" t="s">
        <v>514</v>
      </c>
      <c r="AQ150" s="86"/>
      <c r="AR150" s="87"/>
      <c r="AS150" s="90"/>
      <c r="AT150" s="91" t="s">
        <v>512</v>
      </c>
      <c r="AU150" s="86"/>
      <c r="AV150" s="87"/>
      <c r="AW150" s="90"/>
      <c r="AX150" s="197"/>
      <c r="AY150" s="243"/>
      <c r="AZ150" s="92"/>
      <c r="BA150" s="29"/>
      <c r="BB150" s="99"/>
      <c r="BC150" s="93"/>
      <c r="BD150" s="93"/>
      <c r="BE150" s="93"/>
      <c r="BF150" s="93"/>
      <c r="BG150" s="93"/>
      <c r="BH150" s="93">
        <f t="shared" si="131"/>
        <v>25126.050420168067</v>
      </c>
      <c r="BI150" s="93"/>
      <c r="BJ150" s="93"/>
      <c r="BK150" s="94">
        <f t="shared" si="115"/>
        <v>1</v>
      </c>
      <c r="BL150" s="35"/>
      <c r="BM150" s="95">
        <f t="shared" si="116"/>
        <v>25126.050420168067</v>
      </c>
      <c r="BN150" s="96">
        <f t="shared" si="117"/>
        <v>25126.050420168067</v>
      </c>
      <c r="BO150" s="248">
        <f t="shared" si="133"/>
        <v>25126.050420168067</v>
      </c>
      <c r="BP150" s="183">
        <f t="shared" si="118"/>
        <v>25126.050420168067</v>
      </c>
      <c r="BQ150" s="184">
        <f t="shared" si="119"/>
        <v>0</v>
      </c>
      <c r="BR150" s="232">
        <f t="shared" si="120"/>
        <v>0</v>
      </c>
      <c r="BS150" s="184"/>
      <c r="BT150" s="97"/>
      <c r="BU150" s="171">
        <f t="shared" si="121"/>
        <v>25126</v>
      </c>
      <c r="BV150" s="175">
        <f t="shared" si="122"/>
        <v>4774</v>
      </c>
      <c r="BW150" s="176">
        <f t="shared" si="123"/>
        <v>29900</v>
      </c>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row>
    <row r="151" spans="1:209" ht="84.95" customHeight="1" x14ac:dyDescent="0.3">
      <c r="A151" s="214">
        <v>214</v>
      </c>
      <c r="B151" s="104" t="s">
        <v>519</v>
      </c>
      <c r="C151" s="217" t="s">
        <v>18</v>
      </c>
      <c r="D151" s="206"/>
      <c r="E151" s="74"/>
      <c r="F151" s="75"/>
      <c r="G151" s="74"/>
      <c r="H151" s="76"/>
      <c r="I151" s="105"/>
      <c r="J151" s="106"/>
      <c r="K151" s="107"/>
      <c r="L151" s="80"/>
      <c r="M151" s="81">
        <f t="shared" si="105"/>
        <v>0</v>
      </c>
      <c r="N151" s="82"/>
      <c r="O151" s="83">
        <f t="shared" si="106"/>
        <v>0</v>
      </c>
      <c r="P151" s="83">
        <f t="shared" si="107"/>
        <v>0</v>
      </c>
      <c r="Q151" s="108"/>
      <c r="R151" s="80"/>
      <c r="S151" s="81">
        <f t="shared" si="108"/>
        <v>0</v>
      </c>
      <c r="T151" s="82"/>
      <c r="U151" s="83">
        <f t="shared" si="109"/>
        <v>0</v>
      </c>
      <c r="V151" s="83">
        <f t="shared" si="110"/>
        <v>0</v>
      </c>
      <c r="W151" s="109"/>
      <c r="X151" s="80"/>
      <c r="Y151" s="81">
        <f t="shared" si="111"/>
        <v>0</v>
      </c>
      <c r="Z151" s="82"/>
      <c r="AA151" s="83">
        <f t="shared" si="112"/>
        <v>0</v>
      </c>
      <c r="AB151" s="83">
        <f t="shared" si="113"/>
        <v>0</v>
      </c>
      <c r="AC151" s="109"/>
      <c r="AD151" s="85" t="e">
        <f t="shared" si="114"/>
        <v>#DIV/0!</v>
      </c>
      <c r="AE151" s="86"/>
      <c r="AF151" s="87"/>
      <c r="AG151" s="88"/>
      <c r="AH151" s="114"/>
      <c r="AI151" s="86"/>
      <c r="AJ151" s="87"/>
      <c r="AK151" s="88"/>
      <c r="AL151" s="114"/>
      <c r="AM151" s="86">
        <v>15042.01680672269</v>
      </c>
      <c r="AN151" s="87">
        <f t="shared" si="129"/>
        <v>2857.9831932773109</v>
      </c>
      <c r="AO151" s="90">
        <f t="shared" si="130"/>
        <v>17900</v>
      </c>
      <c r="AP151" s="91" t="s">
        <v>520</v>
      </c>
      <c r="AQ151" s="113"/>
      <c r="AR151" s="111"/>
      <c r="AS151" s="112">
        <v>8000</v>
      </c>
      <c r="AT151" s="91" t="s">
        <v>521</v>
      </c>
      <c r="AU151" s="86"/>
      <c r="AV151" s="87"/>
      <c r="AW151" s="90"/>
      <c r="AX151" s="197"/>
      <c r="AZ151" s="92"/>
      <c r="BB151" s="99"/>
      <c r="BC151" s="93"/>
      <c r="BD151" s="93"/>
      <c r="BE151" s="93"/>
      <c r="BF151" s="93"/>
      <c r="BG151" s="93"/>
      <c r="BH151" s="93">
        <f t="shared" si="131"/>
        <v>15042.01680672269</v>
      </c>
      <c r="BI151" s="93"/>
      <c r="BJ151" s="93"/>
      <c r="BK151" s="94">
        <f t="shared" si="115"/>
        <v>1</v>
      </c>
      <c r="BM151" s="95">
        <f t="shared" si="116"/>
        <v>15042.01680672269</v>
      </c>
      <c r="BN151" s="96">
        <f t="shared" si="117"/>
        <v>15042.01680672269</v>
      </c>
      <c r="BO151" s="248">
        <f t="shared" si="133"/>
        <v>15042.01680672269</v>
      </c>
      <c r="BP151" s="183">
        <f t="shared" si="118"/>
        <v>15042.01680672269</v>
      </c>
      <c r="BQ151" s="184">
        <f t="shared" si="119"/>
        <v>0</v>
      </c>
      <c r="BR151" s="232">
        <f t="shared" si="120"/>
        <v>0</v>
      </c>
      <c r="BS151" s="184"/>
      <c r="BT151" s="97"/>
      <c r="BU151" s="171">
        <f t="shared" si="121"/>
        <v>15042</v>
      </c>
      <c r="BV151" s="175">
        <f t="shared" si="122"/>
        <v>2858</v>
      </c>
      <c r="BW151" s="176">
        <f t="shared" si="123"/>
        <v>17900</v>
      </c>
    </row>
    <row r="152" spans="1:209" s="35" customFormat="1" ht="84.95" customHeight="1" x14ac:dyDescent="0.3">
      <c r="A152" s="214">
        <v>215</v>
      </c>
      <c r="B152" s="104" t="s">
        <v>522</v>
      </c>
      <c r="C152" s="217" t="s">
        <v>237</v>
      </c>
      <c r="D152" s="206"/>
      <c r="E152" s="74"/>
      <c r="F152" s="75"/>
      <c r="G152" s="74"/>
      <c r="H152" s="76"/>
      <c r="I152" s="105"/>
      <c r="J152" s="106"/>
      <c r="K152" s="107"/>
      <c r="L152" s="80"/>
      <c r="M152" s="81">
        <f t="shared" si="105"/>
        <v>0</v>
      </c>
      <c r="N152" s="82"/>
      <c r="O152" s="83">
        <f t="shared" si="106"/>
        <v>0</v>
      </c>
      <c r="P152" s="83">
        <f t="shared" si="107"/>
        <v>0</v>
      </c>
      <c r="Q152" s="108"/>
      <c r="R152" s="80"/>
      <c r="S152" s="81">
        <f t="shared" si="108"/>
        <v>0</v>
      </c>
      <c r="T152" s="82"/>
      <c r="U152" s="83">
        <f t="shared" si="109"/>
        <v>0</v>
      </c>
      <c r="V152" s="83">
        <f t="shared" si="110"/>
        <v>0</v>
      </c>
      <c r="W152" s="109"/>
      <c r="X152" s="80"/>
      <c r="Y152" s="81">
        <f t="shared" si="111"/>
        <v>0</v>
      </c>
      <c r="Z152" s="82"/>
      <c r="AA152" s="83">
        <f t="shared" si="112"/>
        <v>0</v>
      </c>
      <c r="AB152" s="83">
        <f t="shared" si="113"/>
        <v>0</v>
      </c>
      <c r="AC152" s="109"/>
      <c r="AD152" s="85" t="e">
        <f t="shared" si="114"/>
        <v>#DIV/0!</v>
      </c>
      <c r="AE152" s="86"/>
      <c r="AF152" s="87"/>
      <c r="AG152" s="88"/>
      <c r="AH152" s="114"/>
      <c r="AI152" s="86"/>
      <c r="AJ152" s="87"/>
      <c r="AK152" s="88"/>
      <c r="AL152" s="114"/>
      <c r="AM152" s="86">
        <v>216722.68907563027</v>
      </c>
      <c r="AN152" s="87">
        <f t="shared" si="129"/>
        <v>41177.310924369755</v>
      </c>
      <c r="AO152" s="90">
        <f t="shared" si="130"/>
        <v>257900.00000000003</v>
      </c>
      <c r="AP152" s="91" t="s">
        <v>523</v>
      </c>
      <c r="AQ152" s="86"/>
      <c r="AR152" s="87"/>
      <c r="AS152" s="90"/>
      <c r="AT152" s="91" t="s">
        <v>512</v>
      </c>
      <c r="AU152" s="86"/>
      <c r="AV152" s="87"/>
      <c r="AW152" s="90"/>
      <c r="AX152" s="197"/>
      <c r="AY152" s="243"/>
      <c r="AZ152" s="92"/>
      <c r="BA152" s="29"/>
      <c r="BB152" s="99"/>
      <c r="BC152" s="93"/>
      <c r="BD152" s="93"/>
      <c r="BE152" s="93"/>
      <c r="BF152" s="93"/>
      <c r="BG152" s="93"/>
      <c r="BH152" s="93">
        <f t="shared" si="131"/>
        <v>216722.68907563027</v>
      </c>
      <c r="BI152" s="93"/>
      <c r="BJ152" s="93"/>
      <c r="BK152" s="94">
        <f t="shared" si="115"/>
        <v>1</v>
      </c>
      <c r="BM152" s="95">
        <f t="shared" si="116"/>
        <v>216722.68907563027</v>
      </c>
      <c r="BN152" s="96">
        <f t="shared" si="117"/>
        <v>216722.68907563027</v>
      </c>
      <c r="BO152" s="248">
        <f t="shared" si="133"/>
        <v>216722.68907563027</v>
      </c>
      <c r="BP152" s="183">
        <f t="shared" si="118"/>
        <v>216722.68907563027</v>
      </c>
      <c r="BQ152" s="184">
        <f t="shared" si="119"/>
        <v>0</v>
      </c>
      <c r="BR152" s="232">
        <f t="shared" si="120"/>
        <v>0</v>
      </c>
      <c r="BS152" s="184"/>
      <c r="BT152" s="97"/>
      <c r="BU152" s="171">
        <f t="shared" si="121"/>
        <v>216723</v>
      </c>
      <c r="BV152" s="175">
        <f t="shared" si="122"/>
        <v>41177</v>
      </c>
      <c r="BW152" s="176">
        <f t="shared" si="123"/>
        <v>257900</v>
      </c>
    </row>
    <row r="153" spans="1:209" s="35" customFormat="1" ht="84.95" customHeight="1" x14ac:dyDescent="0.3">
      <c r="A153" s="214">
        <v>216</v>
      </c>
      <c r="B153" s="104" t="s">
        <v>524</v>
      </c>
      <c r="C153" s="217" t="s">
        <v>18</v>
      </c>
      <c r="D153" s="206"/>
      <c r="E153" s="74"/>
      <c r="F153" s="75"/>
      <c r="G153" s="74"/>
      <c r="H153" s="76"/>
      <c r="I153" s="105"/>
      <c r="J153" s="106"/>
      <c r="K153" s="107"/>
      <c r="L153" s="80"/>
      <c r="M153" s="81">
        <f t="shared" si="105"/>
        <v>0</v>
      </c>
      <c r="N153" s="82"/>
      <c r="O153" s="83">
        <f t="shared" si="106"/>
        <v>0</v>
      </c>
      <c r="P153" s="83">
        <f t="shared" si="107"/>
        <v>0</v>
      </c>
      <c r="Q153" s="108"/>
      <c r="R153" s="80"/>
      <c r="S153" s="81">
        <f t="shared" si="108"/>
        <v>0</v>
      </c>
      <c r="T153" s="82"/>
      <c r="U153" s="83">
        <f t="shared" si="109"/>
        <v>0</v>
      </c>
      <c r="V153" s="83">
        <f t="shared" si="110"/>
        <v>0</v>
      </c>
      <c r="W153" s="109"/>
      <c r="X153" s="80"/>
      <c r="Y153" s="81">
        <f t="shared" si="111"/>
        <v>0</v>
      </c>
      <c r="Z153" s="82"/>
      <c r="AA153" s="83">
        <f t="shared" si="112"/>
        <v>0</v>
      </c>
      <c r="AB153" s="83">
        <f t="shared" si="113"/>
        <v>0</v>
      </c>
      <c r="AC153" s="109"/>
      <c r="AD153" s="85" t="e">
        <f t="shared" si="114"/>
        <v>#DIV/0!</v>
      </c>
      <c r="AE153" s="86"/>
      <c r="AF153" s="87"/>
      <c r="AG153" s="88"/>
      <c r="AH153" s="114"/>
      <c r="AI153" s="86"/>
      <c r="AJ153" s="87"/>
      <c r="AK153" s="88"/>
      <c r="AL153" s="114"/>
      <c r="AM153" s="86">
        <v>34369.747899159665</v>
      </c>
      <c r="AN153" s="87">
        <f t="shared" si="129"/>
        <v>6530.2521008403364</v>
      </c>
      <c r="AO153" s="90">
        <f t="shared" si="130"/>
        <v>40900</v>
      </c>
      <c r="AP153" s="91" t="s">
        <v>525</v>
      </c>
      <c r="AQ153" s="113"/>
      <c r="AR153" s="111"/>
      <c r="AS153" s="112">
        <v>29990</v>
      </c>
      <c r="AT153" s="91" t="s">
        <v>526</v>
      </c>
      <c r="AU153" s="86"/>
      <c r="AV153" s="87"/>
      <c r="AW153" s="90"/>
      <c r="AX153" s="197"/>
      <c r="AY153" s="243"/>
      <c r="AZ153" s="92"/>
      <c r="BA153" s="29"/>
      <c r="BB153" s="99"/>
      <c r="BC153" s="93"/>
      <c r="BD153" s="93"/>
      <c r="BE153" s="93"/>
      <c r="BF153" s="93"/>
      <c r="BG153" s="93"/>
      <c r="BH153" s="93">
        <f t="shared" si="131"/>
        <v>34369.747899159665</v>
      </c>
      <c r="BI153" s="93"/>
      <c r="BJ153" s="93"/>
      <c r="BK153" s="94">
        <f t="shared" si="115"/>
        <v>1</v>
      </c>
      <c r="BM153" s="95">
        <f t="shared" si="116"/>
        <v>34369.747899159665</v>
      </c>
      <c r="BN153" s="96">
        <f t="shared" si="117"/>
        <v>34369.747899159665</v>
      </c>
      <c r="BO153" s="248">
        <f t="shared" si="133"/>
        <v>34369.747899159665</v>
      </c>
      <c r="BP153" s="183">
        <f t="shared" si="118"/>
        <v>34369.747899159665</v>
      </c>
      <c r="BQ153" s="184">
        <f t="shared" si="119"/>
        <v>0</v>
      </c>
      <c r="BR153" s="232">
        <f t="shared" si="120"/>
        <v>0</v>
      </c>
      <c r="BS153" s="184"/>
      <c r="BT153" s="97"/>
      <c r="BU153" s="171">
        <f t="shared" si="121"/>
        <v>34370</v>
      </c>
      <c r="BV153" s="175">
        <f t="shared" si="122"/>
        <v>6530</v>
      </c>
      <c r="BW153" s="176">
        <f t="shared" si="123"/>
        <v>40900</v>
      </c>
    </row>
    <row r="154" spans="1:209" s="35" customFormat="1" ht="84.95" customHeight="1" x14ac:dyDescent="0.3">
      <c r="A154" s="214">
        <v>218</v>
      </c>
      <c r="B154" s="104" t="s">
        <v>529</v>
      </c>
      <c r="C154" s="217" t="s">
        <v>1460</v>
      </c>
      <c r="D154" s="206">
        <v>22444</v>
      </c>
      <c r="E154" s="74">
        <f>+D154*0.0562</f>
        <v>1261.3527999999999</v>
      </c>
      <c r="F154" s="75">
        <f>+E154+D154</f>
        <v>23705.352800000001</v>
      </c>
      <c r="G154" s="74">
        <f>+F154*0.19</f>
        <v>4504.0170319999997</v>
      </c>
      <c r="H154" s="76">
        <f>+G154+F154</f>
        <v>28209.369832</v>
      </c>
      <c r="I154" s="105"/>
      <c r="J154" s="106"/>
      <c r="K154" s="107"/>
      <c r="L154" s="80"/>
      <c r="M154" s="81">
        <f t="shared" si="105"/>
        <v>0</v>
      </c>
      <c r="N154" s="82"/>
      <c r="O154" s="83">
        <f t="shared" si="106"/>
        <v>0</v>
      </c>
      <c r="P154" s="83">
        <f t="shared" si="107"/>
        <v>0</v>
      </c>
      <c r="Q154" s="108"/>
      <c r="R154" s="80"/>
      <c r="S154" s="81">
        <f t="shared" si="108"/>
        <v>0</v>
      </c>
      <c r="T154" s="82"/>
      <c r="U154" s="83">
        <f t="shared" si="109"/>
        <v>0</v>
      </c>
      <c r="V154" s="83">
        <f t="shared" si="110"/>
        <v>0</v>
      </c>
      <c r="W154" s="109"/>
      <c r="X154" s="80"/>
      <c r="Y154" s="81">
        <f t="shared" si="111"/>
        <v>0</v>
      </c>
      <c r="Z154" s="82"/>
      <c r="AA154" s="83">
        <f t="shared" si="112"/>
        <v>0</v>
      </c>
      <c r="AB154" s="83">
        <f t="shared" si="113"/>
        <v>0</v>
      </c>
      <c r="AC154" s="109"/>
      <c r="AD154" s="85" t="e">
        <f t="shared" si="114"/>
        <v>#DIV/0!</v>
      </c>
      <c r="AE154" s="86"/>
      <c r="AF154" s="87"/>
      <c r="AG154" s="88"/>
      <c r="AH154" s="114"/>
      <c r="AI154" s="86"/>
      <c r="AJ154" s="87"/>
      <c r="AK154" s="88"/>
      <c r="AL154" s="114"/>
      <c r="AM154" s="86"/>
      <c r="AN154" s="87"/>
      <c r="AO154" s="90"/>
      <c r="AP154" s="91"/>
      <c r="AQ154" s="86"/>
      <c r="AR154" s="87"/>
      <c r="AS154" s="90"/>
      <c r="AT154" s="91" t="s">
        <v>512</v>
      </c>
      <c r="AU154" s="86"/>
      <c r="AV154" s="87"/>
      <c r="AW154" s="90"/>
      <c r="AX154" s="197"/>
      <c r="AY154" s="243"/>
      <c r="AZ154" s="92"/>
      <c r="BA154" s="29"/>
      <c r="BB154" s="99">
        <f>+F154*1.09</f>
        <v>25838.834552000004</v>
      </c>
      <c r="BC154" s="93"/>
      <c r="BD154" s="93"/>
      <c r="BE154" s="93"/>
      <c r="BF154" s="93"/>
      <c r="BG154" s="93"/>
      <c r="BH154" s="93"/>
      <c r="BI154" s="93"/>
      <c r="BJ154" s="93"/>
      <c r="BK154" s="94">
        <f t="shared" si="115"/>
        <v>1</v>
      </c>
      <c r="BM154" s="95">
        <f t="shared" si="116"/>
        <v>25838.834552000004</v>
      </c>
      <c r="BN154" s="96">
        <f t="shared" si="117"/>
        <v>25838.834552000004</v>
      </c>
      <c r="BO154" s="248">
        <f t="shared" si="133"/>
        <v>25838.834552000004</v>
      </c>
      <c r="BP154" s="183">
        <f t="shared" si="118"/>
        <v>25838.834552000004</v>
      </c>
      <c r="BQ154" s="184">
        <f t="shared" si="119"/>
        <v>0</v>
      </c>
      <c r="BR154" s="232">
        <f t="shared" si="120"/>
        <v>0</v>
      </c>
      <c r="BS154" s="184"/>
      <c r="BT154" s="97"/>
      <c r="BU154" s="171">
        <f t="shared" si="121"/>
        <v>25839</v>
      </c>
      <c r="BV154" s="175">
        <f t="shared" si="122"/>
        <v>4909</v>
      </c>
      <c r="BW154" s="176">
        <f t="shared" si="123"/>
        <v>30748</v>
      </c>
    </row>
    <row r="155" spans="1:209" s="35" customFormat="1" ht="84.95" customHeight="1" x14ac:dyDescent="0.3">
      <c r="A155" s="214">
        <v>219</v>
      </c>
      <c r="B155" s="104" t="s">
        <v>530</v>
      </c>
      <c r="C155" s="217" t="s">
        <v>531</v>
      </c>
      <c r="D155" s="206">
        <v>17428</v>
      </c>
      <c r="E155" s="74">
        <f>+D155*0.0562</f>
        <v>979.45360000000005</v>
      </c>
      <c r="F155" s="75">
        <f>+E155+D155</f>
        <v>18407.453600000001</v>
      </c>
      <c r="G155" s="74">
        <f>+F155*0.19</f>
        <v>3497.4161840000002</v>
      </c>
      <c r="H155" s="76">
        <f>+G155+F155</f>
        <v>21904.869784000002</v>
      </c>
      <c r="I155" s="105"/>
      <c r="J155" s="106"/>
      <c r="K155" s="107"/>
      <c r="L155" s="80"/>
      <c r="M155" s="81">
        <f t="shared" si="105"/>
        <v>0</v>
      </c>
      <c r="N155" s="82"/>
      <c r="O155" s="83">
        <f t="shared" si="106"/>
        <v>0</v>
      </c>
      <c r="P155" s="83">
        <f t="shared" si="107"/>
        <v>0</v>
      </c>
      <c r="Q155" s="108"/>
      <c r="R155" s="80"/>
      <c r="S155" s="81">
        <f t="shared" si="108"/>
        <v>0</v>
      </c>
      <c r="T155" s="82"/>
      <c r="U155" s="83">
        <f t="shared" si="109"/>
        <v>0</v>
      </c>
      <c r="V155" s="83">
        <f t="shared" si="110"/>
        <v>0</v>
      </c>
      <c r="W155" s="109"/>
      <c r="X155" s="80"/>
      <c r="Y155" s="81">
        <f t="shared" si="111"/>
        <v>0</v>
      </c>
      <c r="Z155" s="82"/>
      <c r="AA155" s="83">
        <f t="shared" si="112"/>
        <v>0</v>
      </c>
      <c r="AB155" s="83">
        <f t="shared" si="113"/>
        <v>0</v>
      </c>
      <c r="AC155" s="109"/>
      <c r="AD155" s="85" t="e">
        <f t="shared" si="114"/>
        <v>#DIV/0!</v>
      </c>
      <c r="AE155" s="86"/>
      <c r="AF155" s="87"/>
      <c r="AG155" s="88"/>
      <c r="AH155" s="114"/>
      <c r="AI155" s="86"/>
      <c r="AJ155" s="87"/>
      <c r="AK155" s="88"/>
      <c r="AL155" s="114"/>
      <c r="AM155" s="86"/>
      <c r="AN155" s="87"/>
      <c r="AO155" s="90"/>
      <c r="AP155" s="91"/>
      <c r="AQ155" s="86"/>
      <c r="AR155" s="87"/>
      <c r="AS155" s="90"/>
      <c r="AT155" s="91" t="s">
        <v>512</v>
      </c>
      <c r="AU155" s="86"/>
      <c r="AV155" s="87"/>
      <c r="AW155" s="90"/>
      <c r="AX155" s="197"/>
      <c r="AY155" s="243"/>
      <c r="AZ155" s="92"/>
      <c r="BA155" s="29"/>
      <c r="BB155" s="99">
        <f>+F155*1.09</f>
        <v>20064.124424000001</v>
      </c>
      <c r="BC155" s="93"/>
      <c r="BD155" s="93"/>
      <c r="BE155" s="93"/>
      <c r="BF155" s="93"/>
      <c r="BG155" s="93"/>
      <c r="BH155" s="93"/>
      <c r="BI155" s="93"/>
      <c r="BJ155" s="93"/>
      <c r="BK155" s="94">
        <f t="shared" si="115"/>
        <v>1</v>
      </c>
      <c r="BM155" s="95">
        <f t="shared" si="116"/>
        <v>20064.124424000001</v>
      </c>
      <c r="BN155" s="96">
        <f t="shared" si="117"/>
        <v>20064.124424000001</v>
      </c>
      <c r="BO155" s="248">
        <f t="shared" si="133"/>
        <v>20064.124424000001</v>
      </c>
      <c r="BP155" s="183">
        <f t="shared" si="118"/>
        <v>20064.124424000001</v>
      </c>
      <c r="BQ155" s="184">
        <f t="shared" si="119"/>
        <v>0</v>
      </c>
      <c r="BR155" s="232">
        <f t="shared" si="120"/>
        <v>0</v>
      </c>
      <c r="BS155" s="184"/>
      <c r="BT155" s="97"/>
      <c r="BU155" s="171">
        <f t="shared" si="121"/>
        <v>20064</v>
      </c>
      <c r="BV155" s="175">
        <f t="shared" si="122"/>
        <v>3812</v>
      </c>
      <c r="BW155" s="176">
        <f t="shared" si="123"/>
        <v>23876</v>
      </c>
    </row>
    <row r="156" spans="1:209" s="35" customFormat="1" ht="84.95" customHeight="1" x14ac:dyDescent="0.3">
      <c r="A156" s="214">
        <v>220</v>
      </c>
      <c r="B156" s="104" t="s">
        <v>532</v>
      </c>
      <c r="C156" s="217" t="s">
        <v>101</v>
      </c>
      <c r="D156" s="206"/>
      <c r="E156" s="74"/>
      <c r="F156" s="75"/>
      <c r="G156" s="74"/>
      <c r="H156" s="76"/>
      <c r="I156" s="105"/>
      <c r="J156" s="106"/>
      <c r="K156" s="107"/>
      <c r="L156" s="80"/>
      <c r="M156" s="81">
        <f t="shared" si="105"/>
        <v>0</v>
      </c>
      <c r="N156" s="82"/>
      <c r="O156" s="83">
        <f t="shared" si="106"/>
        <v>0</v>
      </c>
      <c r="P156" s="83">
        <f t="shared" si="107"/>
        <v>0</v>
      </c>
      <c r="Q156" s="108"/>
      <c r="R156" s="80"/>
      <c r="S156" s="81">
        <f t="shared" si="108"/>
        <v>0</v>
      </c>
      <c r="T156" s="82"/>
      <c r="U156" s="83">
        <f t="shared" si="109"/>
        <v>0</v>
      </c>
      <c r="V156" s="83">
        <f t="shared" si="110"/>
        <v>0</v>
      </c>
      <c r="W156" s="109"/>
      <c r="X156" s="80"/>
      <c r="Y156" s="81">
        <f t="shared" si="111"/>
        <v>0</v>
      </c>
      <c r="Z156" s="82"/>
      <c r="AA156" s="83">
        <f t="shared" si="112"/>
        <v>0</v>
      </c>
      <c r="AB156" s="83">
        <f t="shared" si="113"/>
        <v>0</v>
      </c>
      <c r="AC156" s="109"/>
      <c r="AD156" s="85" t="e">
        <f t="shared" si="114"/>
        <v>#DIV/0!</v>
      </c>
      <c r="AE156" s="86"/>
      <c r="AF156" s="87"/>
      <c r="AG156" s="88"/>
      <c r="AH156" s="114"/>
      <c r="AI156" s="86"/>
      <c r="AJ156" s="87"/>
      <c r="AK156" s="88"/>
      <c r="AL156" s="114"/>
      <c r="AM156" s="86">
        <v>37731.092436974788</v>
      </c>
      <c r="AN156" s="87">
        <f>+AM156*0.19</f>
        <v>7168.90756302521</v>
      </c>
      <c r="AO156" s="90">
        <f>+AN156+AM156</f>
        <v>44900</v>
      </c>
      <c r="AP156" s="91" t="s">
        <v>533</v>
      </c>
      <c r="AQ156" s="86"/>
      <c r="AR156" s="87"/>
      <c r="AS156" s="90"/>
      <c r="AT156" s="91" t="s">
        <v>512</v>
      </c>
      <c r="AU156" s="86"/>
      <c r="AV156" s="87"/>
      <c r="AW156" s="90"/>
      <c r="AX156" s="197"/>
      <c r="AY156" s="243"/>
      <c r="AZ156" s="92"/>
      <c r="BA156" s="29"/>
      <c r="BB156" s="99"/>
      <c r="BC156" s="93"/>
      <c r="BD156" s="93"/>
      <c r="BE156" s="93"/>
      <c r="BF156" s="93"/>
      <c r="BG156" s="93"/>
      <c r="BH156" s="93">
        <f>+AM156</f>
        <v>37731.092436974788</v>
      </c>
      <c r="BI156" s="93"/>
      <c r="BJ156" s="93"/>
      <c r="BK156" s="94">
        <f t="shared" si="115"/>
        <v>1</v>
      </c>
      <c r="BM156" s="95">
        <f t="shared" si="116"/>
        <v>37731.092436974788</v>
      </c>
      <c r="BN156" s="96">
        <f t="shared" si="117"/>
        <v>37731.092436974788</v>
      </c>
      <c r="BO156" s="248">
        <f t="shared" si="133"/>
        <v>37731.092436974788</v>
      </c>
      <c r="BP156" s="183">
        <f t="shared" si="118"/>
        <v>37731.092436974788</v>
      </c>
      <c r="BQ156" s="184">
        <f t="shared" si="119"/>
        <v>0</v>
      </c>
      <c r="BR156" s="232">
        <f t="shared" si="120"/>
        <v>0</v>
      </c>
      <c r="BS156" s="184"/>
      <c r="BT156" s="97"/>
      <c r="BU156" s="171">
        <f t="shared" si="121"/>
        <v>37731</v>
      </c>
      <c r="BV156" s="175">
        <f t="shared" si="122"/>
        <v>7169</v>
      </c>
      <c r="BW156" s="176">
        <f t="shared" si="123"/>
        <v>44900</v>
      </c>
    </row>
    <row r="157" spans="1:209" s="35" customFormat="1" ht="84.95" customHeight="1" x14ac:dyDescent="0.3">
      <c r="A157" s="214">
        <v>222</v>
      </c>
      <c r="B157" s="104" t="s">
        <v>536</v>
      </c>
      <c r="C157" s="217" t="s">
        <v>18</v>
      </c>
      <c r="D157" s="206"/>
      <c r="E157" s="74"/>
      <c r="F157" s="75"/>
      <c r="G157" s="74"/>
      <c r="H157" s="76"/>
      <c r="I157" s="105"/>
      <c r="J157" s="106"/>
      <c r="K157" s="107"/>
      <c r="L157" s="80"/>
      <c r="M157" s="81">
        <f t="shared" si="105"/>
        <v>0</v>
      </c>
      <c r="N157" s="82"/>
      <c r="O157" s="83">
        <f t="shared" si="106"/>
        <v>0</v>
      </c>
      <c r="P157" s="83">
        <f t="shared" si="107"/>
        <v>0</v>
      </c>
      <c r="Q157" s="108"/>
      <c r="R157" s="80"/>
      <c r="S157" s="81">
        <f t="shared" si="108"/>
        <v>0</v>
      </c>
      <c r="T157" s="82"/>
      <c r="U157" s="83">
        <f t="shared" si="109"/>
        <v>0</v>
      </c>
      <c r="V157" s="83">
        <f t="shared" si="110"/>
        <v>0</v>
      </c>
      <c r="W157" s="109"/>
      <c r="X157" s="80"/>
      <c r="Y157" s="81">
        <f t="shared" si="111"/>
        <v>0</v>
      </c>
      <c r="Z157" s="82"/>
      <c r="AA157" s="83">
        <f t="shared" si="112"/>
        <v>0</v>
      </c>
      <c r="AB157" s="83">
        <f t="shared" si="113"/>
        <v>0</v>
      </c>
      <c r="AC157" s="109"/>
      <c r="AD157" s="85" t="e">
        <f t="shared" si="114"/>
        <v>#DIV/0!</v>
      </c>
      <c r="AE157" s="86"/>
      <c r="AF157" s="87"/>
      <c r="AG157" s="88"/>
      <c r="AH157" s="114"/>
      <c r="AI157" s="86"/>
      <c r="AJ157" s="87"/>
      <c r="AK157" s="88"/>
      <c r="AL157" s="114"/>
      <c r="AM157" s="86">
        <v>50336.134453781517</v>
      </c>
      <c r="AN157" s="87">
        <f>+AM157*0.19</f>
        <v>9563.8655462184888</v>
      </c>
      <c r="AO157" s="90">
        <f>+AN157+AM157</f>
        <v>59900.000000000007</v>
      </c>
      <c r="AP157" s="91" t="s">
        <v>537</v>
      </c>
      <c r="AQ157" s="113"/>
      <c r="AR157" s="111"/>
      <c r="AS157" s="112">
        <v>62990</v>
      </c>
      <c r="AT157" s="91" t="s">
        <v>538</v>
      </c>
      <c r="AU157" s="86"/>
      <c r="AV157" s="87"/>
      <c r="AW157" s="90"/>
      <c r="AX157" s="197"/>
      <c r="AY157" s="243"/>
      <c r="AZ157" s="92"/>
      <c r="BA157" s="29"/>
      <c r="BB157" s="99"/>
      <c r="BC157" s="93"/>
      <c r="BD157" s="93"/>
      <c r="BE157" s="93"/>
      <c r="BF157" s="93"/>
      <c r="BG157" s="93"/>
      <c r="BH157" s="93">
        <f>+AM157</f>
        <v>50336.134453781517</v>
      </c>
      <c r="BI157" s="93"/>
      <c r="BJ157" s="93"/>
      <c r="BK157" s="94">
        <f t="shared" si="115"/>
        <v>1</v>
      </c>
      <c r="BM157" s="95">
        <f t="shared" si="116"/>
        <v>50336.134453781517</v>
      </c>
      <c r="BN157" s="96">
        <f t="shared" si="117"/>
        <v>50336.134453781517</v>
      </c>
      <c r="BO157" s="248">
        <f t="shared" si="133"/>
        <v>50336.134453781517</v>
      </c>
      <c r="BP157" s="183">
        <f t="shared" si="118"/>
        <v>50336.134453781517</v>
      </c>
      <c r="BQ157" s="184">
        <f t="shared" si="119"/>
        <v>0</v>
      </c>
      <c r="BR157" s="232">
        <f t="shared" si="120"/>
        <v>0</v>
      </c>
      <c r="BS157" s="184"/>
      <c r="BT157" s="97"/>
      <c r="BU157" s="171">
        <f t="shared" si="121"/>
        <v>50336</v>
      </c>
      <c r="BV157" s="175">
        <f t="shared" si="122"/>
        <v>9564</v>
      </c>
      <c r="BW157" s="176">
        <f t="shared" si="123"/>
        <v>59900</v>
      </c>
    </row>
    <row r="158" spans="1:209" s="35" customFormat="1" ht="84.95" customHeight="1" x14ac:dyDescent="0.3">
      <c r="A158" s="214">
        <v>223</v>
      </c>
      <c r="B158" s="104" t="s">
        <v>539</v>
      </c>
      <c r="C158" s="217" t="s">
        <v>531</v>
      </c>
      <c r="D158" s="206"/>
      <c r="E158" s="74"/>
      <c r="F158" s="75"/>
      <c r="G158" s="74"/>
      <c r="H158" s="76"/>
      <c r="I158" s="105"/>
      <c r="J158" s="106"/>
      <c r="K158" s="107"/>
      <c r="L158" s="80"/>
      <c r="M158" s="81">
        <f t="shared" si="105"/>
        <v>0</v>
      </c>
      <c r="N158" s="82"/>
      <c r="O158" s="83">
        <f t="shared" si="106"/>
        <v>0</v>
      </c>
      <c r="P158" s="83">
        <f t="shared" si="107"/>
        <v>0</v>
      </c>
      <c r="Q158" s="108"/>
      <c r="R158" s="80"/>
      <c r="S158" s="81">
        <f t="shared" si="108"/>
        <v>0</v>
      </c>
      <c r="T158" s="82"/>
      <c r="U158" s="83">
        <f t="shared" si="109"/>
        <v>0</v>
      </c>
      <c r="V158" s="83">
        <f t="shared" si="110"/>
        <v>0</v>
      </c>
      <c r="W158" s="109"/>
      <c r="X158" s="80"/>
      <c r="Y158" s="81">
        <f t="shared" si="111"/>
        <v>0</v>
      </c>
      <c r="Z158" s="82"/>
      <c r="AA158" s="83">
        <f t="shared" si="112"/>
        <v>0</v>
      </c>
      <c r="AB158" s="83">
        <f t="shared" si="113"/>
        <v>0</v>
      </c>
      <c r="AC158" s="109"/>
      <c r="AD158" s="85" t="e">
        <f t="shared" si="114"/>
        <v>#DIV/0!</v>
      </c>
      <c r="AE158" s="86"/>
      <c r="AF158" s="87"/>
      <c r="AG158" s="88"/>
      <c r="AH158" s="114"/>
      <c r="AI158" s="86"/>
      <c r="AJ158" s="87"/>
      <c r="AK158" s="88"/>
      <c r="AL158" s="114"/>
      <c r="AM158" s="86">
        <v>6470.588235294118</v>
      </c>
      <c r="AN158" s="87">
        <f>+AM158*0.19</f>
        <v>1229.4117647058824</v>
      </c>
      <c r="AO158" s="90">
        <f>+AN158+AM158</f>
        <v>7700</v>
      </c>
      <c r="AP158" s="91" t="s">
        <v>540</v>
      </c>
      <c r="AQ158" s="113"/>
      <c r="AR158" s="111"/>
      <c r="AS158" s="112">
        <v>7990</v>
      </c>
      <c r="AT158" s="91" t="s">
        <v>541</v>
      </c>
      <c r="AU158" s="86"/>
      <c r="AV158" s="87"/>
      <c r="AW158" s="90"/>
      <c r="AX158" s="197"/>
      <c r="AY158" s="243"/>
      <c r="AZ158" s="92"/>
      <c r="BA158" s="29"/>
      <c r="BB158" s="99"/>
      <c r="BC158" s="93"/>
      <c r="BD158" s="93"/>
      <c r="BE158" s="93"/>
      <c r="BF158" s="93"/>
      <c r="BG158" s="93"/>
      <c r="BH158" s="93">
        <f>+AM158</f>
        <v>6470.588235294118</v>
      </c>
      <c r="BI158" s="93"/>
      <c r="BJ158" s="93"/>
      <c r="BK158" s="94">
        <f t="shared" si="115"/>
        <v>1</v>
      </c>
      <c r="BM158" s="95">
        <f t="shared" si="116"/>
        <v>6470.588235294118</v>
      </c>
      <c r="BN158" s="96">
        <f t="shared" si="117"/>
        <v>6470.588235294118</v>
      </c>
      <c r="BO158" s="248">
        <f t="shared" si="133"/>
        <v>6470.588235294118</v>
      </c>
      <c r="BP158" s="183">
        <f t="shared" si="118"/>
        <v>6470.588235294118</v>
      </c>
      <c r="BQ158" s="184">
        <f t="shared" si="119"/>
        <v>0</v>
      </c>
      <c r="BR158" s="232">
        <f t="shared" si="120"/>
        <v>0</v>
      </c>
      <c r="BS158" s="184"/>
      <c r="BT158" s="97"/>
      <c r="BU158" s="171">
        <f t="shared" si="121"/>
        <v>6471</v>
      </c>
      <c r="BV158" s="175">
        <f t="shared" si="122"/>
        <v>1229</v>
      </c>
      <c r="BW158" s="176">
        <f t="shared" si="123"/>
        <v>7700</v>
      </c>
    </row>
    <row r="159" spans="1:209" s="35" customFormat="1" ht="84.95" customHeight="1" x14ac:dyDescent="0.3">
      <c r="A159" s="214">
        <v>224</v>
      </c>
      <c r="B159" s="104" t="s">
        <v>542</v>
      </c>
      <c r="C159" s="217" t="s">
        <v>543</v>
      </c>
      <c r="D159" s="206"/>
      <c r="E159" s="74"/>
      <c r="F159" s="75"/>
      <c r="G159" s="74"/>
      <c r="H159" s="76"/>
      <c r="I159" s="105"/>
      <c r="J159" s="106"/>
      <c r="K159" s="107"/>
      <c r="L159" s="80"/>
      <c r="M159" s="81">
        <f t="shared" si="105"/>
        <v>0</v>
      </c>
      <c r="N159" s="82"/>
      <c r="O159" s="83">
        <f t="shared" si="106"/>
        <v>0</v>
      </c>
      <c r="P159" s="83">
        <f t="shared" si="107"/>
        <v>0</v>
      </c>
      <c r="Q159" s="108"/>
      <c r="R159" s="80"/>
      <c r="S159" s="81">
        <f t="shared" si="108"/>
        <v>0</v>
      </c>
      <c r="T159" s="82"/>
      <c r="U159" s="83">
        <f t="shared" si="109"/>
        <v>0</v>
      </c>
      <c r="V159" s="83">
        <f t="shared" si="110"/>
        <v>0</v>
      </c>
      <c r="W159" s="109"/>
      <c r="X159" s="80"/>
      <c r="Y159" s="81">
        <f t="shared" si="111"/>
        <v>0</v>
      </c>
      <c r="Z159" s="82"/>
      <c r="AA159" s="83">
        <f t="shared" si="112"/>
        <v>0</v>
      </c>
      <c r="AB159" s="83">
        <f t="shared" si="113"/>
        <v>0</v>
      </c>
      <c r="AC159" s="109"/>
      <c r="AD159" s="85" t="e">
        <f t="shared" si="114"/>
        <v>#DIV/0!</v>
      </c>
      <c r="AE159" s="86"/>
      <c r="AF159" s="87"/>
      <c r="AG159" s="88"/>
      <c r="AH159" s="114"/>
      <c r="AI159" s="86"/>
      <c r="AJ159" s="87"/>
      <c r="AK159" s="88"/>
      <c r="AL159" s="114"/>
      <c r="AM159" s="86">
        <v>111680.67226890757</v>
      </c>
      <c r="AN159" s="87">
        <f>+AM159*0.19</f>
        <v>21219.327731092439</v>
      </c>
      <c r="AO159" s="90">
        <f>+AN159+AM159</f>
        <v>132900</v>
      </c>
      <c r="AP159" s="91" t="s">
        <v>544</v>
      </c>
      <c r="AQ159" s="86"/>
      <c r="AR159" s="87"/>
      <c r="AS159" s="90"/>
      <c r="AT159" s="91" t="s">
        <v>512</v>
      </c>
      <c r="AU159" s="86"/>
      <c r="AV159" s="87"/>
      <c r="AW159" s="90"/>
      <c r="AX159" s="197"/>
      <c r="AY159" s="243"/>
      <c r="AZ159" s="92"/>
      <c r="BA159" s="29"/>
      <c r="BB159" s="99"/>
      <c r="BC159" s="93"/>
      <c r="BD159" s="93"/>
      <c r="BE159" s="93"/>
      <c r="BF159" s="93"/>
      <c r="BG159" s="93"/>
      <c r="BH159" s="93">
        <f>+AM159</f>
        <v>111680.67226890757</v>
      </c>
      <c r="BI159" s="93"/>
      <c r="BJ159" s="93"/>
      <c r="BK159" s="94">
        <f t="shared" si="115"/>
        <v>1</v>
      </c>
      <c r="BM159" s="95">
        <f t="shared" si="116"/>
        <v>111680.67226890757</v>
      </c>
      <c r="BN159" s="96">
        <f t="shared" si="117"/>
        <v>111680.67226890757</v>
      </c>
      <c r="BO159" s="248">
        <f t="shared" si="133"/>
        <v>111680.67226890757</v>
      </c>
      <c r="BP159" s="183">
        <f t="shared" si="118"/>
        <v>111680.67226890757</v>
      </c>
      <c r="BQ159" s="184">
        <f t="shared" si="119"/>
        <v>0</v>
      </c>
      <c r="BR159" s="232">
        <f t="shared" si="120"/>
        <v>0</v>
      </c>
      <c r="BS159" s="184"/>
      <c r="BT159" s="97"/>
      <c r="BU159" s="171">
        <f t="shared" si="121"/>
        <v>111681</v>
      </c>
      <c r="BV159" s="175">
        <f t="shared" si="122"/>
        <v>21219</v>
      </c>
      <c r="BW159" s="176">
        <f t="shared" si="123"/>
        <v>132900</v>
      </c>
    </row>
    <row r="160" spans="1:209" s="35" customFormat="1" ht="84.95" customHeight="1" x14ac:dyDescent="0.3">
      <c r="A160" s="214">
        <v>225</v>
      </c>
      <c r="B160" s="104" t="s">
        <v>545</v>
      </c>
      <c r="C160" s="217" t="s">
        <v>18</v>
      </c>
      <c r="D160" s="206"/>
      <c r="E160" s="74"/>
      <c r="F160" s="75"/>
      <c r="G160" s="74"/>
      <c r="H160" s="76"/>
      <c r="I160" s="105"/>
      <c r="J160" s="106"/>
      <c r="K160" s="107"/>
      <c r="L160" s="80"/>
      <c r="M160" s="81">
        <f t="shared" si="105"/>
        <v>0</v>
      </c>
      <c r="N160" s="82"/>
      <c r="O160" s="83">
        <f t="shared" si="106"/>
        <v>0</v>
      </c>
      <c r="P160" s="83">
        <f t="shared" si="107"/>
        <v>0</v>
      </c>
      <c r="Q160" s="108"/>
      <c r="R160" s="80"/>
      <c r="S160" s="81">
        <f t="shared" si="108"/>
        <v>0</v>
      </c>
      <c r="T160" s="82"/>
      <c r="U160" s="83">
        <f t="shared" si="109"/>
        <v>0</v>
      </c>
      <c r="V160" s="83">
        <f t="shared" si="110"/>
        <v>0</v>
      </c>
      <c r="W160" s="109"/>
      <c r="X160" s="80"/>
      <c r="Y160" s="81">
        <f t="shared" si="111"/>
        <v>0</v>
      </c>
      <c r="Z160" s="82"/>
      <c r="AA160" s="83">
        <f t="shared" si="112"/>
        <v>0</v>
      </c>
      <c r="AB160" s="83">
        <f t="shared" si="113"/>
        <v>0</v>
      </c>
      <c r="AC160" s="109"/>
      <c r="AD160" s="85" t="e">
        <f t="shared" si="114"/>
        <v>#DIV/0!</v>
      </c>
      <c r="AE160" s="86"/>
      <c r="AF160" s="87"/>
      <c r="AG160" s="88"/>
      <c r="AH160" s="114"/>
      <c r="AI160" s="86"/>
      <c r="AJ160" s="87"/>
      <c r="AK160" s="88"/>
      <c r="AL160" s="114"/>
      <c r="AM160" s="86">
        <v>3361.3445378151264</v>
      </c>
      <c r="AN160" s="87">
        <f>+AM160*0.19</f>
        <v>638.65546218487407</v>
      </c>
      <c r="AO160" s="90">
        <f>+AN160+AM160</f>
        <v>4000.0000000000005</v>
      </c>
      <c r="AP160" s="91" t="s">
        <v>546</v>
      </c>
      <c r="AQ160" s="113"/>
      <c r="AR160" s="111"/>
      <c r="AS160" s="112">
        <v>4290</v>
      </c>
      <c r="AT160" s="91" t="s">
        <v>547</v>
      </c>
      <c r="AU160" s="86"/>
      <c r="AV160" s="87"/>
      <c r="AW160" s="90"/>
      <c r="AX160" s="197"/>
      <c r="AY160" s="243"/>
      <c r="AZ160" s="92"/>
      <c r="BA160" s="29"/>
      <c r="BB160" s="99"/>
      <c r="BC160" s="93"/>
      <c r="BD160" s="93"/>
      <c r="BE160" s="93"/>
      <c r="BF160" s="93"/>
      <c r="BG160" s="93"/>
      <c r="BH160" s="93">
        <f>+AM160</f>
        <v>3361.3445378151264</v>
      </c>
      <c r="BI160" s="93"/>
      <c r="BJ160" s="93"/>
      <c r="BK160" s="94">
        <f t="shared" si="115"/>
        <v>1</v>
      </c>
      <c r="BM160" s="95">
        <f t="shared" si="116"/>
        <v>3361.3445378151264</v>
      </c>
      <c r="BN160" s="96">
        <f t="shared" si="117"/>
        <v>3361.3445378151264</v>
      </c>
      <c r="BO160" s="248">
        <f t="shared" si="133"/>
        <v>3361.3445378151264</v>
      </c>
      <c r="BP160" s="183">
        <f t="shared" si="118"/>
        <v>3361.3445378151264</v>
      </c>
      <c r="BQ160" s="184">
        <f t="shared" si="119"/>
        <v>0</v>
      </c>
      <c r="BR160" s="232">
        <f t="shared" si="120"/>
        <v>0</v>
      </c>
      <c r="BS160" s="184"/>
      <c r="BT160" s="97"/>
      <c r="BU160" s="171">
        <f t="shared" si="121"/>
        <v>3361</v>
      </c>
      <c r="BV160" s="175">
        <f t="shared" si="122"/>
        <v>639</v>
      </c>
      <c r="BW160" s="176">
        <f t="shared" si="123"/>
        <v>4000</v>
      </c>
    </row>
    <row r="161" spans="1:75" s="35" customFormat="1" ht="84.95" customHeight="1" x14ac:dyDescent="0.3">
      <c r="A161" s="214">
        <v>226</v>
      </c>
      <c r="B161" s="104" t="s">
        <v>548</v>
      </c>
      <c r="C161" s="217" t="s">
        <v>18</v>
      </c>
      <c r="D161" s="206">
        <v>2757</v>
      </c>
      <c r="E161" s="74">
        <f>+D161*0.0562</f>
        <v>154.9434</v>
      </c>
      <c r="F161" s="75">
        <f>+E161+D161</f>
        <v>2911.9434000000001</v>
      </c>
      <c r="G161" s="74">
        <f>+F161*0.19</f>
        <v>553.26924600000007</v>
      </c>
      <c r="H161" s="76">
        <f>+G161+F161</f>
        <v>3465.2126459999999</v>
      </c>
      <c r="I161" s="105"/>
      <c r="J161" s="106"/>
      <c r="K161" s="107"/>
      <c r="L161" s="80"/>
      <c r="M161" s="81">
        <f t="shared" si="105"/>
        <v>0</v>
      </c>
      <c r="N161" s="82"/>
      <c r="O161" s="83">
        <f t="shared" si="106"/>
        <v>0</v>
      </c>
      <c r="P161" s="83">
        <f t="shared" si="107"/>
        <v>0</v>
      </c>
      <c r="Q161" s="108"/>
      <c r="R161" s="80"/>
      <c r="S161" s="81">
        <f t="shared" si="108"/>
        <v>0</v>
      </c>
      <c r="T161" s="82"/>
      <c r="U161" s="83">
        <f t="shared" si="109"/>
        <v>0</v>
      </c>
      <c r="V161" s="83">
        <f t="shared" si="110"/>
        <v>0</v>
      </c>
      <c r="W161" s="109"/>
      <c r="X161" s="80"/>
      <c r="Y161" s="81">
        <f t="shared" si="111"/>
        <v>0</v>
      </c>
      <c r="Z161" s="82"/>
      <c r="AA161" s="83">
        <f t="shared" si="112"/>
        <v>0</v>
      </c>
      <c r="AB161" s="83">
        <f t="shared" si="113"/>
        <v>0</v>
      </c>
      <c r="AC161" s="109"/>
      <c r="AD161" s="85" t="e">
        <f t="shared" si="114"/>
        <v>#DIV/0!</v>
      </c>
      <c r="AE161" s="86"/>
      <c r="AF161" s="87"/>
      <c r="AG161" s="88"/>
      <c r="AH161" s="114"/>
      <c r="AI161" s="86"/>
      <c r="AJ161" s="87"/>
      <c r="AK161" s="88"/>
      <c r="AL161" s="114"/>
      <c r="AM161" s="86"/>
      <c r="AN161" s="87"/>
      <c r="AO161" s="90"/>
      <c r="AP161" s="91"/>
      <c r="AQ161" s="113"/>
      <c r="AR161" s="111"/>
      <c r="AS161" s="112">
        <v>8390</v>
      </c>
      <c r="AT161" s="91" t="s">
        <v>549</v>
      </c>
      <c r="AU161" s="86"/>
      <c r="AV161" s="87"/>
      <c r="AW161" s="90"/>
      <c r="AX161" s="197"/>
      <c r="AY161" s="243"/>
      <c r="AZ161" s="92"/>
      <c r="BA161" s="29"/>
      <c r="BB161" s="99">
        <f>+F161*1.09</f>
        <v>3174.0183060000004</v>
      </c>
      <c r="BC161" s="93"/>
      <c r="BD161" s="93"/>
      <c r="BE161" s="93"/>
      <c r="BF161" s="93"/>
      <c r="BG161" s="93"/>
      <c r="BH161" s="93"/>
      <c r="BI161" s="93"/>
      <c r="BJ161" s="93"/>
      <c r="BK161" s="94">
        <f t="shared" si="115"/>
        <v>1</v>
      </c>
      <c r="BM161" s="95">
        <f t="shared" si="116"/>
        <v>3174.0183060000004</v>
      </c>
      <c r="BN161" s="96">
        <f t="shared" si="117"/>
        <v>3174.0183060000004</v>
      </c>
      <c r="BO161" s="248">
        <f t="shared" si="133"/>
        <v>3174.0183060000004</v>
      </c>
      <c r="BP161" s="183">
        <f t="shared" si="118"/>
        <v>3174.0183060000004</v>
      </c>
      <c r="BQ161" s="184">
        <f t="shared" si="119"/>
        <v>0</v>
      </c>
      <c r="BR161" s="232">
        <f t="shared" si="120"/>
        <v>0</v>
      </c>
      <c r="BS161" s="184"/>
      <c r="BT161" s="97"/>
      <c r="BU161" s="171">
        <f t="shared" si="121"/>
        <v>3174</v>
      </c>
      <c r="BV161" s="175">
        <f t="shared" si="122"/>
        <v>603</v>
      </c>
      <c r="BW161" s="176">
        <f t="shared" si="123"/>
        <v>3777</v>
      </c>
    </row>
    <row r="162" spans="1:75" s="35" customFormat="1" ht="84.95" customHeight="1" x14ac:dyDescent="0.3">
      <c r="A162" s="214">
        <v>227</v>
      </c>
      <c r="B162" s="104" t="s">
        <v>550</v>
      </c>
      <c r="C162" s="217" t="s">
        <v>18</v>
      </c>
      <c r="D162" s="206"/>
      <c r="E162" s="74"/>
      <c r="F162" s="75"/>
      <c r="G162" s="74"/>
      <c r="H162" s="76"/>
      <c r="I162" s="105"/>
      <c r="J162" s="106"/>
      <c r="K162" s="107"/>
      <c r="L162" s="80"/>
      <c r="M162" s="81">
        <f t="shared" si="105"/>
        <v>0</v>
      </c>
      <c r="N162" s="82"/>
      <c r="O162" s="83">
        <f t="shared" si="106"/>
        <v>0</v>
      </c>
      <c r="P162" s="83">
        <f t="shared" si="107"/>
        <v>0</v>
      </c>
      <c r="Q162" s="108"/>
      <c r="R162" s="80"/>
      <c r="S162" s="81">
        <f t="shared" si="108"/>
        <v>0</v>
      </c>
      <c r="T162" s="82"/>
      <c r="U162" s="83">
        <f t="shared" si="109"/>
        <v>0</v>
      </c>
      <c r="V162" s="83">
        <f t="shared" si="110"/>
        <v>0</v>
      </c>
      <c r="W162" s="109"/>
      <c r="X162" s="80"/>
      <c r="Y162" s="81">
        <f t="shared" si="111"/>
        <v>0</v>
      </c>
      <c r="Z162" s="82"/>
      <c r="AA162" s="83">
        <f t="shared" si="112"/>
        <v>0</v>
      </c>
      <c r="AB162" s="83">
        <f t="shared" si="113"/>
        <v>0</v>
      </c>
      <c r="AC162" s="109"/>
      <c r="AD162" s="85" t="e">
        <f t="shared" si="114"/>
        <v>#DIV/0!</v>
      </c>
      <c r="AE162" s="86"/>
      <c r="AF162" s="87"/>
      <c r="AG162" s="88"/>
      <c r="AH162" s="114"/>
      <c r="AI162" s="86"/>
      <c r="AJ162" s="87"/>
      <c r="AK162" s="88"/>
      <c r="AL162" s="114"/>
      <c r="AM162" s="86">
        <v>2100.840336134454</v>
      </c>
      <c r="AN162" s="87">
        <f t="shared" ref="AN162:AN172" si="134">+AM162*0.19</f>
        <v>399.15966386554624</v>
      </c>
      <c r="AO162" s="90">
        <f t="shared" ref="AO162:AO172" si="135">+AN162+AM162</f>
        <v>2500</v>
      </c>
      <c r="AP162" s="91" t="s">
        <v>551</v>
      </c>
      <c r="AQ162" s="113"/>
      <c r="AR162" s="111"/>
      <c r="AS162" s="112">
        <v>2890</v>
      </c>
      <c r="AT162" s="91" t="s">
        <v>552</v>
      </c>
      <c r="AU162" s="86"/>
      <c r="AV162" s="87"/>
      <c r="AW162" s="90"/>
      <c r="AX162" s="197"/>
      <c r="AY162" s="243"/>
      <c r="AZ162" s="92"/>
      <c r="BA162" s="29"/>
      <c r="BB162" s="99"/>
      <c r="BC162" s="93"/>
      <c r="BD162" s="93"/>
      <c r="BE162" s="93"/>
      <c r="BF162" s="93"/>
      <c r="BG162" s="93"/>
      <c r="BH162" s="93">
        <f t="shared" ref="BH162:BH172" si="136">+AM162</f>
        <v>2100.840336134454</v>
      </c>
      <c r="BI162" s="93"/>
      <c r="BJ162" s="93"/>
      <c r="BK162" s="94">
        <f t="shared" si="115"/>
        <v>1</v>
      </c>
      <c r="BM162" s="95">
        <f t="shared" si="116"/>
        <v>2100.840336134454</v>
      </c>
      <c r="BN162" s="96">
        <f t="shared" si="117"/>
        <v>2100.840336134454</v>
      </c>
      <c r="BO162" s="248">
        <f t="shared" si="133"/>
        <v>2100.840336134454</v>
      </c>
      <c r="BP162" s="183">
        <f t="shared" si="118"/>
        <v>2100.840336134454</v>
      </c>
      <c r="BQ162" s="184">
        <f t="shared" si="119"/>
        <v>0</v>
      </c>
      <c r="BR162" s="232">
        <f t="shared" si="120"/>
        <v>0</v>
      </c>
      <c r="BS162" s="184"/>
      <c r="BT162" s="97"/>
      <c r="BU162" s="171">
        <f t="shared" si="121"/>
        <v>2101</v>
      </c>
      <c r="BV162" s="175">
        <f t="shared" si="122"/>
        <v>399</v>
      </c>
      <c r="BW162" s="176">
        <f t="shared" si="123"/>
        <v>2500</v>
      </c>
    </row>
    <row r="163" spans="1:75" s="35" customFormat="1" ht="84.95" customHeight="1" x14ac:dyDescent="0.3">
      <c r="A163" s="214">
        <v>228</v>
      </c>
      <c r="B163" s="104" t="s">
        <v>553</v>
      </c>
      <c r="C163" s="217" t="s">
        <v>18</v>
      </c>
      <c r="D163" s="206"/>
      <c r="E163" s="74"/>
      <c r="F163" s="75"/>
      <c r="G163" s="74"/>
      <c r="H163" s="76"/>
      <c r="I163" s="105"/>
      <c r="J163" s="106"/>
      <c r="K163" s="107"/>
      <c r="L163" s="80"/>
      <c r="M163" s="81">
        <f t="shared" si="105"/>
        <v>0</v>
      </c>
      <c r="N163" s="82"/>
      <c r="O163" s="83">
        <f t="shared" si="106"/>
        <v>0</v>
      </c>
      <c r="P163" s="83">
        <f t="shared" si="107"/>
        <v>0</v>
      </c>
      <c r="Q163" s="108"/>
      <c r="R163" s="80"/>
      <c r="S163" s="81">
        <f t="shared" si="108"/>
        <v>0</v>
      </c>
      <c r="T163" s="82"/>
      <c r="U163" s="83">
        <f t="shared" si="109"/>
        <v>0</v>
      </c>
      <c r="V163" s="83">
        <f t="shared" si="110"/>
        <v>0</v>
      </c>
      <c r="W163" s="109"/>
      <c r="X163" s="80"/>
      <c r="Y163" s="81">
        <f t="shared" si="111"/>
        <v>0</v>
      </c>
      <c r="Z163" s="82"/>
      <c r="AA163" s="83">
        <f t="shared" si="112"/>
        <v>0</v>
      </c>
      <c r="AB163" s="83">
        <f t="shared" si="113"/>
        <v>0</v>
      </c>
      <c r="AC163" s="109"/>
      <c r="AD163" s="85" t="e">
        <f t="shared" si="114"/>
        <v>#DIV/0!</v>
      </c>
      <c r="AE163" s="86"/>
      <c r="AF163" s="87"/>
      <c r="AG163" s="88"/>
      <c r="AH163" s="114"/>
      <c r="AI163" s="86"/>
      <c r="AJ163" s="87"/>
      <c r="AK163" s="88"/>
      <c r="AL163" s="114"/>
      <c r="AM163" s="86">
        <v>26806.722689075632</v>
      </c>
      <c r="AN163" s="87">
        <f t="shared" si="134"/>
        <v>5093.2773109243699</v>
      </c>
      <c r="AO163" s="90">
        <f t="shared" si="135"/>
        <v>31900</v>
      </c>
      <c r="AP163" s="91" t="s">
        <v>554</v>
      </c>
      <c r="AQ163" s="113"/>
      <c r="AR163" s="111"/>
      <c r="AS163" s="112">
        <v>23990</v>
      </c>
      <c r="AT163" s="91" t="s">
        <v>555</v>
      </c>
      <c r="AU163" s="86"/>
      <c r="AV163" s="87"/>
      <c r="AW163" s="90"/>
      <c r="AX163" s="197"/>
      <c r="AY163" s="243"/>
      <c r="AZ163" s="92"/>
      <c r="BA163" s="29"/>
      <c r="BB163" s="99"/>
      <c r="BC163" s="93"/>
      <c r="BD163" s="93"/>
      <c r="BE163" s="93"/>
      <c r="BF163" s="93"/>
      <c r="BG163" s="93"/>
      <c r="BH163" s="93">
        <f t="shared" si="136"/>
        <v>26806.722689075632</v>
      </c>
      <c r="BI163" s="93"/>
      <c r="BJ163" s="93"/>
      <c r="BK163" s="94">
        <f t="shared" si="115"/>
        <v>1</v>
      </c>
      <c r="BM163" s="95">
        <f t="shared" si="116"/>
        <v>26806.722689075632</v>
      </c>
      <c r="BN163" s="96">
        <f t="shared" si="117"/>
        <v>26806.722689075632</v>
      </c>
      <c r="BO163" s="248">
        <f t="shared" si="133"/>
        <v>26806.722689075632</v>
      </c>
      <c r="BP163" s="183">
        <f t="shared" si="118"/>
        <v>26806.722689075632</v>
      </c>
      <c r="BQ163" s="184">
        <f t="shared" si="119"/>
        <v>0</v>
      </c>
      <c r="BR163" s="232">
        <f t="shared" si="120"/>
        <v>0</v>
      </c>
      <c r="BS163" s="184"/>
      <c r="BT163" s="97"/>
      <c r="BU163" s="171">
        <f t="shared" si="121"/>
        <v>26807</v>
      </c>
      <c r="BV163" s="175">
        <f t="shared" si="122"/>
        <v>5093</v>
      </c>
      <c r="BW163" s="176">
        <f t="shared" si="123"/>
        <v>31900</v>
      </c>
    </row>
    <row r="164" spans="1:75" s="35" customFormat="1" ht="84.95" customHeight="1" x14ac:dyDescent="0.3">
      <c r="A164" s="214">
        <v>229</v>
      </c>
      <c r="B164" s="104" t="s">
        <v>556</v>
      </c>
      <c r="C164" s="217" t="s">
        <v>18</v>
      </c>
      <c r="D164" s="206"/>
      <c r="E164" s="74"/>
      <c r="F164" s="75"/>
      <c r="G164" s="74"/>
      <c r="H164" s="76"/>
      <c r="I164" s="105"/>
      <c r="J164" s="106"/>
      <c r="K164" s="107"/>
      <c r="L164" s="80"/>
      <c r="M164" s="81">
        <f t="shared" si="105"/>
        <v>0</v>
      </c>
      <c r="N164" s="82"/>
      <c r="O164" s="83">
        <f t="shared" si="106"/>
        <v>0</v>
      </c>
      <c r="P164" s="83">
        <f t="shared" si="107"/>
        <v>0</v>
      </c>
      <c r="Q164" s="108"/>
      <c r="R164" s="80"/>
      <c r="S164" s="81">
        <f t="shared" si="108"/>
        <v>0</v>
      </c>
      <c r="T164" s="82"/>
      <c r="U164" s="83">
        <f t="shared" si="109"/>
        <v>0</v>
      </c>
      <c r="V164" s="83">
        <f t="shared" si="110"/>
        <v>0</v>
      </c>
      <c r="W164" s="109"/>
      <c r="X164" s="80"/>
      <c r="Y164" s="81">
        <f t="shared" si="111"/>
        <v>0</v>
      </c>
      <c r="Z164" s="82"/>
      <c r="AA164" s="83">
        <f t="shared" si="112"/>
        <v>0</v>
      </c>
      <c r="AB164" s="83">
        <f t="shared" si="113"/>
        <v>0</v>
      </c>
      <c r="AC164" s="109"/>
      <c r="AD164" s="85" t="e">
        <f t="shared" si="114"/>
        <v>#DIV/0!</v>
      </c>
      <c r="AE164" s="86"/>
      <c r="AF164" s="87"/>
      <c r="AG164" s="88"/>
      <c r="AH164" s="114"/>
      <c r="AI164" s="86"/>
      <c r="AJ164" s="87"/>
      <c r="AK164" s="88"/>
      <c r="AL164" s="114"/>
      <c r="AM164" s="86">
        <v>4873.9495798319331</v>
      </c>
      <c r="AN164" s="87">
        <f t="shared" si="134"/>
        <v>926.05042016806726</v>
      </c>
      <c r="AO164" s="90">
        <f t="shared" si="135"/>
        <v>5800</v>
      </c>
      <c r="AP164" s="91" t="s">
        <v>557</v>
      </c>
      <c r="AQ164" s="113"/>
      <c r="AR164" s="111"/>
      <c r="AS164" s="112">
        <v>7990</v>
      </c>
      <c r="AT164" s="91" t="s">
        <v>558</v>
      </c>
      <c r="AU164" s="86"/>
      <c r="AV164" s="87"/>
      <c r="AW164" s="90"/>
      <c r="AX164" s="197"/>
      <c r="AY164" s="243"/>
      <c r="AZ164" s="92"/>
      <c r="BA164" s="29"/>
      <c r="BB164" s="99"/>
      <c r="BC164" s="93"/>
      <c r="BD164" s="93"/>
      <c r="BE164" s="93"/>
      <c r="BF164" s="93"/>
      <c r="BG164" s="93"/>
      <c r="BH164" s="93">
        <f t="shared" si="136"/>
        <v>4873.9495798319331</v>
      </c>
      <c r="BI164" s="93"/>
      <c r="BJ164" s="93"/>
      <c r="BK164" s="94">
        <f t="shared" si="115"/>
        <v>1</v>
      </c>
      <c r="BM164" s="95">
        <f t="shared" si="116"/>
        <v>4873.9495798319331</v>
      </c>
      <c r="BN164" s="96">
        <f t="shared" si="117"/>
        <v>4873.9495798319331</v>
      </c>
      <c r="BO164" s="248">
        <f t="shared" si="133"/>
        <v>4873.9495798319331</v>
      </c>
      <c r="BP164" s="183">
        <f t="shared" si="118"/>
        <v>4873.9495798319331</v>
      </c>
      <c r="BQ164" s="184">
        <f t="shared" si="119"/>
        <v>0</v>
      </c>
      <c r="BR164" s="232">
        <f t="shared" si="120"/>
        <v>0</v>
      </c>
      <c r="BS164" s="184"/>
      <c r="BT164" s="97"/>
      <c r="BU164" s="171">
        <f t="shared" si="121"/>
        <v>4874</v>
      </c>
      <c r="BV164" s="175">
        <f t="shared" si="122"/>
        <v>926</v>
      </c>
      <c r="BW164" s="176">
        <f t="shared" si="123"/>
        <v>5800</v>
      </c>
    </row>
    <row r="165" spans="1:75" s="35" customFormat="1" ht="84.95" customHeight="1" x14ac:dyDescent="0.3">
      <c r="A165" s="214">
        <v>230</v>
      </c>
      <c r="B165" s="104" t="s">
        <v>559</v>
      </c>
      <c r="C165" s="217" t="s">
        <v>18</v>
      </c>
      <c r="D165" s="206"/>
      <c r="E165" s="74"/>
      <c r="F165" s="75"/>
      <c r="G165" s="74"/>
      <c r="H165" s="76"/>
      <c r="I165" s="105"/>
      <c r="J165" s="106"/>
      <c r="K165" s="107"/>
      <c r="L165" s="80"/>
      <c r="M165" s="81">
        <f t="shared" si="105"/>
        <v>0</v>
      </c>
      <c r="N165" s="82"/>
      <c r="O165" s="83">
        <f t="shared" si="106"/>
        <v>0</v>
      </c>
      <c r="P165" s="83">
        <f t="shared" si="107"/>
        <v>0</v>
      </c>
      <c r="Q165" s="108"/>
      <c r="R165" s="80"/>
      <c r="S165" s="81">
        <f t="shared" si="108"/>
        <v>0</v>
      </c>
      <c r="T165" s="82"/>
      <c r="U165" s="83">
        <f t="shared" si="109"/>
        <v>0</v>
      </c>
      <c r="V165" s="83">
        <f t="shared" si="110"/>
        <v>0</v>
      </c>
      <c r="W165" s="109"/>
      <c r="X165" s="80"/>
      <c r="Y165" s="81">
        <f t="shared" si="111"/>
        <v>0</v>
      </c>
      <c r="Z165" s="82"/>
      <c r="AA165" s="83">
        <f t="shared" si="112"/>
        <v>0</v>
      </c>
      <c r="AB165" s="83">
        <f t="shared" si="113"/>
        <v>0</v>
      </c>
      <c r="AC165" s="109"/>
      <c r="AD165" s="85" t="e">
        <f t="shared" si="114"/>
        <v>#DIV/0!</v>
      </c>
      <c r="AE165" s="86"/>
      <c r="AF165" s="87"/>
      <c r="AG165" s="88"/>
      <c r="AH165" s="114"/>
      <c r="AI165" s="86"/>
      <c r="AJ165" s="87"/>
      <c r="AK165" s="88"/>
      <c r="AL165" s="114"/>
      <c r="AM165" s="86">
        <v>458739.49579831935</v>
      </c>
      <c r="AN165" s="87">
        <f t="shared" si="134"/>
        <v>87160.504201680684</v>
      </c>
      <c r="AO165" s="90">
        <f t="shared" si="135"/>
        <v>545900</v>
      </c>
      <c r="AP165" s="91" t="s">
        <v>560</v>
      </c>
      <c r="AQ165" s="86"/>
      <c r="AR165" s="87"/>
      <c r="AS165" s="90"/>
      <c r="AT165" s="91" t="s">
        <v>512</v>
      </c>
      <c r="AU165" s="86"/>
      <c r="AV165" s="87"/>
      <c r="AW165" s="90"/>
      <c r="AX165" s="197"/>
      <c r="AY165" s="243"/>
      <c r="AZ165" s="92"/>
      <c r="BA165" s="29"/>
      <c r="BB165" s="99"/>
      <c r="BC165" s="93"/>
      <c r="BD165" s="93"/>
      <c r="BE165" s="93"/>
      <c r="BF165" s="93"/>
      <c r="BG165" s="93"/>
      <c r="BH165" s="93">
        <f t="shared" si="136"/>
        <v>458739.49579831935</v>
      </c>
      <c r="BI165" s="93"/>
      <c r="BJ165" s="93"/>
      <c r="BK165" s="94">
        <f t="shared" si="115"/>
        <v>1</v>
      </c>
      <c r="BM165" s="95">
        <f t="shared" si="116"/>
        <v>458739.49579831935</v>
      </c>
      <c r="BN165" s="96">
        <f t="shared" si="117"/>
        <v>458739.49579831935</v>
      </c>
      <c r="BO165" s="248">
        <f t="shared" si="133"/>
        <v>458739.49579831935</v>
      </c>
      <c r="BP165" s="183">
        <f t="shared" si="118"/>
        <v>458739.49579831935</v>
      </c>
      <c r="BQ165" s="184">
        <f t="shared" si="119"/>
        <v>0</v>
      </c>
      <c r="BR165" s="232">
        <f t="shared" si="120"/>
        <v>0</v>
      </c>
      <c r="BS165" s="184"/>
      <c r="BT165" s="97"/>
      <c r="BU165" s="171">
        <f t="shared" si="121"/>
        <v>458739</v>
      </c>
      <c r="BV165" s="175">
        <f t="shared" si="122"/>
        <v>87160</v>
      </c>
      <c r="BW165" s="176">
        <f t="shared" si="123"/>
        <v>545899</v>
      </c>
    </row>
    <row r="166" spans="1:75" s="35" customFormat="1" ht="84.95" customHeight="1" x14ac:dyDescent="0.3">
      <c r="A166" s="214">
        <v>237</v>
      </c>
      <c r="B166" s="104" t="s">
        <v>569</v>
      </c>
      <c r="C166" s="217" t="s">
        <v>18</v>
      </c>
      <c r="D166" s="206"/>
      <c r="E166" s="74"/>
      <c r="F166" s="75"/>
      <c r="G166" s="74"/>
      <c r="H166" s="76"/>
      <c r="I166" s="105"/>
      <c r="J166" s="106"/>
      <c r="K166" s="107"/>
      <c r="L166" s="80"/>
      <c r="M166" s="81">
        <f t="shared" si="105"/>
        <v>0</v>
      </c>
      <c r="N166" s="82"/>
      <c r="O166" s="83">
        <f t="shared" si="106"/>
        <v>0</v>
      </c>
      <c r="P166" s="83">
        <f t="shared" si="107"/>
        <v>0</v>
      </c>
      <c r="Q166" s="108"/>
      <c r="R166" s="80"/>
      <c r="S166" s="81">
        <f t="shared" si="108"/>
        <v>0</v>
      </c>
      <c r="T166" s="82"/>
      <c r="U166" s="83">
        <f t="shared" si="109"/>
        <v>0</v>
      </c>
      <c r="V166" s="83">
        <f t="shared" si="110"/>
        <v>0</v>
      </c>
      <c r="W166" s="109"/>
      <c r="X166" s="80"/>
      <c r="Y166" s="81">
        <f t="shared" si="111"/>
        <v>0</v>
      </c>
      <c r="Z166" s="82"/>
      <c r="AA166" s="83">
        <f t="shared" si="112"/>
        <v>0</v>
      </c>
      <c r="AB166" s="83">
        <f t="shared" si="113"/>
        <v>0</v>
      </c>
      <c r="AC166" s="109"/>
      <c r="AD166" s="85" t="e">
        <f t="shared" si="114"/>
        <v>#DIV/0!</v>
      </c>
      <c r="AE166" s="86"/>
      <c r="AF166" s="87"/>
      <c r="AG166" s="88"/>
      <c r="AH166" s="114"/>
      <c r="AI166" s="86"/>
      <c r="AJ166" s="87"/>
      <c r="AK166" s="88"/>
      <c r="AL166" s="114"/>
      <c r="AM166" s="86">
        <v>149243.69747899161</v>
      </c>
      <c r="AN166" s="87">
        <f t="shared" si="134"/>
        <v>28356.302521008405</v>
      </c>
      <c r="AO166" s="90">
        <f t="shared" si="135"/>
        <v>177600.00000000003</v>
      </c>
      <c r="AP166" s="91" t="s">
        <v>570</v>
      </c>
      <c r="AQ166" s="86"/>
      <c r="AR166" s="87"/>
      <c r="AS166" s="90"/>
      <c r="AT166" s="91" t="s">
        <v>512</v>
      </c>
      <c r="AU166" s="86"/>
      <c r="AV166" s="87"/>
      <c r="AW166" s="90"/>
      <c r="AX166" s="197"/>
      <c r="AY166" s="243"/>
      <c r="AZ166" s="92"/>
      <c r="BA166" s="29"/>
      <c r="BB166" s="99"/>
      <c r="BC166" s="93"/>
      <c r="BD166" s="93"/>
      <c r="BE166" s="93"/>
      <c r="BF166" s="93"/>
      <c r="BG166" s="93"/>
      <c r="BH166" s="93">
        <f t="shared" si="136"/>
        <v>149243.69747899161</v>
      </c>
      <c r="BI166" s="93"/>
      <c r="BJ166" s="93"/>
      <c r="BK166" s="94">
        <f t="shared" si="115"/>
        <v>1</v>
      </c>
      <c r="BM166" s="95">
        <f t="shared" si="116"/>
        <v>149243.69747899161</v>
      </c>
      <c r="BN166" s="96">
        <f t="shared" si="117"/>
        <v>149243.69747899161</v>
      </c>
      <c r="BO166" s="248">
        <f t="shared" si="133"/>
        <v>149243.69747899161</v>
      </c>
      <c r="BP166" s="183">
        <f t="shared" si="118"/>
        <v>149243.69747899161</v>
      </c>
      <c r="BQ166" s="184">
        <f t="shared" si="119"/>
        <v>0</v>
      </c>
      <c r="BR166" s="232">
        <f t="shared" si="120"/>
        <v>0</v>
      </c>
      <c r="BS166" s="184"/>
      <c r="BT166" s="97"/>
      <c r="BU166" s="171">
        <f t="shared" si="121"/>
        <v>149244</v>
      </c>
      <c r="BV166" s="175">
        <f t="shared" si="122"/>
        <v>28356</v>
      </c>
      <c r="BW166" s="176">
        <f t="shared" si="123"/>
        <v>177600</v>
      </c>
    </row>
    <row r="167" spans="1:75" s="35" customFormat="1" ht="102.75" customHeight="1" x14ac:dyDescent="0.3">
      <c r="A167" s="214">
        <v>238</v>
      </c>
      <c r="B167" s="104" t="s">
        <v>571</v>
      </c>
      <c r="C167" s="217" t="s">
        <v>370</v>
      </c>
      <c r="D167" s="206"/>
      <c r="E167" s="74"/>
      <c r="F167" s="75"/>
      <c r="G167" s="74"/>
      <c r="H167" s="76"/>
      <c r="I167" s="105"/>
      <c r="J167" s="106"/>
      <c r="K167" s="107"/>
      <c r="L167" s="80"/>
      <c r="M167" s="81">
        <f t="shared" si="105"/>
        <v>0</v>
      </c>
      <c r="N167" s="82"/>
      <c r="O167" s="83">
        <f t="shared" si="106"/>
        <v>0</v>
      </c>
      <c r="P167" s="83">
        <f t="shared" si="107"/>
        <v>0</v>
      </c>
      <c r="Q167" s="108"/>
      <c r="R167" s="80"/>
      <c r="S167" s="81">
        <f t="shared" si="108"/>
        <v>0</v>
      </c>
      <c r="T167" s="82"/>
      <c r="U167" s="83">
        <f t="shared" si="109"/>
        <v>0</v>
      </c>
      <c r="V167" s="83">
        <f t="shared" si="110"/>
        <v>0</v>
      </c>
      <c r="W167" s="109"/>
      <c r="X167" s="80"/>
      <c r="Y167" s="81">
        <f t="shared" si="111"/>
        <v>0</v>
      </c>
      <c r="Z167" s="82"/>
      <c r="AA167" s="83">
        <f t="shared" si="112"/>
        <v>0</v>
      </c>
      <c r="AB167" s="83">
        <f t="shared" si="113"/>
        <v>0</v>
      </c>
      <c r="AC167" s="109"/>
      <c r="AD167" s="85" t="e">
        <f t="shared" si="114"/>
        <v>#DIV/0!</v>
      </c>
      <c r="AE167" s="86"/>
      <c r="AF167" s="87"/>
      <c r="AG167" s="88"/>
      <c r="AH167" s="114"/>
      <c r="AI167" s="86"/>
      <c r="AJ167" s="87"/>
      <c r="AK167" s="88"/>
      <c r="AL167" s="114"/>
      <c r="AM167" s="86">
        <v>19928.571428571431</v>
      </c>
      <c r="AN167" s="87">
        <f t="shared" si="134"/>
        <v>3786.428571428572</v>
      </c>
      <c r="AO167" s="90">
        <f t="shared" si="135"/>
        <v>23715.000000000004</v>
      </c>
      <c r="AP167" s="91" t="s">
        <v>572</v>
      </c>
      <c r="AQ167" s="113"/>
      <c r="AR167" s="111"/>
      <c r="AS167" s="112">
        <v>34900</v>
      </c>
      <c r="AT167" s="91" t="s">
        <v>573</v>
      </c>
      <c r="AU167" s="86"/>
      <c r="AV167" s="87"/>
      <c r="AW167" s="90"/>
      <c r="AX167" s="197"/>
      <c r="AY167" s="243"/>
      <c r="AZ167" s="92"/>
      <c r="BA167" s="29"/>
      <c r="BB167" s="99"/>
      <c r="BC167" s="93"/>
      <c r="BD167" s="93"/>
      <c r="BE167" s="93"/>
      <c r="BF167" s="93"/>
      <c r="BG167" s="93"/>
      <c r="BH167" s="93">
        <f t="shared" si="136"/>
        <v>19928.571428571431</v>
      </c>
      <c r="BI167" s="93"/>
      <c r="BJ167" s="93"/>
      <c r="BK167" s="94">
        <f t="shared" si="115"/>
        <v>1</v>
      </c>
      <c r="BM167" s="95">
        <f t="shared" si="116"/>
        <v>19928.571428571431</v>
      </c>
      <c r="BN167" s="96">
        <f t="shared" si="117"/>
        <v>19928.571428571431</v>
      </c>
      <c r="BO167" s="248">
        <f t="shared" si="133"/>
        <v>19928.571428571431</v>
      </c>
      <c r="BP167" s="183">
        <f t="shared" si="118"/>
        <v>19928.571428571431</v>
      </c>
      <c r="BQ167" s="184">
        <f t="shared" si="119"/>
        <v>0</v>
      </c>
      <c r="BR167" s="232">
        <f t="shared" si="120"/>
        <v>0</v>
      </c>
      <c r="BS167" s="184"/>
      <c r="BT167" s="97"/>
      <c r="BU167" s="171">
        <f t="shared" si="121"/>
        <v>19929</v>
      </c>
      <c r="BV167" s="175">
        <f t="shared" si="122"/>
        <v>3787</v>
      </c>
      <c r="BW167" s="176">
        <f t="shared" si="123"/>
        <v>23716</v>
      </c>
    </row>
    <row r="168" spans="1:75" s="35" customFormat="1" ht="84.95" customHeight="1" x14ac:dyDescent="0.3">
      <c r="A168" s="214">
        <v>239</v>
      </c>
      <c r="B168" s="104" t="s">
        <v>574</v>
      </c>
      <c r="C168" s="217" t="s">
        <v>18</v>
      </c>
      <c r="D168" s="206"/>
      <c r="E168" s="74"/>
      <c r="F168" s="75"/>
      <c r="G168" s="74"/>
      <c r="H168" s="76"/>
      <c r="I168" s="105"/>
      <c r="J168" s="106"/>
      <c r="K168" s="107"/>
      <c r="L168" s="80"/>
      <c r="M168" s="81">
        <f t="shared" ref="M168:M199" si="137">+L168*0.0562</f>
        <v>0</v>
      </c>
      <c r="N168" s="82"/>
      <c r="O168" s="83">
        <f t="shared" ref="O168:O199" si="138">+N168*0.19</f>
        <v>0</v>
      </c>
      <c r="P168" s="83">
        <f t="shared" ref="P168:P199" si="139">+N168+O168</f>
        <v>0</v>
      </c>
      <c r="Q168" s="108"/>
      <c r="R168" s="80"/>
      <c r="S168" s="81">
        <f t="shared" ref="S168:S199" si="140">+R168*0.0562</f>
        <v>0</v>
      </c>
      <c r="T168" s="82"/>
      <c r="U168" s="83">
        <f t="shared" ref="U168:U199" si="141">+T168*0.19</f>
        <v>0</v>
      </c>
      <c r="V168" s="83">
        <f t="shared" ref="V168:V199" si="142">+T168+U168</f>
        <v>0</v>
      </c>
      <c r="W168" s="109"/>
      <c r="X168" s="80"/>
      <c r="Y168" s="81">
        <f t="shared" ref="Y168:Y199" si="143">+X168*0.0562</f>
        <v>0</v>
      </c>
      <c r="Z168" s="82"/>
      <c r="AA168" s="83">
        <f t="shared" ref="AA168:AA199" si="144">+Z168*0.19</f>
        <v>0</v>
      </c>
      <c r="AB168" s="83">
        <f t="shared" ref="AB168:AB199" si="145">+AA168+Z168</f>
        <v>0</v>
      </c>
      <c r="AC168" s="109"/>
      <c r="AD168" s="85" t="e">
        <f t="shared" si="114"/>
        <v>#DIV/0!</v>
      </c>
      <c r="AE168" s="86"/>
      <c r="AF168" s="87"/>
      <c r="AG168" s="88"/>
      <c r="AH168" s="114"/>
      <c r="AI168" s="86"/>
      <c r="AJ168" s="87"/>
      <c r="AK168" s="88"/>
      <c r="AL168" s="114"/>
      <c r="AM168" s="86">
        <v>34369.747899159665</v>
      </c>
      <c r="AN168" s="87">
        <f t="shared" si="134"/>
        <v>6530.2521008403364</v>
      </c>
      <c r="AO168" s="90">
        <f t="shared" si="135"/>
        <v>40900</v>
      </c>
      <c r="AP168" s="91" t="s">
        <v>575</v>
      </c>
      <c r="AQ168" s="86"/>
      <c r="AR168" s="87"/>
      <c r="AS168" s="90"/>
      <c r="AT168" s="91" t="s">
        <v>512</v>
      </c>
      <c r="AU168" s="86"/>
      <c r="AV168" s="87"/>
      <c r="AW168" s="90"/>
      <c r="AX168" s="197"/>
      <c r="AY168" s="243"/>
      <c r="AZ168" s="92"/>
      <c r="BA168" s="29"/>
      <c r="BB168" s="99"/>
      <c r="BC168" s="93"/>
      <c r="BD168" s="93"/>
      <c r="BE168" s="93"/>
      <c r="BF168" s="93"/>
      <c r="BG168" s="93"/>
      <c r="BH168" s="93">
        <f t="shared" si="136"/>
        <v>34369.747899159665</v>
      </c>
      <c r="BI168" s="93"/>
      <c r="BJ168" s="93"/>
      <c r="BK168" s="94">
        <f t="shared" si="115"/>
        <v>1</v>
      </c>
      <c r="BM168" s="95">
        <f t="shared" si="116"/>
        <v>34369.747899159665</v>
      </c>
      <c r="BN168" s="96">
        <f t="shared" si="117"/>
        <v>34369.747899159665</v>
      </c>
      <c r="BO168" s="248">
        <f t="shared" si="133"/>
        <v>34369.747899159665</v>
      </c>
      <c r="BP168" s="183">
        <f t="shared" si="118"/>
        <v>34369.747899159665</v>
      </c>
      <c r="BQ168" s="184">
        <f t="shared" si="119"/>
        <v>0</v>
      </c>
      <c r="BR168" s="232">
        <f t="shared" si="120"/>
        <v>0</v>
      </c>
      <c r="BS168" s="184"/>
      <c r="BT168" s="97"/>
      <c r="BU168" s="171">
        <f t="shared" si="121"/>
        <v>34370</v>
      </c>
      <c r="BV168" s="175">
        <f t="shared" si="122"/>
        <v>6530</v>
      </c>
      <c r="BW168" s="176">
        <f t="shared" si="123"/>
        <v>40900</v>
      </c>
    </row>
    <row r="169" spans="1:75" s="35" customFormat="1" ht="84.95" customHeight="1" x14ac:dyDescent="0.3">
      <c r="A169" s="214">
        <v>240</v>
      </c>
      <c r="B169" s="104" t="s">
        <v>576</v>
      </c>
      <c r="C169" s="217" t="s">
        <v>18</v>
      </c>
      <c r="D169" s="206"/>
      <c r="E169" s="74"/>
      <c r="F169" s="75"/>
      <c r="G169" s="74"/>
      <c r="H169" s="76"/>
      <c r="I169" s="105"/>
      <c r="J169" s="106"/>
      <c r="K169" s="107"/>
      <c r="L169" s="80"/>
      <c r="M169" s="81">
        <f t="shared" si="137"/>
        <v>0</v>
      </c>
      <c r="N169" s="82"/>
      <c r="O169" s="83">
        <f t="shared" si="138"/>
        <v>0</v>
      </c>
      <c r="P169" s="83">
        <f t="shared" si="139"/>
        <v>0</v>
      </c>
      <c r="Q169" s="108"/>
      <c r="R169" s="80"/>
      <c r="S169" s="81">
        <f t="shared" si="140"/>
        <v>0</v>
      </c>
      <c r="T169" s="82"/>
      <c r="U169" s="83">
        <f t="shared" si="141"/>
        <v>0</v>
      </c>
      <c r="V169" s="83">
        <f t="shared" si="142"/>
        <v>0</v>
      </c>
      <c r="W169" s="109"/>
      <c r="X169" s="80"/>
      <c r="Y169" s="81">
        <f t="shared" si="143"/>
        <v>0</v>
      </c>
      <c r="Z169" s="82"/>
      <c r="AA169" s="83">
        <f t="shared" si="144"/>
        <v>0</v>
      </c>
      <c r="AB169" s="83">
        <f t="shared" si="145"/>
        <v>0</v>
      </c>
      <c r="AC169" s="109"/>
      <c r="AD169" s="85" t="e">
        <f t="shared" si="114"/>
        <v>#DIV/0!</v>
      </c>
      <c r="AE169" s="86"/>
      <c r="AF169" s="87"/>
      <c r="AG169" s="88"/>
      <c r="AH169" s="114"/>
      <c r="AI169" s="86"/>
      <c r="AJ169" s="87"/>
      <c r="AK169" s="88"/>
      <c r="AL169" s="114"/>
      <c r="AM169" s="86">
        <v>36050.420168067227</v>
      </c>
      <c r="AN169" s="87">
        <f t="shared" si="134"/>
        <v>6849.5798319327732</v>
      </c>
      <c r="AO169" s="90">
        <f t="shared" si="135"/>
        <v>42900</v>
      </c>
      <c r="AP169" s="91" t="s">
        <v>577</v>
      </c>
      <c r="AQ169" s="86"/>
      <c r="AR169" s="87"/>
      <c r="AS169" s="90"/>
      <c r="AT169" s="91" t="s">
        <v>512</v>
      </c>
      <c r="AU169" s="86"/>
      <c r="AV169" s="87"/>
      <c r="AW169" s="90"/>
      <c r="AX169" s="197"/>
      <c r="AY169" s="243"/>
      <c r="AZ169" s="92"/>
      <c r="BA169" s="29"/>
      <c r="BB169" s="99"/>
      <c r="BC169" s="93"/>
      <c r="BD169" s="93"/>
      <c r="BE169" s="93"/>
      <c r="BF169" s="93"/>
      <c r="BG169" s="93"/>
      <c r="BH169" s="93">
        <f t="shared" si="136"/>
        <v>36050.420168067227</v>
      </c>
      <c r="BI169" s="93"/>
      <c r="BJ169" s="93"/>
      <c r="BK169" s="94">
        <f t="shared" si="115"/>
        <v>1</v>
      </c>
      <c r="BM169" s="95">
        <f t="shared" si="116"/>
        <v>36050.420168067227</v>
      </c>
      <c r="BN169" s="96">
        <f t="shared" si="117"/>
        <v>36050.420168067227</v>
      </c>
      <c r="BO169" s="248">
        <f t="shared" si="133"/>
        <v>36050.420168067227</v>
      </c>
      <c r="BP169" s="183">
        <f t="shared" si="118"/>
        <v>36050.420168067227</v>
      </c>
      <c r="BQ169" s="184">
        <f t="shared" si="119"/>
        <v>0</v>
      </c>
      <c r="BR169" s="232">
        <f t="shared" si="120"/>
        <v>0</v>
      </c>
      <c r="BS169" s="184"/>
      <c r="BT169" s="97"/>
      <c r="BU169" s="171">
        <f t="shared" si="121"/>
        <v>36050</v>
      </c>
      <c r="BV169" s="175">
        <f t="shared" si="122"/>
        <v>6850</v>
      </c>
      <c r="BW169" s="176">
        <f t="shared" si="123"/>
        <v>42900</v>
      </c>
    </row>
    <row r="170" spans="1:75" s="35" customFormat="1" ht="84.95" customHeight="1" x14ac:dyDescent="0.3">
      <c r="A170" s="214">
        <v>241</v>
      </c>
      <c r="B170" s="104" t="s">
        <v>578</v>
      </c>
      <c r="C170" s="217" t="s">
        <v>18</v>
      </c>
      <c r="D170" s="206"/>
      <c r="E170" s="74"/>
      <c r="F170" s="75"/>
      <c r="G170" s="74"/>
      <c r="H170" s="76"/>
      <c r="I170" s="105"/>
      <c r="J170" s="106"/>
      <c r="K170" s="107"/>
      <c r="L170" s="80"/>
      <c r="M170" s="81">
        <f t="shared" si="137"/>
        <v>0</v>
      </c>
      <c r="N170" s="82"/>
      <c r="O170" s="83">
        <f t="shared" si="138"/>
        <v>0</v>
      </c>
      <c r="P170" s="83">
        <f t="shared" si="139"/>
        <v>0</v>
      </c>
      <c r="Q170" s="108"/>
      <c r="R170" s="80"/>
      <c r="S170" s="81">
        <f t="shared" si="140"/>
        <v>0</v>
      </c>
      <c r="T170" s="82"/>
      <c r="U170" s="83">
        <f t="shared" si="141"/>
        <v>0</v>
      </c>
      <c r="V170" s="83">
        <f t="shared" si="142"/>
        <v>0</v>
      </c>
      <c r="W170" s="109"/>
      <c r="X170" s="80"/>
      <c r="Y170" s="81">
        <f t="shared" si="143"/>
        <v>0</v>
      </c>
      <c r="Z170" s="82"/>
      <c r="AA170" s="83">
        <f t="shared" si="144"/>
        <v>0</v>
      </c>
      <c r="AB170" s="83">
        <f t="shared" si="145"/>
        <v>0</v>
      </c>
      <c r="AC170" s="109"/>
      <c r="AD170" s="85" t="e">
        <f t="shared" si="114"/>
        <v>#DIV/0!</v>
      </c>
      <c r="AE170" s="86"/>
      <c r="AF170" s="87"/>
      <c r="AG170" s="88"/>
      <c r="AH170" s="114"/>
      <c r="AI170" s="86"/>
      <c r="AJ170" s="87"/>
      <c r="AK170" s="88"/>
      <c r="AL170" s="114"/>
      <c r="AM170" s="86">
        <v>25966.386554621851</v>
      </c>
      <c r="AN170" s="87">
        <f t="shared" si="134"/>
        <v>4933.6134453781515</v>
      </c>
      <c r="AO170" s="90">
        <f t="shared" si="135"/>
        <v>30900.000000000004</v>
      </c>
      <c r="AP170" s="91" t="s">
        <v>579</v>
      </c>
      <c r="AQ170" s="113"/>
      <c r="AR170" s="111"/>
      <c r="AS170" s="112">
        <v>29900</v>
      </c>
      <c r="AT170" s="91" t="s">
        <v>580</v>
      </c>
      <c r="AU170" s="86"/>
      <c r="AV170" s="87"/>
      <c r="AW170" s="90"/>
      <c r="AX170" s="197"/>
      <c r="AY170" s="243"/>
      <c r="AZ170" s="92"/>
      <c r="BA170" s="29"/>
      <c r="BB170" s="99"/>
      <c r="BC170" s="93"/>
      <c r="BD170" s="93"/>
      <c r="BE170" s="93"/>
      <c r="BF170" s="93"/>
      <c r="BG170" s="93"/>
      <c r="BH170" s="93">
        <f t="shared" si="136"/>
        <v>25966.386554621851</v>
      </c>
      <c r="BI170" s="93"/>
      <c r="BJ170" s="93"/>
      <c r="BK170" s="94">
        <f t="shared" si="115"/>
        <v>1</v>
      </c>
      <c r="BM170" s="95">
        <f t="shared" si="116"/>
        <v>25966.386554621851</v>
      </c>
      <c r="BN170" s="96">
        <f t="shared" si="117"/>
        <v>25966.386554621851</v>
      </c>
      <c r="BO170" s="248">
        <f t="shared" si="133"/>
        <v>25966.386554621851</v>
      </c>
      <c r="BP170" s="183">
        <f t="shared" si="118"/>
        <v>25966.386554621851</v>
      </c>
      <c r="BQ170" s="184">
        <f t="shared" si="119"/>
        <v>0</v>
      </c>
      <c r="BR170" s="232">
        <f t="shared" si="120"/>
        <v>0</v>
      </c>
      <c r="BS170" s="184"/>
      <c r="BT170" s="97"/>
      <c r="BU170" s="171">
        <f t="shared" si="121"/>
        <v>25966</v>
      </c>
      <c r="BV170" s="175">
        <f t="shared" si="122"/>
        <v>4934</v>
      </c>
      <c r="BW170" s="176">
        <f t="shared" si="123"/>
        <v>30900</v>
      </c>
    </row>
    <row r="171" spans="1:75" s="35" customFormat="1" ht="84.95" customHeight="1" x14ac:dyDescent="0.3">
      <c r="A171" s="214">
        <v>242</v>
      </c>
      <c r="B171" s="104" t="s">
        <v>581</v>
      </c>
      <c r="C171" s="217" t="s">
        <v>18</v>
      </c>
      <c r="D171" s="206"/>
      <c r="E171" s="74"/>
      <c r="F171" s="75"/>
      <c r="G171" s="74"/>
      <c r="H171" s="76"/>
      <c r="I171" s="105"/>
      <c r="J171" s="106"/>
      <c r="K171" s="107"/>
      <c r="L171" s="80"/>
      <c r="M171" s="81">
        <f t="shared" si="137"/>
        <v>0</v>
      </c>
      <c r="N171" s="82"/>
      <c r="O171" s="83">
        <f t="shared" si="138"/>
        <v>0</v>
      </c>
      <c r="P171" s="83">
        <f t="shared" si="139"/>
        <v>0</v>
      </c>
      <c r="Q171" s="108"/>
      <c r="R171" s="80"/>
      <c r="S171" s="81">
        <f t="shared" si="140"/>
        <v>0</v>
      </c>
      <c r="T171" s="82"/>
      <c r="U171" s="83">
        <f t="shared" si="141"/>
        <v>0</v>
      </c>
      <c r="V171" s="83">
        <f t="shared" si="142"/>
        <v>0</v>
      </c>
      <c r="W171" s="109"/>
      <c r="X171" s="80"/>
      <c r="Y171" s="81">
        <f t="shared" si="143"/>
        <v>0</v>
      </c>
      <c r="Z171" s="82"/>
      <c r="AA171" s="83">
        <f t="shared" si="144"/>
        <v>0</v>
      </c>
      <c r="AB171" s="83">
        <f t="shared" si="145"/>
        <v>0</v>
      </c>
      <c r="AC171" s="109"/>
      <c r="AD171" s="85" t="e">
        <f t="shared" si="114"/>
        <v>#DIV/0!</v>
      </c>
      <c r="AE171" s="86"/>
      <c r="AF171" s="87"/>
      <c r="AG171" s="88"/>
      <c r="AH171" s="114"/>
      <c r="AI171" s="86"/>
      <c r="AJ171" s="87"/>
      <c r="AK171" s="88"/>
      <c r="AL171" s="114"/>
      <c r="AM171" s="86">
        <v>7478.9915966386561</v>
      </c>
      <c r="AN171" s="87">
        <f t="shared" si="134"/>
        <v>1421.0084033613448</v>
      </c>
      <c r="AO171" s="90">
        <f t="shared" si="135"/>
        <v>8900</v>
      </c>
      <c r="AP171" s="91" t="s">
        <v>582</v>
      </c>
      <c r="AQ171" s="113"/>
      <c r="AR171" s="111"/>
      <c r="AS171" s="112">
        <v>11900</v>
      </c>
      <c r="AT171" s="91" t="s">
        <v>583</v>
      </c>
      <c r="AU171" s="86"/>
      <c r="AV171" s="87"/>
      <c r="AW171" s="90"/>
      <c r="AX171" s="197"/>
      <c r="AY171" s="243"/>
      <c r="AZ171" s="92"/>
      <c r="BA171" s="29"/>
      <c r="BB171" s="99"/>
      <c r="BC171" s="93"/>
      <c r="BD171" s="93"/>
      <c r="BE171" s="93"/>
      <c r="BF171" s="93"/>
      <c r="BG171" s="93"/>
      <c r="BH171" s="93">
        <f t="shared" si="136"/>
        <v>7478.9915966386561</v>
      </c>
      <c r="BI171" s="93"/>
      <c r="BJ171" s="93"/>
      <c r="BK171" s="94">
        <f t="shared" si="115"/>
        <v>1</v>
      </c>
      <c r="BM171" s="95">
        <f t="shared" si="116"/>
        <v>7478.9915966386561</v>
      </c>
      <c r="BN171" s="96">
        <f t="shared" si="117"/>
        <v>7478.9915966386561</v>
      </c>
      <c r="BO171" s="248">
        <f t="shared" si="133"/>
        <v>7478.9915966386561</v>
      </c>
      <c r="BP171" s="183">
        <f t="shared" si="118"/>
        <v>7478.9915966386561</v>
      </c>
      <c r="BQ171" s="184">
        <f t="shared" si="119"/>
        <v>0</v>
      </c>
      <c r="BR171" s="232">
        <f t="shared" si="120"/>
        <v>0</v>
      </c>
      <c r="BS171" s="184"/>
      <c r="BT171" s="97"/>
      <c r="BU171" s="171">
        <f t="shared" si="121"/>
        <v>7479</v>
      </c>
      <c r="BV171" s="175">
        <f t="shared" si="122"/>
        <v>1421</v>
      </c>
      <c r="BW171" s="176">
        <f t="shared" si="123"/>
        <v>8900</v>
      </c>
    </row>
    <row r="172" spans="1:75" s="35" customFormat="1" ht="84.95" customHeight="1" x14ac:dyDescent="0.3">
      <c r="A172" s="214">
        <v>243</v>
      </c>
      <c r="B172" s="104" t="s">
        <v>584</v>
      </c>
      <c r="C172" s="217" t="s">
        <v>18</v>
      </c>
      <c r="D172" s="206"/>
      <c r="E172" s="74"/>
      <c r="F172" s="75"/>
      <c r="G172" s="74"/>
      <c r="H172" s="76"/>
      <c r="I172" s="105"/>
      <c r="J172" s="106"/>
      <c r="K172" s="107"/>
      <c r="L172" s="80"/>
      <c r="M172" s="81">
        <f t="shared" si="137"/>
        <v>0</v>
      </c>
      <c r="N172" s="82"/>
      <c r="O172" s="83">
        <f t="shared" si="138"/>
        <v>0</v>
      </c>
      <c r="P172" s="83">
        <f t="shared" si="139"/>
        <v>0</v>
      </c>
      <c r="Q172" s="108"/>
      <c r="R172" s="80"/>
      <c r="S172" s="81">
        <f t="shared" si="140"/>
        <v>0</v>
      </c>
      <c r="T172" s="82"/>
      <c r="U172" s="83">
        <f t="shared" si="141"/>
        <v>0</v>
      </c>
      <c r="V172" s="83">
        <f t="shared" si="142"/>
        <v>0</v>
      </c>
      <c r="W172" s="109"/>
      <c r="X172" s="80"/>
      <c r="Y172" s="81">
        <f t="shared" si="143"/>
        <v>0</v>
      </c>
      <c r="Z172" s="82"/>
      <c r="AA172" s="83">
        <f t="shared" si="144"/>
        <v>0</v>
      </c>
      <c r="AB172" s="83">
        <f t="shared" si="145"/>
        <v>0</v>
      </c>
      <c r="AC172" s="109"/>
      <c r="AD172" s="85" t="e">
        <f t="shared" si="114"/>
        <v>#DIV/0!</v>
      </c>
      <c r="AE172" s="86"/>
      <c r="AF172" s="87"/>
      <c r="AG172" s="88"/>
      <c r="AH172" s="114"/>
      <c r="AI172" s="86"/>
      <c r="AJ172" s="87"/>
      <c r="AK172" s="88"/>
      <c r="AL172" s="114"/>
      <c r="AM172" s="86">
        <v>15042.01680672269</v>
      </c>
      <c r="AN172" s="87">
        <f t="shared" si="134"/>
        <v>2857.9831932773109</v>
      </c>
      <c r="AO172" s="90">
        <f t="shared" si="135"/>
        <v>17900</v>
      </c>
      <c r="AP172" s="91" t="s">
        <v>585</v>
      </c>
      <c r="AQ172" s="86"/>
      <c r="AR172" s="87"/>
      <c r="AS172" s="90"/>
      <c r="AT172" s="91" t="s">
        <v>512</v>
      </c>
      <c r="AU172" s="86"/>
      <c r="AV172" s="87"/>
      <c r="AW172" s="90"/>
      <c r="AX172" s="197"/>
      <c r="AY172" s="243"/>
      <c r="AZ172" s="92"/>
      <c r="BA172" s="29"/>
      <c r="BB172" s="99"/>
      <c r="BC172" s="93"/>
      <c r="BD172" s="93"/>
      <c r="BE172" s="93"/>
      <c r="BF172" s="93"/>
      <c r="BG172" s="93"/>
      <c r="BH172" s="93">
        <f t="shared" si="136"/>
        <v>15042.01680672269</v>
      </c>
      <c r="BI172" s="93"/>
      <c r="BJ172" s="93"/>
      <c r="BK172" s="94">
        <f t="shared" si="115"/>
        <v>1</v>
      </c>
      <c r="BM172" s="95">
        <f t="shared" si="116"/>
        <v>15042.01680672269</v>
      </c>
      <c r="BN172" s="96">
        <f t="shared" si="117"/>
        <v>15042.01680672269</v>
      </c>
      <c r="BO172" s="248">
        <f t="shared" si="133"/>
        <v>15042.01680672269</v>
      </c>
      <c r="BP172" s="183">
        <f t="shared" si="118"/>
        <v>15042.01680672269</v>
      </c>
      <c r="BQ172" s="184">
        <f t="shared" si="119"/>
        <v>0</v>
      </c>
      <c r="BR172" s="232">
        <f t="shared" si="120"/>
        <v>0</v>
      </c>
      <c r="BS172" s="184"/>
      <c r="BT172" s="97"/>
      <c r="BU172" s="171">
        <f t="shared" si="121"/>
        <v>15042</v>
      </c>
      <c r="BV172" s="175">
        <f t="shared" si="122"/>
        <v>2858</v>
      </c>
      <c r="BW172" s="176">
        <f t="shared" si="123"/>
        <v>17900</v>
      </c>
    </row>
    <row r="173" spans="1:75" s="35" customFormat="1" ht="84.95" customHeight="1" x14ac:dyDescent="0.3">
      <c r="A173" s="214">
        <v>244</v>
      </c>
      <c r="B173" s="104" t="s">
        <v>586</v>
      </c>
      <c r="C173" s="217" t="s">
        <v>18</v>
      </c>
      <c r="D173" s="206">
        <v>30611</v>
      </c>
      <c r="E173" s="74">
        <f>+D173*0.0562</f>
        <v>1720.3381999999999</v>
      </c>
      <c r="F173" s="75">
        <f>+E173+D173</f>
        <v>32331.338199999998</v>
      </c>
      <c r="G173" s="74">
        <f>+F173*0.19</f>
        <v>6142.9542579999998</v>
      </c>
      <c r="H173" s="76">
        <f>+G173+F173</f>
        <v>38474.292457999996</v>
      </c>
      <c r="I173" s="105"/>
      <c r="J173" s="106"/>
      <c r="K173" s="107"/>
      <c r="L173" s="80"/>
      <c r="M173" s="81">
        <f t="shared" si="137"/>
        <v>0</v>
      </c>
      <c r="N173" s="82"/>
      <c r="O173" s="83">
        <f t="shared" si="138"/>
        <v>0</v>
      </c>
      <c r="P173" s="83">
        <f t="shared" si="139"/>
        <v>0</v>
      </c>
      <c r="Q173" s="108"/>
      <c r="R173" s="80"/>
      <c r="S173" s="81">
        <f t="shared" si="140"/>
        <v>0</v>
      </c>
      <c r="T173" s="82"/>
      <c r="U173" s="83">
        <f t="shared" si="141"/>
        <v>0</v>
      </c>
      <c r="V173" s="83">
        <f t="shared" si="142"/>
        <v>0</v>
      </c>
      <c r="W173" s="109"/>
      <c r="X173" s="80"/>
      <c r="Y173" s="81">
        <f t="shared" si="143"/>
        <v>0</v>
      </c>
      <c r="Z173" s="82"/>
      <c r="AA173" s="83">
        <f t="shared" si="144"/>
        <v>0</v>
      </c>
      <c r="AB173" s="83">
        <f t="shared" si="145"/>
        <v>0</v>
      </c>
      <c r="AC173" s="109"/>
      <c r="AD173" s="85" t="e">
        <f t="shared" si="114"/>
        <v>#DIV/0!</v>
      </c>
      <c r="AE173" s="86"/>
      <c r="AF173" s="87"/>
      <c r="AG173" s="88"/>
      <c r="AH173" s="114"/>
      <c r="AI173" s="86"/>
      <c r="AJ173" s="87"/>
      <c r="AK173" s="88"/>
      <c r="AL173" s="114"/>
      <c r="AM173" s="86"/>
      <c r="AN173" s="87"/>
      <c r="AO173" s="90"/>
      <c r="AP173" s="91"/>
      <c r="AQ173" s="86"/>
      <c r="AR173" s="87"/>
      <c r="AS173" s="90"/>
      <c r="AT173" s="91" t="s">
        <v>512</v>
      </c>
      <c r="AU173" s="86"/>
      <c r="AV173" s="87"/>
      <c r="AW173" s="90"/>
      <c r="AX173" s="197"/>
      <c r="AY173" s="243"/>
      <c r="AZ173" s="92"/>
      <c r="BA173" s="29"/>
      <c r="BB173" s="99">
        <f>+F173*1.09</f>
        <v>35241.158638000001</v>
      </c>
      <c r="BC173" s="93"/>
      <c r="BD173" s="93"/>
      <c r="BE173" s="93"/>
      <c r="BF173" s="93"/>
      <c r="BG173" s="93"/>
      <c r="BH173" s="93"/>
      <c r="BI173" s="93"/>
      <c r="BJ173" s="93"/>
      <c r="BK173" s="94">
        <f t="shared" si="115"/>
        <v>1</v>
      </c>
      <c r="BM173" s="95">
        <f t="shared" si="116"/>
        <v>35241.158638000001</v>
      </c>
      <c r="BN173" s="96">
        <f t="shared" si="117"/>
        <v>35241.158638000001</v>
      </c>
      <c r="BO173" s="248">
        <f t="shared" si="133"/>
        <v>35241.158638000001</v>
      </c>
      <c r="BP173" s="183">
        <f t="shared" si="118"/>
        <v>35241.158638000001</v>
      </c>
      <c r="BQ173" s="184">
        <f t="shared" si="119"/>
        <v>0</v>
      </c>
      <c r="BR173" s="232">
        <f t="shared" si="120"/>
        <v>0</v>
      </c>
      <c r="BS173" s="184"/>
      <c r="BT173" s="97"/>
      <c r="BU173" s="171">
        <f t="shared" si="121"/>
        <v>35241</v>
      </c>
      <c r="BV173" s="175">
        <f t="shared" si="122"/>
        <v>6696</v>
      </c>
      <c r="BW173" s="176">
        <f t="shared" si="123"/>
        <v>41937</v>
      </c>
    </row>
    <row r="174" spans="1:75" s="35" customFormat="1" ht="84.95" customHeight="1" x14ac:dyDescent="0.3">
      <c r="A174" s="214">
        <v>245</v>
      </c>
      <c r="B174" s="104" t="s">
        <v>587</v>
      </c>
      <c r="C174" s="217" t="s">
        <v>115</v>
      </c>
      <c r="D174" s="206"/>
      <c r="E174" s="74"/>
      <c r="F174" s="75"/>
      <c r="G174" s="74"/>
      <c r="H174" s="76"/>
      <c r="I174" s="105"/>
      <c r="J174" s="106"/>
      <c r="K174" s="107"/>
      <c r="L174" s="80"/>
      <c r="M174" s="81">
        <f t="shared" si="137"/>
        <v>0</v>
      </c>
      <c r="N174" s="82"/>
      <c r="O174" s="83">
        <f t="shared" si="138"/>
        <v>0</v>
      </c>
      <c r="P174" s="83">
        <f t="shared" si="139"/>
        <v>0</v>
      </c>
      <c r="Q174" s="108"/>
      <c r="R174" s="80"/>
      <c r="S174" s="81">
        <f t="shared" si="140"/>
        <v>0</v>
      </c>
      <c r="T174" s="82"/>
      <c r="U174" s="83">
        <f t="shared" si="141"/>
        <v>0</v>
      </c>
      <c r="V174" s="83">
        <f t="shared" si="142"/>
        <v>0</v>
      </c>
      <c r="W174" s="109"/>
      <c r="X174" s="80"/>
      <c r="Y174" s="81">
        <f t="shared" si="143"/>
        <v>0</v>
      </c>
      <c r="Z174" s="82"/>
      <c r="AA174" s="83">
        <f t="shared" si="144"/>
        <v>0</v>
      </c>
      <c r="AB174" s="83">
        <f t="shared" si="145"/>
        <v>0</v>
      </c>
      <c r="AC174" s="109"/>
      <c r="AD174" s="85" t="e">
        <f t="shared" si="114"/>
        <v>#DIV/0!</v>
      </c>
      <c r="AE174" s="86"/>
      <c r="AF174" s="87"/>
      <c r="AG174" s="88"/>
      <c r="AH174" s="114"/>
      <c r="AI174" s="86"/>
      <c r="AJ174" s="87"/>
      <c r="AK174" s="88"/>
      <c r="AL174" s="114"/>
      <c r="AM174" s="86">
        <v>28487.394957983193</v>
      </c>
      <c r="AN174" s="87">
        <f>+AM174*0.19</f>
        <v>5412.6050420168067</v>
      </c>
      <c r="AO174" s="90">
        <f>+AN174+AM174</f>
        <v>33900</v>
      </c>
      <c r="AP174" s="91" t="s">
        <v>588</v>
      </c>
      <c r="AQ174" s="86"/>
      <c r="AR174" s="87"/>
      <c r="AS174" s="90"/>
      <c r="AT174" s="91" t="s">
        <v>589</v>
      </c>
      <c r="AU174" s="86"/>
      <c r="AV174" s="87"/>
      <c r="AW174" s="90"/>
      <c r="AX174" s="197"/>
      <c r="AY174" s="243"/>
      <c r="AZ174" s="92"/>
      <c r="BA174" s="29"/>
      <c r="BB174" s="99"/>
      <c r="BC174" s="93"/>
      <c r="BD174" s="93"/>
      <c r="BE174" s="93"/>
      <c r="BF174" s="93"/>
      <c r="BG174" s="93"/>
      <c r="BH174" s="93">
        <f>+AM174</f>
        <v>28487.394957983193</v>
      </c>
      <c r="BI174" s="93"/>
      <c r="BJ174" s="93"/>
      <c r="BK174" s="94">
        <f t="shared" si="115"/>
        <v>1</v>
      </c>
      <c r="BM174" s="95">
        <f t="shared" si="116"/>
        <v>28487.394957983193</v>
      </c>
      <c r="BN174" s="96">
        <f t="shared" si="117"/>
        <v>28487.394957983193</v>
      </c>
      <c r="BO174" s="248">
        <f t="shared" si="133"/>
        <v>28487.394957983193</v>
      </c>
      <c r="BP174" s="183">
        <f t="shared" si="118"/>
        <v>28487.394957983193</v>
      </c>
      <c r="BQ174" s="184">
        <f t="shared" si="119"/>
        <v>0</v>
      </c>
      <c r="BR174" s="232">
        <f t="shared" si="120"/>
        <v>0</v>
      </c>
      <c r="BS174" s="184"/>
      <c r="BT174" s="97"/>
      <c r="BU174" s="171">
        <f t="shared" si="121"/>
        <v>28487</v>
      </c>
      <c r="BV174" s="175">
        <f t="shared" si="122"/>
        <v>5413</v>
      </c>
      <c r="BW174" s="176">
        <f t="shared" si="123"/>
        <v>33900</v>
      </c>
    </row>
    <row r="175" spans="1:75" s="35" customFormat="1" ht="84.95" customHeight="1" x14ac:dyDescent="0.3">
      <c r="A175" s="214">
        <v>246</v>
      </c>
      <c r="B175" s="104" t="s">
        <v>590</v>
      </c>
      <c r="C175" s="217" t="s">
        <v>359</v>
      </c>
      <c r="D175" s="206">
        <v>92289</v>
      </c>
      <c r="E175" s="74">
        <f>+D175*0.0562</f>
        <v>5186.6418000000003</v>
      </c>
      <c r="F175" s="75">
        <f>+E175+D175</f>
        <v>97475.641799999998</v>
      </c>
      <c r="G175" s="74">
        <f>+F175*0.19</f>
        <v>18520.371941999998</v>
      </c>
      <c r="H175" s="76">
        <f>+G175+F175</f>
        <v>115996.013742</v>
      </c>
      <c r="I175" s="105"/>
      <c r="J175" s="106"/>
      <c r="K175" s="107"/>
      <c r="L175" s="80"/>
      <c r="M175" s="81">
        <f t="shared" si="137"/>
        <v>0</v>
      </c>
      <c r="N175" s="82"/>
      <c r="O175" s="83">
        <f t="shared" si="138"/>
        <v>0</v>
      </c>
      <c r="P175" s="83">
        <f t="shared" si="139"/>
        <v>0</v>
      </c>
      <c r="Q175" s="108"/>
      <c r="R175" s="80"/>
      <c r="S175" s="81">
        <f t="shared" si="140"/>
        <v>0</v>
      </c>
      <c r="T175" s="82"/>
      <c r="U175" s="83">
        <f t="shared" si="141"/>
        <v>0</v>
      </c>
      <c r="V175" s="83">
        <f t="shared" si="142"/>
        <v>0</v>
      </c>
      <c r="W175" s="109"/>
      <c r="X175" s="80"/>
      <c r="Y175" s="81">
        <f t="shared" si="143"/>
        <v>0</v>
      </c>
      <c r="Z175" s="82"/>
      <c r="AA175" s="83">
        <f t="shared" si="144"/>
        <v>0</v>
      </c>
      <c r="AB175" s="83">
        <f t="shared" si="145"/>
        <v>0</v>
      </c>
      <c r="AC175" s="109"/>
      <c r="AD175" s="85" t="e">
        <f t="shared" si="114"/>
        <v>#DIV/0!</v>
      </c>
      <c r="AE175" s="86"/>
      <c r="AF175" s="87"/>
      <c r="AG175" s="88"/>
      <c r="AH175" s="114"/>
      <c r="AI175" s="86"/>
      <c r="AJ175" s="87"/>
      <c r="AK175" s="88"/>
      <c r="AL175" s="114"/>
      <c r="AM175" s="86"/>
      <c r="AN175" s="87"/>
      <c r="AO175" s="90"/>
      <c r="AP175" s="91"/>
      <c r="AQ175" s="86"/>
      <c r="AR175" s="87"/>
      <c r="AS175" s="90"/>
      <c r="AT175" s="91" t="s">
        <v>512</v>
      </c>
      <c r="AU175" s="86"/>
      <c r="AV175" s="87"/>
      <c r="AW175" s="90"/>
      <c r="AX175" s="197"/>
      <c r="AY175" s="243"/>
      <c r="AZ175" s="92"/>
      <c r="BA175" s="29"/>
      <c r="BB175" s="99">
        <f>+F175*1.09</f>
        <v>106248.44956200001</v>
      </c>
      <c r="BC175" s="93"/>
      <c r="BD175" s="93"/>
      <c r="BE175" s="93"/>
      <c r="BF175" s="93"/>
      <c r="BG175" s="93"/>
      <c r="BH175" s="93"/>
      <c r="BI175" s="93"/>
      <c r="BJ175" s="93"/>
      <c r="BK175" s="94">
        <f t="shared" si="115"/>
        <v>1</v>
      </c>
      <c r="BM175" s="95">
        <f t="shared" si="116"/>
        <v>106248.44956200001</v>
      </c>
      <c r="BN175" s="96">
        <f t="shared" si="117"/>
        <v>106248.44956200001</v>
      </c>
      <c r="BO175" s="248">
        <f t="shared" si="133"/>
        <v>106248.44956200001</v>
      </c>
      <c r="BP175" s="183">
        <f t="shared" si="118"/>
        <v>106248.44956200001</v>
      </c>
      <c r="BQ175" s="184">
        <f t="shared" si="119"/>
        <v>0</v>
      </c>
      <c r="BR175" s="232">
        <f t="shared" si="120"/>
        <v>0</v>
      </c>
      <c r="BS175" s="184"/>
      <c r="BT175" s="97"/>
      <c r="BU175" s="171">
        <f t="shared" si="121"/>
        <v>106248</v>
      </c>
      <c r="BV175" s="175">
        <f t="shared" si="122"/>
        <v>20187</v>
      </c>
      <c r="BW175" s="176">
        <f t="shared" si="123"/>
        <v>126435</v>
      </c>
    </row>
    <row r="176" spans="1:75" s="35" customFormat="1" ht="84.95" customHeight="1" x14ac:dyDescent="0.3">
      <c r="A176" s="214">
        <v>247</v>
      </c>
      <c r="B176" s="104" t="s">
        <v>591</v>
      </c>
      <c r="C176" s="217" t="s">
        <v>18</v>
      </c>
      <c r="D176" s="206">
        <v>36178</v>
      </c>
      <c r="E176" s="74">
        <f>+D176*0.0562</f>
        <v>2033.2036000000001</v>
      </c>
      <c r="F176" s="75">
        <f>+E176+D176</f>
        <v>38211.203600000001</v>
      </c>
      <c r="G176" s="74">
        <f>+F176*0.19</f>
        <v>7260.1286840000002</v>
      </c>
      <c r="H176" s="76">
        <f>+G176+F176</f>
        <v>45471.332284000004</v>
      </c>
      <c r="I176" s="105"/>
      <c r="J176" s="106"/>
      <c r="K176" s="107"/>
      <c r="L176" s="80"/>
      <c r="M176" s="81">
        <f t="shared" si="137"/>
        <v>0</v>
      </c>
      <c r="N176" s="82"/>
      <c r="O176" s="83">
        <f t="shared" si="138"/>
        <v>0</v>
      </c>
      <c r="P176" s="83">
        <f t="shared" si="139"/>
        <v>0</v>
      </c>
      <c r="Q176" s="108"/>
      <c r="R176" s="80"/>
      <c r="S176" s="81">
        <f t="shared" si="140"/>
        <v>0</v>
      </c>
      <c r="T176" s="82"/>
      <c r="U176" s="83">
        <f t="shared" si="141"/>
        <v>0</v>
      </c>
      <c r="V176" s="83">
        <f t="shared" si="142"/>
        <v>0</v>
      </c>
      <c r="W176" s="109"/>
      <c r="X176" s="80"/>
      <c r="Y176" s="81">
        <f t="shared" si="143"/>
        <v>0</v>
      </c>
      <c r="Z176" s="82"/>
      <c r="AA176" s="83">
        <f t="shared" si="144"/>
        <v>0</v>
      </c>
      <c r="AB176" s="83">
        <f t="shared" si="145"/>
        <v>0</v>
      </c>
      <c r="AC176" s="109"/>
      <c r="AD176" s="85" t="e">
        <f t="shared" si="114"/>
        <v>#DIV/0!</v>
      </c>
      <c r="AE176" s="86"/>
      <c r="AF176" s="87"/>
      <c r="AG176" s="88"/>
      <c r="AH176" s="114"/>
      <c r="AI176" s="86"/>
      <c r="AJ176" s="87"/>
      <c r="AK176" s="88"/>
      <c r="AL176" s="114"/>
      <c r="AM176" s="86"/>
      <c r="AN176" s="87"/>
      <c r="AO176" s="90"/>
      <c r="AP176" s="91"/>
      <c r="AQ176" s="86"/>
      <c r="AR176" s="87"/>
      <c r="AS176" s="90"/>
      <c r="AT176" s="91" t="s">
        <v>512</v>
      </c>
      <c r="AU176" s="86"/>
      <c r="AV176" s="87"/>
      <c r="AW176" s="90"/>
      <c r="AX176" s="197"/>
      <c r="AY176" s="243"/>
      <c r="AZ176" s="92"/>
      <c r="BA176" s="29"/>
      <c r="BB176" s="99">
        <f>+F176*1.09</f>
        <v>41650.211924000003</v>
      </c>
      <c r="BC176" s="93"/>
      <c r="BD176" s="93"/>
      <c r="BE176" s="93"/>
      <c r="BF176" s="93"/>
      <c r="BG176" s="93"/>
      <c r="BH176" s="93"/>
      <c r="BI176" s="93"/>
      <c r="BJ176" s="93"/>
      <c r="BK176" s="94">
        <f t="shared" si="115"/>
        <v>1</v>
      </c>
      <c r="BM176" s="95">
        <f t="shared" si="116"/>
        <v>41650.211924000003</v>
      </c>
      <c r="BN176" s="96">
        <f t="shared" si="117"/>
        <v>41650.211924000003</v>
      </c>
      <c r="BO176" s="248">
        <f t="shared" si="133"/>
        <v>41650.211924000003</v>
      </c>
      <c r="BP176" s="183">
        <f t="shared" si="118"/>
        <v>41650.211924000003</v>
      </c>
      <c r="BQ176" s="184">
        <f t="shared" si="119"/>
        <v>0</v>
      </c>
      <c r="BR176" s="232">
        <f t="shared" si="120"/>
        <v>0</v>
      </c>
      <c r="BS176" s="184"/>
      <c r="BT176" s="97"/>
      <c r="BU176" s="171">
        <f t="shared" si="121"/>
        <v>41650</v>
      </c>
      <c r="BV176" s="175">
        <f t="shared" si="122"/>
        <v>7914</v>
      </c>
      <c r="BW176" s="176">
        <f t="shared" si="123"/>
        <v>49564</v>
      </c>
    </row>
    <row r="177" spans="1:75" s="35" customFormat="1" ht="84.95" customHeight="1" x14ac:dyDescent="0.3">
      <c r="A177" s="214">
        <v>248</v>
      </c>
      <c r="B177" s="104" t="s">
        <v>592</v>
      </c>
      <c r="C177" s="217" t="s">
        <v>18</v>
      </c>
      <c r="D177" s="206">
        <v>36178</v>
      </c>
      <c r="E177" s="74">
        <f>+D177*0.0562</f>
        <v>2033.2036000000001</v>
      </c>
      <c r="F177" s="75">
        <f>+E177+D177</f>
        <v>38211.203600000001</v>
      </c>
      <c r="G177" s="74">
        <f>+F177*0.19</f>
        <v>7260.1286840000002</v>
      </c>
      <c r="H177" s="76">
        <f>+G177+F177</f>
        <v>45471.332284000004</v>
      </c>
      <c r="I177" s="105"/>
      <c r="J177" s="106"/>
      <c r="K177" s="107"/>
      <c r="L177" s="80"/>
      <c r="M177" s="81">
        <f t="shared" si="137"/>
        <v>0</v>
      </c>
      <c r="N177" s="82"/>
      <c r="O177" s="83">
        <f t="shared" si="138"/>
        <v>0</v>
      </c>
      <c r="P177" s="83">
        <f t="shared" si="139"/>
        <v>0</v>
      </c>
      <c r="Q177" s="108"/>
      <c r="R177" s="80"/>
      <c r="S177" s="81">
        <f t="shared" si="140"/>
        <v>0</v>
      </c>
      <c r="T177" s="82"/>
      <c r="U177" s="83">
        <f t="shared" si="141"/>
        <v>0</v>
      </c>
      <c r="V177" s="83">
        <f t="shared" si="142"/>
        <v>0</v>
      </c>
      <c r="W177" s="109"/>
      <c r="X177" s="80"/>
      <c r="Y177" s="81">
        <f t="shared" si="143"/>
        <v>0</v>
      </c>
      <c r="Z177" s="82"/>
      <c r="AA177" s="83">
        <f t="shared" si="144"/>
        <v>0</v>
      </c>
      <c r="AB177" s="83">
        <f t="shared" si="145"/>
        <v>0</v>
      </c>
      <c r="AC177" s="109"/>
      <c r="AD177" s="85" t="e">
        <f t="shared" si="114"/>
        <v>#DIV/0!</v>
      </c>
      <c r="AE177" s="86"/>
      <c r="AF177" s="87"/>
      <c r="AG177" s="88"/>
      <c r="AH177" s="114"/>
      <c r="AI177" s="86"/>
      <c r="AJ177" s="87"/>
      <c r="AK177" s="88"/>
      <c r="AL177" s="114"/>
      <c r="AM177" s="86"/>
      <c r="AN177" s="87"/>
      <c r="AO177" s="90"/>
      <c r="AP177" s="91"/>
      <c r="AQ177" s="86"/>
      <c r="AR177" s="87"/>
      <c r="AS177" s="90"/>
      <c r="AT177" s="91" t="s">
        <v>512</v>
      </c>
      <c r="AU177" s="86"/>
      <c r="AV177" s="87"/>
      <c r="AW177" s="90"/>
      <c r="AX177" s="197"/>
      <c r="AY177" s="243"/>
      <c r="AZ177" s="92"/>
      <c r="BA177" s="29"/>
      <c r="BB177" s="99">
        <f>+F177*1.09</f>
        <v>41650.211924000003</v>
      </c>
      <c r="BC177" s="93"/>
      <c r="BD177" s="93"/>
      <c r="BE177" s="93"/>
      <c r="BF177" s="93"/>
      <c r="BG177" s="93"/>
      <c r="BH177" s="93"/>
      <c r="BI177" s="93"/>
      <c r="BJ177" s="93"/>
      <c r="BK177" s="94">
        <f t="shared" si="115"/>
        <v>1</v>
      </c>
      <c r="BM177" s="95">
        <f t="shared" si="116"/>
        <v>41650.211924000003</v>
      </c>
      <c r="BN177" s="96">
        <f t="shared" si="117"/>
        <v>41650.211924000003</v>
      </c>
      <c r="BO177" s="248">
        <f t="shared" si="133"/>
        <v>41650.211924000003</v>
      </c>
      <c r="BP177" s="183">
        <f t="shared" si="118"/>
        <v>41650.211924000003</v>
      </c>
      <c r="BQ177" s="184">
        <f t="shared" si="119"/>
        <v>0</v>
      </c>
      <c r="BR177" s="232">
        <f t="shared" si="120"/>
        <v>0</v>
      </c>
      <c r="BS177" s="184"/>
      <c r="BT177" s="97"/>
      <c r="BU177" s="171">
        <f t="shared" si="121"/>
        <v>41650</v>
      </c>
      <c r="BV177" s="175">
        <f t="shared" si="122"/>
        <v>7914</v>
      </c>
      <c r="BW177" s="176">
        <f t="shared" si="123"/>
        <v>49564</v>
      </c>
    </row>
    <row r="178" spans="1:75" s="35" customFormat="1" ht="84.95" customHeight="1" x14ac:dyDescent="0.3">
      <c r="A178" s="214">
        <v>249</v>
      </c>
      <c r="B178" s="104" t="s">
        <v>593</v>
      </c>
      <c r="C178" s="217" t="s">
        <v>18</v>
      </c>
      <c r="D178" s="206"/>
      <c r="E178" s="74"/>
      <c r="F178" s="75"/>
      <c r="G178" s="74"/>
      <c r="H178" s="76"/>
      <c r="I178" s="105"/>
      <c r="J178" s="106"/>
      <c r="K178" s="107"/>
      <c r="L178" s="80"/>
      <c r="M178" s="81">
        <f t="shared" si="137"/>
        <v>0</v>
      </c>
      <c r="N178" s="82"/>
      <c r="O178" s="83">
        <f t="shared" si="138"/>
        <v>0</v>
      </c>
      <c r="P178" s="83">
        <f t="shared" si="139"/>
        <v>0</v>
      </c>
      <c r="Q178" s="108"/>
      <c r="R178" s="80"/>
      <c r="S178" s="81">
        <f t="shared" si="140"/>
        <v>0</v>
      </c>
      <c r="T178" s="82"/>
      <c r="U178" s="83">
        <f t="shared" si="141"/>
        <v>0</v>
      </c>
      <c r="V178" s="83">
        <f t="shared" si="142"/>
        <v>0</v>
      </c>
      <c r="W178" s="109"/>
      <c r="X178" s="80"/>
      <c r="Y178" s="81">
        <f t="shared" si="143"/>
        <v>0</v>
      </c>
      <c r="Z178" s="82"/>
      <c r="AA178" s="83">
        <f t="shared" si="144"/>
        <v>0</v>
      </c>
      <c r="AB178" s="83">
        <f t="shared" si="145"/>
        <v>0</v>
      </c>
      <c r="AC178" s="109"/>
      <c r="AD178" s="85" t="e">
        <f t="shared" si="114"/>
        <v>#DIV/0!</v>
      </c>
      <c r="AE178" s="86"/>
      <c r="AF178" s="87"/>
      <c r="AG178" s="88"/>
      <c r="AH178" s="114"/>
      <c r="AI178" s="86"/>
      <c r="AJ178" s="87"/>
      <c r="AK178" s="88"/>
      <c r="AL178" s="114"/>
      <c r="AM178" s="86">
        <v>17226.89075630252</v>
      </c>
      <c r="AN178" s="87">
        <f>+AM178*0.19</f>
        <v>3273.1092436974791</v>
      </c>
      <c r="AO178" s="90">
        <f>+AN178+AM178</f>
        <v>20500</v>
      </c>
      <c r="AP178" s="91" t="s">
        <v>594</v>
      </c>
      <c r="AQ178" s="86"/>
      <c r="AR178" s="87"/>
      <c r="AS178" s="90"/>
      <c r="AT178" s="91" t="s">
        <v>512</v>
      </c>
      <c r="AU178" s="86"/>
      <c r="AV178" s="87"/>
      <c r="AW178" s="90"/>
      <c r="AX178" s="197"/>
      <c r="AY178" s="243"/>
      <c r="AZ178" s="92"/>
      <c r="BA178" s="29"/>
      <c r="BB178" s="99"/>
      <c r="BC178" s="93"/>
      <c r="BD178" s="93"/>
      <c r="BE178" s="93"/>
      <c r="BF178" s="93"/>
      <c r="BG178" s="93"/>
      <c r="BH178" s="93">
        <f>+AM178</f>
        <v>17226.89075630252</v>
      </c>
      <c r="BI178" s="93"/>
      <c r="BJ178" s="93"/>
      <c r="BK178" s="94">
        <f t="shared" si="115"/>
        <v>1</v>
      </c>
      <c r="BM178" s="95">
        <f t="shared" si="116"/>
        <v>17226.89075630252</v>
      </c>
      <c r="BN178" s="96">
        <f t="shared" si="117"/>
        <v>17226.89075630252</v>
      </c>
      <c r="BO178" s="248">
        <f t="shared" si="133"/>
        <v>17226.89075630252</v>
      </c>
      <c r="BP178" s="183">
        <f t="shared" si="118"/>
        <v>17226.89075630252</v>
      </c>
      <c r="BQ178" s="184">
        <f t="shared" si="119"/>
        <v>0</v>
      </c>
      <c r="BR178" s="232">
        <f t="shared" si="120"/>
        <v>0</v>
      </c>
      <c r="BS178" s="184"/>
      <c r="BT178" s="97"/>
      <c r="BU178" s="171">
        <f t="shared" si="121"/>
        <v>17227</v>
      </c>
      <c r="BV178" s="175">
        <f t="shared" si="122"/>
        <v>3273</v>
      </c>
      <c r="BW178" s="176">
        <f t="shared" si="123"/>
        <v>20500</v>
      </c>
    </row>
    <row r="179" spans="1:75" s="35" customFormat="1" ht="84.95" customHeight="1" x14ac:dyDescent="0.3">
      <c r="A179" s="214">
        <v>250</v>
      </c>
      <c r="B179" s="104" t="s">
        <v>595</v>
      </c>
      <c r="C179" s="217" t="s">
        <v>18</v>
      </c>
      <c r="D179" s="206"/>
      <c r="E179" s="74"/>
      <c r="F179" s="75"/>
      <c r="G179" s="74"/>
      <c r="H179" s="76"/>
      <c r="I179" s="105"/>
      <c r="J179" s="106"/>
      <c r="K179" s="107"/>
      <c r="L179" s="80"/>
      <c r="M179" s="81">
        <f t="shared" si="137"/>
        <v>0</v>
      </c>
      <c r="N179" s="82"/>
      <c r="O179" s="83">
        <f t="shared" si="138"/>
        <v>0</v>
      </c>
      <c r="P179" s="83">
        <f t="shared" si="139"/>
        <v>0</v>
      </c>
      <c r="Q179" s="108"/>
      <c r="R179" s="80"/>
      <c r="S179" s="81">
        <f t="shared" si="140"/>
        <v>0</v>
      </c>
      <c r="T179" s="82"/>
      <c r="U179" s="83">
        <f t="shared" si="141"/>
        <v>0</v>
      </c>
      <c r="V179" s="83">
        <f t="shared" si="142"/>
        <v>0</v>
      </c>
      <c r="W179" s="109"/>
      <c r="X179" s="80"/>
      <c r="Y179" s="81">
        <f t="shared" si="143"/>
        <v>0</v>
      </c>
      <c r="Z179" s="82"/>
      <c r="AA179" s="83">
        <f t="shared" si="144"/>
        <v>0</v>
      </c>
      <c r="AB179" s="83">
        <f t="shared" si="145"/>
        <v>0</v>
      </c>
      <c r="AC179" s="109"/>
      <c r="AD179" s="85" t="e">
        <f t="shared" si="114"/>
        <v>#DIV/0!</v>
      </c>
      <c r="AE179" s="86"/>
      <c r="AF179" s="87"/>
      <c r="AG179" s="88"/>
      <c r="AH179" s="114"/>
      <c r="AI179" s="86"/>
      <c r="AJ179" s="87"/>
      <c r="AK179" s="88"/>
      <c r="AL179" s="114"/>
      <c r="AM179" s="86">
        <v>28487.394957983193</v>
      </c>
      <c r="AN179" s="87">
        <f>+AM179*0.19</f>
        <v>5412.6050420168067</v>
      </c>
      <c r="AO179" s="90">
        <f>+AN179+AM179</f>
        <v>33900</v>
      </c>
      <c r="AP179" s="91" t="s">
        <v>596</v>
      </c>
      <c r="AQ179" s="86"/>
      <c r="AR179" s="87"/>
      <c r="AS179" s="90"/>
      <c r="AT179" s="91" t="s">
        <v>512</v>
      </c>
      <c r="AU179" s="86"/>
      <c r="AV179" s="87"/>
      <c r="AW179" s="90"/>
      <c r="AX179" s="197"/>
      <c r="AY179" s="243"/>
      <c r="AZ179" s="92"/>
      <c r="BA179" s="29"/>
      <c r="BB179" s="99"/>
      <c r="BC179" s="93"/>
      <c r="BD179" s="93"/>
      <c r="BE179" s="93"/>
      <c r="BF179" s="93"/>
      <c r="BG179" s="93"/>
      <c r="BH179" s="93">
        <f>+AM179</f>
        <v>28487.394957983193</v>
      </c>
      <c r="BI179" s="93"/>
      <c r="BJ179" s="93"/>
      <c r="BK179" s="94">
        <f t="shared" si="115"/>
        <v>1</v>
      </c>
      <c r="BM179" s="95">
        <f t="shared" si="116"/>
        <v>28487.394957983193</v>
      </c>
      <c r="BN179" s="96">
        <f t="shared" si="117"/>
        <v>28487.394957983193</v>
      </c>
      <c r="BO179" s="248">
        <f t="shared" si="133"/>
        <v>28487.394957983193</v>
      </c>
      <c r="BP179" s="183">
        <f t="shared" si="118"/>
        <v>28487.394957983193</v>
      </c>
      <c r="BQ179" s="184">
        <f t="shared" si="119"/>
        <v>0</v>
      </c>
      <c r="BR179" s="232">
        <f t="shared" si="120"/>
        <v>0</v>
      </c>
      <c r="BS179" s="184"/>
      <c r="BT179" s="97"/>
      <c r="BU179" s="171">
        <f t="shared" si="121"/>
        <v>28487</v>
      </c>
      <c r="BV179" s="175">
        <f t="shared" si="122"/>
        <v>5413</v>
      </c>
      <c r="BW179" s="176">
        <f t="shared" si="123"/>
        <v>33900</v>
      </c>
    </row>
    <row r="180" spans="1:75" s="35" customFormat="1" ht="84.95" customHeight="1" x14ac:dyDescent="0.3">
      <c r="A180" s="214">
        <v>251</v>
      </c>
      <c r="B180" s="104" t="s">
        <v>597</v>
      </c>
      <c r="C180" s="217" t="s">
        <v>598</v>
      </c>
      <c r="D180" s="206">
        <v>17021</v>
      </c>
      <c r="E180" s="74">
        <f>+D180*0.0562</f>
        <v>956.58019999999999</v>
      </c>
      <c r="F180" s="75">
        <f>+E180+D180</f>
        <v>17977.5802</v>
      </c>
      <c r="G180" s="74">
        <f>+F180*0.19</f>
        <v>3415.7402380000003</v>
      </c>
      <c r="H180" s="76">
        <f>+G180+F180</f>
        <v>21393.320438000002</v>
      </c>
      <c r="I180" s="105"/>
      <c r="J180" s="106"/>
      <c r="K180" s="107"/>
      <c r="L180" s="80"/>
      <c r="M180" s="81">
        <f t="shared" si="137"/>
        <v>0</v>
      </c>
      <c r="N180" s="82"/>
      <c r="O180" s="83">
        <f t="shared" si="138"/>
        <v>0</v>
      </c>
      <c r="P180" s="83">
        <f t="shared" si="139"/>
        <v>0</v>
      </c>
      <c r="Q180" s="108"/>
      <c r="R180" s="80"/>
      <c r="S180" s="81">
        <f t="shared" si="140"/>
        <v>0</v>
      </c>
      <c r="T180" s="82"/>
      <c r="U180" s="83">
        <f t="shared" si="141"/>
        <v>0</v>
      </c>
      <c r="V180" s="83">
        <f t="shared" si="142"/>
        <v>0</v>
      </c>
      <c r="W180" s="109"/>
      <c r="X180" s="80"/>
      <c r="Y180" s="81">
        <f t="shared" si="143"/>
        <v>0</v>
      </c>
      <c r="Z180" s="82"/>
      <c r="AA180" s="83">
        <f t="shared" si="144"/>
        <v>0</v>
      </c>
      <c r="AB180" s="83">
        <f t="shared" si="145"/>
        <v>0</v>
      </c>
      <c r="AC180" s="109"/>
      <c r="AD180" s="85" t="e">
        <f t="shared" si="114"/>
        <v>#DIV/0!</v>
      </c>
      <c r="AE180" s="86"/>
      <c r="AF180" s="87"/>
      <c r="AG180" s="88"/>
      <c r="AH180" s="114"/>
      <c r="AI180" s="86"/>
      <c r="AJ180" s="87"/>
      <c r="AK180" s="88"/>
      <c r="AL180" s="114"/>
      <c r="AM180" s="86"/>
      <c r="AN180" s="87"/>
      <c r="AO180" s="90"/>
      <c r="AP180" s="91"/>
      <c r="AQ180" s="86"/>
      <c r="AR180" s="87"/>
      <c r="AS180" s="90"/>
      <c r="AT180" s="91" t="s">
        <v>512</v>
      </c>
      <c r="AU180" s="86"/>
      <c r="AV180" s="87"/>
      <c r="AW180" s="90"/>
      <c r="AX180" s="197"/>
      <c r="AY180" s="243"/>
      <c r="AZ180" s="92"/>
      <c r="BA180" s="29"/>
      <c r="BB180" s="99">
        <f>+F180*1.09</f>
        <v>19595.562418000001</v>
      </c>
      <c r="BC180" s="93"/>
      <c r="BD180" s="93"/>
      <c r="BE180" s="93"/>
      <c r="BF180" s="93"/>
      <c r="BG180" s="93"/>
      <c r="BH180" s="93"/>
      <c r="BI180" s="93"/>
      <c r="BJ180" s="93"/>
      <c r="BK180" s="94">
        <f t="shared" si="115"/>
        <v>1</v>
      </c>
      <c r="BM180" s="95">
        <f t="shared" si="116"/>
        <v>19595.562418000001</v>
      </c>
      <c r="BN180" s="96">
        <f t="shared" si="117"/>
        <v>19595.562418000001</v>
      </c>
      <c r="BO180" s="248">
        <f t="shared" ref="BO180:BO196" si="146">+BM180</f>
        <v>19595.562418000001</v>
      </c>
      <c r="BP180" s="183">
        <f t="shared" si="118"/>
        <v>19595.562418000001</v>
      </c>
      <c r="BQ180" s="184">
        <f t="shared" si="119"/>
        <v>0</v>
      </c>
      <c r="BR180" s="232">
        <f t="shared" si="120"/>
        <v>0</v>
      </c>
      <c r="BS180" s="184"/>
      <c r="BT180" s="97"/>
      <c r="BU180" s="171">
        <f t="shared" si="121"/>
        <v>19596</v>
      </c>
      <c r="BV180" s="175">
        <f t="shared" si="122"/>
        <v>3723</v>
      </c>
      <c r="BW180" s="176">
        <f t="shared" si="123"/>
        <v>23319</v>
      </c>
    </row>
    <row r="181" spans="1:75" s="35" customFormat="1" ht="84.95" customHeight="1" x14ac:dyDescent="0.3">
      <c r="A181" s="214">
        <v>252</v>
      </c>
      <c r="B181" s="104" t="s">
        <v>599</v>
      </c>
      <c r="C181" s="217" t="s">
        <v>101</v>
      </c>
      <c r="D181" s="206"/>
      <c r="E181" s="74"/>
      <c r="F181" s="75"/>
      <c r="G181" s="74"/>
      <c r="H181" s="76"/>
      <c r="I181" s="105"/>
      <c r="J181" s="106"/>
      <c r="K181" s="107"/>
      <c r="L181" s="80"/>
      <c r="M181" s="81">
        <f t="shared" si="137"/>
        <v>0</v>
      </c>
      <c r="N181" s="82"/>
      <c r="O181" s="83">
        <f t="shared" si="138"/>
        <v>0</v>
      </c>
      <c r="P181" s="83">
        <f t="shared" si="139"/>
        <v>0</v>
      </c>
      <c r="Q181" s="108"/>
      <c r="R181" s="80"/>
      <c r="S181" s="81">
        <f t="shared" si="140"/>
        <v>0</v>
      </c>
      <c r="T181" s="82"/>
      <c r="U181" s="83">
        <f t="shared" si="141"/>
        <v>0</v>
      </c>
      <c r="V181" s="83">
        <f t="shared" si="142"/>
        <v>0</v>
      </c>
      <c r="W181" s="109"/>
      <c r="X181" s="80"/>
      <c r="Y181" s="81">
        <f t="shared" si="143"/>
        <v>0</v>
      </c>
      <c r="Z181" s="82"/>
      <c r="AA181" s="83">
        <f t="shared" si="144"/>
        <v>0</v>
      </c>
      <c r="AB181" s="83">
        <f t="shared" si="145"/>
        <v>0</v>
      </c>
      <c r="AC181" s="109"/>
      <c r="AD181" s="85" t="e">
        <f t="shared" si="114"/>
        <v>#DIV/0!</v>
      </c>
      <c r="AE181" s="86"/>
      <c r="AF181" s="87"/>
      <c r="AG181" s="88"/>
      <c r="AH181" s="114"/>
      <c r="AI181" s="86"/>
      <c r="AJ181" s="87"/>
      <c r="AK181" s="88"/>
      <c r="AL181" s="114"/>
      <c r="AM181" s="86">
        <v>69495.798319327732</v>
      </c>
      <c r="AN181" s="87">
        <f>+AM181*0.19</f>
        <v>13204.20168067227</v>
      </c>
      <c r="AO181" s="90">
        <f>+AN181+AM181</f>
        <v>82700</v>
      </c>
      <c r="AP181" s="91" t="s">
        <v>600</v>
      </c>
      <c r="AQ181" s="113"/>
      <c r="AR181" s="111"/>
      <c r="AS181" s="112">
        <v>84590</v>
      </c>
      <c r="AT181" s="91" t="s">
        <v>601</v>
      </c>
      <c r="AU181" s="86"/>
      <c r="AV181" s="87"/>
      <c r="AW181" s="90"/>
      <c r="AX181" s="197"/>
      <c r="AY181" s="243"/>
      <c r="AZ181" s="92"/>
      <c r="BA181" s="29"/>
      <c r="BB181" s="99"/>
      <c r="BC181" s="93"/>
      <c r="BD181" s="93"/>
      <c r="BE181" s="93"/>
      <c r="BF181" s="93"/>
      <c r="BG181" s="93"/>
      <c r="BH181" s="93">
        <f>+AM181</f>
        <v>69495.798319327732</v>
      </c>
      <c r="BI181" s="93"/>
      <c r="BJ181" s="93"/>
      <c r="BK181" s="94">
        <f t="shared" si="115"/>
        <v>1</v>
      </c>
      <c r="BM181" s="95">
        <f t="shared" si="116"/>
        <v>69495.798319327732</v>
      </c>
      <c r="BN181" s="96">
        <f t="shared" si="117"/>
        <v>69495.798319327732</v>
      </c>
      <c r="BO181" s="248">
        <f t="shared" si="146"/>
        <v>69495.798319327732</v>
      </c>
      <c r="BP181" s="183">
        <f t="shared" si="118"/>
        <v>69495.798319327732</v>
      </c>
      <c r="BQ181" s="184">
        <f t="shared" si="119"/>
        <v>0</v>
      </c>
      <c r="BR181" s="232">
        <f t="shared" si="120"/>
        <v>0</v>
      </c>
      <c r="BS181" s="184"/>
      <c r="BT181" s="97"/>
      <c r="BU181" s="171">
        <f t="shared" si="121"/>
        <v>69496</v>
      </c>
      <c r="BV181" s="175">
        <f t="shared" si="122"/>
        <v>13204</v>
      </c>
      <c r="BW181" s="176">
        <f t="shared" si="123"/>
        <v>82700</v>
      </c>
    </row>
    <row r="182" spans="1:75" s="35" customFormat="1" ht="84.95" customHeight="1" x14ac:dyDescent="0.3">
      <c r="A182" s="214">
        <v>255</v>
      </c>
      <c r="B182" s="104" t="s">
        <v>609</v>
      </c>
      <c r="C182" s="217" t="s">
        <v>603</v>
      </c>
      <c r="D182" s="206"/>
      <c r="E182" s="74"/>
      <c r="F182" s="75"/>
      <c r="G182" s="74"/>
      <c r="H182" s="76"/>
      <c r="I182" s="105"/>
      <c r="J182" s="106"/>
      <c r="K182" s="107"/>
      <c r="L182" s="80"/>
      <c r="M182" s="81">
        <f t="shared" si="137"/>
        <v>0</v>
      </c>
      <c r="N182" s="82"/>
      <c r="O182" s="83">
        <f t="shared" si="138"/>
        <v>0</v>
      </c>
      <c r="P182" s="83">
        <f t="shared" si="139"/>
        <v>0</v>
      </c>
      <c r="Q182" s="108"/>
      <c r="R182" s="80"/>
      <c r="S182" s="81">
        <f t="shared" si="140"/>
        <v>0</v>
      </c>
      <c r="T182" s="82"/>
      <c r="U182" s="83">
        <f t="shared" si="141"/>
        <v>0</v>
      </c>
      <c r="V182" s="83">
        <f t="shared" si="142"/>
        <v>0</v>
      </c>
      <c r="W182" s="109"/>
      <c r="X182" s="80"/>
      <c r="Y182" s="81">
        <f t="shared" si="143"/>
        <v>0</v>
      </c>
      <c r="Z182" s="82"/>
      <c r="AA182" s="83">
        <f t="shared" si="144"/>
        <v>0</v>
      </c>
      <c r="AB182" s="83">
        <f t="shared" si="145"/>
        <v>0</v>
      </c>
      <c r="AC182" s="109"/>
      <c r="AD182" s="85" t="e">
        <f t="shared" si="114"/>
        <v>#DIV/0!</v>
      </c>
      <c r="AE182" s="86"/>
      <c r="AF182" s="87"/>
      <c r="AG182" s="88"/>
      <c r="AH182" s="114"/>
      <c r="AI182" s="86"/>
      <c r="AJ182" s="87"/>
      <c r="AK182" s="88"/>
      <c r="AL182" s="114"/>
      <c r="AM182" s="86">
        <v>294033.61344537814</v>
      </c>
      <c r="AN182" s="87">
        <f>+AM182*0.19</f>
        <v>55866.386554621844</v>
      </c>
      <c r="AO182" s="90">
        <f>+AN182+AM182</f>
        <v>349900</v>
      </c>
      <c r="AP182" s="91" t="s">
        <v>610</v>
      </c>
      <c r="AQ182" s="113"/>
      <c r="AR182" s="111"/>
      <c r="AS182" s="112">
        <v>330900</v>
      </c>
      <c r="AT182" s="91" t="s">
        <v>611</v>
      </c>
      <c r="AU182" s="86"/>
      <c r="AV182" s="87"/>
      <c r="AW182" s="90"/>
      <c r="AX182" s="197"/>
      <c r="AY182" s="243"/>
      <c r="AZ182" s="92"/>
      <c r="BA182" s="29"/>
      <c r="BB182" s="99"/>
      <c r="BC182" s="93"/>
      <c r="BD182" s="93"/>
      <c r="BE182" s="93"/>
      <c r="BF182" s="93"/>
      <c r="BG182" s="93"/>
      <c r="BH182" s="93">
        <f>+AM182</f>
        <v>294033.61344537814</v>
      </c>
      <c r="BI182" s="93"/>
      <c r="BJ182" s="93"/>
      <c r="BK182" s="94">
        <f t="shared" si="115"/>
        <v>1</v>
      </c>
      <c r="BM182" s="95">
        <f t="shared" si="116"/>
        <v>294033.61344537814</v>
      </c>
      <c r="BN182" s="96">
        <f t="shared" si="117"/>
        <v>294033.61344537814</v>
      </c>
      <c r="BO182" s="248">
        <f t="shared" si="146"/>
        <v>294033.61344537814</v>
      </c>
      <c r="BP182" s="183">
        <f t="shared" si="118"/>
        <v>294033.61344537814</v>
      </c>
      <c r="BQ182" s="184">
        <f t="shared" si="119"/>
        <v>0</v>
      </c>
      <c r="BR182" s="232">
        <f t="shared" si="120"/>
        <v>0</v>
      </c>
      <c r="BS182" s="184"/>
      <c r="BT182" s="97"/>
      <c r="BU182" s="171">
        <f t="shared" si="121"/>
        <v>294034</v>
      </c>
      <c r="BV182" s="175">
        <f t="shared" si="122"/>
        <v>55866</v>
      </c>
      <c r="BW182" s="176">
        <f t="shared" si="123"/>
        <v>349900</v>
      </c>
    </row>
    <row r="183" spans="1:75" s="35" customFormat="1" ht="84.95" customHeight="1" x14ac:dyDescent="0.3">
      <c r="A183" s="214">
        <v>261</v>
      </c>
      <c r="B183" s="104" t="s">
        <v>627</v>
      </c>
      <c r="C183" s="217" t="s">
        <v>18</v>
      </c>
      <c r="D183" s="206"/>
      <c r="E183" s="74"/>
      <c r="F183" s="75"/>
      <c r="G183" s="74"/>
      <c r="H183" s="76"/>
      <c r="I183" s="105"/>
      <c r="J183" s="106"/>
      <c r="K183" s="107"/>
      <c r="L183" s="80"/>
      <c r="M183" s="81">
        <f t="shared" si="137"/>
        <v>0</v>
      </c>
      <c r="N183" s="82"/>
      <c r="O183" s="83">
        <f t="shared" si="138"/>
        <v>0</v>
      </c>
      <c r="P183" s="83">
        <f t="shared" si="139"/>
        <v>0</v>
      </c>
      <c r="Q183" s="108"/>
      <c r="R183" s="80"/>
      <c r="S183" s="81">
        <f t="shared" si="140"/>
        <v>0</v>
      </c>
      <c r="T183" s="82"/>
      <c r="U183" s="83">
        <f t="shared" si="141"/>
        <v>0</v>
      </c>
      <c r="V183" s="83">
        <f t="shared" si="142"/>
        <v>0</v>
      </c>
      <c r="W183" s="109"/>
      <c r="X183" s="80"/>
      <c r="Y183" s="81">
        <f t="shared" si="143"/>
        <v>0</v>
      </c>
      <c r="Z183" s="82"/>
      <c r="AA183" s="83">
        <f t="shared" si="144"/>
        <v>0</v>
      </c>
      <c r="AB183" s="83">
        <f t="shared" si="145"/>
        <v>0</v>
      </c>
      <c r="AC183" s="109"/>
      <c r="AD183" s="85" t="e">
        <f t="shared" si="114"/>
        <v>#DIV/0!</v>
      </c>
      <c r="AE183" s="86"/>
      <c r="AF183" s="87"/>
      <c r="AG183" s="88"/>
      <c r="AH183" s="114"/>
      <c r="AI183" s="86"/>
      <c r="AJ183" s="87"/>
      <c r="AK183" s="88"/>
      <c r="AL183" s="114"/>
      <c r="AM183" s="86">
        <v>25126.000000000004</v>
      </c>
      <c r="AN183" s="87">
        <f>+AM183*0.19</f>
        <v>4773.9400000000005</v>
      </c>
      <c r="AO183" s="90">
        <f>+AN183+AM183</f>
        <v>29899.940000000002</v>
      </c>
      <c r="AP183" s="91" t="s">
        <v>628</v>
      </c>
      <c r="AQ183" s="86"/>
      <c r="AR183" s="87"/>
      <c r="AS183" s="90"/>
      <c r="AT183" s="91"/>
      <c r="AU183" s="86"/>
      <c r="AV183" s="87"/>
      <c r="AW183" s="90"/>
      <c r="AX183" s="197"/>
      <c r="AY183" s="243"/>
      <c r="AZ183" s="92"/>
      <c r="BA183" s="29"/>
      <c r="BB183" s="99"/>
      <c r="BC183" s="93"/>
      <c r="BD183" s="93"/>
      <c r="BE183" s="93"/>
      <c r="BF183" s="93"/>
      <c r="BG183" s="93"/>
      <c r="BH183" s="93">
        <f>+AM183</f>
        <v>25126.000000000004</v>
      </c>
      <c r="BI183" s="93"/>
      <c r="BJ183" s="93"/>
      <c r="BK183" s="94">
        <f t="shared" si="115"/>
        <v>1</v>
      </c>
      <c r="BM183" s="95">
        <f t="shared" si="116"/>
        <v>25126.000000000004</v>
      </c>
      <c r="BN183" s="96">
        <f t="shared" si="117"/>
        <v>25126.000000000004</v>
      </c>
      <c r="BO183" s="248">
        <f t="shared" si="146"/>
        <v>25126.000000000004</v>
      </c>
      <c r="BP183" s="183">
        <f t="shared" si="118"/>
        <v>25126.000000000004</v>
      </c>
      <c r="BQ183" s="184">
        <f t="shared" si="119"/>
        <v>0</v>
      </c>
      <c r="BR183" s="232">
        <f t="shared" si="120"/>
        <v>0</v>
      </c>
      <c r="BS183" s="184"/>
      <c r="BT183" s="97"/>
      <c r="BU183" s="171">
        <f t="shared" si="121"/>
        <v>25126</v>
      </c>
      <c r="BV183" s="175">
        <f t="shared" si="122"/>
        <v>4774</v>
      </c>
      <c r="BW183" s="176">
        <f t="shared" si="123"/>
        <v>29900</v>
      </c>
    </row>
    <row r="184" spans="1:75" s="35" customFormat="1" ht="84.95" customHeight="1" x14ac:dyDescent="0.3">
      <c r="A184" s="214">
        <v>262</v>
      </c>
      <c r="B184" s="104" t="s">
        <v>629</v>
      </c>
      <c r="C184" s="217" t="s">
        <v>359</v>
      </c>
      <c r="D184" s="206">
        <v>78992</v>
      </c>
      <c r="E184" s="74">
        <f>+D184*0.0562</f>
        <v>4439.3504000000003</v>
      </c>
      <c r="F184" s="75">
        <f>+E184+D184</f>
        <v>83431.350399999996</v>
      </c>
      <c r="G184" s="74">
        <f>+F184*0.19</f>
        <v>15851.956575999999</v>
      </c>
      <c r="H184" s="76">
        <f>+G184+F184</f>
        <v>99283.306975999993</v>
      </c>
      <c r="I184" s="105"/>
      <c r="J184" s="106"/>
      <c r="K184" s="107"/>
      <c r="L184" s="80"/>
      <c r="M184" s="81">
        <f t="shared" si="137"/>
        <v>0</v>
      </c>
      <c r="N184" s="82"/>
      <c r="O184" s="83">
        <f t="shared" si="138"/>
        <v>0</v>
      </c>
      <c r="P184" s="83">
        <f t="shared" si="139"/>
        <v>0</v>
      </c>
      <c r="Q184" s="108"/>
      <c r="R184" s="80"/>
      <c r="S184" s="81">
        <f t="shared" si="140"/>
        <v>0</v>
      </c>
      <c r="T184" s="82"/>
      <c r="U184" s="83">
        <f t="shared" si="141"/>
        <v>0</v>
      </c>
      <c r="V184" s="83">
        <f t="shared" si="142"/>
        <v>0</v>
      </c>
      <c r="W184" s="109"/>
      <c r="X184" s="80"/>
      <c r="Y184" s="81">
        <f t="shared" si="143"/>
        <v>0</v>
      </c>
      <c r="Z184" s="82"/>
      <c r="AA184" s="83">
        <f t="shared" si="144"/>
        <v>0</v>
      </c>
      <c r="AB184" s="83">
        <f t="shared" si="145"/>
        <v>0</v>
      </c>
      <c r="AC184" s="109"/>
      <c r="AD184" s="85" t="e">
        <f t="shared" si="114"/>
        <v>#DIV/0!</v>
      </c>
      <c r="AE184" s="86"/>
      <c r="AF184" s="87"/>
      <c r="AG184" s="88"/>
      <c r="AH184" s="114"/>
      <c r="AI184" s="86"/>
      <c r="AJ184" s="87"/>
      <c r="AK184" s="88"/>
      <c r="AL184" s="114"/>
      <c r="AM184" s="86"/>
      <c r="AN184" s="87"/>
      <c r="AO184" s="90"/>
      <c r="AP184" s="91"/>
      <c r="AQ184" s="86"/>
      <c r="AR184" s="87"/>
      <c r="AS184" s="90"/>
      <c r="AT184" s="91"/>
      <c r="AU184" s="86"/>
      <c r="AV184" s="87"/>
      <c r="AW184" s="90"/>
      <c r="AX184" s="197"/>
      <c r="AY184" s="243"/>
      <c r="AZ184" s="92"/>
      <c r="BA184" s="29"/>
      <c r="BB184" s="99">
        <f>+F184*1.09</f>
        <v>90940.171935999999</v>
      </c>
      <c r="BC184" s="93"/>
      <c r="BD184" s="93"/>
      <c r="BE184" s="93"/>
      <c r="BF184" s="93"/>
      <c r="BG184" s="93"/>
      <c r="BH184" s="93"/>
      <c r="BI184" s="93"/>
      <c r="BJ184" s="93"/>
      <c r="BK184" s="94">
        <f t="shared" si="115"/>
        <v>1</v>
      </c>
      <c r="BM184" s="95">
        <f t="shared" si="116"/>
        <v>90940.171935999999</v>
      </c>
      <c r="BN184" s="96">
        <f t="shared" si="117"/>
        <v>90940.171935999999</v>
      </c>
      <c r="BO184" s="248">
        <f t="shared" si="146"/>
        <v>90940.171935999999</v>
      </c>
      <c r="BP184" s="183">
        <f t="shared" si="118"/>
        <v>90940.171935999999</v>
      </c>
      <c r="BQ184" s="184">
        <f t="shared" si="119"/>
        <v>0</v>
      </c>
      <c r="BR184" s="232">
        <f t="shared" si="120"/>
        <v>0</v>
      </c>
      <c r="BS184" s="184"/>
      <c r="BT184" s="97"/>
      <c r="BU184" s="171">
        <f t="shared" si="121"/>
        <v>90940</v>
      </c>
      <c r="BV184" s="175">
        <f t="shared" si="122"/>
        <v>17279</v>
      </c>
      <c r="BW184" s="176">
        <f t="shared" si="123"/>
        <v>108219</v>
      </c>
    </row>
    <row r="185" spans="1:75" s="35" customFormat="1" ht="84.95" customHeight="1" x14ac:dyDescent="0.3">
      <c r="A185" s="214">
        <v>263</v>
      </c>
      <c r="B185" s="104" t="s">
        <v>630</v>
      </c>
      <c r="C185" s="217" t="s">
        <v>18</v>
      </c>
      <c r="D185" s="206">
        <v>26854</v>
      </c>
      <c r="E185" s="74">
        <f>+D185*0.0562</f>
        <v>1509.1948</v>
      </c>
      <c r="F185" s="75">
        <f>+E185+D185</f>
        <v>28363.194800000001</v>
      </c>
      <c r="G185" s="74">
        <f>+F185*0.19</f>
        <v>5389.007012</v>
      </c>
      <c r="H185" s="76">
        <f>+G185+F185</f>
        <v>33752.201811999999</v>
      </c>
      <c r="I185" s="105"/>
      <c r="J185" s="106"/>
      <c r="K185" s="107"/>
      <c r="L185" s="80"/>
      <c r="M185" s="81">
        <f t="shared" si="137"/>
        <v>0</v>
      </c>
      <c r="N185" s="82"/>
      <c r="O185" s="83">
        <f t="shared" si="138"/>
        <v>0</v>
      </c>
      <c r="P185" s="83">
        <f t="shared" si="139"/>
        <v>0</v>
      </c>
      <c r="Q185" s="108"/>
      <c r="R185" s="80"/>
      <c r="S185" s="81">
        <f t="shared" si="140"/>
        <v>0</v>
      </c>
      <c r="T185" s="82"/>
      <c r="U185" s="83">
        <f t="shared" si="141"/>
        <v>0</v>
      </c>
      <c r="V185" s="83">
        <f t="shared" si="142"/>
        <v>0</v>
      </c>
      <c r="W185" s="109"/>
      <c r="X185" s="80"/>
      <c r="Y185" s="81">
        <f t="shared" si="143"/>
        <v>0</v>
      </c>
      <c r="Z185" s="82"/>
      <c r="AA185" s="83">
        <f t="shared" si="144"/>
        <v>0</v>
      </c>
      <c r="AB185" s="83">
        <f t="shared" si="145"/>
        <v>0</v>
      </c>
      <c r="AC185" s="109"/>
      <c r="AD185" s="85" t="e">
        <f t="shared" si="114"/>
        <v>#DIV/0!</v>
      </c>
      <c r="AE185" s="86"/>
      <c r="AF185" s="87"/>
      <c r="AG185" s="88"/>
      <c r="AH185" s="114"/>
      <c r="AI185" s="86"/>
      <c r="AJ185" s="87"/>
      <c r="AK185" s="88"/>
      <c r="AL185" s="114"/>
      <c r="AM185" s="86"/>
      <c r="AN185" s="87"/>
      <c r="AO185" s="90"/>
      <c r="AP185" s="91"/>
      <c r="AQ185" s="86"/>
      <c r="AR185" s="87"/>
      <c r="AS185" s="90"/>
      <c r="AT185" s="91"/>
      <c r="AU185" s="86"/>
      <c r="AV185" s="87"/>
      <c r="AW185" s="90"/>
      <c r="AX185" s="197"/>
      <c r="AY185" s="243"/>
      <c r="AZ185" s="92"/>
      <c r="BA185" s="29"/>
      <c r="BB185" s="99">
        <f>+F185*1.09</f>
        <v>30915.882332000005</v>
      </c>
      <c r="BC185" s="93"/>
      <c r="BD185" s="93"/>
      <c r="BE185" s="93"/>
      <c r="BF185" s="93"/>
      <c r="BG185" s="93"/>
      <c r="BH185" s="93"/>
      <c r="BI185" s="93"/>
      <c r="BJ185" s="93"/>
      <c r="BK185" s="94">
        <f t="shared" si="115"/>
        <v>1</v>
      </c>
      <c r="BM185" s="95">
        <f t="shared" si="116"/>
        <v>30915.882332000005</v>
      </c>
      <c r="BN185" s="96">
        <f t="shared" si="117"/>
        <v>30915.882332000005</v>
      </c>
      <c r="BO185" s="248">
        <f t="shared" si="146"/>
        <v>30915.882332000005</v>
      </c>
      <c r="BP185" s="183">
        <f t="shared" si="118"/>
        <v>30915.882332000005</v>
      </c>
      <c r="BQ185" s="184">
        <f t="shared" si="119"/>
        <v>0</v>
      </c>
      <c r="BR185" s="232">
        <f t="shared" si="120"/>
        <v>0</v>
      </c>
      <c r="BS185" s="184"/>
      <c r="BT185" s="97"/>
      <c r="BU185" s="171">
        <f t="shared" si="121"/>
        <v>30916</v>
      </c>
      <c r="BV185" s="175">
        <f t="shared" si="122"/>
        <v>5874</v>
      </c>
      <c r="BW185" s="176">
        <f t="shared" si="123"/>
        <v>36790</v>
      </c>
    </row>
    <row r="186" spans="1:75" s="35" customFormat="1" ht="84.95" customHeight="1" x14ac:dyDescent="0.3">
      <c r="A186" s="214">
        <v>264</v>
      </c>
      <c r="B186" s="104" t="s">
        <v>631</v>
      </c>
      <c r="C186" s="217" t="s">
        <v>18</v>
      </c>
      <c r="D186" s="206"/>
      <c r="E186" s="74"/>
      <c r="F186" s="75"/>
      <c r="G186" s="74"/>
      <c r="H186" s="76"/>
      <c r="I186" s="105"/>
      <c r="J186" s="106"/>
      <c r="K186" s="107"/>
      <c r="L186" s="80"/>
      <c r="M186" s="81">
        <f t="shared" si="137"/>
        <v>0</v>
      </c>
      <c r="N186" s="82"/>
      <c r="O186" s="83">
        <f t="shared" si="138"/>
        <v>0</v>
      </c>
      <c r="P186" s="83">
        <f t="shared" si="139"/>
        <v>0</v>
      </c>
      <c r="Q186" s="108"/>
      <c r="R186" s="80"/>
      <c r="S186" s="81">
        <f t="shared" si="140"/>
        <v>0</v>
      </c>
      <c r="T186" s="82"/>
      <c r="U186" s="83">
        <f t="shared" si="141"/>
        <v>0</v>
      </c>
      <c r="V186" s="83">
        <f t="shared" si="142"/>
        <v>0</v>
      </c>
      <c r="W186" s="109"/>
      <c r="X186" s="80"/>
      <c r="Y186" s="81">
        <f t="shared" si="143"/>
        <v>0</v>
      </c>
      <c r="Z186" s="82"/>
      <c r="AA186" s="83">
        <f t="shared" si="144"/>
        <v>0</v>
      </c>
      <c r="AB186" s="83">
        <f t="shared" si="145"/>
        <v>0</v>
      </c>
      <c r="AC186" s="109"/>
      <c r="AD186" s="85" t="e">
        <f t="shared" si="114"/>
        <v>#DIV/0!</v>
      </c>
      <c r="AE186" s="86"/>
      <c r="AF186" s="87"/>
      <c r="AG186" s="88"/>
      <c r="AH186" s="114"/>
      <c r="AI186" s="86"/>
      <c r="AJ186" s="87"/>
      <c r="AK186" s="88"/>
      <c r="AL186" s="114"/>
      <c r="AM186" s="86">
        <v>151176</v>
      </c>
      <c r="AN186" s="87">
        <f>+AM186*0.19</f>
        <v>28723.439999999999</v>
      </c>
      <c r="AO186" s="90">
        <f>+AN186+AM186</f>
        <v>179899.44</v>
      </c>
      <c r="AP186" s="91" t="s">
        <v>632</v>
      </c>
      <c r="AQ186" s="86"/>
      <c r="AR186" s="87"/>
      <c r="AS186" s="90"/>
      <c r="AT186" s="91"/>
      <c r="AU186" s="86"/>
      <c r="AV186" s="87"/>
      <c r="AW186" s="90"/>
      <c r="AX186" s="197"/>
      <c r="AY186" s="243"/>
      <c r="AZ186" s="92"/>
      <c r="BA186" s="29"/>
      <c r="BB186" s="99"/>
      <c r="BC186" s="93"/>
      <c r="BD186" s="93"/>
      <c r="BE186" s="93"/>
      <c r="BF186" s="93"/>
      <c r="BG186" s="93"/>
      <c r="BH186" s="93">
        <f>+AM186</f>
        <v>151176</v>
      </c>
      <c r="BI186" s="93"/>
      <c r="BJ186" s="93"/>
      <c r="BK186" s="94">
        <f t="shared" si="115"/>
        <v>1</v>
      </c>
      <c r="BM186" s="95">
        <f t="shared" si="116"/>
        <v>151176</v>
      </c>
      <c r="BN186" s="96">
        <f t="shared" si="117"/>
        <v>151176</v>
      </c>
      <c r="BO186" s="248">
        <f t="shared" si="146"/>
        <v>151176</v>
      </c>
      <c r="BP186" s="183">
        <f t="shared" si="118"/>
        <v>151176</v>
      </c>
      <c r="BQ186" s="184">
        <f t="shared" si="119"/>
        <v>0</v>
      </c>
      <c r="BR186" s="232">
        <f t="shared" si="120"/>
        <v>0</v>
      </c>
      <c r="BS186" s="184"/>
      <c r="BT186" s="97"/>
      <c r="BU186" s="171">
        <f t="shared" si="121"/>
        <v>151176</v>
      </c>
      <c r="BV186" s="175">
        <f t="shared" si="122"/>
        <v>28723</v>
      </c>
      <c r="BW186" s="176">
        <f t="shared" si="123"/>
        <v>179899</v>
      </c>
    </row>
    <row r="187" spans="1:75" s="35" customFormat="1" ht="84.95" customHeight="1" x14ac:dyDescent="0.3">
      <c r="A187" s="214">
        <v>265</v>
      </c>
      <c r="B187" s="104" t="s">
        <v>633</v>
      </c>
      <c r="C187" s="217" t="s">
        <v>237</v>
      </c>
      <c r="D187" s="206">
        <v>306116</v>
      </c>
      <c r="E187" s="74">
        <f t="shared" ref="E187:E196" si="147">+D187*0.0562</f>
        <v>17203.7192</v>
      </c>
      <c r="F187" s="75">
        <f t="shared" ref="F187:F196" si="148">+E187+D187</f>
        <v>323319.71919999999</v>
      </c>
      <c r="G187" s="74">
        <f t="shared" ref="G187:G196" si="149">+F187*0.19</f>
        <v>61430.746648</v>
      </c>
      <c r="H187" s="76">
        <f t="shared" ref="H187:H196" si="150">+G187+F187</f>
        <v>384750.46584800002</v>
      </c>
      <c r="I187" s="105"/>
      <c r="J187" s="106"/>
      <c r="K187" s="107"/>
      <c r="L187" s="80"/>
      <c r="M187" s="81">
        <f t="shared" si="137"/>
        <v>0</v>
      </c>
      <c r="N187" s="82"/>
      <c r="O187" s="83">
        <f t="shared" si="138"/>
        <v>0</v>
      </c>
      <c r="P187" s="83">
        <f t="shared" si="139"/>
        <v>0</v>
      </c>
      <c r="Q187" s="108"/>
      <c r="R187" s="80"/>
      <c r="S187" s="81">
        <f t="shared" si="140"/>
        <v>0</v>
      </c>
      <c r="T187" s="82"/>
      <c r="U187" s="83">
        <f t="shared" si="141"/>
        <v>0</v>
      </c>
      <c r="V187" s="83">
        <f t="shared" si="142"/>
        <v>0</v>
      </c>
      <c r="W187" s="109"/>
      <c r="X187" s="80"/>
      <c r="Y187" s="81">
        <f t="shared" si="143"/>
        <v>0</v>
      </c>
      <c r="Z187" s="82"/>
      <c r="AA187" s="83">
        <f t="shared" si="144"/>
        <v>0</v>
      </c>
      <c r="AB187" s="83">
        <f t="shared" si="145"/>
        <v>0</v>
      </c>
      <c r="AC187" s="109"/>
      <c r="AD187" s="85" t="e">
        <f t="shared" si="114"/>
        <v>#DIV/0!</v>
      </c>
      <c r="AE187" s="86"/>
      <c r="AF187" s="87"/>
      <c r="AG187" s="88"/>
      <c r="AH187" s="114"/>
      <c r="AI187" s="86"/>
      <c r="AJ187" s="87"/>
      <c r="AK187" s="88"/>
      <c r="AL187" s="114"/>
      <c r="AM187" s="86"/>
      <c r="AN187" s="87"/>
      <c r="AO187" s="90"/>
      <c r="AP187" s="91"/>
      <c r="AQ187" s="86"/>
      <c r="AR187" s="87"/>
      <c r="AS187" s="90"/>
      <c r="AT187" s="91"/>
      <c r="AU187" s="86"/>
      <c r="AV187" s="87"/>
      <c r="AW187" s="90"/>
      <c r="AX187" s="197"/>
      <c r="AY187" s="243"/>
      <c r="AZ187" s="92"/>
      <c r="BA187" s="29"/>
      <c r="BB187" s="99">
        <f t="shared" ref="BB187:BB196" si="151">+F187*1.09</f>
        <v>352418.49392800004</v>
      </c>
      <c r="BC187" s="93"/>
      <c r="BD187" s="93"/>
      <c r="BE187" s="93"/>
      <c r="BF187" s="93"/>
      <c r="BG187" s="93"/>
      <c r="BH187" s="93"/>
      <c r="BI187" s="93"/>
      <c r="BJ187" s="93"/>
      <c r="BK187" s="94">
        <f t="shared" si="115"/>
        <v>1</v>
      </c>
      <c r="BM187" s="95">
        <f t="shared" si="116"/>
        <v>352418.49392800004</v>
      </c>
      <c r="BN187" s="96">
        <f t="shared" si="117"/>
        <v>352418.49392800004</v>
      </c>
      <c r="BO187" s="248">
        <f t="shared" si="146"/>
        <v>352418.49392800004</v>
      </c>
      <c r="BP187" s="183">
        <f t="shared" si="118"/>
        <v>352418.49392800004</v>
      </c>
      <c r="BQ187" s="184">
        <f t="shared" si="119"/>
        <v>0</v>
      </c>
      <c r="BR187" s="232">
        <f t="shared" si="120"/>
        <v>0</v>
      </c>
      <c r="BS187" s="184"/>
      <c r="BT187" s="97"/>
      <c r="BU187" s="171">
        <f t="shared" si="121"/>
        <v>352418</v>
      </c>
      <c r="BV187" s="175">
        <f t="shared" si="122"/>
        <v>66959</v>
      </c>
      <c r="BW187" s="176">
        <f t="shared" si="123"/>
        <v>419377</v>
      </c>
    </row>
    <row r="188" spans="1:75" s="35" customFormat="1" ht="84.95" customHeight="1" x14ac:dyDescent="0.3">
      <c r="A188" s="214">
        <v>266</v>
      </c>
      <c r="B188" s="104" t="s">
        <v>634</v>
      </c>
      <c r="C188" s="217" t="s">
        <v>237</v>
      </c>
      <c r="D188" s="206">
        <v>85102</v>
      </c>
      <c r="E188" s="74">
        <f t="shared" si="147"/>
        <v>4782.7323999999999</v>
      </c>
      <c r="F188" s="75">
        <f t="shared" si="148"/>
        <v>89884.732399999994</v>
      </c>
      <c r="G188" s="74">
        <f t="shared" si="149"/>
        <v>17078.099156</v>
      </c>
      <c r="H188" s="76">
        <f t="shared" si="150"/>
        <v>106962.83155599999</v>
      </c>
      <c r="I188" s="105"/>
      <c r="J188" s="106"/>
      <c r="K188" s="107"/>
      <c r="L188" s="80"/>
      <c r="M188" s="81">
        <f t="shared" si="137"/>
        <v>0</v>
      </c>
      <c r="N188" s="82"/>
      <c r="O188" s="83">
        <f t="shared" si="138"/>
        <v>0</v>
      </c>
      <c r="P188" s="83">
        <f t="shared" si="139"/>
        <v>0</v>
      </c>
      <c r="Q188" s="108"/>
      <c r="R188" s="80"/>
      <c r="S188" s="81">
        <f t="shared" si="140"/>
        <v>0</v>
      </c>
      <c r="T188" s="82"/>
      <c r="U188" s="83">
        <f t="shared" si="141"/>
        <v>0</v>
      </c>
      <c r="V188" s="83">
        <f t="shared" si="142"/>
        <v>0</v>
      </c>
      <c r="W188" s="109"/>
      <c r="X188" s="80"/>
      <c r="Y188" s="81">
        <f t="shared" si="143"/>
        <v>0</v>
      </c>
      <c r="Z188" s="82"/>
      <c r="AA188" s="83">
        <f t="shared" si="144"/>
        <v>0</v>
      </c>
      <c r="AB188" s="83">
        <f t="shared" si="145"/>
        <v>0</v>
      </c>
      <c r="AC188" s="109"/>
      <c r="AD188" s="85" t="e">
        <f t="shared" si="114"/>
        <v>#DIV/0!</v>
      </c>
      <c r="AE188" s="86"/>
      <c r="AF188" s="87"/>
      <c r="AG188" s="88"/>
      <c r="AH188" s="114"/>
      <c r="AI188" s="86"/>
      <c r="AJ188" s="87"/>
      <c r="AK188" s="88"/>
      <c r="AL188" s="114"/>
      <c r="AM188" s="86"/>
      <c r="AN188" s="87"/>
      <c r="AO188" s="90"/>
      <c r="AP188" s="91"/>
      <c r="AQ188" s="86"/>
      <c r="AR188" s="87"/>
      <c r="AS188" s="90"/>
      <c r="AT188" s="91"/>
      <c r="AU188" s="86"/>
      <c r="AV188" s="87"/>
      <c r="AW188" s="90"/>
      <c r="AX188" s="197"/>
      <c r="AY188" s="243"/>
      <c r="AZ188" s="92"/>
      <c r="BA188" s="29"/>
      <c r="BB188" s="99">
        <f t="shared" si="151"/>
        <v>97974.358315999998</v>
      </c>
      <c r="BC188" s="93"/>
      <c r="BD188" s="93"/>
      <c r="BE188" s="93"/>
      <c r="BF188" s="93"/>
      <c r="BG188" s="93"/>
      <c r="BH188" s="93"/>
      <c r="BI188" s="93"/>
      <c r="BJ188" s="93"/>
      <c r="BK188" s="94">
        <f t="shared" si="115"/>
        <v>1</v>
      </c>
      <c r="BM188" s="95">
        <f t="shared" si="116"/>
        <v>97974.358315999998</v>
      </c>
      <c r="BN188" s="96">
        <f t="shared" si="117"/>
        <v>97974.358315999998</v>
      </c>
      <c r="BO188" s="248">
        <f t="shared" si="146"/>
        <v>97974.358315999998</v>
      </c>
      <c r="BP188" s="183">
        <f t="shared" si="118"/>
        <v>97974.358315999998</v>
      </c>
      <c r="BQ188" s="184">
        <f t="shared" si="119"/>
        <v>0</v>
      </c>
      <c r="BR188" s="232">
        <f t="shared" si="120"/>
        <v>0</v>
      </c>
      <c r="BS188" s="184"/>
      <c r="BT188" s="97"/>
      <c r="BU188" s="171">
        <f t="shared" si="121"/>
        <v>97974</v>
      </c>
      <c r="BV188" s="175">
        <f t="shared" si="122"/>
        <v>18615</v>
      </c>
      <c r="BW188" s="176">
        <f t="shared" si="123"/>
        <v>116589</v>
      </c>
    </row>
    <row r="189" spans="1:75" s="35" customFormat="1" ht="84.95" customHeight="1" x14ac:dyDescent="0.3">
      <c r="A189" s="214">
        <v>267</v>
      </c>
      <c r="B189" s="104" t="s">
        <v>635</v>
      </c>
      <c r="C189" s="217" t="s">
        <v>237</v>
      </c>
      <c r="D189" s="206">
        <v>110200</v>
      </c>
      <c r="E189" s="74">
        <f t="shared" si="147"/>
        <v>6193.24</v>
      </c>
      <c r="F189" s="75">
        <f t="shared" si="148"/>
        <v>116393.24</v>
      </c>
      <c r="G189" s="74">
        <f t="shared" si="149"/>
        <v>22114.7156</v>
      </c>
      <c r="H189" s="76">
        <f t="shared" si="150"/>
        <v>138507.95560000002</v>
      </c>
      <c r="I189" s="105"/>
      <c r="J189" s="106"/>
      <c r="K189" s="107"/>
      <c r="L189" s="80"/>
      <c r="M189" s="81">
        <f t="shared" si="137"/>
        <v>0</v>
      </c>
      <c r="N189" s="82"/>
      <c r="O189" s="83">
        <f t="shared" si="138"/>
        <v>0</v>
      </c>
      <c r="P189" s="83">
        <f t="shared" si="139"/>
        <v>0</v>
      </c>
      <c r="Q189" s="108"/>
      <c r="R189" s="80"/>
      <c r="S189" s="81">
        <f t="shared" si="140"/>
        <v>0</v>
      </c>
      <c r="T189" s="82"/>
      <c r="U189" s="83">
        <f t="shared" si="141"/>
        <v>0</v>
      </c>
      <c r="V189" s="83">
        <f t="shared" si="142"/>
        <v>0</v>
      </c>
      <c r="W189" s="109"/>
      <c r="X189" s="80"/>
      <c r="Y189" s="81">
        <f t="shared" si="143"/>
        <v>0</v>
      </c>
      <c r="Z189" s="82"/>
      <c r="AA189" s="83">
        <f t="shared" si="144"/>
        <v>0</v>
      </c>
      <c r="AB189" s="83">
        <f t="shared" si="145"/>
        <v>0</v>
      </c>
      <c r="AC189" s="109"/>
      <c r="AD189" s="85" t="e">
        <f t="shared" si="114"/>
        <v>#DIV/0!</v>
      </c>
      <c r="AE189" s="86"/>
      <c r="AF189" s="87"/>
      <c r="AG189" s="88"/>
      <c r="AH189" s="114"/>
      <c r="AI189" s="86"/>
      <c r="AJ189" s="87"/>
      <c r="AK189" s="88"/>
      <c r="AL189" s="114"/>
      <c r="AM189" s="86"/>
      <c r="AN189" s="87"/>
      <c r="AO189" s="90"/>
      <c r="AP189" s="91"/>
      <c r="AQ189" s="86"/>
      <c r="AR189" s="87"/>
      <c r="AS189" s="90"/>
      <c r="AT189" s="91"/>
      <c r="AU189" s="86"/>
      <c r="AV189" s="87"/>
      <c r="AW189" s="90"/>
      <c r="AX189" s="197"/>
      <c r="AY189" s="243"/>
      <c r="AZ189" s="92"/>
      <c r="BA189" s="29"/>
      <c r="BB189" s="99">
        <f t="shared" si="151"/>
        <v>126868.63160000001</v>
      </c>
      <c r="BC189" s="93"/>
      <c r="BD189" s="93"/>
      <c r="BE189" s="93"/>
      <c r="BF189" s="93"/>
      <c r="BG189" s="93"/>
      <c r="BH189" s="93"/>
      <c r="BI189" s="93"/>
      <c r="BJ189" s="93"/>
      <c r="BK189" s="94">
        <f t="shared" si="115"/>
        <v>1</v>
      </c>
      <c r="BM189" s="95">
        <f t="shared" si="116"/>
        <v>126868.63160000001</v>
      </c>
      <c r="BN189" s="96">
        <f t="shared" si="117"/>
        <v>126868.63160000001</v>
      </c>
      <c r="BO189" s="248">
        <f t="shared" si="146"/>
        <v>126868.63160000001</v>
      </c>
      <c r="BP189" s="183">
        <f t="shared" si="118"/>
        <v>126868.63160000001</v>
      </c>
      <c r="BQ189" s="184">
        <f t="shared" si="119"/>
        <v>0</v>
      </c>
      <c r="BR189" s="232">
        <f t="shared" si="120"/>
        <v>0</v>
      </c>
      <c r="BS189" s="184"/>
      <c r="BT189" s="97"/>
      <c r="BU189" s="171">
        <f t="shared" si="121"/>
        <v>126869</v>
      </c>
      <c r="BV189" s="175">
        <f t="shared" si="122"/>
        <v>24105</v>
      </c>
      <c r="BW189" s="176">
        <f t="shared" si="123"/>
        <v>150974</v>
      </c>
    </row>
    <row r="190" spans="1:75" s="35" customFormat="1" ht="84.95" customHeight="1" x14ac:dyDescent="0.3">
      <c r="A190" s="214">
        <v>268</v>
      </c>
      <c r="B190" s="104" t="s">
        <v>1463</v>
      </c>
      <c r="C190" s="217" t="s">
        <v>359</v>
      </c>
      <c r="D190" s="208">
        <v>427449</v>
      </c>
      <c r="E190" s="74">
        <f t="shared" si="147"/>
        <v>24022.6338</v>
      </c>
      <c r="F190" s="75">
        <f t="shared" si="148"/>
        <v>451471.63380000001</v>
      </c>
      <c r="G190" s="74">
        <f t="shared" si="149"/>
        <v>85779.610421999998</v>
      </c>
      <c r="H190" s="76">
        <f t="shared" si="150"/>
        <v>537251.24422200001</v>
      </c>
      <c r="I190" s="105"/>
      <c r="J190" s="106"/>
      <c r="K190" s="107"/>
      <c r="L190" s="80"/>
      <c r="M190" s="81">
        <f t="shared" si="137"/>
        <v>0</v>
      </c>
      <c r="N190" s="81"/>
      <c r="O190" s="83">
        <f t="shared" si="138"/>
        <v>0</v>
      </c>
      <c r="P190" s="83">
        <f t="shared" si="139"/>
        <v>0</v>
      </c>
      <c r="Q190" s="108"/>
      <c r="R190" s="80"/>
      <c r="S190" s="81">
        <f t="shared" si="140"/>
        <v>0</v>
      </c>
      <c r="T190" s="81"/>
      <c r="U190" s="83">
        <f t="shared" si="141"/>
        <v>0</v>
      </c>
      <c r="V190" s="83">
        <f t="shared" si="142"/>
        <v>0</v>
      </c>
      <c r="W190" s="109"/>
      <c r="X190" s="80"/>
      <c r="Y190" s="81">
        <f t="shared" si="143"/>
        <v>0</v>
      </c>
      <c r="Z190" s="81"/>
      <c r="AA190" s="83">
        <f t="shared" si="144"/>
        <v>0</v>
      </c>
      <c r="AB190" s="83">
        <f t="shared" si="145"/>
        <v>0</v>
      </c>
      <c r="AC190" s="109"/>
      <c r="AD190" s="85" t="e">
        <f t="shared" si="114"/>
        <v>#DIV/0!</v>
      </c>
      <c r="AE190" s="86"/>
      <c r="AF190" s="87"/>
      <c r="AG190" s="87"/>
      <c r="AH190" s="114"/>
      <c r="AI190" s="86"/>
      <c r="AJ190" s="87"/>
      <c r="AK190" s="87"/>
      <c r="AL190" s="114"/>
      <c r="AM190" s="86"/>
      <c r="AN190" s="87"/>
      <c r="AO190" s="87"/>
      <c r="AP190" s="91"/>
      <c r="AQ190" s="86"/>
      <c r="AR190" s="87"/>
      <c r="AS190" s="87"/>
      <c r="AT190" s="91"/>
      <c r="AU190" s="86"/>
      <c r="AV190" s="87"/>
      <c r="AW190" s="87"/>
      <c r="AX190" s="197"/>
      <c r="AY190" s="243"/>
      <c r="AZ190" s="92"/>
      <c r="BA190" s="29"/>
      <c r="BB190" s="99">
        <f t="shared" si="151"/>
        <v>492104.08084200002</v>
      </c>
      <c r="BC190" s="93"/>
      <c r="BD190" s="93"/>
      <c r="BE190" s="93"/>
      <c r="BF190" s="93"/>
      <c r="BG190" s="93"/>
      <c r="BH190" s="93"/>
      <c r="BI190" s="93"/>
      <c r="BJ190" s="93"/>
      <c r="BK190" s="94">
        <f t="shared" si="115"/>
        <v>1</v>
      </c>
      <c r="BM190" s="95">
        <f t="shared" si="116"/>
        <v>492104.08084200002</v>
      </c>
      <c r="BN190" s="96">
        <f t="shared" si="117"/>
        <v>492104.08084200002</v>
      </c>
      <c r="BO190" s="248">
        <f t="shared" si="146"/>
        <v>492104.08084200002</v>
      </c>
      <c r="BP190" s="183">
        <f t="shared" si="118"/>
        <v>492104.08084200002</v>
      </c>
      <c r="BQ190" s="184">
        <f t="shared" si="119"/>
        <v>0</v>
      </c>
      <c r="BR190" s="232">
        <f t="shared" si="120"/>
        <v>0</v>
      </c>
      <c r="BS190" s="184"/>
      <c r="BT190" s="97"/>
      <c r="BU190" s="171">
        <f t="shared" si="121"/>
        <v>492104</v>
      </c>
      <c r="BV190" s="175">
        <f t="shared" si="122"/>
        <v>93500</v>
      </c>
      <c r="BW190" s="176">
        <f t="shared" si="123"/>
        <v>585604</v>
      </c>
    </row>
    <row r="191" spans="1:75" s="35" customFormat="1" ht="84.95" customHeight="1" x14ac:dyDescent="0.3">
      <c r="A191" s="214">
        <v>269</v>
      </c>
      <c r="B191" s="104" t="s">
        <v>636</v>
      </c>
      <c r="C191" s="217" t="s">
        <v>359</v>
      </c>
      <c r="D191" s="208">
        <v>104069</v>
      </c>
      <c r="E191" s="74">
        <f t="shared" si="147"/>
        <v>5848.6778000000004</v>
      </c>
      <c r="F191" s="75">
        <f t="shared" si="148"/>
        <v>109917.6778</v>
      </c>
      <c r="G191" s="74">
        <f t="shared" si="149"/>
        <v>20884.358782000003</v>
      </c>
      <c r="H191" s="76">
        <f t="shared" si="150"/>
        <v>130802.036582</v>
      </c>
      <c r="I191" s="105"/>
      <c r="J191" s="106"/>
      <c r="K191" s="107"/>
      <c r="L191" s="80"/>
      <c r="M191" s="81">
        <f t="shared" si="137"/>
        <v>0</v>
      </c>
      <c r="N191" s="81"/>
      <c r="O191" s="83">
        <f t="shared" si="138"/>
        <v>0</v>
      </c>
      <c r="P191" s="83">
        <f t="shared" si="139"/>
        <v>0</v>
      </c>
      <c r="Q191" s="108"/>
      <c r="R191" s="80"/>
      <c r="S191" s="81">
        <f t="shared" si="140"/>
        <v>0</v>
      </c>
      <c r="T191" s="81"/>
      <c r="U191" s="83">
        <f t="shared" si="141"/>
        <v>0</v>
      </c>
      <c r="V191" s="83">
        <f t="shared" si="142"/>
        <v>0</v>
      </c>
      <c r="W191" s="109"/>
      <c r="X191" s="80"/>
      <c r="Y191" s="81">
        <f t="shared" si="143"/>
        <v>0</v>
      </c>
      <c r="Z191" s="81"/>
      <c r="AA191" s="83">
        <f t="shared" si="144"/>
        <v>0</v>
      </c>
      <c r="AB191" s="83">
        <f t="shared" si="145"/>
        <v>0</v>
      </c>
      <c r="AC191" s="109"/>
      <c r="AD191" s="85" t="e">
        <f t="shared" si="114"/>
        <v>#DIV/0!</v>
      </c>
      <c r="AE191" s="86"/>
      <c r="AF191" s="87"/>
      <c r="AG191" s="87"/>
      <c r="AH191" s="114"/>
      <c r="AI191" s="86"/>
      <c r="AJ191" s="87"/>
      <c r="AK191" s="87"/>
      <c r="AL191" s="114"/>
      <c r="AM191" s="86"/>
      <c r="AN191" s="87"/>
      <c r="AO191" s="87"/>
      <c r="AP191" s="91"/>
      <c r="AQ191" s="86"/>
      <c r="AR191" s="87"/>
      <c r="AS191" s="87"/>
      <c r="AT191" s="91"/>
      <c r="AU191" s="86"/>
      <c r="AV191" s="87"/>
      <c r="AW191" s="87"/>
      <c r="AX191" s="197"/>
      <c r="AY191" s="243"/>
      <c r="AZ191" s="92"/>
      <c r="BA191" s="29"/>
      <c r="BB191" s="99">
        <f t="shared" si="151"/>
        <v>119810.26880200002</v>
      </c>
      <c r="BC191" s="93"/>
      <c r="BD191" s="93"/>
      <c r="BE191" s="93"/>
      <c r="BF191" s="93"/>
      <c r="BG191" s="93"/>
      <c r="BH191" s="93"/>
      <c r="BI191" s="93"/>
      <c r="BJ191" s="93"/>
      <c r="BK191" s="94">
        <f t="shared" si="115"/>
        <v>1</v>
      </c>
      <c r="BM191" s="95">
        <f t="shared" si="116"/>
        <v>119810.26880200002</v>
      </c>
      <c r="BN191" s="96">
        <f t="shared" si="117"/>
        <v>119810.26880200002</v>
      </c>
      <c r="BO191" s="248">
        <f t="shared" si="146"/>
        <v>119810.26880200002</v>
      </c>
      <c r="BP191" s="183">
        <f t="shared" si="118"/>
        <v>119810.26880200002</v>
      </c>
      <c r="BQ191" s="184">
        <f t="shared" si="119"/>
        <v>0</v>
      </c>
      <c r="BR191" s="232">
        <f t="shared" si="120"/>
        <v>0</v>
      </c>
      <c r="BS191" s="184"/>
      <c r="BT191" s="97"/>
      <c r="BU191" s="171">
        <f t="shared" si="121"/>
        <v>119810</v>
      </c>
      <c r="BV191" s="175">
        <f t="shared" si="122"/>
        <v>22764</v>
      </c>
      <c r="BW191" s="176">
        <f t="shared" si="123"/>
        <v>142574</v>
      </c>
    </row>
    <row r="192" spans="1:75" s="35" customFormat="1" ht="84.95" customHeight="1" x14ac:dyDescent="0.3">
      <c r="A192" s="214">
        <v>270</v>
      </c>
      <c r="B192" s="104" t="s">
        <v>637</v>
      </c>
      <c r="C192" s="217" t="s">
        <v>359</v>
      </c>
      <c r="D192" s="208">
        <v>178045</v>
      </c>
      <c r="E192" s="74">
        <f t="shared" si="147"/>
        <v>10006.129000000001</v>
      </c>
      <c r="F192" s="75">
        <f t="shared" si="148"/>
        <v>188051.12900000002</v>
      </c>
      <c r="G192" s="74">
        <f t="shared" si="149"/>
        <v>35729.714510000005</v>
      </c>
      <c r="H192" s="76">
        <f t="shared" si="150"/>
        <v>223780.84351000004</v>
      </c>
      <c r="I192" s="105"/>
      <c r="J192" s="106"/>
      <c r="K192" s="107"/>
      <c r="L192" s="80"/>
      <c r="M192" s="81">
        <f t="shared" si="137"/>
        <v>0</v>
      </c>
      <c r="N192" s="81"/>
      <c r="O192" s="83">
        <f t="shared" si="138"/>
        <v>0</v>
      </c>
      <c r="P192" s="83">
        <f t="shared" si="139"/>
        <v>0</v>
      </c>
      <c r="Q192" s="108"/>
      <c r="R192" s="80"/>
      <c r="S192" s="81">
        <f t="shared" si="140"/>
        <v>0</v>
      </c>
      <c r="T192" s="81"/>
      <c r="U192" s="83">
        <f t="shared" si="141"/>
        <v>0</v>
      </c>
      <c r="V192" s="83">
        <f t="shared" si="142"/>
        <v>0</v>
      </c>
      <c r="W192" s="109"/>
      <c r="X192" s="80"/>
      <c r="Y192" s="81">
        <f t="shared" si="143"/>
        <v>0</v>
      </c>
      <c r="Z192" s="81"/>
      <c r="AA192" s="83">
        <f t="shared" si="144"/>
        <v>0</v>
      </c>
      <c r="AB192" s="83">
        <f t="shared" si="145"/>
        <v>0</v>
      </c>
      <c r="AC192" s="109"/>
      <c r="AD192" s="85" t="e">
        <f t="shared" si="114"/>
        <v>#DIV/0!</v>
      </c>
      <c r="AE192" s="86"/>
      <c r="AF192" s="87"/>
      <c r="AG192" s="87"/>
      <c r="AH192" s="114"/>
      <c r="AI192" s="86"/>
      <c r="AJ192" s="87"/>
      <c r="AK192" s="87"/>
      <c r="AL192" s="114"/>
      <c r="AM192" s="86"/>
      <c r="AN192" s="87"/>
      <c r="AO192" s="87"/>
      <c r="AP192" s="91"/>
      <c r="AQ192" s="86"/>
      <c r="AR192" s="87"/>
      <c r="AS192" s="87"/>
      <c r="AT192" s="91"/>
      <c r="AU192" s="86"/>
      <c r="AV192" s="87"/>
      <c r="AW192" s="87"/>
      <c r="AX192" s="197"/>
      <c r="AY192" s="243"/>
      <c r="AZ192" s="92"/>
      <c r="BA192" s="29"/>
      <c r="BB192" s="99">
        <f t="shared" si="151"/>
        <v>204975.73061000003</v>
      </c>
      <c r="BC192" s="93"/>
      <c r="BD192" s="93"/>
      <c r="BE192" s="93"/>
      <c r="BF192" s="93"/>
      <c r="BG192" s="93"/>
      <c r="BH192" s="93"/>
      <c r="BI192" s="93"/>
      <c r="BJ192" s="93"/>
      <c r="BK192" s="94">
        <f t="shared" si="115"/>
        <v>1</v>
      </c>
      <c r="BM192" s="95">
        <f t="shared" si="116"/>
        <v>204975.73061000003</v>
      </c>
      <c r="BN192" s="96">
        <f t="shared" si="117"/>
        <v>204975.73061000003</v>
      </c>
      <c r="BO192" s="248">
        <f t="shared" si="146"/>
        <v>204975.73061000003</v>
      </c>
      <c r="BP192" s="183">
        <f t="shared" si="118"/>
        <v>204975.73061000003</v>
      </c>
      <c r="BQ192" s="184">
        <f t="shared" si="119"/>
        <v>0</v>
      </c>
      <c r="BR192" s="232">
        <f t="shared" si="120"/>
        <v>0</v>
      </c>
      <c r="BS192" s="184"/>
      <c r="BT192" s="97"/>
      <c r="BU192" s="171">
        <f t="shared" si="121"/>
        <v>204976</v>
      </c>
      <c r="BV192" s="175">
        <f t="shared" si="122"/>
        <v>38945</v>
      </c>
      <c r="BW192" s="176">
        <f t="shared" si="123"/>
        <v>243921</v>
      </c>
    </row>
    <row r="193" spans="1:75" s="35" customFormat="1" ht="84.95" customHeight="1" x14ac:dyDescent="0.3">
      <c r="A193" s="214">
        <v>271</v>
      </c>
      <c r="B193" s="104" t="s">
        <v>638</v>
      </c>
      <c r="C193" s="217" t="s">
        <v>18</v>
      </c>
      <c r="D193" s="206">
        <v>959190</v>
      </c>
      <c r="E193" s="74">
        <f t="shared" si="147"/>
        <v>53906.478000000003</v>
      </c>
      <c r="F193" s="75">
        <f t="shared" si="148"/>
        <v>1013096.478</v>
      </c>
      <c r="G193" s="74">
        <f t="shared" si="149"/>
        <v>192488.33082</v>
      </c>
      <c r="H193" s="76">
        <f t="shared" si="150"/>
        <v>1205584.8088199999</v>
      </c>
      <c r="I193" s="105"/>
      <c r="J193" s="106"/>
      <c r="K193" s="107"/>
      <c r="L193" s="80"/>
      <c r="M193" s="81">
        <f t="shared" si="137"/>
        <v>0</v>
      </c>
      <c r="N193" s="82"/>
      <c r="O193" s="83">
        <f t="shared" si="138"/>
        <v>0</v>
      </c>
      <c r="P193" s="83">
        <f t="shared" si="139"/>
        <v>0</v>
      </c>
      <c r="Q193" s="108"/>
      <c r="R193" s="80"/>
      <c r="S193" s="81">
        <f t="shared" si="140"/>
        <v>0</v>
      </c>
      <c r="T193" s="82"/>
      <c r="U193" s="83">
        <f t="shared" si="141"/>
        <v>0</v>
      </c>
      <c r="V193" s="83">
        <f t="shared" si="142"/>
        <v>0</v>
      </c>
      <c r="W193" s="109"/>
      <c r="X193" s="80"/>
      <c r="Y193" s="81">
        <f t="shared" si="143"/>
        <v>0</v>
      </c>
      <c r="Z193" s="82"/>
      <c r="AA193" s="83">
        <f t="shared" si="144"/>
        <v>0</v>
      </c>
      <c r="AB193" s="83">
        <f t="shared" si="145"/>
        <v>0</v>
      </c>
      <c r="AC193" s="109"/>
      <c r="AD193" s="85" t="e">
        <f t="shared" si="114"/>
        <v>#DIV/0!</v>
      </c>
      <c r="AE193" s="86"/>
      <c r="AF193" s="87"/>
      <c r="AG193" s="88"/>
      <c r="AH193" s="114"/>
      <c r="AI193" s="86"/>
      <c r="AJ193" s="87"/>
      <c r="AK193" s="88"/>
      <c r="AL193" s="114"/>
      <c r="AM193" s="86"/>
      <c r="AN193" s="87"/>
      <c r="AO193" s="90"/>
      <c r="AP193" s="91"/>
      <c r="AQ193" s="86"/>
      <c r="AR193" s="87"/>
      <c r="AS193" s="90"/>
      <c r="AT193" s="91"/>
      <c r="AU193" s="86"/>
      <c r="AV193" s="87"/>
      <c r="AW193" s="90"/>
      <c r="AX193" s="197"/>
      <c r="AY193" s="243"/>
      <c r="AZ193" s="92"/>
      <c r="BA193" s="29"/>
      <c r="BB193" s="99">
        <f t="shared" si="151"/>
        <v>1104275.16102</v>
      </c>
      <c r="BC193" s="93"/>
      <c r="BD193" s="93"/>
      <c r="BE193" s="93"/>
      <c r="BF193" s="93"/>
      <c r="BG193" s="93"/>
      <c r="BH193" s="93"/>
      <c r="BI193" s="93"/>
      <c r="BJ193" s="93"/>
      <c r="BK193" s="94">
        <f t="shared" si="115"/>
        <v>1</v>
      </c>
      <c r="BM193" s="95">
        <f t="shared" si="116"/>
        <v>1104275.16102</v>
      </c>
      <c r="BN193" s="96">
        <f t="shared" si="117"/>
        <v>1104275.16102</v>
      </c>
      <c r="BO193" s="248">
        <f t="shared" si="146"/>
        <v>1104275.16102</v>
      </c>
      <c r="BP193" s="183">
        <f t="shared" si="118"/>
        <v>1104275.16102</v>
      </c>
      <c r="BQ193" s="184">
        <f t="shared" si="119"/>
        <v>0</v>
      </c>
      <c r="BR193" s="232">
        <f t="shared" si="120"/>
        <v>0</v>
      </c>
      <c r="BS193" s="184"/>
      <c r="BT193" s="97"/>
      <c r="BU193" s="171">
        <f t="shared" si="121"/>
        <v>1104275</v>
      </c>
      <c r="BV193" s="175">
        <f t="shared" si="122"/>
        <v>209812</v>
      </c>
      <c r="BW193" s="176">
        <f t="shared" si="123"/>
        <v>1314087</v>
      </c>
    </row>
    <row r="194" spans="1:75" s="35" customFormat="1" ht="84.95" customHeight="1" x14ac:dyDescent="0.3">
      <c r="A194" s="214">
        <v>272</v>
      </c>
      <c r="B194" s="104" t="s">
        <v>639</v>
      </c>
      <c r="C194" s="217" t="s">
        <v>18</v>
      </c>
      <c r="D194" s="206">
        <v>8038</v>
      </c>
      <c r="E194" s="74">
        <f t="shared" si="147"/>
        <v>451.73559999999998</v>
      </c>
      <c r="F194" s="75">
        <f t="shared" si="148"/>
        <v>8489.7356</v>
      </c>
      <c r="G194" s="74">
        <f t="shared" si="149"/>
        <v>1613.0497640000001</v>
      </c>
      <c r="H194" s="76">
        <f t="shared" si="150"/>
        <v>10102.785363999999</v>
      </c>
      <c r="I194" s="105"/>
      <c r="J194" s="106"/>
      <c r="K194" s="107"/>
      <c r="L194" s="80"/>
      <c r="M194" s="81">
        <f t="shared" si="137"/>
        <v>0</v>
      </c>
      <c r="N194" s="82"/>
      <c r="O194" s="83">
        <f t="shared" si="138"/>
        <v>0</v>
      </c>
      <c r="P194" s="83">
        <f t="shared" si="139"/>
        <v>0</v>
      </c>
      <c r="Q194" s="108"/>
      <c r="R194" s="80"/>
      <c r="S194" s="81">
        <f t="shared" si="140"/>
        <v>0</v>
      </c>
      <c r="T194" s="82"/>
      <c r="U194" s="83">
        <f t="shared" si="141"/>
        <v>0</v>
      </c>
      <c r="V194" s="83">
        <f t="shared" si="142"/>
        <v>0</v>
      </c>
      <c r="W194" s="109"/>
      <c r="X194" s="80"/>
      <c r="Y194" s="81">
        <f t="shared" si="143"/>
        <v>0</v>
      </c>
      <c r="Z194" s="82"/>
      <c r="AA194" s="83">
        <f t="shared" si="144"/>
        <v>0</v>
      </c>
      <c r="AB194" s="83">
        <f t="shared" si="145"/>
        <v>0</v>
      </c>
      <c r="AC194" s="109"/>
      <c r="AD194" s="85" t="e">
        <f t="shared" si="114"/>
        <v>#DIV/0!</v>
      </c>
      <c r="AE194" s="86"/>
      <c r="AF194" s="87"/>
      <c r="AG194" s="88"/>
      <c r="AH194" s="114"/>
      <c r="AI194" s="86"/>
      <c r="AJ194" s="87"/>
      <c r="AK194" s="88"/>
      <c r="AL194" s="114"/>
      <c r="AM194" s="86"/>
      <c r="AN194" s="87"/>
      <c r="AO194" s="90"/>
      <c r="AP194" s="91"/>
      <c r="AQ194" s="86"/>
      <c r="AR194" s="87"/>
      <c r="AS194" s="90"/>
      <c r="AT194" s="91"/>
      <c r="AU194" s="86"/>
      <c r="AV194" s="87"/>
      <c r="AW194" s="90"/>
      <c r="AX194" s="197"/>
      <c r="AY194" s="243"/>
      <c r="AZ194" s="92"/>
      <c r="BA194" s="29"/>
      <c r="BB194" s="99">
        <f t="shared" si="151"/>
        <v>9253.8118040000008</v>
      </c>
      <c r="BC194" s="93"/>
      <c r="BD194" s="93"/>
      <c r="BE194" s="93"/>
      <c r="BF194" s="93"/>
      <c r="BG194" s="93"/>
      <c r="BH194" s="93"/>
      <c r="BI194" s="93"/>
      <c r="BJ194" s="93"/>
      <c r="BK194" s="94">
        <f t="shared" si="115"/>
        <v>1</v>
      </c>
      <c r="BM194" s="95">
        <f t="shared" si="116"/>
        <v>9253.8118040000008</v>
      </c>
      <c r="BN194" s="96">
        <f t="shared" si="117"/>
        <v>9253.8118040000008</v>
      </c>
      <c r="BO194" s="248">
        <f t="shared" si="146"/>
        <v>9253.8118040000008</v>
      </c>
      <c r="BP194" s="183">
        <f t="shared" si="118"/>
        <v>9253.8118040000008</v>
      </c>
      <c r="BQ194" s="184">
        <f t="shared" si="119"/>
        <v>0</v>
      </c>
      <c r="BR194" s="232">
        <f t="shared" si="120"/>
        <v>0</v>
      </c>
      <c r="BS194" s="184"/>
      <c r="BT194" s="97"/>
      <c r="BU194" s="171">
        <f t="shared" si="121"/>
        <v>9254</v>
      </c>
      <c r="BV194" s="175">
        <f t="shared" si="122"/>
        <v>1758</v>
      </c>
      <c r="BW194" s="176">
        <f t="shared" si="123"/>
        <v>11012</v>
      </c>
    </row>
    <row r="195" spans="1:75" s="35" customFormat="1" ht="84.95" customHeight="1" x14ac:dyDescent="0.3">
      <c r="A195" s="214">
        <v>273</v>
      </c>
      <c r="B195" s="104" t="s">
        <v>640</v>
      </c>
      <c r="C195" s="217" t="s">
        <v>18</v>
      </c>
      <c r="D195" s="206">
        <v>7848</v>
      </c>
      <c r="E195" s="74">
        <f t="shared" si="147"/>
        <v>441.05759999999998</v>
      </c>
      <c r="F195" s="75">
        <f t="shared" si="148"/>
        <v>8289.0576000000001</v>
      </c>
      <c r="G195" s="74">
        <f t="shared" si="149"/>
        <v>1574.920944</v>
      </c>
      <c r="H195" s="76">
        <f t="shared" si="150"/>
        <v>9863.9785439999996</v>
      </c>
      <c r="I195" s="105"/>
      <c r="J195" s="106"/>
      <c r="K195" s="107"/>
      <c r="L195" s="80"/>
      <c r="M195" s="81">
        <f t="shared" si="137"/>
        <v>0</v>
      </c>
      <c r="N195" s="82"/>
      <c r="O195" s="83">
        <f t="shared" si="138"/>
        <v>0</v>
      </c>
      <c r="P195" s="83">
        <f t="shared" si="139"/>
        <v>0</v>
      </c>
      <c r="Q195" s="108"/>
      <c r="R195" s="80"/>
      <c r="S195" s="81">
        <f t="shared" si="140"/>
        <v>0</v>
      </c>
      <c r="T195" s="82"/>
      <c r="U195" s="83">
        <f t="shared" si="141"/>
        <v>0</v>
      </c>
      <c r="V195" s="83">
        <f t="shared" si="142"/>
        <v>0</v>
      </c>
      <c r="W195" s="109"/>
      <c r="X195" s="80"/>
      <c r="Y195" s="81">
        <f t="shared" si="143"/>
        <v>0</v>
      </c>
      <c r="Z195" s="82"/>
      <c r="AA195" s="83">
        <f t="shared" si="144"/>
        <v>0</v>
      </c>
      <c r="AB195" s="83">
        <f t="shared" si="145"/>
        <v>0</v>
      </c>
      <c r="AC195" s="109"/>
      <c r="AD195" s="85" t="e">
        <f t="shared" si="114"/>
        <v>#DIV/0!</v>
      </c>
      <c r="AE195" s="86"/>
      <c r="AF195" s="87"/>
      <c r="AG195" s="88"/>
      <c r="AH195" s="114"/>
      <c r="AI195" s="86"/>
      <c r="AJ195" s="87"/>
      <c r="AK195" s="88"/>
      <c r="AL195" s="114"/>
      <c r="AM195" s="86"/>
      <c r="AN195" s="87"/>
      <c r="AO195" s="90"/>
      <c r="AP195" s="91"/>
      <c r="AQ195" s="86"/>
      <c r="AR195" s="87"/>
      <c r="AS195" s="90"/>
      <c r="AT195" s="91"/>
      <c r="AU195" s="86"/>
      <c r="AV195" s="87"/>
      <c r="AW195" s="90"/>
      <c r="AX195" s="197"/>
      <c r="AY195" s="243"/>
      <c r="AZ195" s="92"/>
      <c r="BA195" s="29"/>
      <c r="BB195" s="99">
        <f t="shared" si="151"/>
        <v>9035.072784</v>
      </c>
      <c r="BC195" s="93"/>
      <c r="BD195" s="93"/>
      <c r="BE195" s="93"/>
      <c r="BF195" s="93"/>
      <c r="BG195" s="93"/>
      <c r="BH195" s="93"/>
      <c r="BI195" s="93"/>
      <c r="BJ195" s="93"/>
      <c r="BK195" s="94">
        <f t="shared" si="115"/>
        <v>1</v>
      </c>
      <c r="BM195" s="95">
        <f t="shared" si="116"/>
        <v>9035.072784</v>
      </c>
      <c r="BN195" s="96">
        <f t="shared" si="117"/>
        <v>9035.072784</v>
      </c>
      <c r="BO195" s="248">
        <f t="shared" si="146"/>
        <v>9035.072784</v>
      </c>
      <c r="BP195" s="183">
        <f t="shared" si="118"/>
        <v>9035.072784</v>
      </c>
      <c r="BQ195" s="184">
        <f t="shared" si="119"/>
        <v>0</v>
      </c>
      <c r="BR195" s="232">
        <f t="shared" si="120"/>
        <v>0</v>
      </c>
      <c r="BS195" s="184"/>
      <c r="BT195" s="97"/>
      <c r="BU195" s="171">
        <f t="shared" si="121"/>
        <v>9035</v>
      </c>
      <c r="BV195" s="175">
        <f t="shared" si="122"/>
        <v>1717</v>
      </c>
      <c r="BW195" s="176">
        <f t="shared" si="123"/>
        <v>10752</v>
      </c>
    </row>
    <row r="196" spans="1:75" s="35" customFormat="1" ht="84.95" customHeight="1" x14ac:dyDescent="0.3">
      <c r="A196" s="214">
        <v>277</v>
      </c>
      <c r="B196" s="104" t="s">
        <v>647</v>
      </c>
      <c r="C196" s="217" t="s">
        <v>18</v>
      </c>
      <c r="D196" s="206">
        <v>26438</v>
      </c>
      <c r="E196" s="74">
        <f t="shared" si="147"/>
        <v>1485.8155999999999</v>
      </c>
      <c r="F196" s="75">
        <f t="shared" si="148"/>
        <v>27923.815600000002</v>
      </c>
      <c r="G196" s="74">
        <f t="shared" si="149"/>
        <v>5305.5249640000002</v>
      </c>
      <c r="H196" s="76">
        <f t="shared" si="150"/>
        <v>33229.340563999998</v>
      </c>
      <c r="I196" s="105"/>
      <c r="J196" s="106"/>
      <c r="K196" s="107"/>
      <c r="L196" s="80"/>
      <c r="M196" s="81">
        <f t="shared" si="137"/>
        <v>0</v>
      </c>
      <c r="N196" s="82"/>
      <c r="O196" s="83">
        <f t="shared" si="138"/>
        <v>0</v>
      </c>
      <c r="P196" s="83">
        <f t="shared" si="139"/>
        <v>0</v>
      </c>
      <c r="Q196" s="108"/>
      <c r="R196" s="80"/>
      <c r="S196" s="81">
        <f t="shared" si="140"/>
        <v>0</v>
      </c>
      <c r="T196" s="82"/>
      <c r="U196" s="83">
        <f t="shared" si="141"/>
        <v>0</v>
      </c>
      <c r="V196" s="83">
        <f t="shared" si="142"/>
        <v>0</v>
      </c>
      <c r="W196" s="109"/>
      <c r="X196" s="80"/>
      <c r="Y196" s="81">
        <f t="shared" si="143"/>
        <v>0</v>
      </c>
      <c r="Z196" s="82"/>
      <c r="AA196" s="83">
        <f t="shared" si="144"/>
        <v>0</v>
      </c>
      <c r="AB196" s="83">
        <f t="shared" si="145"/>
        <v>0</v>
      </c>
      <c r="AC196" s="109"/>
      <c r="AD196" s="85" t="e">
        <f t="shared" si="114"/>
        <v>#DIV/0!</v>
      </c>
      <c r="AE196" s="86"/>
      <c r="AF196" s="87"/>
      <c r="AG196" s="88"/>
      <c r="AH196" s="114"/>
      <c r="AI196" s="86"/>
      <c r="AJ196" s="87"/>
      <c r="AK196" s="88"/>
      <c r="AL196" s="114"/>
      <c r="AM196" s="86"/>
      <c r="AN196" s="87"/>
      <c r="AO196" s="90"/>
      <c r="AP196" s="91"/>
      <c r="AQ196" s="86"/>
      <c r="AR196" s="87"/>
      <c r="AS196" s="90"/>
      <c r="AT196" s="91"/>
      <c r="AU196" s="86"/>
      <c r="AV196" s="87"/>
      <c r="AW196" s="90"/>
      <c r="AX196" s="197"/>
      <c r="AY196" s="243"/>
      <c r="AZ196" s="92"/>
      <c r="BA196" s="29"/>
      <c r="BB196" s="99">
        <f t="shared" si="151"/>
        <v>30436.959004000004</v>
      </c>
      <c r="BC196" s="93"/>
      <c r="BD196" s="93"/>
      <c r="BE196" s="93"/>
      <c r="BF196" s="93"/>
      <c r="BG196" s="93"/>
      <c r="BH196" s="93"/>
      <c r="BI196" s="93"/>
      <c r="BJ196" s="93"/>
      <c r="BK196" s="94">
        <f t="shared" si="115"/>
        <v>1</v>
      </c>
      <c r="BM196" s="95">
        <f t="shared" si="116"/>
        <v>30436.959004000004</v>
      </c>
      <c r="BN196" s="96">
        <f t="shared" si="117"/>
        <v>30436.959004000004</v>
      </c>
      <c r="BO196" s="248">
        <f t="shared" si="146"/>
        <v>30436.959004000004</v>
      </c>
      <c r="BP196" s="183">
        <f t="shared" si="118"/>
        <v>30436.959004000004</v>
      </c>
      <c r="BQ196" s="184">
        <f t="shared" si="119"/>
        <v>0</v>
      </c>
      <c r="BR196" s="232">
        <f t="shared" si="120"/>
        <v>0</v>
      </c>
      <c r="BS196" s="184"/>
      <c r="BT196" s="97"/>
      <c r="BU196" s="171">
        <f t="shared" si="121"/>
        <v>30437</v>
      </c>
      <c r="BV196" s="175">
        <f t="shared" si="122"/>
        <v>5783</v>
      </c>
      <c r="BW196" s="176">
        <f t="shared" si="123"/>
        <v>36220</v>
      </c>
    </row>
    <row r="197" spans="1:75" s="35" customFormat="1" ht="84.95" customHeight="1" x14ac:dyDescent="0.3">
      <c r="A197" s="214">
        <v>278</v>
      </c>
      <c r="B197" s="104" t="s">
        <v>648</v>
      </c>
      <c r="C197" s="217" t="s">
        <v>18</v>
      </c>
      <c r="D197" s="206"/>
      <c r="E197" s="74"/>
      <c r="F197" s="75"/>
      <c r="G197" s="74"/>
      <c r="H197" s="76"/>
      <c r="I197" s="105"/>
      <c r="J197" s="106"/>
      <c r="K197" s="107"/>
      <c r="L197" s="80"/>
      <c r="M197" s="81">
        <f t="shared" si="137"/>
        <v>0</v>
      </c>
      <c r="N197" s="82"/>
      <c r="O197" s="83">
        <f t="shared" si="138"/>
        <v>0</v>
      </c>
      <c r="P197" s="83">
        <f t="shared" si="139"/>
        <v>0</v>
      </c>
      <c r="Q197" s="108"/>
      <c r="R197" s="80"/>
      <c r="S197" s="81">
        <f t="shared" si="140"/>
        <v>0</v>
      </c>
      <c r="T197" s="82"/>
      <c r="U197" s="83">
        <f t="shared" si="141"/>
        <v>0</v>
      </c>
      <c r="V197" s="83">
        <f t="shared" si="142"/>
        <v>0</v>
      </c>
      <c r="W197" s="109"/>
      <c r="X197" s="80"/>
      <c r="Y197" s="81">
        <f t="shared" si="143"/>
        <v>0</v>
      </c>
      <c r="Z197" s="82"/>
      <c r="AA197" s="83">
        <f t="shared" si="144"/>
        <v>0</v>
      </c>
      <c r="AB197" s="83">
        <f t="shared" si="145"/>
        <v>0</v>
      </c>
      <c r="AC197" s="109"/>
      <c r="AD197" s="85" t="e">
        <f t="shared" si="114"/>
        <v>#DIV/0!</v>
      </c>
      <c r="AE197" s="86"/>
      <c r="AF197" s="87"/>
      <c r="AG197" s="88"/>
      <c r="AH197" s="114"/>
      <c r="AI197" s="86"/>
      <c r="AJ197" s="87"/>
      <c r="AK197" s="88"/>
      <c r="AL197" s="114"/>
      <c r="AM197" s="86">
        <v>18403</v>
      </c>
      <c r="AN197" s="87">
        <f>+AM197*0.19</f>
        <v>3496.57</v>
      </c>
      <c r="AO197" s="90">
        <f>+AN197+AM197</f>
        <v>21899.57</v>
      </c>
      <c r="AP197" s="91" t="s">
        <v>649</v>
      </c>
      <c r="AQ197" s="113">
        <v>13521</v>
      </c>
      <c r="AR197" s="111">
        <v>2568.9900000000002</v>
      </c>
      <c r="AS197" s="112">
        <v>16089.99</v>
      </c>
      <c r="AT197" s="91" t="s">
        <v>650</v>
      </c>
      <c r="AU197" s="86"/>
      <c r="AV197" s="87"/>
      <c r="AW197" s="90"/>
      <c r="AX197" s="197"/>
      <c r="AY197" s="243"/>
      <c r="AZ197" s="92"/>
      <c r="BA197" s="29"/>
      <c r="BB197" s="99"/>
      <c r="BC197" s="93"/>
      <c r="BD197" s="93"/>
      <c r="BE197" s="93"/>
      <c r="BF197" s="93"/>
      <c r="BG197" s="93"/>
      <c r="BH197" s="93">
        <f>+AM197</f>
        <v>18403</v>
      </c>
      <c r="BI197" s="93">
        <f>+AQ197</f>
        <v>13521</v>
      </c>
      <c r="BJ197" s="93"/>
      <c r="BK197" s="94">
        <f t="shared" si="115"/>
        <v>2</v>
      </c>
      <c r="BM197" s="95">
        <f t="shared" si="116"/>
        <v>15962</v>
      </c>
      <c r="BN197" s="96">
        <f t="shared" si="117"/>
        <v>18403</v>
      </c>
      <c r="BO197" s="248">
        <f>(SUM(BB197:BJ197)-BN197)/(BK197-1)</f>
        <v>13521</v>
      </c>
      <c r="BP197" s="183">
        <f t="shared" si="118"/>
        <v>15774.249998018922</v>
      </c>
      <c r="BQ197" s="184">
        <f t="shared" si="119"/>
        <v>3452.0953057527249</v>
      </c>
      <c r="BR197" s="232">
        <f t="shared" si="120"/>
        <v>0.216269596902188</v>
      </c>
      <c r="BS197" s="184"/>
      <c r="BT197" s="97"/>
      <c r="BU197" s="171">
        <f t="shared" si="121"/>
        <v>15962</v>
      </c>
      <c r="BV197" s="175">
        <f t="shared" si="122"/>
        <v>3033</v>
      </c>
      <c r="BW197" s="176">
        <f t="shared" si="123"/>
        <v>18995</v>
      </c>
    </row>
    <row r="198" spans="1:75" s="35" customFormat="1" ht="84.95" customHeight="1" x14ac:dyDescent="0.3">
      <c r="A198" s="214">
        <v>279</v>
      </c>
      <c r="B198" s="104" t="s">
        <v>651</v>
      </c>
      <c r="C198" s="217" t="s">
        <v>18</v>
      </c>
      <c r="D198" s="206"/>
      <c r="E198" s="74"/>
      <c r="F198" s="75"/>
      <c r="G198" s="74"/>
      <c r="H198" s="76"/>
      <c r="I198" s="105"/>
      <c r="J198" s="106"/>
      <c r="K198" s="107"/>
      <c r="L198" s="80"/>
      <c r="M198" s="81">
        <f t="shared" si="137"/>
        <v>0</v>
      </c>
      <c r="N198" s="82"/>
      <c r="O198" s="83">
        <f t="shared" si="138"/>
        <v>0</v>
      </c>
      <c r="P198" s="83">
        <f t="shared" si="139"/>
        <v>0</v>
      </c>
      <c r="Q198" s="108"/>
      <c r="R198" s="80"/>
      <c r="S198" s="81">
        <f t="shared" si="140"/>
        <v>0</v>
      </c>
      <c r="T198" s="82"/>
      <c r="U198" s="83">
        <f t="shared" si="141"/>
        <v>0</v>
      </c>
      <c r="V198" s="83">
        <f t="shared" si="142"/>
        <v>0</v>
      </c>
      <c r="W198" s="109"/>
      <c r="X198" s="80"/>
      <c r="Y198" s="81">
        <f t="shared" si="143"/>
        <v>0</v>
      </c>
      <c r="Z198" s="82"/>
      <c r="AA198" s="83">
        <f t="shared" si="144"/>
        <v>0</v>
      </c>
      <c r="AB198" s="83">
        <f t="shared" si="145"/>
        <v>0</v>
      </c>
      <c r="AC198" s="109"/>
      <c r="AD198" s="85" t="e">
        <f t="shared" si="114"/>
        <v>#DIV/0!</v>
      </c>
      <c r="AE198" s="86"/>
      <c r="AF198" s="87"/>
      <c r="AG198" s="88"/>
      <c r="AH198" s="114"/>
      <c r="AI198" s="113">
        <v>16885</v>
      </c>
      <c r="AJ198" s="111">
        <v>3208.15</v>
      </c>
      <c r="AK198" s="115">
        <v>20093.150000000001</v>
      </c>
      <c r="AL198" s="114">
        <v>8053</v>
      </c>
      <c r="AM198" s="86"/>
      <c r="AN198" s="87"/>
      <c r="AO198" s="90"/>
      <c r="AP198" s="91"/>
      <c r="AQ198" s="86"/>
      <c r="AR198" s="87"/>
      <c r="AS198" s="90"/>
      <c r="AT198" s="91"/>
      <c r="AU198" s="86"/>
      <c r="AV198" s="87"/>
      <c r="AW198" s="90"/>
      <c r="AX198" s="197"/>
      <c r="AY198" s="243"/>
      <c r="AZ198" s="92"/>
      <c r="BA198" s="29"/>
      <c r="BB198" s="99"/>
      <c r="BC198" s="93"/>
      <c r="BD198" s="93"/>
      <c r="BE198" s="93"/>
      <c r="BF198" s="93"/>
      <c r="BG198" s="93">
        <f>+AI198</f>
        <v>16885</v>
      </c>
      <c r="BH198" s="93"/>
      <c r="BI198" s="93"/>
      <c r="BJ198" s="93"/>
      <c r="BK198" s="94">
        <f t="shared" si="115"/>
        <v>1</v>
      </c>
      <c r="BM198" s="95">
        <f t="shared" si="116"/>
        <v>16885</v>
      </c>
      <c r="BN198" s="96">
        <f t="shared" si="117"/>
        <v>16885</v>
      </c>
      <c r="BO198" s="248">
        <f>+BM198</f>
        <v>16885</v>
      </c>
      <c r="BP198" s="183">
        <f t="shared" si="118"/>
        <v>16885</v>
      </c>
      <c r="BQ198" s="184">
        <f t="shared" si="119"/>
        <v>0</v>
      </c>
      <c r="BR198" s="232">
        <f t="shared" si="120"/>
        <v>0</v>
      </c>
      <c r="BS198" s="184"/>
      <c r="BT198" s="97"/>
      <c r="BU198" s="171">
        <f t="shared" si="121"/>
        <v>16885</v>
      </c>
      <c r="BV198" s="175">
        <f t="shared" si="122"/>
        <v>3208</v>
      </c>
      <c r="BW198" s="176">
        <f t="shared" si="123"/>
        <v>20093</v>
      </c>
    </row>
    <row r="199" spans="1:75" s="35" customFormat="1" ht="84.95" customHeight="1" x14ac:dyDescent="0.3">
      <c r="A199" s="214">
        <v>280</v>
      </c>
      <c r="B199" s="104" t="s">
        <v>652</v>
      </c>
      <c r="C199" s="217" t="s">
        <v>18</v>
      </c>
      <c r="D199" s="206"/>
      <c r="E199" s="74"/>
      <c r="F199" s="75"/>
      <c r="G199" s="74"/>
      <c r="H199" s="76"/>
      <c r="I199" s="105"/>
      <c r="J199" s="106"/>
      <c r="K199" s="107"/>
      <c r="L199" s="80"/>
      <c r="M199" s="81">
        <f t="shared" si="137"/>
        <v>0</v>
      </c>
      <c r="N199" s="82"/>
      <c r="O199" s="83">
        <f t="shared" si="138"/>
        <v>0</v>
      </c>
      <c r="P199" s="83">
        <f t="shared" si="139"/>
        <v>0</v>
      </c>
      <c r="Q199" s="108"/>
      <c r="R199" s="80"/>
      <c r="S199" s="81">
        <f t="shared" si="140"/>
        <v>0</v>
      </c>
      <c r="T199" s="82"/>
      <c r="U199" s="83">
        <f t="shared" si="141"/>
        <v>0</v>
      </c>
      <c r="V199" s="83">
        <f t="shared" si="142"/>
        <v>0</v>
      </c>
      <c r="W199" s="109"/>
      <c r="X199" s="80"/>
      <c r="Y199" s="81">
        <f t="shared" si="143"/>
        <v>0</v>
      </c>
      <c r="Z199" s="82"/>
      <c r="AA199" s="83">
        <f t="shared" si="144"/>
        <v>0</v>
      </c>
      <c r="AB199" s="83">
        <f t="shared" si="145"/>
        <v>0</v>
      </c>
      <c r="AC199" s="109"/>
      <c r="AD199" s="85" t="e">
        <f t="shared" si="114"/>
        <v>#DIV/0!</v>
      </c>
      <c r="AE199" s="86"/>
      <c r="AF199" s="87"/>
      <c r="AG199" s="88"/>
      <c r="AH199" s="114"/>
      <c r="AI199" s="86"/>
      <c r="AJ199" s="87"/>
      <c r="AK199" s="88"/>
      <c r="AL199" s="114"/>
      <c r="AM199" s="86">
        <v>18403</v>
      </c>
      <c r="AN199" s="87">
        <f>+AM199*0.19</f>
        <v>3496.57</v>
      </c>
      <c r="AO199" s="90">
        <f>+AN199+AM199</f>
        <v>21899.57</v>
      </c>
      <c r="AP199" s="91" t="s">
        <v>653</v>
      </c>
      <c r="AQ199" s="113">
        <v>5706</v>
      </c>
      <c r="AR199" s="111">
        <v>1084.1400000000001</v>
      </c>
      <c r="AS199" s="112">
        <v>6790.14</v>
      </c>
      <c r="AT199" s="91" t="s">
        <v>654</v>
      </c>
      <c r="AU199" s="86"/>
      <c r="AV199" s="87"/>
      <c r="AW199" s="90"/>
      <c r="AX199" s="197"/>
      <c r="AY199" s="243"/>
      <c r="AZ199" s="92"/>
      <c r="BA199" s="29"/>
      <c r="BB199" s="99"/>
      <c r="BC199" s="93"/>
      <c r="BD199" s="93"/>
      <c r="BE199" s="93"/>
      <c r="BF199" s="93"/>
      <c r="BG199" s="93"/>
      <c r="BH199" s="93">
        <f>+AM199</f>
        <v>18403</v>
      </c>
      <c r="BI199" s="93">
        <f>+AQ199</f>
        <v>5706</v>
      </c>
      <c r="BJ199" s="93"/>
      <c r="BK199" s="94">
        <f t="shared" si="115"/>
        <v>2</v>
      </c>
      <c r="BM199" s="95">
        <f t="shared" si="116"/>
        <v>12054.5</v>
      </c>
      <c r="BN199" s="96">
        <f t="shared" si="117"/>
        <v>18403</v>
      </c>
      <c r="BO199" s="248">
        <f>(SUM(BB199:BJ199)-BN199)/(BK199-1)</f>
        <v>5706</v>
      </c>
      <c r="BP199" s="183">
        <f t="shared" si="118"/>
        <v>10247.317600230805</v>
      </c>
      <c r="BQ199" s="184">
        <f t="shared" si="119"/>
        <v>8978.1348007255947</v>
      </c>
      <c r="BR199" s="232">
        <f t="shared" si="120"/>
        <v>0.74479528812688989</v>
      </c>
      <c r="BS199" s="184"/>
      <c r="BT199" s="97"/>
      <c r="BU199" s="171">
        <f t="shared" si="121"/>
        <v>12055</v>
      </c>
      <c r="BV199" s="175">
        <f t="shared" si="122"/>
        <v>2290</v>
      </c>
      <c r="BW199" s="176">
        <f t="shared" si="123"/>
        <v>14345</v>
      </c>
    </row>
    <row r="200" spans="1:75" s="35" customFormat="1" ht="84.95" customHeight="1" x14ac:dyDescent="0.3">
      <c r="A200" s="214">
        <v>281</v>
      </c>
      <c r="B200" s="104" t="s">
        <v>655</v>
      </c>
      <c r="C200" s="217" t="s">
        <v>18</v>
      </c>
      <c r="D200" s="206">
        <v>28409.81</v>
      </c>
      <c r="E200" s="74">
        <f>+D200*0.0562</f>
        <v>1596.6313220000002</v>
      </c>
      <c r="F200" s="75">
        <f>+E200+D200</f>
        <v>30006.441322000002</v>
      </c>
      <c r="G200" s="74">
        <f>+F200*0.19</f>
        <v>5701.2238511800006</v>
      </c>
      <c r="H200" s="76">
        <f>+G200+F200</f>
        <v>35707.665173180001</v>
      </c>
      <c r="I200" s="105"/>
      <c r="J200" s="106"/>
      <c r="K200" s="107"/>
      <c r="L200" s="80"/>
      <c r="M200" s="81"/>
      <c r="N200" s="82"/>
      <c r="O200" s="83"/>
      <c r="P200" s="83"/>
      <c r="Q200" s="108"/>
      <c r="R200" s="80"/>
      <c r="S200" s="81"/>
      <c r="T200" s="82"/>
      <c r="U200" s="83"/>
      <c r="V200" s="83"/>
      <c r="W200" s="109"/>
      <c r="X200" s="80"/>
      <c r="Y200" s="81"/>
      <c r="Z200" s="82"/>
      <c r="AA200" s="83"/>
      <c r="AB200" s="83"/>
      <c r="AC200" s="109"/>
      <c r="AD200" s="85" t="e">
        <f t="shared" ref="AD200:AD263" si="152">AVERAGE(N200,T200,Z200)</f>
        <v>#DIV/0!</v>
      </c>
      <c r="AE200" s="86"/>
      <c r="AF200" s="87"/>
      <c r="AG200" s="88"/>
      <c r="AH200" s="114"/>
      <c r="AI200" s="86"/>
      <c r="AJ200" s="87"/>
      <c r="AK200" s="88"/>
      <c r="AL200" s="114"/>
      <c r="AM200" s="86"/>
      <c r="AN200" s="87"/>
      <c r="AO200" s="90"/>
      <c r="AP200" s="91"/>
      <c r="AQ200" s="86"/>
      <c r="AR200" s="87"/>
      <c r="AS200" s="90"/>
      <c r="AT200" s="91"/>
      <c r="AU200" s="86"/>
      <c r="AV200" s="87"/>
      <c r="AW200" s="90"/>
      <c r="AX200" s="197"/>
      <c r="AY200" s="243"/>
      <c r="AZ200" s="92"/>
      <c r="BA200" s="29"/>
      <c r="BB200" s="99">
        <f>+F200*1.09</f>
        <v>32707.021040980006</v>
      </c>
      <c r="BC200" s="93"/>
      <c r="BD200" s="93"/>
      <c r="BE200" s="93"/>
      <c r="BF200" s="93"/>
      <c r="BG200" s="93"/>
      <c r="BH200" s="93"/>
      <c r="BI200" s="93"/>
      <c r="BJ200" s="93"/>
      <c r="BK200" s="94">
        <f t="shared" ref="BK200:BK263" si="153">COUNT(BB200:BJ200)</f>
        <v>1</v>
      </c>
      <c r="BM200" s="95">
        <f t="shared" ref="BM200:BM263" si="154">AVERAGE(BB200:BJ200)</f>
        <v>32707.021040980006</v>
      </c>
      <c r="BN200" s="96">
        <f t="shared" ref="BN200:BN263" si="155">MAX(BB200:BJ200)</f>
        <v>32707.021040980006</v>
      </c>
      <c r="BO200" s="248">
        <f>+BM200</f>
        <v>32707.021040980006</v>
      </c>
      <c r="BP200" s="183">
        <f t="shared" ref="BP200:BP263" si="156">GEOMEAN(BB200:BJ200)</f>
        <v>32707.021040980006</v>
      </c>
      <c r="BQ200" s="184">
        <f t="shared" ref="BQ200:BQ263" si="157">IF(BK200=1,0,STDEVA(BB200:BJ200))</f>
        <v>0</v>
      </c>
      <c r="BR200" s="232">
        <f t="shared" ref="BR200:BR263" si="158">+BQ200/BM200</f>
        <v>0</v>
      </c>
      <c r="BS200" s="184"/>
      <c r="BT200" s="97"/>
      <c r="BU200" s="171">
        <f t="shared" ref="BU200:BU263" si="159">ROUND(BM200,0)</f>
        <v>32707</v>
      </c>
      <c r="BV200" s="175">
        <f t="shared" ref="BV200:BV263" si="160">ROUND((BU200*0.19),0)</f>
        <v>6214</v>
      </c>
      <c r="BW200" s="176">
        <f t="shared" ref="BW200:BW263" si="161">+BV200+BU200</f>
        <v>38921</v>
      </c>
    </row>
    <row r="201" spans="1:75" s="35" customFormat="1" ht="84.95" customHeight="1" x14ac:dyDescent="0.3">
      <c r="A201" s="214">
        <v>282</v>
      </c>
      <c r="B201" s="104" t="s">
        <v>656</v>
      </c>
      <c r="C201" s="217" t="s">
        <v>18</v>
      </c>
      <c r="D201" s="206"/>
      <c r="E201" s="74"/>
      <c r="F201" s="75"/>
      <c r="G201" s="74"/>
      <c r="H201" s="76"/>
      <c r="I201" s="105"/>
      <c r="J201" s="106"/>
      <c r="K201" s="107"/>
      <c r="L201" s="80"/>
      <c r="M201" s="81">
        <f t="shared" ref="M201:M264" si="162">+L201*0.0562</f>
        <v>0</v>
      </c>
      <c r="N201" s="82"/>
      <c r="O201" s="83">
        <f t="shared" ref="O201:O264" si="163">+N201*0.19</f>
        <v>0</v>
      </c>
      <c r="P201" s="83">
        <f t="shared" ref="P201:P264" si="164">+N201+O201</f>
        <v>0</v>
      </c>
      <c r="Q201" s="108"/>
      <c r="R201" s="80"/>
      <c r="S201" s="81">
        <f t="shared" ref="S201:S264" si="165">+R201*0.0562</f>
        <v>0</v>
      </c>
      <c r="T201" s="82"/>
      <c r="U201" s="83">
        <f t="shared" ref="U201:U264" si="166">+T201*0.19</f>
        <v>0</v>
      </c>
      <c r="V201" s="83">
        <f t="shared" ref="V201:V264" si="167">+T201+U201</f>
        <v>0</v>
      </c>
      <c r="W201" s="109"/>
      <c r="X201" s="80"/>
      <c r="Y201" s="81">
        <f t="shared" ref="Y201:Y264" si="168">+X201*0.0562</f>
        <v>0</v>
      </c>
      <c r="Z201" s="82"/>
      <c r="AA201" s="83">
        <f t="shared" ref="AA201:AA264" si="169">+Z201*0.19</f>
        <v>0</v>
      </c>
      <c r="AB201" s="83">
        <f t="shared" ref="AB201:AB264" si="170">+AA201+Z201</f>
        <v>0</v>
      </c>
      <c r="AC201" s="109"/>
      <c r="AD201" s="85" t="e">
        <f t="shared" si="152"/>
        <v>#DIV/0!</v>
      </c>
      <c r="AE201" s="86"/>
      <c r="AF201" s="87"/>
      <c r="AG201" s="88"/>
      <c r="AH201" s="114"/>
      <c r="AI201" s="86"/>
      <c r="AJ201" s="87"/>
      <c r="AK201" s="88"/>
      <c r="AL201" s="114"/>
      <c r="AM201" s="86">
        <v>20924.000000000004</v>
      </c>
      <c r="AN201" s="87">
        <f>+AM201*0.19</f>
        <v>3975.5600000000009</v>
      </c>
      <c r="AO201" s="90">
        <f>+AN201+AM201</f>
        <v>24899.560000000005</v>
      </c>
      <c r="AP201" s="91" t="s">
        <v>657</v>
      </c>
      <c r="AQ201" s="113">
        <v>9487</v>
      </c>
      <c r="AR201" s="111">
        <v>1802.53</v>
      </c>
      <c r="AS201" s="112">
        <v>11289.53</v>
      </c>
      <c r="AT201" s="91" t="s">
        <v>658</v>
      </c>
      <c r="AU201" s="86"/>
      <c r="AV201" s="87"/>
      <c r="AW201" s="90"/>
      <c r="AX201" s="197"/>
      <c r="AY201" s="243"/>
      <c r="AZ201" s="92"/>
      <c r="BA201" s="29"/>
      <c r="BB201" s="99"/>
      <c r="BC201" s="93"/>
      <c r="BD201" s="93"/>
      <c r="BE201" s="93"/>
      <c r="BF201" s="93"/>
      <c r="BG201" s="93"/>
      <c r="BH201" s="93">
        <f>+AM201</f>
        <v>20924.000000000004</v>
      </c>
      <c r="BI201" s="93">
        <f>+AQ201</f>
        <v>9487</v>
      </c>
      <c r="BJ201" s="93"/>
      <c r="BK201" s="94">
        <f t="shared" si="153"/>
        <v>2</v>
      </c>
      <c r="BM201" s="95">
        <f t="shared" si="154"/>
        <v>15205.500000000002</v>
      </c>
      <c r="BN201" s="96">
        <f t="shared" si="155"/>
        <v>20924.000000000004</v>
      </c>
      <c r="BO201" s="248">
        <f>(SUM(BB201:BJ201)-BN201)/(BK201-1)</f>
        <v>9487</v>
      </c>
      <c r="BP201" s="183">
        <f t="shared" si="156"/>
        <v>14089.215308171</v>
      </c>
      <c r="BQ201" s="184">
        <f t="shared" si="157"/>
        <v>8087.1802564305481</v>
      </c>
      <c r="BR201" s="232">
        <f t="shared" si="158"/>
        <v>0.53185888372171564</v>
      </c>
      <c r="BS201" s="184"/>
      <c r="BT201" s="97"/>
      <c r="BU201" s="171">
        <f t="shared" si="159"/>
        <v>15206</v>
      </c>
      <c r="BV201" s="175">
        <f t="shared" si="160"/>
        <v>2889</v>
      </c>
      <c r="BW201" s="176">
        <f t="shared" si="161"/>
        <v>18095</v>
      </c>
    </row>
    <row r="202" spans="1:75" s="35" customFormat="1" ht="84.95" customHeight="1" x14ac:dyDescent="0.3">
      <c r="A202" s="214">
        <v>283</v>
      </c>
      <c r="B202" s="104" t="s">
        <v>659</v>
      </c>
      <c r="C202" s="217" t="s">
        <v>18</v>
      </c>
      <c r="D202" s="206"/>
      <c r="E202" s="74"/>
      <c r="F202" s="75"/>
      <c r="G202" s="74"/>
      <c r="H202" s="76"/>
      <c r="I202" s="105"/>
      <c r="J202" s="106"/>
      <c r="K202" s="107"/>
      <c r="L202" s="80"/>
      <c r="M202" s="81">
        <f t="shared" si="162"/>
        <v>0</v>
      </c>
      <c r="N202" s="82"/>
      <c r="O202" s="83">
        <f t="shared" si="163"/>
        <v>0</v>
      </c>
      <c r="P202" s="83">
        <f t="shared" si="164"/>
        <v>0</v>
      </c>
      <c r="Q202" s="108"/>
      <c r="R202" s="80"/>
      <c r="S202" s="81">
        <f t="shared" si="165"/>
        <v>0</v>
      </c>
      <c r="T202" s="82"/>
      <c r="U202" s="83">
        <f t="shared" si="166"/>
        <v>0</v>
      </c>
      <c r="V202" s="83">
        <f t="shared" si="167"/>
        <v>0</v>
      </c>
      <c r="W202" s="109"/>
      <c r="X202" s="80"/>
      <c r="Y202" s="81">
        <f t="shared" si="168"/>
        <v>0</v>
      </c>
      <c r="Z202" s="82"/>
      <c r="AA202" s="83">
        <f t="shared" si="169"/>
        <v>0</v>
      </c>
      <c r="AB202" s="83">
        <f t="shared" si="170"/>
        <v>0</v>
      </c>
      <c r="AC202" s="109"/>
      <c r="AD202" s="85" t="e">
        <f t="shared" si="152"/>
        <v>#DIV/0!</v>
      </c>
      <c r="AE202" s="86"/>
      <c r="AF202" s="87"/>
      <c r="AG202" s="88"/>
      <c r="AH202" s="114"/>
      <c r="AI202" s="86"/>
      <c r="AJ202" s="87"/>
      <c r="AK202" s="88"/>
      <c r="AL202" s="114"/>
      <c r="AM202" s="86">
        <v>37731</v>
      </c>
      <c r="AN202" s="87">
        <f>+AM202*0.19</f>
        <v>7168.89</v>
      </c>
      <c r="AO202" s="90">
        <f>+AN202+AM202</f>
        <v>44899.89</v>
      </c>
      <c r="AP202" s="91" t="s">
        <v>660</v>
      </c>
      <c r="AQ202" s="113">
        <v>9487</v>
      </c>
      <c r="AR202" s="111">
        <v>1802.53</v>
      </c>
      <c r="AS202" s="112">
        <v>11289.53</v>
      </c>
      <c r="AT202" s="91" t="s">
        <v>658</v>
      </c>
      <c r="AU202" s="86"/>
      <c r="AV202" s="87"/>
      <c r="AW202" s="90"/>
      <c r="AX202" s="197"/>
      <c r="AY202" s="243"/>
      <c r="AZ202" s="92"/>
      <c r="BA202" s="29"/>
      <c r="BB202" s="99"/>
      <c r="BC202" s="93"/>
      <c r="BD202" s="93"/>
      <c r="BE202" s="93"/>
      <c r="BF202" s="93"/>
      <c r="BG202" s="93"/>
      <c r="BH202" s="93">
        <f>+AM202</f>
        <v>37731</v>
      </c>
      <c r="BI202" s="93">
        <f>+AQ202</f>
        <v>9487</v>
      </c>
      <c r="BJ202" s="93"/>
      <c r="BK202" s="94">
        <f t="shared" si="153"/>
        <v>2</v>
      </c>
      <c r="BM202" s="95">
        <f t="shared" si="154"/>
        <v>23609</v>
      </c>
      <c r="BN202" s="96">
        <f t="shared" si="155"/>
        <v>37731</v>
      </c>
      <c r="BO202" s="248">
        <f>(SUM(BB202:BJ202)-BN202)/(BK202-1)</f>
        <v>9487</v>
      </c>
      <c r="BP202" s="183">
        <f t="shared" si="156"/>
        <v>18919.672222319285</v>
      </c>
      <c r="BQ202" s="184">
        <f t="shared" si="157"/>
        <v>19971.523927832848</v>
      </c>
      <c r="BR202" s="232">
        <f t="shared" si="158"/>
        <v>0.84592841407229646</v>
      </c>
      <c r="BS202" s="184"/>
      <c r="BT202" s="97"/>
      <c r="BU202" s="171">
        <f t="shared" si="159"/>
        <v>23609</v>
      </c>
      <c r="BV202" s="175">
        <f t="shared" si="160"/>
        <v>4486</v>
      </c>
      <c r="BW202" s="176">
        <f t="shared" si="161"/>
        <v>28095</v>
      </c>
    </row>
    <row r="203" spans="1:75" s="35" customFormat="1" ht="84.95" customHeight="1" x14ac:dyDescent="0.3">
      <c r="A203" s="214">
        <v>284</v>
      </c>
      <c r="B203" s="104" t="s">
        <v>661</v>
      </c>
      <c r="C203" s="217" t="s">
        <v>18</v>
      </c>
      <c r="D203" s="206"/>
      <c r="E203" s="74"/>
      <c r="F203" s="75"/>
      <c r="G203" s="74"/>
      <c r="H203" s="76"/>
      <c r="I203" s="105"/>
      <c r="J203" s="106"/>
      <c r="K203" s="107"/>
      <c r="L203" s="80"/>
      <c r="M203" s="81">
        <f t="shared" si="162"/>
        <v>0</v>
      </c>
      <c r="N203" s="82"/>
      <c r="O203" s="83">
        <f t="shared" si="163"/>
        <v>0</v>
      </c>
      <c r="P203" s="83">
        <f t="shared" si="164"/>
        <v>0</v>
      </c>
      <c r="Q203" s="108"/>
      <c r="R203" s="80"/>
      <c r="S203" s="81">
        <f t="shared" si="165"/>
        <v>0</v>
      </c>
      <c r="T203" s="82"/>
      <c r="U203" s="83">
        <f t="shared" si="166"/>
        <v>0</v>
      </c>
      <c r="V203" s="83">
        <f t="shared" si="167"/>
        <v>0</v>
      </c>
      <c r="W203" s="109"/>
      <c r="X203" s="80"/>
      <c r="Y203" s="81">
        <f t="shared" si="168"/>
        <v>0</v>
      </c>
      <c r="Z203" s="82"/>
      <c r="AA203" s="83">
        <f t="shared" si="169"/>
        <v>0</v>
      </c>
      <c r="AB203" s="83">
        <f t="shared" si="170"/>
        <v>0</v>
      </c>
      <c r="AC203" s="109"/>
      <c r="AD203" s="85" t="e">
        <f t="shared" si="152"/>
        <v>#DIV/0!</v>
      </c>
      <c r="AE203" s="86"/>
      <c r="AF203" s="87"/>
      <c r="AG203" s="88"/>
      <c r="AH203" s="114"/>
      <c r="AI203" s="86"/>
      <c r="AJ203" s="87"/>
      <c r="AK203" s="88"/>
      <c r="AL203" s="114"/>
      <c r="AM203" s="86"/>
      <c r="AN203" s="87"/>
      <c r="AO203" s="90"/>
      <c r="AP203" s="91"/>
      <c r="AQ203" s="113">
        <v>13521</v>
      </c>
      <c r="AR203" s="111">
        <v>2568.9900000000002</v>
      </c>
      <c r="AS203" s="112">
        <v>16089.99</v>
      </c>
      <c r="AT203" s="91" t="s">
        <v>650</v>
      </c>
      <c r="AU203" s="86"/>
      <c r="AV203" s="87"/>
      <c r="AW203" s="90"/>
      <c r="AX203" s="197"/>
      <c r="AY203" s="243"/>
      <c r="AZ203" s="92"/>
      <c r="BA203" s="29"/>
      <c r="BB203" s="99"/>
      <c r="BC203" s="93"/>
      <c r="BD203" s="93"/>
      <c r="BE203" s="93"/>
      <c r="BF203" s="93"/>
      <c r="BG203" s="93"/>
      <c r="BH203" s="93"/>
      <c r="BI203" s="93">
        <f>+AQ203</f>
        <v>13521</v>
      </c>
      <c r="BJ203" s="93"/>
      <c r="BK203" s="94">
        <f t="shared" si="153"/>
        <v>1</v>
      </c>
      <c r="BM203" s="95">
        <f t="shared" si="154"/>
        <v>13521</v>
      </c>
      <c r="BN203" s="96">
        <f t="shared" si="155"/>
        <v>13521</v>
      </c>
      <c r="BO203" s="248">
        <f t="shared" ref="BO203:BO212" si="171">+BM203</f>
        <v>13521</v>
      </c>
      <c r="BP203" s="183">
        <f t="shared" si="156"/>
        <v>13521</v>
      </c>
      <c r="BQ203" s="184">
        <f t="shared" si="157"/>
        <v>0</v>
      </c>
      <c r="BR203" s="232">
        <f t="shared" si="158"/>
        <v>0</v>
      </c>
      <c r="BS203" s="184"/>
      <c r="BT203" s="97"/>
      <c r="BU203" s="171">
        <f t="shared" si="159"/>
        <v>13521</v>
      </c>
      <c r="BV203" s="175">
        <f t="shared" si="160"/>
        <v>2569</v>
      </c>
      <c r="BW203" s="176">
        <f t="shared" si="161"/>
        <v>16090</v>
      </c>
    </row>
    <row r="204" spans="1:75" s="35" customFormat="1" ht="84.95" customHeight="1" x14ac:dyDescent="0.3">
      <c r="A204" s="214">
        <v>285</v>
      </c>
      <c r="B204" s="104" t="s">
        <v>662</v>
      </c>
      <c r="C204" s="217" t="s">
        <v>18</v>
      </c>
      <c r="D204" s="206"/>
      <c r="E204" s="74"/>
      <c r="F204" s="75"/>
      <c r="G204" s="74"/>
      <c r="H204" s="76"/>
      <c r="I204" s="105"/>
      <c r="J204" s="106"/>
      <c r="K204" s="107"/>
      <c r="L204" s="80"/>
      <c r="M204" s="81">
        <f t="shared" si="162"/>
        <v>0</v>
      </c>
      <c r="N204" s="82"/>
      <c r="O204" s="83">
        <f t="shared" si="163"/>
        <v>0</v>
      </c>
      <c r="P204" s="83">
        <f t="shared" si="164"/>
        <v>0</v>
      </c>
      <c r="Q204" s="108"/>
      <c r="R204" s="80"/>
      <c r="S204" s="81">
        <f t="shared" si="165"/>
        <v>0</v>
      </c>
      <c r="T204" s="82"/>
      <c r="U204" s="83">
        <f t="shared" si="166"/>
        <v>0</v>
      </c>
      <c r="V204" s="83">
        <f t="shared" si="167"/>
        <v>0</v>
      </c>
      <c r="W204" s="109"/>
      <c r="X204" s="80"/>
      <c r="Y204" s="81">
        <f t="shared" si="168"/>
        <v>0</v>
      </c>
      <c r="Z204" s="82"/>
      <c r="AA204" s="83">
        <f t="shared" si="169"/>
        <v>0</v>
      </c>
      <c r="AB204" s="83">
        <f t="shared" si="170"/>
        <v>0</v>
      </c>
      <c r="AC204" s="109"/>
      <c r="AD204" s="85" t="e">
        <f t="shared" si="152"/>
        <v>#DIV/0!</v>
      </c>
      <c r="AE204" s="86"/>
      <c r="AF204" s="87"/>
      <c r="AG204" s="88"/>
      <c r="AH204" s="114"/>
      <c r="AI204" s="86"/>
      <c r="AJ204" s="87"/>
      <c r="AK204" s="88"/>
      <c r="AL204" s="114"/>
      <c r="AM204" s="86"/>
      <c r="AN204" s="87"/>
      <c r="AO204" s="90"/>
      <c r="AP204" s="91"/>
      <c r="AQ204" s="113">
        <v>31008</v>
      </c>
      <c r="AR204" s="111">
        <v>5891.52</v>
      </c>
      <c r="AS204" s="112">
        <v>36899.520000000004</v>
      </c>
      <c r="AT204" s="91" t="s">
        <v>663</v>
      </c>
      <c r="AU204" s="86"/>
      <c r="AV204" s="87"/>
      <c r="AW204" s="90"/>
      <c r="AX204" s="197"/>
      <c r="AY204" s="243"/>
      <c r="AZ204" s="92"/>
      <c r="BA204" s="29"/>
      <c r="BB204" s="99"/>
      <c r="BC204" s="93"/>
      <c r="BD204" s="93"/>
      <c r="BE204" s="93"/>
      <c r="BF204" s="93"/>
      <c r="BG204" s="93"/>
      <c r="BH204" s="93"/>
      <c r="BI204" s="93">
        <f>+AQ204</f>
        <v>31008</v>
      </c>
      <c r="BJ204" s="93"/>
      <c r="BK204" s="94">
        <f t="shared" si="153"/>
        <v>1</v>
      </c>
      <c r="BM204" s="95">
        <f t="shared" si="154"/>
        <v>31008</v>
      </c>
      <c r="BN204" s="96">
        <f t="shared" si="155"/>
        <v>31008</v>
      </c>
      <c r="BO204" s="248">
        <f t="shared" si="171"/>
        <v>31008</v>
      </c>
      <c r="BP204" s="183">
        <f t="shared" si="156"/>
        <v>31008</v>
      </c>
      <c r="BQ204" s="184">
        <f t="shared" si="157"/>
        <v>0</v>
      </c>
      <c r="BR204" s="232">
        <f t="shared" si="158"/>
        <v>0</v>
      </c>
      <c r="BS204" s="184"/>
      <c r="BT204" s="97"/>
      <c r="BU204" s="171">
        <f t="shared" si="159"/>
        <v>31008</v>
      </c>
      <c r="BV204" s="175">
        <f t="shared" si="160"/>
        <v>5892</v>
      </c>
      <c r="BW204" s="176">
        <f t="shared" si="161"/>
        <v>36900</v>
      </c>
    </row>
    <row r="205" spans="1:75" s="35" customFormat="1" ht="84.95" customHeight="1" x14ac:dyDescent="0.3">
      <c r="A205" s="214">
        <v>286</v>
      </c>
      <c r="B205" s="104" t="s">
        <v>664</v>
      </c>
      <c r="C205" s="217" t="s">
        <v>18</v>
      </c>
      <c r="D205" s="206"/>
      <c r="E205" s="74"/>
      <c r="F205" s="75"/>
      <c r="G205" s="74"/>
      <c r="H205" s="76"/>
      <c r="I205" s="105"/>
      <c r="J205" s="106"/>
      <c r="K205" s="107"/>
      <c r="L205" s="80"/>
      <c r="M205" s="81">
        <f t="shared" si="162"/>
        <v>0</v>
      </c>
      <c r="N205" s="82"/>
      <c r="O205" s="83">
        <f t="shared" si="163"/>
        <v>0</v>
      </c>
      <c r="P205" s="83">
        <f t="shared" si="164"/>
        <v>0</v>
      </c>
      <c r="Q205" s="108"/>
      <c r="R205" s="80"/>
      <c r="S205" s="81">
        <f t="shared" si="165"/>
        <v>0</v>
      </c>
      <c r="T205" s="82"/>
      <c r="U205" s="83">
        <f t="shared" si="166"/>
        <v>0</v>
      </c>
      <c r="V205" s="83">
        <f t="shared" si="167"/>
        <v>0</v>
      </c>
      <c r="W205" s="109"/>
      <c r="X205" s="80"/>
      <c r="Y205" s="81">
        <f t="shared" si="168"/>
        <v>0</v>
      </c>
      <c r="Z205" s="82"/>
      <c r="AA205" s="83">
        <f t="shared" si="169"/>
        <v>0</v>
      </c>
      <c r="AB205" s="83">
        <f t="shared" si="170"/>
        <v>0</v>
      </c>
      <c r="AC205" s="109"/>
      <c r="AD205" s="85" t="e">
        <f t="shared" si="152"/>
        <v>#DIV/0!</v>
      </c>
      <c r="AE205" s="86"/>
      <c r="AF205" s="87"/>
      <c r="AG205" s="88"/>
      <c r="AH205" s="114"/>
      <c r="AI205" s="86"/>
      <c r="AJ205" s="87"/>
      <c r="AK205" s="88"/>
      <c r="AL205" s="114"/>
      <c r="AM205" s="86">
        <v>62941.000000000007</v>
      </c>
      <c r="AN205" s="87">
        <f>+AM205*0.19</f>
        <v>11958.79</v>
      </c>
      <c r="AO205" s="90">
        <f>+AN205+AM205</f>
        <v>74899.790000000008</v>
      </c>
      <c r="AP205" s="91" t="s">
        <v>665</v>
      </c>
      <c r="AQ205" s="86"/>
      <c r="AR205" s="87"/>
      <c r="AS205" s="90"/>
      <c r="AT205" s="91"/>
      <c r="AU205" s="86"/>
      <c r="AV205" s="87"/>
      <c r="AW205" s="90"/>
      <c r="AX205" s="197"/>
      <c r="AY205" s="243"/>
      <c r="AZ205" s="92"/>
      <c r="BA205" s="29"/>
      <c r="BB205" s="99"/>
      <c r="BC205" s="93"/>
      <c r="BD205" s="93"/>
      <c r="BE205" s="93"/>
      <c r="BF205" s="93"/>
      <c r="BG205" s="93"/>
      <c r="BH205" s="93">
        <f>+AM205</f>
        <v>62941.000000000007</v>
      </c>
      <c r="BI205" s="93"/>
      <c r="BJ205" s="93"/>
      <c r="BK205" s="94">
        <f t="shared" si="153"/>
        <v>1</v>
      </c>
      <c r="BM205" s="95">
        <f t="shared" si="154"/>
        <v>62941.000000000007</v>
      </c>
      <c r="BN205" s="96">
        <f t="shared" si="155"/>
        <v>62941.000000000007</v>
      </c>
      <c r="BO205" s="248">
        <f t="shared" si="171"/>
        <v>62941.000000000007</v>
      </c>
      <c r="BP205" s="183">
        <f t="shared" si="156"/>
        <v>62941.000000000007</v>
      </c>
      <c r="BQ205" s="184">
        <f t="shared" si="157"/>
        <v>0</v>
      </c>
      <c r="BR205" s="232">
        <f t="shared" si="158"/>
        <v>0</v>
      </c>
      <c r="BS205" s="184"/>
      <c r="BT205" s="97"/>
      <c r="BU205" s="171">
        <f t="shared" si="159"/>
        <v>62941</v>
      </c>
      <c r="BV205" s="175">
        <f t="shared" si="160"/>
        <v>11959</v>
      </c>
      <c r="BW205" s="176">
        <f t="shared" si="161"/>
        <v>74900</v>
      </c>
    </row>
    <row r="206" spans="1:75" s="35" customFormat="1" ht="84.95" customHeight="1" x14ac:dyDescent="0.3">
      <c r="A206" s="214">
        <v>287</v>
      </c>
      <c r="B206" s="104" t="s">
        <v>666</v>
      </c>
      <c r="C206" s="217" t="s">
        <v>18</v>
      </c>
      <c r="D206" s="206"/>
      <c r="E206" s="74"/>
      <c r="F206" s="75"/>
      <c r="G206" s="74"/>
      <c r="H206" s="76"/>
      <c r="I206" s="105"/>
      <c r="J206" s="106"/>
      <c r="K206" s="107"/>
      <c r="L206" s="80"/>
      <c r="M206" s="81">
        <f t="shared" si="162"/>
        <v>0</v>
      </c>
      <c r="N206" s="82"/>
      <c r="O206" s="83">
        <f t="shared" si="163"/>
        <v>0</v>
      </c>
      <c r="P206" s="83">
        <f t="shared" si="164"/>
        <v>0</v>
      </c>
      <c r="Q206" s="108"/>
      <c r="R206" s="80"/>
      <c r="S206" s="81">
        <f t="shared" si="165"/>
        <v>0</v>
      </c>
      <c r="T206" s="82"/>
      <c r="U206" s="83">
        <f t="shared" si="166"/>
        <v>0</v>
      </c>
      <c r="V206" s="83">
        <f t="shared" si="167"/>
        <v>0</v>
      </c>
      <c r="W206" s="109"/>
      <c r="X206" s="80"/>
      <c r="Y206" s="81">
        <f t="shared" si="168"/>
        <v>0</v>
      </c>
      <c r="Z206" s="82"/>
      <c r="AA206" s="83">
        <f t="shared" si="169"/>
        <v>0</v>
      </c>
      <c r="AB206" s="83">
        <f t="shared" si="170"/>
        <v>0</v>
      </c>
      <c r="AC206" s="109"/>
      <c r="AD206" s="85" t="e">
        <f t="shared" si="152"/>
        <v>#DIV/0!</v>
      </c>
      <c r="AE206" s="86"/>
      <c r="AF206" s="87"/>
      <c r="AG206" s="88"/>
      <c r="AH206" s="114"/>
      <c r="AI206" s="86"/>
      <c r="AJ206" s="87"/>
      <c r="AK206" s="88"/>
      <c r="AL206" s="114"/>
      <c r="AM206" s="86">
        <v>105798</v>
      </c>
      <c r="AN206" s="87">
        <f>+AM206*0.19</f>
        <v>20101.62</v>
      </c>
      <c r="AO206" s="90">
        <f>+AN206+AM206</f>
        <v>125899.62</v>
      </c>
      <c r="AP206" s="91" t="s">
        <v>667</v>
      </c>
      <c r="AQ206" s="86"/>
      <c r="AR206" s="87"/>
      <c r="AS206" s="90"/>
      <c r="AT206" s="91"/>
      <c r="AU206" s="86"/>
      <c r="AV206" s="87"/>
      <c r="AW206" s="90"/>
      <c r="AX206" s="197"/>
      <c r="AY206" s="243"/>
      <c r="AZ206" s="92"/>
      <c r="BA206" s="29"/>
      <c r="BB206" s="99"/>
      <c r="BC206" s="93"/>
      <c r="BD206" s="93"/>
      <c r="BE206" s="93"/>
      <c r="BF206" s="93"/>
      <c r="BG206" s="93"/>
      <c r="BH206" s="93">
        <f>+AM206</f>
        <v>105798</v>
      </c>
      <c r="BI206" s="93"/>
      <c r="BJ206" s="93"/>
      <c r="BK206" s="94">
        <f t="shared" si="153"/>
        <v>1</v>
      </c>
      <c r="BM206" s="95">
        <f t="shared" si="154"/>
        <v>105798</v>
      </c>
      <c r="BN206" s="96">
        <f t="shared" si="155"/>
        <v>105798</v>
      </c>
      <c r="BO206" s="248">
        <f t="shared" si="171"/>
        <v>105798</v>
      </c>
      <c r="BP206" s="183">
        <f t="shared" si="156"/>
        <v>105798</v>
      </c>
      <c r="BQ206" s="184">
        <f t="shared" si="157"/>
        <v>0</v>
      </c>
      <c r="BR206" s="232">
        <f t="shared" si="158"/>
        <v>0</v>
      </c>
      <c r="BS206" s="184"/>
      <c r="BT206" s="97"/>
      <c r="BU206" s="171">
        <f t="shared" si="159"/>
        <v>105798</v>
      </c>
      <c r="BV206" s="175">
        <f t="shared" si="160"/>
        <v>20102</v>
      </c>
      <c r="BW206" s="176">
        <f t="shared" si="161"/>
        <v>125900</v>
      </c>
    </row>
    <row r="207" spans="1:75" s="35" customFormat="1" ht="84.95" customHeight="1" x14ac:dyDescent="0.3">
      <c r="A207" s="214">
        <v>288</v>
      </c>
      <c r="B207" s="104" t="s">
        <v>668</v>
      </c>
      <c r="C207" s="217" t="s">
        <v>18</v>
      </c>
      <c r="D207" s="206"/>
      <c r="E207" s="74"/>
      <c r="F207" s="75"/>
      <c r="G207" s="74"/>
      <c r="H207" s="76"/>
      <c r="I207" s="105"/>
      <c r="J207" s="106"/>
      <c r="K207" s="107"/>
      <c r="L207" s="80"/>
      <c r="M207" s="81">
        <f t="shared" si="162"/>
        <v>0</v>
      </c>
      <c r="N207" s="82"/>
      <c r="O207" s="83">
        <f t="shared" si="163"/>
        <v>0</v>
      </c>
      <c r="P207" s="83">
        <f t="shared" si="164"/>
        <v>0</v>
      </c>
      <c r="Q207" s="108"/>
      <c r="R207" s="80"/>
      <c r="S207" s="81">
        <f t="shared" si="165"/>
        <v>0</v>
      </c>
      <c r="T207" s="82"/>
      <c r="U207" s="83">
        <f t="shared" si="166"/>
        <v>0</v>
      </c>
      <c r="V207" s="83">
        <f t="shared" si="167"/>
        <v>0</v>
      </c>
      <c r="W207" s="109"/>
      <c r="X207" s="80"/>
      <c r="Y207" s="81">
        <f t="shared" si="168"/>
        <v>0</v>
      </c>
      <c r="Z207" s="82"/>
      <c r="AA207" s="83">
        <f t="shared" si="169"/>
        <v>0</v>
      </c>
      <c r="AB207" s="83">
        <f t="shared" si="170"/>
        <v>0</v>
      </c>
      <c r="AC207" s="109"/>
      <c r="AD207" s="85" t="e">
        <f t="shared" si="152"/>
        <v>#DIV/0!</v>
      </c>
      <c r="AE207" s="86"/>
      <c r="AF207" s="87"/>
      <c r="AG207" s="88"/>
      <c r="AH207" s="114"/>
      <c r="AI207" s="86"/>
      <c r="AJ207" s="87"/>
      <c r="AK207" s="88"/>
      <c r="AL207" s="114"/>
      <c r="AM207" s="86">
        <v>148655.00000000003</v>
      </c>
      <c r="AN207" s="87">
        <f>+AM207*0.19</f>
        <v>28244.450000000004</v>
      </c>
      <c r="AO207" s="90">
        <f>+AN207+AM207</f>
        <v>176899.45000000004</v>
      </c>
      <c r="AP207" s="91" t="s">
        <v>669</v>
      </c>
      <c r="AQ207" s="86"/>
      <c r="AR207" s="87"/>
      <c r="AS207" s="90"/>
      <c r="AT207" s="91"/>
      <c r="AU207" s="86"/>
      <c r="AV207" s="87"/>
      <c r="AW207" s="90"/>
      <c r="AX207" s="197"/>
      <c r="AY207" s="243"/>
      <c r="AZ207" s="92"/>
      <c r="BA207" s="29"/>
      <c r="BB207" s="99"/>
      <c r="BC207" s="93"/>
      <c r="BD207" s="93"/>
      <c r="BE207" s="93"/>
      <c r="BF207" s="93"/>
      <c r="BG207" s="93"/>
      <c r="BH207" s="93">
        <f>+AM207</f>
        <v>148655.00000000003</v>
      </c>
      <c r="BI207" s="93"/>
      <c r="BJ207" s="93"/>
      <c r="BK207" s="94">
        <f t="shared" si="153"/>
        <v>1</v>
      </c>
      <c r="BM207" s="95">
        <f t="shared" si="154"/>
        <v>148655.00000000003</v>
      </c>
      <c r="BN207" s="96">
        <f t="shared" si="155"/>
        <v>148655.00000000003</v>
      </c>
      <c r="BO207" s="248">
        <f t="shared" si="171"/>
        <v>148655.00000000003</v>
      </c>
      <c r="BP207" s="183">
        <f t="shared" si="156"/>
        <v>148655.00000000003</v>
      </c>
      <c r="BQ207" s="184">
        <f t="shared" si="157"/>
        <v>0</v>
      </c>
      <c r="BR207" s="232">
        <f t="shared" si="158"/>
        <v>0</v>
      </c>
      <c r="BS207" s="184"/>
      <c r="BT207" s="97"/>
      <c r="BU207" s="171">
        <f t="shared" si="159"/>
        <v>148655</v>
      </c>
      <c r="BV207" s="175">
        <f t="shared" si="160"/>
        <v>28244</v>
      </c>
      <c r="BW207" s="176">
        <f t="shared" si="161"/>
        <v>176899</v>
      </c>
    </row>
    <row r="208" spans="1:75" s="35" customFormat="1" ht="84.95" customHeight="1" x14ac:dyDescent="0.3">
      <c r="A208" s="214">
        <v>289</v>
      </c>
      <c r="B208" s="104" t="s">
        <v>670</v>
      </c>
      <c r="C208" s="217" t="s">
        <v>18</v>
      </c>
      <c r="D208" s="206"/>
      <c r="E208" s="74"/>
      <c r="F208" s="75"/>
      <c r="G208" s="74"/>
      <c r="H208" s="76"/>
      <c r="I208" s="105"/>
      <c r="J208" s="106"/>
      <c r="K208" s="107"/>
      <c r="L208" s="80"/>
      <c r="M208" s="81">
        <f t="shared" si="162"/>
        <v>0</v>
      </c>
      <c r="N208" s="82"/>
      <c r="O208" s="83">
        <f t="shared" si="163"/>
        <v>0</v>
      </c>
      <c r="P208" s="83">
        <f t="shared" si="164"/>
        <v>0</v>
      </c>
      <c r="Q208" s="108"/>
      <c r="R208" s="80"/>
      <c r="S208" s="81">
        <f t="shared" si="165"/>
        <v>0</v>
      </c>
      <c r="T208" s="82"/>
      <c r="U208" s="83">
        <f t="shared" si="166"/>
        <v>0</v>
      </c>
      <c r="V208" s="83">
        <f t="shared" si="167"/>
        <v>0</v>
      </c>
      <c r="W208" s="109"/>
      <c r="X208" s="80"/>
      <c r="Y208" s="81">
        <f t="shared" si="168"/>
        <v>0</v>
      </c>
      <c r="Z208" s="82"/>
      <c r="AA208" s="83">
        <f t="shared" si="169"/>
        <v>0</v>
      </c>
      <c r="AB208" s="83">
        <f t="shared" si="170"/>
        <v>0</v>
      </c>
      <c r="AC208" s="109"/>
      <c r="AD208" s="85" t="e">
        <f t="shared" si="152"/>
        <v>#DIV/0!</v>
      </c>
      <c r="AE208" s="86"/>
      <c r="AF208" s="87"/>
      <c r="AG208" s="88"/>
      <c r="AH208" s="114"/>
      <c r="AI208" s="86"/>
      <c r="AJ208" s="87"/>
      <c r="AK208" s="88"/>
      <c r="AL208" s="114"/>
      <c r="AM208" s="86">
        <v>162100</v>
      </c>
      <c r="AN208" s="87">
        <f>+AM208*0.19</f>
        <v>30799</v>
      </c>
      <c r="AO208" s="90">
        <f>+AN208+AM208</f>
        <v>192899</v>
      </c>
      <c r="AP208" s="91" t="s">
        <v>671</v>
      </c>
      <c r="AQ208" s="86"/>
      <c r="AR208" s="87"/>
      <c r="AS208" s="90"/>
      <c r="AT208" s="91"/>
      <c r="AU208" s="86"/>
      <c r="AV208" s="87"/>
      <c r="AW208" s="90"/>
      <c r="AX208" s="197"/>
      <c r="AY208" s="243"/>
      <c r="AZ208" s="92"/>
      <c r="BA208" s="29"/>
      <c r="BB208" s="99"/>
      <c r="BC208" s="93"/>
      <c r="BD208" s="93"/>
      <c r="BE208" s="93"/>
      <c r="BF208" s="93"/>
      <c r="BG208" s="93"/>
      <c r="BH208" s="93">
        <f>+AM208</f>
        <v>162100</v>
      </c>
      <c r="BI208" s="93"/>
      <c r="BJ208" s="93"/>
      <c r="BK208" s="94">
        <f t="shared" si="153"/>
        <v>1</v>
      </c>
      <c r="BM208" s="95">
        <f t="shared" si="154"/>
        <v>162100</v>
      </c>
      <c r="BN208" s="96">
        <f t="shared" si="155"/>
        <v>162100</v>
      </c>
      <c r="BO208" s="248">
        <f t="shared" si="171"/>
        <v>162100</v>
      </c>
      <c r="BP208" s="183">
        <f t="shared" si="156"/>
        <v>162100</v>
      </c>
      <c r="BQ208" s="184">
        <f t="shared" si="157"/>
        <v>0</v>
      </c>
      <c r="BR208" s="232">
        <f t="shared" si="158"/>
        <v>0</v>
      </c>
      <c r="BS208" s="184"/>
      <c r="BT208" s="97"/>
      <c r="BU208" s="171">
        <f t="shared" si="159"/>
        <v>162100</v>
      </c>
      <c r="BV208" s="175">
        <f t="shared" si="160"/>
        <v>30799</v>
      </c>
      <c r="BW208" s="176">
        <f t="shared" si="161"/>
        <v>192899</v>
      </c>
    </row>
    <row r="209" spans="1:75" s="35" customFormat="1" ht="84.95" customHeight="1" x14ac:dyDescent="0.3">
      <c r="A209" s="214">
        <v>290</v>
      </c>
      <c r="B209" s="104" t="s">
        <v>672</v>
      </c>
      <c r="C209" s="217" t="s">
        <v>18</v>
      </c>
      <c r="D209" s="209">
        <v>137833.53806722688</v>
      </c>
      <c r="E209" s="74">
        <f>+D209*0.0562</f>
        <v>7746.2448393781506</v>
      </c>
      <c r="F209" s="75">
        <f>+E209+D209</f>
        <v>145579.78290660502</v>
      </c>
      <c r="G209" s="74">
        <f>+F209*0.19</f>
        <v>27660.158752254953</v>
      </c>
      <c r="H209" s="76">
        <f>+G209+F209</f>
        <v>173239.94165885996</v>
      </c>
      <c r="I209" s="105"/>
      <c r="J209" s="106"/>
      <c r="K209" s="107"/>
      <c r="L209" s="80"/>
      <c r="M209" s="81">
        <f t="shared" si="162"/>
        <v>0</v>
      </c>
      <c r="N209" s="82"/>
      <c r="O209" s="83">
        <f t="shared" si="163"/>
        <v>0</v>
      </c>
      <c r="P209" s="83">
        <f t="shared" si="164"/>
        <v>0</v>
      </c>
      <c r="Q209" s="108"/>
      <c r="R209" s="80"/>
      <c r="S209" s="81">
        <f t="shared" si="165"/>
        <v>0</v>
      </c>
      <c r="T209" s="82"/>
      <c r="U209" s="83">
        <f t="shared" si="166"/>
        <v>0</v>
      </c>
      <c r="V209" s="83">
        <f t="shared" si="167"/>
        <v>0</v>
      </c>
      <c r="W209" s="109"/>
      <c r="X209" s="80"/>
      <c r="Y209" s="81">
        <f t="shared" si="168"/>
        <v>0</v>
      </c>
      <c r="Z209" s="82"/>
      <c r="AA209" s="83">
        <f t="shared" si="169"/>
        <v>0</v>
      </c>
      <c r="AB209" s="83">
        <f t="shared" si="170"/>
        <v>0</v>
      </c>
      <c r="AC209" s="109"/>
      <c r="AD209" s="85" t="e">
        <f t="shared" si="152"/>
        <v>#DIV/0!</v>
      </c>
      <c r="AE209" s="86"/>
      <c r="AF209" s="87"/>
      <c r="AG209" s="88"/>
      <c r="AH209" s="114"/>
      <c r="AI209" s="86"/>
      <c r="AJ209" s="87"/>
      <c r="AK209" s="88"/>
      <c r="AL209" s="114"/>
      <c r="AM209" s="86"/>
      <c r="AN209" s="87"/>
      <c r="AO209" s="90"/>
      <c r="AP209" s="91"/>
      <c r="AQ209" s="86"/>
      <c r="AR209" s="87"/>
      <c r="AS209" s="90"/>
      <c r="AT209" s="91"/>
      <c r="AU209" s="86"/>
      <c r="AV209" s="87"/>
      <c r="AW209" s="90"/>
      <c r="AX209" s="197"/>
      <c r="AY209" s="243"/>
      <c r="AZ209" s="92"/>
      <c r="BA209" s="29"/>
      <c r="BB209" s="99">
        <f>+F209*1.09</f>
        <v>158681.96336819947</v>
      </c>
      <c r="BC209" s="93"/>
      <c r="BD209" s="93"/>
      <c r="BE209" s="93"/>
      <c r="BF209" s="93"/>
      <c r="BG209" s="93"/>
      <c r="BH209" s="93"/>
      <c r="BI209" s="93"/>
      <c r="BJ209" s="93"/>
      <c r="BK209" s="94">
        <f t="shared" si="153"/>
        <v>1</v>
      </c>
      <c r="BM209" s="95">
        <f t="shared" si="154"/>
        <v>158681.96336819947</v>
      </c>
      <c r="BN209" s="96">
        <f t="shared" si="155"/>
        <v>158681.96336819947</v>
      </c>
      <c r="BO209" s="248">
        <f t="shared" si="171"/>
        <v>158681.96336819947</v>
      </c>
      <c r="BP209" s="183">
        <f t="shared" si="156"/>
        <v>158681.96336819947</v>
      </c>
      <c r="BQ209" s="184">
        <f t="shared" si="157"/>
        <v>0</v>
      </c>
      <c r="BR209" s="232">
        <f t="shared" si="158"/>
        <v>0</v>
      </c>
      <c r="BS209" s="184"/>
      <c r="BT209" s="97"/>
      <c r="BU209" s="171">
        <f t="shared" si="159"/>
        <v>158682</v>
      </c>
      <c r="BV209" s="175">
        <f t="shared" si="160"/>
        <v>30150</v>
      </c>
      <c r="BW209" s="176">
        <f t="shared" si="161"/>
        <v>188832</v>
      </c>
    </row>
    <row r="210" spans="1:75" s="35" customFormat="1" ht="84.95" customHeight="1" x14ac:dyDescent="0.3">
      <c r="A210" s="214">
        <v>291</v>
      </c>
      <c r="B210" s="104" t="s">
        <v>673</v>
      </c>
      <c r="C210" s="217" t="s">
        <v>18</v>
      </c>
      <c r="D210" s="206"/>
      <c r="E210" s="74"/>
      <c r="F210" s="75"/>
      <c r="G210" s="74"/>
      <c r="H210" s="76"/>
      <c r="I210" s="105"/>
      <c r="J210" s="106"/>
      <c r="K210" s="107"/>
      <c r="L210" s="80"/>
      <c r="M210" s="81">
        <f t="shared" si="162"/>
        <v>0</v>
      </c>
      <c r="N210" s="82"/>
      <c r="O210" s="83">
        <f t="shared" si="163"/>
        <v>0</v>
      </c>
      <c r="P210" s="83">
        <f t="shared" si="164"/>
        <v>0</v>
      </c>
      <c r="Q210" s="108"/>
      <c r="R210" s="80"/>
      <c r="S210" s="81">
        <f t="shared" si="165"/>
        <v>0</v>
      </c>
      <c r="T210" s="82"/>
      <c r="U210" s="83">
        <f t="shared" si="166"/>
        <v>0</v>
      </c>
      <c r="V210" s="83">
        <f t="shared" si="167"/>
        <v>0</v>
      </c>
      <c r="W210" s="109"/>
      <c r="X210" s="80"/>
      <c r="Y210" s="81">
        <f t="shared" si="168"/>
        <v>0</v>
      </c>
      <c r="Z210" s="82"/>
      <c r="AA210" s="83">
        <f t="shared" si="169"/>
        <v>0</v>
      </c>
      <c r="AB210" s="83">
        <f t="shared" si="170"/>
        <v>0</v>
      </c>
      <c r="AC210" s="109"/>
      <c r="AD210" s="85" t="e">
        <f t="shared" si="152"/>
        <v>#DIV/0!</v>
      </c>
      <c r="AE210" s="86"/>
      <c r="AF210" s="87"/>
      <c r="AG210" s="88"/>
      <c r="AH210" s="114"/>
      <c r="AI210" s="86"/>
      <c r="AJ210" s="87"/>
      <c r="AK210" s="88"/>
      <c r="AL210" s="114"/>
      <c r="AM210" s="86">
        <v>189832.00000000003</v>
      </c>
      <c r="AN210" s="87">
        <f>+AM210*0.19</f>
        <v>36068.080000000009</v>
      </c>
      <c r="AO210" s="90">
        <f>+AN210+AM210</f>
        <v>225900.08000000005</v>
      </c>
      <c r="AP210" s="91" t="s">
        <v>674</v>
      </c>
      <c r="AQ210" s="86"/>
      <c r="AR210" s="87"/>
      <c r="AS210" s="90"/>
      <c r="AT210" s="91"/>
      <c r="AU210" s="86"/>
      <c r="AV210" s="87"/>
      <c r="AW210" s="90"/>
      <c r="AX210" s="197"/>
      <c r="AY210" s="243"/>
      <c r="AZ210" s="92"/>
      <c r="BA210" s="29"/>
      <c r="BB210" s="99"/>
      <c r="BC210" s="93"/>
      <c r="BD210" s="93"/>
      <c r="BE210" s="93"/>
      <c r="BF210" s="93"/>
      <c r="BG210" s="93"/>
      <c r="BH210" s="93">
        <f>+AM210</f>
        <v>189832.00000000003</v>
      </c>
      <c r="BI210" s="93"/>
      <c r="BJ210" s="93"/>
      <c r="BK210" s="94">
        <f t="shared" si="153"/>
        <v>1</v>
      </c>
      <c r="BM210" s="95">
        <f t="shared" si="154"/>
        <v>189832.00000000003</v>
      </c>
      <c r="BN210" s="96">
        <f t="shared" si="155"/>
        <v>189832.00000000003</v>
      </c>
      <c r="BO210" s="248">
        <f t="shared" si="171"/>
        <v>189832.00000000003</v>
      </c>
      <c r="BP210" s="183">
        <f t="shared" si="156"/>
        <v>189832.00000000003</v>
      </c>
      <c r="BQ210" s="184">
        <f t="shared" si="157"/>
        <v>0</v>
      </c>
      <c r="BR210" s="232">
        <f t="shared" si="158"/>
        <v>0</v>
      </c>
      <c r="BS210" s="184"/>
      <c r="BT210" s="97"/>
      <c r="BU210" s="171">
        <f t="shared" si="159"/>
        <v>189832</v>
      </c>
      <c r="BV210" s="175">
        <f t="shared" si="160"/>
        <v>36068</v>
      </c>
      <c r="BW210" s="176">
        <f t="shared" si="161"/>
        <v>225900</v>
      </c>
    </row>
    <row r="211" spans="1:75" s="35" customFormat="1" ht="84.95" customHeight="1" x14ac:dyDescent="0.3">
      <c r="A211" s="214">
        <v>292</v>
      </c>
      <c r="B211" s="104" t="s">
        <v>675</v>
      </c>
      <c r="C211" s="217" t="s">
        <v>18</v>
      </c>
      <c r="D211" s="206"/>
      <c r="E211" s="74"/>
      <c r="F211" s="75"/>
      <c r="G211" s="74"/>
      <c r="H211" s="76"/>
      <c r="I211" s="105"/>
      <c r="J211" s="106"/>
      <c r="K211" s="107"/>
      <c r="L211" s="80"/>
      <c r="M211" s="81">
        <f t="shared" si="162"/>
        <v>0</v>
      </c>
      <c r="N211" s="82"/>
      <c r="O211" s="83">
        <f t="shared" si="163"/>
        <v>0</v>
      </c>
      <c r="P211" s="83">
        <f t="shared" si="164"/>
        <v>0</v>
      </c>
      <c r="Q211" s="108"/>
      <c r="R211" s="80"/>
      <c r="S211" s="81">
        <f t="shared" si="165"/>
        <v>0</v>
      </c>
      <c r="T211" s="82"/>
      <c r="U211" s="83">
        <f t="shared" si="166"/>
        <v>0</v>
      </c>
      <c r="V211" s="83">
        <f t="shared" si="167"/>
        <v>0</v>
      </c>
      <c r="W211" s="109"/>
      <c r="X211" s="80"/>
      <c r="Y211" s="81">
        <f t="shared" si="168"/>
        <v>0</v>
      </c>
      <c r="Z211" s="82"/>
      <c r="AA211" s="83">
        <f t="shared" si="169"/>
        <v>0</v>
      </c>
      <c r="AB211" s="83">
        <f t="shared" si="170"/>
        <v>0</v>
      </c>
      <c r="AC211" s="109"/>
      <c r="AD211" s="85" t="e">
        <f t="shared" si="152"/>
        <v>#DIV/0!</v>
      </c>
      <c r="AE211" s="86"/>
      <c r="AF211" s="87"/>
      <c r="AG211" s="88"/>
      <c r="AH211" s="114"/>
      <c r="AI211" s="86"/>
      <c r="AJ211" s="87"/>
      <c r="AK211" s="88"/>
      <c r="AL211" s="114"/>
      <c r="AM211" s="86">
        <v>17563</v>
      </c>
      <c r="AN211" s="87">
        <f>+AM211*0.19</f>
        <v>3336.9700000000003</v>
      </c>
      <c r="AO211" s="90">
        <f>+AN211+AM211</f>
        <v>20899.97</v>
      </c>
      <c r="AP211" s="91" t="s">
        <v>676</v>
      </c>
      <c r="AQ211" s="86"/>
      <c r="AR211" s="87"/>
      <c r="AS211" s="90"/>
      <c r="AT211" s="91"/>
      <c r="AU211" s="86"/>
      <c r="AV211" s="87"/>
      <c r="AW211" s="90"/>
      <c r="AX211" s="197"/>
      <c r="AY211" s="243"/>
      <c r="AZ211" s="92"/>
      <c r="BA211" s="29"/>
      <c r="BB211" s="99"/>
      <c r="BC211" s="93"/>
      <c r="BD211" s="93"/>
      <c r="BE211" s="93"/>
      <c r="BF211" s="93"/>
      <c r="BG211" s="93"/>
      <c r="BH211" s="93">
        <f>+AM211</f>
        <v>17563</v>
      </c>
      <c r="BI211" s="93"/>
      <c r="BJ211" s="93"/>
      <c r="BK211" s="94">
        <f t="shared" si="153"/>
        <v>1</v>
      </c>
      <c r="BM211" s="95">
        <f t="shared" si="154"/>
        <v>17563</v>
      </c>
      <c r="BN211" s="96">
        <f t="shared" si="155"/>
        <v>17563</v>
      </c>
      <c r="BO211" s="248">
        <f t="shared" si="171"/>
        <v>17563</v>
      </c>
      <c r="BP211" s="183">
        <f t="shared" si="156"/>
        <v>17563</v>
      </c>
      <c r="BQ211" s="184">
        <f t="shared" si="157"/>
        <v>0</v>
      </c>
      <c r="BR211" s="232">
        <f t="shared" si="158"/>
        <v>0</v>
      </c>
      <c r="BS211" s="184"/>
      <c r="BT211" s="97"/>
      <c r="BU211" s="171">
        <f t="shared" si="159"/>
        <v>17563</v>
      </c>
      <c r="BV211" s="175">
        <f t="shared" si="160"/>
        <v>3337</v>
      </c>
      <c r="BW211" s="176">
        <f t="shared" si="161"/>
        <v>20900</v>
      </c>
    </row>
    <row r="212" spans="1:75" s="35" customFormat="1" ht="84.95" customHeight="1" x14ac:dyDescent="0.3">
      <c r="A212" s="214">
        <v>293</v>
      </c>
      <c r="B212" s="104" t="s">
        <v>677</v>
      </c>
      <c r="C212" s="217" t="s">
        <v>18</v>
      </c>
      <c r="D212" s="206"/>
      <c r="E212" s="74"/>
      <c r="F212" s="75"/>
      <c r="G212" s="74"/>
      <c r="H212" s="76"/>
      <c r="I212" s="105"/>
      <c r="J212" s="106"/>
      <c r="K212" s="107"/>
      <c r="L212" s="80"/>
      <c r="M212" s="81">
        <f t="shared" si="162"/>
        <v>0</v>
      </c>
      <c r="N212" s="82"/>
      <c r="O212" s="83">
        <f t="shared" si="163"/>
        <v>0</v>
      </c>
      <c r="P212" s="83">
        <f t="shared" si="164"/>
        <v>0</v>
      </c>
      <c r="Q212" s="108"/>
      <c r="R212" s="80"/>
      <c r="S212" s="81">
        <f t="shared" si="165"/>
        <v>0</v>
      </c>
      <c r="T212" s="82"/>
      <c r="U212" s="83">
        <f t="shared" si="166"/>
        <v>0</v>
      </c>
      <c r="V212" s="83">
        <f t="shared" si="167"/>
        <v>0</v>
      </c>
      <c r="W212" s="109"/>
      <c r="X212" s="80"/>
      <c r="Y212" s="81">
        <f t="shared" si="168"/>
        <v>0</v>
      </c>
      <c r="Z212" s="82"/>
      <c r="AA212" s="83">
        <f t="shared" si="169"/>
        <v>0</v>
      </c>
      <c r="AB212" s="83">
        <f t="shared" si="170"/>
        <v>0</v>
      </c>
      <c r="AC212" s="109"/>
      <c r="AD212" s="85" t="e">
        <f t="shared" si="152"/>
        <v>#DIV/0!</v>
      </c>
      <c r="AE212" s="86"/>
      <c r="AF212" s="87"/>
      <c r="AG212" s="88"/>
      <c r="AH212" s="114"/>
      <c r="AI212" s="86"/>
      <c r="AJ212" s="87"/>
      <c r="AK212" s="88"/>
      <c r="AL212" s="114"/>
      <c r="AM212" s="86"/>
      <c r="AN212" s="87"/>
      <c r="AO212" s="90"/>
      <c r="AP212" s="91"/>
      <c r="AQ212" s="113">
        <v>4622</v>
      </c>
      <c r="AR212" s="111">
        <v>878.18000000000006</v>
      </c>
      <c r="AS212" s="112">
        <v>5500.18</v>
      </c>
      <c r="AT212" s="91" t="s">
        <v>678</v>
      </c>
      <c r="AU212" s="86"/>
      <c r="AV212" s="87"/>
      <c r="AW212" s="90"/>
      <c r="AX212" s="197"/>
      <c r="AY212" s="243"/>
      <c r="AZ212" s="92"/>
      <c r="BA212" s="29"/>
      <c r="BB212" s="99"/>
      <c r="BC212" s="93"/>
      <c r="BD212" s="93"/>
      <c r="BE212" s="93"/>
      <c r="BF212" s="93"/>
      <c r="BG212" s="93"/>
      <c r="BH212" s="93"/>
      <c r="BI212" s="93">
        <f>+AQ212</f>
        <v>4622</v>
      </c>
      <c r="BJ212" s="93"/>
      <c r="BK212" s="94">
        <f t="shared" si="153"/>
        <v>1</v>
      </c>
      <c r="BM212" s="95">
        <f t="shared" si="154"/>
        <v>4622</v>
      </c>
      <c r="BN212" s="96">
        <f t="shared" si="155"/>
        <v>4622</v>
      </c>
      <c r="BO212" s="248">
        <f t="shared" si="171"/>
        <v>4622</v>
      </c>
      <c r="BP212" s="183">
        <f t="shared" si="156"/>
        <v>4622</v>
      </c>
      <c r="BQ212" s="184">
        <f t="shared" si="157"/>
        <v>0</v>
      </c>
      <c r="BR212" s="232">
        <f t="shared" si="158"/>
        <v>0</v>
      </c>
      <c r="BS212" s="184"/>
      <c r="BT212" s="97"/>
      <c r="BU212" s="171">
        <f t="shared" si="159"/>
        <v>4622</v>
      </c>
      <c r="BV212" s="175">
        <f t="shared" si="160"/>
        <v>878</v>
      </c>
      <c r="BW212" s="176">
        <f t="shared" si="161"/>
        <v>5500</v>
      </c>
    </row>
    <row r="213" spans="1:75" s="35" customFormat="1" ht="84.95" customHeight="1" x14ac:dyDescent="0.3">
      <c r="A213" s="214">
        <v>294</v>
      </c>
      <c r="B213" s="104" t="s">
        <v>679</v>
      </c>
      <c r="C213" s="217" t="s">
        <v>18</v>
      </c>
      <c r="D213" s="206"/>
      <c r="E213" s="74"/>
      <c r="F213" s="75"/>
      <c r="G213" s="74"/>
      <c r="H213" s="76"/>
      <c r="I213" s="105"/>
      <c r="J213" s="106"/>
      <c r="K213" s="107"/>
      <c r="L213" s="80"/>
      <c r="M213" s="81">
        <f t="shared" si="162"/>
        <v>0</v>
      </c>
      <c r="N213" s="82"/>
      <c r="O213" s="83">
        <f t="shared" si="163"/>
        <v>0</v>
      </c>
      <c r="P213" s="83">
        <f t="shared" si="164"/>
        <v>0</v>
      </c>
      <c r="Q213" s="108"/>
      <c r="R213" s="80"/>
      <c r="S213" s="81">
        <f t="shared" si="165"/>
        <v>0</v>
      </c>
      <c r="T213" s="82"/>
      <c r="U213" s="83">
        <f t="shared" si="166"/>
        <v>0</v>
      </c>
      <c r="V213" s="83">
        <f t="shared" si="167"/>
        <v>0</v>
      </c>
      <c r="W213" s="109"/>
      <c r="X213" s="80"/>
      <c r="Y213" s="81">
        <f t="shared" si="168"/>
        <v>0</v>
      </c>
      <c r="Z213" s="82"/>
      <c r="AA213" s="83">
        <f t="shared" si="169"/>
        <v>0</v>
      </c>
      <c r="AB213" s="83">
        <f t="shared" si="170"/>
        <v>0</v>
      </c>
      <c r="AC213" s="109"/>
      <c r="AD213" s="85" t="e">
        <f t="shared" si="152"/>
        <v>#DIV/0!</v>
      </c>
      <c r="AE213" s="86"/>
      <c r="AF213" s="87"/>
      <c r="AG213" s="88"/>
      <c r="AH213" s="114"/>
      <c r="AI213" s="86"/>
      <c r="AJ213" s="87"/>
      <c r="AK213" s="88"/>
      <c r="AL213" s="114"/>
      <c r="AM213" s="86">
        <v>16723</v>
      </c>
      <c r="AN213" s="87">
        <f t="shared" ref="AN213:AN221" si="172">+AM213*0.19</f>
        <v>3177.37</v>
      </c>
      <c r="AO213" s="90">
        <f t="shared" ref="AO213:AO221" si="173">+AN213+AM213</f>
        <v>19900.37</v>
      </c>
      <c r="AP213" s="91" t="s">
        <v>680</v>
      </c>
      <c r="AQ213" s="113">
        <v>27227</v>
      </c>
      <c r="AR213" s="111">
        <v>5173.13</v>
      </c>
      <c r="AS213" s="112">
        <v>32400.13</v>
      </c>
      <c r="AT213" s="91" t="s">
        <v>681</v>
      </c>
      <c r="AU213" s="86"/>
      <c r="AV213" s="87"/>
      <c r="AW213" s="90"/>
      <c r="AX213" s="197"/>
      <c r="AY213" s="243"/>
      <c r="AZ213" s="92"/>
      <c r="BA213" s="29"/>
      <c r="BB213" s="99"/>
      <c r="BC213" s="93"/>
      <c r="BD213" s="93"/>
      <c r="BE213" s="93"/>
      <c r="BF213" s="93"/>
      <c r="BG213" s="93"/>
      <c r="BH213" s="93">
        <f t="shared" ref="BH213:BH221" si="174">+AM213</f>
        <v>16723</v>
      </c>
      <c r="BI213" s="93">
        <f>+AQ213</f>
        <v>27227</v>
      </c>
      <c r="BJ213" s="93"/>
      <c r="BK213" s="94">
        <f t="shared" si="153"/>
        <v>2</v>
      </c>
      <c r="BM213" s="95">
        <f t="shared" si="154"/>
        <v>21975</v>
      </c>
      <c r="BN213" s="96">
        <f t="shared" si="155"/>
        <v>27227</v>
      </c>
      <c r="BO213" s="248">
        <f>(SUM(BB213:BJ213)-BN213)/(BK213-1)</f>
        <v>16723</v>
      </c>
      <c r="BP213" s="183">
        <f t="shared" si="156"/>
        <v>21338.161143828678</v>
      </c>
      <c r="BQ213" s="184">
        <f t="shared" si="157"/>
        <v>7427.4496295834952</v>
      </c>
      <c r="BR213" s="232">
        <f t="shared" si="158"/>
        <v>0.33799543251802028</v>
      </c>
      <c r="BS213" s="184"/>
      <c r="BT213" s="97"/>
      <c r="BU213" s="171">
        <f t="shared" si="159"/>
        <v>21975</v>
      </c>
      <c r="BV213" s="175">
        <f t="shared" si="160"/>
        <v>4175</v>
      </c>
      <c r="BW213" s="176">
        <f t="shared" si="161"/>
        <v>26150</v>
      </c>
    </row>
    <row r="214" spans="1:75" s="35" customFormat="1" ht="84.95" customHeight="1" x14ac:dyDescent="0.3">
      <c r="A214" s="214">
        <v>295</v>
      </c>
      <c r="B214" s="104" t="s">
        <v>682</v>
      </c>
      <c r="C214" s="217" t="s">
        <v>18</v>
      </c>
      <c r="D214" s="206"/>
      <c r="E214" s="74"/>
      <c r="F214" s="75"/>
      <c r="G214" s="74"/>
      <c r="H214" s="76"/>
      <c r="I214" s="105"/>
      <c r="J214" s="106"/>
      <c r="K214" s="107"/>
      <c r="L214" s="80"/>
      <c r="M214" s="81">
        <f t="shared" si="162"/>
        <v>0</v>
      </c>
      <c r="N214" s="82"/>
      <c r="O214" s="83">
        <f t="shared" si="163"/>
        <v>0</v>
      </c>
      <c r="P214" s="83">
        <f t="shared" si="164"/>
        <v>0</v>
      </c>
      <c r="Q214" s="108"/>
      <c r="R214" s="80"/>
      <c r="S214" s="81">
        <f t="shared" si="165"/>
        <v>0</v>
      </c>
      <c r="T214" s="82"/>
      <c r="U214" s="83">
        <f t="shared" si="166"/>
        <v>0</v>
      </c>
      <c r="V214" s="83">
        <f t="shared" si="167"/>
        <v>0</v>
      </c>
      <c r="W214" s="109"/>
      <c r="X214" s="80"/>
      <c r="Y214" s="81">
        <f t="shared" si="168"/>
        <v>0</v>
      </c>
      <c r="Z214" s="82"/>
      <c r="AA214" s="83">
        <f t="shared" si="169"/>
        <v>0</v>
      </c>
      <c r="AB214" s="83">
        <f t="shared" si="170"/>
        <v>0</v>
      </c>
      <c r="AC214" s="109"/>
      <c r="AD214" s="85" t="e">
        <f t="shared" si="152"/>
        <v>#DIV/0!</v>
      </c>
      <c r="AE214" s="86"/>
      <c r="AF214" s="87"/>
      <c r="AG214" s="88"/>
      <c r="AH214" s="114"/>
      <c r="AI214" s="86"/>
      <c r="AJ214" s="87"/>
      <c r="AK214" s="88"/>
      <c r="AL214" s="114"/>
      <c r="AM214" s="86">
        <v>16722</v>
      </c>
      <c r="AN214" s="87">
        <f t="shared" si="172"/>
        <v>3177.18</v>
      </c>
      <c r="AO214" s="90">
        <f t="shared" si="173"/>
        <v>19899.18</v>
      </c>
      <c r="AP214" s="91" t="s">
        <v>683</v>
      </c>
      <c r="AQ214" s="86"/>
      <c r="AR214" s="87"/>
      <c r="AS214" s="90"/>
      <c r="AT214" s="91"/>
      <c r="AU214" s="86"/>
      <c r="AV214" s="87"/>
      <c r="AW214" s="90"/>
      <c r="AX214" s="197"/>
      <c r="AY214" s="243"/>
      <c r="AZ214" s="92"/>
      <c r="BA214" s="29"/>
      <c r="BB214" s="99"/>
      <c r="BC214" s="93"/>
      <c r="BD214" s="93"/>
      <c r="BE214" s="93"/>
      <c r="BF214" s="93"/>
      <c r="BG214" s="93"/>
      <c r="BH214" s="93">
        <f t="shared" si="174"/>
        <v>16722</v>
      </c>
      <c r="BI214" s="93"/>
      <c r="BJ214" s="93"/>
      <c r="BK214" s="94">
        <f t="shared" si="153"/>
        <v>1</v>
      </c>
      <c r="BM214" s="95">
        <f t="shared" si="154"/>
        <v>16722</v>
      </c>
      <c r="BN214" s="96">
        <f t="shared" si="155"/>
        <v>16722</v>
      </c>
      <c r="BO214" s="248">
        <f t="shared" ref="BO214:BO220" si="175">+BM214</f>
        <v>16722</v>
      </c>
      <c r="BP214" s="183">
        <f t="shared" si="156"/>
        <v>16722</v>
      </c>
      <c r="BQ214" s="184">
        <f t="shared" si="157"/>
        <v>0</v>
      </c>
      <c r="BR214" s="232">
        <f t="shared" si="158"/>
        <v>0</v>
      </c>
      <c r="BS214" s="184"/>
      <c r="BT214" s="97"/>
      <c r="BU214" s="171">
        <f t="shared" si="159"/>
        <v>16722</v>
      </c>
      <c r="BV214" s="175">
        <f t="shared" si="160"/>
        <v>3177</v>
      </c>
      <c r="BW214" s="176">
        <f t="shared" si="161"/>
        <v>19899</v>
      </c>
    </row>
    <row r="215" spans="1:75" s="35" customFormat="1" ht="84.95" customHeight="1" x14ac:dyDescent="0.3">
      <c r="A215" s="214">
        <v>296</v>
      </c>
      <c r="B215" s="104" t="s">
        <v>684</v>
      </c>
      <c r="C215" s="217" t="s">
        <v>18</v>
      </c>
      <c r="D215" s="206"/>
      <c r="E215" s="74"/>
      <c r="F215" s="75"/>
      <c r="G215" s="74"/>
      <c r="H215" s="76"/>
      <c r="I215" s="105"/>
      <c r="J215" s="106"/>
      <c r="K215" s="107"/>
      <c r="L215" s="80"/>
      <c r="M215" s="81">
        <f t="shared" si="162"/>
        <v>0</v>
      </c>
      <c r="N215" s="82"/>
      <c r="O215" s="83">
        <f t="shared" si="163"/>
        <v>0</v>
      </c>
      <c r="P215" s="83">
        <f t="shared" si="164"/>
        <v>0</v>
      </c>
      <c r="Q215" s="108"/>
      <c r="R215" s="80"/>
      <c r="S215" s="81">
        <f t="shared" si="165"/>
        <v>0</v>
      </c>
      <c r="T215" s="82"/>
      <c r="U215" s="83">
        <f t="shared" si="166"/>
        <v>0</v>
      </c>
      <c r="V215" s="83">
        <f t="shared" si="167"/>
        <v>0</v>
      </c>
      <c r="W215" s="109"/>
      <c r="X215" s="80"/>
      <c r="Y215" s="81">
        <f t="shared" si="168"/>
        <v>0</v>
      </c>
      <c r="Z215" s="82"/>
      <c r="AA215" s="83">
        <f t="shared" si="169"/>
        <v>0</v>
      </c>
      <c r="AB215" s="83">
        <f t="shared" si="170"/>
        <v>0</v>
      </c>
      <c r="AC215" s="109"/>
      <c r="AD215" s="85" t="e">
        <f t="shared" si="152"/>
        <v>#DIV/0!</v>
      </c>
      <c r="AE215" s="86"/>
      <c r="AF215" s="87"/>
      <c r="AG215" s="88"/>
      <c r="AH215" s="114"/>
      <c r="AI215" s="86"/>
      <c r="AJ215" s="87"/>
      <c r="AK215" s="88"/>
      <c r="AL215" s="114"/>
      <c r="AM215" s="86">
        <v>16722</v>
      </c>
      <c r="AN215" s="87">
        <f t="shared" si="172"/>
        <v>3177.18</v>
      </c>
      <c r="AO215" s="90">
        <f t="shared" si="173"/>
        <v>19899.18</v>
      </c>
      <c r="AP215" s="91" t="s">
        <v>685</v>
      </c>
      <c r="AQ215" s="86"/>
      <c r="AR215" s="87"/>
      <c r="AS215" s="90"/>
      <c r="AT215" s="91"/>
      <c r="AU215" s="86"/>
      <c r="AV215" s="87"/>
      <c r="AW215" s="90"/>
      <c r="AX215" s="197"/>
      <c r="AY215" s="243"/>
      <c r="AZ215" s="92"/>
      <c r="BA215" s="29"/>
      <c r="BB215" s="99"/>
      <c r="BC215" s="93"/>
      <c r="BD215" s="93"/>
      <c r="BE215" s="93"/>
      <c r="BF215" s="93"/>
      <c r="BG215" s="93"/>
      <c r="BH215" s="93">
        <f t="shared" si="174"/>
        <v>16722</v>
      </c>
      <c r="BI215" s="93"/>
      <c r="BJ215" s="93"/>
      <c r="BK215" s="94">
        <f t="shared" si="153"/>
        <v>1</v>
      </c>
      <c r="BM215" s="95">
        <f t="shared" si="154"/>
        <v>16722</v>
      </c>
      <c r="BN215" s="96">
        <f t="shared" si="155"/>
        <v>16722</v>
      </c>
      <c r="BO215" s="248">
        <f t="shared" si="175"/>
        <v>16722</v>
      </c>
      <c r="BP215" s="183">
        <f t="shared" si="156"/>
        <v>16722</v>
      </c>
      <c r="BQ215" s="184">
        <f t="shared" si="157"/>
        <v>0</v>
      </c>
      <c r="BR215" s="232">
        <f t="shared" si="158"/>
        <v>0</v>
      </c>
      <c r="BS215" s="184"/>
      <c r="BT215" s="97"/>
      <c r="BU215" s="171">
        <f t="shared" si="159"/>
        <v>16722</v>
      </c>
      <c r="BV215" s="175">
        <f t="shared" si="160"/>
        <v>3177</v>
      </c>
      <c r="BW215" s="176">
        <f t="shared" si="161"/>
        <v>19899</v>
      </c>
    </row>
    <row r="216" spans="1:75" s="35" customFormat="1" ht="84.95" customHeight="1" x14ac:dyDescent="0.3">
      <c r="A216" s="214">
        <v>297</v>
      </c>
      <c r="B216" s="104" t="s">
        <v>686</v>
      </c>
      <c r="C216" s="217" t="s">
        <v>18</v>
      </c>
      <c r="D216" s="206"/>
      <c r="E216" s="74"/>
      <c r="F216" s="75"/>
      <c r="G216" s="74"/>
      <c r="H216" s="76"/>
      <c r="I216" s="105"/>
      <c r="J216" s="106"/>
      <c r="K216" s="107"/>
      <c r="L216" s="80"/>
      <c r="M216" s="81">
        <f t="shared" si="162"/>
        <v>0</v>
      </c>
      <c r="N216" s="82"/>
      <c r="O216" s="83">
        <f t="shared" si="163"/>
        <v>0</v>
      </c>
      <c r="P216" s="83">
        <f t="shared" si="164"/>
        <v>0</v>
      </c>
      <c r="Q216" s="108"/>
      <c r="R216" s="80"/>
      <c r="S216" s="81">
        <f t="shared" si="165"/>
        <v>0</v>
      </c>
      <c r="T216" s="82"/>
      <c r="U216" s="83">
        <f t="shared" si="166"/>
        <v>0</v>
      </c>
      <c r="V216" s="83">
        <f t="shared" si="167"/>
        <v>0</v>
      </c>
      <c r="W216" s="109"/>
      <c r="X216" s="80"/>
      <c r="Y216" s="81">
        <f t="shared" si="168"/>
        <v>0</v>
      </c>
      <c r="Z216" s="82"/>
      <c r="AA216" s="83">
        <f t="shared" si="169"/>
        <v>0</v>
      </c>
      <c r="AB216" s="83">
        <f t="shared" si="170"/>
        <v>0</v>
      </c>
      <c r="AC216" s="109"/>
      <c r="AD216" s="85" t="e">
        <f t="shared" si="152"/>
        <v>#DIV/0!</v>
      </c>
      <c r="AE216" s="86"/>
      <c r="AF216" s="87"/>
      <c r="AG216" s="88"/>
      <c r="AH216" s="114"/>
      <c r="AI216" s="86"/>
      <c r="AJ216" s="87"/>
      <c r="AK216" s="88"/>
      <c r="AL216" s="114"/>
      <c r="AM216" s="86">
        <v>25126.000000000004</v>
      </c>
      <c r="AN216" s="87">
        <f t="shared" si="172"/>
        <v>4773.9400000000005</v>
      </c>
      <c r="AO216" s="90">
        <f t="shared" si="173"/>
        <v>29899.940000000002</v>
      </c>
      <c r="AP216" s="91" t="s">
        <v>687</v>
      </c>
      <c r="AQ216" s="86"/>
      <c r="AR216" s="87"/>
      <c r="AS216" s="90"/>
      <c r="AT216" s="91"/>
      <c r="AU216" s="86"/>
      <c r="AV216" s="87"/>
      <c r="AW216" s="90"/>
      <c r="AX216" s="197"/>
      <c r="AY216" s="243"/>
      <c r="AZ216" s="92"/>
      <c r="BA216" s="29"/>
      <c r="BB216" s="99"/>
      <c r="BC216" s="93"/>
      <c r="BD216" s="93"/>
      <c r="BE216" s="93"/>
      <c r="BF216" s="93"/>
      <c r="BG216" s="93"/>
      <c r="BH216" s="93">
        <f t="shared" si="174"/>
        <v>25126.000000000004</v>
      </c>
      <c r="BI216" s="93"/>
      <c r="BJ216" s="93"/>
      <c r="BK216" s="94">
        <f t="shared" si="153"/>
        <v>1</v>
      </c>
      <c r="BM216" s="95">
        <f t="shared" si="154"/>
        <v>25126.000000000004</v>
      </c>
      <c r="BN216" s="96">
        <f t="shared" si="155"/>
        <v>25126.000000000004</v>
      </c>
      <c r="BO216" s="248">
        <f t="shared" si="175"/>
        <v>25126.000000000004</v>
      </c>
      <c r="BP216" s="183">
        <f t="shared" si="156"/>
        <v>25126.000000000004</v>
      </c>
      <c r="BQ216" s="184">
        <f t="shared" si="157"/>
        <v>0</v>
      </c>
      <c r="BR216" s="232">
        <f t="shared" si="158"/>
        <v>0</v>
      </c>
      <c r="BS216" s="184"/>
      <c r="BT216" s="97"/>
      <c r="BU216" s="171">
        <f t="shared" si="159"/>
        <v>25126</v>
      </c>
      <c r="BV216" s="175">
        <f t="shared" si="160"/>
        <v>4774</v>
      </c>
      <c r="BW216" s="176">
        <f t="shared" si="161"/>
        <v>29900</v>
      </c>
    </row>
    <row r="217" spans="1:75" s="35" customFormat="1" ht="84.95" customHeight="1" x14ac:dyDescent="0.3">
      <c r="A217" s="214">
        <v>299</v>
      </c>
      <c r="B217" s="104" t="s">
        <v>690</v>
      </c>
      <c r="C217" s="217" t="s">
        <v>18</v>
      </c>
      <c r="D217" s="206"/>
      <c r="E217" s="74"/>
      <c r="F217" s="75"/>
      <c r="G217" s="74"/>
      <c r="H217" s="76"/>
      <c r="I217" s="105"/>
      <c r="J217" s="106"/>
      <c r="K217" s="107"/>
      <c r="L217" s="80"/>
      <c r="M217" s="81">
        <f t="shared" si="162"/>
        <v>0</v>
      </c>
      <c r="N217" s="82"/>
      <c r="O217" s="83">
        <f t="shared" si="163"/>
        <v>0</v>
      </c>
      <c r="P217" s="83">
        <f t="shared" si="164"/>
        <v>0</v>
      </c>
      <c r="Q217" s="108"/>
      <c r="R217" s="80"/>
      <c r="S217" s="81">
        <f t="shared" si="165"/>
        <v>0</v>
      </c>
      <c r="T217" s="82"/>
      <c r="U217" s="83">
        <f t="shared" si="166"/>
        <v>0</v>
      </c>
      <c r="V217" s="83">
        <f t="shared" si="167"/>
        <v>0</v>
      </c>
      <c r="W217" s="109"/>
      <c r="X217" s="80"/>
      <c r="Y217" s="81">
        <f t="shared" si="168"/>
        <v>0</v>
      </c>
      <c r="Z217" s="82"/>
      <c r="AA217" s="83">
        <f t="shared" si="169"/>
        <v>0</v>
      </c>
      <c r="AB217" s="83">
        <f t="shared" si="170"/>
        <v>0</v>
      </c>
      <c r="AC217" s="109"/>
      <c r="AD217" s="85" t="e">
        <f t="shared" si="152"/>
        <v>#DIV/0!</v>
      </c>
      <c r="AE217" s="86"/>
      <c r="AF217" s="87"/>
      <c r="AG217" s="88"/>
      <c r="AH217" s="114"/>
      <c r="AI217" s="86"/>
      <c r="AJ217" s="87"/>
      <c r="AK217" s="88"/>
      <c r="AL217" s="114"/>
      <c r="AM217" s="86">
        <v>12521</v>
      </c>
      <c r="AN217" s="87">
        <f t="shared" si="172"/>
        <v>2378.9900000000002</v>
      </c>
      <c r="AO217" s="90">
        <f t="shared" si="173"/>
        <v>14899.99</v>
      </c>
      <c r="AP217" s="91" t="s">
        <v>691</v>
      </c>
      <c r="AQ217" s="86"/>
      <c r="AR217" s="87"/>
      <c r="AS217" s="90"/>
      <c r="AT217" s="91"/>
      <c r="AU217" s="86"/>
      <c r="AV217" s="87"/>
      <c r="AW217" s="90"/>
      <c r="AX217" s="197"/>
      <c r="AY217" s="243"/>
      <c r="AZ217" s="92"/>
      <c r="BA217" s="29"/>
      <c r="BB217" s="99"/>
      <c r="BC217" s="93"/>
      <c r="BD217" s="93"/>
      <c r="BE217" s="93"/>
      <c r="BF217" s="93"/>
      <c r="BG217" s="93"/>
      <c r="BH217" s="93">
        <f t="shared" si="174"/>
        <v>12521</v>
      </c>
      <c r="BI217" s="93"/>
      <c r="BJ217" s="93"/>
      <c r="BK217" s="94">
        <f t="shared" si="153"/>
        <v>1</v>
      </c>
      <c r="BM217" s="95">
        <f t="shared" si="154"/>
        <v>12521</v>
      </c>
      <c r="BN217" s="96">
        <f t="shared" si="155"/>
        <v>12521</v>
      </c>
      <c r="BO217" s="248">
        <f t="shared" si="175"/>
        <v>12521</v>
      </c>
      <c r="BP217" s="183">
        <f t="shared" si="156"/>
        <v>12521</v>
      </c>
      <c r="BQ217" s="184">
        <f t="shared" si="157"/>
        <v>0</v>
      </c>
      <c r="BR217" s="232">
        <f t="shared" si="158"/>
        <v>0</v>
      </c>
      <c r="BS217" s="184"/>
      <c r="BT217" s="97"/>
      <c r="BU217" s="171">
        <f t="shared" si="159"/>
        <v>12521</v>
      </c>
      <c r="BV217" s="175">
        <f t="shared" si="160"/>
        <v>2379</v>
      </c>
      <c r="BW217" s="176">
        <f t="shared" si="161"/>
        <v>14900</v>
      </c>
    </row>
    <row r="218" spans="1:75" s="35" customFormat="1" ht="84.95" customHeight="1" x14ac:dyDescent="0.3">
      <c r="A218" s="214">
        <v>300</v>
      </c>
      <c r="B218" s="104" t="s">
        <v>1464</v>
      </c>
      <c r="C218" s="217" t="s">
        <v>18</v>
      </c>
      <c r="D218" s="206"/>
      <c r="E218" s="74"/>
      <c r="F218" s="75"/>
      <c r="G218" s="74"/>
      <c r="H218" s="76"/>
      <c r="I218" s="105"/>
      <c r="J218" s="106"/>
      <c r="K218" s="107"/>
      <c r="L218" s="80"/>
      <c r="M218" s="81">
        <f t="shared" si="162"/>
        <v>0</v>
      </c>
      <c r="N218" s="82"/>
      <c r="O218" s="83">
        <f t="shared" si="163"/>
        <v>0</v>
      </c>
      <c r="P218" s="83">
        <f t="shared" si="164"/>
        <v>0</v>
      </c>
      <c r="Q218" s="108"/>
      <c r="R218" s="80"/>
      <c r="S218" s="81">
        <f t="shared" si="165"/>
        <v>0</v>
      </c>
      <c r="T218" s="82"/>
      <c r="U218" s="83">
        <f t="shared" si="166"/>
        <v>0</v>
      </c>
      <c r="V218" s="83">
        <f t="shared" si="167"/>
        <v>0</v>
      </c>
      <c r="W218" s="109"/>
      <c r="X218" s="80"/>
      <c r="Y218" s="81">
        <f t="shared" si="168"/>
        <v>0</v>
      </c>
      <c r="Z218" s="82"/>
      <c r="AA218" s="83">
        <f t="shared" si="169"/>
        <v>0</v>
      </c>
      <c r="AB218" s="83">
        <f t="shared" si="170"/>
        <v>0</v>
      </c>
      <c r="AC218" s="109"/>
      <c r="AD218" s="85" t="e">
        <f t="shared" si="152"/>
        <v>#DIV/0!</v>
      </c>
      <c r="AE218" s="86"/>
      <c r="AF218" s="87"/>
      <c r="AG218" s="88"/>
      <c r="AH218" s="114"/>
      <c r="AI218" s="86"/>
      <c r="AJ218" s="87"/>
      <c r="AK218" s="88"/>
      <c r="AL218" s="114"/>
      <c r="AM218" s="86">
        <v>1849</v>
      </c>
      <c r="AN218" s="87">
        <f t="shared" si="172"/>
        <v>351.31</v>
      </c>
      <c r="AO218" s="90">
        <f t="shared" si="173"/>
        <v>2200.31</v>
      </c>
      <c r="AP218" s="91" t="s">
        <v>692</v>
      </c>
      <c r="AQ218" s="86"/>
      <c r="AR218" s="87"/>
      <c r="AS218" s="90"/>
      <c r="AT218" s="91"/>
      <c r="AU218" s="86"/>
      <c r="AV218" s="87"/>
      <c r="AW218" s="90"/>
      <c r="AX218" s="197"/>
      <c r="AY218" s="243"/>
      <c r="AZ218" s="92"/>
      <c r="BA218" s="29"/>
      <c r="BB218" s="99"/>
      <c r="BC218" s="93"/>
      <c r="BD218" s="93"/>
      <c r="BE218" s="93"/>
      <c r="BF218" s="93"/>
      <c r="BG218" s="93"/>
      <c r="BH218" s="93">
        <f t="shared" si="174"/>
        <v>1849</v>
      </c>
      <c r="BI218" s="93"/>
      <c r="BJ218" s="93"/>
      <c r="BK218" s="94">
        <f t="shared" si="153"/>
        <v>1</v>
      </c>
      <c r="BM218" s="95">
        <f t="shared" si="154"/>
        <v>1849</v>
      </c>
      <c r="BN218" s="96">
        <f t="shared" si="155"/>
        <v>1849</v>
      </c>
      <c r="BO218" s="248">
        <f t="shared" si="175"/>
        <v>1849</v>
      </c>
      <c r="BP218" s="183">
        <f t="shared" si="156"/>
        <v>1849</v>
      </c>
      <c r="BQ218" s="184">
        <f t="shared" si="157"/>
        <v>0</v>
      </c>
      <c r="BR218" s="232">
        <f t="shared" si="158"/>
        <v>0</v>
      </c>
      <c r="BS218" s="184"/>
      <c r="BT218" s="97"/>
      <c r="BU218" s="171">
        <f t="shared" si="159"/>
        <v>1849</v>
      </c>
      <c r="BV218" s="175">
        <f t="shared" si="160"/>
        <v>351</v>
      </c>
      <c r="BW218" s="176">
        <f t="shared" si="161"/>
        <v>2200</v>
      </c>
    </row>
    <row r="219" spans="1:75" s="35" customFormat="1" ht="84.95" customHeight="1" x14ac:dyDescent="0.3">
      <c r="A219" s="214">
        <v>301</v>
      </c>
      <c r="B219" s="104" t="s">
        <v>1465</v>
      </c>
      <c r="C219" s="217" t="s">
        <v>18</v>
      </c>
      <c r="D219" s="206"/>
      <c r="E219" s="74"/>
      <c r="F219" s="75"/>
      <c r="G219" s="74"/>
      <c r="H219" s="76"/>
      <c r="I219" s="105"/>
      <c r="J219" s="106"/>
      <c r="K219" s="107"/>
      <c r="L219" s="80"/>
      <c r="M219" s="81">
        <f t="shared" si="162"/>
        <v>0</v>
      </c>
      <c r="N219" s="82"/>
      <c r="O219" s="83">
        <f t="shared" si="163"/>
        <v>0</v>
      </c>
      <c r="P219" s="83">
        <f t="shared" si="164"/>
        <v>0</v>
      </c>
      <c r="Q219" s="108"/>
      <c r="R219" s="80"/>
      <c r="S219" s="81">
        <f t="shared" si="165"/>
        <v>0</v>
      </c>
      <c r="T219" s="82"/>
      <c r="U219" s="83">
        <f t="shared" si="166"/>
        <v>0</v>
      </c>
      <c r="V219" s="83">
        <f t="shared" si="167"/>
        <v>0</v>
      </c>
      <c r="W219" s="109"/>
      <c r="X219" s="80"/>
      <c r="Y219" s="81">
        <f t="shared" si="168"/>
        <v>0</v>
      </c>
      <c r="Z219" s="82"/>
      <c r="AA219" s="83">
        <f t="shared" si="169"/>
        <v>0</v>
      </c>
      <c r="AB219" s="83">
        <f t="shared" si="170"/>
        <v>0</v>
      </c>
      <c r="AC219" s="109"/>
      <c r="AD219" s="85" t="e">
        <f t="shared" si="152"/>
        <v>#DIV/0!</v>
      </c>
      <c r="AE219" s="86"/>
      <c r="AF219" s="87"/>
      <c r="AG219" s="88"/>
      <c r="AH219" s="114"/>
      <c r="AI219" s="86"/>
      <c r="AJ219" s="87"/>
      <c r="AK219" s="88"/>
      <c r="AL219" s="114"/>
      <c r="AM219" s="86">
        <v>1849</v>
      </c>
      <c r="AN219" s="87">
        <f t="shared" si="172"/>
        <v>351.31</v>
      </c>
      <c r="AO219" s="90">
        <f t="shared" si="173"/>
        <v>2200.31</v>
      </c>
      <c r="AP219" s="91" t="s">
        <v>693</v>
      </c>
      <c r="AQ219" s="86"/>
      <c r="AR219" s="87"/>
      <c r="AS219" s="90"/>
      <c r="AT219" s="91"/>
      <c r="AU219" s="86"/>
      <c r="AV219" s="87"/>
      <c r="AW219" s="90"/>
      <c r="AX219" s="197"/>
      <c r="AY219" s="243"/>
      <c r="AZ219" s="92"/>
      <c r="BA219" s="29"/>
      <c r="BB219" s="99"/>
      <c r="BC219" s="93"/>
      <c r="BD219" s="93"/>
      <c r="BE219" s="93"/>
      <c r="BF219" s="93"/>
      <c r="BG219" s="93"/>
      <c r="BH219" s="93">
        <f t="shared" si="174"/>
        <v>1849</v>
      </c>
      <c r="BI219" s="93"/>
      <c r="BJ219" s="93"/>
      <c r="BK219" s="94">
        <f t="shared" si="153"/>
        <v>1</v>
      </c>
      <c r="BM219" s="95">
        <f t="shared" si="154"/>
        <v>1849</v>
      </c>
      <c r="BN219" s="96">
        <f t="shared" si="155"/>
        <v>1849</v>
      </c>
      <c r="BO219" s="248">
        <f t="shared" si="175"/>
        <v>1849</v>
      </c>
      <c r="BP219" s="183">
        <f t="shared" si="156"/>
        <v>1849</v>
      </c>
      <c r="BQ219" s="184">
        <f t="shared" si="157"/>
        <v>0</v>
      </c>
      <c r="BR219" s="232">
        <f t="shared" si="158"/>
        <v>0</v>
      </c>
      <c r="BS219" s="184"/>
      <c r="BT219" s="97"/>
      <c r="BU219" s="171">
        <f t="shared" si="159"/>
        <v>1849</v>
      </c>
      <c r="BV219" s="175">
        <f t="shared" si="160"/>
        <v>351</v>
      </c>
      <c r="BW219" s="176">
        <f t="shared" si="161"/>
        <v>2200</v>
      </c>
    </row>
    <row r="220" spans="1:75" s="35" customFormat="1" ht="84.95" customHeight="1" x14ac:dyDescent="0.3">
      <c r="A220" s="214">
        <v>302</v>
      </c>
      <c r="B220" s="104" t="s">
        <v>694</v>
      </c>
      <c r="C220" s="217" t="s">
        <v>101</v>
      </c>
      <c r="D220" s="206"/>
      <c r="E220" s="74"/>
      <c r="F220" s="75"/>
      <c r="G220" s="74"/>
      <c r="H220" s="76"/>
      <c r="I220" s="105"/>
      <c r="J220" s="106"/>
      <c r="K220" s="107"/>
      <c r="L220" s="80"/>
      <c r="M220" s="81">
        <f t="shared" si="162"/>
        <v>0</v>
      </c>
      <c r="N220" s="82"/>
      <c r="O220" s="83">
        <f t="shared" si="163"/>
        <v>0</v>
      </c>
      <c r="P220" s="83">
        <f t="shared" si="164"/>
        <v>0</v>
      </c>
      <c r="Q220" s="108"/>
      <c r="R220" s="80"/>
      <c r="S220" s="81">
        <f t="shared" si="165"/>
        <v>0</v>
      </c>
      <c r="T220" s="82"/>
      <c r="U220" s="83">
        <f t="shared" si="166"/>
        <v>0</v>
      </c>
      <c r="V220" s="83">
        <f t="shared" si="167"/>
        <v>0</v>
      </c>
      <c r="W220" s="109"/>
      <c r="X220" s="80"/>
      <c r="Y220" s="81">
        <f t="shared" si="168"/>
        <v>0</v>
      </c>
      <c r="Z220" s="82"/>
      <c r="AA220" s="83">
        <f t="shared" si="169"/>
        <v>0</v>
      </c>
      <c r="AB220" s="83">
        <f t="shared" si="170"/>
        <v>0</v>
      </c>
      <c r="AC220" s="109"/>
      <c r="AD220" s="85" t="e">
        <f t="shared" si="152"/>
        <v>#DIV/0!</v>
      </c>
      <c r="AE220" s="86"/>
      <c r="AF220" s="87"/>
      <c r="AG220" s="88"/>
      <c r="AH220" s="114"/>
      <c r="AI220" s="86"/>
      <c r="AJ220" s="87"/>
      <c r="AK220" s="88"/>
      <c r="AL220" s="114"/>
      <c r="AM220" s="86">
        <v>62101.000000000007</v>
      </c>
      <c r="AN220" s="87">
        <f t="shared" si="172"/>
        <v>11799.190000000002</v>
      </c>
      <c r="AO220" s="90">
        <f t="shared" si="173"/>
        <v>73900.19</v>
      </c>
      <c r="AP220" s="91" t="s">
        <v>695</v>
      </c>
      <c r="AQ220" s="86"/>
      <c r="AR220" s="87"/>
      <c r="AS220" s="90"/>
      <c r="AT220" s="91"/>
      <c r="AU220" s="86"/>
      <c r="AV220" s="87"/>
      <c r="AW220" s="90"/>
      <c r="AX220" s="197"/>
      <c r="AY220" s="243"/>
      <c r="AZ220" s="92"/>
      <c r="BA220" s="29"/>
      <c r="BB220" s="99"/>
      <c r="BC220" s="93"/>
      <c r="BD220" s="93"/>
      <c r="BE220" s="93"/>
      <c r="BF220" s="93"/>
      <c r="BG220" s="93"/>
      <c r="BH220" s="93">
        <f t="shared" si="174"/>
        <v>62101.000000000007</v>
      </c>
      <c r="BI220" s="93"/>
      <c r="BJ220" s="93"/>
      <c r="BK220" s="94">
        <f t="shared" si="153"/>
        <v>1</v>
      </c>
      <c r="BM220" s="95">
        <f t="shared" si="154"/>
        <v>62101.000000000007</v>
      </c>
      <c r="BN220" s="96">
        <f t="shared" si="155"/>
        <v>62101.000000000007</v>
      </c>
      <c r="BO220" s="248">
        <f t="shared" si="175"/>
        <v>62101.000000000007</v>
      </c>
      <c r="BP220" s="183">
        <f t="shared" si="156"/>
        <v>62101.000000000007</v>
      </c>
      <c r="BQ220" s="184">
        <f t="shared" si="157"/>
        <v>0</v>
      </c>
      <c r="BR220" s="232">
        <f t="shared" si="158"/>
        <v>0</v>
      </c>
      <c r="BS220" s="184"/>
      <c r="BT220" s="97"/>
      <c r="BU220" s="171">
        <f t="shared" si="159"/>
        <v>62101</v>
      </c>
      <c r="BV220" s="175">
        <f t="shared" si="160"/>
        <v>11799</v>
      </c>
      <c r="BW220" s="176">
        <f t="shared" si="161"/>
        <v>73900</v>
      </c>
    </row>
    <row r="221" spans="1:75" s="35" customFormat="1" ht="84.95" customHeight="1" x14ac:dyDescent="0.3">
      <c r="A221" s="214">
        <v>303</v>
      </c>
      <c r="B221" s="104" t="s">
        <v>696</v>
      </c>
      <c r="C221" s="217" t="s">
        <v>18</v>
      </c>
      <c r="D221" s="206"/>
      <c r="E221" s="74"/>
      <c r="F221" s="75"/>
      <c r="G221" s="74"/>
      <c r="H221" s="76"/>
      <c r="I221" s="105"/>
      <c r="J221" s="106"/>
      <c r="K221" s="107"/>
      <c r="L221" s="80"/>
      <c r="M221" s="81">
        <f t="shared" si="162"/>
        <v>0</v>
      </c>
      <c r="N221" s="82"/>
      <c r="O221" s="83">
        <f t="shared" si="163"/>
        <v>0</v>
      </c>
      <c r="P221" s="83">
        <f t="shared" si="164"/>
        <v>0</v>
      </c>
      <c r="Q221" s="108"/>
      <c r="R221" s="80"/>
      <c r="S221" s="81">
        <f t="shared" si="165"/>
        <v>0</v>
      </c>
      <c r="T221" s="82"/>
      <c r="U221" s="83">
        <f t="shared" si="166"/>
        <v>0</v>
      </c>
      <c r="V221" s="83">
        <f t="shared" si="167"/>
        <v>0</v>
      </c>
      <c r="W221" s="109"/>
      <c r="X221" s="80"/>
      <c r="Y221" s="81">
        <f t="shared" si="168"/>
        <v>0</v>
      </c>
      <c r="Z221" s="82"/>
      <c r="AA221" s="83">
        <f t="shared" si="169"/>
        <v>0</v>
      </c>
      <c r="AB221" s="83">
        <f t="shared" si="170"/>
        <v>0</v>
      </c>
      <c r="AC221" s="109"/>
      <c r="AD221" s="85" t="e">
        <f t="shared" si="152"/>
        <v>#DIV/0!</v>
      </c>
      <c r="AE221" s="86"/>
      <c r="AF221" s="87"/>
      <c r="AG221" s="88"/>
      <c r="AH221" s="114"/>
      <c r="AI221" s="86"/>
      <c r="AJ221" s="87"/>
      <c r="AK221" s="88"/>
      <c r="AL221" s="114"/>
      <c r="AM221" s="86">
        <v>151176</v>
      </c>
      <c r="AN221" s="87">
        <f t="shared" si="172"/>
        <v>28723.439999999999</v>
      </c>
      <c r="AO221" s="90">
        <f t="shared" si="173"/>
        <v>179899.44</v>
      </c>
      <c r="AP221" s="91" t="s">
        <v>697</v>
      </c>
      <c r="AQ221" s="113">
        <v>182344</v>
      </c>
      <c r="AR221" s="111">
        <v>34645.360000000001</v>
      </c>
      <c r="AS221" s="112">
        <v>216989.36</v>
      </c>
      <c r="AT221" s="91" t="s">
        <v>698</v>
      </c>
      <c r="AU221" s="86"/>
      <c r="AV221" s="87"/>
      <c r="AW221" s="90"/>
      <c r="AX221" s="197"/>
      <c r="AY221" s="243"/>
      <c r="AZ221" s="92"/>
      <c r="BA221" s="29"/>
      <c r="BB221" s="99"/>
      <c r="BC221" s="93"/>
      <c r="BD221" s="93"/>
      <c r="BE221" s="93"/>
      <c r="BF221" s="93"/>
      <c r="BG221" s="93"/>
      <c r="BH221" s="93">
        <f t="shared" si="174"/>
        <v>151176</v>
      </c>
      <c r="BI221" s="93">
        <f>+AQ221</f>
        <v>182344</v>
      </c>
      <c r="BJ221" s="93"/>
      <c r="BK221" s="94">
        <f t="shared" si="153"/>
        <v>2</v>
      </c>
      <c r="BM221" s="95">
        <f t="shared" si="154"/>
        <v>166760</v>
      </c>
      <c r="BN221" s="96">
        <f t="shared" si="155"/>
        <v>182344</v>
      </c>
      <c r="BO221" s="248">
        <f>(SUM(BB221:BJ221)-BN221)/(BK221-1)</f>
        <v>151176</v>
      </c>
      <c r="BP221" s="183">
        <f t="shared" si="156"/>
        <v>166030.22780204815</v>
      </c>
      <c r="BQ221" s="184">
        <f t="shared" si="157"/>
        <v>22039.104156022313</v>
      </c>
      <c r="BR221" s="232">
        <f t="shared" si="158"/>
        <v>0.13216061499173851</v>
      </c>
      <c r="BS221" s="184"/>
      <c r="BT221" s="97"/>
      <c r="BU221" s="171">
        <f t="shared" si="159"/>
        <v>166760</v>
      </c>
      <c r="BV221" s="175">
        <f t="shared" si="160"/>
        <v>31684</v>
      </c>
      <c r="BW221" s="176">
        <f t="shared" si="161"/>
        <v>198444</v>
      </c>
    </row>
    <row r="222" spans="1:75" s="35" customFormat="1" ht="84.95" customHeight="1" x14ac:dyDescent="0.3">
      <c r="A222" s="214">
        <v>304</v>
      </c>
      <c r="B222" s="104" t="s">
        <v>699</v>
      </c>
      <c r="C222" s="217" t="s">
        <v>18</v>
      </c>
      <c r="D222" s="206">
        <v>78672</v>
      </c>
      <c r="E222" s="74">
        <f>+D222*0.0562</f>
        <v>4421.3663999999999</v>
      </c>
      <c r="F222" s="75">
        <f>+E222+D222</f>
        <v>83093.366399999999</v>
      </c>
      <c r="G222" s="74">
        <f>+F222*0.19</f>
        <v>15787.739616000001</v>
      </c>
      <c r="H222" s="76">
        <f>+G222+F222</f>
        <v>98881.106016000005</v>
      </c>
      <c r="I222" s="105"/>
      <c r="J222" s="106"/>
      <c r="K222" s="107"/>
      <c r="L222" s="80"/>
      <c r="M222" s="81">
        <f t="shared" si="162"/>
        <v>0</v>
      </c>
      <c r="N222" s="82"/>
      <c r="O222" s="83">
        <f t="shared" si="163"/>
        <v>0</v>
      </c>
      <c r="P222" s="83">
        <f t="shared" si="164"/>
        <v>0</v>
      </c>
      <c r="Q222" s="108"/>
      <c r="R222" s="80"/>
      <c r="S222" s="81">
        <f t="shared" si="165"/>
        <v>0</v>
      </c>
      <c r="T222" s="82"/>
      <c r="U222" s="83">
        <f t="shared" si="166"/>
        <v>0</v>
      </c>
      <c r="V222" s="83">
        <f t="shared" si="167"/>
        <v>0</v>
      </c>
      <c r="W222" s="109"/>
      <c r="X222" s="80"/>
      <c r="Y222" s="81">
        <f t="shared" si="168"/>
        <v>0</v>
      </c>
      <c r="Z222" s="82"/>
      <c r="AA222" s="83">
        <f t="shared" si="169"/>
        <v>0</v>
      </c>
      <c r="AB222" s="83">
        <f t="shared" si="170"/>
        <v>0</v>
      </c>
      <c r="AC222" s="109"/>
      <c r="AD222" s="85" t="e">
        <f t="shared" si="152"/>
        <v>#DIV/0!</v>
      </c>
      <c r="AE222" s="86"/>
      <c r="AF222" s="87"/>
      <c r="AG222" s="88"/>
      <c r="AH222" s="114"/>
      <c r="AI222" s="86"/>
      <c r="AJ222" s="87"/>
      <c r="AK222" s="88"/>
      <c r="AL222" s="114"/>
      <c r="AM222" s="86"/>
      <c r="AN222" s="87"/>
      <c r="AO222" s="90"/>
      <c r="AP222" s="91"/>
      <c r="AQ222" s="86"/>
      <c r="AR222" s="87"/>
      <c r="AS222" s="90"/>
      <c r="AT222" s="91"/>
      <c r="AU222" s="86"/>
      <c r="AV222" s="87"/>
      <c r="AW222" s="90"/>
      <c r="AX222" s="197"/>
      <c r="AY222" s="243"/>
      <c r="AZ222" s="92"/>
      <c r="BA222" s="29"/>
      <c r="BB222" s="99">
        <f>+F222*1.09</f>
        <v>90571.769376000011</v>
      </c>
      <c r="BC222" s="93"/>
      <c r="BD222" s="93"/>
      <c r="BE222" s="93"/>
      <c r="BF222" s="93"/>
      <c r="BG222" s="93"/>
      <c r="BH222" s="93"/>
      <c r="BI222" s="93"/>
      <c r="BJ222" s="93"/>
      <c r="BK222" s="94">
        <f t="shared" si="153"/>
        <v>1</v>
      </c>
      <c r="BM222" s="95">
        <f t="shared" si="154"/>
        <v>90571.769376000011</v>
      </c>
      <c r="BN222" s="96">
        <f t="shared" si="155"/>
        <v>90571.769376000011</v>
      </c>
      <c r="BO222" s="248">
        <f>+BM222</f>
        <v>90571.769376000011</v>
      </c>
      <c r="BP222" s="183">
        <f t="shared" si="156"/>
        <v>90571.769376000011</v>
      </c>
      <c r="BQ222" s="184">
        <f t="shared" si="157"/>
        <v>0</v>
      </c>
      <c r="BR222" s="232">
        <f t="shared" si="158"/>
        <v>0</v>
      </c>
      <c r="BS222" s="184"/>
      <c r="BT222" s="97"/>
      <c r="BU222" s="171">
        <f t="shared" si="159"/>
        <v>90572</v>
      </c>
      <c r="BV222" s="175">
        <f t="shared" si="160"/>
        <v>17209</v>
      </c>
      <c r="BW222" s="176">
        <f t="shared" si="161"/>
        <v>107781</v>
      </c>
    </row>
    <row r="223" spans="1:75" s="35" customFormat="1" ht="84.95" customHeight="1" x14ac:dyDescent="0.3">
      <c r="A223" s="214">
        <v>305</v>
      </c>
      <c r="B223" s="104" t="s">
        <v>700</v>
      </c>
      <c r="C223" s="217" t="s">
        <v>18</v>
      </c>
      <c r="D223" s="206"/>
      <c r="E223" s="74"/>
      <c r="F223" s="75"/>
      <c r="G223" s="74"/>
      <c r="H223" s="76"/>
      <c r="I223" s="105"/>
      <c r="J223" s="106"/>
      <c r="K223" s="107"/>
      <c r="L223" s="80"/>
      <c r="M223" s="81">
        <f t="shared" si="162"/>
        <v>0</v>
      </c>
      <c r="N223" s="82"/>
      <c r="O223" s="83">
        <f t="shared" si="163"/>
        <v>0</v>
      </c>
      <c r="P223" s="83">
        <f t="shared" si="164"/>
        <v>0</v>
      </c>
      <c r="Q223" s="108"/>
      <c r="R223" s="80"/>
      <c r="S223" s="81">
        <f t="shared" si="165"/>
        <v>0</v>
      </c>
      <c r="T223" s="82"/>
      <c r="U223" s="83">
        <f t="shared" si="166"/>
        <v>0</v>
      </c>
      <c r="V223" s="83">
        <f t="shared" si="167"/>
        <v>0</v>
      </c>
      <c r="W223" s="109"/>
      <c r="X223" s="80"/>
      <c r="Y223" s="81">
        <f t="shared" si="168"/>
        <v>0</v>
      </c>
      <c r="Z223" s="82"/>
      <c r="AA223" s="83">
        <f t="shared" si="169"/>
        <v>0</v>
      </c>
      <c r="AB223" s="83">
        <f t="shared" si="170"/>
        <v>0</v>
      </c>
      <c r="AC223" s="109"/>
      <c r="AD223" s="85" t="e">
        <f t="shared" si="152"/>
        <v>#DIV/0!</v>
      </c>
      <c r="AE223" s="86"/>
      <c r="AF223" s="87"/>
      <c r="AG223" s="88"/>
      <c r="AH223" s="114"/>
      <c r="AI223" s="86"/>
      <c r="AJ223" s="87"/>
      <c r="AK223" s="88"/>
      <c r="AL223" s="114"/>
      <c r="AM223" s="86">
        <v>5462</v>
      </c>
      <c r="AN223" s="87">
        <f>+AM223*0.19</f>
        <v>1037.78</v>
      </c>
      <c r="AO223" s="90">
        <f>+AN223+AM223</f>
        <v>6499.78</v>
      </c>
      <c r="AP223" s="91" t="s">
        <v>701</v>
      </c>
      <c r="AQ223" s="113">
        <v>4118</v>
      </c>
      <c r="AR223" s="111">
        <v>782.42</v>
      </c>
      <c r="AS223" s="112">
        <v>4900.42</v>
      </c>
      <c r="AT223" s="91" t="s">
        <v>702</v>
      </c>
      <c r="AU223" s="86"/>
      <c r="AV223" s="87"/>
      <c r="AW223" s="90"/>
      <c r="AX223" s="197"/>
      <c r="AY223" s="243"/>
      <c r="AZ223" s="92"/>
      <c r="BA223" s="29"/>
      <c r="BB223" s="99"/>
      <c r="BC223" s="93"/>
      <c r="BD223" s="93"/>
      <c r="BE223" s="93"/>
      <c r="BF223" s="93"/>
      <c r="BG223" s="93"/>
      <c r="BH223" s="93">
        <f>+AM223</f>
        <v>5462</v>
      </c>
      <c r="BI223" s="93">
        <f>+AQ223</f>
        <v>4118</v>
      </c>
      <c r="BJ223" s="93"/>
      <c r="BK223" s="94">
        <f t="shared" si="153"/>
        <v>2</v>
      </c>
      <c r="BM223" s="95">
        <f t="shared" si="154"/>
        <v>4790</v>
      </c>
      <c r="BN223" s="96">
        <f t="shared" si="155"/>
        <v>5462</v>
      </c>
      <c r="BO223" s="248">
        <f>(SUM(BB223:BJ223)-BN223)/(BK223-1)</f>
        <v>4118</v>
      </c>
      <c r="BP223" s="183">
        <f t="shared" si="156"/>
        <v>4742.6275417747074</v>
      </c>
      <c r="BQ223" s="184">
        <f t="shared" si="157"/>
        <v>950.35151391471982</v>
      </c>
      <c r="BR223" s="232">
        <f t="shared" si="158"/>
        <v>0.19840323881309391</v>
      </c>
      <c r="BS223" s="184"/>
      <c r="BT223" s="97"/>
      <c r="BU223" s="171">
        <f t="shared" si="159"/>
        <v>4790</v>
      </c>
      <c r="BV223" s="175">
        <f t="shared" si="160"/>
        <v>910</v>
      </c>
      <c r="BW223" s="176">
        <f t="shared" si="161"/>
        <v>5700</v>
      </c>
    </row>
    <row r="224" spans="1:75" s="35" customFormat="1" ht="84.95" customHeight="1" x14ac:dyDescent="0.3">
      <c r="A224" s="214">
        <v>306</v>
      </c>
      <c r="B224" s="104" t="s">
        <v>703</v>
      </c>
      <c r="C224" s="217" t="s">
        <v>18</v>
      </c>
      <c r="D224" s="206"/>
      <c r="E224" s="74"/>
      <c r="F224" s="75"/>
      <c r="G224" s="74"/>
      <c r="H224" s="76"/>
      <c r="I224" s="105"/>
      <c r="J224" s="106"/>
      <c r="K224" s="107"/>
      <c r="L224" s="80"/>
      <c r="M224" s="81">
        <f t="shared" si="162"/>
        <v>0</v>
      </c>
      <c r="N224" s="82"/>
      <c r="O224" s="83">
        <f t="shared" si="163"/>
        <v>0</v>
      </c>
      <c r="P224" s="83">
        <f t="shared" si="164"/>
        <v>0</v>
      </c>
      <c r="Q224" s="108"/>
      <c r="R224" s="80"/>
      <c r="S224" s="81">
        <f t="shared" si="165"/>
        <v>0</v>
      </c>
      <c r="T224" s="82"/>
      <c r="U224" s="83">
        <f t="shared" si="166"/>
        <v>0</v>
      </c>
      <c r="V224" s="83">
        <f t="shared" si="167"/>
        <v>0</v>
      </c>
      <c r="W224" s="109"/>
      <c r="X224" s="80"/>
      <c r="Y224" s="81">
        <f t="shared" si="168"/>
        <v>0</v>
      </c>
      <c r="Z224" s="82"/>
      <c r="AA224" s="83">
        <f t="shared" si="169"/>
        <v>0</v>
      </c>
      <c r="AB224" s="83">
        <f t="shared" si="170"/>
        <v>0</v>
      </c>
      <c r="AC224" s="109"/>
      <c r="AD224" s="85" t="e">
        <f t="shared" si="152"/>
        <v>#DIV/0!</v>
      </c>
      <c r="AE224" s="86"/>
      <c r="AF224" s="87"/>
      <c r="AG224" s="88"/>
      <c r="AH224" s="114"/>
      <c r="AI224" s="86"/>
      <c r="AJ224" s="87"/>
      <c r="AK224" s="88"/>
      <c r="AL224" s="114"/>
      <c r="AM224" s="86"/>
      <c r="AN224" s="87"/>
      <c r="AO224" s="90"/>
      <c r="AP224" s="91"/>
      <c r="AQ224" s="113">
        <v>7974</v>
      </c>
      <c r="AR224" s="111">
        <v>1515.06</v>
      </c>
      <c r="AS224" s="112">
        <v>9489.06</v>
      </c>
      <c r="AT224" s="91" t="s">
        <v>704</v>
      </c>
      <c r="AU224" s="86"/>
      <c r="AV224" s="87"/>
      <c r="AW224" s="90"/>
      <c r="AX224" s="197"/>
      <c r="AY224" s="243"/>
      <c r="AZ224" s="92"/>
      <c r="BA224" s="29"/>
      <c r="BB224" s="99"/>
      <c r="BC224" s="93"/>
      <c r="BD224" s="93"/>
      <c r="BE224" s="93"/>
      <c r="BF224" s="93"/>
      <c r="BG224" s="93"/>
      <c r="BH224" s="93"/>
      <c r="BI224" s="93">
        <f>+AQ224</f>
        <v>7974</v>
      </c>
      <c r="BJ224" s="93"/>
      <c r="BK224" s="94">
        <f t="shared" si="153"/>
        <v>1</v>
      </c>
      <c r="BM224" s="95">
        <f t="shared" si="154"/>
        <v>7974</v>
      </c>
      <c r="BN224" s="96">
        <f t="shared" si="155"/>
        <v>7974</v>
      </c>
      <c r="BO224" s="248">
        <f>+BM224</f>
        <v>7974</v>
      </c>
      <c r="BP224" s="183">
        <f t="shared" si="156"/>
        <v>7974</v>
      </c>
      <c r="BQ224" s="184">
        <f t="shared" si="157"/>
        <v>0</v>
      </c>
      <c r="BR224" s="232">
        <f t="shared" si="158"/>
        <v>0</v>
      </c>
      <c r="BS224" s="184"/>
      <c r="BT224" s="97"/>
      <c r="BU224" s="171">
        <f t="shared" si="159"/>
        <v>7974</v>
      </c>
      <c r="BV224" s="175">
        <f t="shared" si="160"/>
        <v>1515</v>
      </c>
      <c r="BW224" s="176">
        <f t="shared" si="161"/>
        <v>9489</v>
      </c>
    </row>
    <row r="225" spans="1:75" s="35" customFormat="1" ht="84.95" customHeight="1" x14ac:dyDescent="0.3">
      <c r="A225" s="214">
        <v>307</v>
      </c>
      <c r="B225" s="104" t="s">
        <v>705</v>
      </c>
      <c r="C225" s="217" t="s">
        <v>18</v>
      </c>
      <c r="D225" s="206"/>
      <c r="E225" s="74"/>
      <c r="F225" s="75"/>
      <c r="G225" s="74"/>
      <c r="H225" s="76"/>
      <c r="I225" s="105"/>
      <c r="J225" s="106"/>
      <c r="K225" s="107"/>
      <c r="L225" s="80"/>
      <c r="M225" s="81">
        <f t="shared" si="162"/>
        <v>0</v>
      </c>
      <c r="N225" s="82"/>
      <c r="O225" s="83">
        <f t="shared" si="163"/>
        <v>0</v>
      </c>
      <c r="P225" s="83">
        <f t="shared" si="164"/>
        <v>0</v>
      </c>
      <c r="Q225" s="108"/>
      <c r="R225" s="80"/>
      <c r="S225" s="81">
        <f t="shared" si="165"/>
        <v>0</v>
      </c>
      <c r="T225" s="82"/>
      <c r="U225" s="83">
        <f t="shared" si="166"/>
        <v>0</v>
      </c>
      <c r="V225" s="83">
        <f t="shared" si="167"/>
        <v>0</v>
      </c>
      <c r="W225" s="109"/>
      <c r="X225" s="80"/>
      <c r="Y225" s="81">
        <f t="shared" si="168"/>
        <v>0</v>
      </c>
      <c r="Z225" s="82"/>
      <c r="AA225" s="83">
        <f t="shared" si="169"/>
        <v>0</v>
      </c>
      <c r="AB225" s="83">
        <f t="shared" si="170"/>
        <v>0</v>
      </c>
      <c r="AC225" s="109"/>
      <c r="AD225" s="85" t="e">
        <f t="shared" si="152"/>
        <v>#DIV/0!</v>
      </c>
      <c r="AE225" s="86"/>
      <c r="AF225" s="87"/>
      <c r="AG225" s="88"/>
      <c r="AH225" s="114"/>
      <c r="AI225" s="86"/>
      <c r="AJ225" s="87"/>
      <c r="AK225" s="88"/>
      <c r="AL225" s="114"/>
      <c r="AM225" s="86">
        <v>10588</v>
      </c>
      <c r="AN225" s="87">
        <f>+AM225*0.19</f>
        <v>2011.72</v>
      </c>
      <c r="AO225" s="90">
        <f>+AN225+AM225</f>
        <v>12599.72</v>
      </c>
      <c r="AP225" s="91" t="s">
        <v>706</v>
      </c>
      <c r="AQ225" s="113">
        <v>10840</v>
      </c>
      <c r="AR225" s="111">
        <v>2059.6</v>
      </c>
      <c r="AS225" s="112">
        <v>12899.6</v>
      </c>
      <c r="AT225" s="91" t="s">
        <v>707</v>
      </c>
      <c r="AU225" s="86"/>
      <c r="AV225" s="87"/>
      <c r="AW225" s="90"/>
      <c r="AX225" s="197"/>
      <c r="AY225" s="243"/>
      <c r="AZ225" s="92"/>
      <c r="BA225" s="29"/>
      <c r="BB225" s="99"/>
      <c r="BC225" s="93"/>
      <c r="BD225" s="93"/>
      <c r="BE225" s="93"/>
      <c r="BF225" s="93"/>
      <c r="BG225" s="93"/>
      <c r="BH225" s="93">
        <f>+AM225</f>
        <v>10588</v>
      </c>
      <c r="BI225" s="93">
        <f>+AQ225</f>
        <v>10840</v>
      </c>
      <c r="BJ225" s="93"/>
      <c r="BK225" s="94">
        <f t="shared" si="153"/>
        <v>2</v>
      </c>
      <c r="BM225" s="95">
        <f t="shared" si="154"/>
        <v>10714</v>
      </c>
      <c r="BN225" s="96">
        <f t="shared" si="155"/>
        <v>10840</v>
      </c>
      <c r="BO225" s="248">
        <f>(SUM(BB225:BJ225)-BN225)/(BK225-1)</f>
        <v>10588</v>
      </c>
      <c r="BP225" s="183">
        <f t="shared" si="156"/>
        <v>10713.259074623371</v>
      </c>
      <c r="BQ225" s="184">
        <f t="shared" si="157"/>
        <v>178.19090885900997</v>
      </c>
      <c r="BR225" s="232">
        <f t="shared" si="158"/>
        <v>1.663159500270767E-2</v>
      </c>
      <c r="BS225" s="184"/>
      <c r="BT225" s="97"/>
      <c r="BU225" s="171">
        <f t="shared" si="159"/>
        <v>10714</v>
      </c>
      <c r="BV225" s="175">
        <f t="shared" si="160"/>
        <v>2036</v>
      </c>
      <c r="BW225" s="176">
        <f t="shared" si="161"/>
        <v>12750</v>
      </c>
    </row>
    <row r="226" spans="1:75" s="35" customFormat="1" ht="84.95" customHeight="1" x14ac:dyDescent="0.3">
      <c r="A226" s="214">
        <v>308</v>
      </c>
      <c r="B226" s="104" t="s">
        <v>708</v>
      </c>
      <c r="C226" s="217" t="s">
        <v>18</v>
      </c>
      <c r="D226" s="206"/>
      <c r="E226" s="74"/>
      <c r="F226" s="75"/>
      <c r="G226" s="74"/>
      <c r="H226" s="76"/>
      <c r="I226" s="105"/>
      <c r="J226" s="106"/>
      <c r="K226" s="107"/>
      <c r="L226" s="80"/>
      <c r="M226" s="81">
        <f t="shared" si="162"/>
        <v>0</v>
      </c>
      <c r="N226" s="82"/>
      <c r="O226" s="83">
        <f t="shared" si="163"/>
        <v>0</v>
      </c>
      <c r="P226" s="83">
        <f t="shared" si="164"/>
        <v>0</v>
      </c>
      <c r="Q226" s="108"/>
      <c r="R226" s="80"/>
      <c r="S226" s="81">
        <f t="shared" si="165"/>
        <v>0</v>
      </c>
      <c r="T226" s="82"/>
      <c r="U226" s="83">
        <f t="shared" si="166"/>
        <v>0</v>
      </c>
      <c r="V226" s="83">
        <f t="shared" si="167"/>
        <v>0</v>
      </c>
      <c r="W226" s="109"/>
      <c r="X226" s="80"/>
      <c r="Y226" s="81">
        <f t="shared" si="168"/>
        <v>0</v>
      </c>
      <c r="Z226" s="82"/>
      <c r="AA226" s="83">
        <f t="shared" si="169"/>
        <v>0</v>
      </c>
      <c r="AB226" s="83">
        <f t="shared" si="170"/>
        <v>0</v>
      </c>
      <c r="AC226" s="109"/>
      <c r="AD226" s="85" t="e">
        <f t="shared" si="152"/>
        <v>#DIV/0!</v>
      </c>
      <c r="AE226" s="86"/>
      <c r="AF226" s="87"/>
      <c r="AG226" s="88"/>
      <c r="AH226" s="114"/>
      <c r="AI226" s="86"/>
      <c r="AJ226" s="87"/>
      <c r="AK226" s="88"/>
      <c r="AL226" s="114"/>
      <c r="AM226" s="86">
        <v>10000</v>
      </c>
      <c r="AN226" s="87">
        <f>+AM226*0.19</f>
        <v>1900</v>
      </c>
      <c r="AO226" s="90">
        <f>+AN226+AM226</f>
        <v>11900</v>
      </c>
      <c r="AP226" s="91" t="s">
        <v>709</v>
      </c>
      <c r="AQ226" s="113">
        <v>10076</v>
      </c>
      <c r="AR226" s="111">
        <v>1914.44</v>
      </c>
      <c r="AS226" s="112">
        <v>11990.44</v>
      </c>
      <c r="AT226" s="91" t="s">
        <v>710</v>
      </c>
      <c r="AU226" s="86"/>
      <c r="AV226" s="87"/>
      <c r="AW226" s="90"/>
      <c r="AX226" s="197"/>
      <c r="AY226" s="243"/>
      <c r="AZ226" s="92"/>
      <c r="BA226" s="29"/>
      <c r="BB226" s="99"/>
      <c r="BC226" s="93"/>
      <c r="BD226" s="93"/>
      <c r="BE226" s="93"/>
      <c r="BF226" s="93"/>
      <c r="BG226" s="93"/>
      <c r="BH226" s="93">
        <f>+AM226</f>
        <v>10000</v>
      </c>
      <c r="BI226" s="93">
        <f>+AQ226</f>
        <v>10076</v>
      </c>
      <c r="BJ226" s="93"/>
      <c r="BK226" s="94">
        <f t="shared" si="153"/>
        <v>2</v>
      </c>
      <c r="BM226" s="95">
        <f t="shared" si="154"/>
        <v>10038</v>
      </c>
      <c r="BN226" s="96">
        <f t="shared" si="155"/>
        <v>10076</v>
      </c>
      <c r="BO226" s="248">
        <f>(SUM(BB226:BJ226)-BN226)/(BK226-1)</f>
        <v>10000</v>
      </c>
      <c r="BP226" s="183">
        <f t="shared" si="156"/>
        <v>10037.928073063684</v>
      </c>
      <c r="BQ226" s="184">
        <f t="shared" si="157"/>
        <v>53.740115370177612</v>
      </c>
      <c r="BR226" s="232">
        <f t="shared" si="158"/>
        <v>5.3536676001372397E-3</v>
      </c>
      <c r="BS226" s="184"/>
      <c r="BT226" s="97"/>
      <c r="BU226" s="171">
        <f t="shared" si="159"/>
        <v>10038</v>
      </c>
      <c r="BV226" s="175">
        <f t="shared" si="160"/>
        <v>1907</v>
      </c>
      <c r="BW226" s="176">
        <f t="shared" si="161"/>
        <v>11945</v>
      </c>
    </row>
    <row r="227" spans="1:75" s="35" customFormat="1" ht="84.95" customHeight="1" x14ac:dyDescent="0.3">
      <c r="A227" s="214">
        <v>309</v>
      </c>
      <c r="B227" s="104" t="s">
        <v>711</v>
      </c>
      <c r="C227" s="217" t="s">
        <v>237</v>
      </c>
      <c r="D227" s="206">
        <v>264484</v>
      </c>
      <c r="E227" s="74">
        <f>+D227*0.0562</f>
        <v>14864.0008</v>
      </c>
      <c r="F227" s="75">
        <f>+E227+D227</f>
        <v>279348.00079999998</v>
      </c>
      <c r="G227" s="74">
        <f>+F227*0.19</f>
        <v>53076.120151999996</v>
      </c>
      <c r="H227" s="76">
        <f>+G227+F227</f>
        <v>332424.12095199997</v>
      </c>
      <c r="I227" s="105"/>
      <c r="J227" s="106"/>
      <c r="K227" s="107"/>
      <c r="L227" s="80"/>
      <c r="M227" s="81">
        <f t="shared" si="162"/>
        <v>0</v>
      </c>
      <c r="N227" s="82"/>
      <c r="O227" s="83">
        <f t="shared" si="163"/>
        <v>0</v>
      </c>
      <c r="P227" s="83">
        <f t="shared" si="164"/>
        <v>0</v>
      </c>
      <c r="Q227" s="108"/>
      <c r="R227" s="80"/>
      <c r="S227" s="81">
        <f t="shared" si="165"/>
        <v>0</v>
      </c>
      <c r="T227" s="82"/>
      <c r="U227" s="83">
        <f t="shared" si="166"/>
        <v>0</v>
      </c>
      <c r="V227" s="83">
        <f t="shared" si="167"/>
        <v>0</v>
      </c>
      <c r="W227" s="109"/>
      <c r="X227" s="80"/>
      <c r="Y227" s="81">
        <f t="shared" si="168"/>
        <v>0</v>
      </c>
      <c r="Z227" s="82"/>
      <c r="AA227" s="83">
        <f t="shared" si="169"/>
        <v>0</v>
      </c>
      <c r="AB227" s="83">
        <f t="shared" si="170"/>
        <v>0</v>
      </c>
      <c r="AC227" s="109"/>
      <c r="AD227" s="85" t="e">
        <f t="shared" si="152"/>
        <v>#DIV/0!</v>
      </c>
      <c r="AE227" s="86"/>
      <c r="AF227" s="87"/>
      <c r="AG227" s="88"/>
      <c r="AH227" s="114"/>
      <c r="AI227" s="86"/>
      <c r="AJ227" s="87"/>
      <c r="AK227" s="88"/>
      <c r="AL227" s="114"/>
      <c r="AM227" s="86"/>
      <c r="AN227" s="87"/>
      <c r="AO227" s="90"/>
      <c r="AP227" s="91"/>
      <c r="AQ227" s="86"/>
      <c r="AR227" s="87"/>
      <c r="AS227" s="90"/>
      <c r="AT227" s="91"/>
      <c r="AU227" s="86"/>
      <c r="AV227" s="87"/>
      <c r="AW227" s="90"/>
      <c r="AX227" s="197"/>
      <c r="AY227" s="243"/>
      <c r="AZ227" s="92"/>
      <c r="BA227" s="29"/>
      <c r="BB227" s="99">
        <f>+F227*1.09</f>
        <v>304489.32087200001</v>
      </c>
      <c r="BC227" s="93"/>
      <c r="BD227" s="93"/>
      <c r="BE227" s="93"/>
      <c r="BF227" s="93"/>
      <c r="BG227" s="93"/>
      <c r="BH227" s="93"/>
      <c r="BI227" s="93"/>
      <c r="BJ227" s="93"/>
      <c r="BK227" s="94">
        <f t="shared" si="153"/>
        <v>1</v>
      </c>
      <c r="BM227" s="95">
        <f t="shared" si="154"/>
        <v>304489.32087200001</v>
      </c>
      <c r="BN227" s="96">
        <f t="shared" si="155"/>
        <v>304489.32087200001</v>
      </c>
      <c r="BO227" s="248">
        <f t="shared" ref="BO227:BO237" si="176">+BM227</f>
        <v>304489.32087200001</v>
      </c>
      <c r="BP227" s="183">
        <f t="shared" si="156"/>
        <v>304489.32087200001</v>
      </c>
      <c r="BQ227" s="184">
        <f t="shared" si="157"/>
        <v>0</v>
      </c>
      <c r="BR227" s="232">
        <f t="shared" si="158"/>
        <v>0</v>
      </c>
      <c r="BS227" s="184"/>
      <c r="BT227" s="97"/>
      <c r="BU227" s="171">
        <f t="shared" si="159"/>
        <v>304489</v>
      </c>
      <c r="BV227" s="175">
        <f t="shared" si="160"/>
        <v>57853</v>
      </c>
      <c r="BW227" s="176">
        <f t="shared" si="161"/>
        <v>362342</v>
      </c>
    </row>
    <row r="228" spans="1:75" s="35" customFormat="1" ht="84.95" customHeight="1" x14ac:dyDescent="0.3">
      <c r="A228" s="214">
        <v>310</v>
      </c>
      <c r="B228" s="104" t="s">
        <v>712</v>
      </c>
      <c r="C228" s="217" t="s">
        <v>237</v>
      </c>
      <c r="D228" s="206">
        <v>264484</v>
      </c>
      <c r="E228" s="74">
        <f>+D228*0.0562</f>
        <v>14864.0008</v>
      </c>
      <c r="F228" s="75">
        <f>+E228+D228</f>
        <v>279348.00079999998</v>
      </c>
      <c r="G228" s="74">
        <f>+F228*0.19</f>
        <v>53076.120151999996</v>
      </c>
      <c r="H228" s="76">
        <f>+G228+F228</f>
        <v>332424.12095199997</v>
      </c>
      <c r="I228" s="105"/>
      <c r="J228" s="106"/>
      <c r="K228" s="107"/>
      <c r="L228" s="80"/>
      <c r="M228" s="81">
        <f t="shared" si="162"/>
        <v>0</v>
      </c>
      <c r="N228" s="82"/>
      <c r="O228" s="83">
        <f t="shared" si="163"/>
        <v>0</v>
      </c>
      <c r="P228" s="83">
        <f t="shared" si="164"/>
        <v>0</v>
      </c>
      <c r="Q228" s="108"/>
      <c r="R228" s="80"/>
      <c r="S228" s="81">
        <f t="shared" si="165"/>
        <v>0</v>
      </c>
      <c r="T228" s="82"/>
      <c r="U228" s="83">
        <f t="shared" si="166"/>
        <v>0</v>
      </c>
      <c r="V228" s="83">
        <f t="shared" si="167"/>
        <v>0</v>
      </c>
      <c r="W228" s="109"/>
      <c r="X228" s="80"/>
      <c r="Y228" s="81">
        <f t="shared" si="168"/>
        <v>0</v>
      </c>
      <c r="Z228" s="82"/>
      <c r="AA228" s="83">
        <f t="shared" si="169"/>
        <v>0</v>
      </c>
      <c r="AB228" s="83">
        <f t="shared" si="170"/>
        <v>0</v>
      </c>
      <c r="AC228" s="109"/>
      <c r="AD228" s="85" t="e">
        <f t="shared" si="152"/>
        <v>#DIV/0!</v>
      </c>
      <c r="AE228" s="86"/>
      <c r="AF228" s="87"/>
      <c r="AG228" s="88"/>
      <c r="AH228" s="114"/>
      <c r="AI228" s="86"/>
      <c r="AJ228" s="87"/>
      <c r="AK228" s="88"/>
      <c r="AL228" s="114"/>
      <c r="AM228" s="86"/>
      <c r="AN228" s="87"/>
      <c r="AO228" s="90"/>
      <c r="AP228" s="91"/>
      <c r="AQ228" s="86"/>
      <c r="AR228" s="87"/>
      <c r="AS228" s="90"/>
      <c r="AT228" s="91"/>
      <c r="AU228" s="86"/>
      <c r="AV228" s="87"/>
      <c r="AW228" s="90"/>
      <c r="AX228" s="197"/>
      <c r="AY228" s="243"/>
      <c r="AZ228" s="92"/>
      <c r="BA228" s="29"/>
      <c r="BB228" s="99">
        <f>+F228*1.09</f>
        <v>304489.32087200001</v>
      </c>
      <c r="BC228" s="93"/>
      <c r="BD228" s="93"/>
      <c r="BE228" s="93"/>
      <c r="BF228" s="93"/>
      <c r="BG228" s="93"/>
      <c r="BH228" s="93"/>
      <c r="BI228" s="93"/>
      <c r="BJ228" s="93"/>
      <c r="BK228" s="94">
        <f t="shared" si="153"/>
        <v>1</v>
      </c>
      <c r="BM228" s="95">
        <f t="shared" si="154"/>
        <v>304489.32087200001</v>
      </c>
      <c r="BN228" s="96">
        <f t="shared" si="155"/>
        <v>304489.32087200001</v>
      </c>
      <c r="BO228" s="248">
        <f t="shared" si="176"/>
        <v>304489.32087200001</v>
      </c>
      <c r="BP228" s="183">
        <f t="shared" si="156"/>
        <v>304489.32087200001</v>
      </c>
      <c r="BQ228" s="184">
        <f t="shared" si="157"/>
        <v>0</v>
      </c>
      <c r="BR228" s="232">
        <f t="shared" si="158"/>
        <v>0</v>
      </c>
      <c r="BS228" s="184"/>
      <c r="BT228" s="97"/>
      <c r="BU228" s="171">
        <f t="shared" si="159"/>
        <v>304489</v>
      </c>
      <c r="BV228" s="175">
        <f t="shared" si="160"/>
        <v>57853</v>
      </c>
      <c r="BW228" s="176">
        <f t="shared" si="161"/>
        <v>362342</v>
      </c>
    </row>
    <row r="229" spans="1:75" s="35" customFormat="1" ht="84.95" customHeight="1" x14ac:dyDescent="0.3">
      <c r="A229" s="214">
        <v>311</v>
      </c>
      <c r="B229" s="104" t="s">
        <v>713</v>
      </c>
      <c r="C229" s="217" t="s">
        <v>237</v>
      </c>
      <c r="D229" s="206"/>
      <c r="E229" s="74"/>
      <c r="F229" s="75"/>
      <c r="G229" s="74"/>
      <c r="H229" s="76"/>
      <c r="I229" s="105"/>
      <c r="J229" s="106"/>
      <c r="K229" s="107"/>
      <c r="L229" s="80"/>
      <c r="M229" s="81">
        <f t="shared" si="162"/>
        <v>0</v>
      </c>
      <c r="N229" s="82"/>
      <c r="O229" s="83">
        <f t="shared" si="163"/>
        <v>0</v>
      </c>
      <c r="P229" s="83">
        <f t="shared" si="164"/>
        <v>0</v>
      </c>
      <c r="Q229" s="108"/>
      <c r="R229" s="80"/>
      <c r="S229" s="81">
        <f t="shared" si="165"/>
        <v>0</v>
      </c>
      <c r="T229" s="82"/>
      <c r="U229" s="83">
        <f t="shared" si="166"/>
        <v>0</v>
      </c>
      <c r="V229" s="83">
        <f t="shared" si="167"/>
        <v>0</v>
      </c>
      <c r="W229" s="109"/>
      <c r="X229" s="80"/>
      <c r="Y229" s="81">
        <f t="shared" si="168"/>
        <v>0</v>
      </c>
      <c r="Z229" s="82"/>
      <c r="AA229" s="83">
        <f t="shared" si="169"/>
        <v>0</v>
      </c>
      <c r="AB229" s="83">
        <f t="shared" si="170"/>
        <v>0</v>
      </c>
      <c r="AC229" s="109"/>
      <c r="AD229" s="85" t="e">
        <f t="shared" si="152"/>
        <v>#DIV/0!</v>
      </c>
      <c r="AE229" s="86"/>
      <c r="AF229" s="87"/>
      <c r="AG229" s="88"/>
      <c r="AH229" s="114"/>
      <c r="AI229" s="86"/>
      <c r="AJ229" s="87"/>
      <c r="AK229" s="88"/>
      <c r="AL229" s="114"/>
      <c r="AM229" s="86">
        <v>27647</v>
      </c>
      <c r="AN229" s="87">
        <f>+AM229*0.19</f>
        <v>5252.93</v>
      </c>
      <c r="AO229" s="90">
        <f>+AN229+AM229</f>
        <v>32899.93</v>
      </c>
      <c r="AP229" s="91" t="s">
        <v>714</v>
      </c>
      <c r="AQ229" s="86"/>
      <c r="AR229" s="87"/>
      <c r="AS229" s="90"/>
      <c r="AT229" s="91"/>
      <c r="AU229" s="86"/>
      <c r="AV229" s="87"/>
      <c r="AW229" s="90"/>
      <c r="AX229" s="197"/>
      <c r="AY229" s="243"/>
      <c r="AZ229" s="92"/>
      <c r="BA229" s="29"/>
      <c r="BB229" s="99"/>
      <c r="BC229" s="93"/>
      <c r="BD229" s="93"/>
      <c r="BE229" s="93"/>
      <c r="BF229" s="93"/>
      <c r="BG229" s="93"/>
      <c r="BH229" s="93">
        <f>+AM229</f>
        <v>27647</v>
      </c>
      <c r="BI229" s="93"/>
      <c r="BJ229" s="93"/>
      <c r="BK229" s="94">
        <f t="shared" si="153"/>
        <v>1</v>
      </c>
      <c r="BM229" s="95">
        <f t="shared" si="154"/>
        <v>27647</v>
      </c>
      <c r="BN229" s="96">
        <f t="shared" si="155"/>
        <v>27647</v>
      </c>
      <c r="BO229" s="248">
        <f t="shared" si="176"/>
        <v>27647</v>
      </c>
      <c r="BP229" s="183">
        <f t="shared" si="156"/>
        <v>27647</v>
      </c>
      <c r="BQ229" s="184">
        <f t="shared" si="157"/>
        <v>0</v>
      </c>
      <c r="BR229" s="232">
        <f t="shared" si="158"/>
        <v>0</v>
      </c>
      <c r="BS229" s="184"/>
      <c r="BT229" s="97"/>
      <c r="BU229" s="171">
        <f t="shared" si="159"/>
        <v>27647</v>
      </c>
      <c r="BV229" s="175">
        <f t="shared" si="160"/>
        <v>5253</v>
      </c>
      <c r="BW229" s="176">
        <f t="shared" si="161"/>
        <v>32900</v>
      </c>
    </row>
    <row r="230" spans="1:75" s="35" customFormat="1" ht="84.95" customHeight="1" x14ac:dyDescent="0.3">
      <c r="A230" s="214">
        <v>312</v>
      </c>
      <c r="B230" s="104" t="s">
        <v>715</v>
      </c>
      <c r="C230" s="217" t="s">
        <v>18</v>
      </c>
      <c r="D230" s="206">
        <v>255307</v>
      </c>
      <c r="E230" s="74">
        <f>+D230*0.0562</f>
        <v>14348.2534</v>
      </c>
      <c r="F230" s="75">
        <f>+E230+D230</f>
        <v>269655.25339999999</v>
      </c>
      <c r="G230" s="74">
        <f>+F230*0.19</f>
        <v>51234.498145999998</v>
      </c>
      <c r="H230" s="76">
        <f>+G230+F230</f>
        <v>320889.75154600001</v>
      </c>
      <c r="I230" s="105"/>
      <c r="J230" s="106"/>
      <c r="K230" s="107"/>
      <c r="L230" s="80"/>
      <c r="M230" s="81">
        <f t="shared" si="162"/>
        <v>0</v>
      </c>
      <c r="N230" s="82"/>
      <c r="O230" s="83">
        <f t="shared" si="163"/>
        <v>0</v>
      </c>
      <c r="P230" s="83">
        <f t="shared" si="164"/>
        <v>0</v>
      </c>
      <c r="Q230" s="108"/>
      <c r="R230" s="80"/>
      <c r="S230" s="81">
        <f t="shared" si="165"/>
        <v>0</v>
      </c>
      <c r="T230" s="82"/>
      <c r="U230" s="83">
        <f t="shared" si="166"/>
        <v>0</v>
      </c>
      <c r="V230" s="83">
        <f t="shared" si="167"/>
        <v>0</v>
      </c>
      <c r="W230" s="109"/>
      <c r="X230" s="80"/>
      <c r="Y230" s="81">
        <f t="shared" si="168"/>
        <v>0</v>
      </c>
      <c r="Z230" s="82"/>
      <c r="AA230" s="83">
        <f t="shared" si="169"/>
        <v>0</v>
      </c>
      <c r="AB230" s="83">
        <f t="shared" si="170"/>
        <v>0</v>
      </c>
      <c r="AC230" s="109"/>
      <c r="AD230" s="85" t="e">
        <f t="shared" si="152"/>
        <v>#DIV/0!</v>
      </c>
      <c r="AE230" s="86"/>
      <c r="AF230" s="87"/>
      <c r="AG230" s="88"/>
      <c r="AH230" s="114"/>
      <c r="AI230" s="86"/>
      <c r="AJ230" s="87"/>
      <c r="AK230" s="88"/>
      <c r="AL230" s="114"/>
      <c r="AM230" s="86"/>
      <c r="AN230" s="87"/>
      <c r="AO230" s="90"/>
      <c r="AP230" s="91"/>
      <c r="AQ230" s="86"/>
      <c r="AR230" s="87"/>
      <c r="AS230" s="90"/>
      <c r="AT230" s="91"/>
      <c r="AU230" s="86"/>
      <c r="AV230" s="87"/>
      <c r="AW230" s="90"/>
      <c r="AX230" s="197"/>
      <c r="AY230" s="243"/>
      <c r="AZ230" s="92"/>
      <c r="BA230" s="29"/>
      <c r="BB230" s="99">
        <f>+F230*1.09</f>
        <v>293924.22620600002</v>
      </c>
      <c r="BC230" s="93"/>
      <c r="BD230" s="93"/>
      <c r="BE230" s="93"/>
      <c r="BF230" s="93"/>
      <c r="BG230" s="93"/>
      <c r="BH230" s="93"/>
      <c r="BI230" s="93"/>
      <c r="BJ230" s="93"/>
      <c r="BK230" s="94">
        <f t="shared" si="153"/>
        <v>1</v>
      </c>
      <c r="BM230" s="95">
        <f t="shared" si="154"/>
        <v>293924.22620600002</v>
      </c>
      <c r="BN230" s="96">
        <f t="shared" si="155"/>
        <v>293924.22620600002</v>
      </c>
      <c r="BO230" s="248">
        <f t="shared" si="176"/>
        <v>293924.22620600002</v>
      </c>
      <c r="BP230" s="183">
        <f t="shared" si="156"/>
        <v>293924.22620600002</v>
      </c>
      <c r="BQ230" s="184">
        <f t="shared" si="157"/>
        <v>0</v>
      </c>
      <c r="BR230" s="232">
        <f t="shared" si="158"/>
        <v>0</v>
      </c>
      <c r="BS230" s="184"/>
      <c r="BT230" s="97"/>
      <c r="BU230" s="171">
        <f t="shared" si="159"/>
        <v>293924</v>
      </c>
      <c r="BV230" s="175">
        <f t="shared" si="160"/>
        <v>55846</v>
      </c>
      <c r="BW230" s="176">
        <f t="shared" si="161"/>
        <v>349770</v>
      </c>
    </row>
    <row r="231" spans="1:75" s="35" customFormat="1" ht="84.95" customHeight="1" x14ac:dyDescent="0.3">
      <c r="A231" s="214">
        <v>313</v>
      </c>
      <c r="B231" s="104" t="s">
        <v>716</v>
      </c>
      <c r="C231" s="217" t="s">
        <v>18</v>
      </c>
      <c r="D231" s="206">
        <v>321442</v>
      </c>
      <c r="E231" s="74">
        <f>+D231*0.0562</f>
        <v>18065.040400000002</v>
      </c>
      <c r="F231" s="75">
        <f>+E231+D231</f>
        <v>339507.0404</v>
      </c>
      <c r="G231" s="74">
        <f>+F231*0.19</f>
        <v>64506.337676000003</v>
      </c>
      <c r="H231" s="76">
        <f>+G231+F231</f>
        <v>404013.37807600002</v>
      </c>
      <c r="I231" s="105"/>
      <c r="J231" s="106"/>
      <c r="K231" s="107"/>
      <c r="L231" s="80"/>
      <c r="M231" s="81">
        <f t="shared" si="162"/>
        <v>0</v>
      </c>
      <c r="N231" s="82"/>
      <c r="O231" s="83">
        <f t="shared" si="163"/>
        <v>0</v>
      </c>
      <c r="P231" s="83">
        <f t="shared" si="164"/>
        <v>0</v>
      </c>
      <c r="Q231" s="108"/>
      <c r="R231" s="80"/>
      <c r="S231" s="81">
        <f t="shared" si="165"/>
        <v>0</v>
      </c>
      <c r="T231" s="82"/>
      <c r="U231" s="83">
        <f t="shared" si="166"/>
        <v>0</v>
      </c>
      <c r="V231" s="83">
        <f t="shared" si="167"/>
        <v>0</v>
      </c>
      <c r="W231" s="109"/>
      <c r="X231" s="80"/>
      <c r="Y231" s="81">
        <f t="shared" si="168"/>
        <v>0</v>
      </c>
      <c r="Z231" s="82"/>
      <c r="AA231" s="83">
        <f t="shared" si="169"/>
        <v>0</v>
      </c>
      <c r="AB231" s="83">
        <f t="shared" si="170"/>
        <v>0</v>
      </c>
      <c r="AC231" s="109"/>
      <c r="AD231" s="85" t="e">
        <f t="shared" si="152"/>
        <v>#DIV/0!</v>
      </c>
      <c r="AE231" s="86"/>
      <c r="AF231" s="87"/>
      <c r="AG231" s="88"/>
      <c r="AH231" s="114"/>
      <c r="AI231" s="86"/>
      <c r="AJ231" s="87"/>
      <c r="AK231" s="88"/>
      <c r="AL231" s="114"/>
      <c r="AM231" s="86"/>
      <c r="AN231" s="87"/>
      <c r="AO231" s="90"/>
      <c r="AP231" s="91"/>
      <c r="AQ231" s="86"/>
      <c r="AR231" s="87"/>
      <c r="AS231" s="90"/>
      <c r="AT231" s="91"/>
      <c r="AU231" s="86"/>
      <c r="AV231" s="87"/>
      <c r="AW231" s="90"/>
      <c r="AX231" s="197"/>
      <c r="AY231" s="243"/>
      <c r="AZ231" s="92"/>
      <c r="BA231" s="29"/>
      <c r="BB231" s="99">
        <f>+F231*1.09</f>
        <v>370062.67403600004</v>
      </c>
      <c r="BC231" s="93"/>
      <c r="BD231" s="93"/>
      <c r="BE231" s="93"/>
      <c r="BF231" s="93"/>
      <c r="BG231" s="93"/>
      <c r="BH231" s="93"/>
      <c r="BI231" s="93"/>
      <c r="BJ231" s="93"/>
      <c r="BK231" s="94">
        <f t="shared" si="153"/>
        <v>1</v>
      </c>
      <c r="BM231" s="95">
        <f t="shared" si="154"/>
        <v>370062.67403600004</v>
      </c>
      <c r="BN231" s="96">
        <f t="shared" si="155"/>
        <v>370062.67403600004</v>
      </c>
      <c r="BO231" s="248">
        <f t="shared" si="176"/>
        <v>370062.67403600004</v>
      </c>
      <c r="BP231" s="183">
        <f t="shared" si="156"/>
        <v>370062.67403600004</v>
      </c>
      <c r="BQ231" s="184">
        <f t="shared" si="157"/>
        <v>0</v>
      </c>
      <c r="BR231" s="232">
        <f t="shared" si="158"/>
        <v>0</v>
      </c>
      <c r="BS231" s="184"/>
      <c r="BT231" s="97"/>
      <c r="BU231" s="171">
        <f t="shared" si="159"/>
        <v>370063</v>
      </c>
      <c r="BV231" s="175">
        <f t="shared" si="160"/>
        <v>70312</v>
      </c>
      <c r="BW231" s="176">
        <f t="shared" si="161"/>
        <v>440375</v>
      </c>
    </row>
    <row r="232" spans="1:75" s="35" customFormat="1" ht="84.95" customHeight="1" x14ac:dyDescent="0.3">
      <c r="A232" s="214">
        <v>314</v>
      </c>
      <c r="B232" s="104" t="s">
        <v>717</v>
      </c>
      <c r="C232" s="217" t="s">
        <v>18</v>
      </c>
      <c r="D232" s="206">
        <v>369759</v>
      </c>
      <c r="E232" s="74">
        <f>+D232*0.0562</f>
        <v>20780.4558</v>
      </c>
      <c r="F232" s="75">
        <f>+E232+D232</f>
        <v>390539.4558</v>
      </c>
      <c r="G232" s="74">
        <f>+F232*0.19</f>
        <v>74202.496601999999</v>
      </c>
      <c r="H232" s="76">
        <f>+G232+F232</f>
        <v>464741.95240199997</v>
      </c>
      <c r="I232" s="105"/>
      <c r="J232" s="106"/>
      <c r="K232" s="107"/>
      <c r="L232" s="80"/>
      <c r="M232" s="81">
        <f t="shared" si="162"/>
        <v>0</v>
      </c>
      <c r="N232" s="82"/>
      <c r="O232" s="83">
        <f t="shared" si="163"/>
        <v>0</v>
      </c>
      <c r="P232" s="83">
        <f t="shared" si="164"/>
        <v>0</v>
      </c>
      <c r="Q232" s="108"/>
      <c r="R232" s="80"/>
      <c r="S232" s="81">
        <f t="shared" si="165"/>
        <v>0</v>
      </c>
      <c r="T232" s="82"/>
      <c r="U232" s="83">
        <f t="shared" si="166"/>
        <v>0</v>
      </c>
      <c r="V232" s="83">
        <f t="shared" si="167"/>
        <v>0</v>
      </c>
      <c r="W232" s="109"/>
      <c r="X232" s="80"/>
      <c r="Y232" s="81">
        <f t="shared" si="168"/>
        <v>0</v>
      </c>
      <c r="Z232" s="82"/>
      <c r="AA232" s="83">
        <f t="shared" si="169"/>
        <v>0</v>
      </c>
      <c r="AB232" s="83">
        <f t="shared" si="170"/>
        <v>0</v>
      </c>
      <c r="AC232" s="109"/>
      <c r="AD232" s="85" t="e">
        <f t="shared" si="152"/>
        <v>#DIV/0!</v>
      </c>
      <c r="AE232" s="86"/>
      <c r="AF232" s="87"/>
      <c r="AG232" s="88"/>
      <c r="AH232" s="114"/>
      <c r="AI232" s="86"/>
      <c r="AJ232" s="87"/>
      <c r="AK232" s="88"/>
      <c r="AL232" s="114"/>
      <c r="AM232" s="86"/>
      <c r="AN232" s="87"/>
      <c r="AO232" s="90"/>
      <c r="AP232" s="91"/>
      <c r="AQ232" s="86"/>
      <c r="AR232" s="87"/>
      <c r="AS232" s="90"/>
      <c r="AT232" s="91"/>
      <c r="AU232" s="86"/>
      <c r="AV232" s="87"/>
      <c r="AW232" s="90"/>
      <c r="AX232" s="197"/>
      <c r="AY232" s="243"/>
      <c r="AZ232" s="92"/>
      <c r="BA232" s="29"/>
      <c r="BB232" s="99">
        <f>+F232*1.09</f>
        <v>425688.00682200002</v>
      </c>
      <c r="BC232" s="93"/>
      <c r="BD232" s="93"/>
      <c r="BE232" s="93"/>
      <c r="BF232" s="93"/>
      <c r="BG232" s="93"/>
      <c r="BH232" s="93"/>
      <c r="BI232" s="93"/>
      <c r="BJ232" s="93"/>
      <c r="BK232" s="94">
        <f t="shared" si="153"/>
        <v>1</v>
      </c>
      <c r="BM232" s="95">
        <f t="shared" si="154"/>
        <v>425688.00682200002</v>
      </c>
      <c r="BN232" s="96">
        <f t="shared" si="155"/>
        <v>425688.00682200002</v>
      </c>
      <c r="BO232" s="248">
        <f t="shared" si="176"/>
        <v>425688.00682200002</v>
      </c>
      <c r="BP232" s="183">
        <f t="shared" si="156"/>
        <v>425688.00682200002</v>
      </c>
      <c r="BQ232" s="184">
        <f t="shared" si="157"/>
        <v>0</v>
      </c>
      <c r="BR232" s="232">
        <f t="shared" si="158"/>
        <v>0</v>
      </c>
      <c r="BS232" s="184"/>
      <c r="BT232" s="97"/>
      <c r="BU232" s="171">
        <f t="shared" si="159"/>
        <v>425688</v>
      </c>
      <c r="BV232" s="175">
        <f t="shared" si="160"/>
        <v>80881</v>
      </c>
      <c r="BW232" s="176">
        <f t="shared" si="161"/>
        <v>506569</v>
      </c>
    </row>
    <row r="233" spans="1:75" s="35" customFormat="1" ht="84.95" customHeight="1" x14ac:dyDescent="0.3">
      <c r="A233" s="214">
        <v>315</v>
      </c>
      <c r="B233" s="104" t="s">
        <v>718</v>
      </c>
      <c r="C233" s="217" t="s">
        <v>101</v>
      </c>
      <c r="D233" s="206">
        <v>52875</v>
      </c>
      <c r="E233" s="74">
        <f>+D233*0.0562</f>
        <v>2971.5749999999998</v>
      </c>
      <c r="F233" s="75">
        <f>+E233+D233</f>
        <v>55846.574999999997</v>
      </c>
      <c r="G233" s="74">
        <f>+F233*0.19</f>
        <v>10610.849249999999</v>
      </c>
      <c r="H233" s="76">
        <f>+G233+F233</f>
        <v>66457.424249999996</v>
      </c>
      <c r="I233" s="105"/>
      <c r="J233" s="106"/>
      <c r="K233" s="107"/>
      <c r="L233" s="80"/>
      <c r="M233" s="81">
        <f t="shared" si="162"/>
        <v>0</v>
      </c>
      <c r="N233" s="82"/>
      <c r="O233" s="83">
        <f t="shared" si="163"/>
        <v>0</v>
      </c>
      <c r="P233" s="83">
        <f t="shared" si="164"/>
        <v>0</v>
      </c>
      <c r="Q233" s="108"/>
      <c r="R233" s="80"/>
      <c r="S233" s="81">
        <f t="shared" si="165"/>
        <v>0</v>
      </c>
      <c r="T233" s="82"/>
      <c r="U233" s="83">
        <f t="shared" si="166"/>
        <v>0</v>
      </c>
      <c r="V233" s="83">
        <f t="shared" si="167"/>
        <v>0</v>
      </c>
      <c r="W233" s="109"/>
      <c r="X233" s="80"/>
      <c r="Y233" s="81">
        <f t="shared" si="168"/>
        <v>0</v>
      </c>
      <c r="Z233" s="82"/>
      <c r="AA233" s="83">
        <f t="shared" si="169"/>
        <v>0</v>
      </c>
      <c r="AB233" s="83">
        <f t="shared" si="170"/>
        <v>0</v>
      </c>
      <c r="AC233" s="109"/>
      <c r="AD233" s="85" t="e">
        <f t="shared" si="152"/>
        <v>#DIV/0!</v>
      </c>
      <c r="AE233" s="86"/>
      <c r="AF233" s="87"/>
      <c r="AG233" s="88"/>
      <c r="AH233" s="114"/>
      <c r="AI233" s="86"/>
      <c r="AJ233" s="87"/>
      <c r="AK233" s="88"/>
      <c r="AL233" s="114"/>
      <c r="AM233" s="86"/>
      <c r="AN233" s="87"/>
      <c r="AO233" s="90"/>
      <c r="AP233" s="91"/>
      <c r="AQ233" s="86"/>
      <c r="AR233" s="87"/>
      <c r="AS233" s="90"/>
      <c r="AT233" s="91"/>
      <c r="AU233" s="86"/>
      <c r="AV233" s="87"/>
      <c r="AW233" s="90"/>
      <c r="AX233" s="197"/>
      <c r="AY233" s="243"/>
      <c r="AZ233" s="92"/>
      <c r="BA233" s="29"/>
      <c r="BB233" s="99">
        <f>+F233*1.09</f>
        <v>60872.766750000003</v>
      </c>
      <c r="BC233" s="93"/>
      <c r="BD233" s="93"/>
      <c r="BE233" s="93"/>
      <c r="BF233" s="93"/>
      <c r="BG233" s="93"/>
      <c r="BH233" s="93"/>
      <c r="BI233" s="93"/>
      <c r="BJ233" s="93"/>
      <c r="BK233" s="94">
        <f t="shared" si="153"/>
        <v>1</v>
      </c>
      <c r="BM233" s="95">
        <f t="shared" si="154"/>
        <v>60872.766750000003</v>
      </c>
      <c r="BN233" s="96">
        <f t="shared" si="155"/>
        <v>60872.766750000003</v>
      </c>
      <c r="BO233" s="248">
        <f t="shared" si="176"/>
        <v>60872.766750000003</v>
      </c>
      <c r="BP233" s="183">
        <f t="shared" si="156"/>
        <v>60872.766750000003</v>
      </c>
      <c r="BQ233" s="184">
        <f t="shared" si="157"/>
        <v>0</v>
      </c>
      <c r="BR233" s="232">
        <f t="shared" si="158"/>
        <v>0</v>
      </c>
      <c r="BS233" s="184"/>
      <c r="BT233" s="97"/>
      <c r="BU233" s="171">
        <f t="shared" si="159"/>
        <v>60873</v>
      </c>
      <c r="BV233" s="175">
        <f t="shared" si="160"/>
        <v>11566</v>
      </c>
      <c r="BW233" s="176">
        <f t="shared" si="161"/>
        <v>72439</v>
      </c>
    </row>
    <row r="234" spans="1:75" s="35" customFormat="1" ht="84.95" customHeight="1" x14ac:dyDescent="0.3">
      <c r="A234" s="214">
        <v>316</v>
      </c>
      <c r="B234" s="104" t="s">
        <v>719</v>
      </c>
      <c r="C234" s="217" t="s">
        <v>101</v>
      </c>
      <c r="D234" s="206">
        <v>49535</v>
      </c>
      <c r="E234" s="74">
        <f>+D234*0.0562</f>
        <v>2783.8670000000002</v>
      </c>
      <c r="F234" s="75">
        <f>+E234+D234</f>
        <v>52318.866999999998</v>
      </c>
      <c r="G234" s="74">
        <f>+F234*0.19</f>
        <v>9940.5847300000005</v>
      </c>
      <c r="H234" s="76">
        <f>+G234+F234</f>
        <v>62259.451730000001</v>
      </c>
      <c r="I234" s="105"/>
      <c r="J234" s="106"/>
      <c r="K234" s="107"/>
      <c r="L234" s="80"/>
      <c r="M234" s="81">
        <f t="shared" si="162"/>
        <v>0</v>
      </c>
      <c r="N234" s="82"/>
      <c r="O234" s="83">
        <f t="shared" si="163"/>
        <v>0</v>
      </c>
      <c r="P234" s="83">
        <f t="shared" si="164"/>
        <v>0</v>
      </c>
      <c r="Q234" s="108"/>
      <c r="R234" s="80"/>
      <c r="S234" s="81">
        <f t="shared" si="165"/>
        <v>0</v>
      </c>
      <c r="T234" s="82"/>
      <c r="U234" s="83">
        <f t="shared" si="166"/>
        <v>0</v>
      </c>
      <c r="V234" s="83">
        <f t="shared" si="167"/>
        <v>0</v>
      </c>
      <c r="W234" s="109"/>
      <c r="X234" s="80"/>
      <c r="Y234" s="81">
        <f t="shared" si="168"/>
        <v>0</v>
      </c>
      <c r="Z234" s="82"/>
      <c r="AA234" s="83">
        <f t="shared" si="169"/>
        <v>0</v>
      </c>
      <c r="AB234" s="83">
        <f t="shared" si="170"/>
        <v>0</v>
      </c>
      <c r="AC234" s="109"/>
      <c r="AD234" s="85" t="e">
        <f t="shared" si="152"/>
        <v>#DIV/0!</v>
      </c>
      <c r="AE234" s="86"/>
      <c r="AF234" s="87"/>
      <c r="AG234" s="88"/>
      <c r="AH234" s="114"/>
      <c r="AI234" s="86"/>
      <c r="AJ234" s="87"/>
      <c r="AK234" s="88"/>
      <c r="AL234" s="114"/>
      <c r="AM234" s="86"/>
      <c r="AN234" s="87"/>
      <c r="AO234" s="90"/>
      <c r="AP234" s="91"/>
      <c r="AQ234" s="86"/>
      <c r="AR234" s="87"/>
      <c r="AS234" s="90"/>
      <c r="AT234" s="91"/>
      <c r="AU234" s="86"/>
      <c r="AV234" s="87"/>
      <c r="AW234" s="90"/>
      <c r="AX234" s="197"/>
      <c r="AY234" s="243"/>
      <c r="AZ234" s="92"/>
      <c r="BA234" s="29"/>
      <c r="BB234" s="99">
        <f>+F234*1.09</f>
        <v>57027.565030000005</v>
      </c>
      <c r="BC234" s="93"/>
      <c r="BD234" s="93"/>
      <c r="BE234" s="93"/>
      <c r="BF234" s="93"/>
      <c r="BG234" s="93"/>
      <c r="BH234" s="93"/>
      <c r="BI234" s="93"/>
      <c r="BJ234" s="93"/>
      <c r="BK234" s="94">
        <f t="shared" si="153"/>
        <v>1</v>
      </c>
      <c r="BM234" s="95">
        <f t="shared" si="154"/>
        <v>57027.565030000005</v>
      </c>
      <c r="BN234" s="96">
        <f t="shared" si="155"/>
        <v>57027.565030000005</v>
      </c>
      <c r="BO234" s="248">
        <f t="shared" si="176"/>
        <v>57027.565030000005</v>
      </c>
      <c r="BP234" s="183">
        <f t="shared" si="156"/>
        <v>57027.565030000005</v>
      </c>
      <c r="BQ234" s="184">
        <f t="shared" si="157"/>
        <v>0</v>
      </c>
      <c r="BR234" s="232">
        <f t="shared" si="158"/>
        <v>0</v>
      </c>
      <c r="BS234" s="184"/>
      <c r="BT234" s="97"/>
      <c r="BU234" s="171">
        <f t="shared" si="159"/>
        <v>57028</v>
      </c>
      <c r="BV234" s="175">
        <f t="shared" si="160"/>
        <v>10835</v>
      </c>
      <c r="BW234" s="176">
        <f t="shared" si="161"/>
        <v>67863</v>
      </c>
    </row>
    <row r="235" spans="1:75" s="35" customFormat="1" ht="84.95" customHeight="1" x14ac:dyDescent="0.3">
      <c r="A235" s="214">
        <v>318</v>
      </c>
      <c r="B235" s="104" t="s">
        <v>722</v>
      </c>
      <c r="C235" s="217" t="s">
        <v>723</v>
      </c>
      <c r="D235" s="206"/>
      <c r="E235" s="74"/>
      <c r="F235" s="75"/>
      <c r="G235" s="74"/>
      <c r="H235" s="76"/>
      <c r="I235" s="105"/>
      <c r="J235" s="106"/>
      <c r="K235" s="107"/>
      <c r="L235" s="80"/>
      <c r="M235" s="81">
        <f t="shared" si="162"/>
        <v>0</v>
      </c>
      <c r="N235" s="82"/>
      <c r="O235" s="83">
        <f t="shared" si="163"/>
        <v>0</v>
      </c>
      <c r="P235" s="83">
        <f t="shared" si="164"/>
        <v>0</v>
      </c>
      <c r="Q235" s="108"/>
      <c r="R235" s="80"/>
      <c r="S235" s="81">
        <f t="shared" si="165"/>
        <v>0</v>
      </c>
      <c r="T235" s="82"/>
      <c r="U235" s="83">
        <f t="shared" si="166"/>
        <v>0</v>
      </c>
      <c r="V235" s="83">
        <f t="shared" si="167"/>
        <v>0</v>
      </c>
      <c r="W235" s="109"/>
      <c r="X235" s="80"/>
      <c r="Y235" s="81">
        <f t="shared" si="168"/>
        <v>0</v>
      </c>
      <c r="Z235" s="82"/>
      <c r="AA235" s="83">
        <f t="shared" si="169"/>
        <v>0</v>
      </c>
      <c r="AB235" s="83">
        <f t="shared" si="170"/>
        <v>0</v>
      </c>
      <c r="AC235" s="109"/>
      <c r="AD235" s="85" t="e">
        <f t="shared" si="152"/>
        <v>#DIV/0!</v>
      </c>
      <c r="AE235" s="86"/>
      <c r="AF235" s="87"/>
      <c r="AG235" s="88"/>
      <c r="AH235" s="114"/>
      <c r="AI235" s="86"/>
      <c r="AJ235" s="87"/>
      <c r="AK235" s="88"/>
      <c r="AL235" s="114"/>
      <c r="AM235" s="86">
        <v>21513.000000000004</v>
      </c>
      <c r="AN235" s="87">
        <f>+AM235*0.19</f>
        <v>4087.4700000000007</v>
      </c>
      <c r="AO235" s="90">
        <f>+AN235+AM235</f>
        <v>25600.470000000005</v>
      </c>
      <c r="AP235" s="91" t="s">
        <v>724</v>
      </c>
      <c r="AQ235" s="86"/>
      <c r="AR235" s="87"/>
      <c r="AS235" s="90"/>
      <c r="AT235" s="91"/>
      <c r="AU235" s="86"/>
      <c r="AV235" s="87"/>
      <c r="AW235" s="90"/>
      <c r="AX235" s="197"/>
      <c r="AY235" s="243"/>
      <c r="AZ235" s="92"/>
      <c r="BA235" s="29"/>
      <c r="BB235" s="99"/>
      <c r="BC235" s="93"/>
      <c r="BD235" s="93"/>
      <c r="BE235" s="93"/>
      <c r="BF235" s="93"/>
      <c r="BG235" s="93"/>
      <c r="BH235" s="93">
        <f>+AM235</f>
        <v>21513.000000000004</v>
      </c>
      <c r="BI235" s="93"/>
      <c r="BJ235" s="93"/>
      <c r="BK235" s="94">
        <f t="shared" si="153"/>
        <v>1</v>
      </c>
      <c r="BM235" s="95">
        <f t="shared" si="154"/>
        <v>21513.000000000004</v>
      </c>
      <c r="BN235" s="96">
        <f t="shared" si="155"/>
        <v>21513.000000000004</v>
      </c>
      <c r="BO235" s="248">
        <f t="shared" si="176"/>
        <v>21513.000000000004</v>
      </c>
      <c r="BP235" s="183">
        <f t="shared" si="156"/>
        <v>21513.000000000004</v>
      </c>
      <c r="BQ235" s="184">
        <f t="shared" si="157"/>
        <v>0</v>
      </c>
      <c r="BR235" s="232">
        <f t="shared" si="158"/>
        <v>0</v>
      </c>
      <c r="BS235" s="184"/>
      <c r="BT235" s="97"/>
      <c r="BU235" s="171">
        <f t="shared" si="159"/>
        <v>21513</v>
      </c>
      <c r="BV235" s="175">
        <f t="shared" si="160"/>
        <v>4087</v>
      </c>
      <c r="BW235" s="176">
        <f t="shared" si="161"/>
        <v>25600</v>
      </c>
    </row>
    <row r="236" spans="1:75" s="35" customFormat="1" ht="84.95" customHeight="1" x14ac:dyDescent="0.3">
      <c r="A236" s="214">
        <v>319</v>
      </c>
      <c r="B236" s="104" t="s">
        <v>725</v>
      </c>
      <c r="C236" s="217" t="s">
        <v>18</v>
      </c>
      <c r="D236" s="206"/>
      <c r="E236" s="74"/>
      <c r="F236" s="75"/>
      <c r="G236" s="74"/>
      <c r="H236" s="76"/>
      <c r="I236" s="105"/>
      <c r="J236" s="106"/>
      <c r="K236" s="107"/>
      <c r="L236" s="80"/>
      <c r="M236" s="81">
        <f t="shared" si="162"/>
        <v>0</v>
      </c>
      <c r="N236" s="82"/>
      <c r="O236" s="83">
        <f t="shared" si="163"/>
        <v>0</v>
      </c>
      <c r="P236" s="83">
        <f t="shared" si="164"/>
        <v>0</v>
      </c>
      <c r="Q236" s="108"/>
      <c r="R236" s="80"/>
      <c r="S236" s="81">
        <f t="shared" si="165"/>
        <v>0</v>
      </c>
      <c r="T236" s="82"/>
      <c r="U236" s="83">
        <f t="shared" si="166"/>
        <v>0</v>
      </c>
      <c r="V236" s="83">
        <f t="shared" si="167"/>
        <v>0</v>
      </c>
      <c r="W236" s="109"/>
      <c r="X236" s="80"/>
      <c r="Y236" s="81">
        <f t="shared" si="168"/>
        <v>0</v>
      </c>
      <c r="Z236" s="82"/>
      <c r="AA236" s="83">
        <f t="shared" si="169"/>
        <v>0</v>
      </c>
      <c r="AB236" s="83">
        <f t="shared" si="170"/>
        <v>0</v>
      </c>
      <c r="AC236" s="109"/>
      <c r="AD236" s="85" t="e">
        <f t="shared" si="152"/>
        <v>#DIV/0!</v>
      </c>
      <c r="AE236" s="86"/>
      <c r="AF236" s="87"/>
      <c r="AG236" s="88"/>
      <c r="AH236" s="114"/>
      <c r="AI236" s="86"/>
      <c r="AJ236" s="87"/>
      <c r="AK236" s="88"/>
      <c r="AL236" s="114"/>
      <c r="AM236" s="86">
        <v>5798</v>
      </c>
      <c r="AN236" s="87">
        <f>+AM236*0.19</f>
        <v>1101.6200000000001</v>
      </c>
      <c r="AO236" s="90">
        <f>+AN236+AM236</f>
        <v>6899.62</v>
      </c>
      <c r="AP236" s="91" t="s">
        <v>726</v>
      </c>
      <c r="AQ236" s="86"/>
      <c r="AR236" s="87"/>
      <c r="AS236" s="90"/>
      <c r="AT236" s="91"/>
      <c r="AU236" s="86"/>
      <c r="AV236" s="87"/>
      <c r="AW236" s="90"/>
      <c r="AX236" s="197"/>
      <c r="AY236" s="243"/>
      <c r="AZ236" s="92"/>
      <c r="BA236" s="29"/>
      <c r="BB236" s="99"/>
      <c r="BC236" s="93"/>
      <c r="BD236" s="93"/>
      <c r="BE236" s="93"/>
      <c r="BF236" s="93"/>
      <c r="BG236" s="93"/>
      <c r="BH236" s="93">
        <f>+AM236</f>
        <v>5798</v>
      </c>
      <c r="BI236" s="93"/>
      <c r="BJ236" s="93"/>
      <c r="BK236" s="94">
        <f t="shared" si="153"/>
        <v>1</v>
      </c>
      <c r="BM236" s="95">
        <f t="shared" si="154"/>
        <v>5798</v>
      </c>
      <c r="BN236" s="96">
        <f t="shared" si="155"/>
        <v>5798</v>
      </c>
      <c r="BO236" s="248">
        <f t="shared" si="176"/>
        <v>5798</v>
      </c>
      <c r="BP236" s="183">
        <f t="shared" si="156"/>
        <v>5798</v>
      </c>
      <c r="BQ236" s="184">
        <f t="shared" si="157"/>
        <v>0</v>
      </c>
      <c r="BR236" s="232">
        <f t="shared" si="158"/>
        <v>0</v>
      </c>
      <c r="BS236" s="184"/>
      <c r="BT236" s="97"/>
      <c r="BU236" s="171">
        <f t="shared" si="159"/>
        <v>5798</v>
      </c>
      <c r="BV236" s="175">
        <f t="shared" si="160"/>
        <v>1102</v>
      </c>
      <c r="BW236" s="176">
        <f t="shared" si="161"/>
        <v>6900</v>
      </c>
    </row>
    <row r="237" spans="1:75" s="35" customFormat="1" ht="84.95" customHeight="1" x14ac:dyDescent="0.3">
      <c r="A237" s="214">
        <v>324</v>
      </c>
      <c r="B237" s="104" t="s">
        <v>735</v>
      </c>
      <c r="C237" s="217" t="s">
        <v>18</v>
      </c>
      <c r="D237" s="206"/>
      <c r="E237" s="74"/>
      <c r="F237" s="75"/>
      <c r="G237" s="74"/>
      <c r="H237" s="76"/>
      <c r="I237" s="105"/>
      <c r="J237" s="106"/>
      <c r="K237" s="107"/>
      <c r="L237" s="80"/>
      <c r="M237" s="81">
        <f t="shared" si="162"/>
        <v>0</v>
      </c>
      <c r="N237" s="82"/>
      <c r="O237" s="83">
        <f t="shared" si="163"/>
        <v>0</v>
      </c>
      <c r="P237" s="83">
        <f t="shared" si="164"/>
        <v>0</v>
      </c>
      <c r="Q237" s="108"/>
      <c r="R237" s="80"/>
      <c r="S237" s="81">
        <f t="shared" si="165"/>
        <v>0</v>
      </c>
      <c r="T237" s="82"/>
      <c r="U237" s="83">
        <f t="shared" si="166"/>
        <v>0</v>
      </c>
      <c r="V237" s="83">
        <f t="shared" si="167"/>
        <v>0</v>
      </c>
      <c r="W237" s="109"/>
      <c r="X237" s="80"/>
      <c r="Y237" s="81">
        <f t="shared" si="168"/>
        <v>0</v>
      </c>
      <c r="Z237" s="82"/>
      <c r="AA237" s="83">
        <f t="shared" si="169"/>
        <v>0</v>
      </c>
      <c r="AB237" s="83">
        <f t="shared" si="170"/>
        <v>0</v>
      </c>
      <c r="AC237" s="109"/>
      <c r="AD237" s="85" t="e">
        <f t="shared" si="152"/>
        <v>#DIV/0!</v>
      </c>
      <c r="AE237" s="86"/>
      <c r="AF237" s="87"/>
      <c r="AG237" s="88"/>
      <c r="AH237" s="114"/>
      <c r="AI237" s="86"/>
      <c r="AJ237" s="87"/>
      <c r="AK237" s="88"/>
      <c r="AL237" s="114"/>
      <c r="AM237" s="86"/>
      <c r="AN237" s="87"/>
      <c r="AO237" s="90"/>
      <c r="AP237" s="91"/>
      <c r="AQ237" s="113">
        <v>2521</v>
      </c>
      <c r="AR237" s="111">
        <v>478.99</v>
      </c>
      <c r="AS237" s="112">
        <v>2999.99</v>
      </c>
      <c r="AT237" s="91" t="s">
        <v>736</v>
      </c>
      <c r="AU237" s="86"/>
      <c r="AV237" s="87"/>
      <c r="AW237" s="90"/>
      <c r="AX237" s="197"/>
      <c r="AY237" s="243"/>
      <c r="AZ237" s="92"/>
      <c r="BA237" s="29"/>
      <c r="BB237" s="99"/>
      <c r="BC237" s="93"/>
      <c r="BD237" s="93"/>
      <c r="BE237" s="93"/>
      <c r="BF237" s="93"/>
      <c r="BG237" s="93"/>
      <c r="BH237" s="93"/>
      <c r="BI237" s="93">
        <f>+AQ237</f>
        <v>2521</v>
      </c>
      <c r="BJ237" s="93"/>
      <c r="BK237" s="94">
        <f t="shared" si="153"/>
        <v>1</v>
      </c>
      <c r="BM237" s="95">
        <f t="shared" si="154"/>
        <v>2521</v>
      </c>
      <c r="BN237" s="96">
        <f t="shared" si="155"/>
        <v>2521</v>
      </c>
      <c r="BO237" s="248">
        <f t="shared" si="176"/>
        <v>2521</v>
      </c>
      <c r="BP237" s="183">
        <f t="shared" si="156"/>
        <v>2521</v>
      </c>
      <c r="BQ237" s="184">
        <f t="shared" si="157"/>
        <v>0</v>
      </c>
      <c r="BR237" s="232">
        <f t="shared" si="158"/>
        <v>0</v>
      </c>
      <c r="BS237" s="184"/>
      <c r="BT237" s="97"/>
      <c r="BU237" s="171">
        <f t="shared" si="159"/>
        <v>2521</v>
      </c>
      <c r="BV237" s="175">
        <f t="shared" si="160"/>
        <v>479</v>
      </c>
      <c r="BW237" s="176">
        <f t="shared" si="161"/>
        <v>3000</v>
      </c>
    </row>
    <row r="238" spans="1:75" s="35" customFormat="1" ht="84.95" customHeight="1" x14ac:dyDescent="0.3">
      <c r="A238" s="214">
        <v>325</v>
      </c>
      <c r="B238" s="104" t="s">
        <v>737</v>
      </c>
      <c r="C238" s="217" t="s">
        <v>18</v>
      </c>
      <c r="D238" s="206"/>
      <c r="E238" s="74"/>
      <c r="F238" s="75"/>
      <c r="G238" s="74"/>
      <c r="H238" s="76"/>
      <c r="I238" s="105"/>
      <c r="J238" s="106"/>
      <c r="K238" s="107"/>
      <c r="L238" s="80"/>
      <c r="M238" s="81">
        <f t="shared" si="162"/>
        <v>0</v>
      </c>
      <c r="N238" s="82"/>
      <c r="O238" s="83">
        <f t="shared" si="163"/>
        <v>0</v>
      </c>
      <c r="P238" s="83">
        <f t="shared" si="164"/>
        <v>0</v>
      </c>
      <c r="Q238" s="108"/>
      <c r="R238" s="80"/>
      <c r="S238" s="81">
        <f t="shared" si="165"/>
        <v>0</v>
      </c>
      <c r="T238" s="82"/>
      <c r="U238" s="83">
        <f t="shared" si="166"/>
        <v>0</v>
      </c>
      <c r="V238" s="83">
        <f t="shared" si="167"/>
        <v>0</v>
      </c>
      <c r="W238" s="109"/>
      <c r="X238" s="80"/>
      <c r="Y238" s="81">
        <f t="shared" si="168"/>
        <v>0</v>
      </c>
      <c r="Z238" s="82"/>
      <c r="AA238" s="83">
        <f t="shared" si="169"/>
        <v>0</v>
      </c>
      <c r="AB238" s="83">
        <f t="shared" si="170"/>
        <v>0</v>
      </c>
      <c r="AC238" s="109"/>
      <c r="AD238" s="85" t="e">
        <f t="shared" si="152"/>
        <v>#DIV/0!</v>
      </c>
      <c r="AE238" s="86"/>
      <c r="AF238" s="87"/>
      <c r="AG238" s="88"/>
      <c r="AH238" s="114"/>
      <c r="AI238" s="113">
        <v>4098</v>
      </c>
      <c r="AJ238" s="111">
        <v>778.62</v>
      </c>
      <c r="AK238" s="115">
        <v>4876.62</v>
      </c>
      <c r="AL238" s="114">
        <v>8169</v>
      </c>
      <c r="AM238" s="86">
        <v>2857</v>
      </c>
      <c r="AN238" s="87">
        <f>+AM238*0.19</f>
        <v>542.83000000000004</v>
      </c>
      <c r="AO238" s="90">
        <f>+AN238+AM238</f>
        <v>3399.83</v>
      </c>
      <c r="AP238" s="91" t="s">
        <v>738</v>
      </c>
      <c r="AQ238" s="113">
        <v>3025</v>
      </c>
      <c r="AR238" s="111">
        <v>574.75</v>
      </c>
      <c r="AS238" s="112">
        <v>3599.75</v>
      </c>
      <c r="AT238" s="91" t="s">
        <v>739</v>
      </c>
      <c r="AU238" s="86"/>
      <c r="AV238" s="87"/>
      <c r="AW238" s="90"/>
      <c r="AX238" s="197"/>
      <c r="AY238" s="243"/>
      <c r="AZ238" s="92"/>
      <c r="BA238" s="29"/>
      <c r="BB238" s="99"/>
      <c r="BC238" s="93"/>
      <c r="BD238" s="93"/>
      <c r="BE238" s="93"/>
      <c r="BF238" s="93"/>
      <c r="BG238" s="93">
        <f>+AI238</f>
        <v>4098</v>
      </c>
      <c r="BH238" s="93">
        <f>+AM238</f>
        <v>2857</v>
      </c>
      <c r="BI238" s="93">
        <f>+AQ238</f>
        <v>3025</v>
      </c>
      <c r="BJ238" s="93"/>
      <c r="BK238" s="94">
        <f t="shared" si="153"/>
        <v>3</v>
      </c>
      <c r="BM238" s="95">
        <f t="shared" si="154"/>
        <v>3326.6666666666665</v>
      </c>
      <c r="BN238" s="96">
        <f t="shared" si="155"/>
        <v>4098</v>
      </c>
      <c r="BO238" s="248">
        <f>(SUM(BB238:BJ238)-BN238)/(BK238-1)</f>
        <v>2941</v>
      </c>
      <c r="BP238" s="183">
        <f t="shared" si="156"/>
        <v>3283.995281746606</v>
      </c>
      <c r="BQ238" s="184">
        <f t="shared" si="157"/>
        <v>673.2550284500918</v>
      </c>
      <c r="BR238" s="232">
        <f t="shared" si="158"/>
        <v>0.2023812710771819</v>
      </c>
      <c r="BS238" s="184"/>
      <c r="BT238" s="97"/>
      <c r="BU238" s="171">
        <f t="shared" si="159"/>
        <v>3327</v>
      </c>
      <c r="BV238" s="175">
        <f t="shared" si="160"/>
        <v>632</v>
      </c>
      <c r="BW238" s="176">
        <f t="shared" si="161"/>
        <v>3959</v>
      </c>
    </row>
    <row r="239" spans="1:75" s="35" customFormat="1" ht="84.95" customHeight="1" x14ac:dyDescent="0.3">
      <c r="A239" s="214">
        <v>326</v>
      </c>
      <c r="B239" s="104" t="s">
        <v>740</v>
      </c>
      <c r="C239" s="217" t="s">
        <v>18</v>
      </c>
      <c r="D239" s="206"/>
      <c r="E239" s="74"/>
      <c r="F239" s="75"/>
      <c r="G239" s="74"/>
      <c r="H239" s="76"/>
      <c r="I239" s="105"/>
      <c r="J239" s="106"/>
      <c r="K239" s="107"/>
      <c r="L239" s="80"/>
      <c r="M239" s="81">
        <f t="shared" si="162"/>
        <v>0</v>
      </c>
      <c r="N239" s="82"/>
      <c r="O239" s="83">
        <f t="shared" si="163"/>
        <v>0</v>
      </c>
      <c r="P239" s="83">
        <f t="shared" si="164"/>
        <v>0</v>
      </c>
      <c r="Q239" s="108"/>
      <c r="R239" s="80"/>
      <c r="S239" s="81">
        <f t="shared" si="165"/>
        <v>0</v>
      </c>
      <c r="T239" s="82"/>
      <c r="U239" s="83">
        <f t="shared" si="166"/>
        <v>0</v>
      </c>
      <c r="V239" s="83">
        <f t="shared" si="167"/>
        <v>0</v>
      </c>
      <c r="W239" s="109"/>
      <c r="X239" s="80"/>
      <c r="Y239" s="81">
        <f t="shared" si="168"/>
        <v>0</v>
      </c>
      <c r="Z239" s="82"/>
      <c r="AA239" s="83">
        <f t="shared" si="169"/>
        <v>0</v>
      </c>
      <c r="AB239" s="83">
        <f t="shared" si="170"/>
        <v>0</v>
      </c>
      <c r="AC239" s="109"/>
      <c r="AD239" s="85" t="e">
        <f t="shared" si="152"/>
        <v>#DIV/0!</v>
      </c>
      <c r="AE239" s="86"/>
      <c r="AF239" s="87"/>
      <c r="AG239" s="88"/>
      <c r="AH239" s="114"/>
      <c r="AI239" s="86"/>
      <c r="AJ239" s="87"/>
      <c r="AK239" s="88"/>
      <c r="AL239" s="114"/>
      <c r="AM239" s="86">
        <v>6471</v>
      </c>
      <c r="AN239" s="87">
        <f>+AM239*0.19</f>
        <v>1229.49</v>
      </c>
      <c r="AO239" s="90">
        <f>+AN239+AM239</f>
        <v>7700.49</v>
      </c>
      <c r="AP239" s="91" t="s">
        <v>741</v>
      </c>
      <c r="AQ239" s="113">
        <v>6638</v>
      </c>
      <c r="AR239" s="111">
        <v>1261.22</v>
      </c>
      <c r="AS239" s="112">
        <v>7899.22</v>
      </c>
      <c r="AT239" s="91" t="s">
        <v>742</v>
      </c>
      <c r="AU239" s="86"/>
      <c r="AV239" s="87"/>
      <c r="AW239" s="90"/>
      <c r="AX239" s="197"/>
      <c r="AY239" s="243"/>
      <c r="AZ239" s="92"/>
      <c r="BA239" s="29"/>
      <c r="BB239" s="99"/>
      <c r="BC239" s="93"/>
      <c r="BD239" s="93"/>
      <c r="BE239" s="93"/>
      <c r="BF239" s="93"/>
      <c r="BG239" s="93"/>
      <c r="BH239" s="93">
        <f>+AM239</f>
        <v>6471</v>
      </c>
      <c r="BI239" s="93">
        <f>+AQ239</f>
        <v>6638</v>
      </c>
      <c r="BJ239" s="93"/>
      <c r="BK239" s="94">
        <f t="shared" si="153"/>
        <v>2</v>
      </c>
      <c r="BM239" s="95">
        <f t="shared" si="154"/>
        <v>6554.5</v>
      </c>
      <c r="BN239" s="96">
        <f t="shared" si="155"/>
        <v>6638</v>
      </c>
      <c r="BO239" s="248">
        <f>(SUM(BB239:BJ239)-BN239)/(BK239-1)</f>
        <v>6471</v>
      </c>
      <c r="BP239" s="183">
        <f t="shared" si="156"/>
        <v>6553.9681109996254</v>
      </c>
      <c r="BQ239" s="184">
        <f t="shared" si="157"/>
        <v>118.08683245815344</v>
      </c>
      <c r="BR239" s="232">
        <f t="shared" si="158"/>
        <v>1.8016146534160261E-2</v>
      </c>
      <c r="BS239" s="184"/>
      <c r="BT239" s="97"/>
      <c r="BU239" s="171">
        <f t="shared" si="159"/>
        <v>6555</v>
      </c>
      <c r="BV239" s="175">
        <f t="shared" si="160"/>
        <v>1245</v>
      </c>
      <c r="BW239" s="176">
        <f t="shared" si="161"/>
        <v>7800</v>
      </c>
    </row>
    <row r="240" spans="1:75" s="35" customFormat="1" ht="84.95" customHeight="1" x14ac:dyDescent="0.3">
      <c r="A240" s="214">
        <v>327</v>
      </c>
      <c r="B240" s="104" t="s">
        <v>743</v>
      </c>
      <c r="C240" s="217" t="s">
        <v>18</v>
      </c>
      <c r="D240" s="206"/>
      <c r="E240" s="74"/>
      <c r="F240" s="75"/>
      <c r="G240" s="74"/>
      <c r="H240" s="76"/>
      <c r="I240" s="105"/>
      <c r="J240" s="106"/>
      <c r="K240" s="107"/>
      <c r="L240" s="80"/>
      <c r="M240" s="81">
        <f t="shared" si="162"/>
        <v>0</v>
      </c>
      <c r="N240" s="82"/>
      <c r="O240" s="83">
        <f t="shared" si="163"/>
        <v>0</v>
      </c>
      <c r="P240" s="83">
        <f t="shared" si="164"/>
        <v>0</v>
      </c>
      <c r="Q240" s="108"/>
      <c r="R240" s="80"/>
      <c r="S240" s="81">
        <f t="shared" si="165"/>
        <v>0</v>
      </c>
      <c r="T240" s="82"/>
      <c r="U240" s="83">
        <f t="shared" si="166"/>
        <v>0</v>
      </c>
      <c r="V240" s="83">
        <f t="shared" si="167"/>
        <v>0</v>
      </c>
      <c r="W240" s="109"/>
      <c r="X240" s="80"/>
      <c r="Y240" s="81">
        <f t="shared" si="168"/>
        <v>0</v>
      </c>
      <c r="Z240" s="82"/>
      <c r="AA240" s="83">
        <f t="shared" si="169"/>
        <v>0</v>
      </c>
      <c r="AB240" s="83">
        <f t="shared" si="170"/>
        <v>0</v>
      </c>
      <c r="AC240" s="109"/>
      <c r="AD240" s="85" t="e">
        <f t="shared" si="152"/>
        <v>#DIV/0!</v>
      </c>
      <c r="AE240" s="86"/>
      <c r="AF240" s="87"/>
      <c r="AG240" s="88"/>
      <c r="AH240" s="114"/>
      <c r="AI240" s="113">
        <v>15374</v>
      </c>
      <c r="AJ240" s="111">
        <v>2921.06</v>
      </c>
      <c r="AK240" s="115">
        <v>18295.060000000001</v>
      </c>
      <c r="AL240" s="114">
        <v>8166</v>
      </c>
      <c r="AM240" s="86">
        <v>10840</v>
      </c>
      <c r="AN240" s="87">
        <f>+AM240*0.19</f>
        <v>2059.6</v>
      </c>
      <c r="AO240" s="90">
        <f>+AN240+AM240</f>
        <v>12899.6</v>
      </c>
      <c r="AP240" s="91" t="s">
        <v>744</v>
      </c>
      <c r="AQ240" s="86"/>
      <c r="AR240" s="87"/>
      <c r="AS240" s="90"/>
      <c r="AT240" s="91"/>
      <c r="AU240" s="86"/>
      <c r="AV240" s="87"/>
      <c r="AW240" s="90"/>
      <c r="AX240" s="197"/>
      <c r="AY240" s="243"/>
      <c r="AZ240" s="92"/>
      <c r="BA240" s="29"/>
      <c r="BB240" s="99"/>
      <c r="BC240" s="93"/>
      <c r="BD240" s="93"/>
      <c r="BE240" s="93"/>
      <c r="BF240" s="93"/>
      <c r="BG240" s="93">
        <f>+AI240</f>
        <v>15374</v>
      </c>
      <c r="BH240" s="93">
        <f>+AM240</f>
        <v>10840</v>
      </c>
      <c r="BI240" s="93"/>
      <c r="BJ240" s="93"/>
      <c r="BK240" s="94">
        <f t="shared" si="153"/>
        <v>2</v>
      </c>
      <c r="BM240" s="95">
        <f t="shared" si="154"/>
        <v>13107</v>
      </c>
      <c r="BN240" s="96">
        <f t="shared" si="155"/>
        <v>15374</v>
      </c>
      <c r="BO240" s="248">
        <f>(SUM(BB240:BJ240)-BN240)/(BK240-1)</f>
        <v>10840</v>
      </c>
      <c r="BP240" s="183">
        <f t="shared" si="156"/>
        <v>12909.46009715356</v>
      </c>
      <c r="BQ240" s="184">
        <f t="shared" si="157"/>
        <v>3206.0221458998067</v>
      </c>
      <c r="BR240" s="232">
        <f t="shared" si="158"/>
        <v>0.24460381062789399</v>
      </c>
      <c r="BS240" s="184"/>
      <c r="BT240" s="97"/>
      <c r="BU240" s="171">
        <f t="shared" si="159"/>
        <v>13107</v>
      </c>
      <c r="BV240" s="175">
        <f t="shared" si="160"/>
        <v>2490</v>
      </c>
      <c r="BW240" s="176">
        <f t="shared" si="161"/>
        <v>15597</v>
      </c>
    </row>
    <row r="241" spans="1:75" s="35" customFormat="1" ht="84.95" customHeight="1" x14ac:dyDescent="0.3">
      <c r="A241" s="214">
        <v>328</v>
      </c>
      <c r="B241" s="104" t="s">
        <v>745</v>
      </c>
      <c r="C241" s="217" t="s">
        <v>18</v>
      </c>
      <c r="D241" s="206"/>
      <c r="E241" s="74"/>
      <c r="F241" s="75"/>
      <c r="G241" s="74"/>
      <c r="H241" s="76"/>
      <c r="I241" s="105"/>
      <c r="J241" s="106"/>
      <c r="K241" s="107"/>
      <c r="L241" s="80"/>
      <c r="M241" s="81">
        <f t="shared" si="162"/>
        <v>0</v>
      </c>
      <c r="N241" s="82"/>
      <c r="O241" s="83">
        <f t="shared" si="163"/>
        <v>0</v>
      </c>
      <c r="P241" s="83">
        <f t="shared" si="164"/>
        <v>0</v>
      </c>
      <c r="Q241" s="108"/>
      <c r="R241" s="80"/>
      <c r="S241" s="81">
        <f t="shared" si="165"/>
        <v>0</v>
      </c>
      <c r="T241" s="82"/>
      <c r="U241" s="83">
        <f t="shared" si="166"/>
        <v>0</v>
      </c>
      <c r="V241" s="83">
        <f t="shared" si="167"/>
        <v>0</v>
      </c>
      <c r="W241" s="109"/>
      <c r="X241" s="80"/>
      <c r="Y241" s="81">
        <f t="shared" si="168"/>
        <v>0</v>
      </c>
      <c r="Z241" s="82"/>
      <c r="AA241" s="83">
        <f t="shared" si="169"/>
        <v>0</v>
      </c>
      <c r="AB241" s="83">
        <f t="shared" si="170"/>
        <v>0</v>
      </c>
      <c r="AC241" s="109"/>
      <c r="AD241" s="85" t="e">
        <f t="shared" si="152"/>
        <v>#DIV/0!</v>
      </c>
      <c r="AE241" s="86"/>
      <c r="AF241" s="87"/>
      <c r="AG241" s="88"/>
      <c r="AH241" s="114"/>
      <c r="AI241" s="86"/>
      <c r="AJ241" s="87"/>
      <c r="AK241" s="88"/>
      <c r="AL241" s="114"/>
      <c r="AM241" s="86">
        <v>2773</v>
      </c>
      <c r="AN241" s="87">
        <f>+AM241*0.19</f>
        <v>526.87</v>
      </c>
      <c r="AO241" s="90">
        <f>+AN241+AM241</f>
        <v>3299.87</v>
      </c>
      <c r="AP241" s="91" t="s">
        <v>746</v>
      </c>
      <c r="AQ241" s="113">
        <v>2521</v>
      </c>
      <c r="AR241" s="111">
        <v>478.99</v>
      </c>
      <c r="AS241" s="112">
        <v>2999.99</v>
      </c>
      <c r="AT241" s="91" t="s">
        <v>747</v>
      </c>
      <c r="AU241" s="86"/>
      <c r="AV241" s="87"/>
      <c r="AW241" s="90"/>
      <c r="AX241" s="197"/>
      <c r="AY241" s="243"/>
      <c r="AZ241" s="92"/>
      <c r="BA241" s="29"/>
      <c r="BB241" s="99"/>
      <c r="BC241" s="93"/>
      <c r="BD241" s="93"/>
      <c r="BE241" s="93"/>
      <c r="BF241" s="93"/>
      <c r="BG241" s="93"/>
      <c r="BH241" s="93">
        <f>+AM241</f>
        <v>2773</v>
      </c>
      <c r="BI241" s="93">
        <f>+AQ241</f>
        <v>2521</v>
      </c>
      <c r="BJ241" s="93"/>
      <c r="BK241" s="94">
        <f t="shared" si="153"/>
        <v>2</v>
      </c>
      <c r="BM241" s="95">
        <f t="shared" si="154"/>
        <v>2647</v>
      </c>
      <c r="BN241" s="96">
        <f t="shared" si="155"/>
        <v>2773</v>
      </c>
      <c r="BO241" s="248">
        <f>(SUM(BB241:BJ241)-BN241)/(BK241-1)</f>
        <v>2521</v>
      </c>
      <c r="BP241" s="183">
        <f t="shared" si="156"/>
        <v>2643.9994326777</v>
      </c>
      <c r="BQ241" s="184">
        <f t="shared" si="157"/>
        <v>178.19090885900997</v>
      </c>
      <c r="BR241" s="232">
        <f t="shared" si="158"/>
        <v>6.7318061525882114E-2</v>
      </c>
      <c r="BS241" s="184"/>
      <c r="BT241" s="97"/>
      <c r="BU241" s="171">
        <f t="shared" si="159"/>
        <v>2647</v>
      </c>
      <c r="BV241" s="175">
        <f t="shared" si="160"/>
        <v>503</v>
      </c>
      <c r="BW241" s="176">
        <f t="shared" si="161"/>
        <v>3150</v>
      </c>
    </row>
    <row r="242" spans="1:75" s="35" customFormat="1" ht="84.95" customHeight="1" x14ac:dyDescent="0.3">
      <c r="A242" s="214">
        <v>329</v>
      </c>
      <c r="B242" s="104" t="s">
        <v>748</v>
      </c>
      <c r="C242" s="217" t="s">
        <v>18</v>
      </c>
      <c r="D242" s="206"/>
      <c r="E242" s="74"/>
      <c r="F242" s="75"/>
      <c r="G242" s="74"/>
      <c r="H242" s="76"/>
      <c r="I242" s="105"/>
      <c r="J242" s="106"/>
      <c r="K242" s="107"/>
      <c r="L242" s="80"/>
      <c r="M242" s="81">
        <f t="shared" si="162"/>
        <v>0</v>
      </c>
      <c r="N242" s="82"/>
      <c r="O242" s="83">
        <f t="shared" si="163"/>
        <v>0</v>
      </c>
      <c r="P242" s="83">
        <f t="shared" si="164"/>
        <v>0</v>
      </c>
      <c r="Q242" s="108"/>
      <c r="R242" s="80"/>
      <c r="S242" s="81">
        <f t="shared" si="165"/>
        <v>0</v>
      </c>
      <c r="T242" s="82"/>
      <c r="U242" s="83">
        <f t="shared" si="166"/>
        <v>0</v>
      </c>
      <c r="V242" s="83">
        <f t="shared" si="167"/>
        <v>0</v>
      </c>
      <c r="W242" s="109"/>
      <c r="X242" s="80"/>
      <c r="Y242" s="81">
        <f t="shared" si="168"/>
        <v>0</v>
      </c>
      <c r="Z242" s="82"/>
      <c r="AA242" s="83">
        <f t="shared" si="169"/>
        <v>0</v>
      </c>
      <c r="AB242" s="83">
        <f t="shared" si="170"/>
        <v>0</v>
      </c>
      <c r="AC242" s="109"/>
      <c r="AD242" s="85" t="e">
        <f t="shared" si="152"/>
        <v>#DIV/0!</v>
      </c>
      <c r="AE242" s="86"/>
      <c r="AF242" s="87"/>
      <c r="AG242" s="88"/>
      <c r="AH242" s="114"/>
      <c r="AI242" s="86"/>
      <c r="AJ242" s="87"/>
      <c r="AK242" s="88"/>
      <c r="AL242" s="114"/>
      <c r="AM242" s="86">
        <v>24454.000000000004</v>
      </c>
      <c r="AN242" s="87">
        <f>+AM242*0.19</f>
        <v>4646.2600000000011</v>
      </c>
      <c r="AO242" s="90">
        <f>+AN242+AM242</f>
        <v>29100.260000000006</v>
      </c>
      <c r="AP242" s="91" t="s">
        <v>749</v>
      </c>
      <c r="AQ242" s="86"/>
      <c r="AR242" s="87"/>
      <c r="AS242" s="90"/>
      <c r="AT242" s="91"/>
      <c r="AU242" s="86"/>
      <c r="AV242" s="87"/>
      <c r="AW242" s="90"/>
      <c r="AX242" s="197"/>
      <c r="AY242" s="243"/>
      <c r="AZ242" s="92"/>
      <c r="BA242" s="29"/>
      <c r="BB242" s="99"/>
      <c r="BC242" s="93"/>
      <c r="BD242" s="93"/>
      <c r="BE242" s="93"/>
      <c r="BF242" s="93"/>
      <c r="BG242" s="93"/>
      <c r="BH242" s="93">
        <f>+AM242</f>
        <v>24454.000000000004</v>
      </c>
      <c r="BI242" s="93"/>
      <c r="BJ242" s="93"/>
      <c r="BK242" s="94">
        <f t="shared" si="153"/>
        <v>1</v>
      </c>
      <c r="BM242" s="95">
        <f t="shared" si="154"/>
        <v>24454.000000000004</v>
      </c>
      <c r="BN242" s="96">
        <f t="shared" si="155"/>
        <v>24454.000000000004</v>
      </c>
      <c r="BO242" s="248">
        <f t="shared" ref="BO242:BO252" si="177">+BM242</f>
        <v>24454.000000000004</v>
      </c>
      <c r="BP242" s="183">
        <f t="shared" si="156"/>
        <v>24454.000000000004</v>
      </c>
      <c r="BQ242" s="184">
        <f t="shared" si="157"/>
        <v>0</v>
      </c>
      <c r="BR242" s="232">
        <f t="shared" si="158"/>
        <v>0</v>
      </c>
      <c r="BS242" s="184"/>
      <c r="BT242" s="97"/>
      <c r="BU242" s="171">
        <f t="shared" si="159"/>
        <v>24454</v>
      </c>
      <c r="BV242" s="175">
        <f t="shared" si="160"/>
        <v>4646</v>
      </c>
      <c r="BW242" s="176">
        <f t="shared" si="161"/>
        <v>29100</v>
      </c>
    </row>
    <row r="243" spans="1:75" s="35" customFormat="1" ht="84.95" customHeight="1" x14ac:dyDescent="0.3">
      <c r="A243" s="214">
        <v>330</v>
      </c>
      <c r="B243" s="104" t="s">
        <v>750</v>
      </c>
      <c r="C243" s="217" t="s">
        <v>18</v>
      </c>
      <c r="D243" s="206">
        <v>13914</v>
      </c>
      <c r="E243" s="74">
        <f t="shared" ref="E243:E249" si="178">+D243*0.0562</f>
        <v>781.96680000000003</v>
      </c>
      <c r="F243" s="75">
        <f t="shared" ref="F243:F249" si="179">+E243+D243</f>
        <v>14695.9668</v>
      </c>
      <c r="G243" s="74">
        <f t="shared" ref="G243:G249" si="180">+F243*0.19</f>
        <v>2792.2336920000002</v>
      </c>
      <c r="H243" s="76">
        <f t="shared" ref="H243:H249" si="181">+G243+F243</f>
        <v>17488.200492</v>
      </c>
      <c r="I243" s="105"/>
      <c r="J243" s="106"/>
      <c r="K243" s="107"/>
      <c r="L243" s="80"/>
      <c r="M243" s="81">
        <f t="shared" si="162"/>
        <v>0</v>
      </c>
      <c r="N243" s="82"/>
      <c r="O243" s="83">
        <f t="shared" si="163"/>
        <v>0</v>
      </c>
      <c r="P243" s="83">
        <f t="shared" si="164"/>
        <v>0</v>
      </c>
      <c r="Q243" s="108"/>
      <c r="R243" s="80"/>
      <c r="S243" s="81">
        <f t="shared" si="165"/>
        <v>0</v>
      </c>
      <c r="T243" s="82"/>
      <c r="U243" s="83">
        <f t="shared" si="166"/>
        <v>0</v>
      </c>
      <c r="V243" s="83">
        <f t="shared" si="167"/>
        <v>0</v>
      </c>
      <c r="W243" s="109"/>
      <c r="X243" s="80"/>
      <c r="Y243" s="81">
        <f t="shared" si="168"/>
        <v>0</v>
      </c>
      <c r="Z243" s="82"/>
      <c r="AA243" s="83">
        <f t="shared" si="169"/>
        <v>0</v>
      </c>
      <c r="AB243" s="83">
        <f t="shared" si="170"/>
        <v>0</v>
      </c>
      <c r="AC243" s="109"/>
      <c r="AD243" s="85" t="e">
        <f t="shared" si="152"/>
        <v>#DIV/0!</v>
      </c>
      <c r="AE243" s="86"/>
      <c r="AF243" s="87"/>
      <c r="AG243" s="88"/>
      <c r="AH243" s="114"/>
      <c r="AI243" s="86"/>
      <c r="AJ243" s="87"/>
      <c r="AK243" s="88"/>
      <c r="AL243" s="114"/>
      <c r="AM243" s="86"/>
      <c r="AN243" s="87"/>
      <c r="AO243" s="90"/>
      <c r="AP243" s="91"/>
      <c r="AQ243" s="86"/>
      <c r="AR243" s="87"/>
      <c r="AS243" s="90"/>
      <c r="AT243" s="91"/>
      <c r="AU243" s="86"/>
      <c r="AV243" s="87"/>
      <c r="AW243" s="90"/>
      <c r="AX243" s="197"/>
      <c r="AY243" s="243"/>
      <c r="AZ243" s="92"/>
      <c r="BA243" s="29"/>
      <c r="BB243" s="99">
        <f t="shared" ref="BB243:BB249" si="182">+F243*1.09</f>
        <v>16018.603812000001</v>
      </c>
      <c r="BC243" s="93"/>
      <c r="BD243" s="93"/>
      <c r="BE243" s="93"/>
      <c r="BF243" s="93"/>
      <c r="BG243" s="93"/>
      <c r="BH243" s="93"/>
      <c r="BI243" s="93"/>
      <c r="BJ243" s="93"/>
      <c r="BK243" s="94">
        <f t="shared" si="153"/>
        <v>1</v>
      </c>
      <c r="BM243" s="95">
        <f t="shared" si="154"/>
        <v>16018.603812000001</v>
      </c>
      <c r="BN243" s="96">
        <f t="shared" si="155"/>
        <v>16018.603812000001</v>
      </c>
      <c r="BO243" s="248">
        <f t="shared" si="177"/>
        <v>16018.603812000001</v>
      </c>
      <c r="BP243" s="183">
        <f t="shared" si="156"/>
        <v>16018.603812000001</v>
      </c>
      <c r="BQ243" s="184">
        <f t="shared" si="157"/>
        <v>0</v>
      </c>
      <c r="BR243" s="232">
        <f t="shared" si="158"/>
        <v>0</v>
      </c>
      <c r="BS243" s="184"/>
      <c r="BT243" s="97"/>
      <c r="BU243" s="171">
        <f t="shared" si="159"/>
        <v>16019</v>
      </c>
      <c r="BV243" s="175">
        <f t="shared" si="160"/>
        <v>3044</v>
      </c>
      <c r="BW243" s="176">
        <f t="shared" si="161"/>
        <v>19063</v>
      </c>
    </row>
    <row r="244" spans="1:75" s="35" customFormat="1" ht="84.95" customHeight="1" x14ac:dyDescent="0.3">
      <c r="A244" s="214">
        <v>331</v>
      </c>
      <c r="B244" s="104" t="s">
        <v>751</v>
      </c>
      <c r="C244" s="217" t="s">
        <v>18</v>
      </c>
      <c r="D244" s="206">
        <v>164755</v>
      </c>
      <c r="E244" s="74">
        <f t="shared" si="178"/>
        <v>9259.2309999999998</v>
      </c>
      <c r="F244" s="75">
        <f t="shared" si="179"/>
        <v>174014.231</v>
      </c>
      <c r="G244" s="74">
        <f t="shared" si="180"/>
        <v>33062.703889999997</v>
      </c>
      <c r="H244" s="76">
        <f t="shared" si="181"/>
        <v>207076.93489</v>
      </c>
      <c r="I244" s="105"/>
      <c r="J244" s="106"/>
      <c r="K244" s="107"/>
      <c r="L244" s="80"/>
      <c r="M244" s="81">
        <f t="shared" si="162"/>
        <v>0</v>
      </c>
      <c r="N244" s="82"/>
      <c r="O244" s="83">
        <f t="shared" si="163"/>
        <v>0</v>
      </c>
      <c r="P244" s="83">
        <f t="shared" si="164"/>
        <v>0</v>
      </c>
      <c r="Q244" s="108"/>
      <c r="R244" s="80"/>
      <c r="S244" s="81">
        <f t="shared" si="165"/>
        <v>0</v>
      </c>
      <c r="T244" s="82"/>
      <c r="U244" s="83">
        <f t="shared" si="166"/>
        <v>0</v>
      </c>
      <c r="V244" s="83">
        <f t="shared" si="167"/>
        <v>0</v>
      </c>
      <c r="W244" s="109"/>
      <c r="X244" s="80"/>
      <c r="Y244" s="81">
        <f t="shared" si="168"/>
        <v>0</v>
      </c>
      <c r="Z244" s="82"/>
      <c r="AA244" s="83">
        <f t="shared" si="169"/>
        <v>0</v>
      </c>
      <c r="AB244" s="83">
        <f t="shared" si="170"/>
        <v>0</v>
      </c>
      <c r="AC244" s="109"/>
      <c r="AD244" s="85" t="e">
        <f t="shared" si="152"/>
        <v>#DIV/0!</v>
      </c>
      <c r="AE244" s="86"/>
      <c r="AF244" s="87"/>
      <c r="AG244" s="88"/>
      <c r="AH244" s="114"/>
      <c r="AI244" s="86"/>
      <c r="AJ244" s="87"/>
      <c r="AK244" s="88"/>
      <c r="AL244" s="114"/>
      <c r="AM244" s="86"/>
      <c r="AN244" s="87"/>
      <c r="AO244" s="90"/>
      <c r="AP244" s="91"/>
      <c r="AQ244" s="86"/>
      <c r="AR244" s="87"/>
      <c r="AS244" s="90"/>
      <c r="AT244" s="91"/>
      <c r="AU244" s="86"/>
      <c r="AV244" s="87"/>
      <c r="AW244" s="90"/>
      <c r="AX244" s="197"/>
      <c r="AY244" s="243"/>
      <c r="AZ244" s="92"/>
      <c r="BA244" s="29"/>
      <c r="BB244" s="99">
        <f t="shared" si="182"/>
        <v>189675.51179000002</v>
      </c>
      <c r="BC244" s="93"/>
      <c r="BD244" s="93"/>
      <c r="BE244" s="93"/>
      <c r="BF244" s="93"/>
      <c r="BG244" s="93"/>
      <c r="BH244" s="93"/>
      <c r="BI244" s="93"/>
      <c r="BJ244" s="93"/>
      <c r="BK244" s="94">
        <f t="shared" si="153"/>
        <v>1</v>
      </c>
      <c r="BM244" s="95">
        <f t="shared" si="154"/>
        <v>189675.51179000002</v>
      </c>
      <c r="BN244" s="96">
        <f t="shared" si="155"/>
        <v>189675.51179000002</v>
      </c>
      <c r="BO244" s="248">
        <f t="shared" si="177"/>
        <v>189675.51179000002</v>
      </c>
      <c r="BP244" s="183">
        <f t="shared" si="156"/>
        <v>189675.51179000002</v>
      </c>
      <c r="BQ244" s="184">
        <f t="shared" si="157"/>
        <v>0</v>
      </c>
      <c r="BR244" s="232">
        <f t="shared" si="158"/>
        <v>0</v>
      </c>
      <c r="BS244" s="184"/>
      <c r="BT244" s="97"/>
      <c r="BU244" s="171">
        <f t="shared" si="159"/>
        <v>189676</v>
      </c>
      <c r="BV244" s="175">
        <f t="shared" si="160"/>
        <v>36038</v>
      </c>
      <c r="BW244" s="176">
        <f t="shared" si="161"/>
        <v>225714</v>
      </c>
    </row>
    <row r="245" spans="1:75" s="35" customFormat="1" ht="84.95" customHeight="1" x14ac:dyDescent="0.3">
      <c r="A245" s="214">
        <v>334</v>
      </c>
      <c r="B245" s="104" t="s">
        <v>756</v>
      </c>
      <c r="C245" s="217" t="s">
        <v>18</v>
      </c>
      <c r="D245" s="206">
        <v>7648</v>
      </c>
      <c r="E245" s="74">
        <f t="shared" si="178"/>
        <v>429.81760000000003</v>
      </c>
      <c r="F245" s="75">
        <f t="shared" si="179"/>
        <v>8077.8176000000003</v>
      </c>
      <c r="G245" s="74">
        <f t="shared" si="180"/>
        <v>1534.7853440000001</v>
      </c>
      <c r="H245" s="76">
        <f t="shared" si="181"/>
        <v>9612.6029440000002</v>
      </c>
      <c r="I245" s="105"/>
      <c r="J245" s="106"/>
      <c r="K245" s="107"/>
      <c r="L245" s="80"/>
      <c r="M245" s="81">
        <f t="shared" si="162"/>
        <v>0</v>
      </c>
      <c r="N245" s="82"/>
      <c r="O245" s="83">
        <f t="shared" si="163"/>
        <v>0</v>
      </c>
      <c r="P245" s="83">
        <f t="shared" si="164"/>
        <v>0</v>
      </c>
      <c r="Q245" s="108"/>
      <c r="R245" s="80"/>
      <c r="S245" s="81">
        <f t="shared" si="165"/>
        <v>0</v>
      </c>
      <c r="T245" s="82"/>
      <c r="U245" s="83">
        <f t="shared" si="166"/>
        <v>0</v>
      </c>
      <c r="V245" s="83">
        <f t="shared" si="167"/>
        <v>0</v>
      </c>
      <c r="W245" s="109"/>
      <c r="X245" s="80"/>
      <c r="Y245" s="81">
        <f t="shared" si="168"/>
        <v>0</v>
      </c>
      <c r="Z245" s="82"/>
      <c r="AA245" s="83">
        <f t="shared" si="169"/>
        <v>0</v>
      </c>
      <c r="AB245" s="83">
        <f t="shared" si="170"/>
        <v>0</v>
      </c>
      <c r="AC245" s="109"/>
      <c r="AD245" s="85" t="e">
        <f t="shared" si="152"/>
        <v>#DIV/0!</v>
      </c>
      <c r="AE245" s="86"/>
      <c r="AF245" s="87"/>
      <c r="AG245" s="88"/>
      <c r="AH245" s="114"/>
      <c r="AI245" s="86"/>
      <c r="AJ245" s="87"/>
      <c r="AK245" s="88"/>
      <c r="AL245" s="114"/>
      <c r="AM245" s="86"/>
      <c r="AN245" s="87"/>
      <c r="AO245" s="90"/>
      <c r="AP245" s="91"/>
      <c r="AQ245" s="86"/>
      <c r="AR245" s="87"/>
      <c r="AS245" s="90"/>
      <c r="AT245" s="91"/>
      <c r="AU245" s="86"/>
      <c r="AV245" s="87"/>
      <c r="AW245" s="90"/>
      <c r="AX245" s="197"/>
      <c r="AY245" s="243"/>
      <c r="AZ245" s="92"/>
      <c r="BA245" s="29"/>
      <c r="BB245" s="99">
        <f t="shared" si="182"/>
        <v>8804.8211840000004</v>
      </c>
      <c r="BC245" s="93"/>
      <c r="BD245" s="93"/>
      <c r="BE245" s="93"/>
      <c r="BF245" s="93"/>
      <c r="BG245" s="93"/>
      <c r="BH245" s="93"/>
      <c r="BI245" s="93"/>
      <c r="BJ245" s="93"/>
      <c r="BK245" s="94">
        <f t="shared" si="153"/>
        <v>1</v>
      </c>
      <c r="BM245" s="95">
        <f t="shared" si="154"/>
        <v>8804.8211840000004</v>
      </c>
      <c r="BN245" s="96">
        <f t="shared" si="155"/>
        <v>8804.8211840000004</v>
      </c>
      <c r="BO245" s="248">
        <f t="shared" si="177"/>
        <v>8804.8211840000004</v>
      </c>
      <c r="BP245" s="183">
        <f t="shared" si="156"/>
        <v>8804.8211840000004</v>
      </c>
      <c r="BQ245" s="184">
        <f t="shared" si="157"/>
        <v>0</v>
      </c>
      <c r="BR245" s="232">
        <f t="shared" si="158"/>
        <v>0</v>
      </c>
      <c r="BS245" s="184"/>
      <c r="BT245" s="97"/>
      <c r="BU245" s="171">
        <f t="shared" si="159"/>
        <v>8805</v>
      </c>
      <c r="BV245" s="175">
        <f t="shared" si="160"/>
        <v>1673</v>
      </c>
      <c r="BW245" s="176">
        <f t="shared" si="161"/>
        <v>10478</v>
      </c>
    </row>
    <row r="246" spans="1:75" s="35" customFormat="1" ht="84.95" customHeight="1" x14ac:dyDescent="0.3">
      <c r="A246" s="214">
        <v>336</v>
      </c>
      <c r="B246" s="104" t="s">
        <v>758</v>
      </c>
      <c r="C246" s="217" t="s">
        <v>18</v>
      </c>
      <c r="D246" s="206">
        <v>11726</v>
      </c>
      <c r="E246" s="74">
        <f t="shared" si="178"/>
        <v>659.00120000000004</v>
      </c>
      <c r="F246" s="75">
        <f t="shared" si="179"/>
        <v>12385.001200000001</v>
      </c>
      <c r="G246" s="74">
        <f t="shared" si="180"/>
        <v>2353.150228</v>
      </c>
      <c r="H246" s="76">
        <f t="shared" si="181"/>
        <v>14738.151428000001</v>
      </c>
      <c r="I246" s="105"/>
      <c r="J246" s="106"/>
      <c r="K246" s="107"/>
      <c r="L246" s="80"/>
      <c r="M246" s="81">
        <f t="shared" si="162"/>
        <v>0</v>
      </c>
      <c r="N246" s="82"/>
      <c r="O246" s="83">
        <f t="shared" si="163"/>
        <v>0</v>
      </c>
      <c r="P246" s="83">
        <f t="shared" si="164"/>
        <v>0</v>
      </c>
      <c r="Q246" s="108"/>
      <c r="R246" s="80"/>
      <c r="S246" s="81">
        <f t="shared" si="165"/>
        <v>0</v>
      </c>
      <c r="T246" s="82"/>
      <c r="U246" s="83">
        <f t="shared" si="166"/>
        <v>0</v>
      </c>
      <c r="V246" s="83">
        <f t="shared" si="167"/>
        <v>0</v>
      </c>
      <c r="W246" s="109"/>
      <c r="X246" s="80"/>
      <c r="Y246" s="81">
        <f t="shared" si="168"/>
        <v>0</v>
      </c>
      <c r="Z246" s="82"/>
      <c r="AA246" s="83">
        <f t="shared" si="169"/>
        <v>0</v>
      </c>
      <c r="AB246" s="83">
        <f t="shared" si="170"/>
        <v>0</v>
      </c>
      <c r="AC246" s="109"/>
      <c r="AD246" s="85" t="e">
        <f t="shared" si="152"/>
        <v>#DIV/0!</v>
      </c>
      <c r="AE246" s="86"/>
      <c r="AF246" s="87"/>
      <c r="AG246" s="88"/>
      <c r="AH246" s="114"/>
      <c r="AI246" s="86"/>
      <c r="AJ246" s="87"/>
      <c r="AK246" s="88"/>
      <c r="AL246" s="114"/>
      <c r="AM246" s="86"/>
      <c r="AN246" s="87"/>
      <c r="AO246" s="90"/>
      <c r="AP246" s="91"/>
      <c r="AQ246" s="86"/>
      <c r="AR246" s="87"/>
      <c r="AS246" s="90"/>
      <c r="AT246" s="91"/>
      <c r="AU246" s="86"/>
      <c r="AV246" s="87"/>
      <c r="AW246" s="90"/>
      <c r="AX246" s="197"/>
      <c r="AY246" s="243"/>
      <c r="AZ246" s="92"/>
      <c r="BA246" s="29"/>
      <c r="BB246" s="99">
        <f t="shared" si="182"/>
        <v>13499.651308000002</v>
      </c>
      <c r="BC246" s="93"/>
      <c r="BD246" s="93"/>
      <c r="BE246" s="93"/>
      <c r="BF246" s="93"/>
      <c r="BG246" s="93"/>
      <c r="BH246" s="93"/>
      <c r="BI246" s="93"/>
      <c r="BJ246" s="93"/>
      <c r="BK246" s="94">
        <f t="shared" si="153"/>
        <v>1</v>
      </c>
      <c r="BM246" s="95">
        <f t="shared" si="154"/>
        <v>13499.651308000002</v>
      </c>
      <c r="BN246" s="96">
        <f t="shared" si="155"/>
        <v>13499.651308000002</v>
      </c>
      <c r="BO246" s="248">
        <f t="shared" si="177"/>
        <v>13499.651308000002</v>
      </c>
      <c r="BP246" s="183">
        <f t="shared" si="156"/>
        <v>13499.651308000002</v>
      </c>
      <c r="BQ246" s="184">
        <f t="shared" si="157"/>
        <v>0</v>
      </c>
      <c r="BR246" s="232">
        <f t="shared" si="158"/>
        <v>0</v>
      </c>
      <c r="BS246" s="184"/>
      <c r="BT246" s="97"/>
      <c r="BU246" s="171">
        <f t="shared" si="159"/>
        <v>13500</v>
      </c>
      <c r="BV246" s="175">
        <f t="shared" si="160"/>
        <v>2565</v>
      </c>
      <c r="BW246" s="176">
        <f t="shared" si="161"/>
        <v>16065</v>
      </c>
    </row>
    <row r="247" spans="1:75" s="35" customFormat="1" ht="84.95" customHeight="1" x14ac:dyDescent="0.3">
      <c r="A247" s="214">
        <v>338</v>
      </c>
      <c r="B247" s="104" t="s">
        <v>761</v>
      </c>
      <c r="C247" s="217" t="s">
        <v>162</v>
      </c>
      <c r="D247" s="206">
        <v>15602</v>
      </c>
      <c r="E247" s="74">
        <f t="shared" si="178"/>
        <v>876.83240000000001</v>
      </c>
      <c r="F247" s="75">
        <f t="shared" si="179"/>
        <v>16478.832399999999</v>
      </c>
      <c r="G247" s="74">
        <f t="shared" si="180"/>
        <v>3130.9781560000001</v>
      </c>
      <c r="H247" s="76">
        <f t="shared" si="181"/>
        <v>19609.810556</v>
      </c>
      <c r="I247" s="105"/>
      <c r="J247" s="106"/>
      <c r="K247" s="107"/>
      <c r="L247" s="80"/>
      <c r="M247" s="81">
        <f t="shared" si="162"/>
        <v>0</v>
      </c>
      <c r="N247" s="82"/>
      <c r="O247" s="83">
        <f t="shared" si="163"/>
        <v>0</v>
      </c>
      <c r="P247" s="83">
        <f t="shared" si="164"/>
        <v>0</v>
      </c>
      <c r="Q247" s="108"/>
      <c r="R247" s="80"/>
      <c r="S247" s="81">
        <f t="shared" si="165"/>
        <v>0</v>
      </c>
      <c r="T247" s="82"/>
      <c r="U247" s="83">
        <f t="shared" si="166"/>
        <v>0</v>
      </c>
      <c r="V247" s="83">
        <f t="shared" si="167"/>
        <v>0</v>
      </c>
      <c r="W247" s="109"/>
      <c r="X247" s="80"/>
      <c r="Y247" s="81">
        <f t="shared" si="168"/>
        <v>0</v>
      </c>
      <c r="Z247" s="82"/>
      <c r="AA247" s="83">
        <f t="shared" si="169"/>
        <v>0</v>
      </c>
      <c r="AB247" s="83">
        <f t="shared" si="170"/>
        <v>0</v>
      </c>
      <c r="AC247" s="109"/>
      <c r="AD247" s="85" t="e">
        <f t="shared" si="152"/>
        <v>#DIV/0!</v>
      </c>
      <c r="AE247" s="86"/>
      <c r="AF247" s="87"/>
      <c r="AG247" s="88"/>
      <c r="AH247" s="114"/>
      <c r="AI247" s="86"/>
      <c r="AJ247" s="87"/>
      <c r="AK247" s="88"/>
      <c r="AL247" s="114"/>
      <c r="AM247" s="86"/>
      <c r="AN247" s="87"/>
      <c r="AO247" s="90"/>
      <c r="AP247" s="91"/>
      <c r="AQ247" s="86"/>
      <c r="AR247" s="87"/>
      <c r="AS247" s="90"/>
      <c r="AT247" s="91"/>
      <c r="AU247" s="86"/>
      <c r="AV247" s="87"/>
      <c r="AW247" s="90"/>
      <c r="AX247" s="197"/>
      <c r="AY247" s="243"/>
      <c r="AZ247" s="92"/>
      <c r="BA247" s="29"/>
      <c r="BB247" s="99">
        <f t="shared" si="182"/>
        <v>17961.927316000001</v>
      </c>
      <c r="BC247" s="93"/>
      <c r="BD247" s="93"/>
      <c r="BE247" s="93"/>
      <c r="BF247" s="93"/>
      <c r="BG247" s="93"/>
      <c r="BH247" s="93"/>
      <c r="BI247" s="93"/>
      <c r="BJ247" s="93"/>
      <c r="BK247" s="94">
        <f t="shared" si="153"/>
        <v>1</v>
      </c>
      <c r="BM247" s="95">
        <f t="shared" si="154"/>
        <v>17961.927316000001</v>
      </c>
      <c r="BN247" s="96">
        <f t="shared" si="155"/>
        <v>17961.927316000001</v>
      </c>
      <c r="BO247" s="248">
        <f t="shared" si="177"/>
        <v>17961.927316000001</v>
      </c>
      <c r="BP247" s="183">
        <f t="shared" si="156"/>
        <v>17961.927316000001</v>
      </c>
      <c r="BQ247" s="184">
        <f t="shared" si="157"/>
        <v>0</v>
      </c>
      <c r="BR247" s="232">
        <f t="shared" si="158"/>
        <v>0</v>
      </c>
      <c r="BS247" s="184"/>
      <c r="BT247" s="97"/>
      <c r="BU247" s="171">
        <f t="shared" si="159"/>
        <v>17962</v>
      </c>
      <c r="BV247" s="175">
        <f t="shared" si="160"/>
        <v>3413</v>
      </c>
      <c r="BW247" s="176">
        <f t="shared" si="161"/>
        <v>21375</v>
      </c>
    </row>
    <row r="248" spans="1:75" s="35" customFormat="1" ht="84.95" customHeight="1" x14ac:dyDescent="0.3">
      <c r="A248" s="214">
        <v>339</v>
      </c>
      <c r="B248" s="104" t="s">
        <v>1467</v>
      </c>
      <c r="C248" s="217" t="s">
        <v>18</v>
      </c>
      <c r="D248" s="206">
        <v>63319</v>
      </c>
      <c r="E248" s="74">
        <f t="shared" si="178"/>
        <v>3558.5277999999998</v>
      </c>
      <c r="F248" s="75">
        <f t="shared" si="179"/>
        <v>66877.527799999996</v>
      </c>
      <c r="G248" s="74">
        <f t="shared" si="180"/>
        <v>12706.730281999999</v>
      </c>
      <c r="H248" s="76">
        <f t="shared" si="181"/>
        <v>79584.258082</v>
      </c>
      <c r="I248" s="105"/>
      <c r="J248" s="106"/>
      <c r="K248" s="107"/>
      <c r="L248" s="80"/>
      <c r="M248" s="81">
        <f t="shared" si="162"/>
        <v>0</v>
      </c>
      <c r="N248" s="82"/>
      <c r="O248" s="83">
        <f t="shared" si="163"/>
        <v>0</v>
      </c>
      <c r="P248" s="83">
        <f t="shared" si="164"/>
        <v>0</v>
      </c>
      <c r="Q248" s="108"/>
      <c r="R248" s="80"/>
      <c r="S248" s="81">
        <f t="shared" si="165"/>
        <v>0</v>
      </c>
      <c r="T248" s="82"/>
      <c r="U248" s="83">
        <f t="shared" si="166"/>
        <v>0</v>
      </c>
      <c r="V248" s="83">
        <f t="shared" si="167"/>
        <v>0</v>
      </c>
      <c r="W248" s="109"/>
      <c r="X248" s="80"/>
      <c r="Y248" s="81">
        <f t="shared" si="168"/>
        <v>0</v>
      </c>
      <c r="Z248" s="82"/>
      <c r="AA248" s="83">
        <f t="shared" si="169"/>
        <v>0</v>
      </c>
      <c r="AB248" s="83">
        <f t="shared" si="170"/>
        <v>0</v>
      </c>
      <c r="AC248" s="109"/>
      <c r="AD248" s="85" t="e">
        <f t="shared" si="152"/>
        <v>#DIV/0!</v>
      </c>
      <c r="AE248" s="86"/>
      <c r="AF248" s="87"/>
      <c r="AG248" s="88"/>
      <c r="AH248" s="114"/>
      <c r="AI248" s="86"/>
      <c r="AJ248" s="87"/>
      <c r="AK248" s="88"/>
      <c r="AL248" s="114"/>
      <c r="AM248" s="86"/>
      <c r="AN248" s="87"/>
      <c r="AO248" s="90"/>
      <c r="AP248" s="91"/>
      <c r="AQ248" s="86"/>
      <c r="AR248" s="87"/>
      <c r="AS248" s="90"/>
      <c r="AT248" s="91"/>
      <c r="AU248" s="86"/>
      <c r="AV248" s="87"/>
      <c r="AW248" s="90"/>
      <c r="AX248" s="197"/>
      <c r="AY248" s="243"/>
      <c r="AZ248" s="92"/>
      <c r="BA248" s="29"/>
      <c r="BB248" s="99">
        <f t="shared" si="182"/>
        <v>72896.505302000005</v>
      </c>
      <c r="BC248" s="93"/>
      <c r="BD248" s="93"/>
      <c r="BE248" s="93"/>
      <c r="BF248" s="93"/>
      <c r="BG248" s="93"/>
      <c r="BH248" s="93"/>
      <c r="BI248" s="93"/>
      <c r="BJ248" s="93"/>
      <c r="BK248" s="94">
        <f t="shared" si="153"/>
        <v>1</v>
      </c>
      <c r="BM248" s="95">
        <f t="shared" si="154"/>
        <v>72896.505302000005</v>
      </c>
      <c r="BN248" s="96">
        <f t="shared" si="155"/>
        <v>72896.505302000005</v>
      </c>
      <c r="BO248" s="248">
        <f t="shared" si="177"/>
        <v>72896.505302000005</v>
      </c>
      <c r="BP248" s="183">
        <f t="shared" si="156"/>
        <v>72896.505302000005</v>
      </c>
      <c r="BQ248" s="184">
        <f t="shared" si="157"/>
        <v>0</v>
      </c>
      <c r="BR248" s="232">
        <f t="shared" si="158"/>
        <v>0</v>
      </c>
      <c r="BS248" s="184"/>
      <c r="BT248" s="97"/>
      <c r="BU248" s="171">
        <f t="shared" si="159"/>
        <v>72897</v>
      </c>
      <c r="BV248" s="175">
        <f t="shared" si="160"/>
        <v>13850</v>
      </c>
      <c r="BW248" s="176">
        <f t="shared" si="161"/>
        <v>86747</v>
      </c>
    </row>
    <row r="249" spans="1:75" s="35" customFormat="1" ht="84.95" customHeight="1" x14ac:dyDescent="0.3">
      <c r="A249" s="214">
        <v>340</v>
      </c>
      <c r="B249" s="104" t="s">
        <v>762</v>
      </c>
      <c r="C249" s="217" t="s">
        <v>18</v>
      </c>
      <c r="D249" s="206">
        <v>40187</v>
      </c>
      <c r="E249" s="74">
        <f t="shared" si="178"/>
        <v>2258.5093999999999</v>
      </c>
      <c r="F249" s="75">
        <f t="shared" si="179"/>
        <v>42445.509400000003</v>
      </c>
      <c r="G249" s="74">
        <f t="shared" si="180"/>
        <v>8064.6467860000002</v>
      </c>
      <c r="H249" s="76">
        <f t="shared" si="181"/>
        <v>50510.156186</v>
      </c>
      <c r="I249" s="105"/>
      <c r="J249" s="106"/>
      <c r="K249" s="107"/>
      <c r="L249" s="80"/>
      <c r="M249" s="81">
        <f t="shared" si="162"/>
        <v>0</v>
      </c>
      <c r="N249" s="82"/>
      <c r="O249" s="83">
        <f t="shared" si="163"/>
        <v>0</v>
      </c>
      <c r="P249" s="83">
        <f t="shared" si="164"/>
        <v>0</v>
      </c>
      <c r="Q249" s="108"/>
      <c r="R249" s="80"/>
      <c r="S249" s="81">
        <f t="shared" si="165"/>
        <v>0</v>
      </c>
      <c r="T249" s="82"/>
      <c r="U249" s="83">
        <f t="shared" si="166"/>
        <v>0</v>
      </c>
      <c r="V249" s="83">
        <f t="shared" si="167"/>
        <v>0</v>
      </c>
      <c r="W249" s="109"/>
      <c r="X249" s="80"/>
      <c r="Y249" s="81">
        <f t="shared" si="168"/>
        <v>0</v>
      </c>
      <c r="Z249" s="82"/>
      <c r="AA249" s="83">
        <f t="shared" si="169"/>
        <v>0</v>
      </c>
      <c r="AB249" s="83">
        <f t="shared" si="170"/>
        <v>0</v>
      </c>
      <c r="AC249" s="109"/>
      <c r="AD249" s="85" t="e">
        <f t="shared" si="152"/>
        <v>#DIV/0!</v>
      </c>
      <c r="AE249" s="86"/>
      <c r="AF249" s="87"/>
      <c r="AG249" s="88"/>
      <c r="AH249" s="114"/>
      <c r="AI249" s="86"/>
      <c r="AJ249" s="87"/>
      <c r="AK249" s="88"/>
      <c r="AL249" s="114"/>
      <c r="AM249" s="86"/>
      <c r="AN249" s="87"/>
      <c r="AO249" s="90"/>
      <c r="AP249" s="91"/>
      <c r="AQ249" s="86"/>
      <c r="AR249" s="87"/>
      <c r="AS249" s="90"/>
      <c r="AT249" s="91"/>
      <c r="AU249" s="86"/>
      <c r="AV249" s="87"/>
      <c r="AW249" s="90"/>
      <c r="AX249" s="197"/>
      <c r="AY249" s="243"/>
      <c r="AZ249" s="92"/>
      <c r="BA249" s="29"/>
      <c r="BB249" s="99">
        <f t="shared" si="182"/>
        <v>46265.605246000006</v>
      </c>
      <c r="BC249" s="93"/>
      <c r="BD249" s="93"/>
      <c r="BE249" s="93"/>
      <c r="BF249" s="93"/>
      <c r="BG249" s="93"/>
      <c r="BH249" s="93"/>
      <c r="BI249" s="93"/>
      <c r="BJ249" s="93"/>
      <c r="BK249" s="94">
        <f t="shared" si="153"/>
        <v>1</v>
      </c>
      <c r="BM249" s="95">
        <f t="shared" si="154"/>
        <v>46265.605246000006</v>
      </c>
      <c r="BN249" s="96">
        <f t="shared" si="155"/>
        <v>46265.605246000006</v>
      </c>
      <c r="BO249" s="248">
        <f t="shared" si="177"/>
        <v>46265.605246000006</v>
      </c>
      <c r="BP249" s="183">
        <f t="shared" si="156"/>
        <v>46265.605246000006</v>
      </c>
      <c r="BQ249" s="184">
        <f t="shared" si="157"/>
        <v>0</v>
      </c>
      <c r="BR249" s="232">
        <f t="shared" si="158"/>
        <v>0</v>
      </c>
      <c r="BS249" s="184"/>
      <c r="BT249" s="97"/>
      <c r="BU249" s="171">
        <f t="shared" si="159"/>
        <v>46266</v>
      </c>
      <c r="BV249" s="175">
        <f t="shared" si="160"/>
        <v>8791</v>
      </c>
      <c r="BW249" s="176">
        <f t="shared" si="161"/>
        <v>55057</v>
      </c>
    </row>
    <row r="250" spans="1:75" s="35" customFormat="1" ht="84.95" customHeight="1" x14ac:dyDescent="0.3">
      <c r="A250" s="214">
        <v>341</v>
      </c>
      <c r="B250" s="104" t="s">
        <v>763</v>
      </c>
      <c r="C250" s="217" t="s">
        <v>18</v>
      </c>
      <c r="D250" s="206"/>
      <c r="E250" s="74"/>
      <c r="F250" s="75"/>
      <c r="G250" s="74"/>
      <c r="H250" s="76"/>
      <c r="I250" s="105"/>
      <c r="J250" s="106"/>
      <c r="K250" s="107"/>
      <c r="L250" s="80"/>
      <c r="M250" s="81">
        <f t="shared" si="162"/>
        <v>0</v>
      </c>
      <c r="N250" s="82"/>
      <c r="O250" s="83">
        <f t="shared" si="163"/>
        <v>0</v>
      </c>
      <c r="P250" s="83">
        <f t="shared" si="164"/>
        <v>0</v>
      </c>
      <c r="Q250" s="108"/>
      <c r="R250" s="80"/>
      <c r="S250" s="81">
        <f t="shared" si="165"/>
        <v>0</v>
      </c>
      <c r="T250" s="82"/>
      <c r="U250" s="83">
        <f t="shared" si="166"/>
        <v>0</v>
      </c>
      <c r="V250" s="83">
        <f t="shared" si="167"/>
        <v>0</v>
      </c>
      <c r="W250" s="109"/>
      <c r="X250" s="80"/>
      <c r="Y250" s="81">
        <f t="shared" si="168"/>
        <v>0</v>
      </c>
      <c r="Z250" s="82"/>
      <c r="AA250" s="83">
        <f t="shared" si="169"/>
        <v>0</v>
      </c>
      <c r="AB250" s="83">
        <f t="shared" si="170"/>
        <v>0</v>
      </c>
      <c r="AC250" s="109"/>
      <c r="AD250" s="85" t="e">
        <f t="shared" si="152"/>
        <v>#DIV/0!</v>
      </c>
      <c r="AE250" s="86"/>
      <c r="AF250" s="87"/>
      <c r="AG250" s="88"/>
      <c r="AH250" s="114"/>
      <c r="AI250" s="86"/>
      <c r="AJ250" s="87"/>
      <c r="AK250" s="88"/>
      <c r="AL250" s="114"/>
      <c r="AM250" s="86">
        <v>201596</v>
      </c>
      <c r="AN250" s="87">
        <f>+AM250*0.19</f>
        <v>38303.24</v>
      </c>
      <c r="AO250" s="90">
        <f>+AN250+AM250</f>
        <v>239899.24</v>
      </c>
      <c r="AP250" s="91" t="s">
        <v>764</v>
      </c>
      <c r="AQ250" s="86"/>
      <c r="AR250" s="87"/>
      <c r="AS250" s="90"/>
      <c r="AT250" s="91"/>
      <c r="AU250" s="86"/>
      <c r="AV250" s="87"/>
      <c r="AW250" s="90"/>
      <c r="AX250" s="197"/>
      <c r="AY250" s="243"/>
      <c r="AZ250" s="92"/>
      <c r="BA250" s="29"/>
      <c r="BB250" s="99"/>
      <c r="BC250" s="93"/>
      <c r="BD250" s="93"/>
      <c r="BE250" s="93"/>
      <c r="BF250" s="93"/>
      <c r="BG250" s="93"/>
      <c r="BH250" s="93">
        <f>+AM250</f>
        <v>201596</v>
      </c>
      <c r="BI250" s="93"/>
      <c r="BJ250" s="93"/>
      <c r="BK250" s="94">
        <f t="shared" si="153"/>
        <v>1</v>
      </c>
      <c r="BM250" s="95">
        <f t="shared" si="154"/>
        <v>201596</v>
      </c>
      <c r="BN250" s="96">
        <f t="shared" si="155"/>
        <v>201596</v>
      </c>
      <c r="BO250" s="248">
        <f t="shared" si="177"/>
        <v>201596</v>
      </c>
      <c r="BP250" s="183">
        <f t="shared" si="156"/>
        <v>201596</v>
      </c>
      <c r="BQ250" s="184">
        <f t="shared" si="157"/>
        <v>0</v>
      </c>
      <c r="BR250" s="232">
        <f t="shared" si="158"/>
        <v>0</v>
      </c>
      <c r="BS250" s="184"/>
      <c r="BT250" s="97"/>
      <c r="BU250" s="171">
        <f t="shared" si="159"/>
        <v>201596</v>
      </c>
      <c r="BV250" s="175">
        <f t="shared" si="160"/>
        <v>38303</v>
      </c>
      <c r="BW250" s="176">
        <f t="shared" si="161"/>
        <v>239899</v>
      </c>
    </row>
    <row r="251" spans="1:75" s="35" customFormat="1" ht="84.95" customHeight="1" x14ac:dyDescent="0.3">
      <c r="A251" s="214">
        <v>342</v>
      </c>
      <c r="B251" s="104" t="s">
        <v>765</v>
      </c>
      <c r="C251" s="217" t="s">
        <v>18</v>
      </c>
      <c r="D251" s="206">
        <v>1059053</v>
      </c>
      <c r="E251" s="74">
        <f>+D251*0.0562</f>
        <v>59518.778599999998</v>
      </c>
      <c r="F251" s="75">
        <f>+E251+D251</f>
        <v>1118571.7786000001</v>
      </c>
      <c r="G251" s="74">
        <f>+F251*0.19</f>
        <v>212528.63793400003</v>
      </c>
      <c r="H251" s="76">
        <f>+G251+F251</f>
        <v>1331100.4165340001</v>
      </c>
      <c r="I251" s="105"/>
      <c r="J251" s="106"/>
      <c r="K251" s="107"/>
      <c r="L251" s="80"/>
      <c r="M251" s="81">
        <f t="shared" si="162"/>
        <v>0</v>
      </c>
      <c r="N251" s="82"/>
      <c r="O251" s="83">
        <f t="shared" si="163"/>
        <v>0</v>
      </c>
      <c r="P251" s="83">
        <f t="shared" si="164"/>
        <v>0</v>
      </c>
      <c r="Q251" s="108"/>
      <c r="R251" s="80"/>
      <c r="S251" s="81">
        <f t="shared" si="165"/>
        <v>0</v>
      </c>
      <c r="T251" s="82"/>
      <c r="U251" s="83">
        <f t="shared" si="166"/>
        <v>0</v>
      </c>
      <c r="V251" s="83">
        <f t="shared" si="167"/>
        <v>0</v>
      </c>
      <c r="W251" s="109"/>
      <c r="X251" s="80"/>
      <c r="Y251" s="81">
        <f t="shared" si="168"/>
        <v>0</v>
      </c>
      <c r="Z251" s="82"/>
      <c r="AA251" s="83">
        <f t="shared" si="169"/>
        <v>0</v>
      </c>
      <c r="AB251" s="83">
        <f t="shared" si="170"/>
        <v>0</v>
      </c>
      <c r="AC251" s="109"/>
      <c r="AD251" s="85" t="e">
        <f t="shared" si="152"/>
        <v>#DIV/0!</v>
      </c>
      <c r="AE251" s="86"/>
      <c r="AF251" s="87"/>
      <c r="AG251" s="88"/>
      <c r="AH251" s="114"/>
      <c r="AI251" s="86"/>
      <c r="AJ251" s="87"/>
      <c r="AK251" s="88"/>
      <c r="AL251" s="114"/>
      <c r="AM251" s="86"/>
      <c r="AN251" s="87"/>
      <c r="AO251" s="90"/>
      <c r="AP251" s="91"/>
      <c r="AQ251" s="86"/>
      <c r="AR251" s="87"/>
      <c r="AS251" s="90"/>
      <c r="AT251" s="91"/>
      <c r="AU251" s="86"/>
      <c r="AV251" s="87"/>
      <c r="AW251" s="90"/>
      <c r="AX251" s="197"/>
      <c r="AY251" s="243"/>
      <c r="AZ251" s="92"/>
      <c r="BA251" s="29"/>
      <c r="BB251" s="99">
        <f>+F251*1.09</f>
        <v>1219243.2386740001</v>
      </c>
      <c r="BC251" s="93"/>
      <c r="BD251" s="93"/>
      <c r="BE251" s="93"/>
      <c r="BF251" s="93"/>
      <c r="BG251" s="93"/>
      <c r="BH251" s="93"/>
      <c r="BI251" s="93"/>
      <c r="BJ251" s="93"/>
      <c r="BK251" s="94">
        <f t="shared" si="153"/>
        <v>1</v>
      </c>
      <c r="BM251" s="95">
        <f t="shared" si="154"/>
        <v>1219243.2386740001</v>
      </c>
      <c r="BN251" s="96">
        <f t="shared" si="155"/>
        <v>1219243.2386740001</v>
      </c>
      <c r="BO251" s="248">
        <f t="shared" si="177"/>
        <v>1219243.2386740001</v>
      </c>
      <c r="BP251" s="183">
        <f t="shared" si="156"/>
        <v>1219243.2386740001</v>
      </c>
      <c r="BQ251" s="184">
        <f t="shared" si="157"/>
        <v>0</v>
      </c>
      <c r="BR251" s="232">
        <f t="shared" si="158"/>
        <v>0</v>
      </c>
      <c r="BS251" s="184"/>
      <c r="BT251" s="97"/>
      <c r="BU251" s="171">
        <f t="shared" si="159"/>
        <v>1219243</v>
      </c>
      <c r="BV251" s="175">
        <f t="shared" si="160"/>
        <v>231656</v>
      </c>
      <c r="BW251" s="176">
        <f t="shared" si="161"/>
        <v>1450899</v>
      </c>
    </row>
    <row r="252" spans="1:75" s="35" customFormat="1" ht="84.95" customHeight="1" x14ac:dyDescent="0.3">
      <c r="A252" s="214">
        <v>343</v>
      </c>
      <c r="B252" s="104" t="s">
        <v>766</v>
      </c>
      <c r="C252" s="217" t="s">
        <v>359</v>
      </c>
      <c r="D252" s="206">
        <v>177770</v>
      </c>
      <c r="E252" s="74">
        <f>+D252*0.0562</f>
        <v>9990.6740000000009</v>
      </c>
      <c r="F252" s="75">
        <f>+E252+D252</f>
        <v>187760.674</v>
      </c>
      <c r="G252" s="74">
        <f>+F252*0.19</f>
        <v>35674.528059999997</v>
      </c>
      <c r="H252" s="76">
        <f>+G252+F252</f>
        <v>223435.20205999998</v>
      </c>
      <c r="I252" s="105"/>
      <c r="J252" s="106"/>
      <c r="K252" s="107"/>
      <c r="L252" s="80"/>
      <c r="M252" s="81">
        <f t="shared" si="162"/>
        <v>0</v>
      </c>
      <c r="N252" s="82"/>
      <c r="O252" s="83">
        <f t="shared" si="163"/>
        <v>0</v>
      </c>
      <c r="P252" s="83">
        <f t="shared" si="164"/>
        <v>0</v>
      </c>
      <c r="Q252" s="108"/>
      <c r="R252" s="80"/>
      <c r="S252" s="81">
        <f t="shared" si="165"/>
        <v>0</v>
      </c>
      <c r="T252" s="82"/>
      <c r="U252" s="83">
        <f t="shared" si="166"/>
        <v>0</v>
      </c>
      <c r="V252" s="83">
        <f t="shared" si="167"/>
        <v>0</v>
      </c>
      <c r="W252" s="109"/>
      <c r="X252" s="80"/>
      <c r="Y252" s="81">
        <f t="shared" si="168"/>
        <v>0</v>
      </c>
      <c r="Z252" s="82"/>
      <c r="AA252" s="83">
        <f t="shared" si="169"/>
        <v>0</v>
      </c>
      <c r="AB252" s="83">
        <f t="shared" si="170"/>
        <v>0</v>
      </c>
      <c r="AC252" s="109"/>
      <c r="AD252" s="85" t="e">
        <f t="shared" si="152"/>
        <v>#DIV/0!</v>
      </c>
      <c r="AE252" s="86"/>
      <c r="AF252" s="87"/>
      <c r="AG252" s="88"/>
      <c r="AH252" s="114"/>
      <c r="AI252" s="86"/>
      <c r="AJ252" s="87"/>
      <c r="AK252" s="88"/>
      <c r="AL252" s="114"/>
      <c r="AM252" s="86"/>
      <c r="AN252" s="87"/>
      <c r="AO252" s="90"/>
      <c r="AP252" s="91"/>
      <c r="AQ252" s="86"/>
      <c r="AR252" s="87"/>
      <c r="AS252" s="90"/>
      <c r="AT252" s="91"/>
      <c r="AU252" s="86"/>
      <c r="AV252" s="87"/>
      <c r="AW252" s="90"/>
      <c r="AX252" s="197"/>
      <c r="AY252" s="243"/>
      <c r="AZ252" s="92"/>
      <c r="BA252" s="29"/>
      <c r="BB252" s="99">
        <f>+F252*1.09</f>
        <v>204659.13466000001</v>
      </c>
      <c r="BC252" s="93"/>
      <c r="BD252" s="93"/>
      <c r="BE252" s="93"/>
      <c r="BF252" s="93"/>
      <c r="BG252" s="93"/>
      <c r="BH252" s="93"/>
      <c r="BI252" s="93"/>
      <c r="BJ252" s="93"/>
      <c r="BK252" s="94">
        <f t="shared" si="153"/>
        <v>1</v>
      </c>
      <c r="BM252" s="95">
        <f t="shared" si="154"/>
        <v>204659.13466000001</v>
      </c>
      <c r="BN252" s="96">
        <f t="shared" si="155"/>
        <v>204659.13466000001</v>
      </c>
      <c r="BO252" s="248">
        <f t="shared" si="177"/>
        <v>204659.13466000001</v>
      </c>
      <c r="BP252" s="183">
        <f t="shared" si="156"/>
        <v>204659.13466000001</v>
      </c>
      <c r="BQ252" s="184">
        <f t="shared" si="157"/>
        <v>0</v>
      </c>
      <c r="BR252" s="232">
        <f t="shared" si="158"/>
        <v>0</v>
      </c>
      <c r="BS252" s="184"/>
      <c r="BT252" s="97"/>
      <c r="BU252" s="171">
        <f t="shared" si="159"/>
        <v>204659</v>
      </c>
      <c r="BV252" s="175">
        <f t="shared" si="160"/>
        <v>38885</v>
      </c>
      <c r="BW252" s="176">
        <f t="shared" si="161"/>
        <v>243544</v>
      </c>
    </row>
    <row r="253" spans="1:75" s="35" customFormat="1" ht="84.95" customHeight="1" x14ac:dyDescent="0.3">
      <c r="A253" s="214">
        <v>344</v>
      </c>
      <c r="B253" s="104" t="s">
        <v>767</v>
      </c>
      <c r="C253" s="217" t="s">
        <v>18</v>
      </c>
      <c r="D253" s="206"/>
      <c r="E253" s="74"/>
      <c r="F253" s="75"/>
      <c r="G253" s="74"/>
      <c r="H253" s="76"/>
      <c r="I253" s="105"/>
      <c r="J253" s="106"/>
      <c r="K253" s="107"/>
      <c r="L253" s="80"/>
      <c r="M253" s="81">
        <f t="shared" si="162"/>
        <v>0</v>
      </c>
      <c r="N253" s="82"/>
      <c r="O253" s="83">
        <f t="shared" si="163"/>
        <v>0</v>
      </c>
      <c r="P253" s="83">
        <f t="shared" si="164"/>
        <v>0</v>
      </c>
      <c r="Q253" s="108"/>
      <c r="R253" s="80"/>
      <c r="S253" s="81">
        <f t="shared" si="165"/>
        <v>0</v>
      </c>
      <c r="T253" s="82"/>
      <c r="U253" s="83">
        <f t="shared" si="166"/>
        <v>0</v>
      </c>
      <c r="V253" s="83">
        <f t="shared" si="167"/>
        <v>0</v>
      </c>
      <c r="W253" s="109"/>
      <c r="X253" s="80"/>
      <c r="Y253" s="81">
        <f t="shared" si="168"/>
        <v>0</v>
      </c>
      <c r="Z253" s="82"/>
      <c r="AA253" s="83">
        <f t="shared" si="169"/>
        <v>0</v>
      </c>
      <c r="AB253" s="83">
        <f t="shared" si="170"/>
        <v>0</v>
      </c>
      <c r="AC253" s="109"/>
      <c r="AD253" s="85" t="e">
        <f t="shared" si="152"/>
        <v>#DIV/0!</v>
      </c>
      <c r="AE253" s="113">
        <v>18267.41</v>
      </c>
      <c r="AF253" s="111">
        <v>3470.8078999999998</v>
      </c>
      <c r="AG253" s="115">
        <v>21738.2179</v>
      </c>
      <c r="AH253" s="121" t="s">
        <v>768</v>
      </c>
      <c r="AI253" s="86"/>
      <c r="AJ253" s="87"/>
      <c r="AK253" s="88"/>
      <c r="AL253" s="114"/>
      <c r="AM253" s="86">
        <v>14202.000000000002</v>
      </c>
      <c r="AN253" s="87">
        <f>+AM253*0.19</f>
        <v>2698.3800000000006</v>
      </c>
      <c r="AO253" s="90">
        <f>+AN253+AM253</f>
        <v>16900.38</v>
      </c>
      <c r="AP253" s="91" t="s">
        <v>769</v>
      </c>
      <c r="AQ253" s="86"/>
      <c r="AR253" s="87"/>
      <c r="AS253" s="90"/>
      <c r="AT253" s="91"/>
      <c r="AU253" s="86"/>
      <c r="AV253" s="87"/>
      <c r="AW253" s="90"/>
      <c r="AX253" s="197"/>
      <c r="AY253" s="243"/>
      <c r="AZ253" s="92"/>
      <c r="BA253" s="29"/>
      <c r="BB253" s="99"/>
      <c r="BC253" s="93"/>
      <c r="BD253" s="93"/>
      <c r="BE253" s="93"/>
      <c r="BF253" s="93">
        <f>+AE253</f>
        <v>18267.41</v>
      </c>
      <c r="BG253" s="93"/>
      <c r="BH253" s="93">
        <f>+AM253</f>
        <v>14202.000000000002</v>
      </c>
      <c r="BI253" s="93"/>
      <c r="BJ253" s="93"/>
      <c r="BK253" s="94">
        <f t="shared" si="153"/>
        <v>2</v>
      </c>
      <c r="BM253" s="95">
        <f t="shared" si="154"/>
        <v>16234.705000000002</v>
      </c>
      <c r="BN253" s="96">
        <f t="shared" si="155"/>
        <v>18267.41</v>
      </c>
      <c r="BO253" s="248">
        <f>(SUM(BB253:BJ253)-BN253)/(BK253-1)</f>
        <v>14202.000000000004</v>
      </c>
      <c r="BP253" s="183">
        <f t="shared" si="156"/>
        <v>16106.947470579273</v>
      </c>
      <c r="BQ253" s="184">
        <f t="shared" si="157"/>
        <v>2874.6789793035878</v>
      </c>
      <c r="BR253" s="232">
        <f t="shared" si="158"/>
        <v>0.17706998552197822</v>
      </c>
      <c r="BS253" s="184"/>
      <c r="BT253" s="97"/>
      <c r="BU253" s="171">
        <f t="shared" si="159"/>
        <v>16235</v>
      </c>
      <c r="BV253" s="175">
        <f t="shared" si="160"/>
        <v>3085</v>
      </c>
      <c r="BW253" s="176">
        <f t="shared" si="161"/>
        <v>19320</v>
      </c>
    </row>
    <row r="254" spans="1:75" s="35" customFormat="1" ht="84.95" customHeight="1" x14ac:dyDescent="0.3">
      <c r="A254" s="214">
        <v>345</v>
      </c>
      <c r="B254" s="104" t="s">
        <v>770</v>
      </c>
      <c r="C254" s="217" t="s">
        <v>18</v>
      </c>
      <c r="D254" s="206">
        <v>25046</v>
      </c>
      <c r="E254" s="74">
        <f>+D254*0.0562</f>
        <v>1407.5852</v>
      </c>
      <c r="F254" s="75">
        <f>+E254+D254</f>
        <v>26453.585200000001</v>
      </c>
      <c r="G254" s="74">
        <f>+F254*0.19</f>
        <v>5026.1811880000005</v>
      </c>
      <c r="H254" s="76">
        <f>+G254+F254</f>
        <v>31479.766388000004</v>
      </c>
      <c r="I254" s="105"/>
      <c r="J254" s="106"/>
      <c r="K254" s="107"/>
      <c r="L254" s="80"/>
      <c r="M254" s="81">
        <f t="shared" si="162"/>
        <v>0</v>
      </c>
      <c r="N254" s="82"/>
      <c r="O254" s="83">
        <f t="shared" si="163"/>
        <v>0</v>
      </c>
      <c r="P254" s="83">
        <f t="shared" si="164"/>
        <v>0</v>
      </c>
      <c r="Q254" s="108"/>
      <c r="R254" s="80"/>
      <c r="S254" s="81">
        <f t="shared" si="165"/>
        <v>0</v>
      </c>
      <c r="T254" s="82"/>
      <c r="U254" s="83">
        <f t="shared" si="166"/>
        <v>0</v>
      </c>
      <c r="V254" s="83">
        <f t="shared" si="167"/>
        <v>0</v>
      </c>
      <c r="W254" s="109"/>
      <c r="X254" s="80"/>
      <c r="Y254" s="81">
        <f t="shared" si="168"/>
        <v>0</v>
      </c>
      <c r="Z254" s="82"/>
      <c r="AA254" s="83">
        <f t="shared" si="169"/>
        <v>0</v>
      </c>
      <c r="AB254" s="83">
        <f t="shared" si="170"/>
        <v>0</v>
      </c>
      <c r="AC254" s="109"/>
      <c r="AD254" s="85" t="e">
        <f t="shared" si="152"/>
        <v>#DIV/0!</v>
      </c>
      <c r="AE254" s="86"/>
      <c r="AF254" s="87"/>
      <c r="AG254" s="88"/>
      <c r="AH254" s="114"/>
      <c r="AI254" s="86"/>
      <c r="AJ254" s="87"/>
      <c r="AK254" s="88"/>
      <c r="AL254" s="114"/>
      <c r="AM254" s="86"/>
      <c r="AN254" s="87"/>
      <c r="AO254" s="90"/>
      <c r="AP254" s="91"/>
      <c r="AQ254" s="86"/>
      <c r="AR254" s="87"/>
      <c r="AS254" s="90"/>
      <c r="AT254" s="91"/>
      <c r="AU254" s="86"/>
      <c r="AV254" s="87"/>
      <c r="AW254" s="90"/>
      <c r="AX254" s="197"/>
      <c r="AY254" s="243"/>
      <c r="AZ254" s="92"/>
      <c r="BA254" s="29"/>
      <c r="BB254" s="99">
        <f>+F254*1.09</f>
        <v>28834.407868000002</v>
      </c>
      <c r="BC254" s="93"/>
      <c r="BD254" s="93"/>
      <c r="BE254" s="93"/>
      <c r="BF254" s="93"/>
      <c r="BG254" s="93"/>
      <c r="BH254" s="93"/>
      <c r="BI254" s="93"/>
      <c r="BJ254" s="93"/>
      <c r="BK254" s="94">
        <f t="shared" si="153"/>
        <v>1</v>
      </c>
      <c r="BM254" s="95">
        <f t="shared" si="154"/>
        <v>28834.407868000002</v>
      </c>
      <c r="BN254" s="96">
        <f t="shared" si="155"/>
        <v>28834.407868000002</v>
      </c>
      <c r="BO254" s="248">
        <f>+BM254</f>
        <v>28834.407868000002</v>
      </c>
      <c r="BP254" s="183">
        <f t="shared" si="156"/>
        <v>28834.407868000002</v>
      </c>
      <c r="BQ254" s="184">
        <f t="shared" si="157"/>
        <v>0</v>
      </c>
      <c r="BR254" s="232">
        <f t="shared" si="158"/>
        <v>0</v>
      </c>
      <c r="BS254" s="184"/>
      <c r="BT254" s="97"/>
      <c r="BU254" s="171">
        <f t="shared" si="159"/>
        <v>28834</v>
      </c>
      <c r="BV254" s="175">
        <f t="shared" si="160"/>
        <v>5478</v>
      </c>
      <c r="BW254" s="176">
        <f t="shared" si="161"/>
        <v>34312</v>
      </c>
    </row>
    <row r="255" spans="1:75" s="35" customFormat="1" ht="84.95" customHeight="1" x14ac:dyDescent="0.3">
      <c r="A255" s="214">
        <v>346</v>
      </c>
      <c r="B255" s="104" t="s">
        <v>771</v>
      </c>
      <c r="C255" s="217" t="s">
        <v>18</v>
      </c>
      <c r="D255" s="206"/>
      <c r="E255" s="74"/>
      <c r="F255" s="75"/>
      <c r="G255" s="74"/>
      <c r="H255" s="76"/>
      <c r="I255" s="105"/>
      <c r="J255" s="106"/>
      <c r="K255" s="107"/>
      <c r="L255" s="80"/>
      <c r="M255" s="81">
        <f t="shared" si="162"/>
        <v>0</v>
      </c>
      <c r="N255" s="82"/>
      <c r="O255" s="83">
        <f t="shared" si="163"/>
        <v>0</v>
      </c>
      <c r="P255" s="83">
        <f t="shared" si="164"/>
        <v>0</v>
      </c>
      <c r="Q255" s="108"/>
      <c r="R255" s="80"/>
      <c r="S255" s="81">
        <f t="shared" si="165"/>
        <v>0</v>
      </c>
      <c r="T255" s="82"/>
      <c r="U255" s="83">
        <f t="shared" si="166"/>
        <v>0</v>
      </c>
      <c r="V255" s="83">
        <f t="shared" si="167"/>
        <v>0</v>
      </c>
      <c r="W255" s="109"/>
      <c r="X255" s="80"/>
      <c r="Y255" s="81">
        <f t="shared" si="168"/>
        <v>0</v>
      </c>
      <c r="Z255" s="82"/>
      <c r="AA255" s="83">
        <f t="shared" si="169"/>
        <v>0</v>
      </c>
      <c r="AB255" s="83">
        <f t="shared" si="170"/>
        <v>0</v>
      </c>
      <c r="AC255" s="109"/>
      <c r="AD255" s="85" t="e">
        <f t="shared" si="152"/>
        <v>#DIV/0!</v>
      </c>
      <c r="AE255" s="113">
        <v>8138.7</v>
      </c>
      <c r="AF255" s="111">
        <v>1546.3530000000001</v>
      </c>
      <c r="AG255" s="115">
        <v>9685.0529999999999</v>
      </c>
      <c r="AH255" s="121" t="s">
        <v>772</v>
      </c>
      <c r="AI255" s="86"/>
      <c r="AJ255" s="87"/>
      <c r="AK255" s="88"/>
      <c r="AL255" s="114"/>
      <c r="AM255" s="86">
        <v>1050</v>
      </c>
      <c r="AN255" s="87">
        <f>+AM255*0.19</f>
        <v>199.5</v>
      </c>
      <c r="AO255" s="90">
        <f>+AN255+AM255</f>
        <v>1249.5</v>
      </c>
      <c r="AP255" s="91" t="s">
        <v>773</v>
      </c>
      <c r="AQ255" s="86"/>
      <c r="AR255" s="87"/>
      <c r="AS255" s="90"/>
      <c r="AT255" s="91"/>
      <c r="AU255" s="86"/>
      <c r="AV255" s="87"/>
      <c r="AW255" s="90"/>
      <c r="AX255" s="197"/>
      <c r="AY255" s="243"/>
      <c r="AZ255" s="92"/>
      <c r="BA255" s="29"/>
      <c r="BB255" s="99"/>
      <c r="BC255" s="93"/>
      <c r="BD255" s="93"/>
      <c r="BE255" s="93"/>
      <c r="BF255" s="93">
        <f>+AE255</f>
        <v>8138.7</v>
      </c>
      <c r="BG255" s="93"/>
      <c r="BH255" s="93">
        <f>+AM255</f>
        <v>1050</v>
      </c>
      <c r="BI255" s="93"/>
      <c r="BJ255" s="93"/>
      <c r="BK255" s="94">
        <f t="shared" si="153"/>
        <v>2</v>
      </c>
      <c r="BM255" s="95">
        <f t="shared" si="154"/>
        <v>4594.3500000000004</v>
      </c>
      <c r="BN255" s="96">
        <f t="shared" si="155"/>
        <v>8138.7</v>
      </c>
      <c r="BO255" s="248">
        <f>(SUM(BB255:BJ255)-BN255)/(BK255-1)</f>
        <v>1050.0000000000009</v>
      </c>
      <c r="BP255" s="183">
        <f t="shared" si="156"/>
        <v>2923.2918089031073</v>
      </c>
      <c r="BQ255" s="184">
        <f t="shared" si="157"/>
        <v>5012.4678397970783</v>
      </c>
      <c r="BR255" s="232">
        <f t="shared" si="158"/>
        <v>1.091006962855916</v>
      </c>
      <c r="BS255" s="184"/>
      <c r="BT255" s="97"/>
      <c r="BU255" s="171">
        <f t="shared" si="159"/>
        <v>4594</v>
      </c>
      <c r="BV255" s="175">
        <f t="shared" si="160"/>
        <v>873</v>
      </c>
      <c r="BW255" s="176">
        <f t="shared" si="161"/>
        <v>5467</v>
      </c>
    </row>
    <row r="256" spans="1:75" s="35" customFormat="1" ht="84.95" customHeight="1" x14ac:dyDescent="0.3">
      <c r="A256" s="214">
        <v>347</v>
      </c>
      <c r="B256" s="104" t="s">
        <v>774</v>
      </c>
      <c r="C256" s="217" t="s">
        <v>18</v>
      </c>
      <c r="D256" s="206">
        <v>1304</v>
      </c>
      <c r="E256" s="74">
        <f>+D256*0.0562</f>
        <v>73.284800000000004</v>
      </c>
      <c r="F256" s="75">
        <f>+E256+D256</f>
        <v>1377.2847999999999</v>
      </c>
      <c r="G256" s="74">
        <f>+F256*0.19</f>
        <v>261.68411199999997</v>
      </c>
      <c r="H256" s="76">
        <f>+G256+F256</f>
        <v>1638.9689119999998</v>
      </c>
      <c r="I256" s="105"/>
      <c r="J256" s="106"/>
      <c r="K256" s="107"/>
      <c r="L256" s="80"/>
      <c r="M256" s="81">
        <f t="shared" si="162"/>
        <v>0</v>
      </c>
      <c r="N256" s="82"/>
      <c r="O256" s="83">
        <f t="shared" si="163"/>
        <v>0</v>
      </c>
      <c r="P256" s="83">
        <f t="shared" si="164"/>
        <v>0</v>
      </c>
      <c r="Q256" s="108"/>
      <c r="R256" s="80"/>
      <c r="S256" s="81">
        <f t="shared" si="165"/>
        <v>0</v>
      </c>
      <c r="T256" s="82"/>
      <c r="U256" s="83">
        <f t="shared" si="166"/>
        <v>0</v>
      </c>
      <c r="V256" s="83">
        <f t="shared" si="167"/>
        <v>0</v>
      </c>
      <c r="W256" s="109"/>
      <c r="X256" s="80"/>
      <c r="Y256" s="81">
        <f t="shared" si="168"/>
        <v>0</v>
      </c>
      <c r="Z256" s="82"/>
      <c r="AA256" s="83">
        <f t="shared" si="169"/>
        <v>0</v>
      </c>
      <c r="AB256" s="83">
        <f t="shared" si="170"/>
        <v>0</v>
      </c>
      <c r="AC256" s="109"/>
      <c r="AD256" s="85" t="e">
        <f t="shared" si="152"/>
        <v>#DIV/0!</v>
      </c>
      <c r="AE256" s="86"/>
      <c r="AF256" s="87"/>
      <c r="AG256" s="88"/>
      <c r="AH256" s="114"/>
      <c r="AI256" s="86"/>
      <c r="AJ256" s="87"/>
      <c r="AK256" s="88"/>
      <c r="AL256" s="114"/>
      <c r="AM256" s="86"/>
      <c r="AN256" s="87"/>
      <c r="AO256" s="90"/>
      <c r="AP256" s="91"/>
      <c r="AQ256" s="86"/>
      <c r="AR256" s="87"/>
      <c r="AS256" s="90"/>
      <c r="AT256" s="91"/>
      <c r="AU256" s="86"/>
      <c r="AV256" s="87"/>
      <c r="AW256" s="90"/>
      <c r="AX256" s="197"/>
      <c r="AY256" s="243"/>
      <c r="AZ256" s="92"/>
      <c r="BA256" s="29"/>
      <c r="BB256" s="99">
        <f>+F256*1.09</f>
        <v>1501.2404320000001</v>
      </c>
      <c r="BC256" s="93"/>
      <c r="BD256" s="93"/>
      <c r="BE256" s="93"/>
      <c r="BF256" s="93"/>
      <c r="BG256" s="93"/>
      <c r="BH256" s="93"/>
      <c r="BI256" s="93"/>
      <c r="BJ256" s="93"/>
      <c r="BK256" s="94">
        <f t="shared" si="153"/>
        <v>1</v>
      </c>
      <c r="BM256" s="95">
        <f t="shared" si="154"/>
        <v>1501.2404320000001</v>
      </c>
      <c r="BN256" s="96">
        <f t="shared" si="155"/>
        <v>1501.2404320000001</v>
      </c>
      <c r="BO256" s="248">
        <f>+BM256</f>
        <v>1501.2404320000001</v>
      </c>
      <c r="BP256" s="183">
        <f t="shared" si="156"/>
        <v>1501.2404320000001</v>
      </c>
      <c r="BQ256" s="184">
        <f t="shared" si="157"/>
        <v>0</v>
      </c>
      <c r="BR256" s="232">
        <f t="shared" si="158"/>
        <v>0</v>
      </c>
      <c r="BS256" s="184"/>
      <c r="BT256" s="97"/>
      <c r="BU256" s="171">
        <f t="shared" si="159"/>
        <v>1501</v>
      </c>
      <c r="BV256" s="175">
        <f t="shared" si="160"/>
        <v>285</v>
      </c>
      <c r="BW256" s="176">
        <f t="shared" si="161"/>
        <v>1786</v>
      </c>
    </row>
    <row r="257" spans="1:75" s="35" customFormat="1" ht="84.95" customHeight="1" x14ac:dyDescent="0.3">
      <c r="A257" s="214">
        <v>349</v>
      </c>
      <c r="B257" s="104" t="s">
        <v>1468</v>
      </c>
      <c r="C257" s="217" t="s">
        <v>18</v>
      </c>
      <c r="D257" s="206">
        <v>10407</v>
      </c>
      <c r="E257" s="74">
        <f>+D257*0.0562</f>
        <v>584.87339999999995</v>
      </c>
      <c r="F257" s="75">
        <f>+E257+D257</f>
        <v>10991.8734</v>
      </c>
      <c r="G257" s="74">
        <f>+F257*0.19</f>
        <v>2088.455946</v>
      </c>
      <c r="H257" s="76">
        <f>+G257+F257</f>
        <v>13080.329346</v>
      </c>
      <c r="I257" s="105"/>
      <c r="J257" s="106"/>
      <c r="K257" s="107"/>
      <c r="L257" s="80"/>
      <c r="M257" s="81">
        <f t="shared" si="162"/>
        <v>0</v>
      </c>
      <c r="N257" s="82"/>
      <c r="O257" s="83">
        <f t="shared" si="163"/>
        <v>0</v>
      </c>
      <c r="P257" s="83">
        <f t="shared" si="164"/>
        <v>0</v>
      </c>
      <c r="Q257" s="108"/>
      <c r="R257" s="80"/>
      <c r="S257" s="81">
        <f t="shared" si="165"/>
        <v>0</v>
      </c>
      <c r="T257" s="82"/>
      <c r="U257" s="83">
        <f t="shared" si="166"/>
        <v>0</v>
      </c>
      <c r="V257" s="83">
        <f t="shared" si="167"/>
        <v>0</v>
      </c>
      <c r="W257" s="109"/>
      <c r="X257" s="80"/>
      <c r="Y257" s="81">
        <f t="shared" si="168"/>
        <v>0</v>
      </c>
      <c r="Z257" s="82"/>
      <c r="AA257" s="83">
        <f t="shared" si="169"/>
        <v>0</v>
      </c>
      <c r="AB257" s="83">
        <f t="shared" si="170"/>
        <v>0</v>
      </c>
      <c r="AC257" s="109"/>
      <c r="AD257" s="85" t="e">
        <f t="shared" si="152"/>
        <v>#DIV/0!</v>
      </c>
      <c r="AE257" s="86"/>
      <c r="AF257" s="87"/>
      <c r="AG257" s="88"/>
      <c r="AH257" s="114"/>
      <c r="AI257" s="86"/>
      <c r="AJ257" s="87"/>
      <c r="AK257" s="88"/>
      <c r="AL257" s="114"/>
      <c r="AM257" s="86"/>
      <c r="AN257" s="87"/>
      <c r="AO257" s="90"/>
      <c r="AP257" s="91"/>
      <c r="AQ257" s="86"/>
      <c r="AR257" s="87"/>
      <c r="AS257" s="90"/>
      <c r="AT257" s="91"/>
      <c r="AU257" s="86"/>
      <c r="AV257" s="87"/>
      <c r="AW257" s="90"/>
      <c r="AX257" s="197"/>
      <c r="AY257" s="243"/>
      <c r="AZ257" s="92"/>
      <c r="BA257" s="29"/>
      <c r="BB257" s="99">
        <f>+F257*1.09</f>
        <v>11981.142006000002</v>
      </c>
      <c r="BC257" s="93"/>
      <c r="BD257" s="93"/>
      <c r="BE257" s="93"/>
      <c r="BF257" s="93"/>
      <c r="BG257" s="93"/>
      <c r="BH257" s="93"/>
      <c r="BI257" s="93"/>
      <c r="BJ257" s="93"/>
      <c r="BK257" s="94">
        <f t="shared" si="153"/>
        <v>1</v>
      </c>
      <c r="BM257" s="95">
        <f t="shared" si="154"/>
        <v>11981.142006000002</v>
      </c>
      <c r="BN257" s="96">
        <f t="shared" si="155"/>
        <v>11981.142006000002</v>
      </c>
      <c r="BO257" s="248">
        <f>+BM257</f>
        <v>11981.142006000002</v>
      </c>
      <c r="BP257" s="183">
        <f t="shared" si="156"/>
        <v>11981.142006000002</v>
      </c>
      <c r="BQ257" s="184">
        <f t="shared" si="157"/>
        <v>0</v>
      </c>
      <c r="BR257" s="232">
        <f t="shared" si="158"/>
        <v>0</v>
      </c>
      <c r="BS257" s="184"/>
      <c r="BT257" s="97"/>
      <c r="BU257" s="171">
        <f t="shared" si="159"/>
        <v>11981</v>
      </c>
      <c r="BV257" s="175">
        <f t="shared" si="160"/>
        <v>2276</v>
      </c>
      <c r="BW257" s="176">
        <f t="shared" si="161"/>
        <v>14257</v>
      </c>
    </row>
    <row r="258" spans="1:75" s="35" customFormat="1" ht="84.95" customHeight="1" x14ac:dyDescent="0.3">
      <c r="A258" s="214">
        <v>350</v>
      </c>
      <c r="B258" s="104" t="s">
        <v>777</v>
      </c>
      <c r="C258" s="217" t="s">
        <v>18</v>
      </c>
      <c r="D258" s="206">
        <v>8150</v>
      </c>
      <c r="E258" s="74">
        <f>+D258*0.0562</f>
        <v>458.03</v>
      </c>
      <c r="F258" s="75">
        <f>+E258+D258</f>
        <v>8608.0300000000007</v>
      </c>
      <c r="G258" s="74">
        <f>+F258*0.19</f>
        <v>1635.5257000000001</v>
      </c>
      <c r="H258" s="76">
        <f>+G258+F258</f>
        <v>10243.555700000001</v>
      </c>
      <c r="I258" s="105"/>
      <c r="J258" s="106"/>
      <c r="K258" s="107"/>
      <c r="L258" s="80"/>
      <c r="M258" s="81">
        <f t="shared" si="162"/>
        <v>0</v>
      </c>
      <c r="N258" s="82"/>
      <c r="O258" s="83">
        <f t="shared" si="163"/>
        <v>0</v>
      </c>
      <c r="P258" s="83">
        <f t="shared" si="164"/>
        <v>0</v>
      </c>
      <c r="Q258" s="108"/>
      <c r="R258" s="80"/>
      <c r="S258" s="81">
        <f t="shared" si="165"/>
        <v>0</v>
      </c>
      <c r="T258" s="82"/>
      <c r="U258" s="83">
        <f t="shared" si="166"/>
        <v>0</v>
      </c>
      <c r="V258" s="83">
        <f t="shared" si="167"/>
        <v>0</v>
      </c>
      <c r="W258" s="109"/>
      <c r="X258" s="80"/>
      <c r="Y258" s="81">
        <f t="shared" si="168"/>
        <v>0</v>
      </c>
      <c r="Z258" s="82"/>
      <c r="AA258" s="83">
        <f t="shared" si="169"/>
        <v>0</v>
      </c>
      <c r="AB258" s="83">
        <f t="shared" si="170"/>
        <v>0</v>
      </c>
      <c r="AC258" s="109"/>
      <c r="AD258" s="85" t="e">
        <f t="shared" si="152"/>
        <v>#DIV/0!</v>
      </c>
      <c r="AE258" s="86"/>
      <c r="AF258" s="87"/>
      <c r="AG258" s="88"/>
      <c r="AH258" s="114"/>
      <c r="AI258" s="86"/>
      <c r="AJ258" s="87"/>
      <c r="AK258" s="88"/>
      <c r="AL258" s="114"/>
      <c r="AM258" s="86"/>
      <c r="AN258" s="87"/>
      <c r="AO258" s="90"/>
      <c r="AP258" s="91"/>
      <c r="AQ258" s="86"/>
      <c r="AR258" s="87"/>
      <c r="AS258" s="90"/>
      <c r="AT258" s="91"/>
      <c r="AU258" s="86"/>
      <c r="AV258" s="87"/>
      <c r="AW258" s="90"/>
      <c r="AX258" s="197"/>
      <c r="AY258" s="243"/>
      <c r="AZ258" s="92"/>
      <c r="BA258" s="29"/>
      <c r="BB258" s="99">
        <f>+F258*1.09</f>
        <v>9382.7527000000009</v>
      </c>
      <c r="BC258" s="93"/>
      <c r="BD258" s="93"/>
      <c r="BE258" s="93"/>
      <c r="BF258" s="93"/>
      <c r="BG258" s="93"/>
      <c r="BH258" s="93"/>
      <c r="BI258" s="93"/>
      <c r="BJ258" s="93"/>
      <c r="BK258" s="94">
        <f t="shared" si="153"/>
        <v>1</v>
      </c>
      <c r="BM258" s="95">
        <f t="shared" si="154"/>
        <v>9382.7527000000009</v>
      </c>
      <c r="BN258" s="96">
        <f t="shared" si="155"/>
        <v>9382.7527000000009</v>
      </c>
      <c r="BO258" s="248">
        <f>+BM258</f>
        <v>9382.7527000000009</v>
      </c>
      <c r="BP258" s="183">
        <f t="shared" si="156"/>
        <v>9382.7527000000009</v>
      </c>
      <c r="BQ258" s="184">
        <f t="shared" si="157"/>
        <v>0</v>
      </c>
      <c r="BR258" s="232">
        <f t="shared" si="158"/>
        <v>0</v>
      </c>
      <c r="BS258" s="184"/>
      <c r="BT258" s="97"/>
      <c r="BU258" s="171">
        <f t="shared" si="159"/>
        <v>9383</v>
      </c>
      <c r="BV258" s="175">
        <f t="shared" si="160"/>
        <v>1783</v>
      </c>
      <c r="BW258" s="176">
        <f t="shared" si="161"/>
        <v>11166</v>
      </c>
    </row>
    <row r="259" spans="1:75" s="35" customFormat="1" ht="84.95" customHeight="1" x14ac:dyDescent="0.3">
      <c r="A259" s="214">
        <v>353</v>
      </c>
      <c r="B259" s="104" t="s">
        <v>782</v>
      </c>
      <c r="C259" s="217" t="s">
        <v>18</v>
      </c>
      <c r="D259" s="206"/>
      <c r="E259" s="74"/>
      <c r="F259" s="75"/>
      <c r="G259" s="74"/>
      <c r="H259" s="76"/>
      <c r="I259" s="105"/>
      <c r="J259" s="106"/>
      <c r="K259" s="107"/>
      <c r="L259" s="80"/>
      <c r="M259" s="81">
        <f t="shared" si="162"/>
        <v>0</v>
      </c>
      <c r="N259" s="82"/>
      <c r="O259" s="83">
        <f t="shared" si="163"/>
        <v>0</v>
      </c>
      <c r="P259" s="83">
        <f t="shared" si="164"/>
        <v>0</v>
      </c>
      <c r="Q259" s="108"/>
      <c r="R259" s="80"/>
      <c r="S259" s="81">
        <f t="shared" si="165"/>
        <v>0</v>
      </c>
      <c r="T259" s="82"/>
      <c r="U259" s="83">
        <f t="shared" si="166"/>
        <v>0</v>
      </c>
      <c r="V259" s="83">
        <f t="shared" si="167"/>
        <v>0</v>
      </c>
      <c r="W259" s="109"/>
      <c r="X259" s="80"/>
      <c r="Y259" s="81">
        <f t="shared" si="168"/>
        <v>0</v>
      </c>
      <c r="Z259" s="82"/>
      <c r="AA259" s="83">
        <f t="shared" si="169"/>
        <v>0</v>
      </c>
      <c r="AB259" s="83">
        <f t="shared" si="170"/>
        <v>0</v>
      </c>
      <c r="AC259" s="109"/>
      <c r="AD259" s="85" t="e">
        <f t="shared" si="152"/>
        <v>#DIV/0!</v>
      </c>
      <c r="AE259" s="86"/>
      <c r="AF259" s="87"/>
      <c r="AG259" s="88"/>
      <c r="AH259" s="114"/>
      <c r="AI259" s="113">
        <v>2839</v>
      </c>
      <c r="AJ259" s="111">
        <v>539.41</v>
      </c>
      <c r="AK259" s="115">
        <v>3378.41</v>
      </c>
      <c r="AL259" s="114">
        <v>6514</v>
      </c>
      <c r="AM259" s="86">
        <v>714</v>
      </c>
      <c r="AN259" s="87">
        <f>+AM259*0.19</f>
        <v>135.66</v>
      </c>
      <c r="AO259" s="90">
        <f>+AN259+AM259</f>
        <v>849.66</v>
      </c>
      <c r="AP259" s="91" t="s">
        <v>783</v>
      </c>
      <c r="AQ259" s="113">
        <v>832</v>
      </c>
      <c r="AR259" s="111">
        <v>158.08000000000001</v>
      </c>
      <c r="AS259" s="112">
        <v>990.08</v>
      </c>
      <c r="AT259" s="91" t="s">
        <v>784</v>
      </c>
      <c r="AU259" s="86"/>
      <c r="AV259" s="87"/>
      <c r="AW259" s="90"/>
      <c r="AX259" s="197"/>
      <c r="AY259" s="243"/>
      <c r="AZ259" s="92"/>
      <c r="BA259" s="29"/>
      <c r="BB259" s="99"/>
      <c r="BC259" s="93"/>
      <c r="BD259" s="93"/>
      <c r="BE259" s="93"/>
      <c r="BF259" s="93"/>
      <c r="BG259" s="93">
        <f>+AI259</f>
        <v>2839</v>
      </c>
      <c r="BH259" s="93">
        <f>+AM259</f>
        <v>714</v>
      </c>
      <c r="BI259" s="93">
        <f>+AQ259</f>
        <v>832</v>
      </c>
      <c r="BJ259" s="93"/>
      <c r="BK259" s="94">
        <f t="shared" si="153"/>
        <v>3</v>
      </c>
      <c r="BM259" s="95">
        <f t="shared" si="154"/>
        <v>1461.6666666666667</v>
      </c>
      <c r="BN259" s="96">
        <f t="shared" si="155"/>
        <v>2839</v>
      </c>
      <c r="BO259" s="248">
        <f>(SUM(BB259:BJ259)-BN259)/(BK259-1)</f>
        <v>773</v>
      </c>
      <c r="BP259" s="183">
        <f t="shared" si="156"/>
        <v>1190.3161064995797</v>
      </c>
      <c r="BQ259" s="184">
        <f t="shared" si="157"/>
        <v>1194.2639295119541</v>
      </c>
      <c r="BR259" s="232">
        <f t="shared" si="158"/>
        <v>0.81705628016781351</v>
      </c>
      <c r="BS259" s="184"/>
      <c r="BT259" s="97"/>
      <c r="BU259" s="171">
        <f t="shared" si="159"/>
        <v>1462</v>
      </c>
      <c r="BV259" s="175">
        <f t="shared" si="160"/>
        <v>278</v>
      </c>
      <c r="BW259" s="176">
        <f t="shared" si="161"/>
        <v>1740</v>
      </c>
    </row>
    <row r="260" spans="1:75" s="35" customFormat="1" ht="84.95" customHeight="1" x14ac:dyDescent="0.3">
      <c r="A260" s="214">
        <v>354</v>
      </c>
      <c r="B260" s="104" t="s">
        <v>785</v>
      </c>
      <c r="C260" s="217" t="s">
        <v>18</v>
      </c>
      <c r="D260" s="206"/>
      <c r="E260" s="74"/>
      <c r="F260" s="75"/>
      <c r="G260" s="74"/>
      <c r="H260" s="76"/>
      <c r="I260" s="105"/>
      <c r="J260" s="106"/>
      <c r="K260" s="107"/>
      <c r="L260" s="80"/>
      <c r="M260" s="81">
        <f t="shared" si="162"/>
        <v>0</v>
      </c>
      <c r="N260" s="82"/>
      <c r="O260" s="83">
        <f t="shared" si="163"/>
        <v>0</v>
      </c>
      <c r="P260" s="83">
        <f t="shared" si="164"/>
        <v>0</v>
      </c>
      <c r="Q260" s="108"/>
      <c r="R260" s="80"/>
      <c r="S260" s="81">
        <f t="shared" si="165"/>
        <v>0</v>
      </c>
      <c r="T260" s="82"/>
      <c r="U260" s="83">
        <f t="shared" si="166"/>
        <v>0</v>
      </c>
      <c r="V260" s="83">
        <f t="shared" si="167"/>
        <v>0</v>
      </c>
      <c r="W260" s="109"/>
      <c r="X260" s="80"/>
      <c r="Y260" s="81">
        <f t="shared" si="168"/>
        <v>0</v>
      </c>
      <c r="Z260" s="82"/>
      <c r="AA260" s="83">
        <f t="shared" si="169"/>
        <v>0</v>
      </c>
      <c r="AB260" s="83">
        <f t="shared" si="170"/>
        <v>0</v>
      </c>
      <c r="AC260" s="109"/>
      <c r="AD260" s="85" t="e">
        <f t="shared" si="152"/>
        <v>#DIV/0!</v>
      </c>
      <c r="AE260" s="86"/>
      <c r="AF260" s="87"/>
      <c r="AG260" s="88"/>
      <c r="AH260" s="114"/>
      <c r="AI260" s="113">
        <v>15650</v>
      </c>
      <c r="AJ260" s="111">
        <v>2973.5</v>
      </c>
      <c r="AK260" s="115">
        <v>18623.5</v>
      </c>
      <c r="AL260" s="114">
        <v>10136</v>
      </c>
      <c r="AM260" s="86">
        <v>12521</v>
      </c>
      <c r="AN260" s="87">
        <f>+AM260*0.19</f>
        <v>2378.9900000000002</v>
      </c>
      <c r="AO260" s="90">
        <f>+AN260+AM260</f>
        <v>14899.99</v>
      </c>
      <c r="AP260" s="91" t="s">
        <v>786</v>
      </c>
      <c r="AQ260" s="113">
        <v>13857</v>
      </c>
      <c r="AR260" s="111">
        <v>2632.83</v>
      </c>
      <c r="AS260" s="112">
        <v>16489.830000000002</v>
      </c>
      <c r="AT260" s="91" t="s">
        <v>787</v>
      </c>
      <c r="AU260" s="86"/>
      <c r="AV260" s="87"/>
      <c r="AW260" s="90"/>
      <c r="AX260" s="197"/>
      <c r="AY260" s="243"/>
      <c r="AZ260" s="92"/>
      <c r="BA260" s="29"/>
      <c r="BB260" s="99"/>
      <c r="BC260" s="93"/>
      <c r="BD260" s="93"/>
      <c r="BE260" s="93"/>
      <c r="BF260" s="93"/>
      <c r="BG260" s="93">
        <f>+AI260</f>
        <v>15650</v>
      </c>
      <c r="BH260" s="93">
        <f>+AM260</f>
        <v>12521</v>
      </c>
      <c r="BI260" s="93">
        <f>+AQ260</f>
        <v>13857</v>
      </c>
      <c r="BJ260" s="93"/>
      <c r="BK260" s="94">
        <f t="shared" si="153"/>
        <v>3</v>
      </c>
      <c r="BM260" s="95">
        <f t="shared" si="154"/>
        <v>14009.333333333334</v>
      </c>
      <c r="BN260" s="96">
        <f t="shared" si="155"/>
        <v>15650</v>
      </c>
      <c r="BO260" s="248">
        <f>(SUM(BB260:BJ260)-BN260)/(BK260-1)</f>
        <v>13189</v>
      </c>
      <c r="BP260" s="183">
        <f t="shared" si="156"/>
        <v>13951.070224542502</v>
      </c>
      <c r="BQ260" s="184">
        <f t="shared" si="157"/>
        <v>1570.0523345842116</v>
      </c>
      <c r="BR260" s="232">
        <f t="shared" si="158"/>
        <v>0.1120718807402835</v>
      </c>
      <c r="BS260" s="184"/>
      <c r="BT260" s="97"/>
      <c r="BU260" s="171">
        <f t="shared" si="159"/>
        <v>14009</v>
      </c>
      <c r="BV260" s="175">
        <f t="shared" si="160"/>
        <v>2662</v>
      </c>
      <c r="BW260" s="176">
        <f t="shared" si="161"/>
        <v>16671</v>
      </c>
    </row>
    <row r="261" spans="1:75" s="35" customFormat="1" ht="84.95" customHeight="1" x14ac:dyDescent="0.3">
      <c r="A261" s="214">
        <v>355</v>
      </c>
      <c r="B261" s="104" t="s">
        <v>788</v>
      </c>
      <c r="C261" s="217" t="s">
        <v>18</v>
      </c>
      <c r="D261" s="209">
        <v>39312.823613445376</v>
      </c>
      <c r="E261" s="74">
        <f>+D261*0.0562</f>
        <v>2209.3806870756302</v>
      </c>
      <c r="F261" s="75">
        <f>+E261+D261</f>
        <v>41522.204300521007</v>
      </c>
      <c r="G261" s="74">
        <f>+F261*0.19</f>
        <v>7889.2188170989912</v>
      </c>
      <c r="H261" s="76">
        <f>+G261+F261</f>
        <v>49411.423117619997</v>
      </c>
      <c r="I261" s="105"/>
      <c r="J261" s="106"/>
      <c r="K261" s="107"/>
      <c r="L261" s="80"/>
      <c r="M261" s="81">
        <f t="shared" si="162"/>
        <v>0</v>
      </c>
      <c r="N261" s="82"/>
      <c r="O261" s="83">
        <f t="shared" si="163"/>
        <v>0</v>
      </c>
      <c r="P261" s="83">
        <f t="shared" si="164"/>
        <v>0</v>
      </c>
      <c r="Q261" s="108"/>
      <c r="R261" s="80"/>
      <c r="S261" s="81">
        <f t="shared" si="165"/>
        <v>0</v>
      </c>
      <c r="T261" s="82"/>
      <c r="U261" s="83">
        <f t="shared" si="166"/>
        <v>0</v>
      </c>
      <c r="V261" s="83">
        <f t="shared" si="167"/>
        <v>0</v>
      </c>
      <c r="W261" s="109"/>
      <c r="X261" s="80"/>
      <c r="Y261" s="81">
        <f t="shared" si="168"/>
        <v>0</v>
      </c>
      <c r="Z261" s="82"/>
      <c r="AA261" s="83">
        <f t="shared" si="169"/>
        <v>0</v>
      </c>
      <c r="AB261" s="83">
        <f t="shared" si="170"/>
        <v>0</v>
      </c>
      <c r="AC261" s="109"/>
      <c r="AD261" s="85" t="e">
        <f t="shared" si="152"/>
        <v>#DIV/0!</v>
      </c>
      <c r="AE261" s="86"/>
      <c r="AF261" s="87"/>
      <c r="AG261" s="88"/>
      <c r="AH261" s="114"/>
      <c r="AI261" s="86"/>
      <c r="AJ261" s="87"/>
      <c r="AK261" s="88"/>
      <c r="AL261" s="114"/>
      <c r="AM261" s="86"/>
      <c r="AN261" s="87"/>
      <c r="AO261" s="90"/>
      <c r="AP261" s="91"/>
      <c r="AQ261" s="86"/>
      <c r="AR261" s="87"/>
      <c r="AS261" s="90"/>
      <c r="AT261" s="91"/>
      <c r="AU261" s="86"/>
      <c r="AV261" s="87"/>
      <c r="AW261" s="90"/>
      <c r="AX261" s="197"/>
      <c r="AY261" s="243"/>
      <c r="AZ261" s="92"/>
      <c r="BA261" s="29"/>
      <c r="BB261" s="99">
        <f>+F261*1.09</f>
        <v>45259.2026875679</v>
      </c>
      <c r="BC261" s="93"/>
      <c r="BD261" s="93"/>
      <c r="BE261" s="93"/>
      <c r="BF261" s="93"/>
      <c r="BG261" s="93"/>
      <c r="BH261" s="93"/>
      <c r="BI261" s="93"/>
      <c r="BJ261" s="93"/>
      <c r="BK261" s="94">
        <f t="shared" si="153"/>
        <v>1</v>
      </c>
      <c r="BM261" s="95">
        <f t="shared" si="154"/>
        <v>45259.2026875679</v>
      </c>
      <c r="BN261" s="96">
        <f t="shared" si="155"/>
        <v>45259.2026875679</v>
      </c>
      <c r="BO261" s="248">
        <f>+BM261</f>
        <v>45259.2026875679</v>
      </c>
      <c r="BP261" s="183">
        <f t="shared" si="156"/>
        <v>45259.2026875679</v>
      </c>
      <c r="BQ261" s="184">
        <f t="shared" si="157"/>
        <v>0</v>
      </c>
      <c r="BR261" s="232">
        <f t="shared" si="158"/>
        <v>0</v>
      </c>
      <c r="BS261" s="184"/>
      <c r="BT261" s="97"/>
      <c r="BU261" s="171">
        <f t="shared" si="159"/>
        <v>45259</v>
      </c>
      <c r="BV261" s="175">
        <f t="shared" si="160"/>
        <v>8599</v>
      </c>
      <c r="BW261" s="176">
        <f t="shared" si="161"/>
        <v>53858</v>
      </c>
    </row>
    <row r="262" spans="1:75" s="35" customFormat="1" ht="84.95" customHeight="1" x14ac:dyDescent="0.3">
      <c r="A262" s="214">
        <v>356</v>
      </c>
      <c r="B262" s="104" t="s">
        <v>789</v>
      </c>
      <c r="C262" s="217" t="s">
        <v>18</v>
      </c>
      <c r="D262" s="209">
        <v>56992.963613445376</v>
      </c>
      <c r="E262" s="74">
        <f>+D262*0.0562</f>
        <v>3203.0045550756299</v>
      </c>
      <c r="F262" s="75">
        <f>+E262+D262</f>
        <v>60195.968168521009</v>
      </c>
      <c r="G262" s="74">
        <f>+F262*0.19</f>
        <v>11437.233952018993</v>
      </c>
      <c r="H262" s="76">
        <f>+G262+F262</f>
        <v>71633.202120539994</v>
      </c>
      <c r="I262" s="105"/>
      <c r="J262" s="106"/>
      <c r="K262" s="107"/>
      <c r="L262" s="80"/>
      <c r="M262" s="81">
        <f t="shared" si="162"/>
        <v>0</v>
      </c>
      <c r="N262" s="82"/>
      <c r="O262" s="83">
        <f t="shared" si="163"/>
        <v>0</v>
      </c>
      <c r="P262" s="83">
        <f t="shared" si="164"/>
        <v>0</v>
      </c>
      <c r="Q262" s="108"/>
      <c r="R262" s="80"/>
      <c r="S262" s="81">
        <f t="shared" si="165"/>
        <v>0</v>
      </c>
      <c r="T262" s="82"/>
      <c r="U262" s="83">
        <f t="shared" si="166"/>
        <v>0</v>
      </c>
      <c r="V262" s="83">
        <f t="shared" si="167"/>
        <v>0</v>
      </c>
      <c r="W262" s="109"/>
      <c r="X262" s="80"/>
      <c r="Y262" s="81">
        <f t="shared" si="168"/>
        <v>0</v>
      </c>
      <c r="Z262" s="82"/>
      <c r="AA262" s="83">
        <f t="shared" si="169"/>
        <v>0</v>
      </c>
      <c r="AB262" s="83">
        <f t="shared" si="170"/>
        <v>0</v>
      </c>
      <c r="AC262" s="109"/>
      <c r="AD262" s="85" t="e">
        <f t="shared" si="152"/>
        <v>#DIV/0!</v>
      </c>
      <c r="AE262" s="86"/>
      <c r="AF262" s="87"/>
      <c r="AG262" s="88"/>
      <c r="AH262" s="114"/>
      <c r="AI262" s="86"/>
      <c r="AJ262" s="87"/>
      <c r="AK262" s="88"/>
      <c r="AL262" s="114"/>
      <c r="AM262" s="86"/>
      <c r="AN262" s="87"/>
      <c r="AO262" s="90"/>
      <c r="AP262" s="91"/>
      <c r="AQ262" s="86"/>
      <c r="AR262" s="87"/>
      <c r="AS262" s="90"/>
      <c r="AT262" s="91"/>
      <c r="AU262" s="86"/>
      <c r="AV262" s="87"/>
      <c r="AW262" s="90"/>
      <c r="AX262" s="197"/>
      <c r="AY262" s="243"/>
      <c r="AZ262" s="92"/>
      <c r="BA262" s="29"/>
      <c r="BB262" s="99">
        <f>+F262*1.09</f>
        <v>65613.605303687902</v>
      </c>
      <c r="BC262" s="93"/>
      <c r="BD262" s="93"/>
      <c r="BE262" s="93"/>
      <c r="BF262" s="93"/>
      <c r="BG262" s="93"/>
      <c r="BH262" s="93"/>
      <c r="BI262" s="93"/>
      <c r="BJ262" s="93"/>
      <c r="BK262" s="94">
        <f t="shared" si="153"/>
        <v>1</v>
      </c>
      <c r="BM262" s="95">
        <f t="shared" si="154"/>
        <v>65613.605303687902</v>
      </c>
      <c r="BN262" s="96">
        <f t="shared" si="155"/>
        <v>65613.605303687902</v>
      </c>
      <c r="BO262" s="248">
        <f>+BM262</f>
        <v>65613.605303687902</v>
      </c>
      <c r="BP262" s="183">
        <f t="shared" si="156"/>
        <v>65613.605303687902</v>
      </c>
      <c r="BQ262" s="184">
        <f t="shared" si="157"/>
        <v>0</v>
      </c>
      <c r="BR262" s="232">
        <f t="shared" si="158"/>
        <v>0</v>
      </c>
      <c r="BS262" s="184"/>
      <c r="BT262" s="97"/>
      <c r="BU262" s="171">
        <f t="shared" si="159"/>
        <v>65614</v>
      </c>
      <c r="BV262" s="175">
        <f t="shared" si="160"/>
        <v>12467</v>
      </c>
      <c r="BW262" s="176">
        <f t="shared" si="161"/>
        <v>78081</v>
      </c>
    </row>
    <row r="263" spans="1:75" s="35" customFormat="1" ht="84.95" customHeight="1" x14ac:dyDescent="0.3">
      <c r="A263" s="214">
        <v>357</v>
      </c>
      <c r="B263" s="104" t="s">
        <v>790</v>
      </c>
      <c r="C263" s="217" t="s">
        <v>18</v>
      </c>
      <c r="D263" s="206"/>
      <c r="E263" s="74"/>
      <c r="F263" s="75"/>
      <c r="G263" s="74"/>
      <c r="H263" s="76"/>
      <c r="I263" s="105"/>
      <c r="J263" s="106"/>
      <c r="K263" s="107"/>
      <c r="L263" s="80"/>
      <c r="M263" s="81">
        <f t="shared" si="162"/>
        <v>0</v>
      </c>
      <c r="N263" s="82"/>
      <c r="O263" s="83">
        <f t="shared" si="163"/>
        <v>0</v>
      </c>
      <c r="P263" s="83">
        <f t="shared" si="164"/>
        <v>0</v>
      </c>
      <c r="Q263" s="108"/>
      <c r="R263" s="80"/>
      <c r="S263" s="81">
        <f t="shared" si="165"/>
        <v>0</v>
      </c>
      <c r="T263" s="82"/>
      <c r="U263" s="83">
        <f t="shared" si="166"/>
        <v>0</v>
      </c>
      <c r="V263" s="83">
        <f t="shared" si="167"/>
        <v>0</v>
      </c>
      <c r="W263" s="109"/>
      <c r="X263" s="80"/>
      <c r="Y263" s="81">
        <f t="shared" si="168"/>
        <v>0</v>
      </c>
      <c r="Z263" s="82"/>
      <c r="AA263" s="83">
        <f t="shared" si="169"/>
        <v>0</v>
      </c>
      <c r="AB263" s="83">
        <f t="shared" si="170"/>
        <v>0</v>
      </c>
      <c r="AC263" s="109"/>
      <c r="AD263" s="85" t="e">
        <f t="shared" si="152"/>
        <v>#DIV/0!</v>
      </c>
      <c r="AE263" s="86"/>
      <c r="AF263" s="87"/>
      <c r="AG263" s="88"/>
      <c r="AH263" s="114"/>
      <c r="AI263" s="113">
        <v>9828</v>
      </c>
      <c r="AJ263" s="111">
        <v>1867.32</v>
      </c>
      <c r="AK263" s="115">
        <v>11695.32</v>
      </c>
      <c r="AL263" s="114">
        <v>8174</v>
      </c>
      <c r="AM263" s="86">
        <v>7857</v>
      </c>
      <c r="AN263" s="87">
        <f>+AM263*0.19</f>
        <v>1492.83</v>
      </c>
      <c r="AO263" s="90">
        <f>+AN263+AM263</f>
        <v>9349.83</v>
      </c>
      <c r="AP263" s="91" t="s">
        <v>791</v>
      </c>
      <c r="AQ263" s="86"/>
      <c r="AR263" s="87"/>
      <c r="AS263" s="90"/>
      <c r="AT263" s="91"/>
      <c r="AU263" s="86"/>
      <c r="AV263" s="87"/>
      <c r="AW263" s="90"/>
      <c r="AX263" s="197"/>
      <c r="AY263" s="243"/>
      <c r="AZ263" s="92"/>
      <c r="BA263" s="29"/>
      <c r="BB263" s="99"/>
      <c r="BC263" s="93"/>
      <c r="BD263" s="93"/>
      <c r="BE263" s="93"/>
      <c r="BF263" s="93"/>
      <c r="BG263" s="93">
        <f>+AI263</f>
        <v>9828</v>
      </c>
      <c r="BH263" s="93">
        <f>+AM263</f>
        <v>7857</v>
      </c>
      <c r="BI263" s="93"/>
      <c r="BJ263" s="93"/>
      <c r="BK263" s="94">
        <f t="shared" si="153"/>
        <v>2</v>
      </c>
      <c r="BM263" s="95">
        <f t="shared" si="154"/>
        <v>8842.5</v>
      </c>
      <c r="BN263" s="96">
        <f t="shared" si="155"/>
        <v>9828</v>
      </c>
      <c r="BO263" s="248">
        <f>(SUM(BB263:BJ263)-BN263)/(BK263-1)</f>
        <v>7857</v>
      </c>
      <c r="BP263" s="183">
        <f t="shared" si="156"/>
        <v>8787.4112228801496</v>
      </c>
      <c r="BQ263" s="184">
        <f t="shared" si="157"/>
        <v>1393.7074657186852</v>
      </c>
      <c r="BR263" s="232">
        <f t="shared" si="158"/>
        <v>0.15761464130265029</v>
      </c>
      <c r="BS263" s="184"/>
      <c r="BT263" s="97"/>
      <c r="BU263" s="171">
        <f t="shared" si="159"/>
        <v>8843</v>
      </c>
      <c r="BV263" s="175">
        <f t="shared" si="160"/>
        <v>1680</v>
      </c>
      <c r="BW263" s="176">
        <f t="shared" si="161"/>
        <v>10523</v>
      </c>
    </row>
    <row r="264" spans="1:75" s="35" customFormat="1" ht="84.95" customHeight="1" x14ac:dyDescent="0.3">
      <c r="A264" s="214">
        <v>359</v>
      </c>
      <c r="B264" s="104" t="s">
        <v>794</v>
      </c>
      <c r="C264" s="217" t="s">
        <v>18</v>
      </c>
      <c r="D264" s="206"/>
      <c r="E264" s="74"/>
      <c r="F264" s="75"/>
      <c r="G264" s="74"/>
      <c r="H264" s="76"/>
      <c r="I264" s="105"/>
      <c r="J264" s="106"/>
      <c r="K264" s="107"/>
      <c r="L264" s="80"/>
      <c r="M264" s="81">
        <f t="shared" si="162"/>
        <v>0</v>
      </c>
      <c r="N264" s="82"/>
      <c r="O264" s="83">
        <f t="shared" si="163"/>
        <v>0</v>
      </c>
      <c r="P264" s="83">
        <f t="shared" si="164"/>
        <v>0</v>
      </c>
      <c r="Q264" s="108"/>
      <c r="R264" s="80"/>
      <c r="S264" s="81">
        <f t="shared" si="165"/>
        <v>0</v>
      </c>
      <c r="T264" s="82"/>
      <c r="U264" s="83">
        <f t="shared" si="166"/>
        <v>0</v>
      </c>
      <c r="V264" s="83">
        <f t="shared" si="167"/>
        <v>0</v>
      </c>
      <c r="W264" s="109"/>
      <c r="X264" s="80"/>
      <c r="Y264" s="81">
        <f t="shared" si="168"/>
        <v>0</v>
      </c>
      <c r="Z264" s="82"/>
      <c r="AA264" s="83">
        <f t="shared" si="169"/>
        <v>0</v>
      </c>
      <c r="AB264" s="83">
        <f t="shared" si="170"/>
        <v>0</v>
      </c>
      <c r="AC264" s="109"/>
      <c r="AD264" s="85" t="e">
        <f t="shared" ref="AD264:AD327" si="183">AVERAGE(N264,T264,Z264)</f>
        <v>#DIV/0!</v>
      </c>
      <c r="AE264" s="86"/>
      <c r="AF264" s="87"/>
      <c r="AG264" s="88"/>
      <c r="AH264" s="114"/>
      <c r="AI264" s="86"/>
      <c r="AJ264" s="87"/>
      <c r="AK264" s="88"/>
      <c r="AL264" s="114"/>
      <c r="AM264" s="86">
        <v>6008.4033613445381</v>
      </c>
      <c r="AN264" s="87">
        <f>+AM264*0.19</f>
        <v>1141.5966386554624</v>
      </c>
      <c r="AO264" s="90">
        <f>+AN264+AM264</f>
        <v>7150</v>
      </c>
      <c r="AP264" s="91" t="s">
        <v>795</v>
      </c>
      <c r="AQ264" s="86"/>
      <c r="AR264" s="87"/>
      <c r="AS264" s="90"/>
      <c r="AT264" s="91"/>
      <c r="AU264" s="86"/>
      <c r="AV264" s="87"/>
      <c r="AW264" s="90"/>
      <c r="AX264" s="197"/>
      <c r="AY264" s="243"/>
      <c r="AZ264" s="92"/>
      <c r="BA264" s="29"/>
      <c r="BB264" s="99"/>
      <c r="BC264" s="93"/>
      <c r="BD264" s="93"/>
      <c r="BE264" s="93"/>
      <c r="BF264" s="93"/>
      <c r="BG264" s="93"/>
      <c r="BH264" s="93">
        <f>+AM264</f>
        <v>6008.4033613445381</v>
      </c>
      <c r="BI264" s="93"/>
      <c r="BJ264" s="93"/>
      <c r="BK264" s="94">
        <f t="shared" ref="BK264:BK327" si="184">COUNT(BB264:BJ264)</f>
        <v>1</v>
      </c>
      <c r="BM264" s="95">
        <f t="shared" ref="BM264:BM327" si="185">AVERAGE(BB264:BJ264)</f>
        <v>6008.4033613445381</v>
      </c>
      <c r="BN264" s="96">
        <f t="shared" ref="BN264:BN327" si="186">MAX(BB264:BJ264)</f>
        <v>6008.4033613445381</v>
      </c>
      <c r="BO264" s="248">
        <f t="shared" ref="BO264:BO295" si="187">+BM264</f>
        <v>6008.4033613445381</v>
      </c>
      <c r="BP264" s="183">
        <f t="shared" ref="BP264:BP327" si="188">GEOMEAN(BB264:BJ264)</f>
        <v>6008.4033613445381</v>
      </c>
      <c r="BQ264" s="184">
        <f t="shared" ref="BQ264:BQ327" si="189">IF(BK264=1,0,STDEVA(BB264:BJ264))</f>
        <v>0</v>
      </c>
      <c r="BR264" s="232">
        <f t="shared" ref="BR264:BR327" si="190">+BQ264/BM264</f>
        <v>0</v>
      </c>
      <c r="BS264" s="184"/>
      <c r="BT264" s="97"/>
      <c r="BU264" s="171">
        <f t="shared" ref="BU264:BU327" si="191">ROUND(BM264,0)</f>
        <v>6008</v>
      </c>
      <c r="BV264" s="175">
        <f t="shared" ref="BV264:BV327" si="192">ROUND((BU264*0.19),0)</f>
        <v>1142</v>
      </c>
      <c r="BW264" s="176">
        <f t="shared" ref="BW264:BW327" si="193">+BV264+BU264</f>
        <v>7150</v>
      </c>
    </row>
    <row r="265" spans="1:75" s="35" customFormat="1" ht="84.95" customHeight="1" x14ac:dyDescent="0.3">
      <c r="A265" s="214">
        <v>360</v>
      </c>
      <c r="B265" s="104" t="s">
        <v>796</v>
      </c>
      <c r="C265" s="217" t="s">
        <v>18</v>
      </c>
      <c r="D265" s="206"/>
      <c r="E265" s="74"/>
      <c r="F265" s="75"/>
      <c r="G265" s="74"/>
      <c r="H265" s="76"/>
      <c r="I265" s="105"/>
      <c r="J265" s="106"/>
      <c r="K265" s="107"/>
      <c r="L265" s="80"/>
      <c r="M265" s="81">
        <f t="shared" ref="M265:M328" si="194">+L265*0.0562</f>
        <v>0</v>
      </c>
      <c r="N265" s="82"/>
      <c r="O265" s="83">
        <f t="shared" ref="O265:O328" si="195">+N265*0.19</f>
        <v>0</v>
      </c>
      <c r="P265" s="83">
        <f t="shared" ref="P265:P328" si="196">+N265+O265</f>
        <v>0</v>
      </c>
      <c r="Q265" s="108"/>
      <c r="R265" s="80"/>
      <c r="S265" s="81">
        <f t="shared" ref="S265:S328" si="197">+R265*0.0562</f>
        <v>0</v>
      </c>
      <c r="T265" s="82"/>
      <c r="U265" s="83">
        <f t="shared" ref="U265:U328" si="198">+T265*0.19</f>
        <v>0</v>
      </c>
      <c r="V265" s="83">
        <f t="shared" ref="V265:V328" si="199">+T265+U265</f>
        <v>0</v>
      </c>
      <c r="W265" s="109"/>
      <c r="X265" s="80"/>
      <c r="Y265" s="81">
        <f t="shared" ref="Y265:Y328" si="200">+X265*0.0562</f>
        <v>0</v>
      </c>
      <c r="Z265" s="82"/>
      <c r="AA265" s="83">
        <f t="shared" ref="AA265:AA328" si="201">+Z265*0.19</f>
        <v>0</v>
      </c>
      <c r="AB265" s="83">
        <f t="shared" ref="AB265:AB328" si="202">+AA265+Z265</f>
        <v>0</v>
      </c>
      <c r="AC265" s="109"/>
      <c r="AD265" s="85" t="e">
        <f t="shared" si="183"/>
        <v>#DIV/0!</v>
      </c>
      <c r="AE265" s="86"/>
      <c r="AF265" s="87"/>
      <c r="AG265" s="88"/>
      <c r="AH265" s="114"/>
      <c r="AI265" s="86"/>
      <c r="AJ265" s="87"/>
      <c r="AK265" s="88"/>
      <c r="AL265" s="114"/>
      <c r="AM265" s="86">
        <v>20924.36974789916</v>
      </c>
      <c r="AN265" s="87">
        <f>+AM265*0.19</f>
        <v>3975.6302521008406</v>
      </c>
      <c r="AO265" s="90">
        <f>+AN265+AM265</f>
        <v>24900</v>
      </c>
      <c r="AP265" s="91" t="s">
        <v>797</v>
      </c>
      <c r="AQ265" s="86"/>
      <c r="AR265" s="87"/>
      <c r="AS265" s="90"/>
      <c r="AT265" s="91"/>
      <c r="AU265" s="86"/>
      <c r="AV265" s="87"/>
      <c r="AW265" s="90"/>
      <c r="AX265" s="197"/>
      <c r="AY265" s="243"/>
      <c r="AZ265" s="92"/>
      <c r="BA265" s="29"/>
      <c r="BB265" s="99"/>
      <c r="BC265" s="93"/>
      <c r="BD265" s="93"/>
      <c r="BE265" s="93"/>
      <c r="BF265" s="93"/>
      <c r="BG265" s="93"/>
      <c r="BH265" s="93">
        <f>+AM265</f>
        <v>20924.36974789916</v>
      </c>
      <c r="BI265" s="93"/>
      <c r="BJ265" s="93"/>
      <c r="BK265" s="94">
        <f t="shared" si="184"/>
        <v>1</v>
      </c>
      <c r="BM265" s="95">
        <f t="shared" si="185"/>
        <v>20924.36974789916</v>
      </c>
      <c r="BN265" s="96">
        <f t="shared" si="186"/>
        <v>20924.36974789916</v>
      </c>
      <c r="BO265" s="248">
        <f t="shared" si="187"/>
        <v>20924.36974789916</v>
      </c>
      <c r="BP265" s="183">
        <f t="shared" si="188"/>
        <v>20924.36974789916</v>
      </c>
      <c r="BQ265" s="184">
        <f t="shared" si="189"/>
        <v>0</v>
      </c>
      <c r="BR265" s="232">
        <f t="shared" si="190"/>
        <v>0</v>
      </c>
      <c r="BS265" s="184"/>
      <c r="BT265" s="97"/>
      <c r="BU265" s="171">
        <f t="shared" si="191"/>
        <v>20924</v>
      </c>
      <c r="BV265" s="175">
        <f t="shared" si="192"/>
        <v>3976</v>
      </c>
      <c r="BW265" s="176">
        <f t="shared" si="193"/>
        <v>24900</v>
      </c>
    </row>
    <row r="266" spans="1:75" s="35" customFormat="1" ht="84.95" customHeight="1" x14ac:dyDescent="0.3">
      <c r="A266" s="214">
        <v>361</v>
      </c>
      <c r="B266" s="104" t="s">
        <v>1469</v>
      </c>
      <c r="C266" s="217" t="s">
        <v>18</v>
      </c>
      <c r="D266" s="206">
        <v>236851</v>
      </c>
      <c r="E266" s="74">
        <f>+D266*0.0562</f>
        <v>13311.0262</v>
      </c>
      <c r="F266" s="75">
        <f>+E266+D266</f>
        <v>250162.02619999999</v>
      </c>
      <c r="G266" s="74">
        <f>+F266*0.19</f>
        <v>47530.784977999996</v>
      </c>
      <c r="H266" s="76">
        <f>+G266+F266</f>
        <v>297692.811178</v>
      </c>
      <c r="I266" s="105"/>
      <c r="J266" s="106"/>
      <c r="K266" s="107"/>
      <c r="L266" s="80"/>
      <c r="M266" s="81">
        <f t="shared" si="194"/>
        <v>0</v>
      </c>
      <c r="N266" s="82"/>
      <c r="O266" s="83">
        <f t="shared" si="195"/>
        <v>0</v>
      </c>
      <c r="P266" s="83">
        <f t="shared" si="196"/>
        <v>0</v>
      </c>
      <c r="Q266" s="108"/>
      <c r="R266" s="80"/>
      <c r="S266" s="81">
        <f t="shared" si="197"/>
        <v>0</v>
      </c>
      <c r="T266" s="82"/>
      <c r="U266" s="83">
        <f t="shared" si="198"/>
        <v>0</v>
      </c>
      <c r="V266" s="83">
        <f t="shared" si="199"/>
        <v>0</v>
      </c>
      <c r="W266" s="109"/>
      <c r="X266" s="80"/>
      <c r="Y266" s="81">
        <f t="shared" si="200"/>
        <v>0</v>
      </c>
      <c r="Z266" s="82"/>
      <c r="AA266" s="83">
        <f t="shared" si="201"/>
        <v>0</v>
      </c>
      <c r="AB266" s="83">
        <f t="shared" si="202"/>
        <v>0</v>
      </c>
      <c r="AC266" s="109"/>
      <c r="AD266" s="85" t="e">
        <f t="shared" si="183"/>
        <v>#DIV/0!</v>
      </c>
      <c r="AE266" s="86"/>
      <c r="AF266" s="87"/>
      <c r="AG266" s="88"/>
      <c r="AH266" s="114"/>
      <c r="AI266" s="86"/>
      <c r="AJ266" s="87"/>
      <c r="AK266" s="88"/>
      <c r="AL266" s="114"/>
      <c r="AM266" s="86"/>
      <c r="AN266" s="87"/>
      <c r="AO266" s="90"/>
      <c r="AP266" s="91"/>
      <c r="AQ266" s="86"/>
      <c r="AR266" s="87"/>
      <c r="AS266" s="90"/>
      <c r="AT266" s="91"/>
      <c r="AU266" s="86"/>
      <c r="AV266" s="87"/>
      <c r="AW266" s="90"/>
      <c r="AX266" s="197"/>
      <c r="AY266" s="243"/>
      <c r="AZ266" s="92"/>
      <c r="BA266" s="29"/>
      <c r="BB266" s="99">
        <f>+F266*1.09</f>
        <v>272676.60855800001</v>
      </c>
      <c r="BC266" s="93"/>
      <c r="BD266" s="93"/>
      <c r="BE266" s="93"/>
      <c r="BF266" s="93"/>
      <c r="BG266" s="93"/>
      <c r="BH266" s="93"/>
      <c r="BI266" s="93"/>
      <c r="BJ266" s="93"/>
      <c r="BK266" s="94">
        <f t="shared" si="184"/>
        <v>1</v>
      </c>
      <c r="BM266" s="95">
        <f t="shared" si="185"/>
        <v>272676.60855800001</v>
      </c>
      <c r="BN266" s="96">
        <f t="shared" si="186"/>
        <v>272676.60855800001</v>
      </c>
      <c r="BO266" s="248">
        <f t="shared" si="187"/>
        <v>272676.60855800001</v>
      </c>
      <c r="BP266" s="183">
        <f t="shared" si="188"/>
        <v>272676.60855800001</v>
      </c>
      <c r="BQ266" s="184">
        <f t="shared" si="189"/>
        <v>0</v>
      </c>
      <c r="BR266" s="232">
        <f t="shared" si="190"/>
        <v>0</v>
      </c>
      <c r="BS266" s="184"/>
      <c r="BT266" s="97"/>
      <c r="BU266" s="171">
        <f t="shared" si="191"/>
        <v>272677</v>
      </c>
      <c r="BV266" s="175">
        <f t="shared" si="192"/>
        <v>51809</v>
      </c>
      <c r="BW266" s="176">
        <f t="shared" si="193"/>
        <v>324486</v>
      </c>
    </row>
    <row r="267" spans="1:75" s="35" customFormat="1" ht="84.95" customHeight="1" x14ac:dyDescent="0.3">
      <c r="A267" s="214">
        <v>363</v>
      </c>
      <c r="B267" s="104" t="s">
        <v>1470</v>
      </c>
      <c r="C267" s="217" t="s">
        <v>18</v>
      </c>
      <c r="D267" s="206"/>
      <c r="E267" s="74"/>
      <c r="F267" s="75"/>
      <c r="G267" s="74"/>
      <c r="H267" s="76"/>
      <c r="I267" s="105"/>
      <c r="J267" s="106"/>
      <c r="K267" s="107"/>
      <c r="L267" s="80"/>
      <c r="M267" s="81">
        <f t="shared" si="194"/>
        <v>0</v>
      </c>
      <c r="N267" s="82"/>
      <c r="O267" s="83">
        <f t="shared" si="195"/>
        <v>0</v>
      </c>
      <c r="P267" s="83">
        <f t="shared" si="196"/>
        <v>0</v>
      </c>
      <c r="Q267" s="108"/>
      <c r="R267" s="80"/>
      <c r="S267" s="81">
        <f t="shared" si="197"/>
        <v>0</v>
      </c>
      <c r="T267" s="82"/>
      <c r="U267" s="83">
        <f t="shared" si="198"/>
        <v>0</v>
      </c>
      <c r="V267" s="83">
        <f t="shared" si="199"/>
        <v>0</v>
      </c>
      <c r="W267" s="109"/>
      <c r="X267" s="80"/>
      <c r="Y267" s="81">
        <f t="shared" si="200"/>
        <v>0</v>
      </c>
      <c r="Z267" s="82"/>
      <c r="AA267" s="83">
        <f t="shared" si="201"/>
        <v>0</v>
      </c>
      <c r="AB267" s="83">
        <f t="shared" si="202"/>
        <v>0</v>
      </c>
      <c r="AC267" s="109"/>
      <c r="AD267" s="85" t="e">
        <f t="shared" si="183"/>
        <v>#DIV/0!</v>
      </c>
      <c r="AE267" s="86"/>
      <c r="AF267" s="87"/>
      <c r="AG267" s="88"/>
      <c r="AH267" s="114"/>
      <c r="AI267" s="86"/>
      <c r="AJ267" s="87"/>
      <c r="AK267" s="88"/>
      <c r="AL267" s="114"/>
      <c r="AM267" s="86">
        <v>26806.722689075632</v>
      </c>
      <c r="AN267" s="87">
        <f>+AM267*0.19</f>
        <v>5093.2773109243699</v>
      </c>
      <c r="AO267" s="90">
        <f>+AN267+AM267</f>
        <v>31900</v>
      </c>
      <c r="AP267" s="91" t="s">
        <v>800</v>
      </c>
      <c r="AQ267" s="86"/>
      <c r="AR267" s="87"/>
      <c r="AS267" s="90"/>
      <c r="AT267" s="91"/>
      <c r="AU267" s="86"/>
      <c r="AV267" s="87"/>
      <c r="AW267" s="90"/>
      <c r="AX267" s="197"/>
      <c r="AY267" s="243"/>
      <c r="AZ267" s="92"/>
      <c r="BA267" s="29"/>
      <c r="BB267" s="99"/>
      <c r="BC267" s="93"/>
      <c r="BD267" s="93"/>
      <c r="BE267" s="93"/>
      <c r="BF267" s="93"/>
      <c r="BG267" s="93"/>
      <c r="BH267" s="93">
        <f>+AM267</f>
        <v>26806.722689075632</v>
      </c>
      <c r="BI267" s="93"/>
      <c r="BJ267" s="93"/>
      <c r="BK267" s="94">
        <f t="shared" si="184"/>
        <v>1</v>
      </c>
      <c r="BM267" s="95">
        <f t="shared" si="185"/>
        <v>26806.722689075632</v>
      </c>
      <c r="BN267" s="96">
        <f t="shared" si="186"/>
        <v>26806.722689075632</v>
      </c>
      <c r="BO267" s="248">
        <f t="shared" si="187"/>
        <v>26806.722689075632</v>
      </c>
      <c r="BP267" s="183">
        <f t="shared" si="188"/>
        <v>26806.722689075632</v>
      </c>
      <c r="BQ267" s="184">
        <f t="shared" si="189"/>
        <v>0</v>
      </c>
      <c r="BR267" s="232">
        <f t="shared" si="190"/>
        <v>0</v>
      </c>
      <c r="BS267" s="184"/>
      <c r="BT267" s="97"/>
      <c r="BU267" s="171">
        <f t="shared" si="191"/>
        <v>26807</v>
      </c>
      <c r="BV267" s="175">
        <f t="shared" si="192"/>
        <v>5093</v>
      </c>
      <c r="BW267" s="176">
        <f t="shared" si="193"/>
        <v>31900</v>
      </c>
    </row>
    <row r="268" spans="1:75" s="35" customFormat="1" ht="84.95" customHeight="1" x14ac:dyDescent="0.3">
      <c r="A268" s="214">
        <v>364</v>
      </c>
      <c r="B268" s="104" t="s">
        <v>801</v>
      </c>
      <c r="C268" s="217" t="s">
        <v>18</v>
      </c>
      <c r="D268" s="206"/>
      <c r="E268" s="74"/>
      <c r="F268" s="75"/>
      <c r="G268" s="74"/>
      <c r="H268" s="76"/>
      <c r="I268" s="105"/>
      <c r="J268" s="106"/>
      <c r="K268" s="107"/>
      <c r="L268" s="80"/>
      <c r="M268" s="81">
        <f t="shared" si="194"/>
        <v>0</v>
      </c>
      <c r="N268" s="82"/>
      <c r="O268" s="83">
        <f t="shared" si="195"/>
        <v>0</v>
      </c>
      <c r="P268" s="83">
        <f t="shared" si="196"/>
        <v>0</v>
      </c>
      <c r="Q268" s="108"/>
      <c r="R268" s="80"/>
      <c r="S268" s="81">
        <f t="shared" si="197"/>
        <v>0</v>
      </c>
      <c r="T268" s="82"/>
      <c r="U268" s="83">
        <f t="shared" si="198"/>
        <v>0</v>
      </c>
      <c r="V268" s="83">
        <f t="shared" si="199"/>
        <v>0</v>
      </c>
      <c r="W268" s="109"/>
      <c r="X268" s="80"/>
      <c r="Y268" s="81">
        <f t="shared" si="200"/>
        <v>0</v>
      </c>
      <c r="Z268" s="82"/>
      <c r="AA268" s="83">
        <f t="shared" si="201"/>
        <v>0</v>
      </c>
      <c r="AB268" s="83">
        <f t="shared" si="202"/>
        <v>0</v>
      </c>
      <c r="AC268" s="109"/>
      <c r="AD268" s="85" t="e">
        <f t="shared" si="183"/>
        <v>#DIV/0!</v>
      </c>
      <c r="AE268" s="86"/>
      <c r="AF268" s="87"/>
      <c r="AG268" s="88"/>
      <c r="AH268" s="114"/>
      <c r="AI268" s="86"/>
      <c r="AJ268" s="87"/>
      <c r="AK268" s="88"/>
      <c r="AL268" s="114"/>
      <c r="AM268" s="86">
        <v>31008.403361344539</v>
      </c>
      <c r="AN268" s="87">
        <f>+AM268*0.19</f>
        <v>5891.5966386554628</v>
      </c>
      <c r="AO268" s="90">
        <f>+AN268+AM268</f>
        <v>36900</v>
      </c>
      <c r="AP268" s="91" t="s">
        <v>802</v>
      </c>
      <c r="AQ268" s="86"/>
      <c r="AR268" s="87"/>
      <c r="AS268" s="90"/>
      <c r="AT268" s="91"/>
      <c r="AU268" s="86"/>
      <c r="AV268" s="87"/>
      <c r="AW268" s="90"/>
      <c r="AX268" s="197"/>
      <c r="AY268" s="243"/>
      <c r="AZ268" s="92"/>
      <c r="BA268" s="29"/>
      <c r="BB268" s="99"/>
      <c r="BC268" s="93"/>
      <c r="BD268" s="93"/>
      <c r="BE268" s="93"/>
      <c r="BF268" s="93"/>
      <c r="BG268" s="93"/>
      <c r="BH268" s="93">
        <f>+AM268</f>
        <v>31008.403361344539</v>
      </c>
      <c r="BI268" s="93"/>
      <c r="BJ268" s="93"/>
      <c r="BK268" s="94">
        <f t="shared" si="184"/>
        <v>1</v>
      </c>
      <c r="BM268" s="95">
        <f t="shared" si="185"/>
        <v>31008.403361344539</v>
      </c>
      <c r="BN268" s="96">
        <f t="shared" si="186"/>
        <v>31008.403361344539</v>
      </c>
      <c r="BO268" s="248">
        <f t="shared" si="187"/>
        <v>31008.403361344539</v>
      </c>
      <c r="BP268" s="183">
        <f t="shared" si="188"/>
        <v>31008.403361344539</v>
      </c>
      <c r="BQ268" s="184">
        <f t="shared" si="189"/>
        <v>0</v>
      </c>
      <c r="BR268" s="232">
        <f t="shared" si="190"/>
        <v>0</v>
      </c>
      <c r="BS268" s="184"/>
      <c r="BT268" s="97"/>
      <c r="BU268" s="171">
        <f t="shared" si="191"/>
        <v>31008</v>
      </c>
      <c r="BV268" s="175">
        <f t="shared" si="192"/>
        <v>5892</v>
      </c>
      <c r="BW268" s="176">
        <f t="shared" si="193"/>
        <v>36900</v>
      </c>
    </row>
    <row r="269" spans="1:75" s="35" customFormat="1" ht="84.95" customHeight="1" x14ac:dyDescent="0.3">
      <c r="A269" s="214">
        <v>365</v>
      </c>
      <c r="B269" s="104" t="s">
        <v>803</v>
      </c>
      <c r="C269" s="217" t="s">
        <v>804</v>
      </c>
      <c r="D269" s="206">
        <v>22354</v>
      </c>
      <c r="E269" s="74">
        <f>+D269*0.0562</f>
        <v>1256.2947999999999</v>
      </c>
      <c r="F269" s="75">
        <f>+E269+D269</f>
        <v>23610.2948</v>
      </c>
      <c r="G269" s="74">
        <f>+F269*0.19</f>
        <v>4485.9560119999996</v>
      </c>
      <c r="H269" s="76">
        <f>+G269+F269</f>
        <v>28096.250811999998</v>
      </c>
      <c r="I269" s="105"/>
      <c r="J269" s="106"/>
      <c r="K269" s="107"/>
      <c r="L269" s="80"/>
      <c r="M269" s="81">
        <f t="shared" si="194"/>
        <v>0</v>
      </c>
      <c r="N269" s="82"/>
      <c r="O269" s="83">
        <f t="shared" si="195"/>
        <v>0</v>
      </c>
      <c r="P269" s="83">
        <f t="shared" si="196"/>
        <v>0</v>
      </c>
      <c r="Q269" s="108"/>
      <c r="R269" s="80"/>
      <c r="S269" s="81">
        <f t="shared" si="197"/>
        <v>0</v>
      </c>
      <c r="T269" s="82"/>
      <c r="U269" s="83">
        <f t="shared" si="198"/>
        <v>0</v>
      </c>
      <c r="V269" s="83">
        <f t="shared" si="199"/>
        <v>0</v>
      </c>
      <c r="W269" s="109"/>
      <c r="X269" s="80"/>
      <c r="Y269" s="81">
        <f t="shared" si="200"/>
        <v>0</v>
      </c>
      <c r="Z269" s="82"/>
      <c r="AA269" s="83">
        <f t="shared" si="201"/>
        <v>0</v>
      </c>
      <c r="AB269" s="83">
        <f t="shared" si="202"/>
        <v>0</v>
      </c>
      <c r="AC269" s="109"/>
      <c r="AD269" s="85" t="e">
        <f t="shared" si="183"/>
        <v>#DIV/0!</v>
      </c>
      <c r="AE269" s="86"/>
      <c r="AF269" s="87"/>
      <c r="AG269" s="88"/>
      <c r="AH269" s="114"/>
      <c r="AI269" s="86"/>
      <c r="AJ269" s="87"/>
      <c r="AK269" s="88"/>
      <c r="AL269" s="114"/>
      <c r="AM269" s="86"/>
      <c r="AN269" s="87"/>
      <c r="AO269" s="90"/>
      <c r="AP269" s="91"/>
      <c r="AQ269" s="86"/>
      <c r="AR269" s="87"/>
      <c r="AS269" s="90"/>
      <c r="AT269" s="91"/>
      <c r="AU269" s="86"/>
      <c r="AV269" s="87"/>
      <c r="AW269" s="90"/>
      <c r="AX269" s="197"/>
      <c r="AY269" s="243"/>
      <c r="AZ269" s="92"/>
      <c r="BA269" s="29"/>
      <c r="BB269" s="99">
        <f>+F269*1.09</f>
        <v>25735.221332000001</v>
      </c>
      <c r="BC269" s="93"/>
      <c r="BD269" s="93"/>
      <c r="BE269" s="93"/>
      <c r="BF269" s="93"/>
      <c r="BG269" s="93"/>
      <c r="BH269" s="93"/>
      <c r="BI269" s="93"/>
      <c r="BJ269" s="93"/>
      <c r="BK269" s="94">
        <f t="shared" si="184"/>
        <v>1</v>
      </c>
      <c r="BM269" s="95">
        <f t="shared" si="185"/>
        <v>25735.221332000001</v>
      </c>
      <c r="BN269" s="96">
        <f t="shared" si="186"/>
        <v>25735.221332000001</v>
      </c>
      <c r="BO269" s="248">
        <f t="shared" si="187"/>
        <v>25735.221332000001</v>
      </c>
      <c r="BP269" s="183">
        <f t="shared" si="188"/>
        <v>25735.221332000001</v>
      </c>
      <c r="BQ269" s="184">
        <f t="shared" si="189"/>
        <v>0</v>
      </c>
      <c r="BR269" s="232">
        <f t="shared" si="190"/>
        <v>0</v>
      </c>
      <c r="BS269" s="184"/>
      <c r="BT269" s="97"/>
      <c r="BU269" s="171">
        <f t="shared" si="191"/>
        <v>25735</v>
      </c>
      <c r="BV269" s="175">
        <f t="shared" si="192"/>
        <v>4890</v>
      </c>
      <c r="BW269" s="176">
        <f t="shared" si="193"/>
        <v>30625</v>
      </c>
    </row>
    <row r="270" spans="1:75" s="35" customFormat="1" ht="84.95" customHeight="1" x14ac:dyDescent="0.3">
      <c r="A270" s="214">
        <v>366</v>
      </c>
      <c r="B270" s="104" t="s">
        <v>805</v>
      </c>
      <c r="C270" s="217" t="s">
        <v>18</v>
      </c>
      <c r="D270" s="206">
        <v>13900</v>
      </c>
      <c r="E270" s="74">
        <f>+D270*0.0562</f>
        <v>781.18</v>
      </c>
      <c r="F270" s="75">
        <f>+E270+D270</f>
        <v>14681.18</v>
      </c>
      <c r="G270" s="74">
        <f>+F270*0.19</f>
        <v>2789.4241999999999</v>
      </c>
      <c r="H270" s="76">
        <f>+G270+F270</f>
        <v>17470.604200000002</v>
      </c>
      <c r="I270" s="105"/>
      <c r="J270" s="106"/>
      <c r="K270" s="107"/>
      <c r="L270" s="80"/>
      <c r="M270" s="81">
        <f t="shared" si="194"/>
        <v>0</v>
      </c>
      <c r="N270" s="82"/>
      <c r="O270" s="83">
        <f t="shared" si="195"/>
        <v>0</v>
      </c>
      <c r="P270" s="83">
        <f t="shared" si="196"/>
        <v>0</v>
      </c>
      <c r="Q270" s="108"/>
      <c r="R270" s="80"/>
      <c r="S270" s="81">
        <f t="shared" si="197"/>
        <v>0</v>
      </c>
      <c r="T270" s="82"/>
      <c r="U270" s="83">
        <f t="shared" si="198"/>
        <v>0</v>
      </c>
      <c r="V270" s="83">
        <f t="shared" si="199"/>
        <v>0</v>
      </c>
      <c r="W270" s="109"/>
      <c r="X270" s="80"/>
      <c r="Y270" s="81">
        <f t="shared" si="200"/>
        <v>0</v>
      </c>
      <c r="Z270" s="82"/>
      <c r="AA270" s="83">
        <f t="shared" si="201"/>
        <v>0</v>
      </c>
      <c r="AB270" s="83">
        <f t="shared" si="202"/>
        <v>0</v>
      </c>
      <c r="AC270" s="109"/>
      <c r="AD270" s="85" t="e">
        <f t="shared" si="183"/>
        <v>#DIV/0!</v>
      </c>
      <c r="AE270" s="86"/>
      <c r="AF270" s="87"/>
      <c r="AG270" s="88"/>
      <c r="AH270" s="114"/>
      <c r="AI270" s="86"/>
      <c r="AJ270" s="87"/>
      <c r="AK270" s="88"/>
      <c r="AL270" s="114"/>
      <c r="AM270" s="86"/>
      <c r="AN270" s="87"/>
      <c r="AO270" s="90"/>
      <c r="AP270" s="91"/>
      <c r="AQ270" s="86"/>
      <c r="AR270" s="87"/>
      <c r="AS270" s="90"/>
      <c r="AT270" s="91"/>
      <c r="AU270" s="86"/>
      <c r="AV270" s="87"/>
      <c r="AW270" s="90"/>
      <c r="AX270" s="197"/>
      <c r="AY270" s="243"/>
      <c r="AZ270" s="92"/>
      <c r="BA270" s="29"/>
      <c r="BB270" s="99">
        <f>+F270*1.09</f>
        <v>16002.486200000001</v>
      </c>
      <c r="BC270" s="93"/>
      <c r="BD270" s="93"/>
      <c r="BE270" s="93"/>
      <c r="BF270" s="93"/>
      <c r="BG270" s="93"/>
      <c r="BH270" s="93"/>
      <c r="BI270" s="93"/>
      <c r="BJ270" s="93"/>
      <c r="BK270" s="94">
        <f t="shared" si="184"/>
        <v>1</v>
      </c>
      <c r="BM270" s="95">
        <f t="shared" si="185"/>
        <v>16002.486200000001</v>
      </c>
      <c r="BN270" s="96">
        <f t="shared" si="186"/>
        <v>16002.486200000001</v>
      </c>
      <c r="BO270" s="248">
        <f t="shared" si="187"/>
        <v>16002.486200000001</v>
      </c>
      <c r="BP270" s="183">
        <f t="shared" si="188"/>
        <v>16002.486200000001</v>
      </c>
      <c r="BQ270" s="184">
        <f t="shared" si="189"/>
        <v>0</v>
      </c>
      <c r="BR270" s="232">
        <f t="shared" si="190"/>
        <v>0</v>
      </c>
      <c r="BS270" s="184"/>
      <c r="BT270" s="97"/>
      <c r="BU270" s="171">
        <f t="shared" si="191"/>
        <v>16002</v>
      </c>
      <c r="BV270" s="175">
        <f t="shared" si="192"/>
        <v>3040</v>
      </c>
      <c r="BW270" s="176">
        <f t="shared" si="193"/>
        <v>19042</v>
      </c>
    </row>
    <row r="271" spans="1:75" s="35" customFormat="1" ht="84.95" customHeight="1" x14ac:dyDescent="0.3">
      <c r="A271" s="214">
        <v>367</v>
      </c>
      <c r="B271" s="104" t="s">
        <v>806</v>
      </c>
      <c r="C271" s="217" t="s">
        <v>18</v>
      </c>
      <c r="D271" s="206"/>
      <c r="E271" s="74"/>
      <c r="F271" s="75"/>
      <c r="G271" s="74"/>
      <c r="H271" s="76"/>
      <c r="I271" s="105"/>
      <c r="J271" s="106"/>
      <c r="K271" s="107"/>
      <c r="L271" s="80"/>
      <c r="M271" s="81">
        <f t="shared" si="194"/>
        <v>0</v>
      </c>
      <c r="N271" s="82"/>
      <c r="O271" s="83">
        <f t="shared" si="195"/>
        <v>0</v>
      </c>
      <c r="P271" s="83">
        <f t="shared" si="196"/>
        <v>0</v>
      </c>
      <c r="Q271" s="108"/>
      <c r="R271" s="80"/>
      <c r="S271" s="81">
        <f t="shared" si="197"/>
        <v>0</v>
      </c>
      <c r="T271" s="82"/>
      <c r="U271" s="83">
        <f t="shared" si="198"/>
        <v>0</v>
      </c>
      <c r="V271" s="83">
        <f t="shared" si="199"/>
        <v>0</v>
      </c>
      <c r="W271" s="109"/>
      <c r="X271" s="80"/>
      <c r="Y271" s="81">
        <f t="shared" si="200"/>
        <v>0</v>
      </c>
      <c r="Z271" s="82"/>
      <c r="AA271" s="83">
        <f t="shared" si="201"/>
        <v>0</v>
      </c>
      <c r="AB271" s="83">
        <f t="shared" si="202"/>
        <v>0</v>
      </c>
      <c r="AC271" s="109"/>
      <c r="AD271" s="85" t="e">
        <f t="shared" si="183"/>
        <v>#DIV/0!</v>
      </c>
      <c r="AE271" s="86"/>
      <c r="AF271" s="87"/>
      <c r="AG271" s="88"/>
      <c r="AH271" s="114"/>
      <c r="AI271" s="86"/>
      <c r="AJ271" s="87"/>
      <c r="AK271" s="88"/>
      <c r="AL271" s="114"/>
      <c r="AM271" s="86">
        <v>5378.1512605042017</v>
      </c>
      <c r="AN271" s="87">
        <f>+AM271*0.19</f>
        <v>1021.8487394957983</v>
      </c>
      <c r="AO271" s="90">
        <f>+AN271+AM271</f>
        <v>6400</v>
      </c>
      <c r="AP271" s="91" t="s">
        <v>807</v>
      </c>
      <c r="AQ271" s="86"/>
      <c r="AR271" s="87"/>
      <c r="AS271" s="90"/>
      <c r="AT271" s="91"/>
      <c r="AU271" s="86"/>
      <c r="AV271" s="87"/>
      <c r="AW271" s="90"/>
      <c r="AX271" s="197"/>
      <c r="AY271" s="243"/>
      <c r="AZ271" s="92"/>
      <c r="BA271" s="29"/>
      <c r="BB271" s="99"/>
      <c r="BC271" s="93"/>
      <c r="BD271" s="93"/>
      <c r="BE271" s="93"/>
      <c r="BF271" s="93"/>
      <c r="BG271" s="93"/>
      <c r="BH271" s="93">
        <f>+AM271</f>
        <v>5378.1512605042017</v>
      </c>
      <c r="BI271" s="93"/>
      <c r="BJ271" s="93"/>
      <c r="BK271" s="94">
        <f t="shared" si="184"/>
        <v>1</v>
      </c>
      <c r="BM271" s="95">
        <f t="shared" si="185"/>
        <v>5378.1512605042017</v>
      </c>
      <c r="BN271" s="96">
        <f t="shared" si="186"/>
        <v>5378.1512605042017</v>
      </c>
      <c r="BO271" s="248">
        <f t="shared" si="187"/>
        <v>5378.1512605042017</v>
      </c>
      <c r="BP271" s="183">
        <f t="shared" si="188"/>
        <v>5378.1512605042017</v>
      </c>
      <c r="BQ271" s="184">
        <f t="shared" si="189"/>
        <v>0</v>
      </c>
      <c r="BR271" s="232">
        <f t="shared" si="190"/>
        <v>0</v>
      </c>
      <c r="BS271" s="184"/>
      <c r="BT271" s="97"/>
      <c r="BU271" s="171">
        <f t="shared" si="191"/>
        <v>5378</v>
      </c>
      <c r="BV271" s="175">
        <f t="shared" si="192"/>
        <v>1022</v>
      </c>
      <c r="BW271" s="176">
        <f t="shared" si="193"/>
        <v>6400</v>
      </c>
    </row>
    <row r="272" spans="1:75" s="35" customFormat="1" ht="84.95" customHeight="1" x14ac:dyDescent="0.3">
      <c r="A272" s="214">
        <v>368</v>
      </c>
      <c r="B272" s="104" t="s">
        <v>1471</v>
      </c>
      <c r="C272" s="217" t="s">
        <v>115</v>
      </c>
      <c r="D272" s="206">
        <v>66</v>
      </c>
      <c r="E272" s="74">
        <f t="shared" ref="E272:E313" si="203">+D272*0.0562</f>
        <v>3.7092000000000001</v>
      </c>
      <c r="F272" s="75">
        <f t="shared" ref="F272:F313" si="204">+E272+D272</f>
        <v>69.709199999999996</v>
      </c>
      <c r="G272" s="74">
        <f t="shared" ref="G272:G313" si="205">+F272*0.19</f>
        <v>13.244748</v>
      </c>
      <c r="H272" s="76">
        <f t="shared" ref="H272:H313" si="206">+G272+F272</f>
        <v>82.953947999999997</v>
      </c>
      <c r="I272" s="105"/>
      <c r="J272" s="106"/>
      <c r="K272" s="107"/>
      <c r="L272" s="80"/>
      <c r="M272" s="81">
        <f t="shared" si="194"/>
        <v>0</v>
      </c>
      <c r="N272" s="82"/>
      <c r="O272" s="83">
        <f t="shared" si="195"/>
        <v>0</v>
      </c>
      <c r="P272" s="83">
        <f t="shared" si="196"/>
        <v>0</v>
      </c>
      <c r="Q272" s="108"/>
      <c r="R272" s="80"/>
      <c r="S272" s="81">
        <f t="shared" si="197"/>
        <v>0</v>
      </c>
      <c r="T272" s="82"/>
      <c r="U272" s="83">
        <f t="shared" si="198"/>
        <v>0</v>
      </c>
      <c r="V272" s="83">
        <f t="shared" si="199"/>
        <v>0</v>
      </c>
      <c r="W272" s="109"/>
      <c r="X272" s="80"/>
      <c r="Y272" s="81">
        <f t="shared" si="200"/>
        <v>0</v>
      </c>
      <c r="Z272" s="82"/>
      <c r="AA272" s="83">
        <f t="shared" si="201"/>
        <v>0</v>
      </c>
      <c r="AB272" s="83">
        <f t="shared" si="202"/>
        <v>0</v>
      </c>
      <c r="AC272" s="109"/>
      <c r="AD272" s="85" t="e">
        <f t="shared" si="183"/>
        <v>#DIV/0!</v>
      </c>
      <c r="AE272" s="86"/>
      <c r="AF272" s="87"/>
      <c r="AG272" s="88"/>
      <c r="AH272" s="114"/>
      <c r="AI272" s="86"/>
      <c r="AJ272" s="87"/>
      <c r="AK272" s="88"/>
      <c r="AL272" s="114"/>
      <c r="AM272" s="86"/>
      <c r="AN272" s="87"/>
      <c r="AO272" s="90"/>
      <c r="AP272" s="91"/>
      <c r="AQ272" s="86"/>
      <c r="AR272" s="87"/>
      <c r="AS272" s="90"/>
      <c r="AT272" s="91"/>
      <c r="AU272" s="86"/>
      <c r="AV272" s="87"/>
      <c r="AW272" s="90"/>
      <c r="AX272" s="197"/>
      <c r="AY272" s="243"/>
      <c r="AZ272" s="92"/>
      <c r="BA272" s="29"/>
      <c r="BB272" s="99">
        <f t="shared" ref="BB272:BB313" si="207">+F272*1.09</f>
        <v>75.983028000000004</v>
      </c>
      <c r="BC272" s="93"/>
      <c r="BD272" s="93"/>
      <c r="BE272" s="93"/>
      <c r="BF272" s="93"/>
      <c r="BG272" s="93"/>
      <c r="BH272" s="93"/>
      <c r="BI272" s="93"/>
      <c r="BJ272" s="93"/>
      <c r="BK272" s="94">
        <f t="shared" si="184"/>
        <v>1</v>
      </c>
      <c r="BM272" s="95">
        <f t="shared" si="185"/>
        <v>75.983028000000004</v>
      </c>
      <c r="BN272" s="96">
        <f t="shared" si="186"/>
        <v>75.983028000000004</v>
      </c>
      <c r="BO272" s="248">
        <f t="shared" si="187"/>
        <v>75.983028000000004</v>
      </c>
      <c r="BP272" s="183">
        <f t="shared" si="188"/>
        <v>75.983028000000004</v>
      </c>
      <c r="BQ272" s="184">
        <f t="shared" si="189"/>
        <v>0</v>
      </c>
      <c r="BR272" s="232">
        <f t="shared" si="190"/>
        <v>0</v>
      </c>
      <c r="BS272" s="184"/>
      <c r="BT272" s="97"/>
      <c r="BU272" s="171">
        <f t="shared" si="191"/>
        <v>76</v>
      </c>
      <c r="BV272" s="175">
        <f t="shared" si="192"/>
        <v>14</v>
      </c>
      <c r="BW272" s="176">
        <f t="shared" si="193"/>
        <v>90</v>
      </c>
    </row>
    <row r="273" spans="1:75" s="35" customFormat="1" ht="84.95" customHeight="1" x14ac:dyDescent="0.3">
      <c r="A273" s="214">
        <v>369</v>
      </c>
      <c r="B273" s="104" t="s">
        <v>808</v>
      </c>
      <c r="C273" s="217" t="s">
        <v>18</v>
      </c>
      <c r="D273" s="206">
        <v>490</v>
      </c>
      <c r="E273" s="74">
        <f t="shared" si="203"/>
        <v>27.538</v>
      </c>
      <c r="F273" s="75">
        <f t="shared" si="204"/>
        <v>517.53800000000001</v>
      </c>
      <c r="G273" s="74">
        <f t="shared" si="205"/>
        <v>98.332220000000007</v>
      </c>
      <c r="H273" s="76">
        <f t="shared" si="206"/>
        <v>615.87022000000002</v>
      </c>
      <c r="I273" s="105"/>
      <c r="J273" s="106"/>
      <c r="K273" s="107"/>
      <c r="L273" s="80"/>
      <c r="M273" s="81">
        <f t="shared" si="194"/>
        <v>0</v>
      </c>
      <c r="N273" s="82"/>
      <c r="O273" s="83">
        <f t="shared" si="195"/>
        <v>0</v>
      </c>
      <c r="P273" s="83">
        <f t="shared" si="196"/>
        <v>0</v>
      </c>
      <c r="Q273" s="108"/>
      <c r="R273" s="80"/>
      <c r="S273" s="81">
        <f t="shared" si="197"/>
        <v>0</v>
      </c>
      <c r="T273" s="82"/>
      <c r="U273" s="83">
        <f t="shared" si="198"/>
        <v>0</v>
      </c>
      <c r="V273" s="83">
        <f t="shared" si="199"/>
        <v>0</v>
      </c>
      <c r="W273" s="109"/>
      <c r="X273" s="80"/>
      <c r="Y273" s="81">
        <f t="shared" si="200"/>
        <v>0</v>
      </c>
      <c r="Z273" s="82"/>
      <c r="AA273" s="83">
        <f t="shared" si="201"/>
        <v>0</v>
      </c>
      <c r="AB273" s="83">
        <f t="shared" si="202"/>
        <v>0</v>
      </c>
      <c r="AC273" s="109"/>
      <c r="AD273" s="85" t="e">
        <f t="shared" si="183"/>
        <v>#DIV/0!</v>
      </c>
      <c r="AE273" s="86"/>
      <c r="AF273" s="87"/>
      <c r="AG273" s="88"/>
      <c r="AH273" s="114"/>
      <c r="AI273" s="86"/>
      <c r="AJ273" s="87"/>
      <c r="AK273" s="88"/>
      <c r="AL273" s="114"/>
      <c r="AM273" s="86"/>
      <c r="AN273" s="87"/>
      <c r="AO273" s="90"/>
      <c r="AP273" s="91"/>
      <c r="AQ273" s="86"/>
      <c r="AR273" s="87"/>
      <c r="AS273" s="90"/>
      <c r="AT273" s="91"/>
      <c r="AU273" s="86"/>
      <c r="AV273" s="87"/>
      <c r="AW273" s="90"/>
      <c r="AX273" s="197"/>
      <c r="AY273" s="243"/>
      <c r="AZ273" s="92"/>
      <c r="BA273" s="29"/>
      <c r="BB273" s="99">
        <f t="shared" si="207"/>
        <v>564.11642000000006</v>
      </c>
      <c r="BC273" s="93"/>
      <c r="BD273" s="93"/>
      <c r="BE273" s="93"/>
      <c r="BF273" s="93"/>
      <c r="BG273" s="93"/>
      <c r="BH273" s="93"/>
      <c r="BI273" s="93"/>
      <c r="BJ273" s="93"/>
      <c r="BK273" s="94">
        <f t="shared" si="184"/>
        <v>1</v>
      </c>
      <c r="BM273" s="95">
        <f t="shared" si="185"/>
        <v>564.11642000000006</v>
      </c>
      <c r="BN273" s="96">
        <f t="shared" si="186"/>
        <v>564.11642000000006</v>
      </c>
      <c r="BO273" s="248">
        <f t="shared" si="187"/>
        <v>564.11642000000006</v>
      </c>
      <c r="BP273" s="183">
        <f t="shared" si="188"/>
        <v>564.11642000000006</v>
      </c>
      <c r="BQ273" s="184">
        <f t="shared" si="189"/>
        <v>0</v>
      </c>
      <c r="BR273" s="232">
        <f t="shared" si="190"/>
        <v>0</v>
      </c>
      <c r="BS273" s="184"/>
      <c r="BT273" s="97"/>
      <c r="BU273" s="171">
        <f t="shared" si="191"/>
        <v>564</v>
      </c>
      <c r="BV273" s="175">
        <f t="shared" si="192"/>
        <v>107</v>
      </c>
      <c r="BW273" s="176">
        <f t="shared" si="193"/>
        <v>671</v>
      </c>
    </row>
    <row r="274" spans="1:75" s="35" customFormat="1" ht="84.95" customHeight="1" x14ac:dyDescent="0.3">
      <c r="A274" s="214">
        <v>372</v>
      </c>
      <c r="B274" s="104" t="s">
        <v>813</v>
      </c>
      <c r="C274" s="217" t="s">
        <v>18</v>
      </c>
      <c r="D274" s="206">
        <v>250</v>
      </c>
      <c r="E274" s="74">
        <f t="shared" si="203"/>
        <v>14.05</v>
      </c>
      <c r="F274" s="75">
        <f t="shared" si="204"/>
        <v>264.05</v>
      </c>
      <c r="G274" s="74">
        <f t="shared" si="205"/>
        <v>50.169499999999999</v>
      </c>
      <c r="H274" s="76">
        <f t="shared" si="206"/>
        <v>314.21950000000004</v>
      </c>
      <c r="I274" s="105"/>
      <c r="J274" s="106"/>
      <c r="K274" s="107"/>
      <c r="L274" s="80"/>
      <c r="M274" s="81">
        <f t="shared" si="194"/>
        <v>0</v>
      </c>
      <c r="N274" s="82"/>
      <c r="O274" s="83">
        <f t="shared" si="195"/>
        <v>0</v>
      </c>
      <c r="P274" s="83">
        <f t="shared" si="196"/>
        <v>0</v>
      </c>
      <c r="Q274" s="108"/>
      <c r="R274" s="80"/>
      <c r="S274" s="81">
        <f t="shared" si="197"/>
        <v>0</v>
      </c>
      <c r="T274" s="82"/>
      <c r="U274" s="83">
        <f t="shared" si="198"/>
        <v>0</v>
      </c>
      <c r="V274" s="83">
        <f t="shared" si="199"/>
        <v>0</v>
      </c>
      <c r="W274" s="109"/>
      <c r="X274" s="80"/>
      <c r="Y274" s="81">
        <f t="shared" si="200"/>
        <v>0</v>
      </c>
      <c r="Z274" s="82"/>
      <c r="AA274" s="83">
        <f t="shared" si="201"/>
        <v>0</v>
      </c>
      <c r="AB274" s="83">
        <f t="shared" si="202"/>
        <v>0</v>
      </c>
      <c r="AC274" s="109"/>
      <c r="AD274" s="85" t="e">
        <f t="shared" si="183"/>
        <v>#DIV/0!</v>
      </c>
      <c r="AE274" s="86"/>
      <c r="AF274" s="87"/>
      <c r="AG274" s="88"/>
      <c r="AH274" s="114"/>
      <c r="AI274" s="86"/>
      <c r="AJ274" s="87"/>
      <c r="AK274" s="88"/>
      <c r="AL274" s="114"/>
      <c r="AM274" s="86"/>
      <c r="AN274" s="87"/>
      <c r="AO274" s="90"/>
      <c r="AP274" s="91"/>
      <c r="AQ274" s="86"/>
      <c r="AR274" s="87"/>
      <c r="AS274" s="90"/>
      <c r="AT274" s="91"/>
      <c r="AU274" s="86"/>
      <c r="AV274" s="87"/>
      <c r="AW274" s="90"/>
      <c r="AX274" s="197"/>
      <c r="AY274" s="243"/>
      <c r="AZ274" s="92"/>
      <c r="BA274" s="29"/>
      <c r="BB274" s="99">
        <f t="shared" si="207"/>
        <v>287.81450000000001</v>
      </c>
      <c r="BC274" s="93"/>
      <c r="BD274" s="93"/>
      <c r="BE274" s="93"/>
      <c r="BF274" s="93"/>
      <c r="BG274" s="93"/>
      <c r="BH274" s="93"/>
      <c r="BI274" s="93"/>
      <c r="BJ274" s="93"/>
      <c r="BK274" s="94">
        <f t="shared" si="184"/>
        <v>1</v>
      </c>
      <c r="BM274" s="95">
        <f t="shared" si="185"/>
        <v>287.81450000000001</v>
      </c>
      <c r="BN274" s="96">
        <f t="shared" si="186"/>
        <v>287.81450000000001</v>
      </c>
      <c r="BO274" s="248">
        <f t="shared" si="187"/>
        <v>287.81450000000001</v>
      </c>
      <c r="BP274" s="183">
        <f t="shared" si="188"/>
        <v>287.81450000000001</v>
      </c>
      <c r="BQ274" s="184">
        <f t="shared" si="189"/>
        <v>0</v>
      </c>
      <c r="BR274" s="232">
        <f t="shared" si="190"/>
        <v>0</v>
      </c>
      <c r="BS274" s="184"/>
      <c r="BT274" s="97"/>
      <c r="BU274" s="171">
        <f t="shared" si="191"/>
        <v>288</v>
      </c>
      <c r="BV274" s="175">
        <f t="shared" si="192"/>
        <v>55</v>
      </c>
      <c r="BW274" s="176">
        <f t="shared" si="193"/>
        <v>343</v>
      </c>
    </row>
    <row r="275" spans="1:75" s="35" customFormat="1" ht="84.95" customHeight="1" x14ac:dyDescent="0.3">
      <c r="A275" s="214">
        <v>373</v>
      </c>
      <c r="B275" s="104" t="s">
        <v>1472</v>
      </c>
      <c r="C275" s="217" t="s">
        <v>18</v>
      </c>
      <c r="D275" s="206">
        <v>1069</v>
      </c>
      <c r="E275" s="74">
        <f t="shared" si="203"/>
        <v>60.077800000000003</v>
      </c>
      <c r="F275" s="75">
        <f t="shared" si="204"/>
        <v>1129.0778</v>
      </c>
      <c r="G275" s="74">
        <f t="shared" si="205"/>
        <v>214.52478200000002</v>
      </c>
      <c r="H275" s="76">
        <f t="shared" si="206"/>
        <v>1343.602582</v>
      </c>
      <c r="I275" s="105"/>
      <c r="J275" s="106"/>
      <c r="K275" s="107"/>
      <c r="L275" s="80"/>
      <c r="M275" s="81">
        <f t="shared" si="194"/>
        <v>0</v>
      </c>
      <c r="N275" s="82"/>
      <c r="O275" s="83">
        <f t="shared" si="195"/>
        <v>0</v>
      </c>
      <c r="P275" s="83">
        <f t="shared" si="196"/>
        <v>0</v>
      </c>
      <c r="Q275" s="108"/>
      <c r="R275" s="80"/>
      <c r="S275" s="81">
        <f t="shared" si="197"/>
        <v>0</v>
      </c>
      <c r="T275" s="82"/>
      <c r="U275" s="83">
        <f t="shared" si="198"/>
        <v>0</v>
      </c>
      <c r="V275" s="83">
        <f t="shared" si="199"/>
        <v>0</v>
      </c>
      <c r="W275" s="109"/>
      <c r="X275" s="80"/>
      <c r="Y275" s="81">
        <f t="shared" si="200"/>
        <v>0</v>
      </c>
      <c r="Z275" s="82"/>
      <c r="AA275" s="83">
        <f t="shared" si="201"/>
        <v>0</v>
      </c>
      <c r="AB275" s="83">
        <f t="shared" si="202"/>
        <v>0</v>
      </c>
      <c r="AC275" s="109"/>
      <c r="AD275" s="85" t="e">
        <f t="shared" si="183"/>
        <v>#DIV/0!</v>
      </c>
      <c r="AE275" s="86"/>
      <c r="AF275" s="87"/>
      <c r="AG275" s="88"/>
      <c r="AH275" s="114"/>
      <c r="AI275" s="86"/>
      <c r="AJ275" s="87"/>
      <c r="AK275" s="88"/>
      <c r="AL275" s="114"/>
      <c r="AM275" s="86"/>
      <c r="AN275" s="87"/>
      <c r="AO275" s="90"/>
      <c r="AP275" s="91"/>
      <c r="AQ275" s="86"/>
      <c r="AR275" s="87"/>
      <c r="AS275" s="90"/>
      <c r="AT275" s="91"/>
      <c r="AU275" s="86"/>
      <c r="AV275" s="87"/>
      <c r="AW275" s="90"/>
      <c r="AX275" s="197"/>
      <c r="AY275" s="243"/>
      <c r="AZ275" s="92"/>
      <c r="BA275" s="29"/>
      <c r="BB275" s="99">
        <f t="shared" si="207"/>
        <v>1230.6948020000002</v>
      </c>
      <c r="BC275" s="93"/>
      <c r="BD275" s="93"/>
      <c r="BE275" s="93"/>
      <c r="BF275" s="93"/>
      <c r="BG275" s="93"/>
      <c r="BH275" s="93"/>
      <c r="BI275" s="93"/>
      <c r="BJ275" s="93"/>
      <c r="BK275" s="94">
        <f t="shared" si="184"/>
        <v>1</v>
      </c>
      <c r="BM275" s="95">
        <f t="shared" si="185"/>
        <v>1230.6948020000002</v>
      </c>
      <c r="BN275" s="96">
        <f t="shared" si="186"/>
        <v>1230.6948020000002</v>
      </c>
      <c r="BO275" s="248">
        <f t="shared" si="187"/>
        <v>1230.6948020000002</v>
      </c>
      <c r="BP275" s="183">
        <f t="shared" si="188"/>
        <v>1230.6948020000002</v>
      </c>
      <c r="BQ275" s="184">
        <f t="shared" si="189"/>
        <v>0</v>
      </c>
      <c r="BR275" s="232">
        <f t="shared" si="190"/>
        <v>0</v>
      </c>
      <c r="BS275" s="184"/>
      <c r="BT275" s="97"/>
      <c r="BU275" s="171">
        <f t="shared" si="191"/>
        <v>1231</v>
      </c>
      <c r="BV275" s="175">
        <f t="shared" si="192"/>
        <v>234</v>
      </c>
      <c r="BW275" s="176">
        <f t="shared" si="193"/>
        <v>1465</v>
      </c>
    </row>
    <row r="276" spans="1:75" s="35" customFormat="1" ht="84.95" customHeight="1" x14ac:dyDescent="0.3">
      <c r="A276" s="214">
        <v>374</v>
      </c>
      <c r="B276" s="104" t="s">
        <v>814</v>
      </c>
      <c r="C276" s="217" t="s">
        <v>18</v>
      </c>
      <c r="D276" s="206">
        <v>195</v>
      </c>
      <c r="E276" s="74">
        <f t="shared" si="203"/>
        <v>10.959</v>
      </c>
      <c r="F276" s="75">
        <f t="shared" si="204"/>
        <v>205.959</v>
      </c>
      <c r="G276" s="74">
        <f t="shared" si="205"/>
        <v>39.132210000000001</v>
      </c>
      <c r="H276" s="76">
        <f t="shared" si="206"/>
        <v>245.09120999999999</v>
      </c>
      <c r="I276" s="105"/>
      <c r="J276" s="106"/>
      <c r="K276" s="107"/>
      <c r="L276" s="80"/>
      <c r="M276" s="81">
        <f t="shared" si="194"/>
        <v>0</v>
      </c>
      <c r="N276" s="82"/>
      <c r="O276" s="83">
        <f t="shared" si="195"/>
        <v>0</v>
      </c>
      <c r="P276" s="83">
        <f t="shared" si="196"/>
        <v>0</v>
      </c>
      <c r="Q276" s="108"/>
      <c r="R276" s="80"/>
      <c r="S276" s="81">
        <f t="shared" si="197"/>
        <v>0</v>
      </c>
      <c r="T276" s="82"/>
      <c r="U276" s="83">
        <f t="shared" si="198"/>
        <v>0</v>
      </c>
      <c r="V276" s="83">
        <f t="shared" si="199"/>
        <v>0</v>
      </c>
      <c r="W276" s="109"/>
      <c r="X276" s="80"/>
      <c r="Y276" s="81">
        <f t="shared" si="200"/>
        <v>0</v>
      </c>
      <c r="Z276" s="82"/>
      <c r="AA276" s="83">
        <f t="shared" si="201"/>
        <v>0</v>
      </c>
      <c r="AB276" s="83">
        <f t="shared" si="202"/>
        <v>0</v>
      </c>
      <c r="AC276" s="109"/>
      <c r="AD276" s="85" t="e">
        <f t="shared" si="183"/>
        <v>#DIV/0!</v>
      </c>
      <c r="AE276" s="86"/>
      <c r="AF276" s="87"/>
      <c r="AG276" s="88"/>
      <c r="AH276" s="114"/>
      <c r="AI276" s="86"/>
      <c r="AJ276" s="87"/>
      <c r="AK276" s="88"/>
      <c r="AL276" s="114"/>
      <c r="AM276" s="86"/>
      <c r="AN276" s="87"/>
      <c r="AO276" s="90"/>
      <c r="AP276" s="91"/>
      <c r="AQ276" s="86"/>
      <c r="AR276" s="87"/>
      <c r="AS276" s="90"/>
      <c r="AT276" s="91"/>
      <c r="AU276" s="86"/>
      <c r="AV276" s="87"/>
      <c r="AW276" s="90"/>
      <c r="AX276" s="197"/>
      <c r="AY276" s="243"/>
      <c r="AZ276" s="92"/>
      <c r="BA276" s="29"/>
      <c r="BB276" s="99">
        <f t="shared" si="207"/>
        <v>224.49531000000002</v>
      </c>
      <c r="BC276" s="93"/>
      <c r="BD276" s="93"/>
      <c r="BE276" s="93"/>
      <c r="BF276" s="93"/>
      <c r="BG276" s="93"/>
      <c r="BH276" s="93"/>
      <c r="BI276" s="93"/>
      <c r="BJ276" s="93"/>
      <c r="BK276" s="94">
        <f t="shared" si="184"/>
        <v>1</v>
      </c>
      <c r="BM276" s="95">
        <f t="shared" si="185"/>
        <v>224.49531000000002</v>
      </c>
      <c r="BN276" s="96">
        <f t="shared" si="186"/>
        <v>224.49531000000002</v>
      </c>
      <c r="BO276" s="248">
        <f t="shared" si="187"/>
        <v>224.49531000000002</v>
      </c>
      <c r="BP276" s="183">
        <f t="shared" si="188"/>
        <v>224.49531000000002</v>
      </c>
      <c r="BQ276" s="184">
        <f t="shared" si="189"/>
        <v>0</v>
      </c>
      <c r="BR276" s="232">
        <f t="shared" si="190"/>
        <v>0</v>
      </c>
      <c r="BS276" s="184"/>
      <c r="BT276" s="97"/>
      <c r="BU276" s="171">
        <f t="shared" si="191"/>
        <v>224</v>
      </c>
      <c r="BV276" s="175">
        <f t="shared" si="192"/>
        <v>43</v>
      </c>
      <c r="BW276" s="176">
        <f t="shared" si="193"/>
        <v>267</v>
      </c>
    </row>
    <row r="277" spans="1:75" s="35" customFormat="1" ht="84.95" customHeight="1" x14ac:dyDescent="0.3">
      <c r="A277" s="214">
        <v>376</v>
      </c>
      <c r="B277" s="104" t="s">
        <v>817</v>
      </c>
      <c r="C277" s="217" t="s">
        <v>18</v>
      </c>
      <c r="D277" s="206">
        <v>306</v>
      </c>
      <c r="E277" s="74">
        <f t="shared" si="203"/>
        <v>17.197199999999999</v>
      </c>
      <c r="F277" s="75">
        <f t="shared" si="204"/>
        <v>323.19720000000001</v>
      </c>
      <c r="G277" s="74">
        <f t="shared" si="205"/>
        <v>61.407468000000001</v>
      </c>
      <c r="H277" s="76">
        <f t="shared" si="206"/>
        <v>384.604668</v>
      </c>
      <c r="I277" s="105"/>
      <c r="J277" s="106"/>
      <c r="K277" s="107"/>
      <c r="L277" s="80"/>
      <c r="M277" s="81">
        <f t="shared" si="194"/>
        <v>0</v>
      </c>
      <c r="N277" s="82"/>
      <c r="O277" s="83">
        <f t="shared" si="195"/>
        <v>0</v>
      </c>
      <c r="P277" s="83">
        <f t="shared" si="196"/>
        <v>0</v>
      </c>
      <c r="Q277" s="108"/>
      <c r="R277" s="80"/>
      <c r="S277" s="81">
        <f t="shared" si="197"/>
        <v>0</v>
      </c>
      <c r="T277" s="82"/>
      <c r="U277" s="83">
        <f t="shared" si="198"/>
        <v>0</v>
      </c>
      <c r="V277" s="83">
        <f t="shared" si="199"/>
        <v>0</v>
      </c>
      <c r="W277" s="109"/>
      <c r="X277" s="80"/>
      <c r="Y277" s="81">
        <f t="shared" si="200"/>
        <v>0</v>
      </c>
      <c r="Z277" s="82"/>
      <c r="AA277" s="83">
        <f t="shared" si="201"/>
        <v>0</v>
      </c>
      <c r="AB277" s="83">
        <f t="shared" si="202"/>
        <v>0</v>
      </c>
      <c r="AC277" s="109"/>
      <c r="AD277" s="85" t="e">
        <f t="shared" si="183"/>
        <v>#DIV/0!</v>
      </c>
      <c r="AE277" s="86"/>
      <c r="AF277" s="87"/>
      <c r="AG277" s="88"/>
      <c r="AH277" s="114"/>
      <c r="AI277" s="86"/>
      <c r="AJ277" s="87"/>
      <c r="AK277" s="88"/>
      <c r="AL277" s="114"/>
      <c r="AM277" s="86"/>
      <c r="AN277" s="87"/>
      <c r="AO277" s="90"/>
      <c r="AP277" s="91"/>
      <c r="AQ277" s="86"/>
      <c r="AR277" s="87"/>
      <c r="AS277" s="90"/>
      <c r="AT277" s="91"/>
      <c r="AU277" s="86"/>
      <c r="AV277" s="87"/>
      <c r="AW277" s="90"/>
      <c r="AX277" s="197"/>
      <c r="AY277" s="243"/>
      <c r="AZ277" s="92"/>
      <c r="BA277" s="29"/>
      <c r="BB277" s="99">
        <f t="shared" si="207"/>
        <v>352.28494800000004</v>
      </c>
      <c r="BC277" s="93"/>
      <c r="BD277" s="93"/>
      <c r="BE277" s="93"/>
      <c r="BF277" s="93"/>
      <c r="BG277" s="93"/>
      <c r="BH277" s="93"/>
      <c r="BI277" s="93"/>
      <c r="BJ277" s="93"/>
      <c r="BK277" s="94">
        <f t="shared" si="184"/>
        <v>1</v>
      </c>
      <c r="BM277" s="95">
        <f t="shared" si="185"/>
        <v>352.28494800000004</v>
      </c>
      <c r="BN277" s="96">
        <f t="shared" si="186"/>
        <v>352.28494800000004</v>
      </c>
      <c r="BO277" s="248">
        <f t="shared" si="187"/>
        <v>352.28494800000004</v>
      </c>
      <c r="BP277" s="183">
        <f t="shared" si="188"/>
        <v>352.28494800000004</v>
      </c>
      <c r="BQ277" s="184">
        <f t="shared" si="189"/>
        <v>0</v>
      </c>
      <c r="BR277" s="232">
        <f t="shared" si="190"/>
        <v>0</v>
      </c>
      <c r="BS277" s="184"/>
      <c r="BT277" s="97"/>
      <c r="BU277" s="171">
        <f t="shared" si="191"/>
        <v>352</v>
      </c>
      <c r="BV277" s="175">
        <f t="shared" si="192"/>
        <v>67</v>
      </c>
      <c r="BW277" s="176">
        <f t="shared" si="193"/>
        <v>419</v>
      </c>
    </row>
    <row r="278" spans="1:75" s="35" customFormat="1" ht="84.95" customHeight="1" x14ac:dyDescent="0.3">
      <c r="A278" s="214">
        <v>377</v>
      </c>
      <c r="B278" s="104" t="s">
        <v>818</v>
      </c>
      <c r="C278" s="217" t="s">
        <v>18</v>
      </c>
      <c r="D278" s="206">
        <v>84</v>
      </c>
      <c r="E278" s="74">
        <f t="shared" si="203"/>
        <v>4.7207999999999997</v>
      </c>
      <c r="F278" s="75">
        <f t="shared" si="204"/>
        <v>88.720799999999997</v>
      </c>
      <c r="G278" s="74">
        <f t="shared" si="205"/>
        <v>16.856952</v>
      </c>
      <c r="H278" s="76">
        <f t="shared" si="206"/>
        <v>105.577752</v>
      </c>
      <c r="I278" s="105"/>
      <c r="J278" s="106"/>
      <c r="K278" s="107"/>
      <c r="L278" s="80"/>
      <c r="M278" s="81">
        <f t="shared" si="194"/>
        <v>0</v>
      </c>
      <c r="N278" s="82"/>
      <c r="O278" s="83">
        <f t="shared" si="195"/>
        <v>0</v>
      </c>
      <c r="P278" s="83">
        <f t="shared" si="196"/>
        <v>0</v>
      </c>
      <c r="Q278" s="108"/>
      <c r="R278" s="80"/>
      <c r="S278" s="81">
        <f t="shared" si="197"/>
        <v>0</v>
      </c>
      <c r="T278" s="82"/>
      <c r="U278" s="83">
        <f t="shared" si="198"/>
        <v>0</v>
      </c>
      <c r="V278" s="83">
        <f t="shared" si="199"/>
        <v>0</v>
      </c>
      <c r="W278" s="109"/>
      <c r="X278" s="80"/>
      <c r="Y278" s="81">
        <f t="shared" si="200"/>
        <v>0</v>
      </c>
      <c r="Z278" s="82"/>
      <c r="AA278" s="83">
        <f t="shared" si="201"/>
        <v>0</v>
      </c>
      <c r="AB278" s="83">
        <f t="shared" si="202"/>
        <v>0</v>
      </c>
      <c r="AC278" s="109"/>
      <c r="AD278" s="85" t="e">
        <f t="shared" si="183"/>
        <v>#DIV/0!</v>
      </c>
      <c r="AE278" s="86"/>
      <c r="AF278" s="87"/>
      <c r="AG278" s="88"/>
      <c r="AH278" s="114"/>
      <c r="AI278" s="86"/>
      <c r="AJ278" s="87"/>
      <c r="AK278" s="88"/>
      <c r="AL278" s="114"/>
      <c r="AM278" s="86"/>
      <c r="AN278" s="87"/>
      <c r="AO278" s="90"/>
      <c r="AP278" s="91"/>
      <c r="AQ278" s="86"/>
      <c r="AR278" s="87"/>
      <c r="AS278" s="90"/>
      <c r="AT278" s="91"/>
      <c r="AU278" s="86"/>
      <c r="AV278" s="87"/>
      <c r="AW278" s="90"/>
      <c r="AX278" s="197"/>
      <c r="AY278" s="243"/>
      <c r="AZ278" s="92"/>
      <c r="BA278" s="29"/>
      <c r="BB278" s="99">
        <f t="shared" si="207"/>
        <v>96.705672000000007</v>
      </c>
      <c r="BC278" s="93"/>
      <c r="BD278" s="93"/>
      <c r="BE278" s="93"/>
      <c r="BF278" s="93"/>
      <c r="BG278" s="93"/>
      <c r="BH278" s="93"/>
      <c r="BI278" s="93"/>
      <c r="BJ278" s="93"/>
      <c r="BK278" s="94">
        <f t="shared" si="184"/>
        <v>1</v>
      </c>
      <c r="BM278" s="95">
        <f t="shared" si="185"/>
        <v>96.705672000000007</v>
      </c>
      <c r="BN278" s="96">
        <f t="shared" si="186"/>
        <v>96.705672000000007</v>
      </c>
      <c r="BO278" s="248">
        <f t="shared" si="187"/>
        <v>96.705672000000007</v>
      </c>
      <c r="BP278" s="183">
        <f t="shared" si="188"/>
        <v>96.705672000000007</v>
      </c>
      <c r="BQ278" s="184">
        <f t="shared" si="189"/>
        <v>0</v>
      </c>
      <c r="BR278" s="232">
        <f t="shared" si="190"/>
        <v>0</v>
      </c>
      <c r="BS278" s="184"/>
      <c r="BT278" s="97"/>
      <c r="BU278" s="171">
        <f t="shared" si="191"/>
        <v>97</v>
      </c>
      <c r="BV278" s="175">
        <f t="shared" si="192"/>
        <v>18</v>
      </c>
      <c r="BW278" s="176">
        <f t="shared" si="193"/>
        <v>115</v>
      </c>
    </row>
    <row r="279" spans="1:75" s="35" customFormat="1" ht="84.95" customHeight="1" x14ac:dyDescent="0.3">
      <c r="A279" s="214">
        <v>378</v>
      </c>
      <c r="B279" s="104" t="s">
        <v>819</v>
      </c>
      <c r="C279" s="217" t="s">
        <v>18</v>
      </c>
      <c r="D279" s="206">
        <v>72</v>
      </c>
      <c r="E279" s="74">
        <f t="shared" si="203"/>
        <v>4.0464000000000002</v>
      </c>
      <c r="F279" s="75">
        <f t="shared" si="204"/>
        <v>76.046400000000006</v>
      </c>
      <c r="G279" s="74">
        <f t="shared" si="205"/>
        <v>14.448816000000001</v>
      </c>
      <c r="H279" s="76">
        <f t="shared" si="206"/>
        <v>90.495215999999999</v>
      </c>
      <c r="I279" s="105"/>
      <c r="J279" s="106"/>
      <c r="K279" s="107"/>
      <c r="L279" s="80"/>
      <c r="M279" s="81">
        <f t="shared" si="194"/>
        <v>0</v>
      </c>
      <c r="N279" s="82"/>
      <c r="O279" s="83">
        <f t="shared" si="195"/>
        <v>0</v>
      </c>
      <c r="P279" s="83">
        <f t="shared" si="196"/>
        <v>0</v>
      </c>
      <c r="Q279" s="108"/>
      <c r="R279" s="80"/>
      <c r="S279" s="81">
        <f t="shared" si="197"/>
        <v>0</v>
      </c>
      <c r="T279" s="82"/>
      <c r="U279" s="83">
        <f t="shared" si="198"/>
        <v>0</v>
      </c>
      <c r="V279" s="83">
        <f t="shared" si="199"/>
        <v>0</v>
      </c>
      <c r="W279" s="109"/>
      <c r="X279" s="80"/>
      <c r="Y279" s="81">
        <f t="shared" si="200"/>
        <v>0</v>
      </c>
      <c r="Z279" s="82"/>
      <c r="AA279" s="83">
        <f t="shared" si="201"/>
        <v>0</v>
      </c>
      <c r="AB279" s="83">
        <f t="shared" si="202"/>
        <v>0</v>
      </c>
      <c r="AC279" s="109"/>
      <c r="AD279" s="85" t="e">
        <f t="shared" si="183"/>
        <v>#DIV/0!</v>
      </c>
      <c r="AE279" s="86"/>
      <c r="AF279" s="87"/>
      <c r="AG279" s="88"/>
      <c r="AH279" s="114"/>
      <c r="AI279" s="86"/>
      <c r="AJ279" s="87"/>
      <c r="AK279" s="88"/>
      <c r="AL279" s="114"/>
      <c r="AM279" s="86"/>
      <c r="AN279" s="87"/>
      <c r="AO279" s="90"/>
      <c r="AP279" s="91"/>
      <c r="AQ279" s="86"/>
      <c r="AR279" s="87"/>
      <c r="AS279" s="90"/>
      <c r="AT279" s="91"/>
      <c r="AU279" s="86"/>
      <c r="AV279" s="87"/>
      <c r="AW279" s="90"/>
      <c r="AX279" s="197"/>
      <c r="AY279" s="243"/>
      <c r="AZ279" s="92"/>
      <c r="BA279" s="29"/>
      <c r="BB279" s="99">
        <f t="shared" si="207"/>
        <v>82.89057600000001</v>
      </c>
      <c r="BC279" s="93"/>
      <c r="BD279" s="93"/>
      <c r="BE279" s="93"/>
      <c r="BF279" s="93"/>
      <c r="BG279" s="93"/>
      <c r="BH279" s="93"/>
      <c r="BI279" s="93"/>
      <c r="BJ279" s="93"/>
      <c r="BK279" s="94">
        <f t="shared" si="184"/>
        <v>1</v>
      </c>
      <c r="BM279" s="95">
        <f t="shared" si="185"/>
        <v>82.89057600000001</v>
      </c>
      <c r="BN279" s="96">
        <f t="shared" si="186"/>
        <v>82.89057600000001</v>
      </c>
      <c r="BO279" s="248">
        <f t="shared" si="187"/>
        <v>82.89057600000001</v>
      </c>
      <c r="BP279" s="183">
        <f t="shared" si="188"/>
        <v>82.89057600000001</v>
      </c>
      <c r="BQ279" s="184">
        <f t="shared" si="189"/>
        <v>0</v>
      </c>
      <c r="BR279" s="232">
        <f t="shared" si="190"/>
        <v>0</v>
      </c>
      <c r="BS279" s="184"/>
      <c r="BT279" s="97"/>
      <c r="BU279" s="171">
        <f t="shared" si="191"/>
        <v>83</v>
      </c>
      <c r="BV279" s="175">
        <f t="shared" si="192"/>
        <v>16</v>
      </c>
      <c r="BW279" s="176">
        <f t="shared" si="193"/>
        <v>99</v>
      </c>
    </row>
    <row r="280" spans="1:75" s="35" customFormat="1" ht="84.95" customHeight="1" x14ac:dyDescent="0.3">
      <c r="A280" s="214">
        <v>379</v>
      </c>
      <c r="B280" s="104" t="s">
        <v>820</v>
      </c>
      <c r="C280" s="217" t="s">
        <v>18</v>
      </c>
      <c r="D280" s="206">
        <v>195</v>
      </c>
      <c r="E280" s="74">
        <f t="shared" si="203"/>
        <v>10.959</v>
      </c>
      <c r="F280" s="75">
        <f t="shared" si="204"/>
        <v>205.959</v>
      </c>
      <c r="G280" s="74">
        <f t="shared" si="205"/>
        <v>39.132210000000001</v>
      </c>
      <c r="H280" s="76">
        <f t="shared" si="206"/>
        <v>245.09120999999999</v>
      </c>
      <c r="I280" s="105"/>
      <c r="J280" s="106"/>
      <c r="K280" s="107"/>
      <c r="L280" s="80"/>
      <c r="M280" s="81">
        <f t="shared" si="194"/>
        <v>0</v>
      </c>
      <c r="N280" s="82"/>
      <c r="O280" s="83">
        <f t="shared" si="195"/>
        <v>0</v>
      </c>
      <c r="P280" s="83">
        <f t="shared" si="196"/>
        <v>0</v>
      </c>
      <c r="Q280" s="108"/>
      <c r="R280" s="80"/>
      <c r="S280" s="81">
        <f t="shared" si="197"/>
        <v>0</v>
      </c>
      <c r="T280" s="82"/>
      <c r="U280" s="83">
        <f t="shared" si="198"/>
        <v>0</v>
      </c>
      <c r="V280" s="83">
        <f t="shared" si="199"/>
        <v>0</v>
      </c>
      <c r="W280" s="109"/>
      <c r="X280" s="80"/>
      <c r="Y280" s="81">
        <f t="shared" si="200"/>
        <v>0</v>
      </c>
      <c r="Z280" s="82"/>
      <c r="AA280" s="83">
        <f t="shared" si="201"/>
        <v>0</v>
      </c>
      <c r="AB280" s="83">
        <f t="shared" si="202"/>
        <v>0</v>
      </c>
      <c r="AC280" s="109"/>
      <c r="AD280" s="85" t="e">
        <f t="shared" si="183"/>
        <v>#DIV/0!</v>
      </c>
      <c r="AE280" s="86"/>
      <c r="AF280" s="87"/>
      <c r="AG280" s="88"/>
      <c r="AH280" s="114"/>
      <c r="AI280" s="86"/>
      <c r="AJ280" s="87"/>
      <c r="AK280" s="88"/>
      <c r="AL280" s="114"/>
      <c r="AM280" s="86"/>
      <c r="AN280" s="87"/>
      <c r="AO280" s="90"/>
      <c r="AP280" s="91"/>
      <c r="AQ280" s="86"/>
      <c r="AR280" s="87"/>
      <c r="AS280" s="90"/>
      <c r="AT280" s="91"/>
      <c r="AU280" s="86"/>
      <c r="AV280" s="87"/>
      <c r="AW280" s="90"/>
      <c r="AX280" s="197"/>
      <c r="AY280" s="243"/>
      <c r="AZ280" s="92"/>
      <c r="BA280" s="29"/>
      <c r="BB280" s="99">
        <f t="shared" si="207"/>
        <v>224.49531000000002</v>
      </c>
      <c r="BC280" s="93"/>
      <c r="BD280" s="93"/>
      <c r="BE280" s="93"/>
      <c r="BF280" s="93"/>
      <c r="BG280" s="93"/>
      <c r="BH280" s="93"/>
      <c r="BI280" s="93"/>
      <c r="BJ280" s="93"/>
      <c r="BK280" s="94">
        <f t="shared" si="184"/>
        <v>1</v>
      </c>
      <c r="BM280" s="95">
        <f t="shared" si="185"/>
        <v>224.49531000000002</v>
      </c>
      <c r="BN280" s="96">
        <f t="shared" si="186"/>
        <v>224.49531000000002</v>
      </c>
      <c r="BO280" s="248">
        <f t="shared" si="187"/>
        <v>224.49531000000002</v>
      </c>
      <c r="BP280" s="183">
        <f t="shared" si="188"/>
        <v>224.49531000000002</v>
      </c>
      <c r="BQ280" s="184">
        <f t="shared" si="189"/>
        <v>0</v>
      </c>
      <c r="BR280" s="232">
        <f t="shared" si="190"/>
        <v>0</v>
      </c>
      <c r="BS280" s="184"/>
      <c r="BT280" s="97"/>
      <c r="BU280" s="171">
        <f t="shared" si="191"/>
        <v>224</v>
      </c>
      <c r="BV280" s="175">
        <f t="shared" si="192"/>
        <v>43</v>
      </c>
      <c r="BW280" s="176">
        <f t="shared" si="193"/>
        <v>267</v>
      </c>
    </row>
    <row r="281" spans="1:75" s="35" customFormat="1" ht="84.95" customHeight="1" x14ac:dyDescent="0.3">
      <c r="A281" s="214">
        <v>393</v>
      </c>
      <c r="B281" s="104" t="s">
        <v>1473</v>
      </c>
      <c r="C281" s="217" t="s">
        <v>18</v>
      </c>
      <c r="D281" s="206">
        <v>41416</v>
      </c>
      <c r="E281" s="74">
        <f t="shared" si="203"/>
        <v>2327.5792000000001</v>
      </c>
      <c r="F281" s="75">
        <f t="shared" si="204"/>
        <v>43743.5792</v>
      </c>
      <c r="G281" s="74">
        <f t="shared" si="205"/>
        <v>8311.2800480000005</v>
      </c>
      <c r="H281" s="76">
        <f t="shared" si="206"/>
        <v>52054.859248000001</v>
      </c>
      <c r="I281" s="105"/>
      <c r="J281" s="106"/>
      <c r="K281" s="107"/>
      <c r="L281" s="80"/>
      <c r="M281" s="81">
        <f t="shared" si="194"/>
        <v>0</v>
      </c>
      <c r="N281" s="82"/>
      <c r="O281" s="83">
        <f t="shared" si="195"/>
        <v>0</v>
      </c>
      <c r="P281" s="83">
        <f t="shared" si="196"/>
        <v>0</v>
      </c>
      <c r="Q281" s="108"/>
      <c r="R281" s="80"/>
      <c r="S281" s="81">
        <f t="shared" si="197"/>
        <v>0</v>
      </c>
      <c r="T281" s="82"/>
      <c r="U281" s="83">
        <f t="shared" si="198"/>
        <v>0</v>
      </c>
      <c r="V281" s="83">
        <f t="shared" si="199"/>
        <v>0</v>
      </c>
      <c r="W281" s="109"/>
      <c r="X281" s="80"/>
      <c r="Y281" s="81">
        <f t="shared" si="200"/>
        <v>0</v>
      </c>
      <c r="Z281" s="82"/>
      <c r="AA281" s="83">
        <f t="shared" si="201"/>
        <v>0</v>
      </c>
      <c r="AB281" s="83">
        <f t="shared" si="202"/>
        <v>0</v>
      </c>
      <c r="AC281" s="109"/>
      <c r="AD281" s="85" t="e">
        <f t="shared" si="183"/>
        <v>#DIV/0!</v>
      </c>
      <c r="AE281" s="86"/>
      <c r="AF281" s="87"/>
      <c r="AG281" s="88"/>
      <c r="AH281" s="114"/>
      <c r="AI281" s="86"/>
      <c r="AJ281" s="87"/>
      <c r="AK281" s="88"/>
      <c r="AL281" s="114"/>
      <c r="AM281" s="86"/>
      <c r="AN281" s="87"/>
      <c r="AO281" s="90"/>
      <c r="AP281" s="91"/>
      <c r="AQ281" s="86"/>
      <c r="AR281" s="87"/>
      <c r="AS281" s="90"/>
      <c r="AT281" s="91"/>
      <c r="AU281" s="86"/>
      <c r="AV281" s="87"/>
      <c r="AW281" s="90"/>
      <c r="AX281" s="197"/>
      <c r="AY281" s="243"/>
      <c r="AZ281" s="92"/>
      <c r="BA281" s="29"/>
      <c r="BB281" s="99">
        <f t="shared" si="207"/>
        <v>47680.501328000006</v>
      </c>
      <c r="BC281" s="93"/>
      <c r="BD281" s="93"/>
      <c r="BE281" s="93"/>
      <c r="BF281" s="93"/>
      <c r="BG281" s="93"/>
      <c r="BH281" s="93"/>
      <c r="BI281" s="93"/>
      <c r="BJ281" s="93"/>
      <c r="BK281" s="94">
        <f t="shared" si="184"/>
        <v>1</v>
      </c>
      <c r="BM281" s="95">
        <f t="shared" si="185"/>
        <v>47680.501328000006</v>
      </c>
      <c r="BN281" s="96">
        <f t="shared" si="186"/>
        <v>47680.501328000006</v>
      </c>
      <c r="BO281" s="248">
        <f t="shared" si="187"/>
        <v>47680.501328000006</v>
      </c>
      <c r="BP281" s="183">
        <f t="shared" si="188"/>
        <v>47680.501328000006</v>
      </c>
      <c r="BQ281" s="184">
        <f t="shared" si="189"/>
        <v>0</v>
      </c>
      <c r="BR281" s="232">
        <f t="shared" si="190"/>
        <v>0</v>
      </c>
      <c r="BS281" s="184"/>
      <c r="BT281" s="97"/>
      <c r="BU281" s="171">
        <f t="shared" si="191"/>
        <v>47681</v>
      </c>
      <c r="BV281" s="175">
        <f t="shared" si="192"/>
        <v>9059</v>
      </c>
      <c r="BW281" s="176">
        <f t="shared" si="193"/>
        <v>56740</v>
      </c>
    </row>
    <row r="282" spans="1:75" s="35" customFormat="1" ht="84.95" customHeight="1" x14ac:dyDescent="0.3">
      <c r="A282" s="214">
        <v>394</v>
      </c>
      <c r="B282" s="104" t="s">
        <v>848</v>
      </c>
      <c r="C282" s="217" t="s">
        <v>18</v>
      </c>
      <c r="D282" s="206">
        <v>119742</v>
      </c>
      <c r="E282" s="74">
        <f t="shared" si="203"/>
        <v>6729.5003999999999</v>
      </c>
      <c r="F282" s="75">
        <f t="shared" si="204"/>
        <v>126471.5004</v>
      </c>
      <c r="G282" s="74">
        <f t="shared" si="205"/>
        <v>24029.585075999999</v>
      </c>
      <c r="H282" s="76">
        <f t="shared" si="206"/>
        <v>150501.08547600001</v>
      </c>
      <c r="I282" s="105"/>
      <c r="J282" s="106"/>
      <c r="K282" s="107"/>
      <c r="L282" s="80"/>
      <c r="M282" s="81">
        <f t="shared" si="194"/>
        <v>0</v>
      </c>
      <c r="N282" s="82"/>
      <c r="O282" s="83">
        <f t="shared" si="195"/>
        <v>0</v>
      </c>
      <c r="P282" s="83">
        <f t="shared" si="196"/>
        <v>0</v>
      </c>
      <c r="Q282" s="108"/>
      <c r="R282" s="80"/>
      <c r="S282" s="81">
        <f t="shared" si="197"/>
        <v>0</v>
      </c>
      <c r="T282" s="82"/>
      <c r="U282" s="83">
        <f t="shared" si="198"/>
        <v>0</v>
      </c>
      <c r="V282" s="83">
        <f t="shared" si="199"/>
        <v>0</v>
      </c>
      <c r="W282" s="109"/>
      <c r="X282" s="80"/>
      <c r="Y282" s="81">
        <f t="shared" si="200"/>
        <v>0</v>
      </c>
      <c r="Z282" s="82"/>
      <c r="AA282" s="83">
        <f t="shared" si="201"/>
        <v>0</v>
      </c>
      <c r="AB282" s="83">
        <f t="shared" si="202"/>
        <v>0</v>
      </c>
      <c r="AC282" s="109"/>
      <c r="AD282" s="85" t="e">
        <f t="shared" si="183"/>
        <v>#DIV/0!</v>
      </c>
      <c r="AE282" s="86"/>
      <c r="AF282" s="87"/>
      <c r="AG282" s="88"/>
      <c r="AH282" s="114"/>
      <c r="AI282" s="86"/>
      <c r="AJ282" s="87"/>
      <c r="AK282" s="88"/>
      <c r="AL282" s="114"/>
      <c r="AM282" s="86"/>
      <c r="AN282" s="87"/>
      <c r="AO282" s="90"/>
      <c r="AP282" s="91"/>
      <c r="AQ282" s="86"/>
      <c r="AR282" s="87"/>
      <c r="AS282" s="90"/>
      <c r="AT282" s="91"/>
      <c r="AU282" s="86"/>
      <c r="AV282" s="87"/>
      <c r="AW282" s="90"/>
      <c r="AX282" s="197"/>
      <c r="AY282" s="243"/>
      <c r="AZ282" s="92"/>
      <c r="BA282" s="29"/>
      <c r="BB282" s="99">
        <f t="shared" si="207"/>
        <v>137853.93543600003</v>
      </c>
      <c r="BC282" s="93"/>
      <c r="BD282" s="93"/>
      <c r="BE282" s="93"/>
      <c r="BF282" s="93"/>
      <c r="BG282" s="93"/>
      <c r="BH282" s="93"/>
      <c r="BI282" s="93"/>
      <c r="BJ282" s="93"/>
      <c r="BK282" s="94">
        <f t="shared" si="184"/>
        <v>1</v>
      </c>
      <c r="BM282" s="95">
        <f t="shared" si="185"/>
        <v>137853.93543600003</v>
      </c>
      <c r="BN282" s="96">
        <f t="shared" si="186"/>
        <v>137853.93543600003</v>
      </c>
      <c r="BO282" s="248">
        <f t="shared" si="187"/>
        <v>137853.93543600003</v>
      </c>
      <c r="BP282" s="183">
        <f t="shared" si="188"/>
        <v>137853.93543600003</v>
      </c>
      <c r="BQ282" s="184">
        <f t="shared" si="189"/>
        <v>0</v>
      </c>
      <c r="BR282" s="232">
        <f t="shared" si="190"/>
        <v>0</v>
      </c>
      <c r="BS282" s="184"/>
      <c r="BT282" s="97"/>
      <c r="BU282" s="171">
        <f t="shared" si="191"/>
        <v>137854</v>
      </c>
      <c r="BV282" s="175">
        <f t="shared" si="192"/>
        <v>26192</v>
      </c>
      <c r="BW282" s="176">
        <f t="shared" si="193"/>
        <v>164046</v>
      </c>
    </row>
    <row r="283" spans="1:75" s="35" customFormat="1" ht="84.95" customHeight="1" x14ac:dyDescent="0.3">
      <c r="A283" s="214">
        <v>395</v>
      </c>
      <c r="B283" s="104" t="s">
        <v>849</v>
      </c>
      <c r="C283" s="217" t="s">
        <v>18</v>
      </c>
      <c r="D283" s="206">
        <v>119742</v>
      </c>
      <c r="E283" s="74">
        <f t="shared" si="203"/>
        <v>6729.5003999999999</v>
      </c>
      <c r="F283" s="75">
        <f t="shared" si="204"/>
        <v>126471.5004</v>
      </c>
      <c r="G283" s="74">
        <f t="shared" si="205"/>
        <v>24029.585075999999</v>
      </c>
      <c r="H283" s="76">
        <f t="shared" si="206"/>
        <v>150501.08547600001</v>
      </c>
      <c r="I283" s="105"/>
      <c r="J283" s="106"/>
      <c r="K283" s="107"/>
      <c r="L283" s="80"/>
      <c r="M283" s="81">
        <f t="shared" si="194"/>
        <v>0</v>
      </c>
      <c r="N283" s="82"/>
      <c r="O283" s="83">
        <f t="shared" si="195"/>
        <v>0</v>
      </c>
      <c r="P283" s="83">
        <f t="shared" si="196"/>
        <v>0</v>
      </c>
      <c r="Q283" s="108"/>
      <c r="R283" s="80"/>
      <c r="S283" s="81">
        <f t="shared" si="197"/>
        <v>0</v>
      </c>
      <c r="T283" s="82"/>
      <c r="U283" s="83">
        <f t="shared" si="198"/>
        <v>0</v>
      </c>
      <c r="V283" s="83">
        <f t="shared" si="199"/>
        <v>0</v>
      </c>
      <c r="W283" s="109"/>
      <c r="X283" s="80"/>
      <c r="Y283" s="81">
        <f t="shared" si="200"/>
        <v>0</v>
      </c>
      <c r="Z283" s="82"/>
      <c r="AA283" s="83">
        <f t="shared" si="201"/>
        <v>0</v>
      </c>
      <c r="AB283" s="83">
        <f t="shared" si="202"/>
        <v>0</v>
      </c>
      <c r="AC283" s="109"/>
      <c r="AD283" s="85" t="e">
        <f t="shared" si="183"/>
        <v>#DIV/0!</v>
      </c>
      <c r="AE283" s="86"/>
      <c r="AF283" s="87"/>
      <c r="AG283" s="88"/>
      <c r="AH283" s="114"/>
      <c r="AI283" s="86"/>
      <c r="AJ283" s="87"/>
      <c r="AK283" s="88"/>
      <c r="AL283" s="114"/>
      <c r="AM283" s="86"/>
      <c r="AN283" s="87"/>
      <c r="AO283" s="90"/>
      <c r="AP283" s="91"/>
      <c r="AQ283" s="86"/>
      <c r="AR283" s="87"/>
      <c r="AS283" s="90"/>
      <c r="AT283" s="91"/>
      <c r="AU283" s="86"/>
      <c r="AV283" s="87"/>
      <c r="AW283" s="90"/>
      <c r="AX283" s="197"/>
      <c r="AY283" s="243"/>
      <c r="AZ283" s="92"/>
      <c r="BA283" s="29"/>
      <c r="BB283" s="99">
        <f t="shared" si="207"/>
        <v>137853.93543600003</v>
      </c>
      <c r="BC283" s="93"/>
      <c r="BD283" s="93"/>
      <c r="BE283" s="93"/>
      <c r="BF283" s="93"/>
      <c r="BG283" s="93"/>
      <c r="BH283" s="93"/>
      <c r="BI283" s="93"/>
      <c r="BJ283" s="93"/>
      <c r="BK283" s="94">
        <f t="shared" si="184"/>
        <v>1</v>
      </c>
      <c r="BM283" s="95">
        <f t="shared" si="185"/>
        <v>137853.93543600003</v>
      </c>
      <c r="BN283" s="96">
        <f t="shared" si="186"/>
        <v>137853.93543600003</v>
      </c>
      <c r="BO283" s="248">
        <f t="shared" si="187"/>
        <v>137853.93543600003</v>
      </c>
      <c r="BP283" s="183">
        <f t="shared" si="188"/>
        <v>137853.93543600003</v>
      </c>
      <c r="BQ283" s="184">
        <f t="shared" si="189"/>
        <v>0</v>
      </c>
      <c r="BR283" s="232">
        <f t="shared" si="190"/>
        <v>0</v>
      </c>
      <c r="BS283" s="184"/>
      <c r="BT283" s="97"/>
      <c r="BU283" s="171">
        <f t="shared" si="191"/>
        <v>137854</v>
      </c>
      <c r="BV283" s="175">
        <f t="shared" si="192"/>
        <v>26192</v>
      </c>
      <c r="BW283" s="176">
        <f t="shared" si="193"/>
        <v>164046</v>
      </c>
    </row>
    <row r="284" spans="1:75" s="35" customFormat="1" ht="84.95" customHeight="1" x14ac:dyDescent="0.3">
      <c r="A284" s="214">
        <v>398</v>
      </c>
      <c r="B284" s="104" t="s">
        <v>854</v>
      </c>
      <c r="C284" s="217" t="s">
        <v>18</v>
      </c>
      <c r="D284" s="206">
        <v>25436</v>
      </c>
      <c r="E284" s="74">
        <f t="shared" si="203"/>
        <v>1429.5032000000001</v>
      </c>
      <c r="F284" s="75">
        <f t="shared" si="204"/>
        <v>26865.503199999999</v>
      </c>
      <c r="G284" s="74">
        <f t="shared" si="205"/>
        <v>5104.445608</v>
      </c>
      <c r="H284" s="76">
        <f t="shared" si="206"/>
        <v>31969.948808000001</v>
      </c>
      <c r="I284" s="105"/>
      <c r="J284" s="106"/>
      <c r="K284" s="107"/>
      <c r="L284" s="80"/>
      <c r="M284" s="81">
        <f t="shared" si="194"/>
        <v>0</v>
      </c>
      <c r="N284" s="82"/>
      <c r="O284" s="83">
        <f t="shared" si="195"/>
        <v>0</v>
      </c>
      <c r="P284" s="83">
        <f t="shared" si="196"/>
        <v>0</v>
      </c>
      <c r="Q284" s="108"/>
      <c r="R284" s="80"/>
      <c r="S284" s="81">
        <f t="shared" si="197"/>
        <v>0</v>
      </c>
      <c r="T284" s="82"/>
      <c r="U284" s="83">
        <f t="shared" si="198"/>
        <v>0</v>
      </c>
      <c r="V284" s="83">
        <f t="shared" si="199"/>
        <v>0</v>
      </c>
      <c r="W284" s="109"/>
      <c r="X284" s="80"/>
      <c r="Y284" s="81">
        <f t="shared" si="200"/>
        <v>0</v>
      </c>
      <c r="Z284" s="82"/>
      <c r="AA284" s="83">
        <f t="shared" si="201"/>
        <v>0</v>
      </c>
      <c r="AB284" s="83">
        <f t="shared" si="202"/>
        <v>0</v>
      </c>
      <c r="AC284" s="109"/>
      <c r="AD284" s="85" t="e">
        <f t="shared" si="183"/>
        <v>#DIV/0!</v>
      </c>
      <c r="AE284" s="86"/>
      <c r="AF284" s="87"/>
      <c r="AG284" s="88"/>
      <c r="AH284" s="114"/>
      <c r="AI284" s="86"/>
      <c r="AJ284" s="87"/>
      <c r="AK284" s="88"/>
      <c r="AL284" s="114"/>
      <c r="AM284" s="86"/>
      <c r="AN284" s="87"/>
      <c r="AO284" s="90"/>
      <c r="AP284" s="91"/>
      <c r="AQ284" s="86"/>
      <c r="AR284" s="87"/>
      <c r="AS284" s="90"/>
      <c r="AT284" s="91"/>
      <c r="AU284" s="86"/>
      <c r="AV284" s="87"/>
      <c r="AW284" s="90"/>
      <c r="AX284" s="197"/>
      <c r="AY284" s="243"/>
      <c r="AZ284" s="92"/>
      <c r="BA284" s="29"/>
      <c r="BB284" s="99">
        <f t="shared" si="207"/>
        <v>29283.398488000003</v>
      </c>
      <c r="BC284" s="93"/>
      <c r="BD284" s="93"/>
      <c r="BE284" s="93"/>
      <c r="BF284" s="93"/>
      <c r="BG284" s="93"/>
      <c r="BH284" s="93"/>
      <c r="BI284" s="93"/>
      <c r="BJ284" s="93"/>
      <c r="BK284" s="94">
        <f t="shared" si="184"/>
        <v>1</v>
      </c>
      <c r="BM284" s="95">
        <f t="shared" si="185"/>
        <v>29283.398488000003</v>
      </c>
      <c r="BN284" s="96">
        <f t="shared" si="186"/>
        <v>29283.398488000003</v>
      </c>
      <c r="BO284" s="248">
        <f t="shared" si="187"/>
        <v>29283.398488000003</v>
      </c>
      <c r="BP284" s="183">
        <f t="shared" si="188"/>
        <v>29283.398488000003</v>
      </c>
      <c r="BQ284" s="184">
        <f t="shared" si="189"/>
        <v>0</v>
      </c>
      <c r="BR284" s="232">
        <f t="shared" si="190"/>
        <v>0</v>
      </c>
      <c r="BS284" s="184"/>
      <c r="BT284" s="97"/>
      <c r="BU284" s="171">
        <f t="shared" si="191"/>
        <v>29283</v>
      </c>
      <c r="BV284" s="175">
        <f t="shared" si="192"/>
        <v>5564</v>
      </c>
      <c r="BW284" s="176">
        <f t="shared" si="193"/>
        <v>34847</v>
      </c>
    </row>
    <row r="285" spans="1:75" s="35" customFormat="1" ht="84.95" customHeight="1" x14ac:dyDescent="0.3">
      <c r="A285" s="214">
        <v>399</v>
      </c>
      <c r="B285" s="104" t="s">
        <v>855</v>
      </c>
      <c r="C285" s="217" t="s">
        <v>18</v>
      </c>
      <c r="D285" s="206">
        <v>91</v>
      </c>
      <c r="E285" s="74">
        <f t="shared" si="203"/>
        <v>5.1142000000000003</v>
      </c>
      <c r="F285" s="75">
        <f t="shared" si="204"/>
        <v>96.114199999999997</v>
      </c>
      <c r="G285" s="74">
        <f t="shared" si="205"/>
        <v>18.261697999999999</v>
      </c>
      <c r="H285" s="76">
        <f t="shared" si="206"/>
        <v>114.37589799999999</v>
      </c>
      <c r="I285" s="105"/>
      <c r="J285" s="106"/>
      <c r="K285" s="107"/>
      <c r="L285" s="80"/>
      <c r="M285" s="81">
        <f t="shared" si="194"/>
        <v>0</v>
      </c>
      <c r="N285" s="82"/>
      <c r="O285" s="83">
        <f t="shared" si="195"/>
        <v>0</v>
      </c>
      <c r="P285" s="83">
        <f t="shared" si="196"/>
        <v>0</v>
      </c>
      <c r="Q285" s="108"/>
      <c r="R285" s="80"/>
      <c r="S285" s="81">
        <f t="shared" si="197"/>
        <v>0</v>
      </c>
      <c r="T285" s="82"/>
      <c r="U285" s="83">
        <f t="shared" si="198"/>
        <v>0</v>
      </c>
      <c r="V285" s="83">
        <f t="shared" si="199"/>
        <v>0</v>
      </c>
      <c r="W285" s="109"/>
      <c r="X285" s="80"/>
      <c r="Y285" s="81">
        <f t="shared" si="200"/>
        <v>0</v>
      </c>
      <c r="Z285" s="82"/>
      <c r="AA285" s="83">
        <f t="shared" si="201"/>
        <v>0</v>
      </c>
      <c r="AB285" s="83">
        <f t="shared" si="202"/>
        <v>0</v>
      </c>
      <c r="AC285" s="109"/>
      <c r="AD285" s="85" t="e">
        <f t="shared" si="183"/>
        <v>#DIV/0!</v>
      </c>
      <c r="AE285" s="86"/>
      <c r="AF285" s="87"/>
      <c r="AG285" s="88"/>
      <c r="AH285" s="114"/>
      <c r="AI285" s="86"/>
      <c r="AJ285" s="87"/>
      <c r="AK285" s="88"/>
      <c r="AL285" s="114"/>
      <c r="AM285" s="86"/>
      <c r="AN285" s="87"/>
      <c r="AO285" s="90"/>
      <c r="AP285" s="91"/>
      <c r="AQ285" s="86"/>
      <c r="AR285" s="87"/>
      <c r="AS285" s="90"/>
      <c r="AT285" s="91"/>
      <c r="AU285" s="86"/>
      <c r="AV285" s="87"/>
      <c r="AW285" s="90"/>
      <c r="AX285" s="197"/>
      <c r="AY285" s="243"/>
      <c r="AZ285" s="92"/>
      <c r="BA285" s="29"/>
      <c r="BB285" s="99">
        <f t="shared" si="207"/>
        <v>104.76447800000001</v>
      </c>
      <c r="BC285" s="93"/>
      <c r="BD285" s="93"/>
      <c r="BE285" s="93"/>
      <c r="BF285" s="93"/>
      <c r="BG285" s="93"/>
      <c r="BH285" s="93"/>
      <c r="BI285" s="93"/>
      <c r="BJ285" s="93"/>
      <c r="BK285" s="94">
        <f t="shared" si="184"/>
        <v>1</v>
      </c>
      <c r="BM285" s="95">
        <f t="shared" si="185"/>
        <v>104.76447800000001</v>
      </c>
      <c r="BN285" s="96">
        <f t="shared" si="186"/>
        <v>104.76447800000001</v>
      </c>
      <c r="BO285" s="248">
        <f t="shared" si="187"/>
        <v>104.76447800000001</v>
      </c>
      <c r="BP285" s="183">
        <f t="shared" si="188"/>
        <v>104.76447800000001</v>
      </c>
      <c r="BQ285" s="184">
        <f t="shared" si="189"/>
        <v>0</v>
      </c>
      <c r="BR285" s="232">
        <f t="shared" si="190"/>
        <v>0</v>
      </c>
      <c r="BS285" s="184"/>
      <c r="BT285" s="97"/>
      <c r="BU285" s="171">
        <f t="shared" si="191"/>
        <v>105</v>
      </c>
      <c r="BV285" s="175">
        <f t="shared" si="192"/>
        <v>20</v>
      </c>
      <c r="BW285" s="176">
        <f t="shared" si="193"/>
        <v>125</v>
      </c>
    </row>
    <row r="286" spans="1:75" s="35" customFormat="1" ht="84.95" customHeight="1" x14ac:dyDescent="0.3">
      <c r="A286" s="214">
        <v>405</v>
      </c>
      <c r="B286" s="104" t="s">
        <v>866</v>
      </c>
      <c r="C286" s="217" t="s">
        <v>18</v>
      </c>
      <c r="D286" s="206">
        <v>272</v>
      </c>
      <c r="E286" s="74">
        <f t="shared" si="203"/>
        <v>15.2864</v>
      </c>
      <c r="F286" s="75">
        <f t="shared" si="204"/>
        <v>287.28640000000001</v>
      </c>
      <c r="G286" s="74">
        <f t="shared" si="205"/>
        <v>54.584416000000004</v>
      </c>
      <c r="H286" s="76">
        <f t="shared" si="206"/>
        <v>341.87081599999999</v>
      </c>
      <c r="I286" s="105"/>
      <c r="J286" s="106"/>
      <c r="K286" s="107"/>
      <c r="L286" s="80"/>
      <c r="M286" s="81">
        <f t="shared" si="194"/>
        <v>0</v>
      </c>
      <c r="N286" s="82"/>
      <c r="O286" s="83">
        <f t="shared" si="195"/>
        <v>0</v>
      </c>
      <c r="P286" s="83">
        <f t="shared" si="196"/>
        <v>0</v>
      </c>
      <c r="Q286" s="108"/>
      <c r="R286" s="80"/>
      <c r="S286" s="81">
        <f t="shared" si="197"/>
        <v>0</v>
      </c>
      <c r="T286" s="82"/>
      <c r="U286" s="83">
        <f t="shared" si="198"/>
        <v>0</v>
      </c>
      <c r="V286" s="83">
        <f t="shared" si="199"/>
        <v>0</v>
      </c>
      <c r="W286" s="109"/>
      <c r="X286" s="80"/>
      <c r="Y286" s="81">
        <f t="shared" si="200"/>
        <v>0</v>
      </c>
      <c r="Z286" s="82"/>
      <c r="AA286" s="83">
        <f t="shared" si="201"/>
        <v>0</v>
      </c>
      <c r="AB286" s="83">
        <f t="shared" si="202"/>
        <v>0</v>
      </c>
      <c r="AC286" s="109"/>
      <c r="AD286" s="85" t="e">
        <f t="shared" si="183"/>
        <v>#DIV/0!</v>
      </c>
      <c r="AE286" s="86"/>
      <c r="AF286" s="87"/>
      <c r="AG286" s="88"/>
      <c r="AH286" s="114"/>
      <c r="AI286" s="86"/>
      <c r="AJ286" s="87"/>
      <c r="AK286" s="88"/>
      <c r="AL286" s="114"/>
      <c r="AM286" s="86"/>
      <c r="AN286" s="87"/>
      <c r="AO286" s="90"/>
      <c r="AP286" s="91"/>
      <c r="AQ286" s="86"/>
      <c r="AR286" s="87"/>
      <c r="AS286" s="90"/>
      <c r="AT286" s="91"/>
      <c r="AU286" s="86"/>
      <c r="AV286" s="87"/>
      <c r="AW286" s="90"/>
      <c r="AX286" s="197"/>
      <c r="AY286" s="243"/>
      <c r="AZ286" s="92"/>
      <c r="BA286" s="29"/>
      <c r="BB286" s="99">
        <f t="shared" si="207"/>
        <v>313.14217600000006</v>
      </c>
      <c r="BC286" s="93"/>
      <c r="BD286" s="93"/>
      <c r="BE286" s="93"/>
      <c r="BF286" s="93"/>
      <c r="BG286" s="93"/>
      <c r="BH286" s="93"/>
      <c r="BI286" s="93"/>
      <c r="BJ286" s="93"/>
      <c r="BK286" s="94">
        <f t="shared" si="184"/>
        <v>1</v>
      </c>
      <c r="BM286" s="95">
        <f t="shared" si="185"/>
        <v>313.14217600000006</v>
      </c>
      <c r="BN286" s="96">
        <f t="shared" si="186"/>
        <v>313.14217600000006</v>
      </c>
      <c r="BO286" s="248">
        <f t="shared" si="187"/>
        <v>313.14217600000006</v>
      </c>
      <c r="BP286" s="183">
        <f t="shared" si="188"/>
        <v>313.14217600000006</v>
      </c>
      <c r="BQ286" s="184">
        <f t="shared" si="189"/>
        <v>0</v>
      </c>
      <c r="BR286" s="232">
        <f t="shared" si="190"/>
        <v>0</v>
      </c>
      <c r="BS286" s="184"/>
      <c r="BT286" s="97"/>
      <c r="BU286" s="171">
        <f t="shared" si="191"/>
        <v>313</v>
      </c>
      <c r="BV286" s="175">
        <f t="shared" si="192"/>
        <v>59</v>
      </c>
      <c r="BW286" s="176">
        <f t="shared" si="193"/>
        <v>372</v>
      </c>
    </row>
    <row r="287" spans="1:75" s="35" customFormat="1" ht="84.95" customHeight="1" x14ac:dyDescent="0.3">
      <c r="A287" s="214">
        <v>407</v>
      </c>
      <c r="B287" s="104" t="s">
        <v>869</v>
      </c>
      <c r="C287" s="217" t="s">
        <v>18</v>
      </c>
      <c r="D287" s="206">
        <v>22820</v>
      </c>
      <c r="E287" s="74">
        <f t="shared" si="203"/>
        <v>1282.4839999999999</v>
      </c>
      <c r="F287" s="75">
        <f t="shared" si="204"/>
        <v>24102.484</v>
      </c>
      <c r="G287" s="74">
        <f t="shared" si="205"/>
        <v>4579.4719599999999</v>
      </c>
      <c r="H287" s="76">
        <f t="shared" si="206"/>
        <v>28681.955959999999</v>
      </c>
      <c r="I287" s="105"/>
      <c r="J287" s="106"/>
      <c r="K287" s="107"/>
      <c r="L287" s="80"/>
      <c r="M287" s="81">
        <f t="shared" si="194"/>
        <v>0</v>
      </c>
      <c r="N287" s="82"/>
      <c r="O287" s="83">
        <f t="shared" si="195"/>
        <v>0</v>
      </c>
      <c r="P287" s="83">
        <f t="shared" si="196"/>
        <v>0</v>
      </c>
      <c r="Q287" s="108"/>
      <c r="R287" s="80"/>
      <c r="S287" s="81">
        <f t="shared" si="197"/>
        <v>0</v>
      </c>
      <c r="T287" s="82"/>
      <c r="U287" s="83">
        <f t="shared" si="198"/>
        <v>0</v>
      </c>
      <c r="V287" s="83">
        <f t="shared" si="199"/>
        <v>0</v>
      </c>
      <c r="W287" s="109"/>
      <c r="X287" s="80"/>
      <c r="Y287" s="81">
        <f t="shared" si="200"/>
        <v>0</v>
      </c>
      <c r="Z287" s="82"/>
      <c r="AA287" s="83">
        <f t="shared" si="201"/>
        <v>0</v>
      </c>
      <c r="AB287" s="83">
        <f t="shared" si="202"/>
        <v>0</v>
      </c>
      <c r="AC287" s="109"/>
      <c r="AD287" s="85" t="e">
        <f t="shared" si="183"/>
        <v>#DIV/0!</v>
      </c>
      <c r="AE287" s="86"/>
      <c r="AF287" s="87"/>
      <c r="AG287" s="88"/>
      <c r="AH287" s="114"/>
      <c r="AI287" s="86"/>
      <c r="AJ287" s="87"/>
      <c r="AK287" s="88"/>
      <c r="AL287" s="114"/>
      <c r="AM287" s="86"/>
      <c r="AN287" s="87"/>
      <c r="AO287" s="90"/>
      <c r="AP287" s="91"/>
      <c r="AQ287" s="86"/>
      <c r="AR287" s="87"/>
      <c r="AS287" s="90"/>
      <c r="AT287" s="91"/>
      <c r="AU287" s="86"/>
      <c r="AV287" s="87"/>
      <c r="AW287" s="90"/>
      <c r="AX287" s="197"/>
      <c r="AY287" s="243"/>
      <c r="AZ287" s="92"/>
      <c r="BA287" s="29"/>
      <c r="BB287" s="99">
        <f t="shared" si="207"/>
        <v>26271.707560000003</v>
      </c>
      <c r="BC287" s="93"/>
      <c r="BD287" s="93"/>
      <c r="BE287" s="93"/>
      <c r="BF287" s="93"/>
      <c r="BG287" s="93"/>
      <c r="BH287" s="93"/>
      <c r="BI287" s="93"/>
      <c r="BJ287" s="93"/>
      <c r="BK287" s="94">
        <f t="shared" si="184"/>
        <v>1</v>
      </c>
      <c r="BM287" s="95">
        <f t="shared" si="185"/>
        <v>26271.707560000003</v>
      </c>
      <c r="BN287" s="96">
        <f t="shared" si="186"/>
        <v>26271.707560000003</v>
      </c>
      <c r="BO287" s="248">
        <f t="shared" si="187"/>
        <v>26271.707560000003</v>
      </c>
      <c r="BP287" s="183">
        <f t="shared" si="188"/>
        <v>26271.707560000003</v>
      </c>
      <c r="BQ287" s="184">
        <f t="shared" si="189"/>
        <v>0</v>
      </c>
      <c r="BR287" s="232">
        <f t="shared" si="190"/>
        <v>0</v>
      </c>
      <c r="BS287" s="184"/>
      <c r="BT287" s="97"/>
      <c r="BU287" s="171">
        <f t="shared" si="191"/>
        <v>26272</v>
      </c>
      <c r="BV287" s="175">
        <f t="shared" si="192"/>
        <v>4992</v>
      </c>
      <c r="BW287" s="176">
        <f t="shared" si="193"/>
        <v>31264</v>
      </c>
    </row>
    <row r="288" spans="1:75" s="35" customFormat="1" ht="84.95" customHeight="1" x14ac:dyDescent="0.3">
      <c r="A288" s="214">
        <v>417</v>
      </c>
      <c r="B288" s="104" t="s">
        <v>887</v>
      </c>
      <c r="C288" s="217" t="s">
        <v>18</v>
      </c>
      <c r="D288" s="206">
        <v>104079</v>
      </c>
      <c r="E288" s="74">
        <f t="shared" si="203"/>
        <v>5849.2398000000003</v>
      </c>
      <c r="F288" s="75">
        <f t="shared" si="204"/>
        <v>109928.2398</v>
      </c>
      <c r="G288" s="74">
        <f t="shared" si="205"/>
        <v>20886.365561999999</v>
      </c>
      <c r="H288" s="76">
        <f t="shared" si="206"/>
        <v>130814.605362</v>
      </c>
      <c r="I288" s="105"/>
      <c r="J288" s="106"/>
      <c r="K288" s="107"/>
      <c r="L288" s="80"/>
      <c r="M288" s="81">
        <f t="shared" si="194"/>
        <v>0</v>
      </c>
      <c r="N288" s="82"/>
      <c r="O288" s="83">
        <f t="shared" si="195"/>
        <v>0</v>
      </c>
      <c r="P288" s="83">
        <f t="shared" si="196"/>
        <v>0</v>
      </c>
      <c r="Q288" s="108"/>
      <c r="R288" s="80"/>
      <c r="S288" s="81">
        <f t="shared" si="197"/>
        <v>0</v>
      </c>
      <c r="T288" s="82"/>
      <c r="U288" s="83">
        <f t="shared" si="198"/>
        <v>0</v>
      </c>
      <c r="V288" s="83">
        <f t="shared" si="199"/>
        <v>0</v>
      </c>
      <c r="W288" s="109"/>
      <c r="X288" s="80"/>
      <c r="Y288" s="81">
        <f t="shared" si="200"/>
        <v>0</v>
      </c>
      <c r="Z288" s="82"/>
      <c r="AA288" s="83">
        <f t="shared" si="201"/>
        <v>0</v>
      </c>
      <c r="AB288" s="83">
        <f t="shared" si="202"/>
        <v>0</v>
      </c>
      <c r="AC288" s="109"/>
      <c r="AD288" s="85" t="e">
        <f t="shared" si="183"/>
        <v>#DIV/0!</v>
      </c>
      <c r="AE288" s="86"/>
      <c r="AF288" s="87"/>
      <c r="AG288" s="88"/>
      <c r="AH288" s="114"/>
      <c r="AI288" s="86"/>
      <c r="AJ288" s="87"/>
      <c r="AK288" s="88"/>
      <c r="AL288" s="114"/>
      <c r="AM288" s="86"/>
      <c r="AN288" s="87"/>
      <c r="AO288" s="90"/>
      <c r="AP288" s="91"/>
      <c r="AQ288" s="86"/>
      <c r="AR288" s="87"/>
      <c r="AS288" s="90"/>
      <c r="AT288" s="91"/>
      <c r="AU288" s="86"/>
      <c r="AV288" s="87"/>
      <c r="AW288" s="90"/>
      <c r="AX288" s="197"/>
      <c r="AY288" s="243"/>
      <c r="AZ288" s="92"/>
      <c r="BA288" s="29"/>
      <c r="BB288" s="99">
        <f t="shared" si="207"/>
        <v>119821.781382</v>
      </c>
      <c r="BC288" s="93"/>
      <c r="BD288" s="93"/>
      <c r="BE288" s="93"/>
      <c r="BF288" s="93"/>
      <c r="BG288" s="93"/>
      <c r="BH288" s="93"/>
      <c r="BI288" s="93"/>
      <c r="BJ288" s="93"/>
      <c r="BK288" s="94">
        <f t="shared" si="184"/>
        <v>1</v>
      </c>
      <c r="BM288" s="95">
        <f t="shared" si="185"/>
        <v>119821.781382</v>
      </c>
      <c r="BN288" s="96">
        <f t="shared" si="186"/>
        <v>119821.781382</v>
      </c>
      <c r="BO288" s="248">
        <f t="shared" si="187"/>
        <v>119821.781382</v>
      </c>
      <c r="BP288" s="183">
        <f t="shared" si="188"/>
        <v>119821.781382</v>
      </c>
      <c r="BQ288" s="184">
        <f t="shared" si="189"/>
        <v>0</v>
      </c>
      <c r="BR288" s="232">
        <f t="shared" si="190"/>
        <v>0</v>
      </c>
      <c r="BS288" s="184"/>
      <c r="BT288" s="97"/>
      <c r="BU288" s="171">
        <f t="shared" si="191"/>
        <v>119822</v>
      </c>
      <c r="BV288" s="175">
        <f t="shared" si="192"/>
        <v>22766</v>
      </c>
      <c r="BW288" s="176">
        <f t="shared" si="193"/>
        <v>142588</v>
      </c>
    </row>
    <row r="289" spans="1:75" s="35" customFormat="1" ht="84.95" customHeight="1" x14ac:dyDescent="0.3">
      <c r="A289" s="214">
        <v>418</v>
      </c>
      <c r="B289" s="104" t="s">
        <v>888</v>
      </c>
      <c r="C289" s="217" t="s">
        <v>18</v>
      </c>
      <c r="D289" s="206">
        <v>39195</v>
      </c>
      <c r="E289" s="74">
        <f t="shared" si="203"/>
        <v>2202.759</v>
      </c>
      <c r="F289" s="75">
        <f t="shared" si="204"/>
        <v>41397.758999999998</v>
      </c>
      <c r="G289" s="74">
        <f t="shared" si="205"/>
        <v>7865.5742099999998</v>
      </c>
      <c r="H289" s="76">
        <f t="shared" si="206"/>
        <v>49263.333209999997</v>
      </c>
      <c r="I289" s="105"/>
      <c r="J289" s="106"/>
      <c r="K289" s="107"/>
      <c r="L289" s="80"/>
      <c r="M289" s="81">
        <f t="shared" si="194"/>
        <v>0</v>
      </c>
      <c r="N289" s="82"/>
      <c r="O289" s="83">
        <f t="shared" si="195"/>
        <v>0</v>
      </c>
      <c r="P289" s="83">
        <f t="shared" si="196"/>
        <v>0</v>
      </c>
      <c r="Q289" s="108"/>
      <c r="R289" s="80"/>
      <c r="S289" s="81">
        <f t="shared" si="197"/>
        <v>0</v>
      </c>
      <c r="T289" s="82"/>
      <c r="U289" s="83">
        <f t="shared" si="198"/>
        <v>0</v>
      </c>
      <c r="V289" s="83">
        <f t="shared" si="199"/>
        <v>0</v>
      </c>
      <c r="W289" s="109"/>
      <c r="X289" s="80"/>
      <c r="Y289" s="81">
        <f t="shared" si="200"/>
        <v>0</v>
      </c>
      <c r="Z289" s="82"/>
      <c r="AA289" s="83">
        <f t="shared" si="201"/>
        <v>0</v>
      </c>
      <c r="AB289" s="83">
        <f t="shared" si="202"/>
        <v>0</v>
      </c>
      <c r="AC289" s="109"/>
      <c r="AD289" s="85" t="e">
        <f t="shared" si="183"/>
        <v>#DIV/0!</v>
      </c>
      <c r="AE289" s="86"/>
      <c r="AF289" s="87"/>
      <c r="AG289" s="88"/>
      <c r="AH289" s="114"/>
      <c r="AI289" s="86"/>
      <c r="AJ289" s="87"/>
      <c r="AK289" s="88"/>
      <c r="AL289" s="114"/>
      <c r="AM289" s="86"/>
      <c r="AN289" s="87"/>
      <c r="AO289" s="90"/>
      <c r="AP289" s="91"/>
      <c r="AQ289" s="86"/>
      <c r="AR289" s="87"/>
      <c r="AS289" s="90"/>
      <c r="AT289" s="91"/>
      <c r="AU289" s="86"/>
      <c r="AV289" s="87"/>
      <c r="AW289" s="90"/>
      <c r="AX289" s="197"/>
      <c r="AY289" s="243"/>
      <c r="AZ289" s="92"/>
      <c r="BA289" s="29"/>
      <c r="BB289" s="99">
        <f t="shared" si="207"/>
        <v>45123.557310000004</v>
      </c>
      <c r="BC289" s="93"/>
      <c r="BD289" s="93"/>
      <c r="BE289" s="93"/>
      <c r="BF289" s="93"/>
      <c r="BG289" s="93"/>
      <c r="BH289" s="93"/>
      <c r="BI289" s="93"/>
      <c r="BJ289" s="93"/>
      <c r="BK289" s="94">
        <f t="shared" si="184"/>
        <v>1</v>
      </c>
      <c r="BM289" s="95">
        <f t="shared" si="185"/>
        <v>45123.557310000004</v>
      </c>
      <c r="BN289" s="96">
        <f t="shared" si="186"/>
        <v>45123.557310000004</v>
      </c>
      <c r="BO289" s="248">
        <f t="shared" si="187"/>
        <v>45123.557310000004</v>
      </c>
      <c r="BP289" s="183">
        <f t="shared" si="188"/>
        <v>45123.557310000004</v>
      </c>
      <c r="BQ289" s="184">
        <f t="shared" si="189"/>
        <v>0</v>
      </c>
      <c r="BR289" s="232">
        <f t="shared" si="190"/>
        <v>0</v>
      </c>
      <c r="BS289" s="184"/>
      <c r="BT289" s="97"/>
      <c r="BU289" s="171">
        <f t="shared" si="191"/>
        <v>45124</v>
      </c>
      <c r="BV289" s="175">
        <f t="shared" si="192"/>
        <v>8574</v>
      </c>
      <c r="BW289" s="176">
        <f t="shared" si="193"/>
        <v>53698</v>
      </c>
    </row>
    <row r="290" spans="1:75" s="35" customFormat="1" ht="84.95" customHeight="1" x14ac:dyDescent="0.3">
      <c r="A290" s="214">
        <v>419</v>
      </c>
      <c r="B290" s="104" t="s">
        <v>889</v>
      </c>
      <c r="C290" s="217" t="s">
        <v>18</v>
      </c>
      <c r="D290" s="206">
        <v>44526</v>
      </c>
      <c r="E290" s="74">
        <f t="shared" si="203"/>
        <v>2502.3611999999998</v>
      </c>
      <c r="F290" s="75">
        <f t="shared" si="204"/>
        <v>47028.361199999999</v>
      </c>
      <c r="G290" s="74">
        <f t="shared" si="205"/>
        <v>8935.3886280000006</v>
      </c>
      <c r="H290" s="76">
        <f t="shared" si="206"/>
        <v>55963.749828</v>
      </c>
      <c r="I290" s="105"/>
      <c r="J290" s="106"/>
      <c r="K290" s="107"/>
      <c r="L290" s="80"/>
      <c r="M290" s="81">
        <f t="shared" si="194"/>
        <v>0</v>
      </c>
      <c r="N290" s="82"/>
      <c r="O290" s="83">
        <f t="shared" si="195"/>
        <v>0</v>
      </c>
      <c r="P290" s="83">
        <f t="shared" si="196"/>
        <v>0</v>
      </c>
      <c r="Q290" s="108"/>
      <c r="R290" s="80"/>
      <c r="S290" s="81">
        <f t="shared" si="197"/>
        <v>0</v>
      </c>
      <c r="T290" s="82"/>
      <c r="U290" s="83">
        <f t="shared" si="198"/>
        <v>0</v>
      </c>
      <c r="V290" s="83">
        <f t="shared" si="199"/>
        <v>0</v>
      </c>
      <c r="W290" s="109"/>
      <c r="X290" s="80"/>
      <c r="Y290" s="81">
        <f t="shared" si="200"/>
        <v>0</v>
      </c>
      <c r="Z290" s="82"/>
      <c r="AA290" s="83">
        <f t="shared" si="201"/>
        <v>0</v>
      </c>
      <c r="AB290" s="83">
        <f t="shared" si="202"/>
        <v>0</v>
      </c>
      <c r="AC290" s="109"/>
      <c r="AD290" s="85" t="e">
        <f t="shared" si="183"/>
        <v>#DIV/0!</v>
      </c>
      <c r="AE290" s="86"/>
      <c r="AF290" s="87"/>
      <c r="AG290" s="88"/>
      <c r="AH290" s="114"/>
      <c r="AI290" s="86"/>
      <c r="AJ290" s="87"/>
      <c r="AK290" s="88"/>
      <c r="AL290" s="114"/>
      <c r="AM290" s="86"/>
      <c r="AN290" s="87"/>
      <c r="AO290" s="90"/>
      <c r="AP290" s="91"/>
      <c r="AQ290" s="86"/>
      <c r="AR290" s="87"/>
      <c r="AS290" s="90"/>
      <c r="AT290" s="91"/>
      <c r="AU290" s="86"/>
      <c r="AV290" s="87"/>
      <c r="AW290" s="90"/>
      <c r="AX290" s="197"/>
      <c r="AY290" s="243"/>
      <c r="AZ290" s="92"/>
      <c r="BA290" s="29"/>
      <c r="BB290" s="99">
        <f t="shared" si="207"/>
        <v>51260.913708</v>
      </c>
      <c r="BC290" s="93"/>
      <c r="BD290" s="93"/>
      <c r="BE290" s="93"/>
      <c r="BF290" s="93"/>
      <c r="BG290" s="93"/>
      <c r="BH290" s="93"/>
      <c r="BI290" s="93"/>
      <c r="BJ290" s="93"/>
      <c r="BK290" s="94">
        <f t="shared" si="184"/>
        <v>1</v>
      </c>
      <c r="BM290" s="95">
        <f t="shared" si="185"/>
        <v>51260.913708</v>
      </c>
      <c r="BN290" s="96">
        <f t="shared" si="186"/>
        <v>51260.913708</v>
      </c>
      <c r="BO290" s="248">
        <f t="shared" si="187"/>
        <v>51260.913708</v>
      </c>
      <c r="BP290" s="183">
        <f t="shared" si="188"/>
        <v>51260.913708</v>
      </c>
      <c r="BQ290" s="184">
        <f t="shared" si="189"/>
        <v>0</v>
      </c>
      <c r="BR290" s="232">
        <f t="shared" si="190"/>
        <v>0</v>
      </c>
      <c r="BS290" s="184"/>
      <c r="BT290" s="97"/>
      <c r="BU290" s="171">
        <f t="shared" si="191"/>
        <v>51261</v>
      </c>
      <c r="BV290" s="175">
        <f t="shared" si="192"/>
        <v>9740</v>
      </c>
      <c r="BW290" s="176">
        <f t="shared" si="193"/>
        <v>61001</v>
      </c>
    </row>
    <row r="291" spans="1:75" s="35" customFormat="1" ht="84.95" customHeight="1" x14ac:dyDescent="0.3">
      <c r="A291" s="214">
        <v>421</v>
      </c>
      <c r="B291" s="104" t="s">
        <v>892</v>
      </c>
      <c r="C291" s="217" t="s">
        <v>18</v>
      </c>
      <c r="D291" s="206">
        <v>3584</v>
      </c>
      <c r="E291" s="74">
        <f t="shared" si="203"/>
        <v>201.42079999999999</v>
      </c>
      <c r="F291" s="75">
        <f t="shared" si="204"/>
        <v>3785.4207999999999</v>
      </c>
      <c r="G291" s="74">
        <f t="shared" si="205"/>
        <v>719.22995200000003</v>
      </c>
      <c r="H291" s="76">
        <f t="shared" si="206"/>
        <v>4504.6507519999996</v>
      </c>
      <c r="I291" s="105"/>
      <c r="J291" s="106"/>
      <c r="K291" s="107"/>
      <c r="L291" s="80"/>
      <c r="M291" s="81">
        <f t="shared" si="194"/>
        <v>0</v>
      </c>
      <c r="N291" s="82"/>
      <c r="O291" s="83">
        <f t="shared" si="195"/>
        <v>0</v>
      </c>
      <c r="P291" s="83">
        <f t="shared" si="196"/>
        <v>0</v>
      </c>
      <c r="Q291" s="108"/>
      <c r="R291" s="80"/>
      <c r="S291" s="81">
        <f t="shared" si="197"/>
        <v>0</v>
      </c>
      <c r="T291" s="82"/>
      <c r="U291" s="83">
        <f t="shared" si="198"/>
        <v>0</v>
      </c>
      <c r="V291" s="83">
        <f t="shared" si="199"/>
        <v>0</v>
      </c>
      <c r="W291" s="109"/>
      <c r="X291" s="80"/>
      <c r="Y291" s="81">
        <f t="shared" si="200"/>
        <v>0</v>
      </c>
      <c r="Z291" s="82"/>
      <c r="AA291" s="83">
        <f t="shared" si="201"/>
        <v>0</v>
      </c>
      <c r="AB291" s="83">
        <f t="shared" si="202"/>
        <v>0</v>
      </c>
      <c r="AC291" s="109"/>
      <c r="AD291" s="85" t="e">
        <f t="shared" si="183"/>
        <v>#DIV/0!</v>
      </c>
      <c r="AE291" s="86"/>
      <c r="AF291" s="87"/>
      <c r="AG291" s="88"/>
      <c r="AH291" s="114"/>
      <c r="AI291" s="86"/>
      <c r="AJ291" s="87"/>
      <c r="AK291" s="88"/>
      <c r="AL291" s="114"/>
      <c r="AM291" s="86"/>
      <c r="AN291" s="87"/>
      <c r="AO291" s="90"/>
      <c r="AP291" s="91"/>
      <c r="AQ291" s="86"/>
      <c r="AR291" s="87"/>
      <c r="AS291" s="90"/>
      <c r="AT291" s="91"/>
      <c r="AU291" s="86"/>
      <c r="AV291" s="87"/>
      <c r="AW291" s="90"/>
      <c r="AX291" s="197"/>
      <c r="AY291" s="243"/>
      <c r="AZ291" s="92"/>
      <c r="BA291" s="29"/>
      <c r="BB291" s="99">
        <f t="shared" si="207"/>
        <v>4126.1086720000003</v>
      </c>
      <c r="BC291" s="93"/>
      <c r="BD291" s="93"/>
      <c r="BE291" s="93"/>
      <c r="BF291" s="93"/>
      <c r="BG291" s="93"/>
      <c r="BH291" s="93"/>
      <c r="BI291" s="93"/>
      <c r="BJ291" s="93"/>
      <c r="BK291" s="94">
        <f t="shared" si="184"/>
        <v>1</v>
      </c>
      <c r="BM291" s="95">
        <f t="shared" si="185"/>
        <v>4126.1086720000003</v>
      </c>
      <c r="BN291" s="96">
        <f t="shared" si="186"/>
        <v>4126.1086720000003</v>
      </c>
      <c r="BO291" s="248">
        <f t="shared" si="187"/>
        <v>4126.1086720000003</v>
      </c>
      <c r="BP291" s="183">
        <f t="shared" si="188"/>
        <v>4126.1086720000003</v>
      </c>
      <c r="BQ291" s="184">
        <f t="shared" si="189"/>
        <v>0</v>
      </c>
      <c r="BR291" s="232">
        <f t="shared" si="190"/>
        <v>0</v>
      </c>
      <c r="BS291" s="184"/>
      <c r="BT291" s="97"/>
      <c r="BU291" s="171">
        <f t="shared" si="191"/>
        <v>4126</v>
      </c>
      <c r="BV291" s="175">
        <f t="shared" si="192"/>
        <v>784</v>
      </c>
      <c r="BW291" s="176">
        <f t="shared" si="193"/>
        <v>4910</v>
      </c>
    </row>
    <row r="292" spans="1:75" s="35" customFormat="1" ht="84.95" customHeight="1" x14ac:dyDescent="0.3">
      <c r="A292" s="214">
        <v>423</v>
      </c>
      <c r="B292" s="104" t="s">
        <v>1475</v>
      </c>
      <c r="C292" s="217" t="s">
        <v>359</v>
      </c>
      <c r="D292" s="206">
        <v>41743</v>
      </c>
      <c r="E292" s="74">
        <f t="shared" si="203"/>
        <v>2345.9566</v>
      </c>
      <c r="F292" s="75">
        <f t="shared" si="204"/>
        <v>44088.956599999998</v>
      </c>
      <c r="G292" s="74">
        <f t="shared" si="205"/>
        <v>8376.9017540000004</v>
      </c>
      <c r="H292" s="76">
        <f t="shared" si="206"/>
        <v>52465.858353999996</v>
      </c>
      <c r="I292" s="105"/>
      <c r="J292" s="106"/>
      <c r="K292" s="107"/>
      <c r="L292" s="80"/>
      <c r="M292" s="81">
        <f t="shared" si="194"/>
        <v>0</v>
      </c>
      <c r="N292" s="82"/>
      <c r="O292" s="83">
        <f t="shared" si="195"/>
        <v>0</v>
      </c>
      <c r="P292" s="83">
        <f t="shared" si="196"/>
        <v>0</v>
      </c>
      <c r="Q292" s="108"/>
      <c r="R292" s="80"/>
      <c r="S292" s="81">
        <f t="shared" si="197"/>
        <v>0</v>
      </c>
      <c r="T292" s="82"/>
      <c r="U292" s="83">
        <f t="shared" si="198"/>
        <v>0</v>
      </c>
      <c r="V292" s="83">
        <f t="shared" si="199"/>
        <v>0</v>
      </c>
      <c r="W292" s="109"/>
      <c r="X292" s="80"/>
      <c r="Y292" s="81">
        <f t="shared" si="200"/>
        <v>0</v>
      </c>
      <c r="Z292" s="82"/>
      <c r="AA292" s="83">
        <f t="shared" si="201"/>
        <v>0</v>
      </c>
      <c r="AB292" s="83">
        <f t="shared" si="202"/>
        <v>0</v>
      </c>
      <c r="AC292" s="109"/>
      <c r="AD292" s="85" t="e">
        <f t="shared" si="183"/>
        <v>#DIV/0!</v>
      </c>
      <c r="AE292" s="86"/>
      <c r="AF292" s="87"/>
      <c r="AG292" s="88"/>
      <c r="AH292" s="114"/>
      <c r="AI292" s="86"/>
      <c r="AJ292" s="87"/>
      <c r="AK292" s="88"/>
      <c r="AL292" s="114"/>
      <c r="AM292" s="86"/>
      <c r="AN292" s="87"/>
      <c r="AO292" s="90"/>
      <c r="AP292" s="91"/>
      <c r="AQ292" s="86"/>
      <c r="AR292" s="87"/>
      <c r="AS292" s="90"/>
      <c r="AT292" s="91"/>
      <c r="AU292" s="86"/>
      <c r="AV292" s="87"/>
      <c r="AW292" s="90"/>
      <c r="AX292" s="197"/>
      <c r="AY292" s="243"/>
      <c r="AZ292" s="92"/>
      <c r="BA292" s="29"/>
      <c r="BB292" s="99">
        <f t="shared" si="207"/>
        <v>48056.962694000002</v>
      </c>
      <c r="BC292" s="93"/>
      <c r="BD292" s="93"/>
      <c r="BE292" s="93"/>
      <c r="BF292" s="93"/>
      <c r="BG292" s="93"/>
      <c r="BH292" s="93"/>
      <c r="BI292" s="93"/>
      <c r="BJ292" s="93"/>
      <c r="BK292" s="94">
        <f t="shared" si="184"/>
        <v>1</v>
      </c>
      <c r="BM292" s="95">
        <f t="shared" si="185"/>
        <v>48056.962694000002</v>
      </c>
      <c r="BN292" s="96">
        <f t="shared" si="186"/>
        <v>48056.962694000002</v>
      </c>
      <c r="BO292" s="248">
        <f t="shared" si="187"/>
        <v>48056.962694000002</v>
      </c>
      <c r="BP292" s="183">
        <f t="shared" si="188"/>
        <v>48056.962694000002</v>
      </c>
      <c r="BQ292" s="184">
        <f t="shared" si="189"/>
        <v>0</v>
      </c>
      <c r="BR292" s="232">
        <f t="shared" si="190"/>
        <v>0</v>
      </c>
      <c r="BS292" s="184"/>
      <c r="BT292" s="97"/>
      <c r="BU292" s="171">
        <f t="shared" si="191"/>
        <v>48057</v>
      </c>
      <c r="BV292" s="175">
        <f t="shared" si="192"/>
        <v>9131</v>
      </c>
      <c r="BW292" s="176">
        <f t="shared" si="193"/>
        <v>57188</v>
      </c>
    </row>
    <row r="293" spans="1:75" s="35" customFormat="1" ht="84.95" customHeight="1" x14ac:dyDescent="0.3">
      <c r="A293" s="214">
        <v>424</v>
      </c>
      <c r="B293" s="104" t="s">
        <v>1476</v>
      </c>
      <c r="C293" s="217" t="s">
        <v>359</v>
      </c>
      <c r="D293" s="206">
        <v>50092</v>
      </c>
      <c r="E293" s="74">
        <f t="shared" si="203"/>
        <v>2815.1704</v>
      </c>
      <c r="F293" s="75">
        <f t="shared" si="204"/>
        <v>52907.170400000003</v>
      </c>
      <c r="G293" s="74">
        <f t="shared" si="205"/>
        <v>10052.362376000001</v>
      </c>
      <c r="H293" s="76">
        <f t="shared" si="206"/>
        <v>62959.532776000007</v>
      </c>
      <c r="I293" s="105"/>
      <c r="J293" s="106"/>
      <c r="K293" s="107"/>
      <c r="L293" s="80"/>
      <c r="M293" s="81">
        <f t="shared" si="194"/>
        <v>0</v>
      </c>
      <c r="N293" s="82"/>
      <c r="O293" s="83">
        <f t="shared" si="195"/>
        <v>0</v>
      </c>
      <c r="P293" s="83">
        <f t="shared" si="196"/>
        <v>0</v>
      </c>
      <c r="Q293" s="108"/>
      <c r="R293" s="80"/>
      <c r="S293" s="81">
        <f t="shared" si="197"/>
        <v>0</v>
      </c>
      <c r="T293" s="82"/>
      <c r="U293" s="83">
        <f t="shared" si="198"/>
        <v>0</v>
      </c>
      <c r="V293" s="83">
        <f t="shared" si="199"/>
        <v>0</v>
      </c>
      <c r="W293" s="109"/>
      <c r="X293" s="80"/>
      <c r="Y293" s="81">
        <f t="shared" si="200"/>
        <v>0</v>
      </c>
      <c r="Z293" s="82"/>
      <c r="AA293" s="83">
        <f t="shared" si="201"/>
        <v>0</v>
      </c>
      <c r="AB293" s="83">
        <f t="shared" si="202"/>
        <v>0</v>
      </c>
      <c r="AC293" s="109"/>
      <c r="AD293" s="85" t="e">
        <f t="shared" si="183"/>
        <v>#DIV/0!</v>
      </c>
      <c r="AE293" s="86"/>
      <c r="AF293" s="87"/>
      <c r="AG293" s="88"/>
      <c r="AH293" s="114"/>
      <c r="AI293" s="86"/>
      <c r="AJ293" s="87"/>
      <c r="AK293" s="88"/>
      <c r="AL293" s="114"/>
      <c r="AM293" s="86"/>
      <c r="AN293" s="87"/>
      <c r="AO293" s="90"/>
      <c r="AP293" s="91"/>
      <c r="AQ293" s="86"/>
      <c r="AR293" s="87"/>
      <c r="AS293" s="90"/>
      <c r="AT293" s="91"/>
      <c r="AU293" s="86"/>
      <c r="AV293" s="87"/>
      <c r="AW293" s="90"/>
      <c r="AX293" s="197"/>
      <c r="AY293" s="243"/>
      <c r="AZ293" s="92"/>
      <c r="BA293" s="29"/>
      <c r="BB293" s="99">
        <f t="shared" si="207"/>
        <v>57668.815736000004</v>
      </c>
      <c r="BC293" s="93"/>
      <c r="BD293" s="93"/>
      <c r="BE293" s="93"/>
      <c r="BF293" s="93"/>
      <c r="BG293" s="93"/>
      <c r="BH293" s="93"/>
      <c r="BI293" s="93"/>
      <c r="BJ293" s="93"/>
      <c r="BK293" s="94">
        <f t="shared" si="184"/>
        <v>1</v>
      </c>
      <c r="BM293" s="95">
        <f t="shared" si="185"/>
        <v>57668.815736000004</v>
      </c>
      <c r="BN293" s="96">
        <f t="shared" si="186"/>
        <v>57668.815736000004</v>
      </c>
      <c r="BO293" s="248">
        <f t="shared" si="187"/>
        <v>57668.815736000004</v>
      </c>
      <c r="BP293" s="183">
        <f t="shared" si="188"/>
        <v>57668.815736000004</v>
      </c>
      <c r="BQ293" s="184">
        <f t="shared" si="189"/>
        <v>0</v>
      </c>
      <c r="BR293" s="232">
        <f t="shared" si="190"/>
        <v>0</v>
      </c>
      <c r="BS293" s="184"/>
      <c r="BT293" s="97"/>
      <c r="BU293" s="171">
        <f t="shared" si="191"/>
        <v>57669</v>
      </c>
      <c r="BV293" s="175">
        <f t="shared" si="192"/>
        <v>10957</v>
      </c>
      <c r="BW293" s="176">
        <f t="shared" si="193"/>
        <v>68626</v>
      </c>
    </row>
    <row r="294" spans="1:75" s="35" customFormat="1" ht="84.95" customHeight="1" x14ac:dyDescent="0.3">
      <c r="A294" s="214">
        <v>425</v>
      </c>
      <c r="B294" s="104" t="s">
        <v>895</v>
      </c>
      <c r="C294" s="217" t="s">
        <v>18</v>
      </c>
      <c r="D294" s="206">
        <v>6957</v>
      </c>
      <c r="E294" s="74">
        <f t="shared" si="203"/>
        <v>390.98340000000002</v>
      </c>
      <c r="F294" s="75">
        <f t="shared" si="204"/>
        <v>7347.9834000000001</v>
      </c>
      <c r="G294" s="74">
        <f t="shared" si="205"/>
        <v>1396.1168460000001</v>
      </c>
      <c r="H294" s="76">
        <f t="shared" si="206"/>
        <v>8744.100246</v>
      </c>
      <c r="I294" s="105"/>
      <c r="J294" s="106"/>
      <c r="K294" s="107"/>
      <c r="L294" s="80"/>
      <c r="M294" s="81">
        <f t="shared" si="194"/>
        <v>0</v>
      </c>
      <c r="N294" s="82"/>
      <c r="O294" s="83">
        <f t="shared" si="195"/>
        <v>0</v>
      </c>
      <c r="P294" s="83">
        <f t="shared" si="196"/>
        <v>0</v>
      </c>
      <c r="Q294" s="108"/>
      <c r="R294" s="80"/>
      <c r="S294" s="81">
        <f t="shared" si="197"/>
        <v>0</v>
      </c>
      <c r="T294" s="82"/>
      <c r="U294" s="83">
        <f t="shared" si="198"/>
        <v>0</v>
      </c>
      <c r="V294" s="83">
        <f t="shared" si="199"/>
        <v>0</v>
      </c>
      <c r="W294" s="109"/>
      <c r="X294" s="80"/>
      <c r="Y294" s="81">
        <f t="shared" si="200"/>
        <v>0</v>
      </c>
      <c r="Z294" s="82"/>
      <c r="AA294" s="83">
        <f t="shared" si="201"/>
        <v>0</v>
      </c>
      <c r="AB294" s="83">
        <f t="shared" si="202"/>
        <v>0</v>
      </c>
      <c r="AC294" s="109"/>
      <c r="AD294" s="85" t="e">
        <f t="shared" si="183"/>
        <v>#DIV/0!</v>
      </c>
      <c r="AE294" s="86"/>
      <c r="AF294" s="87"/>
      <c r="AG294" s="88"/>
      <c r="AH294" s="114"/>
      <c r="AI294" s="86"/>
      <c r="AJ294" s="87"/>
      <c r="AK294" s="88"/>
      <c r="AL294" s="114"/>
      <c r="AM294" s="86"/>
      <c r="AN294" s="87"/>
      <c r="AO294" s="90"/>
      <c r="AP294" s="91"/>
      <c r="AQ294" s="86"/>
      <c r="AR294" s="87"/>
      <c r="AS294" s="90"/>
      <c r="AT294" s="91"/>
      <c r="AU294" s="86"/>
      <c r="AV294" s="87"/>
      <c r="AW294" s="90"/>
      <c r="AX294" s="197"/>
      <c r="AY294" s="243"/>
      <c r="AZ294" s="92"/>
      <c r="BA294" s="29"/>
      <c r="BB294" s="99">
        <f t="shared" si="207"/>
        <v>8009.3019060000006</v>
      </c>
      <c r="BC294" s="93"/>
      <c r="BD294" s="93"/>
      <c r="BE294" s="93"/>
      <c r="BF294" s="93"/>
      <c r="BG294" s="93"/>
      <c r="BH294" s="93"/>
      <c r="BI294" s="93"/>
      <c r="BJ294" s="93"/>
      <c r="BK294" s="94">
        <f t="shared" si="184"/>
        <v>1</v>
      </c>
      <c r="BM294" s="95">
        <f t="shared" si="185"/>
        <v>8009.3019060000006</v>
      </c>
      <c r="BN294" s="96">
        <f t="shared" si="186"/>
        <v>8009.3019060000006</v>
      </c>
      <c r="BO294" s="248">
        <f t="shared" si="187"/>
        <v>8009.3019060000006</v>
      </c>
      <c r="BP294" s="183">
        <f t="shared" si="188"/>
        <v>8009.3019060000006</v>
      </c>
      <c r="BQ294" s="184">
        <f t="shared" si="189"/>
        <v>0</v>
      </c>
      <c r="BR294" s="232">
        <f t="shared" si="190"/>
        <v>0</v>
      </c>
      <c r="BS294" s="184"/>
      <c r="BT294" s="97"/>
      <c r="BU294" s="171">
        <f t="shared" si="191"/>
        <v>8009</v>
      </c>
      <c r="BV294" s="175">
        <f t="shared" si="192"/>
        <v>1522</v>
      </c>
      <c r="BW294" s="176">
        <f t="shared" si="193"/>
        <v>9531</v>
      </c>
    </row>
    <row r="295" spans="1:75" s="35" customFormat="1" ht="84.95" customHeight="1" x14ac:dyDescent="0.3">
      <c r="A295" s="214">
        <v>426</v>
      </c>
      <c r="B295" s="104" t="s">
        <v>896</v>
      </c>
      <c r="C295" s="217" t="s">
        <v>18</v>
      </c>
      <c r="D295" s="206">
        <v>3410</v>
      </c>
      <c r="E295" s="74">
        <f t="shared" si="203"/>
        <v>191.642</v>
      </c>
      <c r="F295" s="75">
        <f t="shared" si="204"/>
        <v>3601.6419999999998</v>
      </c>
      <c r="G295" s="74">
        <f t="shared" si="205"/>
        <v>684.31197999999995</v>
      </c>
      <c r="H295" s="76">
        <f t="shared" si="206"/>
        <v>4285.9539800000002</v>
      </c>
      <c r="I295" s="105"/>
      <c r="J295" s="106"/>
      <c r="K295" s="107"/>
      <c r="L295" s="80"/>
      <c r="M295" s="81">
        <f t="shared" si="194"/>
        <v>0</v>
      </c>
      <c r="N295" s="82"/>
      <c r="O295" s="83">
        <f t="shared" si="195"/>
        <v>0</v>
      </c>
      <c r="P295" s="83">
        <f t="shared" si="196"/>
        <v>0</v>
      </c>
      <c r="Q295" s="108"/>
      <c r="R295" s="80"/>
      <c r="S295" s="81">
        <f t="shared" si="197"/>
        <v>0</v>
      </c>
      <c r="T295" s="82"/>
      <c r="U295" s="83">
        <f t="shared" si="198"/>
        <v>0</v>
      </c>
      <c r="V295" s="83">
        <f t="shared" si="199"/>
        <v>0</v>
      </c>
      <c r="W295" s="109"/>
      <c r="X295" s="80"/>
      <c r="Y295" s="81">
        <f t="shared" si="200"/>
        <v>0</v>
      </c>
      <c r="Z295" s="82"/>
      <c r="AA295" s="83">
        <f t="shared" si="201"/>
        <v>0</v>
      </c>
      <c r="AB295" s="83">
        <f t="shared" si="202"/>
        <v>0</v>
      </c>
      <c r="AC295" s="109"/>
      <c r="AD295" s="85" t="e">
        <f t="shared" si="183"/>
        <v>#DIV/0!</v>
      </c>
      <c r="AE295" s="86"/>
      <c r="AF295" s="87"/>
      <c r="AG295" s="88"/>
      <c r="AH295" s="114"/>
      <c r="AI295" s="86"/>
      <c r="AJ295" s="87"/>
      <c r="AK295" s="88"/>
      <c r="AL295" s="114"/>
      <c r="AM295" s="86"/>
      <c r="AN295" s="87"/>
      <c r="AO295" s="90"/>
      <c r="AP295" s="91"/>
      <c r="AQ295" s="86"/>
      <c r="AR295" s="87"/>
      <c r="AS295" s="90"/>
      <c r="AT295" s="91"/>
      <c r="AU295" s="86"/>
      <c r="AV295" s="87"/>
      <c r="AW295" s="90"/>
      <c r="AX295" s="197"/>
      <c r="AY295" s="243"/>
      <c r="AZ295" s="92"/>
      <c r="BA295" s="29"/>
      <c r="BB295" s="99">
        <f t="shared" si="207"/>
        <v>3925.7897800000001</v>
      </c>
      <c r="BC295" s="93"/>
      <c r="BD295" s="93"/>
      <c r="BE295" s="93"/>
      <c r="BF295" s="93"/>
      <c r="BG295" s="93"/>
      <c r="BH295" s="93"/>
      <c r="BI295" s="93"/>
      <c r="BJ295" s="93"/>
      <c r="BK295" s="94">
        <f t="shared" si="184"/>
        <v>1</v>
      </c>
      <c r="BM295" s="95">
        <f t="shared" si="185"/>
        <v>3925.7897800000001</v>
      </c>
      <c r="BN295" s="96">
        <f t="shared" si="186"/>
        <v>3925.7897800000001</v>
      </c>
      <c r="BO295" s="248">
        <f t="shared" si="187"/>
        <v>3925.7897800000001</v>
      </c>
      <c r="BP295" s="183">
        <f t="shared" si="188"/>
        <v>3925.7897800000001</v>
      </c>
      <c r="BQ295" s="184">
        <f t="shared" si="189"/>
        <v>0</v>
      </c>
      <c r="BR295" s="232">
        <f t="shared" si="190"/>
        <v>0</v>
      </c>
      <c r="BS295" s="184"/>
      <c r="BT295" s="97"/>
      <c r="BU295" s="171">
        <f t="shared" si="191"/>
        <v>3926</v>
      </c>
      <c r="BV295" s="175">
        <f t="shared" si="192"/>
        <v>746</v>
      </c>
      <c r="BW295" s="176">
        <f t="shared" si="193"/>
        <v>4672</v>
      </c>
    </row>
    <row r="296" spans="1:75" s="35" customFormat="1" ht="84.95" customHeight="1" x14ac:dyDescent="0.3">
      <c r="A296" s="214">
        <v>428</v>
      </c>
      <c r="B296" s="104" t="s">
        <v>899</v>
      </c>
      <c r="C296" s="217" t="s">
        <v>18</v>
      </c>
      <c r="D296" s="206">
        <v>5025</v>
      </c>
      <c r="E296" s="74">
        <f t="shared" si="203"/>
        <v>282.40499999999997</v>
      </c>
      <c r="F296" s="75">
        <f t="shared" si="204"/>
        <v>5307.4049999999997</v>
      </c>
      <c r="G296" s="74">
        <f t="shared" si="205"/>
        <v>1008.4069499999999</v>
      </c>
      <c r="H296" s="76">
        <f t="shared" si="206"/>
        <v>6315.8119499999993</v>
      </c>
      <c r="I296" s="105"/>
      <c r="J296" s="106"/>
      <c r="K296" s="107"/>
      <c r="L296" s="80"/>
      <c r="M296" s="81">
        <f t="shared" si="194"/>
        <v>0</v>
      </c>
      <c r="N296" s="82"/>
      <c r="O296" s="83">
        <f t="shared" si="195"/>
        <v>0</v>
      </c>
      <c r="P296" s="83">
        <f t="shared" si="196"/>
        <v>0</v>
      </c>
      <c r="Q296" s="108"/>
      <c r="R296" s="80"/>
      <c r="S296" s="81">
        <f t="shared" si="197"/>
        <v>0</v>
      </c>
      <c r="T296" s="82"/>
      <c r="U296" s="83">
        <f t="shared" si="198"/>
        <v>0</v>
      </c>
      <c r="V296" s="83">
        <f t="shared" si="199"/>
        <v>0</v>
      </c>
      <c r="W296" s="109"/>
      <c r="X296" s="80"/>
      <c r="Y296" s="81">
        <f t="shared" si="200"/>
        <v>0</v>
      </c>
      <c r="Z296" s="82"/>
      <c r="AA296" s="83">
        <f t="shared" si="201"/>
        <v>0</v>
      </c>
      <c r="AB296" s="83">
        <f t="shared" si="202"/>
        <v>0</v>
      </c>
      <c r="AC296" s="109"/>
      <c r="AD296" s="85" t="e">
        <f t="shared" si="183"/>
        <v>#DIV/0!</v>
      </c>
      <c r="AE296" s="86"/>
      <c r="AF296" s="87"/>
      <c r="AG296" s="88"/>
      <c r="AH296" s="114"/>
      <c r="AI296" s="86"/>
      <c r="AJ296" s="87"/>
      <c r="AK296" s="88"/>
      <c r="AL296" s="114"/>
      <c r="AM296" s="86"/>
      <c r="AN296" s="87"/>
      <c r="AO296" s="90"/>
      <c r="AP296" s="91"/>
      <c r="AQ296" s="86"/>
      <c r="AR296" s="87"/>
      <c r="AS296" s="90"/>
      <c r="AT296" s="91"/>
      <c r="AU296" s="86"/>
      <c r="AV296" s="87"/>
      <c r="AW296" s="90"/>
      <c r="AX296" s="197"/>
      <c r="AY296" s="243"/>
      <c r="AZ296" s="92"/>
      <c r="BA296" s="29"/>
      <c r="BB296" s="99">
        <f t="shared" si="207"/>
        <v>5785.0714500000004</v>
      </c>
      <c r="BC296" s="93"/>
      <c r="BD296" s="93"/>
      <c r="BE296" s="93"/>
      <c r="BF296" s="93"/>
      <c r="BG296" s="93"/>
      <c r="BH296" s="93"/>
      <c r="BI296" s="93"/>
      <c r="BJ296" s="93"/>
      <c r="BK296" s="94">
        <f t="shared" si="184"/>
        <v>1</v>
      </c>
      <c r="BM296" s="95">
        <f t="shared" si="185"/>
        <v>5785.0714500000004</v>
      </c>
      <c r="BN296" s="96">
        <f t="shared" si="186"/>
        <v>5785.0714500000004</v>
      </c>
      <c r="BO296" s="248">
        <f t="shared" ref="BO296:BO313" si="208">+BM296</f>
        <v>5785.0714500000004</v>
      </c>
      <c r="BP296" s="183">
        <f t="shared" si="188"/>
        <v>5785.0714500000004</v>
      </c>
      <c r="BQ296" s="184">
        <f t="shared" si="189"/>
        <v>0</v>
      </c>
      <c r="BR296" s="232">
        <f t="shared" si="190"/>
        <v>0</v>
      </c>
      <c r="BS296" s="184"/>
      <c r="BT296" s="97"/>
      <c r="BU296" s="171">
        <f t="shared" si="191"/>
        <v>5785</v>
      </c>
      <c r="BV296" s="175">
        <f t="shared" si="192"/>
        <v>1099</v>
      </c>
      <c r="BW296" s="176">
        <f t="shared" si="193"/>
        <v>6884</v>
      </c>
    </row>
    <row r="297" spans="1:75" s="35" customFormat="1" ht="84.95" customHeight="1" x14ac:dyDescent="0.3">
      <c r="A297" s="214">
        <v>432</v>
      </c>
      <c r="B297" s="104" t="s">
        <v>906</v>
      </c>
      <c r="C297" s="217" t="s">
        <v>907</v>
      </c>
      <c r="D297" s="206">
        <v>30259</v>
      </c>
      <c r="E297" s="74">
        <f t="shared" si="203"/>
        <v>1700.5558000000001</v>
      </c>
      <c r="F297" s="75">
        <f t="shared" si="204"/>
        <v>31959.555800000002</v>
      </c>
      <c r="G297" s="74">
        <f t="shared" si="205"/>
        <v>6072.3156020000006</v>
      </c>
      <c r="H297" s="76">
        <f t="shared" si="206"/>
        <v>38031.871402000004</v>
      </c>
      <c r="I297" s="105"/>
      <c r="J297" s="106"/>
      <c r="K297" s="107"/>
      <c r="L297" s="80"/>
      <c r="M297" s="81">
        <f t="shared" si="194"/>
        <v>0</v>
      </c>
      <c r="N297" s="82"/>
      <c r="O297" s="83">
        <f t="shared" si="195"/>
        <v>0</v>
      </c>
      <c r="P297" s="83">
        <f t="shared" si="196"/>
        <v>0</v>
      </c>
      <c r="Q297" s="108"/>
      <c r="R297" s="80"/>
      <c r="S297" s="81">
        <f t="shared" si="197"/>
        <v>0</v>
      </c>
      <c r="T297" s="82"/>
      <c r="U297" s="83">
        <f t="shared" si="198"/>
        <v>0</v>
      </c>
      <c r="V297" s="83">
        <f t="shared" si="199"/>
        <v>0</v>
      </c>
      <c r="W297" s="109"/>
      <c r="X297" s="80"/>
      <c r="Y297" s="81">
        <f t="shared" si="200"/>
        <v>0</v>
      </c>
      <c r="Z297" s="82"/>
      <c r="AA297" s="83">
        <f t="shared" si="201"/>
        <v>0</v>
      </c>
      <c r="AB297" s="83">
        <f t="shared" si="202"/>
        <v>0</v>
      </c>
      <c r="AC297" s="109"/>
      <c r="AD297" s="85" t="e">
        <f t="shared" si="183"/>
        <v>#DIV/0!</v>
      </c>
      <c r="AE297" s="86"/>
      <c r="AF297" s="87"/>
      <c r="AG297" s="88"/>
      <c r="AH297" s="114"/>
      <c r="AI297" s="86"/>
      <c r="AJ297" s="87"/>
      <c r="AK297" s="88"/>
      <c r="AL297" s="114"/>
      <c r="AM297" s="86"/>
      <c r="AN297" s="87"/>
      <c r="AO297" s="90"/>
      <c r="AP297" s="91"/>
      <c r="AQ297" s="86"/>
      <c r="AR297" s="87"/>
      <c r="AS297" s="90"/>
      <c r="AT297" s="91"/>
      <c r="AU297" s="86"/>
      <c r="AV297" s="87"/>
      <c r="AW297" s="90"/>
      <c r="AX297" s="197"/>
      <c r="AY297" s="243"/>
      <c r="AZ297" s="92"/>
      <c r="BA297" s="29"/>
      <c r="BB297" s="99">
        <f t="shared" si="207"/>
        <v>34835.915822000003</v>
      </c>
      <c r="BC297" s="93"/>
      <c r="BD297" s="93"/>
      <c r="BE297" s="93"/>
      <c r="BF297" s="93"/>
      <c r="BG297" s="93"/>
      <c r="BH297" s="93"/>
      <c r="BI297" s="93"/>
      <c r="BJ297" s="93"/>
      <c r="BK297" s="94">
        <f t="shared" si="184"/>
        <v>1</v>
      </c>
      <c r="BM297" s="95">
        <f t="shared" si="185"/>
        <v>34835.915822000003</v>
      </c>
      <c r="BN297" s="96">
        <f t="shared" si="186"/>
        <v>34835.915822000003</v>
      </c>
      <c r="BO297" s="248">
        <f t="shared" si="208"/>
        <v>34835.915822000003</v>
      </c>
      <c r="BP297" s="183">
        <f t="shared" si="188"/>
        <v>34835.915822000003</v>
      </c>
      <c r="BQ297" s="184">
        <f t="shared" si="189"/>
        <v>0</v>
      </c>
      <c r="BR297" s="232">
        <f t="shared" si="190"/>
        <v>0</v>
      </c>
      <c r="BS297" s="184"/>
      <c r="BT297" s="97"/>
      <c r="BU297" s="171">
        <f t="shared" si="191"/>
        <v>34836</v>
      </c>
      <c r="BV297" s="175">
        <f t="shared" si="192"/>
        <v>6619</v>
      </c>
      <c r="BW297" s="176">
        <f t="shared" si="193"/>
        <v>41455</v>
      </c>
    </row>
    <row r="298" spans="1:75" s="35" customFormat="1" ht="84.95" customHeight="1" x14ac:dyDescent="0.3">
      <c r="A298" s="214">
        <v>433</v>
      </c>
      <c r="B298" s="104" t="s">
        <v>908</v>
      </c>
      <c r="C298" s="217" t="s">
        <v>907</v>
      </c>
      <c r="D298" s="206">
        <v>63033</v>
      </c>
      <c r="E298" s="74">
        <f t="shared" si="203"/>
        <v>3542.4546</v>
      </c>
      <c r="F298" s="75">
        <f t="shared" si="204"/>
        <v>66575.454599999997</v>
      </c>
      <c r="G298" s="74">
        <f t="shared" si="205"/>
        <v>12649.336374</v>
      </c>
      <c r="H298" s="76">
        <f t="shared" si="206"/>
        <v>79224.790974000003</v>
      </c>
      <c r="I298" s="105"/>
      <c r="J298" s="106"/>
      <c r="K298" s="107"/>
      <c r="L298" s="80"/>
      <c r="M298" s="81">
        <f t="shared" si="194"/>
        <v>0</v>
      </c>
      <c r="N298" s="82"/>
      <c r="O298" s="83">
        <f t="shared" si="195"/>
        <v>0</v>
      </c>
      <c r="P298" s="83">
        <f t="shared" si="196"/>
        <v>0</v>
      </c>
      <c r="Q298" s="108"/>
      <c r="R298" s="80"/>
      <c r="S298" s="81">
        <f t="shared" si="197"/>
        <v>0</v>
      </c>
      <c r="T298" s="82"/>
      <c r="U298" s="83">
        <f t="shared" si="198"/>
        <v>0</v>
      </c>
      <c r="V298" s="83">
        <f t="shared" si="199"/>
        <v>0</v>
      </c>
      <c r="W298" s="109"/>
      <c r="X298" s="80"/>
      <c r="Y298" s="81">
        <f t="shared" si="200"/>
        <v>0</v>
      </c>
      <c r="Z298" s="82"/>
      <c r="AA298" s="83">
        <f t="shared" si="201"/>
        <v>0</v>
      </c>
      <c r="AB298" s="83">
        <f t="shared" si="202"/>
        <v>0</v>
      </c>
      <c r="AC298" s="109"/>
      <c r="AD298" s="85" t="e">
        <f t="shared" si="183"/>
        <v>#DIV/0!</v>
      </c>
      <c r="AE298" s="86"/>
      <c r="AF298" s="87"/>
      <c r="AG298" s="88"/>
      <c r="AH298" s="114"/>
      <c r="AI298" s="86"/>
      <c r="AJ298" s="87"/>
      <c r="AK298" s="88"/>
      <c r="AL298" s="114"/>
      <c r="AM298" s="86"/>
      <c r="AN298" s="87"/>
      <c r="AO298" s="90"/>
      <c r="AP298" s="91"/>
      <c r="AQ298" s="86"/>
      <c r="AR298" s="87"/>
      <c r="AS298" s="90"/>
      <c r="AT298" s="91"/>
      <c r="AU298" s="86"/>
      <c r="AV298" s="87"/>
      <c r="AW298" s="90"/>
      <c r="AX298" s="197"/>
      <c r="AY298" s="243"/>
      <c r="AZ298" s="92"/>
      <c r="BA298" s="29"/>
      <c r="BB298" s="99">
        <f t="shared" si="207"/>
        <v>72567.245514000009</v>
      </c>
      <c r="BC298" s="93"/>
      <c r="BD298" s="93"/>
      <c r="BE298" s="93"/>
      <c r="BF298" s="93"/>
      <c r="BG298" s="93"/>
      <c r="BH298" s="93"/>
      <c r="BI298" s="93"/>
      <c r="BJ298" s="93"/>
      <c r="BK298" s="94">
        <f t="shared" si="184"/>
        <v>1</v>
      </c>
      <c r="BM298" s="95">
        <f t="shared" si="185"/>
        <v>72567.245514000009</v>
      </c>
      <c r="BN298" s="96">
        <f t="shared" si="186"/>
        <v>72567.245514000009</v>
      </c>
      <c r="BO298" s="248">
        <f t="shared" si="208"/>
        <v>72567.245514000009</v>
      </c>
      <c r="BP298" s="183">
        <f t="shared" si="188"/>
        <v>72567.245514000009</v>
      </c>
      <c r="BQ298" s="184">
        <f t="shared" si="189"/>
        <v>0</v>
      </c>
      <c r="BR298" s="232">
        <f t="shared" si="190"/>
        <v>0</v>
      </c>
      <c r="BS298" s="184"/>
      <c r="BT298" s="97"/>
      <c r="BU298" s="171">
        <f t="shared" si="191"/>
        <v>72567</v>
      </c>
      <c r="BV298" s="175">
        <f t="shared" si="192"/>
        <v>13788</v>
      </c>
      <c r="BW298" s="176">
        <f t="shared" si="193"/>
        <v>86355</v>
      </c>
    </row>
    <row r="299" spans="1:75" s="35" customFormat="1" ht="84.95" customHeight="1" x14ac:dyDescent="0.3">
      <c r="A299" s="214">
        <v>434</v>
      </c>
      <c r="B299" s="104" t="s">
        <v>909</v>
      </c>
      <c r="C299" s="217" t="s">
        <v>907</v>
      </c>
      <c r="D299" s="206">
        <v>65245</v>
      </c>
      <c r="E299" s="74">
        <f t="shared" si="203"/>
        <v>3666.7689999999998</v>
      </c>
      <c r="F299" s="75">
        <f t="shared" si="204"/>
        <v>68911.769</v>
      </c>
      <c r="G299" s="74">
        <f t="shared" si="205"/>
        <v>13093.23611</v>
      </c>
      <c r="H299" s="76">
        <f t="shared" si="206"/>
        <v>82005.005109999998</v>
      </c>
      <c r="I299" s="105"/>
      <c r="J299" s="106"/>
      <c r="K299" s="107"/>
      <c r="L299" s="80"/>
      <c r="M299" s="81">
        <f t="shared" si="194"/>
        <v>0</v>
      </c>
      <c r="N299" s="82"/>
      <c r="O299" s="83">
        <f t="shared" si="195"/>
        <v>0</v>
      </c>
      <c r="P299" s="83">
        <f t="shared" si="196"/>
        <v>0</v>
      </c>
      <c r="Q299" s="108"/>
      <c r="R299" s="80"/>
      <c r="S299" s="81">
        <f t="shared" si="197"/>
        <v>0</v>
      </c>
      <c r="T299" s="82"/>
      <c r="U299" s="83">
        <f t="shared" si="198"/>
        <v>0</v>
      </c>
      <c r="V299" s="83">
        <f t="shared" si="199"/>
        <v>0</v>
      </c>
      <c r="W299" s="109"/>
      <c r="X299" s="80"/>
      <c r="Y299" s="81">
        <f t="shared" si="200"/>
        <v>0</v>
      </c>
      <c r="Z299" s="82"/>
      <c r="AA299" s="83">
        <f t="shared" si="201"/>
        <v>0</v>
      </c>
      <c r="AB299" s="83">
        <f t="shared" si="202"/>
        <v>0</v>
      </c>
      <c r="AC299" s="109"/>
      <c r="AD299" s="85" t="e">
        <f t="shared" si="183"/>
        <v>#DIV/0!</v>
      </c>
      <c r="AE299" s="86"/>
      <c r="AF299" s="87"/>
      <c r="AG299" s="88"/>
      <c r="AH299" s="114"/>
      <c r="AI299" s="86"/>
      <c r="AJ299" s="87"/>
      <c r="AK299" s="88"/>
      <c r="AL299" s="114"/>
      <c r="AM299" s="86"/>
      <c r="AN299" s="87"/>
      <c r="AO299" s="90"/>
      <c r="AP299" s="91"/>
      <c r="AQ299" s="86"/>
      <c r="AR299" s="87"/>
      <c r="AS299" s="90"/>
      <c r="AT299" s="91"/>
      <c r="AU299" s="86"/>
      <c r="AV299" s="87"/>
      <c r="AW299" s="90"/>
      <c r="AX299" s="197"/>
      <c r="AY299" s="243"/>
      <c r="AZ299" s="92"/>
      <c r="BA299" s="29"/>
      <c r="BB299" s="99">
        <f t="shared" si="207"/>
        <v>75113.828210000007</v>
      </c>
      <c r="BC299" s="93"/>
      <c r="BD299" s="93"/>
      <c r="BE299" s="93"/>
      <c r="BF299" s="93"/>
      <c r="BG299" s="93"/>
      <c r="BH299" s="93"/>
      <c r="BI299" s="93"/>
      <c r="BJ299" s="93"/>
      <c r="BK299" s="94">
        <f t="shared" si="184"/>
        <v>1</v>
      </c>
      <c r="BM299" s="95">
        <f t="shared" si="185"/>
        <v>75113.828210000007</v>
      </c>
      <c r="BN299" s="96">
        <f t="shared" si="186"/>
        <v>75113.828210000007</v>
      </c>
      <c r="BO299" s="248">
        <f t="shared" si="208"/>
        <v>75113.828210000007</v>
      </c>
      <c r="BP299" s="183">
        <f t="shared" si="188"/>
        <v>75113.828210000007</v>
      </c>
      <c r="BQ299" s="184">
        <f t="shared" si="189"/>
        <v>0</v>
      </c>
      <c r="BR299" s="232">
        <f t="shared" si="190"/>
        <v>0</v>
      </c>
      <c r="BS299" s="184"/>
      <c r="BT299" s="97"/>
      <c r="BU299" s="171">
        <f t="shared" si="191"/>
        <v>75114</v>
      </c>
      <c r="BV299" s="175">
        <f t="shared" si="192"/>
        <v>14272</v>
      </c>
      <c r="BW299" s="176">
        <f t="shared" si="193"/>
        <v>89386</v>
      </c>
    </row>
    <row r="300" spans="1:75" s="35" customFormat="1" ht="84.95" customHeight="1" x14ac:dyDescent="0.3">
      <c r="A300" s="214">
        <v>435</v>
      </c>
      <c r="B300" s="104" t="s">
        <v>910</v>
      </c>
      <c r="C300" s="217" t="s">
        <v>907</v>
      </c>
      <c r="D300" s="206">
        <v>68082</v>
      </c>
      <c r="E300" s="74">
        <f t="shared" si="203"/>
        <v>3826.2084</v>
      </c>
      <c r="F300" s="75">
        <f t="shared" si="204"/>
        <v>71908.208400000003</v>
      </c>
      <c r="G300" s="74">
        <f t="shared" si="205"/>
        <v>13662.559596000001</v>
      </c>
      <c r="H300" s="76">
        <f t="shared" si="206"/>
        <v>85570.76799600001</v>
      </c>
      <c r="I300" s="105"/>
      <c r="J300" s="106"/>
      <c r="K300" s="107"/>
      <c r="L300" s="80"/>
      <c r="M300" s="81">
        <f t="shared" si="194"/>
        <v>0</v>
      </c>
      <c r="N300" s="82"/>
      <c r="O300" s="83">
        <f t="shared" si="195"/>
        <v>0</v>
      </c>
      <c r="P300" s="83">
        <f t="shared" si="196"/>
        <v>0</v>
      </c>
      <c r="Q300" s="108"/>
      <c r="R300" s="80"/>
      <c r="S300" s="81">
        <f t="shared" si="197"/>
        <v>0</v>
      </c>
      <c r="T300" s="82"/>
      <c r="U300" s="83">
        <f t="shared" si="198"/>
        <v>0</v>
      </c>
      <c r="V300" s="83">
        <f t="shared" si="199"/>
        <v>0</v>
      </c>
      <c r="W300" s="109"/>
      <c r="X300" s="80"/>
      <c r="Y300" s="81">
        <f t="shared" si="200"/>
        <v>0</v>
      </c>
      <c r="Z300" s="82"/>
      <c r="AA300" s="83">
        <f t="shared" si="201"/>
        <v>0</v>
      </c>
      <c r="AB300" s="83">
        <f t="shared" si="202"/>
        <v>0</v>
      </c>
      <c r="AC300" s="109"/>
      <c r="AD300" s="85" t="e">
        <f t="shared" si="183"/>
        <v>#DIV/0!</v>
      </c>
      <c r="AE300" s="86"/>
      <c r="AF300" s="87"/>
      <c r="AG300" s="88"/>
      <c r="AH300" s="114"/>
      <c r="AI300" s="86"/>
      <c r="AJ300" s="87"/>
      <c r="AK300" s="88"/>
      <c r="AL300" s="114"/>
      <c r="AM300" s="86"/>
      <c r="AN300" s="87"/>
      <c r="AO300" s="90"/>
      <c r="AP300" s="91"/>
      <c r="AQ300" s="86"/>
      <c r="AR300" s="87"/>
      <c r="AS300" s="90"/>
      <c r="AT300" s="91"/>
      <c r="AU300" s="86"/>
      <c r="AV300" s="87"/>
      <c r="AW300" s="90"/>
      <c r="AX300" s="197"/>
      <c r="AY300" s="243"/>
      <c r="AZ300" s="92"/>
      <c r="BA300" s="29"/>
      <c r="BB300" s="99">
        <f t="shared" si="207"/>
        <v>78379.947156000009</v>
      </c>
      <c r="BC300" s="93"/>
      <c r="BD300" s="93"/>
      <c r="BE300" s="93"/>
      <c r="BF300" s="93"/>
      <c r="BG300" s="93"/>
      <c r="BH300" s="93"/>
      <c r="BI300" s="93"/>
      <c r="BJ300" s="93"/>
      <c r="BK300" s="94">
        <f t="shared" si="184"/>
        <v>1</v>
      </c>
      <c r="BM300" s="95">
        <f t="shared" si="185"/>
        <v>78379.947156000009</v>
      </c>
      <c r="BN300" s="96">
        <f t="shared" si="186"/>
        <v>78379.947156000009</v>
      </c>
      <c r="BO300" s="248">
        <f t="shared" si="208"/>
        <v>78379.947156000009</v>
      </c>
      <c r="BP300" s="183">
        <f t="shared" si="188"/>
        <v>78379.947156000009</v>
      </c>
      <c r="BQ300" s="184">
        <f t="shared" si="189"/>
        <v>0</v>
      </c>
      <c r="BR300" s="232">
        <f t="shared" si="190"/>
        <v>0</v>
      </c>
      <c r="BS300" s="184"/>
      <c r="BT300" s="97"/>
      <c r="BU300" s="171">
        <f t="shared" si="191"/>
        <v>78380</v>
      </c>
      <c r="BV300" s="175">
        <f t="shared" si="192"/>
        <v>14892</v>
      </c>
      <c r="BW300" s="176">
        <f t="shared" si="193"/>
        <v>93272</v>
      </c>
    </row>
    <row r="301" spans="1:75" s="35" customFormat="1" ht="84.95" customHeight="1" x14ac:dyDescent="0.3">
      <c r="A301" s="214">
        <v>436</v>
      </c>
      <c r="B301" s="104" t="s">
        <v>911</v>
      </c>
      <c r="C301" s="217" t="s">
        <v>907</v>
      </c>
      <c r="D301" s="206">
        <v>121034</v>
      </c>
      <c r="E301" s="74">
        <f t="shared" si="203"/>
        <v>6802.1108000000004</v>
      </c>
      <c r="F301" s="75">
        <f t="shared" si="204"/>
        <v>127836.11079999999</v>
      </c>
      <c r="G301" s="74">
        <f t="shared" si="205"/>
        <v>24288.861052</v>
      </c>
      <c r="H301" s="76">
        <f t="shared" si="206"/>
        <v>152124.97185199999</v>
      </c>
      <c r="I301" s="105"/>
      <c r="J301" s="106"/>
      <c r="K301" s="107"/>
      <c r="L301" s="80"/>
      <c r="M301" s="81">
        <f t="shared" si="194"/>
        <v>0</v>
      </c>
      <c r="N301" s="82"/>
      <c r="O301" s="83">
        <f t="shared" si="195"/>
        <v>0</v>
      </c>
      <c r="P301" s="83">
        <f t="shared" si="196"/>
        <v>0</v>
      </c>
      <c r="Q301" s="108"/>
      <c r="R301" s="80"/>
      <c r="S301" s="81">
        <f t="shared" si="197"/>
        <v>0</v>
      </c>
      <c r="T301" s="82"/>
      <c r="U301" s="83">
        <f t="shared" si="198"/>
        <v>0</v>
      </c>
      <c r="V301" s="83">
        <f t="shared" si="199"/>
        <v>0</v>
      </c>
      <c r="W301" s="109"/>
      <c r="X301" s="80"/>
      <c r="Y301" s="81">
        <f t="shared" si="200"/>
        <v>0</v>
      </c>
      <c r="Z301" s="82"/>
      <c r="AA301" s="83">
        <f t="shared" si="201"/>
        <v>0</v>
      </c>
      <c r="AB301" s="83">
        <f t="shared" si="202"/>
        <v>0</v>
      </c>
      <c r="AC301" s="109"/>
      <c r="AD301" s="85" t="e">
        <f t="shared" si="183"/>
        <v>#DIV/0!</v>
      </c>
      <c r="AE301" s="86"/>
      <c r="AF301" s="87"/>
      <c r="AG301" s="88"/>
      <c r="AH301" s="114"/>
      <c r="AI301" s="86"/>
      <c r="AJ301" s="87"/>
      <c r="AK301" s="88"/>
      <c r="AL301" s="114"/>
      <c r="AM301" s="86"/>
      <c r="AN301" s="87"/>
      <c r="AO301" s="90"/>
      <c r="AP301" s="91"/>
      <c r="AQ301" s="86"/>
      <c r="AR301" s="87"/>
      <c r="AS301" s="90"/>
      <c r="AT301" s="91"/>
      <c r="AU301" s="86"/>
      <c r="AV301" s="87"/>
      <c r="AW301" s="90"/>
      <c r="AX301" s="197"/>
      <c r="AY301" s="243"/>
      <c r="AZ301" s="92"/>
      <c r="BA301" s="29"/>
      <c r="BB301" s="99">
        <f t="shared" si="207"/>
        <v>139341.36077200001</v>
      </c>
      <c r="BC301" s="93"/>
      <c r="BD301" s="93"/>
      <c r="BE301" s="93"/>
      <c r="BF301" s="93"/>
      <c r="BG301" s="93"/>
      <c r="BH301" s="93"/>
      <c r="BI301" s="93"/>
      <c r="BJ301" s="93"/>
      <c r="BK301" s="94">
        <f t="shared" si="184"/>
        <v>1</v>
      </c>
      <c r="BM301" s="95">
        <f t="shared" si="185"/>
        <v>139341.36077200001</v>
      </c>
      <c r="BN301" s="96">
        <f t="shared" si="186"/>
        <v>139341.36077200001</v>
      </c>
      <c r="BO301" s="248">
        <f t="shared" si="208"/>
        <v>139341.36077200001</v>
      </c>
      <c r="BP301" s="183">
        <f t="shared" si="188"/>
        <v>139341.36077200001</v>
      </c>
      <c r="BQ301" s="184">
        <f t="shared" si="189"/>
        <v>0</v>
      </c>
      <c r="BR301" s="232">
        <f t="shared" si="190"/>
        <v>0</v>
      </c>
      <c r="BS301" s="184"/>
      <c r="BT301" s="97"/>
      <c r="BU301" s="171">
        <f t="shared" si="191"/>
        <v>139341</v>
      </c>
      <c r="BV301" s="175">
        <f t="shared" si="192"/>
        <v>26475</v>
      </c>
      <c r="BW301" s="176">
        <f t="shared" si="193"/>
        <v>165816</v>
      </c>
    </row>
    <row r="302" spans="1:75" s="35" customFormat="1" ht="84.95" customHeight="1" x14ac:dyDescent="0.3">
      <c r="A302" s="214">
        <v>437</v>
      </c>
      <c r="B302" s="104" t="s">
        <v>1477</v>
      </c>
      <c r="C302" s="217" t="s">
        <v>907</v>
      </c>
      <c r="D302" s="206">
        <v>7564</v>
      </c>
      <c r="E302" s="74">
        <f t="shared" si="203"/>
        <v>425.09679999999997</v>
      </c>
      <c r="F302" s="75">
        <f t="shared" si="204"/>
        <v>7989.0968000000003</v>
      </c>
      <c r="G302" s="74">
        <f t="shared" si="205"/>
        <v>1517.928392</v>
      </c>
      <c r="H302" s="76">
        <f t="shared" si="206"/>
        <v>9507.025192000001</v>
      </c>
      <c r="I302" s="105"/>
      <c r="J302" s="106"/>
      <c r="K302" s="107"/>
      <c r="L302" s="80"/>
      <c r="M302" s="81">
        <f t="shared" si="194"/>
        <v>0</v>
      </c>
      <c r="N302" s="82"/>
      <c r="O302" s="83">
        <f t="shared" si="195"/>
        <v>0</v>
      </c>
      <c r="P302" s="83">
        <f t="shared" si="196"/>
        <v>0</v>
      </c>
      <c r="Q302" s="108"/>
      <c r="R302" s="80"/>
      <c r="S302" s="81">
        <f t="shared" si="197"/>
        <v>0</v>
      </c>
      <c r="T302" s="82"/>
      <c r="U302" s="83">
        <f t="shared" si="198"/>
        <v>0</v>
      </c>
      <c r="V302" s="83">
        <f t="shared" si="199"/>
        <v>0</v>
      </c>
      <c r="W302" s="109"/>
      <c r="X302" s="80"/>
      <c r="Y302" s="81">
        <f t="shared" si="200"/>
        <v>0</v>
      </c>
      <c r="Z302" s="82"/>
      <c r="AA302" s="83">
        <f t="shared" si="201"/>
        <v>0</v>
      </c>
      <c r="AB302" s="83">
        <f t="shared" si="202"/>
        <v>0</v>
      </c>
      <c r="AC302" s="109"/>
      <c r="AD302" s="85" t="e">
        <f t="shared" si="183"/>
        <v>#DIV/0!</v>
      </c>
      <c r="AE302" s="86"/>
      <c r="AF302" s="87"/>
      <c r="AG302" s="88"/>
      <c r="AH302" s="114"/>
      <c r="AI302" s="86"/>
      <c r="AJ302" s="87"/>
      <c r="AK302" s="88"/>
      <c r="AL302" s="114"/>
      <c r="AM302" s="86"/>
      <c r="AN302" s="87"/>
      <c r="AO302" s="90"/>
      <c r="AP302" s="91"/>
      <c r="AQ302" s="86"/>
      <c r="AR302" s="87"/>
      <c r="AS302" s="90"/>
      <c r="AT302" s="91"/>
      <c r="AU302" s="86"/>
      <c r="AV302" s="87"/>
      <c r="AW302" s="90"/>
      <c r="AX302" s="197"/>
      <c r="AY302" s="243"/>
      <c r="AZ302" s="92"/>
      <c r="BA302" s="29"/>
      <c r="BB302" s="99">
        <f t="shared" si="207"/>
        <v>8708.1155120000003</v>
      </c>
      <c r="BC302" s="93"/>
      <c r="BD302" s="93"/>
      <c r="BE302" s="93"/>
      <c r="BF302" s="93"/>
      <c r="BG302" s="93"/>
      <c r="BH302" s="93"/>
      <c r="BI302" s="93"/>
      <c r="BJ302" s="93"/>
      <c r="BK302" s="94">
        <f t="shared" si="184"/>
        <v>1</v>
      </c>
      <c r="BM302" s="95">
        <f t="shared" si="185"/>
        <v>8708.1155120000003</v>
      </c>
      <c r="BN302" s="96">
        <f t="shared" si="186"/>
        <v>8708.1155120000003</v>
      </c>
      <c r="BO302" s="248">
        <f t="shared" si="208"/>
        <v>8708.1155120000003</v>
      </c>
      <c r="BP302" s="183">
        <f t="shared" si="188"/>
        <v>8708.1155120000003</v>
      </c>
      <c r="BQ302" s="184">
        <f t="shared" si="189"/>
        <v>0</v>
      </c>
      <c r="BR302" s="232">
        <f t="shared" si="190"/>
        <v>0</v>
      </c>
      <c r="BS302" s="184"/>
      <c r="BT302" s="97"/>
      <c r="BU302" s="171">
        <f t="shared" si="191"/>
        <v>8708</v>
      </c>
      <c r="BV302" s="175">
        <f t="shared" si="192"/>
        <v>1655</v>
      </c>
      <c r="BW302" s="176">
        <f t="shared" si="193"/>
        <v>10363</v>
      </c>
    </row>
    <row r="303" spans="1:75" s="35" customFormat="1" ht="84.95" customHeight="1" x14ac:dyDescent="0.3">
      <c r="A303" s="214">
        <v>441</v>
      </c>
      <c r="B303" s="104" t="s">
        <v>918</v>
      </c>
      <c r="C303" s="217" t="s">
        <v>907</v>
      </c>
      <c r="D303" s="206">
        <v>12776</v>
      </c>
      <c r="E303" s="74">
        <f t="shared" si="203"/>
        <v>718.01120000000003</v>
      </c>
      <c r="F303" s="75">
        <f t="shared" si="204"/>
        <v>13494.011200000001</v>
      </c>
      <c r="G303" s="74">
        <f t="shared" si="205"/>
        <v>2563.8621280000002</v>
      </c>
      <c r="H303" s="76">
        <f t="shared" si="206"/>
        <v>16057.873328000001</v>
      </c>
      <c r="I303" s="105"/>
      <c r="J303" s="106"/>
      <c r="K303" s="107"/>
      <c r="L303" s="80"/>
      <c r="M303" s="81">
        <f t="shared" si="194"/>
        <v>0</v>
      </c>
      <c r="N303" s="82"/>
      <c r="O303" s="83">
        <f t="shared" si="195"/>
        <v>0</v>
      </c>
      <c r="P303" s="83">
        <f t="shared" si="196"/>
        <v>0</v>
      </c>
      <c r="Q303" s="108"/>
      <c r="R303" s="80"/>
      <c r="S303" s="81">
        <f t="shared" si="197"/>
        <v>0</v>
      </c>
      <c r="T303" s="82"/>
      <c r="U303" s="83">
        <f t="shared" si="198"/>
        <v>0</v>
      </c>
      <c r="V303" s="83">
        <f t="shared" si="199"/>
        <v>0</v>
      </c>
      <c r="W303" s="109"/>
      <c r="X303" s="80"/>
      <c r="Y303" s="81">
        <f t="shared" si="200"/>
        <v>0</v>
      </c>
      <c r="Z303" s="82"/>
      <c r="AA303" s="83">
        <f t="shared" si="201"/>
        <v>0</v>
      </c>
      <c r="AB303" s="83">
        <f t="shared" si="202"/>
        <v>0</v>
      </c>
      <c r="AC303" s="109"/>
      <c r="AD303" s="85" t="e">
        <f t="shared" si="183"/>
        <v>#DIV/0!</v>
      </c>
      <c r="AE303" s="86"/>
      <c r="AF303" s="87"/>
      <c r="AG303" s="88"/>
      <c r="AH303" s="114"/>
      <c r="AI303" s="86"/>
      <c r="AJ303" s="87"/>
      <c r="AK303" s="88"/>
      <c r="AL303" s="114"/>
      <c r="AM303" s="86"/>
      <c r="AN303" s="87"/>
      <c r="AO303" s="90"/>
      <c r="AP303" s="91"/>
      <c r="AQ303" s="86"/>
      <c r="AR303" s="87"/>
      <c r="AS303" s="90"/>
      <c r="AT303" s="91"/>
      <c r="AU303" s="86"/>
      <c r="AV303" s="87"/>
      <c r="AW303" s="90"/>
      <c r="AX303" s="197"/>
      <c r="AY303" s="243"/>
      <c r="AZ303" s="92"/>
      <c r="BA303" s="29"/>
      <c r="BB303" s="99">
        <f t="shared" si="207"/>
        <v>14708.472208000003</v>
      </c>
      <c r="BC303" s="93"/>
      <c r="BD303" s="93"/>
      <c r="BE303" s="93"/>
      <c r="BF303" s="93"/>
      <c r="BG303" s="93"/>
      <c r="BH303" s="93"/>
      <c r="BI303" s="93"/>
      <c r="BJ303" s="93"/>
      <c r="BK303" s="94">
        <f t="shared" si="184"/>
        <v>1</v>
      </c>
      <c r="BM303" s="95">
        <f t="shared" si="185"/>
        <v>14708.472208000003</v>
      </c>
      <c r="BN303" s="96">
        <f t="shared" si="186"/>
        <v>14708.472208000003</v>
      </c>
      <c r="BO303" s="248">
        <f t="shared" si="208"/>
        <v>14708.472208000003</v>
      </c>
      <c r="BP303" s="183">
        <f t="shared" si="188"/>
        <v>14708.472208000003</v>
      </c>
      <c r="BQ303" s="184">
        <f t="shared" si="189"/>
        <v>0</v>
      </c>
      <c r="BR303" s="232">
        <f t="shared" si="190"/>
        <v>0</v>
      </c>
      <c r="BS303" s="184"/>
      <c r="BT303" s="97"/>
      <c r="BU303" s="171">
        <f t="shared" si="191"/>
        <v>14708</v>
      </c>
      <c r="BV303" s="175">
        <f t="shared" si="192"/>
        <v>2795</v>
      </c>
      <c r="BW303" s="176">
        <f t="shared" si="193"/>
        <v>17503</v>
      </c>
    </row>
    <row r="304" spans="1:75" s="35" customFormat="1" ht="84.95" customHeight="1" x14ac:dyDescent="0.3">
      <c r="A304" s="214">
        <v>446</v>
      </c>
      <c r="B304" s="104" t="s">
        <v>924</v>
      </c>
      <c r="C304" s="217" t="s">
        <v>907</v>
      </c>
      <c r="D304" s="206">
        <v>178488</v>
      </c>
      <c r="E304" s="74">
        <f t="shared" si="203"/>
        <v>10031.025600000001</v>
      </c>
      <c r="F304" s="75">
        <f t="shared" si="204"/>
        <v>188519.02559999999</v>
      </c>
      <c r="G304" s="74">
        <f t="shared" si="205"/>
        <v>35818.614863999996</v>
      </c>
      <c r="H304" s="76">
        <f t="shared" si="206"/>
        <v>224337.640464</v>
      </c>
      <c r="I304" s="105"/>
      <c r="J304" s="106"/>
      <c r="K304" s="107"/>
      <c r="L304" s="80"/>
      <c r="M304" s="81">
        <f t="shared" si="194"/>
        <v>0</v>
      </c>
      <c r="N304" s="82"/>
      <c r="O304" s="83">
        <f t="shared" si="195"/>
        <v>0</v>
      </c>
      <c r="P304" s="83">
        <f t="shared" si="196"/>
        <v>0</v>
      </c>
      <c r="Q304" s="108"/>
      <c r="R304" s="80"/>
      <c r="S304" s="81">
        <f t="shared" si="197"/>
        <v>0</v>
      </c>
      <c r="T304" s="82"/>
      <c r="U304" s="83">
        <f t="shared" si="198"/>
        <v>0</v>
      </c>
      <c r="V304" s="83">
        <f t="shared" si="199"/>
        <v>0</v>
      </c>
      <c r="W304" s="109"/>
      <c r="X304" s="80"/>
      <c r="Y304" s="81">
        <f t="shared" si="200"/>
        <v>0</v>
      </c>
      <c r="Z304" s="82"/>
      <c r="AA304" s="83">
        <f t="shared" si="201"/>
        <v>0</v>
      </c>
      <c r="AB304" s="83">
        <f t="shared" si="202"/>
        <v>0</v>
      </c>
      <c r="AC304" s="109"/>
      <c r="AD304" s="85" t="e">
        <f t="shared" si="183"/>
        <v>#DIV/0!</v>
      </c>
      <c r="AE304" s="86"/>
      <c r="AF304" s="87"/>
      <c r="AG304" s="88"/>
      <c r="AH304" s="114"/>
      <c r="AI304" s="86"/>
      <c r="AJ304" s="87"/>
      <c r="AK304" s="88"/>
      <c r="AL304" s="114"/>
      <c r="AM304" s="86"/>
      <c r="AN304" s="87"/>
      <c r="AO304" s="90"/>
      <c r="AP304" s="91"/>
      <c r="AQ304" s="86"/>
      <c r="AR304" s="87"/>
      <c r="AS304" s="90"/>
      <c r="AT304" s="91"/>
      <c r="AU304" s="86"/>
      <c r="AV304" s="87"/>
      <c r="AW304" s="90"/>
      <c r="AX304" s="197"/>
      <c r="AY304" s="243"/>
      <c r="AZ304" s="92"/>
      <c r="BA304" s="29"/>
      <c r="BB304" s="99">
        <f t="shared" si="207"/>
        <v>205485.73790400001</v>
      </c>
      <c r="BC304" s="93"/>
      <c r="BD304" s="93"/>
      <c r="BE304" s="93"/>
      <c r="BF304" s="93"/>
      <c r="BG304" s="93"/>
      <c r="BH304" s="93"/>
      <c r="BI304" s="93"/>
      <c r="BJ304" s="93"/>
      <c r="BK304" s="94">
        <f t="shared" si="184"/>
        <v>1</v>
      </c>
      <c r="BM304" s="95">
        <f t="shared" si="185"/>
        <v>205485.73790400001</v>
      </c>
      <c r="BN304" s="96">
        <f t="shared" si="186"/>
        <v>205485.73790400001</v>
      </c>
      <c r="BO304" s="248">
        <f t="shared" si="208"/>
        <v>205485.73790400001</v>
      </c>
      <c r="BP304" s="183">
        <f t="shared" si="188"/>
        <v>205485.73790400001</v>
      </c>
      <c r="BQ304" s="184">
        <f t="shared" si="189"/>
        <v>0</v>
      </c>
      <c r="BR304" s="232">
        <f t="shared" si="190"/>
        <v>0</v>
      </c>
      <c r="BS304" s="184"/>
      <c r="BT304" s="97"/>
      <c r="BU304" s="171">
        <f t="shared" si="191"/>
        <v>205486</v>
      </c>
      <c r="BV304" s="175">
        <f t="shared" si="192"/>
        <v>39042</v>
      </c>
      <c r="BW304" s="176">
        <f t="shared" si="193"/>
        <v>244528</v>
      </c>
    </row>
    <row r="305" spans="1:75" s="35" customFormat="1" ht="84.95" customHeight="1" x14ac:dyDescent="0.3">
      <c r="A305" s="214">
        <v>447</v>
      </c>
      <c r="B305" s="104" t="s">
        <v>1481</v>
      </c>
      <c r="C305" s="217" t="s">
        <v>907</v>
      </c>
      <c r="D305" s="206">
        <v>239232</v>
      </c>
      <c r="E305" s="74">
        <f t="shared" si="203"/>
        <v>13444.838400000001</v>
      </c>
      <c r="F305" s="75">
        <f t="shared" si="204"/>
        <v>252676.83840000001</v>
      </c>
      <c r="G305" s="74">
        <f t="shared" si="205"/>
        <v>48008.599296</v>
      </c>
      <c r="H305" s="76">
        <f t="shared" si="206"/>
        <v>300685.43769599998</v>
      </c>
      <c r="I305" s="105"/>
      <c r="J305" s="106"/>
      <c r="K305" s="107"/>
      <c r="L305" s="80"/>
      <c r="M305" s="81">
        <f t="shared" si="194"/>
        <v>0</v>
      </c>
      <c r="N305" s="82"/>
      <c r="O305" s="83">
        <f t="shared" si="195"/>
        <v>0</v>
      </c>
      <c r="P305" s="83">
        <f t="shared" si="196"/>
        <v>0</v>
      </c>
      <c r="Q305" s="108"/>
      <c r="R305" s="80"/>
      <c r="S305" s="81">
        <f t="shared" si="197"/>
        <v>0</v>
      </c>
      <c r="T305" s="82"/>
      <c r="U305" s="83">
        <f t="shared" si="198"/>
        <v>0</v>
      </c>
      <c r="V305" s="83">
        <f t="shared" si="199"/>
        <v>0</v>
      </c>
      <c r="W305" s="109"/>
      <c r="X305" s="80"/>
      <c r="Y305" s="81">
        <f t="shared" si="200"/>
        <v>0</v>
      </c>
      <c r="Z305" s="82"/>
      <c r="AA305" s="83">
        <f t="shared" si="201"/>
        <v>0</v>
      </c>
      <c r="AB305" s="83">
        <f t="shared" si="202"/>
        <v>0</v>
      </c>
      <c r="AC305" s="109"/>
      <c r="AD305" s="85" t="e">
        <f t="shared" si="183"/>
        <v>#DIV/0!</v>
      </c>
      <c r="AE305" s="86"/>
      <c r="AF305" s="87"/>
      <c r="AG305" s="88"/>
      <c r="AH305" s="114"/>
      <c r="AI305" s="86"/>
      <c r="AJ305" s="87"/>
      <c r="AK305" s="88"/>
      <c r="AL305" s="114"/>
      <c r="AM305" s="86"/>
      <c r="AN305" s="87"/>
      <c r="AO305" s="90"/>
      <c r="AP305" s="91"/>
      <c r="AQ305" s="86"/>
      <c r="AR305" s="87"/>
      <c r="AS305" s="90"/>
      <c r="AT305" s="91"/>
      <c r="AU305" s="86"/>
      <c r="AV305" s="87"/>
      <c r="AW305" s="90"/>
      <c r="AX305" s="197"/>
      <c r="AY305" s="243"/>
      <c r="AZ305" s="92"/>
      <c r="BA305" s="29"/>
      <c r="BB305" s="99">
        <f t="shared" si="207"/>
        <v>275417.75385600002</v>
      </c>
      <c r="BC305" s="93"/>
      <c r="BD305" s="93"/>
      <c r="BE305" s="93"/>
      <c r="BF305" s="93"/>
      <c r="BG305" s="93"/>
      <c r="BH305" s="93"/>
      <c r="BI305" s="93"/>
      <c r="BJ305" s="93"/>
      <c r="BK305" s="94">
        <f t="shared" si="184"/>
        <v>1</v>
      </c>
      <c r="BM305" s="95">
        <f t="shared" si="185"/>
        <v>275417.75385600002</v>
      </c>
      <c r="BN305" s="96">
        <f t="shared" si="186"/>
        <v>275417.75385600002</v>
      </c>
      <c r="BO305" s="248">
        <f t="shared" si="208"/>
        <v>275417.75385600002</v>
      </c>
      <c r="BP305" s="183">
        <f t="shared" si="188"/>
        <v>275417.75385600002</v>
      </c>
      <c r="BQ305" s="184">
        <f t="shared" si="189"/>
        <v>0</v>
      </c>
      <c r="BR305" s="232">
        <f t="shared" si="190"/>
        <v>0</v>
      </c>
      <c r="BS305" s="184"/>
      <c r="BT305" s="97"/>
      <c r="BU305" s="171">
        <f t="shared" si="191"/>
        <v>275418</v>
      </c>
      <c r="BV305" s="175">
        <f t="shared" si="192"/>
        <v>52329</v>
      </c>
      <c r="BW305" s="176">
        <f t="shared" si="193"/>
        <v>327747</v>
      </c>
    </row>
    <row r="306" spans="1:75" s="35" customFormat="1" ht="84.95" customHeight="1" x14ac:dyDescent="0.3">
      <c r="A306" s="214">
        <v>448</v>
      </c>
      <c r="B306" s="104" t="s">
        <v>925</v>
      </c>
      <c r="C306" s="217" t="s">
        <v>907</v>
      </c>
      <c r="D306" s="206">
        <v>183915</v>
      </c>
      <c r="E306" s="74">
        <f t="shared" si="203"/>
        <v>10336.022999999999</v>
      </c>
      <c r="F306" s="75">
        <f t="shared" si="204"/>
        <v>194251.02299999999</v>
      </c>
      <c r="G306" s="74">
        <f t="shared" si="205"/>
        <v>36907.694369999997</v>
      </c>
      <c r="H306" s="76">
        <f t="shared" si="206"/>
        <v>231158.71736999997</v>
      </c>
      <c r="I306" s="105"/>
      <c r="J306" s="106"/>
      <c r="K306" s="107"/>
      <c r="L306" s="80"/>
      <c r="M306" s="81">
        <f t="shared" si="194"/>
        <v>0</v>
      </c>
      <c r="N306" s="82"/>
      <c r="O306" s="83">
        <f t="shared" si="195"/>
        <v>0</v>
      </c>
      <c r="P306" s="83">
        <f t="shared" si="196"/>
        <v>0</v>
      </c>
      <c r="Q306" s="108"/>
      <c r="R306" s="80"/>
      <c r="S306" s="81">
        <f t="shared" si="197"/>
        <v>0</v>
      </c>
      <c r="T306" s="82"/>
      <c r="U306" s="83">
        <f t="shared" si="198"/>
        <v>0</v>
      </c>
      <c r="V306" s="83">
        <f t="shared" si="199"/>
        <v>0</v>
      </c>
      <c r="W306" s="109"/>
      <c r="X306" s="80"/>
      <c r="Y306" s="81">
        <f t="shared" si="200"/>
        <v>0</v>
      </c>
      <c r="Z306" s="82"/>
      <c r="AA306" s="83">
        <f t="shared" si="201"/>
        <v>0</v>
      </c>
      <c r="AB306" s="83">
        <f t="shared" si="202"/>
        <v>0</v>
      </c>
      <c r="AC306" s="109"/>
      <c r="AD306" s="85" t="e">
        <f t="shared" si="183"/>
        <v>#DIV/0!</v>
      </c>
      <c r="AE306" s="86"/>
      <c r="AF306" s="87"/>
      <c r="AG306" s="88"/>
      <c r="AH306" s="114"/>
      <c r="AI306" s="86"/>
      <c r="AJ306" s="87"/>
      <c r="AK306" s="88"/>
      <c r="AL306" s="114"/>
      <c r="AM306" s="86"/>
      <c r="AN306" s="87"/>
      <c r="AO306" s="90"/>
      <c r="AP306" s="91"/>
      <c r="AQ306" s="86"/>
      <c r="AR306" s="87"/>
      <c r="AS306" s="90"/>
      <c r="AT306" s="91"/>
      <c r="AU306" s="86"/>
      <c r="AV306" s="87"/>
      <c r="AW306" s="90"/>
      <c r="AX306" s="197"/>
      <c r="AY306" s="243"/>
      <c r="AZ306" s="92"/>
      <c r="BA306" s="29"/>
      <c r="BB306" s="99">
        <f t="shared" si="207"/>
        <v>211733.61507</v>
      </c>
      <c r="BC306" s="93"/>
      <c r="BD306" s="93"/>
      <c r="BE306" s="93"/>
      <c r="BF306" s="93"/>
      <c r="BG306" s="93"/>
      <c r="BH306" s="93"/>
      <c r="BI306" s="93"/>
      <c r="BJ306" s="93"/>
      <c r="BK306" s="94">
        <f t="shared" si="184"/>
        <v>1</v>
      </c>
      <c r="BM306" s="95">
        <f t="shared" si="185"/>
        <v>211733.61507</v>
      </c>
      <c r="BN306" s="96">
        <f t="shared" si="186"/>
        <v>211733.61507</v>
      </c>
      <c r="BO306" s="248">
        <f t="shared" si="208"/>
        <v>211733.61507</v>
      </c>
      <c r="BP306" s="183">
        <f t="shared" si="188"/>
        <v>211733.61507</v>
      </c>
      <c r="BQ306" s="184">
        <f t="shared" si="189"/>
        <v>0</v>
      </c>
      <c r="BR306" s="232">
        <f t="shared" si="190"/>
        <v>0</v>
      </c>
      <c r="BS306" s="184"/>
      <c r="BT306" s="97"/>
      <c r="BU306" s="171">
        <f t="shared" si="191"/>
        <v>211734</v>
      </c>
      <c r="BV306" s="175">
        <f t="shared" si="192"/>
        <v>40229</v>
      </c>
      <c r="BW306" s="176">
        <f t="shared" si="193"/>
        <v>251963</v>
      </c>
    </row>
    <row r="307" spans="1:75" s="35" customFormat="1" ht="84.95" customHeight="1" x14ac:dyDescent="0.3">
      <c r="A307" s="214">
        <v>449</v>
      </c>
      <c r="B307" s="104" t="s">
        <v>926</v>
      </c>
      <c r="C307" s="217" t="s">
        <v>907</v>
      </c>
      <c r="D307" s="206">
        <v>183915</v>
      </c>
      <c r="E307" s="74">
        <f t="shared" si="203"/>
        <v>10336.022999999999</v>
      </c>
      <c r="F307" s="75">
        <f t="shared" si="204"/>
        <v>194251.02299999999</v>
      </c>
      <c r="G307" s="74">
        <f t="shared" si="205"/>
        <v>36907.694369999997</v>
      </c>
      <c r="H307" s="76">
        <f t="shared" si="206"/>
        <v>231158.71736999997</v>
      </c>
      <c r="I307" s="105"/>
      <c r="J307" s="106"/>
      <c r="K307" s="107"/>
      <c r="L307" s="80"/>
      <c r="M307" s="81">
        <f t="shared" si="194"/>
        <v>0</v>
      </c>
      <c r="N307" s="82"/>
      <c r="O307" s="83">
        <f t="shared" si="195"/>
        <v>0</v>
      </c>
      <c r="P307" s="83">
        <f t="shared" si="196"/>
        <v>0</v>
      </c>
      <c r="Q307" s="108"/>
      <c r="R307" s="80"/>
      <c r="S307" s="81">
        <f t="shared" si="197"/>
        <v>0</v>
      </c>
      <c r="T307" s="82"/>
      <c r="U307" s="83">
        <f t="shared" si="198"/>
        <v>0</v>
      </c>
      <c r="V307" s="83">
        <f t="shared" si="199"/>
        <v>0</v>
      </c>
      <c r="W307" s="109"/>
      <c r="X307" s="80"/>
      <c r="Y307" s="81">
        <f t="shared" si="200"/>
        <v>0</v>
      </c>
      <c r="Z307" s="82"/>
      <c r="AA307" s="83">
        <f t="shared" si="201"/>
        <v>0</v>
      </c>
      <c r="AB307" s="83">
        <f t="shared" si="202"/>
        <v>0</v>
      </c>
      <c r="AC307" s="109"/>
      <c r="AD307" s="85" t="e">
        <f t="shared" si="183"/>
        <v>#DIV/0!</v>
      </c>
      <c r="AE307" s="86"/>
      <c r="AF307" s="87"/>
      <c r="AG307" s="88"/>
      <c r="AH307" s="114"/>
      <c r="AI307" s="86"/>
      <c r="AJ307" s="87"/>
      <c r="AK307" s="88"/>
      <c r="AL307" s="114"/>
      <c r="AM307" s="86"/>
      <c r="AN307" s="87"/>
      <c r="AO307" s="90"/>
      <c r="AP307" s="91"/>
      <c r="AQ307" s="86"/>
      <c r="AR307" s="87"/>
      <c r="AS307" s="90"/>
      <c r="AT307" s="91"/>
      <c r="AU307" s="86"/>
      <c r="AV307" s="87"/>
      <c r="AW307" s="90"/>
      <c r="AX307" s="197"/>
      <c r="AY307" s="243"/>
      <c r="AZ307" s="92"/>
      <c r="BA307" s="29"/>
      <c r="BB307" s="99">
        <f t="shared" si="207"/>
        <v>211733.61507</v>
      </c>
      <c r="BC307" s="93"/>
      <c r="BD307" s="93"/>
      <c r="BE307" s="93"/>
      <c r="BF307" s="93"/>
      <c r="BG307" s="93"/>
      <c r="BH307" s="93"/>
      <c r="BI307" s="93"/>
      <c r="BJ307" s="93"/>
      <c r="BK307" s="94">
        <f t="shared" si="184"/>
        <v>1</v>
      </c>
      <c r="BM307" s="95">
        <f t="shared" si="185"/>
        <v>211733.61507</v>
      </c>
      <c r="BN307" s="96">
        <f t="shared" si="186"/>
        <v>211733.61507</v>
      </c>
      <c r="BO307" s="248">
        <f t="shared" si="208"/>
        <v>211733.61507</v>
      </c>
      <c r="BP307" s="183">
        <f t="shared" si="188"/>
        <v>211733.61507</v>
      </c>
      <c r="BQ307" s="184">
        <f t="shared" si="189"/>
        <v>0</v>
      </c>
      <c r="BR307" s="232">
        <f t="shared" si="190"/>
        <v>0</v>
      </c>
      <c r="BS307" s="184"/>
      <c r="BT307" s="97"/>
      <c r="BU307" s="171">
        <f t="shared" si="191"/>
        <v>211734</v>
      </c>
      <c r="BV307" s="175">
        <f t="shared" si="192"/>
        <v>40229</v>
      </c>
      <c r="BW307" s="176">
        <f t="shared" si="193"/>
        <v>251963</v>
      </c>
    </row>
    <row r="308" spans="1:75" s="35" customFormat="1" ht="84.95" customHeight="1" x14ac:dyDescent="0.3">
      <c r="A308" s="214">
        <v>450</v>
      </c>
      <c r="B308" s="104" t="s">
        <v>927</v>
      </c>
      <c r="C308" s="217" t="s">
        <v>907</v>
      </c>
      <c r="D308" s="206">
        <v>204188</v>
      </c>
      <c r="E308" s="74">
        <f t="shared" si="203"/>
        <v>11475.365599999999</v>
      </c>
      <c r="F308" s="75">
        <f t="shared" si="204"/>
        <v>215663.36559999999</v>
      </c>
      <c r="G308" s="74">
        <f t="shared" si="205"/>
        <v>40976.039464000001</v>
      </c>
      <c r="H308" s="76">
        <f t="shared" si="206"/>
        <v>256639.40506399999</v>
      </c>
      <c r="I308" s="105"/>
      <c r="J308" s="106"/>
      <c r="K308" s="107"/>
      <c r="L308" s="80"/>
      <c r="M308" s="81">
        <f t="shared" si="194"/>
        <v>0</v>
      </c>
      <c r="N308" s="82"/>
      <c r="O308" s="83">
        <f t="shared" si="195"/>
        <v>0</v>
      </c>
      <c r="P308" s="83">
        <f t="shared" si="196"/>
        <v>0</v>
      </c>
      <c r="Q308" s="108"/>
      <c r="R308" s="80"/>
      <c r="S308" s="81">
        <f t="shared" si="197"/>
        <v>0</v>
      </c>
      <c r="T308" s="82"/>
      <c r="U308" s="83">
        <f t="shared" si="198"/>
        <v>0</v>
      </c>
      <c r="V308" s="83">
        <f t="shared" si="199"/>
        <v>0</v>
      </c>
      <c r="W308" s="109"/>
      <c r="X308" s="80"/>
      <c r="Y308" s="81">
        <f t="shared" si="200"/>
        <v>0</v>
      </c>
      <c r="Z308" s="82"/>
      <c r="AA308" s="83">
        <f t="shared" si="201"/>
        <v>0</v>
      </c>
      <c r="AB308" s="83">
        <f t="shared" si="202"/>
        <v>0</v>
      </c>
      <c r="AC308" s="109"/>
      <c r="AD308" s="85" t="e">
        <f t="shared" si="183"/>
        <v>#DIV/0!</v>
      </c>
      <c r="AE308" s="86"/>
      <c r="AF308" s="87"/>
      <c r="AG308" s="88"/>
      <c r="AH308" s="114"/>
      <c r="AI308" s="86"/>
      <c r="AJ308" s="87"/>
      <c r="AK308" s="88"/>
      <c r="AL308" s="114"/>
      <c r="AM308" s="86"/>
      <c r="AN308" s="87"/>
      <c r="AO308" s="90"/>
      <c r="AP308" s="91"/>
      <c r="AQ308" s="86"/>
      <c r="AR308" s="87"/>
      <c r="AS308" s="90"/>
      <c r="AT308" s="91"/>
      <c r="AU308" s="86"/>
      <c r="AV308" s="87"/>
      <c r="AW308" s="90"/>
      <c r="AX308" s="197"/>
      <c r="AY308" s="243"/>
      <c r="AZ308" s="92"/>
      <c r="BA308" s="29"/>
      <c r="BB308" s="99">
        <f t="shared" si="207"/>
        <v>235073.068504</v>
      </c>
      <c r="BC308" s="93"/>
      <c r="BD308" s="93"/>
      <c r="BE308" s="93"/>
      <c r="BF308" s="93"/>
      <c r="BG308" s="93"/>
      <c r="BH308" s="93"/>
      <c r="BI308" s="93"/>
      <c r="BJ308" s="93"/>
      <c r="BK308" s="94">
        <f t="shared" si="184"/>
        <v>1</v>
      </c>
      <c r="BM308" s="95">
        <f t="shared" si="185"/>
        <v>235073.068504</v>
      </c>
      <c r="BN308" s="96">
        <f t="shared" si="186"/>
        <v>235073.068504</v>
      </c>
      <c r="BO308" s="248">
        <f t="shared" si="208"/>
        <v>235073.068504</v>
      </c>
      <c r="BP308" s="183">
        <f t="shared" si="188"/>
        <v>235073.068504</v>
      </c>
      <c r="BQ308" s="184">
        <f t="shared" si="189"/>
        <v>0</v>
      </c>
      <c r="BR308" s="232">
        <f t="shared" si="190"/>
        <v>0</v>
      </c>
      <c r="BS308" s="184"/>
      <c r="BT308" s="97"/>
      <c r="BU308" s="171">
        <f t="shared" si="191"/>
        <v>235073</v>
      </c>
      <c r="BV308" s="175">
        <f t="shared" si="192"/>
        <v>44664</v>
      </c>
      <c r="BW308" s="176">
        <f t="shared" si="193"/>
        <v>279737</v>
      </c>
    </row>
    <row r="309" spans="1:75" s="35" customFormat="1" ht="84.95" customHeight="1" x14ac:dyDescent="0.3">
      <c r="A309" s="214">
        <v>451</v>
      </c>
      <c r="B309" s="104" t="s">
        <v>928</v>
      </c>
      <c r="C309" s="217" t="s">
        <v>907</v>
      </c>
      <c r="D309" s="206">
        <v>61463</v>
      </c>
      <c r="E309" s="74">
        <f t="shared" si="203"/>
        <v>3454.2206000000001</v>
      </c>
      <c r="F309" s="75">
        <f t="shared" si="204"/>
        <v>64917.220600000001</v>
      </c>
      <c r="G309" s="74">
        <f t="shared" si="205"/>
        <v>12334.271914000001</v>
      </c>
      <c r="H309" s="76">
        <f t="shared" si="206"/>
        <v>77251.492513999998</v>
      </c>
      <c r="I309" s="105"/>
      <c r="J309" s="106"/>
      <c r="K309" s="107"/>
      <c r="L309" s="80"/>
      <c r="M309" s="81">
        <f t="shared" si="194"/>
        <v>0</v>
      </c>
      <c r="N309" s="82"/>
      <c r="O309" s="83">
        <f t="shared" si="195"/>
        <v>0</v>
      </c>
      <c r="P309" s="83">
        <f t="shared" si="196"/>
        <v>0</v>
      </c>
      <c r="Q309" s="108"/>
      <c r="R309" s="80"/>
      <c r="S309" s="81">
        <f t="shared" si="197"/>
        <v>0</v>
      </c>
      <c r="T309" s="82"/>
      <c r="U309" s="83">
        <f t="shared" si="198"/>
        <v>0</v>
      </c>
      <c r="V309" s="83">
        <f t="shared" si="199"/>
        <v>0</v>
      </c>
      <c r="W309" s="109"/>
      <c r="X309" s="80"/>
      <c r="Y309" s="81">
        <f t="shared" si="200"/>
        <v>0</v>
      </c>
      <c r="Z309" s="82"/>
      <c r="AA309" s="83">
        <f t="shared" si="201"/>
        <v>0</v>
      </c>
      <c r="AB309" s="83">
        <f t="shared" si="202"/>
        <v>0</v>
      </c>
      <c r="AC309" s="109"/>
      <c r="AD309" s="85" t="e">
        <f t="shared" si="183"/>
        <v>#DIV/0!</v>
      </c>
      <c r="AE309" s="86"/>
      <c r="AF309" s="87"/>
      <c r="AG309" s="88"/>
      <c r="AH309" s="114"/>
      <c r="AI309" s="86"/>
      <c r="AJ309" s="87"/>
      <c r="AK309" s="88"/>
      <c r="AL309" s="114"/>
      <c r="AM309" s="86"/>
      <c r="AN309" s="87"/>
      <c r="AO309" s="90"/>
      <c r="AP309" s="91"/>
      <c r="AQ309" s="86"/>
      <c r="AR309" s="87"/>
      <c r="AS309" s="90"/>
      <c r="AT309" s="91"/>
      <c r="AU309" s="86"/>
      <c r="AV309" s="87"/>
      <c r="AW309" s="90"/>
      <c r="AX309" s="197"/>
      <c r="AY309" s="243"/>
      <c r="AZ309" s="92"/>
      <c r="BA309" s="29"/>
      <c r="BB309" s="99">
        <f t="shared" si="207"/>
        <v>70759.770454000012</v>
      </c>
      <c r="BC309" s="93"/>
      <c r="BD309" s="93"/>
      <c r="BE309" s="93"/>
      <c r="BF309" s="93"/>
      <c r="BG309" s="93"/>
      <c r="BH309" s="93"/>
      <c r="BI309" s="93"/>
      <c r="BJ309" s="93"/>
      <c r="BK309" s="94">
        <f t="shared" si="184"/>
        <v>1</v>
      </c>
      <c r="BM309" s="95">
        <f t="shared" si="185"/>
        <v>70759.770454000012</v>
      </c>
      <c r="BN309" s="96">
        <f t="shared" si="186"/>
        <v>70759.770454000012</v>
      </c>
      <c r="BO309" s="248">
        <f t="shared" si="208"/>
        <v>70759.770454000012</v>
      </c>
      <c r="BP309" s="183">
        <f t="shared" si="188"/>
        <v>70759.770454000012</v>
      </c>
      <c r="BQ309" s="184">
        <f t="shared" si="189"/>
        <v>0</v>
      </c>
      <c r="BR309" s="232">
        <f t="shared" si="190"/>
        <v>0</v>
      </c>
      <c r="BS309" s="184"/>
      <c r="BT309" s="97"/>
      <c r="BU309" s="171">
        <f t="shared" si="191"/>
        <v>70760</v>
      </c>
      <c r="BV309" s="175">
        <f t="shared" si="192"/>
        <v>13444</v>
      </c>
      <c r="BW309" s="176">
        <f t="shared" si="193"/>
        <v>84204</v>
      </c>
    </row>
    <row r="310" spans="1:75" s="35" customFormat="1" ht="84.95" customHeight="1" x14ac:dyDescent="0.3">
      <c r="A310" s="214">
        <v>452</v>
      </c>
      <c r="B310" s="104" t="s">
        <v>929</v>
      </c>
      <c r="C310" s="217" t="s">
        <v>370</v>
      </c>
      <c r="D310" s="206">
        <v>11819</v>
      </c>
      <c r="E310" s="74">
        <f t="shared" si="203"/>
        <v>664.2278</v>
      </c>
      <c r="F310" s="75">
        <f t="shared" si="204"/>
        <v>12483.227800000001</v>
      </c>
      <c r="G310" s="74">
        <f t="shared" si="205"/>
        <v>2371.8132820000001</v>
      </c>
      <c r="H310" s="76">
        <f t="shared" si="206"/>
        <v>14855.041082</v>
      </c>
      <c r="I310" s="105"/>
      <c r="J310" s="106"/>
      <c r="K310" s="107"/>
      <c r="L310" s="80"/>
      <c r="M310" s="81">
        <f t="shared" si="194"/>
        <v>0</v>
      </c>
      <c r="N310" s="82"/>
      <c r="O310" s="83">
        <f t="shared" si="195"/>
        <v>0</v>
      </c>
      <c r="P310" s="83">
        <f t="shared" si="196"/>
        <v>0</v>
      </c>
      <c r="Q310" s="108"/>
      <c r="R310" s="80"/>
      <c r="S310" s="81">
        <f t="shared" si="197"/>
        <v>0</v>
      </c>
      <c r="T310" s="82"/>
      <c r="U310" s="83">
        <f t="shared" si="198"/>
        <v>0</v>
      </c>
      <c r="V310" s="83">
        <f t="shared" si="199"/>
        <v>0</v>
      </c>
      <c r="W310" s="109"/>
      <c r="X310" s="80"/>
      <c r="Y310" s="81">
        <f t="shared" si="200"/>
        <v>0</v>
      </c>
      <c r="Z310" s="82"/>
      <c r="AA310" s="83">
        <f t="shared" si="201"/>
        <v>0</v>
      </c>
      <c r="AB310" s="83">
        <f t="shared" si="202"/>
        <v>0</v>
      </c>
      <c r="AC310" s="109"/>
      <c r="AD310" s="85" t="e">
        <f t="shared" si="183"/>
        <v>#DIV/0!</v>
      </c>
      <c r="AE310" s="86"/>
      <c r="AF310" s="87"/>
      <c r="AG310" s="88"/>
      <c r="AH310" s="114"/>
      <c r="AI310" s="86"/>
      <c r="AJ310" s="87"/>
      <c r="AK310" s="88"/>
      <c r="AL310" s="114"/>
      <c r="AM310" s="86"/>
      <c r="AN310" s="87"/>
      <c r="AO310" s="90"/>
      <c r="AP310" s="91"/>
      <c r="AQ310" s="86"/>
      <c r="AR310" s="87"/>
      <c r="AS310" s="90"/>
      <c r="AT310" s="91"/>
      <c r="AU310" s="86"/>
      <c r="AV310" s="87"/>
      <c r="AW310" s="90"/>
      <c r="AX310" s="197"/>
      <c r="AY310" s="243"/>
      <c r="AZ310" s="92"/>
      <c r="BA310" s="29"/>
      <c r="BB310" s="99">
        <f t="shared" si="207"/>
        <v>13606.718302000001</v>
      </c>
      <c r="BC310" s="93"/>
      <c r="BD310" s="93"/>
      <c r="BE310" s="93"/>
      <c r="BF310" s="93"/>
      <c r="BG310" s="93"/>
      <c r="BH310" s="93"/>
      <c r="BI310" s="93"/>
      <c r="BJ310" s="93"/>
      <c r="BK310" s="94">
        <f t="shared" si="184"/>
        <v>1</v>
      </c>
      <c r="BM310" s="95">
        <f t="shared" si="185"/>
        <v>13606.718302000001</v>
      </c>
      <c r="BN310" s="96">
        <f t="shared" si="186"/>
        <v>13606.718302000001</v>
      </c>
      <c r="BO310" s="248">
        <f t="shared" si="208"/>
        <v>13606.718302000001</v>
      </c>
      <c r="BP310" s="183">
        <f t="shared" si="188"/>
        <v>13606.718302000001</v>
      </c>
      <c r="BQ310" s="184">
        <f t="shared" si="189"/>
        <v>0</v>
      </c>
      <c r="BR310" s="232">
        <f t="shared" si="190"/>
        <v>0</v>
      </c>
      <c r="BS310" s="184"/>
      <c r="BT310" s="97"/>
      <c r="BU310" s="171">
        <f t="shared" si="191"/>
        <v>13607</v>
      </c>
      <c r="BV310" s="175">
        <f t="shared" si="192"/>
        <v>2585</v>
      </c>
      <c r="BW310" s="176">
        <f t="shared" si="193"/>
        <v>16192</v>
      </c>
    </row>
    <row r="311" spans="1:75" s="35" customFormat="1" ht="84.95" customHeight="1" x14ac:dyDescent="0.3">
      <c r="A311" s="214">
        <v>453</v>
      </c>
      <c r="B311" s="104" t="s">
        <v>1482</v>
      </c>
      <c r="C311" s="217" t="s">
        <v>18</v>
      </c>
      <c r="D311" s="206">
        <v>330954</v>
      </c>
      <c r="E311" s="74">
        <f t="shared" si="203"/>
        <v>18599.614799999999</v>
      </c>
      <c r="F311" s="75">
        <f t="shared" si="204"/>
        <v>349553.61479999998</v>
      </c>
      <c r="G311" s="74">
        <f t="shared" si="205"/>
        <v>66415.186812</v>
      </c>
      <c r="H311" s="76">
        <f t="shared" si="206"/>
        <v>415968.80161199998</v>
      </c>
      <c r="I311" s="105"/>
      <c r="J311" s="106"/>
      <c r="K311" s="107"/>
      <c r="L311" s="80"/>
      <c r="M311" s="81">
        <f t="shared" si="194"/>
        <v>0</v>
      </c>
      <c r="N311" s="82"/>
      <c r="O311" s="83">
        <f t="shared" si="195"/>
        <v>0</v>
      </c>
      <c r="P311" s="83">
        <f t="shared" si="196"/>
        <v>0</v>
      </c>
      <c r="Q311" s="108"/>
      <c r="R311" s="80"/>
      <c r="S311" s="81">
        <f t="shared" si="197"/>
        <v>0</v>
      </c>
      <c r="T311" s="82"/>
      <c r="U311" s="83">
        <f t="shared" si="198"/>
        <v>0</v>
      </c>
      <c r="V311" s="83">
        <f t="shared" si="199"/>
        <v>0</v>
      </c>
      <c r="W311" s="109"/>
      <c r="X311" s="80"/>
      <c r="Y311" s="81">
        <f t="shared" si="200"/>
        <v>0</v>
      </c>
      <c r="Z311" s="82"/>
      <c r="AA311" s="83">
        <f t="shared" si="201"/>
        <v>0</v>
      </c>
      <c r="AB311" s="83">
        <f t="shared" si="202"/>
        <v>0</v>
      </c>
      <c r="AC311" s="109"/>
      <c r="AD311" s="85" t="e">
        <f t="shared" si="183"/>
        <v>#DIV/0!</v>
      </c>
      <c r="AE311" s="86"/>
      <c r="AF311" s="87"/>
      <c r="AG311" s="88"/>
      <c r="AH311" s="114"/>
      <c r="AI311" s="86"/>
      <c r="AJ311" s="87"/>
      <c r="AK311" s="88"/>
      <c r="AL311" s="114"/>
      <c r="AM311" s="86"/>
      <c r="AN311" s="87"/>
      <c r="AO311" s="90"/>
      <c r="AP311" s="91"/>
      <c r="AQ311" s="86"/>
      <c r="AR311" s="87"/>
      <c r="AS311" s="90"/>
      <c r="AT311" s="91"/>
      <c r="AU311" s="86"/>
      <c r="AV311" s="87"/>
      <c r="AW311" s="90"/>
      <c r="AX311" s="197"/>
      <c r="AY311" s="243"/>
      <c r="AZ311" s="92"/>
      <c r="BA311" s="29"/>
      <c r="BB311" s="99">
        <f t="shared" si="207"/>
        <v>381013.44013200002</v>
      </c>
      <c r="BC311" s="93"/>
      <c r="BD311" s="93"/>
      <c r="BE311" s="93"/>
      <c r="BF311" s="93"/>
      <c r="BG311" s="93"/>
      <c r="BH311" s="93"/>
      <c r="BI311" s="93"/>
      <c r="BJ311" s="93"/>
      <c r="BK311" s="94">
        <f t="shared" si="184"/>
        <v>1</v>
      </c>
      <c r="BM311" s="95">
        <f t="shared" si="185"/>
        <v>381013.44013200002</v>
      </c>
      <c r="BN311" s="96">
        <f t="shared" si="186"/>
        <v>381013.44013200002</v>
      </c>
      <c r="BO311" s="248">
        <f t="shared" si="208"/>
        <v>381013.44013200002</v>
      </c>
      <c r="BP311" s="183">
        <f t="shared" si="188"/>
        <v>381013.44013200002</v>
      </c>
      <c r="BQ311" s="184">
        <f t="shared" si="189"/>
        <v>0</v>
      </c>
      <c r="BR311" s="232">
        <f t="shared" si="190"/>
        <v>0</v>
      </c>
      <c r="BS311" s="184"/>
      <c r="BT311" s="97"/>
      <c r="BU311" s="171">
        <f t="shared" si="191"/>
        <v>381013</v>
      </c>
      <c r="BV311" s="175">
        <f t="shared" si="192"/>
        <v>72392</v>
      </c>
      <c r="BW311" s="176">
        <f t="shared" si="193"/>
        <v>453405</v>
      </c>
    </row>
    <row r="312" spans="1:75" s="35" customFormat="1" ht="84.95" customHeight="1" x14ac:dyDescent="0.3">
      <c r="A312" s="214">
        <v>454</v>
      </c>
      <c r="B312" s="104" t="s">
        <v>931</v>
      </c>
      <c r="C312" s="217" t="s">
        <v>370</v>
      </c>
      <c r="D312" s="206">
        <v>7234</v>
      </c>
      <c r="E312" s="74">
        <f t="shared" si="203"/>
        <v>406.55079999999998</v>
      </c>
      <c r="F312" s="75">
        <f t="shared" si="204"/>
        <v>7640.5508</v>
      </c>
      <c r="G312" s="74">
        <f t="shared" si="205"/>
        <v>1451.7046520000001</v>
      </c>
      <c r="H312" s="76">
        <f t="shared" si="206"/>
        <v>9092.2554519999994</v>
      </c>
      <c r="I312" s="105"/>
      <c r="J312" s="106"/>
      <c r="K312" s="107"/>
      <c r="L312" s="80"/>
      <c r="M312" s="81">
        <f t="shared" si="194"/>
        <v>0</v>
      </c>
      <c r="N312" s="82"/>
      <c r="O312" s="83">
        <f t="shared" si="195"/>
        <v>0</v>
      </c>
      <c r="P312" s="83">
        <f t="shared" si="196"/>
        <v>0</v>
      </c>
      <c r="Q312" s="108"/>
      <c r="R312" s="80"/>
      <c r="S312" s="81">
        <f t="shared" si="197"/>
        <v>0</v>
      </c>
      <c r="T312" s="82"/>
      <c r="U312" s="83">
        <f t="shared" si="198"/>
        <v>0</v>
      </c>
      <c r="V312" s="83">
        <f t="shared" si="199"/>
        <v>0</v>
      </c>
      <c r="W312" s="109"/>
      <c r="X312" s="80"/>
      <c r="Y312" s="81">
        <f t="shared" si="200"/>
        <v>0</v>
      </c>
      <c r="Z312" s="82"/>
      <c r="AA312" s="83">
        <f t="shared" si="201"/>
        <v>0</v>
      </c>
      <c r="AB312" s="83">
        <f t="shared" si="202"/>
        <v>0</v>
      </c>
      <c r="AC312" s="109"/>
      <c r="AD312" s="85" t="e">
        <f t="shared" si="183"/>
        <v>#DIV/0!</v>
      </c>
      <c r="AE312" s="86"/>
      <c r="AF312" s="87"/>
      <c r="AG312" s="88"/>
      <c r="AH312" s="114"/>
      <c r="AI312" s="86"/>
      <c r="AJ312" s="87"/>
      <c r="AK312" s="88"/>
      <c r="AL312" s="114"/>
      <c r="AM312" s="86"/>
      <c r="AN312" s="87"/>
      <c r="AO312" s="90"/>
      <c r="AP312" s="91"/>
      <c r="AQ312" s="86"/>
      <c r="AR312" s="87"/>
      <c r="AS312" s="90"/>
      <c r="AT312" s="91"/>
      <c r="AU312" s="86"/>
      <c r="AV312" s="87"/>
      <c r="AW312" s="90"/>
      <c r="AX312" s="197"/>
      <c r="AY312" s="243"/>
      <c r="AZ312" s="92"/>
      <c r="BA312" s="29"/>
      <c r="BB312" s="99">
        <f t="shared" si="207"/>
        <v>8328.2003720000012</v>
      </c>
      <c r="BC312" s="93"/>
      <c r="BD312" s="93"/>
      <c r="BE312" s="93"/>
      <c r="BF312" s="93"/>
      <c r="BG312" s="93"/>
      <c r="BH312" s="93"/>
      <c r="BI312" s="93"/>
      <c r="BJ312" s="93"/>
      <c r="BK312" s="94">
        <f t="shared" si="184"/>
        <v>1</v>
      </c>
      <c r="BM312" s="95">
        <f t="shared" si="185"/>
        <v>8328.2003720000012</v>
      </c>
      <c r="BN312" s="96">
        <f t="shared" si="186"/>
        <v>8328.2003720000012</v>
      </c>
      <c r="BO312" s="248">
        <f t="shared" si="208"/>
        <v>8328.2003720000012</v>
      </c>
      <c r="BP312" s="183">
        <f t="shared" si="188"/>
        <v>8328.2003720000012</v>
      </c>
      <c r="BQ312" s="184">
        <f t="shared" si="189"/>
        <v>0</v>
      </c>
      <c r="BR312" s="232">
        <f t="shared" si="190"/>
        <v>0</v>
      </c>
      <c r="BS312" s="184"/>
      <c r="BT312" s="97"/>
      <c r="BU312" s="171">
        <f t="shared" si="191"/>
        <v>8328</v>
      </c>
      <c r="BV312" s="175">
        <f t="shared" si="192"/>
        <v>1582</v>
      </c>
      <c r="BW312" s="176">
        <f t="shared" si="193"/>
        <v>9910</v>
      </c>
    </row>
    <row r="313" spans="1:75" s="35" customFormat="1" ht="84.95" customHeight="1" x14ac:dyDescent="0.3">
      <c r="A313" s="214">
        <v>455</v>
      </c>
      <c r="B313" s="104" t="s">
        <v>1483</v>
      </c>
      <c r="C313" s="217" t="s">
        <v>18</v>
      </c>
      <c r="D313" s="206">
        <v>321498</v>
      </c>
      <c r="E313" s="74">
        <f t="shared" si="203"/>
        <v>18068.187600000001</v>
      </c>
      <c r="F313" s="75">
        <f t="shared" si="204"/>
        <v>339566.1876</v>
      </c>
      <c r="G313" s="74">
        <f t="shared" si="205"/>
        <v>64517.575644000004</v>
      </c>
      <c r="H313" s="76">
        <f t="shared" si="206"/>
        <v>404083.76324400003</v>
      </c>
      <c r="I313" s="105"/>
      <c r="J313" s="106"/>
      <c r="K313" s="107"/>
      <c r="L313" s="80"/>
      <c r="M313" s="81">
        <f t="shared" si="194"/>
        <v>0</v>
      </c>
      <c r="N313" s="82"/>
      <c r="O313" s="83">
        <f t="shared" si="195"/>
        <v>0</v>
      </c>
      <c r="P313" s="83">
        <f t="shared" si="196"/>
        <v>0</v>
      </c>
      <c r="Q313" s="108"/>
      <c r="R313" s="80"/>
      <c r="S313" s="81">
        <f t="shared" si="197"/>
        <v>0</v>
      </c>
      <c r="T313" s="82"/>
      <c r="U313" s="83">
        <f t="shared" si="198"/>
        <v>0</v>
      </c>
      <c r="V313" s="83">
        <f t="shared" si="199"/>
        <v>0</v>
      </c>
      <c r="W313" s="109"/>
      <c r="X313" s="80"/>
      <c r="Y313" s="81">
        <f t="shared" si="200"/>
        <v>0</v>
      </c>
      <c r="Z313" s="82"/>
      <c r="AA313" s="83">
        <f t="shared" si="201"/>
        <v>0</v>
      </c>
      <c r="AB313" s="83">
        <f t="shared" si="202"/>
        <v>0</v>
      </c>
      <c r="AC313" s="109"/>
      <c r="AD313" s="85" t="e">
        <f t="shared" si="183"/>
        <v>#DIV/0!</v>
      </c>
      <c r="AE313" s="86"/>
      <c r="AF313" s="87"/>
      <c r="AG313" s="88"/>
      <c r="AH313" s="114"/>
      <c r="AI313" s="86"/>
      <c r="AJ313" s="87"/>
      <c r="AK313" s="88"/>
      <c r="AL313" s="114"/>
      <c r="AM313" s="86"/>
      <c r="AN313" s="87"/>
      <c r="AO313" s="90"/>
      <c r="AP313" s="91"/>
      <c r="AQ313" s="86"/>
      <c r="AR313" s="87"/>
      <c r="AS313" s="90"/>
      <c r="AT313" s="91"/>
      <c r="AU313" s="86"/>
      <c r="AV313" s="87"/>
      <c r="AW313" s="90"/>
      <c r="AX313" s="197"/>
      <c r="AY313" s="243"/>
      <c r="AZ313" s="92"/>
      <c r="BA313" s="29"/>
      <c r="BB313" s="99">
        <f t="shared" si="207"/>
        <v>370127.14448400005</v>
      </c>
      <c r="BC313" s="93"/>
      <c r="BD313" s="93"/>
      <c r="BE313" s="93"/>
      <c r="BF313" s="93"/>
      <c r="BG313" s="93"/>
      <c r="BH313" s="93"/>
      <c r="BI313" s="93"/>
      <c r="BJ313" s="93"/>
      <c r="BK313" s="94">
        <f t="shared" si="184"/>
        <v>1</v>
      </c>
      <c r="BM313" s="95">
        <f t="shared" si="185"/>
        <v>370127.14448400005</v>
      </c>
      <c r="BN313" s="96">
        <f t="shared" si="186"/>
        <v>370127.14448400005</v>
      </c>
      <c r="BO313" s="248">
        <f t="shared" si="208"/>
        <v>370127.14448400005</v>
      </c>
      <c r="BP313" s="183">
        <f t="shared" si="188"/>
        <v>370127.14448400005</v>
      </c>
      <c r="BQ313" s="184">
        <f t="shared" si="189"/>
        <v>0</v>
      </c>
      <c r="BR313" s="232">
        <f t="shared" si="190"/>
        <v>0</v>
      </c>
      <c r="BS313" s="184"/>
      <c r="BT313" s="97"/>
      <c r="BU313" s="171">
        <f t="shared" si="191"/>
        <v>370127</v>
      </c>
      <c r="BV313" s="175">
        <f t="shared" si="192"/>
        <v>70324</v>
      </c>
      <c r="BW313" s="176">
        <f t="shared" si="193"/>
        <v>440451</v>
      </c>
    </row>
    <row r="314" spans="1:75" s="35" customFormat="1" ht="84.95" customHeight="1" x14ac:dyDescent="0.3">
      <c r="A314" s="214">
        <v>456</v>
      </c>
      <c r="B314" s="104" t="s">
        <v>1484</v>
      </c>
      <c r="C314" s="217" t="s">
        <v>370</v>
      </c>
      <c r="D314" s="206"/>
      <c r="E314" s="74"/>
      <c r="F314" s="75"/>
      <c r="G314" s="74"/>
      <c r="H314" s="76"/>
      <c r="I314" s="105"/>
      <c r="J314" s="106"/>
      <c r="K314" s="107"/>
      <c r="L314" s="80"/>
      <c r="M314" s="81">
        <f t="shared" si="194"/>
        <v>0</v>
      </c>
      <c r="N314" s="82"/>
      <c r="O314" s="83">
        <f t="shared" si="195"/>
        <v>0</v>
      </c>
      <c r="P314" s="83">
        <f t="shared" si="196"/>
        <v>0</v>
      </c>
      <c r="Q314" s="108"/>
      <c r="R314" s="80"/>
      <c r="S314" s="81">
        <f t="shared" si="197"/>
        <v>0</v>
      </c>
      <c r="T314" s="82"/>
      <c r="U314" s="83">
        <f t="shared" si="198"/>
        <v>0</v>
      </c>
      <c r="V314" s="83">
        <f t="shared" si="199"/>
        <v>0</v>
      </c>
      <c r="W314" s="109"/>
      <c r="X314" s="80"/>
      <c r="Y314" s="81">
        <f t="shared" si="200"/>
        <v>0</v>
      </c>
      <c r="Z314" s="82"/>
      <c r="AA314" s="83">
        <f t="shared" si="201"/>
        <v>0</v>
      </c>
      <c r="AB314" s="83">
        <f t="shared" si="202"/>
        <v>0</v>
      </c>
      <c r="AC314" s="109"/>
      <c r="AD314" s="85" t="e">
        <f t="shared" si="183"/>
        <v>#DIV/0!</v>
      </c>
      <c r="AE314" s="113">
        <v>3937.9915966386557</v>
      </c>
      <c r="AF314" s="111">
        <v>748.2184033613446</v>
      </c>
      <c r="AG314" s="115">
        <v>4686.21</v>
      </c>
      <c r="AH314" s="114">
        <v>15851</v>
      </c>
      <c r="AI314" s="86"/>
      <c r="AJ314" s="87"/>
      <c r="AK314" s="88"/>
      <c r="AL314" s="114"/>
      <c r="AM314" s="86">
        <v>2126.0504201680674</v>
      </c>
      <c r="AN314" s="87">
        <f>+AM314*0.19</f>
        <v>403.94957983193279</v>
      </c>
      <c r="AO314" s="90">
        <f>+AN314+AM314</f>
        <v>2530</v>
      </c>
      <c r="AP314" s="91" t="s">
        <v>932</v>
      </c>
      <c r="AQ314" s="86"/>
      <c r="AR314" s="87"/>
      <c r="AS314" s="90"/>
      <c r="AT314" s="91"/>
      <c r="AU314" s="113">
        <v>1932.7731092436975</v>
      </c>
      <c r="AV314" s="111">
        <v>367.22689075630251</v>
      </c>
      <c r="AW314" s="112">
        <v>2300</v>
      </c>
      <c r="AX314" s="197" t="s">
        <v>933</v>
      </c>
      <c r="AY314" s="243"/>
      <c r="AZ314" s="92"/>
      <c r="BA314" s="29"/>
      <c r="BB314" s="99"/>
      <c r="BC314" s="93"/>
      <c r="BD314" s="93"/>
      <c r="BE314" s="93"/>
      <c r="BF314" s="93">
        <f>+AE314</f>
        <v>3937.9915966386557</v>
      </c>
      <c r="BG314" s="93"/>
      <c r="BH314" s="93">
        <f>+AM314</f>
        <v>2126.0504201680674</v>
      </c>
      <c r="BI314" s="93"/>
      <c r="BJ314" s="93">
        <f t="shared" ref="BJ314:BJ320" si="209">+AU314</f>
        <v>1932.7731092436975</v>
      </c>
      <c r="BK314" s="94">
        <f t="shared" si="184"/>
        <v>3</v>
      </c>
      <c r="BM314" s="95">
        <f t="shared" si="185"/>
        <v>2665.6050420168067</v>
      </c>
      <c r="BN314" s="96">
        <f t="shared" si="186"/>
        <v>3937.9915966386557</v>
      </c>
      <c r="BO314" s="248">
        <f>(SUM(BB314:BJ314)-BN314)/(BK314-1)</f>
        <v>2029.4117647058822</v>
      </c>
      <c r="BP314" s="183">
        <f t="shared" si="188"/>
        <v>2529.3547210552442</v>
      </c>
      <c r="BQ314" s="184">
        <f t="shared" si="189"/>
        <v>1106.1485831552582</v>
      </c>
      <c r="BR314" s="232">
        <f t="shared" si="190"/>
        <v>0.41497092244331218</v>
      </c>
      <c r="BS314" s="184"/>
      <c r="BT314" s="97"/>
      <c r="BU314" s="171">
        <f t="shared" si="191"/>
        <v>2666</v>
      </c>
      <c r="BV314" s="175">
        <f t="shared" si="192"/>
        <v>507</v>
      </c>
      <c r="BW314" s="176">
        <f t="shared" si="193"/>
        <v>3173</v>
      </c>
    </row>
    <row r="315" spans="1:75" s="35" customFormat="1" ht="84.95" customHeight="1" x14ac:dyDescent="0.3">
      <c r="A315" s="218">
        <v>457</v>
      </c>
      <c r="B315" s="202" t="s">
        <v>934</v>
      </c>
      <c r="C315" s="219" t="s">
        <v>930</v>
      </c>
      <c r="D315" s="206"/>
      <c r="E315" s="74"/>
      <c r="F315" s="75"/>
      <c r="G315" s="74"/>
      <c r="H315" s="76"/>
      <c r="I315" s="105"/>
      <c r="J315" s="106"/>
      <c r="K315" s="107"/>
      <c r="L315" s="80"/>
      <c r="M315" s="81">
        <f t="shared" si="194"/>
        <v>0</v>
      </c>
      <c r="N315" s="82"/>
      <c r="O315" s="83">
        <f t="shared" si="195"/>
        <v>0</v>
      </c>
      <c r="P315" s="83">
        <f t="shared" si="196"/>
        <v>0</v>
      </c>
      <c r="Q315" s="108"/>
      <c r="R315" s="80"/>
      <c r="S315" s="81">
        <f t="shared" si="197"/>
        <v>0</v>
      </c>
      <c r="T315" s="82"/>
      <c r="U315" s="83">
        <f t="shared" si="198"/>
        <v>0</v>
      </c>
      <c r="V315" s="83">
        <f t="shared" si="199"/>
        <v>0</v>
      </c>
      <c r="W315" s="109"/>
      <c r="X315" s="80"/>
      <c r="Y315" s="81">
        <f t="shared" si="200"/>
        <v>0</v>
      </c>
      <c r="Z315" s="82"/>
      <c r="AA315" s="83">
        <f t="shared" si="201"/>
        <v>0</v>
      </c>
      <c r="AB315" s="83">
        <f t="shared" si="202"/>
        <v>0</v>
      </c>
      <c r="AC315" s="109"/>
      <c r="AD315" s="85" t="e">
        <f t="shared" si="183"/>
        <v>#DIV/0!</v>
      </c>
      <c r="AE315" s="86"/>
      <c r="AF315" s="87"/>
      <c r="AG315" s="88"/>
      <c r="AH315" s="114"/>
      <c r="AI315" s="86"/>
      <c r="AJ315" s="87"/>
      <c r="AK315" s="88"/>
      <c r="AL315" s="114"/>
      <c r="AM315" s="222">
        <f>408319/100</f>
        <v>4083.19</v>
      </c>
      <c r="AN315" s="223">
        <f>+AM315*0.19</f>
        <v>775.80610000000001</v>
      </c>
      <c r="AO315" s="223">
        <f>+AN315+AM315</f>
        <v>4858.9961000000003</v>
      </c>
      <c r="AP315" s="224" t="s">
        <v>935</v>
      </c>
      <c r="AQ315" s="225">
        <f>415957.983193277/100</f>
        <v>4159.5798319327696</v>
      </c>
      <c r="AR315" s="226">
        <v>79032.016806722691</v>
      </c>
      <c r="AS315" s="226">
        <v>494990</v>
      </c>
      <c r="AT315" s="224" t="s">
        <v>936</v>
      </c>
      <c r="AU315" s="225">
        <v>4411</v>
      </c>
      <c r="AV315" s="226">
        <f>+AU315*0.19</f>
        <v>838.09</v>
      </c>
      <c r="AW315" s="226">
        <f>+AV315+AU315</f>
        <v>5249.09</v>
      </c>
      <c r="AX315" s="255" t="s">
        <v>937</v>
      </c>
      <c r="AY315" s="243"/>
      <c r="AZ315" s="92"/>
      <c r="BA315" s="29"/>
      <c r="BB315" s="99"/>
      <c r="BC315" s="93"/>
      <c r="BD315" s="93"/>
      <c r="BE315" s="93"/>
      <c r="BF315" s="93"/>
      <c r="BG315" s="93"/>
      <c r="BH315" s="93">
        <f>+AM315</f>
        <v>4083.19</v>
      </c>
      <c r="BI315" s="93">
        <f>+AQ315</f>
        <v>4159.5798319327696</v>
      </c>
      <c r="BJ315" s="93">
        <f t="shared" si="209"/>
        <v>4411</v>
      </c>
      <c r="BK315" s="94">
        <f t="shared" si="184"/>
        <v>3</v>
      </c>
      <c r="BM315" s="95">
        <f t="shared" si="185"/>
        <v>4217.9232773109234</v>
      </c>
      <c r="BN315" s="96">
        <f t="shared" si="186"/>
        <v>4411</v>
      </c>
      <c r="BO315" s="248">
        <f>(SUM(BB315:BJ315)-BN315)/(BK315-1)</f>
        <v>4121.3849159663851</v>
      </c>
      <c r="BP315" s="183">
        <f t="shared" si="188"/>
        <v>4215.625636249526</v>
      </c>
      <c r="BQ315" s="184">
        <f t="shared" si="189"/>
        <v>171.51623024934167</v>
      </c>
      <c r="BR315" s="232">
        <f t="shared" si="190"/>
        <v>4.0663667632828401E-2</v>
      </c>
      <c r="BS315" s="184"/>
      <c r="BT315" s="97"/>
      <c r="BU315" s="171">
        <f t="shared" si="191"/>
        <v>4218</v>
      </c>
      <c r="BV315" s="175">
        <f t="shared" si="192"/>
        <v>801</v>
      </c>
      <c r="BW315" s="176">
        <f t="shared" si="193"/>
        <v>5019</v>
      </c>
    </row>
    <row r="316" spans="1:75" s="35" customFormat="1" ht="84.95" customHeight="1" x14ac:dyDescent="0.3">
      <c r="A316" s="214">
        <v>458</v>
      </c>
      <c r="B316" s="104" t="s">
        <v>938</v>
      </c>
      <c r="C316" s="217" t="s">
        <v>370</v>
      </c>
      <c r="D316" s="206"/>
      <c r="E316" s="74"/>
      <c r="F316" s="75"/>
      <c r="G316" s="74"/>
      <c r="H316" s="76"/>
      <c r="I316" s="105"/>
      <c r="J316" s="106"/>
      <c r="K316" s="107"/>
      <c r="L316" s="80"/>
      <c r="M316" s="81">
        <f t="shared" si="194"/>
        <v>0</v>
      </c>
      <c r="N316" s="82"/>
      <c r="O316" s="83">
        <f t="shared" si="195"/>
        <v>0</v>
      </c>
      <c r="P316" s="83">
        <f t="shared" si="196"/>
        <v>0</v>
      </c>
      <c r="Q316" s="108"/>
      <c r="R316" s="80"/>
      <c r="S316" s="81">
        <f t="shared" si="197"/>
        <v>0</v>
      </c>
      <c r="T316" s="82"/>
      <c r="U316" s="83">
        <f t="shared" si="198"/>
        <v>0</v>
      </c>
      <c r="V316" s="83">
        <f t="shared" si="199"/>
        <v>0</v>
      </c>
      <c r="W316" s="109"/>
      <c r="X316" s="80"/>
      <c r="Y316" s="81">
        <f t="shared" si="200"/>
        <v>0</v>
      </c>
      <c r="Z316" s="82"/>
      <c r="AA316" s="83">
        <f t="shared" si="201"/>
        <v>0</v>
      </c>
      <c r="AB316" s="83">
        <f t="shared" si="202"/>
        <v>0</v>
      </c>
      <c r="AC316" s="109"/>
      <c r="AD316" s="85" t="e">
        <f t="shared" si="183"/>
        <v>#DIV/0!</v>
      </c>
      <c r="AE316" s="113">
        <v>9522.1848739495799</v>
      </c>
      <c r="AF316" s="111">
        <v>1809.2151260504202</v>
      </c>
      <c r="AG316" s="115">
        <v>11331.4</v>
      </c>
      <c r="AH316" s="114">
        <v>13597</v>
      </c>
      <c r="AI316" s="86"/>
      <c r="AJ316" s="87"/>
      <c r="AK316" s="88"/>
      <c r="AL316" s="114"/>
      <c r="AM316" s="86"/>
      <c r="AN316" s="87"/>
      <c r="AO316" s="90"/>
      <c r="AP316" s="91"/>
      <c r="AQ316" s="113">
        <v>8319.3277310924368</v>
      </c>
      <c r="AR316" s="111">
        <v>1580.672268907563</v>
      </c>
      <c r="AS316" s="112">
        <v>9900</v>
      </c>
      <c r="AT316" s="91" t="s">
        <v>939</v>
      </c>
      <c r="AU316" s="113">
        <v>7647.0588235294117</v>
      </c>
      <c r="AV316" s="111">
        <v>1452.9411764705883</v>
      </c>
      <c r="AW316" s="112">
        <v>9100</v>
      </c>
      <c r="AX316" s="197" t="s">
        <v>940</v>
      </c>
      <c r="AY316" s="243"/>
      <c r="AZ316" s="92"/>
      <c r="BA316" s="29"/>
      <c r="BB316" s="99"/>
      <c r="BC316" s="93"/>
      <c r="BD316" s="93"/>
      <c r="BE316" s="93"/>
      <c r="BF316" s="93">
        <f>+AE316</f>
        <v>9522.1848739495799</v>
      </c>
      <c r="BG316" s="93"/>
      <c r="BH316" s="93"/>
      <c r="BI316" s="93">
        <f>+AQ316</f>
        <v>8319.3277310924368</v>
      </c>
      <c r="BJ316" s="93">
        <f t="shared" si="209"/>
        <v>7647.0588235294117</v>
      </c>
      <c r="BK316" s="94">
        <f t="shared" si="184"/>
        <v>3</v>
      </c>
      <c r="BM316" s="95">
        <f t="shared" si="185"/>
        <v>8496.1904761904752</v>
      </c>
      <c r="BN316" s="96">
        <f t="shared" si="186"/>
        <v>9522.1848739495799</v>
      </c>
      <c r="BO316" s="248">
        <f>(SUM(BB316:BJ316)-BN316)/(BK316-1)</f>
        <v>7983.1932773109238</v>
      </c>
      <c r="BP316" s="183">
        <f t="shared" si="188"/>
        <v>8461.3519077166802</v>
      </c>
      <c r="BQ316" s="184">
        <f t="shared" si="189"/>
        <v>949.99197322598218</v>
      </c>
      <c r="BR316" s="232">
        <f t="shared" si="190"/>
        <v>0.11181387421671128</v>
      </c>
      <c r="BS316" s="184"/>
      <c r="BT316" s="97"/>
      <c r="BU316" s="171">
        <f t="shared" si="191"/>
        <v>8496</v>
      </c>
      <c r="BV316" s="175">
        <f t="shared" si="192"/>
        <v>1614</v>
      </c>
      <c r="BW316" s="176">
        <f t="shared" si="193"/>
        <v>10110</v>
      </c>
    </row>
    <row r="317" spans="1:75" s="35" customFormat="1" ht="84.95" customHeight="1" x14ac:dyDescent="0.3">
      <c r="A317" s="214">
        <v>459</v>
      </c>
      <c r="B317" s="104" t="s">
        <v>941</v>
      </c>
      <c r="C317" s="217" t="s">
        <v>370</v>
      </c>
      <c r="D317" s="206"/>
      <c r="E317" s="74"/>
      <c r="F317" s="75"/>
      <c r="G317" s="74"/>
      <c r="H317" s="76"/>
      <c r="I317" s="105"/>
      <c r="J317" s="106"/>
      <c r="K317" s="107"/>
      <c r="L317" s="80"/>
      <c r="M317" s="81">
        <f t="shared" si="194"/>
        <v>0</v>
      </c>
      <c r="N317" s="82"/>
      <c r="O317" s="83">
        <f t="shared" si="195"/>
        <v>0</v>
      </c>
      <c r="P317" s="83">
        <f t="shared" si="196"/>
        <v>0</v>
      </c>
      <c r="Q317" s="108"/>
      <c r="R317" s="80"/>
      <c r="S317" s="81">
        <f t="shared" si="197"/>
        <v>0</v>
      </c>
      <c r="T317" s="82"/>
      <c r="U317" s="83">
        <f t="shared" si="198"/>
        <v>0</v>
      </c>
      <c r="V317" s="83">
        <f t="shared" si="199"/>
        <v>0</v>
      </c>
      <c r="W317" s="109"/>
      <c r="X317" s="80"/>
      <c r="Y317" s="81">
        <f t="shared" si="200"/>
        <v>0</v>
      </c>
      <c r="Z317" s="82"/>
      <c r="AA317" s="83">
        <f t="shared" si="201"/>
        <v>0</v>
      </c>
      <c r="AB317" s="83">
        <f t="shared" si="202"/>
        <v>0</v>
      </c>
      <c r="AC317" s="109"/>
      <c r="AD317" s="85" t="e">
        <f t="shared" si="183"/>
        <v>#DIV/0!</v>
      </c>
      <c r="AE317" s="113">
        <v>6290.4117647058829</v>
      </c>
      <c r="AF317" s="111">
        <v>1195.1782352941177</v>
      </c>
      <c r="AG317" s="115">
        <v>7485.59</v>
      </c>
      <c r="AH317" s="114">
        <v>13596</v>
      </c>
      <c r="AI317" s="86"/>
      <c r="AJ317" s="87"/>
      <c r="AK317" s="88"/>
      <c r="AL317" s="114"/>
      <c r="AM317" s="86"/>
      <c r="AN317" s="87"/>
      <c r="AO317" s="90"/>
      <c r="AP317" s="91"/>
      <c r="AQ317" s="113">
        <v>5705.8823529411766</v>
      </c>
      <c r="AR317" s="111">
        <v>1084.1176470588236</v>
      </c>
      <c r="AS317" s="112">
        <v>6790</v>
      </c>
      <c r="AT317" s="91" t="s">
        <v>942</v>
      </c>
      <c r="AU317" s="113">
        <v>5630.2521008403364</v>
      </c>
      <c r="AV317" s="111">
        <v>1069.747899159664</v>
      </c>
      <c r="AW317" s="112">
        <v>6700</v>
      </c>
      <c r="AX317" s="197" t="s">
        <v>943</v>
      </c>
      <c r="AY317" s="243"/>
      <c r="AZ317" s="92"/>
      <c r="BA317" s="29"/>
      <c r="BB317" s="99"/>
      <c r="BC317" s="93"/>
      <c r="BD317" s="93"/>
      <c r="BE317" s="93"/>
      <c r="BF317" s="93">
        <f>+AE317</f>
        <v>6290.4117647058829</v>
      </c>
      <c r="BG317" s="93"/>
      <c r="BH317" s="93"/>
      <c r="BI317" s="93">
        <f>+AQ317</f>
        <v>5705.8823529411766</v>
      </c>
      <c r="BJ317" s="93">
        <f t="shared" si="209"/>
        <v>5630.2521008403364</v>
      </c>
      <c r="BK317" s="94">
        <f t="shared" si="184"/>
        <v>3</v>
      </c>
      <c r="BM317" s="95">
        <f t="shared" si="185"/>
        <v>5875.5154061624662</v>
      </c>
      <c r="BN317" s="96">
        <f t="shared" si="186"/>
        <v>6290.4117647058829</v>
      </c>
      <c r="BO317" s="248">
        <f>(SUM(BB317:BJ317)-BN317)/(BK317-1)</f>
        <v>5668.0672268907574</v>
      </c>
      <c r="BP317" s="183">
        <f t="shared" si="188"/>
        <v>5868.2675963594502</v>
      </c>
      <c r="BQ317" s="184">
        <f t="shared" si="189"/>
        <v>361.29520479470835</v>
      </c>
      <c r="BR317" s="232">
        <f t="shared" si="190"/>
        <v>6.1491661551217797E-2</v>
      </c>
      <c r="BS317" s="184"/>
      <c r="BT317" s="97"/>
      <c r="BU317" s="171">
        <f t="shared" si="191"/>
        <v>5876</v>
      </c>
      <c r="BV317" s="175">
        <f t="shared" si="192"/>
        <v>1116</v>
      </c>
      <c r="BW317" s="176">
        <f t="shared" si="193"/>
        <v>6992</v>
      </c>
    </row>
    <row r="318" spans="1:75" s="35" customFormat="1" ht="84.95" customHeight="1" x14ac:dyDescent="0.3">
      <c r="A318" s="214">
        <v>460</v>
      </c>
      <c r="B318" s="104" t="s">
        <v>944</v>
      </c>
      <c r="C318" s="217" t="s">
        <v>370</v>
      </c>
      <c r="D318" s="206"/>
      <c r="E318" s="74"/>
      <c r="F318" s="75"/>
      <c r="G318" s="74"/>
      <c r="H318" s="76"/>
      <c r="I318" s="105"/>
      <c r="J318" s="106"/>
      <c r="K318" s="107"/>
      <c r="L318" s="80"/>
      <c r="M318" s="81">
        <f t="shared" si="194"/>
        <v>0</v>
      </c>
      <c r="N318" s="82"/>
      <c r="O318" s="83">
        <f t="shared" si="195"/>
        <v>0</v>
      </c>
      <c r="P318" s="83">
        <f t="shared" si="196"/>
        <v>0</v>
      </c>
      <c r="Q318" s="108"/>
      <c r="R318" s="80"/>
      <c r="S318" s="81">
        <f t="shared" si="197"/>
        <v>0</v>
      </c>
      <c r="T318" s="82"/>
      <c r="U318" s="83">
        <f t="shared" si="198"/>
        <v>0</v>
      </c>
      <c r="V318" s="83">
        <f t="shared" si="199"/>
        <v>0</v>
      </c>
      <c r="W318" s="109"/>
      <c r="X318" s="80"/>
      <c r="Y318" s="81">
        <f t="shared" si="200"/>
        <v>0</v>
      </c>
      <c r="Z318" s="82"/>
      <c r="AA318" s="83">
        <f t="shared" si="201"/>
        <v>0</v>
      </c>
      <c r="AB318" s="83">
        <f t="shared" si="202"/>
        <v>0</v>
      </c>
      <c r="AC318" s="109"/>
      <c r="AD318" s="85" t="e">
        <f t="shared" si="183"/>
        <v>#DIV/0!</v>
      </c>
      <c r="AE318" s="86"/>
      <c r="AF318" s="87"/>
      <c r="AG318" s="88"/>
      <c r="AH318" s="114"/>
      <c r="AI318" s="86"/>
      <c r="AJ318" s="87"/>
      <c r="AK318" s="88"/>
      <c r="AL318" s="114"/>
      <c r="AM318" s="86"/>
      <c r="AN318" s="87"/>
      <c r="AO318" s="90"/>
      <c r="AP318" s="91"/>
      <c r="AQ318" s="86"/>
      <c r="AR318" s="87"/>
      <c r="AS318" s="90"/>
      <c r="AT318" s="91"/>
      <c r="AU318" s="113">
        <v>3193.2773109243699</v>
      </c>
      <c r="AV318" s="111">
        <v>606.72268907563034</v>
      </c>
      <c r="AW318" s="112">
        <v>3800</v>
      </c>
      <c r="AX318" s="197" t="s">
        <v>945</v>
      </c>
      <c r="AY318" s="243"/>
      <c r="AZ318" s="92"/>
      <c r="BA318" s="29"/>
      <c r="BB318" s="99"/>
      <c r="BC318" s="93"/>
      <c r="BD318" s="93"/>
      <c r="BE318" s="93"/>
      <c r="BF318" s="93"/>
      <c r="BG318" s="93"/>
      <c r="BH318" s="93"/>
      <c r="BI318" s="93"/>
      <c r="BJ318" s="93">
        <f t="shared" si="209"/>
        <v>3193.2773109243699</v>
      </c>
      <c r="BK318" s="94">
        <f t="shared" si="184"/>
        <v>1</v>
      </c>
      <c r="BM318" s="95">
        <f t="shared" si="185"/>
        <v>3193.2773109243699</v>
      </c>
      <c r="BN318" s="96">
        <f t="shared" si="186"/>
        <v>3193.2773109243699</v>
      </c>
      <c r="BO318" s="248">
        <f>+BM318</f>
        <v>3193.2773109243699</v>
      </c>
      <c r="BP318" s="183">
        <f t="shared" si="188"/>
        <v>3193.2773109243699</v>
      </c>
      <c r="BQ318" s="184">
        <f t="shared" si="189"/>
        <v>0</v>
      </c>
      <c r="BR318" s="232">
        <f t="shared" si="190"/>
        <v>0</v>
      </c>
      <c r="BS318" s="184"/>
      <c r="BT318" s="97"/>
      <c r="BU318" s="171">
        <f t="shared" si="191"/>
        <v>3193</v>
      </c>
      <c r="BV318" s="175">
        <f t="shared" si="192"/>
        <v>607</v>
      </c>
      <c r="BW318" s="176">
        <f t="shared" si="193"/>
        <v>3800</v>
      </c>
    </row>
    <row r="319" spans="1:75" s="35" customFormat="1" ht="84.95" customHeight="1" x14ac:dyDescent="0.3">
      <c r="A319" s="214">
        <v>461</v>
      </c>
      <c r="B319" s="104" t="s">
        <v>946</v>
      </c>
      <c r="C319" s="217" t="s">
        <v>370</v>
      </c>
      <c r="D319" s="206"/>
      <c r="E319" s="74"/>
      <c r="F319" s="75"/>
      <c r="G319" s="74"/>
      <c r="H319" s="76"/>
      <c r="I319" s="105"/>
      <c r="J319" s="106"/>
      <c r="K319" s="107"/>
      <c r="L319" s="80"/>
      <c r="M319" s="81">
        <f t="shared" si="194"/>
        <v>0</v>
      </c>
      <c r="N319" s="82"/>
      <c r="O319" s="83">
        <f t="shared" si="195"/>
        <v>0</v>
      </c>
      <c r="P319" s="83">
        <f t="shared" si="196"/>
        <v>0</v>
      </c>
      <c r="Q319" s="108"/>
      <c r="R319" s="80"/>
      <c r="S319" s="81">
        <f t="shared" si="197"/>
        <v>0</v>
      </c>
      <c r="T319" s="82"/>
      <c r="U319" s="83">
        <f t="shared" si="198"/>
        <v>0</v>
      </c>
      <c r="V319" s="83">
        <f t="shared" si="199"/>
        <v>0</v>
      </c>
      <c r="W319" s="109"/>
      <c r="X319" s="80"/>
      <c r="Y319" s="81">
        <f t="shared" si="200"/>
        <v>0</v>
      </c>
      <c r="Z319" s="82"/>
      <c r="AA319" s="83">
        <f t="shared" si="201"/>
        <v>0</v>
      </c>
      <c r="AB319" s="83">
        <f t="shared" si="202"/>
        <v>0</v>
      </c>
      <c r="AC319" s="109"/>
      <c r="AD319" s="85" t="e">
        <f t="shared" si="183"/>
        <v>#DIV/0!</v>
      </c>
      <c r="AE319" s="86"/>
      <c r="AF319" s="87"/>
      <c r="AG319" s="88"/>
      <c r="AH319" s="114"/>
      <c r="AI319" s="86"/>
      <c r="AJ319" s="87"/>
      <c r="AK319" s="88"/>
      <c r="AL319" s="114"/>
      <c r="AM319" s="86"/>
      <c r="AN319" s="87"/>
      <c r="AO319" s="90"/>
      <c r="AP319" s="91"/>
      <c r="AQ319" s="86"/>
      <c r="AR319" s="87"/>
      <c r="AS319" s="90"/>
      <c r="AT319" s="91"/>
      <c r="AU319" s="113">
        <v>12773.10924369748</v>
      </c>
      <c r="AV319" s="111">
        <v>2426.8907563025214</v>
      </c>
      <c r="AW319" s="112">
        <v>15200</v>
      </c>
      <c r="AX319" s="197" t="s">
        <v>947</v>
      </c>
      <c r="AY319" s="243"/>
      <c r="AZ319" s="92"/>
      <c r="BA319" s="29"/>
      <c r="BB319" s="99"/>
      <c r="BC319" s="93"/>
      <c r="BD319" s="93"/>
      <c r="BE319" s="93"/>
      <c r="BF319" s="93"/>
      <c r="BG319" s="93"/>
      <c r="BH319" s="93"/>
      <c r="BI319" s="93"/>
      <c r="BJ319" s="93">
        <f t="shared" si="209"/>
        <v>12773.10924369748</v>
      </c>
      <c r="BK319" s="94">
        <f t="shared" si="184"/>
        <v>1</v>
      </c>
      <c r="BM319" s="95">
        <f t="shared" si="185"/>
        <v>12773.10924369748</v>
      </c>
      <c r="BN319" s="96">
        <f t="shared" si="186"/>
        <v>12773.10924369748</v>
      </c>
      <c r="BO319" s="248">
        <f>+BM319</f>
        <v>12773.10924369748</v>
      </c>
      <c r="BP319" s="183">
        <f t="shared" si="188"/>
        <v>12773.10924369748</v>
      </c>
      <c r="BQ319" s="184">
        <f t="shared" si="189"/>
        <v>0</v>
      </c>
      <c r="BR319" s="232">
        <f t="shared" si="190"/>
        <v>0</v>
      </c>
      <c r="BS319" s="184"/>
      <c r="BT319" s="97"/>
      <c r="BU319" s="171">
        <f t="shared" si="191"/>
        <v>12773</v>
      </c>
      <c r="BV319" s="175">
        <f t="shared" si="192"/>
        <v>2427</v>
      </c>
      <c r="BW319" s="176">
        <f t="shared" si="193"/>
        <v>15200</v>
      </c>
    </row>
    <row r="320" spans="1:75" s="35" customFormat="1" ht="84.95" customHeight="1" x14ac:dyDescent="0.3">
      <c r="A320" s="214">
        <v>462</v>
      </c>
      <c r="B320" s="104" t="s">
        <v>948</v>
      </c>
      <c r="C320" s="217" t="s">
        <v>370</v>
      </c>
      <c r="D320" s="206"/>
      <c r="E320" s="74"/>
      <c r="F320" s="75"/>
      <c r="G320" s="74"/>
      <c r="H320" s="76"/>
      <c r="I320" s="105"/>
      <c r="J320" s="106"/>
      <c r="K320" s="107"/>
      <c r="L320" s="80"/>
      <c r="M320" s="81">
        <f t="shared" si="194"/>
        <v>0</v>
      </c>
      <c r="N320" s="82"/>
      <c r="O320" s="83">
        <f t="shared" si="195"/>
        <v>0</v>
      </c>
      <c r="P320" s="83">
        <f t="shared" si="196"/>
        <v>0</v>
      </c>
      <c r="Q320" s="108"/>
      <c r="R320" s="80"/>
      <c r="S320" s="81">
        <f t="shared" si="197"/>
        <v>0</v>
      </c>
      <c r="T320" s="82"/>
      <c r="U320" s="83">
        <f t="shared" si="198"/>
        <v>0</v>
      </c>
      <c r="V320" s="83">
        <f t="shared" si="199"/>
        <v>0</v>
      </c>
      <c r="W320" s="109"/>
      <c r="X320" s="80"/>
      <c r="Y320" s="81">
        <f t="shared" si="200"/>
        <v>0</v>
      </c>
      <c r="Z320" s="82"/>
      <c r="AA320" s="83">
        <f t="shared" si="201"/>
        <v>0</v>
      </c>
      <c r="AB320" s="83">
        <f t="shared" si="202"/>
        <v>0</v>
      </c>
      <c r="AC320" s="109"/>
      <c r="AD320" s="85" t="e">
        <f t="shared" si="183"/>
        <v>#DIV/0!</v>
      </c>
      <c r="AE320" s="86"/>
      <c r="AF320" s="87"/>
      <c r="AG320" s="88"/>
      <c r="AH320" s="114"/>
      <c r="AI320" s="86"/>
      <c r="AJ320" s="87"/>
      <c r="AK320" s="88"/>
      <c r="AL320" s="114"/>
      <c r="AM320" s="86"/>
      <c r="AN320" s="87"/>
      <c r="AO320" s="90"/>
      <c r="AP320" s="91"/>
      <c r="AQ320" s="86"/>
      <c r="AR320" s="87"/>
      <c r="AS320" s="90"/>
      <c r="AT320" s="91"/>
      <c r="AU320" s="113">
        <v>22268.907563025212</v>
      </c>
      <c r="AV320" s="111">
        <v>4231.09243697479</v>
      </c>
      <c r="AW320" s="112">
        <v>26500</v>
      </c>
      <c r="AX320" s="197" t="s">
        <v>949</v>
      </c>
      <c r="AY320" s="243"/>
      <c r="AZ320" s="92"/>
      <c r="BA320" s="29"/>
      <c r="BB320" s="99"/>
      <c r="BC320" s="93"/>
      <c r="BD320" s="93"/>
      <c r="BE320" s="93"/>
      <c r="BF320" s="93"/>
      <c r="BG320" s="93"/>
      <c r="BH320" s="93"/>
      <c r="BI320" s="93"/>
      <c r="BJ320" s="93">
        <f t="shared" si="209"/>
        <v>22268.907563025212</v>
      </c>
      <c r="BK320" s="94">
        <f t="shared" si="184"/>
        <v>1</v>
      </c>
      <c r="BM320" s="95">
        <f t="shared" si="185"/>
        <v>22268.907563025212</v>
      </c>
      <c r="BN320" s="96">
        <f t="shared" si="186"/>
        <v>22268.907563025212</v>
      </c>
      <c r="BO320" s="248">
        <f>+BM320</f>
        <v>22268.907563025212</v>
      </c>
      <c r="BP320" s="183">
        <f t="shared" si="188"/>
        <v>22268.907563025212</v>
      </c>
      <c r="BQ320" s="184">
        <f t="shared" si="189"/>
        <v>0</v>
      </c>
      <c r="BR320" s="232">
        <f t="shared" si="190"/>
        <v>0</v>
      </c>
      <c r="BS320" s="184"/>
      <c r="BT320" s="97"/>
      <c r="BU320" s="171">
        <f t="shared" si="191"/>
        <v>22269</v>
      </c>
      <c r="BV320" s="175">
        <f t="shared" si="192"/>
        <v>4231</v>
      </c>
      <c r="BW320" s="176">
        <f t="shared" si="193"/>
        <v>26500</v>
      </c>
    </row>
    <row r="321" spans="1:75" s="35" customFormat="1" ht="84.95" customHeight="1" x14ac:dyDescent="0.3">
      <c r="A321" s="214">
        <v>463</v>
      </c>
      <c r="B321" s="104" t="s">
        <v>950</v>
      </c>
      <c r="C321" s="217" t="s">
        <v>370</v>
      </c>
      <c r="D321" s="209">
        <v>5283.72</v>
      </c>
      <c r="E321" s="74">
        <f>+D321*0.0562</f>
        <v>296.945064</v>
      </c>
      <c r="F321" s="75">
        <f>+E321+D321</f>
        <v>5580.6650640000007</v>
      </c>
      <c r="G321" s="74">
        <f>+F321*0.19</f>
        <v>1060.3263621600001</v>
      </c>
      <c r="H321" s="76">
        <f>+G321+F321</f>
        <v>6640.9914261600006</v>
      </c>
      <c r="I321" s="105"/>
      <c r="J321" s="106"/>
      <c r="K321" s="107"/>
      <c r="L321" s="80"/>
      <c r="M321" s="81">
        <f t="shared" si="194"/>
        <v>0</v>
      </c>
      <c r="N321" s="82"/>
      <c r="O321" s="83">
        <f t="shared" si="195"/>
        <v>0</v>
      </c>
      <c r="P321" s="83">
        <f t="shared" si="196"/>
        <v>0</v>
      </c>
      <c r="Q321" s="108"/>
      <c r="R321" s="80"/>
      <c r="S321" s="81">
        <f t="shared" si="197"/>
        <v>0</v>
      </c>
      <c r="T321" s="82"/>
      <c r="U321" s="83">
        <f t="shared" si="198"/>
        <v>0</v>
      </c>
      <c r="V321" s="83">
        <f t="shared" si="199"/>
        <v>0</v>
      </c>
      <c r="W321" s="109"/>
      <c r="X321" s="80"/>
      <c r="Y321" s="81">
        <f t="shared" si="200"/>
        <v>0</v>
      </c>
      <c r="Z321" s="82"/>
      <c r="AA321" s="83">
        <f t="shared" si="201"/>
        <v>0</v>
      </c>
      <c r="AB321" s="83">
        <f t="shared" si="202"/>
        <v>0</v>
      </c>
      <c r="AC321" s="109"/>
      <c r="AD321" s="85" t="e">
        <f t="shared" si="183"/>
        <v>#DIV/0!</v>
      </c>
      <c r="AE321" s="86"/>
      <c r="AF321" s="87"/>
      <c r="AG321" s="88"/>
      <c r="AH321" s="114"/>
      <c r="AI321" s="86"/>
      <c r="AJ321" s="87"/>
      <c r="AK321" s="88"/>
      <c r="AL321" s="114"/>
      <c r="AM321" s="86"/>
      <c r="AN321" s="87"/>
      <c r="AO321" s="90"/>
      <c r="AP321" s="91"/>
      <c r="AQ321" s="86"/>
      <c r="AR321" s="87"/>
      <c r="AS321" s="90"/>
      <c r="AT321" s="91"/>
      <c r="AU321" s="86"/>
      <c r="AV321" s="87"/>
      <c r="AW321" s="90"/>
      <c r="AX321" s="197"/>
      <c r="AY321" s="243"/>
      <c r="AZ321" s="92"/>
      <c r="BA321" s="29"/>
      <c r="BB321" s="99">
        <f>+F321*1.09</f>
        <v>6082.9249197600011</v>
      </c>
      <c r="BC321" s="93"/>
      <c r="BD321" s="93"/>
      <c r="BE321" s="93"/>
      <c r="BF321" s="93"/>
      <c r="BG321" s="93"/>
      <c r="BH321" s="93"/>
      <c r="BI321" s="93"/>
      <c r="BJ321" s="93"/>
      <c r="BK321" s="94">
        <f t="shared" si="184"/>
        <v>1</v>
      </c>
      <c r="BM321" s="95">
        <f t="shared" si="185"/>
        <v>6082.9249197600011</v>
      </c>
      <c r="BN321" s="96">
        <f t="shared" si="186"/>
        <v>6082.9249197600011</v>
      </c>
      <c r="BO321" s="248">
        <f>+BM321</f>
        <v>6082.9249197600011</v>
      </c>
      <c r="BP321" s="183">
        <f t="shared" si="188"/>
        <v>6082.9249197600011</v>
      </c>
      <c r="BQ321" s="184">
        <f t="shared" si="189"/>
        <v>0</v>
      </c>
      <c r="BR321" s="232">
        <f t="shared" si="190"/>
        <v>0</v>
      </c>
      <c r="BS321" s="184"/>
      <c r="BT321" s="97"/>
      <c r="BU321" s="171">
        <f t="shared" si="191"/>
        <v>6083</v>
      </c>
      <c r="BV321" s="175">
        <f t="shared" si="192"/>
        <v>1156</v>
      </c>
      <c r="BW321" s="176">
        <f t="shared" si="193"/>
        <v>7239</v>
      </c>
    </row>
    <row r="322" spans="1:75" s="35" customFormat="1" ht="84.95" customHeight="1" x14ac:dyDescent="0.3">
      <c r="A322" s="214">
        <v>464</v>
      </c>
      <c r="B322" s="104" t="s">
        <v>951</v>
      </c>
      <c r="C322" s="217" t="s">
        <v>907</v>
      </c>
      <c r="D322" s="206"/>
      <c r="E322" s="74"/>
      <c r="F322" s="75"/>
      <c r="G322" s="74"/>
      <c r="H322" s="76"/>
      <c r="I322" s="105"/>
      <c r="J322" s="106"/>
      <c r="K322" s="107"/>
      <c r="L322" s="80"/>
      <c r="M322" s="81">
        <f t="shared" si="194"/>
        <v>0</v>
      </c>
      <c r="N322" s="82"/>
      <c r="O322" s="83">
        <f t="shared" si="195"/>
        <v>0</v>
      </c>
      <c r="P322" s="83">
        <f t="shared" si="196"/>
        <v>0</v>
      </c>
      <c r="Q322" s="108"/>
      <c r="R322" s="80"/>
      <c r="S322" s="81">
        <f t="shared" si="197"/>
        <v>0</v>
      </c>
      <c r="T322" s="82"/>
      <c r="U322" s="83">
        <f t="shared" si="198"/>
        <v>0</v>
      </c>
      <c r="V322" s="83">
        <f t="shared" si="199"/>
        <v>0</v>
      </c>
      <c r="W322" s="109"/>
      <c r="X322" s="80"/>
      <c r="Y322" s="81">
        <f t="shared" si="200"/>
        <v>0</v>
      </c>
      <c r="Z322" s="82"/>
      <c r="AA322" s="83">
        <f t="shared" si="201"/>
        <v>0</v>
      </c>
      <c r="AB322" s="83">
        <f t="shared" si="202"/>
        <v>0</v>
      </c>
      <c r="AC322" s="109"/>
      <c r="AD322" s="85" t="e">
        <f t="shared" si="183"/>
        <v>#DIV/0!</v>
      </c>
      <c r="AE322" s="86"/>
      <c r="AF322" s="87"/>
      <c r="AG322" s="88"/>
      <c r="AH322" s="114"/>
      <c r="AI322" s="86"/>
      <c r="AJ322" s="87"/>
      <c r="AK322" s="88"/>
      <c r="AL322" s="114"/>
      <c r="AM322" s="86">
        <v>3529.4117647058824</v>
      </c>
      <c r="AN322" s="87">
        <f>+AM322*0.19</f>
        <v>670.58823529411768</v>
      </c>
      <c r="AO322" s="90">
        <f>+AN322+AM322</f>
        <v>4200</v>
      </c>
      <c r="AP322" s="91" t="s">
        <v>952</v>
      </c>
      <c r="AQ322" s="86"/>
      <c r="AR322" s="87"/>
      <c r="AS322" s="90"/>
      <c r="AT322" s="91"/>
      <c r="AU322" s="113">
        <v>4279.8319327731097</v>
      </c>
      <c r="AV322" s="111">
        <v>813.1680672268908</v>
      </c>
      <c r="AW322" s="112">
        <v>5093</v>
      </c>
      <c r="AX322" s="197" t="s">
        <v>953</v>
      </c>
      <c r="AY322" s="243"/>
      <c r="AZ322" s="92"/>
      <c r="BA322" s="29"/>
      <c r="BB322" s="99"/>
      <c r="BC322" s="93"/>
      <c r="BD322" s="93"/>
      <c r="BE322" s="93"/>
      <c r="BF322" s="93"/>
      <c r="BG322" s="93"/>
      <c r="BH322" s="93">
        <f>+AM322</f>
        <v>3529.4117647058824</v>
      </c>
      <c r="BI322" s="93"/>
      <c r="BJ322" s="93">
        <f>+AU322</f>
        <v>4279.8319327731097</v>
      </c>
      <c r="BK322" s="94">
        <f t="shared" si="184"/>
        <v>2</v>
      </c>
      <c r="BM322" s="95">
        <f t="shared" si="185"/>
        <v>3904.6218487394963</v>
      </c>
      <c r="BN322" s="96">
        <f t="shared" si="186"/>
        <v>4279.8319327731097</v>
      </c>
      <c r="BO322" s="248">
        <f>(SUM(BB322:BJ322)-BN322)/(BK322-1)</f>
        <v>3529.4117647058829</v>
      </c>
      <c r="BP322" s="183">
        <f t="shared" si="188"/>
        <v>3886.5523506693344</v>
      </c>
      <c r="BQ322" s="184">
        <f t="shared" si="189"/>
        <v>530.62718957948505</v>
      </c>
      <c r="BR322" s="232">
        <f t="shared" si="190"/>
        <v>0.13589720340032005</v>
      </c>
      <c r="BS322" s="184"/>
      <c r="BT322" s="97"/>
      <c r="BU322" s="171">
        <f t="shared" si="191"/>
        <v>3905</v>
      </c>
      <c r="BV322" s="175">
        <f t="shared" si="192"/>
        <v>742</v>
      </c>
      <c r="BW322" s="176">
        <f t="shared" si="193"/>
        <v>4647</v>
      </c>
    </row>
    <row r="323" spans="1:75" s="35" customFormat="1" ht="84.95" customHeight="1" x14ac:dyDescent="0.3">
      <c r="A323" s="214">
        <v>465</v>
      </c>
      <c r="B323" s="104" t="s">
        <v>954</v>
      </c>
      <c r="C323" s="217" t="s">
        <v>907</v>
      </c>
      <c r="D323" s="206"/>
      <c r="E323" s="74"/>
      <c r="F323" s="75"/>
      <c r="G323" s="74"/>
      <c r="H323" s="76"/>
      <c r="I323" s="105"/>
      <c r="J323" s="106"/>
      <c r="K323" s="107"/>
      <c r="L323" s="80"/>
      <c r="M323" s="81">
        <f t="shared" si="194"/>
        <v>0</v>
      </c>
      <c r="N323" s="82"/>
      <c r="O323" s="83">
        <f t="shared" si="195"/>
        <v>0</v>
      </c>
      <c r="P323" s="83">
        <f t="shared" si="196"/>
        <v>0</v>
      </c>
      <c r="Q323" s="108"/>
      <c r="R323" s="80"/>
      <c r="S323" s="81">
        <f t="shared" si="197"/>
        <v>0</v>
      </c>
      <c r="T323" s="82"/>
      <c r="U323" s="83">
        <f t="shared" si="198"/>
        <v>0</v>
      </c>
      <c r="V323" s="83">
        <f t="shared" si="199"/>
        <v>0</v>
      </c>
      <c r="W323" s="109"/>
      <c r="X323" s="80"/>
      <c r="Y323" s="81">
        <f t="shared" si="200"/>
        <v>0</v>
      </c>
      <c r="Z323" s="82"/>
      <c r="AA323" s="83">
        <f t="shared" si="201"/>
        <v>0</v>
      </c>
      <c r="AB323" s="83">
        <f t="shared" si="202"/>
        <v>0</v>
      </c>
      <c r="AC323" s="109"/>
      <c r="AD323" s="85" t="e">
        <f t="shared" si="183"/>
        <v>#DIV/0!</v>
      </c>
      <c r="AE323" s="113">
        <v>4899.7899159663866</v>
      </c>
      <c r="AF323" s="111">
        <v>930.9600840336135</v>
      </c>
      <c r="AG323" s="115">
        <v>5830.75</v>
      </c>
      <c r="AH323" s="114">
        <v>13159</v>
      </c>
      <c r="AI323" s="113">
        <v>1115.1260504201682</v>
      </c>
      <c r="AJ323" s="111">
        <v>211.87394957983196</v>
      </c>
      <c r="AK323" s="115">
        <v>1327</v>
      </c>
      <c r="AL323" s="114">
        <v>8938</v>
      </c>
      <c r="AM323" s="86"/>
      <c r="AN323" s="87"/>
      <c r="AO323" s="90"/>
      <c r="AP323" s="91"/>
      <c r="AQ323" s="86"/>
      <c r="AR323" s="87"/>
      <c r="AS323" s="90"/>
      <c r="AT323" s="91"/>
      <c r="AU323" s="86"/>
      <c r="AV323" s="87"/>
      <c r="AW323" s="90"/>
      <c r="AX323" s="197"/>
      <c r="AY323" s="243"/>
      <c r="AZ323" s="92"/>
      <c r="BA323" s="29"/>
      <c r="BB323" s="99"/>
      <c r="BC323" s="93"/>
      <c r="BD323" s="93"/>
      <c r="BE323" s="93"/>
      <c r="BF323" s="93">
        <f>+AE323</f>
        <v>4899.7899159663866</v>
      </c>
      <c r="BG323" s="93">
        <f>+AI323</f>
        <v>1115.1260504201682</v>
      </c>
      <c r="BH323" s="93"/>
      <c r="BI323" s="93"/>
      <c r="BJ323" s="93"/>
      <c r="BK323" s="94">
        <f t="shared" si="184"/>
        <v>2</v>
      </c>
      <c r="BM323" s="95">
        <f t="shared" si="185"/>
        <v>3007.4579831932774</v>
      </c>
      <c r="BN323" s="96">
        <f t="shared" si="186"/>
        <v>4899.7899159663866</v>
      </c>
      <c r="BO323" s="248">
        <f>(SUM(BB323:BJ323)-BN323)/(BK323-1)</f>
        <v>1115.1260504201682</v>
      </c>
      <c r="BP323" s="183">
        <f t="shared" si="188"/>
        <v>2337.4951073489256</v>
      </c>
      <c r="BQ323" s="184">
        <f t="shared" si="189"/>
        <v>2676.1614838394235</v>
      </c>
      <c r="BR323" s="232">
        <f t="shared" si="190"/>
        <v>0.88984168649894557</v>
      </c>
      <c r="BS323" s="184"/>
      <c r="BT323" s="97"/>
      <c r="BU323" s="171">
        <f t="shared" si="191"/>
        <v>3007</v>
      </c>
      <c r="BV323" s="175">
        <f t="shared" si="192"/>
        <v>571</v>
      </c>
      <c r="BW323" s="176">
        <f t="shared" si="193"/>
        <v>3578</v>
      </c>
    </row>
    <row r="324" spans="1:75" s="35" customFormat="1" ht="84.95" customHeight="1" x14ac:dyDescent="0.3">
      <c r="A324" s="214">
        <v>467</v>
      </c>
      <c r="B324" s="104" t="s">
        <v>958</v>
      </c>
      <c r="C324" s="217" t="s">
        <v>907</v>
      </c>
      <c r="D324" s="206"/>
      <c r="E324" s="74"/>
      <c r="F324" s="75"/>
      <c r="G324" s="74"/>
      <c r="H324" s="76"/>
      <c r="I324" s="105"/>
      <c r="J324" s="106"/>
      <c r="K324" s="107"/>
      <c r="L324" s="80"/>
      <c r="M324" s="81">
        <f t="shared" si="194"/>
        <v>0</v>
      </c>
      <c r="N324" s="82"/>
      <c r="O324" s="83">
        <f t="shared" si="195"/>
        <v>0</v>
      </c>
      <c r="P324" s="83">
        <f t="shared" si="196"/>
        <v>0</v>
      </c>
      <c r="Q324" s="108"/>
      <c r="R324" s="80"/>
      <c r="S324" s="81">
        <f t="shared" si="197"/>
        <v>0</v>
      </c>
      <c r="T324" s="82"/>
      <c r="U324" s="83">
        <f t="shared" si="198"/>
        <v>0</v>
      </c>
      <c r="V324" s="83">
        <f t="shared" si="199"/>
        <v>0</v>
      </c>
      <c r="W324" s="109"/>
      <c r="X324" s="80"/>
      <c r="Y324" s="81">
        <f t="shared" si="200"/>
        <v>0</v>
      </c>
      <c r="Z324" s="82"/>
      <c r="AA324" s="83">
        <f t="shared" si="201"/>
        <v>0</v>
      </c>
      <c r="AB324" s="83">
        <f t="shared" si="202"/>
        <v>0</v>
      </c>
      <c r="AC324" s="109"/>
      <c r="AD324" s="85" t="e">
        <f t="shared" si="183"/>
        <v>#DIV/0!</v>
      </c>
      <c r="AE324" s="86"/>
      <c r="AF324" s="87"/>
      <c r="AG324" s="88"/>
      <c r="AH324" s="114"/>
      <c r="AI324" s="86"/>
      <c r="AJ324" s="87"/>
      <c r="AK324" s="88"/>
      <c r="AL324" s="114"/>
      <c r="AM324" s="86">
        <v>53697.478991596639</v>
      </c>
      <c r="AN324" s="87">
        <f>+AM324*0.19</f>
        <v>10202.521008403362</v>
      </c>
      <c r="AO324" s="90">
        <f>+AN324+AM324</f>
        <v>63900</v>
      </c>
      <c r="AP324" s="91" t="s">
        <v>959</v>
      </c>
      <c r="AQ324" s="86"/>
      <c r="AR324" s="87"/>
      <c r="AS324" s="90"/>
      <c r="AT324" s="91"/>
      <c r="AU324" s="113">
        <v>41920.168067226892</v>
      </c>
      <c r="AV324" s="111">
        <v>7964.8319327731097</v>
      </c>
      <c r="AW324" s="112">
        <v>49885</v>
      </c>
      <c r="AX324" s="197" t="s">
        <v>960</v>
      </c>
      <c r="AY324" s="243"/>
      <c r="AZ324" s="92"/>
      <c r="BA324" s="29"/>
      <c r="BB324" s="99"/>
      <c r="BC324" s="93"/>
      <c r="BD324" s="93"/>
      <c r="BE324" s="93"/>
      <c r="BF324" s="93"/>
      <c r="BG324" s="93"/>
      <c r="BH324" s="93">
        <f>+AM324</f>
        <v>53697.478991596639</v>
      </c>
      <c r="BI324" s="93"/>
      <c r="BJ324" s="93">
        <f>+AU324</f>
        <v>41920.168067226892</v>
      </c>
      <c r="BK324" s="94">
        <f t="shared" si="184"/>
        <v>2</v>
      </c>
      <c r="BM324" s="95">
        <f t="shared" si="185"/>
        <v>47808.823529411762</v>
      </c>
      <c r="BN324" s="96">
        <f t="shared" si="186"/>
        <v>53697.478991596639</v>
      </c>
      <c r="BO324" s="248">
        <f>(SUM(BB324:BJ324)-BN324)/(BK324-1)</f>
        <v>41920.168067226885</v>
      </c>
      <c r="BP324" s="183">
        <f t="shared" si="188"/>
        <v>47444.782053605391</v>
      </c>
      <c r="BQ324" s="184">
        <f t="shared" si="189"/>
        <v>8327.8164187642742</v>
      </c>
      <c r="BR324" s="232">
        <f t="shared" si="190"/>
        <v>0.17418994662441423</v>
      </c>
      <c r="BS324" s="184"/>
      <c r="BT324" s="97"/>
      <c r="BU324" s="171">
        <f t="shared" si="191"/>
        <v>47809</v>
      </c>
      <c r="BV324" s="175">
        <f t="shared" si="192"/>
        <v>9084</v>
      </c>
      <c r="BW324" s="176">
        <f t="shared" si="193"/>
        <v>56893</v>
      </c>
    </row>
    <row r="325" spans="1:75" s="35" customFormat="1" ht="84.95" customHeight="1" x14ac:dyDescent="0.3">
      <c r="A325" s="214">
        <v>468</v>
      </c>
      <c r="B325" s="104" t="s">
        <v>961</v>
      </c>
      <c r="C325" s="217" t="s">
        <v>907</v>
      </c>
      <c r="D325" s="209">
        <v>37595.700000000004</v>
      </c>
      <c r="E325" s="74">
        <f>+D325*0.0562</f>
        <v>2112.8783400000002</v>
      </c>
      <c r="F325" s="75">
        <f>+E325+D325</f>
        <v>39708.578340000007</v>
      </c>
      <c r="G325" s="74">
        <f>+F325*0.19</f>
        <v>7544.6298846000018</v>
      </c>
      <c r="H325" s="76">
        <f>+G325+F325</f>
        <v>47253.208224600006</v>
      </c>
      <c r="I325" s="105"/>
      <c r="J325" s="106"/>
      <c r="K325" s="107"/>
      <c r="L325" s="80"/>
      <c r="M325" s="81">
        <f t="shared" si="194"/>
        <v>0</v>
      </c>
      <c r="N325" s="82"/>
      <c r="O325" s="83">
        <f t="shared" si="195"/>
        <v>0</v>
      </c>
      <c r="P325" s="83">
        <f t="shared" si="196"/>
        <v>0</v>
      </c>
      <c r="Q325" s="108"/>
      <c r="R325" s="80"/>
      <c r="S325" s="81">
        <f t="shared" si="197"/>
        <v>0</v>
      </c>
      <c r="T325" s="82"/>
      <c r="U325" s="83">
        <f t="shared" si="198"/>
        <v>0</v>
      </c>
      <c r="V325" s="83">
        <f t="shared" si="199"/>
        <v>0</v>
      </c>
      <c r="W325" s="109"/>
      <c r="X325" s="80"/>
      <c r="Y325" s="81">
        <f t="shared" si="200"/>
        <v>0</v>
      </c>
      <c r="Z325" s="82"/>
      <c r="AA325" s="83">
        <f t="shared" si="201"/>
        <v>0</v>
      </c>
      <c r="AB325" s="83">
        <f t="shared" si="202"/>
        <v>0</v>
      </c>
      <c r="AC325" s="109"/>
      <c r="AD325" s="85" t="e">
        <f t="shared" si="183"/>
        <v>#DIV/0!</v>
      </c>
      <c r="AE325" s="86"/>
      <c r="AF325" s="87"/>
      <c r="AG325" s="88"/>
      <c r="AH325" s="114"/>
      <c r="AI325" s="86"/>
      <c r="AJ325" s="87"/>
      <c r="AK325" s="88"/>
      <c r="AL325" s="114"/>
      <c r="AM325" s="86"/>
      <c r="AN325" s="87"/>
      <c r="AO325" s="90"/>
      <c r="AP325" s="91"/>
      <c r="AQ325" s="86"/>
      <c r="AR325" s="87"/>
      <c r="AS325" s="90"/>
      <c r="AT325" s="91"/>
      <c r="AU325" s="86"/>
      <c r="AV325" s="87"/>
      <c r="AW325" s="90"/>
      <c r="AX325" s="197"/>
      <c r="AY325" s="243"/>
      <c r="AZ325" s="92"/>
      <c r="BA325" s="29"/>
      <c r="BB325" s="99">
        <f>+F325*1.09</f>
        <v>43282.350390600011</v>
      </c>
      <c r="BC325" s="93"/>
      <c r="BD325" s="93"/>
      <c r="BE325" s="93"/>
      <c r="BF325" s="93"/>
      <c r="BG325" s="93"/>
      <c r="BH325" s="93"/>
      <c r="BI325" s="93"/>
      <c r="BJ325" s="93"/>
      <c r="BK325" s="94">
        <f t="shared" si="184"/>
        <v>1</v>
      </c>
      <c r="BM325" s="95">
        <f t="shared" si="185"/>
        <v>43282.350390600011</v>
      </c>
      <c r="BN325" s="96">
        <f t="shared" si="186"/>
        <v>43282.350390600011</v>
      </c>
      <c r="BO325" s="248">
        <f>+BM325</f>
        <v>43282.350390600011</v>
      </c>
      <c r="BP325" s="183">
        <f t="shared" si="188"/>
        <v>43282.350390600011</v>
      </c>
      <c r="BQ325" s="184">
        <f t="shared" si="189"/>
        <v>0</v>
      </c>
      <c r="BR325" s="232">
        <f t="shared" si="190"/>
        <v>0</v>
      </c>
      <c r="BS325" s="184"/>
      <c r="BT325" s="97"/>
      <c r="BU325" s="171">
        <f t="shared" si="191"/>
        <v>43282</v>
      </c>
      <c r="BV325" s="175">
        <f t="shared" si="192"/>
        <v>8224</v>
      </c>
      <c r="BW325" s="176">
        <f t="shared" si="193"/>
        <v>51506</v>
      </c>
    </row>
    <row r="326" spans="1:75" s="35" customFormat="1" ht="84.95" customHeight="1" x14ac:dyDescent="0.3">
      <c r="A326" s="214">
        <v>469</v>
      </c>
      <c r="B326" s="104" t="s">
        <v>962</v>
      </c>
      <c r="C326" s="217" t="s">
        <v>907</v>
      </c>
      <c r="D326" s="206"/>
      <c r="E326" s="74"/>
      <c r="F326" s="75"/>
      <c r="G326" s="74"/>
      <c r="H326" s="76"/>
      <c r="I326" s="105"/>
      <c r="J326" s="106"/>
      <c r="K326" s="107"/>
      <c r="L326" s="80"/>
      <c r="M326" s="81">
        <f t="shared" si="194"/>
        <v>0</v>
      </c>
      <c r="N326" s="82"/>
      <c r="O326" s="83">
        <f t="shared" si="195"/>
        <v>0</v>
      </c>
      <c r="P326" s="83">
        <f t="shared" si="196"/>
        <v>0</v>
      </c>
      <c r="Q326" s="108"/>
      <c r="R326" s="80"/>
      <c r="S326" s="81">
        <f t="shared" si="197"/>
        <v>0</v>
      </c>
      <c r="T326" s="82"/>
      <c r="U326" s="83">
        <f t="shared" si="198"/>
        <v>0</v>
      </c>
      <c r="V326" s="83">
        <f t="shared" si="199"/>
        <v>0</v>
      </c>
      <c r="W326" s="109"/>
      <c r="X326" s="80"/>
      <c r="Y326" s="81">
        <f t="shared" si="200"/>
        <v>0</v>
      </c>
      <c r="Z326" s="82"/>
      <c r="AA326" s="83">
        <f t="shared" si="201"/>
        <v>0</v>
      </c>
      <c r="AB326" s="83">
        <f t="shared" si="202"/>
        <v>0</v>
      </c>
      <c r="AC326" s="109"/>
      <c r="AD326" s="85" t="e">
        <f t="shared" si="183"/>
        <v>#DIV/0!</v>
      </c>
      <c r="AE326" s="86"/>
      <c r="AF326" s="87"/>
      <c r="AG326" s="88"/>
      <c r="AH326" s="114"/>
      <c r="AI326" s="86"/>
      <c r="AJ326" s="87"/>
      <c r="AK326" s="88"/>
      <c r="AL326" s="114"/>
      <c r="AM326" s="86">
        <v>1596.6386554621849</v>
      </c>
      <c r="AN326" s="87">
        <f>+AM326*0.19</f>
        <v>303.36134453781517</v>
      </c>
      <c r="AO326" s="90">
        <f>+AN326+AM326</f>
        <v>1900</v>
      </c>
      <c r="AP326" s="91" t="s">
        <v>963</v>
      </c>
      <c r="AQ326" s="113">
        <v>1672.2689075630253</v>
      </c>
      <c r="AR326" s="111">
        <v>317.73109243697479</v>
      </c>
      <c r="AS326" s="112">
        <v>1990</v>
      </c>
      <c r="AT326" s="91" t="s">
        <v>964</v>
      </c>
      <c r="AU326" s="113">
        <v>2071.4285714285716</v>
      </c>
      <c r="AV326" s="111">
        <v>393.57142857142861</v>
      </c>
      <c r="AW326" s="112">
        <v>2465</v>
      </c>
      <c r="AX326" s="197" t="s">
        <v>965</v>
      </c>
      <c r="AY326" s="243"/>
      <c r="AZ326" s="92"/>
      <c r="BA326" s="29"/>
      <c r="BB326" s="99"/>
      <c r="BC326" s="93"/>
      <c r="BD326" s="93"/>
      <c r="BE326" s="93"/>
      <c r="BF326" s="93"/>
      <c r="BG326" s="93"/>
      <c r="BH326" s="93">
        <f>+AM326</f>
        <v>1596.6386554621849</v>
      </c>
      <c r="BI326" s="93">
        <f>+AQ326</f>
        <v>1672.2689075630253</v>
      </c>
      <c r="BJ326" s="93">
        <f>+AU326</f>
        <v>2071.4285714285716</v>
      </c>
      <c r="BK326" s="94">
        <f t="shared" si="184"/>
        <v>3</v>
      </c>
      <c r="BM326" s="95">
        <f t="shared" si="185"/>
        <v>1780.1120448179272</v>
      </c>
      <c r="BN326" s="96">
        <f t="shared" si="186"/>
        <v>2071.4285714285716</v>
      </c>
      <c r="BO326" s="248">
        <f>(SUM(BB326:BJ326)-BN326)/(BK326-1)</f>
        <v>1634.453781512605</v>
      </c>
      <c r="BP326" s="183">
        <f t="shared" si="188"/>
        <v>1768.4559189436975</v>
      </c>
      <c r="BQ326" s="184">
        <f t="shared" si="189"/>
        <v>255.10580700089514</v>
      </c>
      <c r="BR326" s="232">
        <f t="shared" si="190"/>
        <v>0.14330884830734786</v>
      </c>
      <c r="BS326" s="184"/>
      <c r="BT326" s="97"/>
      <c r="BU326" s="171">
        <f t="shared" si="191"/>
        <v>1780</v>
      </c>
      <c r="BV326" s="175">
        <f t="shared" si="192"/>
        <v>338</v>
      </c>
      <c r="BW326" s="176">
        <f t="shared" si="193"/>
        <v>2118</v>
      </c>
    </row>
    <row r="327" spans="1:75" s="35" customFormat="1" ht="84.95" customHeight="1" x14ac:dyDescent="0.3">
      <c r="A327" s="214">
        <v>471</v>
      </c>
      <c r="B327" s="104" t="s">
        <v>968</v>
      </c>
      <c r="C327" s="217" t="s">
        <v>907</v>
      </c>
      <c r="D327" s="206"/>
      <c r="E327" s="74"/>
      <c r="F327" s="75"/>
      <c r="G327" s="74"/>
      <c r="H327" s="76"/>
      <c r="I327" s="105"/>
      <c r="J327" s="106"/>
      <c r="K327" s="107"/>
      <c r="L327" s="80"/>
      <c r="M327" s="81">
        <f t="shared" si="194"/>
        <v>0</v>
      </c>
      <c r="N327" s="82"/>
      <c r="O327" s="83">
        <f t="shared" si="195"/>
        <v>0</v>
      </c>
      <c r="P327" s="83">
        <f t="shared" si="196"/>
        <v>0</v>
      </c>
      <c r="Q327" s="108"/>
      <c r="R327" s="80"/>
      <c r="S327" s="81">
        <f t="shared" si="197"/>
        <v>0</v>
      </c>
      <c r="T327" s="82"/>
      <c r="U327" s="83">
        <f t="shared" si="198"/>
        <v>0</v>
      </c>
      <c r="V327" s="83">
        <f t="shared" si="199"/>
        <v>0</v>
      </c>
      <c r="W327" s="109"/>
      <c r="X327" s="80"/>
      <c r="Y327" s="81">
        <f t="shared" si="200"/>
        <v>0</v>
      </c>
      <c r="Z327" s="82"/>
      <c r="AA327" s="83">
        <f t="shared" si="201"/>
        <v>0</v>
      </c>
      <c r="AB327" s="83">
        <f t="shared" si="202"/>
        <v>0</v>
      </c>
      <c r="AC327" s="109"/>
      <c r="AD327" s="85" t="e">
        <f t="shared" si="183"/>
        <v>#DIV/0!</v>
      </c>
      <c r="AE327" s="86"/>
      <c r="AF327" s="87"/>
      <c r="AG327" s="88"/>
      <c r="AH327" s="114"/>
      <c r="AI327" s="86"/>
      <c r="AJ327" s="87"/>
      <c r="AK327" s="88"/>
      <c r="AL327" s="114"/>
      <c r="AM327" s="86">
        <v>7058.8235294117649</v>
      </c>
      <c r="AN327" s="87">
        <f>+AM327*0.19</f>
        <v>1341.1764705882354</v>
      </c>
      <c r="AO327" s="90">
        <f>+AN327+AM327</f>
        <v>8400</v>
      </c>
      <c r="AP327" s="91" t="s">
        <v>969</v>
      </c>
      <c r="AQ327" s="86"/>
      <c r="AR327" s="87"/>
      <c r="AS327" s="90"/>
      <c r="AT327" s="91"/>
      <c r="AU327" s="86"/>
      <c r="AV327" s="87"/>
      <c r="AW327" s="90"/>
      <c r="AX327" s="197"/>
      <c r="AY327" s="243"/>
      <c r="AZ327" s="92"/>
      <c r="BA327" s="29"/>
      <c r="BB327" s="99"/>
      <c r="BC327" s="93"/>
      <c r="BD327" s="93"/>
      <c r="BE327" s="93"/>
      <c r="BF327" s="93"/>
      <c r="BG327" s="93"/>
      <c r="BH327" s="93">
        <f>+AM327</f>
        <v>7058.8235294117649</v>
      </c>
      <c r="BI327" s="93"/>
      <c r="BJ327" s="93"/>
      <c r="BK327" s="94">
        <f t="shared" si="184"/>
        <v>1</v>
      </c>
      <c r="BM327" s="95">
        <f t="shared" si="185"/>
        <v>7058.8235294117649</v>
      </c>
      <c r="BN327" s="96">
        <f t="shared" si="186"/>
        <v>7058.8235294117649</v>
      </c>
      <c r="BO327" s="248">
        <f>+BM327</f>
        <v>7058.8235294117649</v>
      </c>
      <c r="BP327" s="183">
        <f t="shared" si="188"/>
        <v>7058.8235294117649</v>
      </c>
      <c r="BQ327" s="184">
        <f t="shared" si="189"/>
        <v>0</v>
      </c>
      <c r="BR327" s="232">
        <f t="shared" si="190"/>
        <v>0</v>
      </c>
      <c r="BS327" s="184"/>
      <c r="BT327" s="97"/>
      <c r="BU327" s="171">
        <f t="shared" si="191"/>
        <v>7059</v>
      </c>
      <c r="BV327" s="175">
        <f t="shared" si="192"/>
        <v>1341</v>
      </c>
      <c r="BW327" s="176">
        <f t="shared" si="193"/>
        <v>8400</v>
      </c>
    </row>
    <row r="328" spans="1:75" s="35" customFormat="1" ht="84.95" customHeight="1" x14ac:dyDescent="0.3">
      <c r="A328" s="214">
        <v>474</v>
      </c>
      <c r="B328" s="104" t="s">
        <v>973</v>
      </c>
      <c r="C328" s="217" t="s">
        <v>907</v>
      </c>
      <c r="D328" s="209">
        <v>37595.700000000004</v>
      </c>
      <c r="E328" s="74">
        <f>+D328*0.0562</f>
        <v>2112.8783400000002</v>
      </c>
      <c r="F328" s="75">
        <f>+E328+D328</f>
        <v>39708.578340000007</v>
      </c>
      <c r="G328" s="74">
        <f>+F328*0.19</f>
        <v>7544.6298846000018</v>
      </c>
      <c r="H328" s="76">
        <f>+G328+F328</f>
        <v>47253.208224600006</v>
      </c>
      <c r="I328" s="105"/>
      <c r="J328" s="106"/>
      <c r="K328" s="107"/>
      <c r="L328" s="80"/>
      <c r="M328" s="81">
        <f t="shared" si="194"/>
        <v>0</v>
      </c>
      <c r="N328" s="82"/>
      <c r="O328" s="83">
        <f t="shared" si="195"/>
        <v>0</v>
      </c>
      <c r="P328" s="83">
        <f t="shared" si="196"/>
        <v>0</v>
      </c>
      <c r="Q328" s="108"/>
      <c r="R328" s="80"/>
      <c r="S328" s="81">
        <f t="shared" si="197"/>
        <v>0</v>
      </c>
      <c r="T328" s="82"/>
      <c r="U328" s="83">
        <f t="shared" si="198"/>
        <v>0</v>
      </c>
      <c r="V328" s="83">
        <f t="shared" si="199"/>
        <v>0</v>
      </c>
      <c r="W328" s="109"/>
      <c r="X328" s="80"/>
      <c r="Y328" s="81">
        <f t="shared" si="200"/>
        <v>0</v>
      </c>
      <c r="Z328" s="82"/>
      <c r="AA328" s="83">
        <f t="shared" si="201"/>
        <v>0</v>
      </c>
      <c r="AB328" s="83">
        <f t="shared" si="202"/>
        <v>0</v>
      </c>
      <c r="AC328" s="109"/>
      <c r="AD328" s="85" t="e">
        <f t="shared" ref="AD328:AD391" si="210">AVERAGE(N328,T328,Z328)</f>
        <v>#DIV/0!</v>
      </c>
      <c r="AE328" s="86"/>
      <c r="AF328" s="87"/>
      <c r="AG328" s="88"/>
      <c r="AH328" s="114"/>
      <c r="AI328" s="86"/>
      <c r="AJ328" s="87"/>
      <c r="AK328" s="88"/>
      <c r="AL328" s="114"/>
      <c r="AM328" s="86"/>
      <c r="AN328" s="87"/>
      <c r="AO328" s="90"/>
      <c r="AP328" s="91"/>
      <c r="AQ328" s="86"/>
      <c r="AR328" s="87"/>
      <c r="AS328" s="90"/>
      <c r="AT328" s="91"/>
      <c r="AU328" s="86"/>
      <c r="AV328" s="87"/>
      <c r="AW328" s="90"/>
      <c r="AX328" s="197"/>
      <c r="AY328" s="243"/>
      <c r="AZ328" s="92"/>
      <c r="BA328" s="29"/>
      <c r="BB328" s="99">
        <f>+F328*1.09</f>
        <v>43282.350390600011</v>
      </c>
      <c r="BC328" s="93"/>
      <c r="BD328" s="93"/>
      <c r="BE328" s="93"/>
      <c r="BF328" s="93"/>
      <c r="BG328" s="93"/>
      <c r="BH328" s="93"/>
      <c r="BI328" s="93"/>
      <c r="BJ328" s="93"/>
      <c r="BK328" s="94">
        <f t="shared" ref="BK328:BK391" si="211">COUNT(BB328:BJ328)</f>
        <v>1</v>
      </c>
      <c r="BM328" s="95">
        <f t="shared" ref="BM328:BM391" si="212">AVERAGE(BB328:BJ328)</f>
        <v>43282.350390600011</v>
      </c>
      <c r="BN328" s="96">
        <f t="shared" ref="BN328:BN391" si="213">MAX(BB328:BJ328)</f>
        <v>43282.350390600011</v>
      </c>
      <c r="BO328" s="248">
        <f>+BM328</f>
        <v>43282.350390600011</v>
      </c>
      <c r="BP328" s="183">
        <f t="shared" ref="BP328:BP391" si="214">GEOMEAN(BB328:BJ328)</f>
        <v>43282.350390600011</v>
      </c>
      <c r="BQ328" s="184">
        <f t="shared" ref="BQ328:BQ391" si="215">IF(BK328=1,0,STDEVA(BB328:BJ328))</f>
        <v>0</v>
      </c>
      <c r="BR328" s="232">
        <f t="shared" ref="BR328:BR391" si="216">+BQ328/BM328</f>
        <v>0</v>
      </c>
      <c r="BS328" s="184"/>
      <c r="BT328" s="97"/>
      <c r="BU328" s="171">
        <f t="shared" ref="BU328:BU391" si="217">ROUND(BM328,0)</f>
        <v>43282</v>
      </c>
      <c r="BV328" s="175">
        <f t="shared" ref="BV328:BV391" si="218">ROUND((BU328*0.19),0)</f>
        <v>8224</v>
      </c>
      <c r="BW328" s="176">
        <f t="shared" ref="BW328:BW391" si="219">+BV328+BU328</f>
        <v>51506</v>
      </c>
    </row>
    <row r="329" spans="1:75" s="35" customFormat="1" ht="84.95" customHeight="1" x14ac:dyDescent="0.3">
      <c r="A329" s="214">
        <v>475</v>
      </c>
      <c r="B329" s="104" t="s">
        <v>974</v>
      </c>
      <c r="C329" s="217" t="s">
        <v>907</v>
      </c>
      <c r="D329" s="206"/>
      <c r="E329" s="74"/>
      <c r="F329" s="75"/>
      <c r="G329" s="74"/>
      <c r="H329" s="76"/>
      <c r="I329" s="105"/>
      <c r="J329" s="106"/>
      <c r="K329" s="107"/>
      <c r="L329" s="80"/>
      <c r="M329" s="81">
        <f t="shared" ref="M329:M392" si="220">+L329*0.0562</f>
        <v>0</v>
      </c>
      <c r="N329" s="82"/>
      <c r="O329" s="83">
        <f t="shared" ref="O329:O392" si="221">+N329*0.19</f>
        <v>0</v>
      </c>
      <c r="P329" s="83">
        <f t="shared" ref="P329:P392" si="222">+N329+O329</f>
        <v>0</v>
      </c>
      <c r="Q329" s="108"/>
      <c r="R329" s="80"/>
      <c r="S329" s="81">
        <f t="shared" ref="S329:S392" si="223">+R329*0.0562</f>
        <v>0</v>
      </c>
      <c r="T329" s="82"/>
      <c r="U329" s="83">
        <f t="shared" ref="U329:U392" si="224">+T329*0.19</f>
        <v>0</v>
      </c>
      <c r="V329" s="83">
        <f t="shared" ref="V329:V392" si="225">+T329+U329</f>
        <v>0</v>
      </c>
      <c r="W329" s="109"/>
      <c r="X329" s="80"/>
      <c r="Y329" s="81">
        <f t="shared" ref="Y329:Y392" si="226">+X329*0.0562</f>
        <v>0</v>
      </c>
      <c r="Z329" s="82"/>
      <c r="AA329" s="83">
        <f t="shared" ref="AA329:AA392" si="227">+Z329*0.19</f>
        <v>0</v>
      </c>
      <c r="AB329" s="83">
        <f t="shared" ref="AB329:AB392" si="228">+AA329+Z329</f>
        <v>0</v>
      </c>
      <c r="AC329" s="109"/>
      <c r="AD329" s="85" t="e">
        <f t="shared" si="210"/>
        <v>#DIV/0!</v>
      </c>
      <c r="AE329" s="113">
        <v>45569.731092436981</v>
      </c>
      <c r="AF329" s="111">
        <v>8658.2489075630274</v>
      </c>
      <c r="AG329" s="115">
        <v>54227.98</v>
      </c>
      <c r="AH329" s="114">
        <v>13038</v>
      </c>
      <c r="AI329" s="86"/>
      <c r="AJ329" s="87"/>
      <c r="AK329" s="88"/>
      <c r="AL329" s="114"/>
      <c r="AM329" s="86"/>
      <c r="AN329" s="87"/>
      <c r="AO329" s="90"/>
      <c r="AP329" s="91"/>
      <c r="AQ329" s="86"/>
      <c r="AR329" s="87"/>
      <c r="AS329" s="90"/>
      <c r="AT329" s="91"/>
      <c r="AU329" s="86"/>
      <c r="AV329" s="87"/>
      <c r="AW329" s="90"/>
      <c r="AX329" s="197"/>
      <c r="AY329" s="243"/>
      <c r="AZ329" s="92"/>
      <c r="BA329" s="29"/>
      <c r="BB329" s="99"/>
      <c r="BC329" s="93"/>
      <c r="BD329" s="93"/>
      <c r="BE329" s="93"/>
      <c r="BF329" s="93">
        <f>+AE329</f>
        <v>45569.731092436981</v>
      </c>
      <c r="BG329" s="93"/>
      <c r="BH329" s="93"/>
      <c r="BI329" s="93"/>
      <c r="BJ329" s="93"/>
      <c r="BK329" s="94">
        <f t="shared" si="211"/>
        <v>1</v>
      </c>
      <c r="BM329" s="95">
        <f t="shared" si="212"/>
        <v>45569.731092436981</v>
      </c>
      <c r="BN329" s="96">
        <f t="shared" si="213"/>
        <v>45569.731092436981</v>
      </c>
      <c r="BO329" s="248">
        <f>+BM329</f>
        <v>45569.731092436981</v>
      </c>
      <c r="BP329" s="183">
        <f t="shared" si="214"/>
        <v>45569.731092436981</v>
      </c>
      <c r="BQ329" s="184">
        <f t="shared" si="215"/>
        <v>0</v>
      </c>
      <c r="BR329" s="232">
        <f t="shared" si="216"/>
        <v>0</v>
      </c>
      <c r="BS329" s="184"/>
      <c r="BT329" s="97"/>
      <c r="BU329" s="171">
        <f t="shared" si="217"/>
        <v>45570</v>
      </c>
      <c r="BV329" s="175">
        <f t="shared" si="218"/>
        <v>8658</v>
      </c>
      <c r="BW329" s="176">
        <f t="shared" si="219"/>
        <v>54228</v>
      </c>
    </row>
    <row r="330" spans="1:75" s="35" customFormat="1" ht="84.95" customHeight="1" x14ac:dyDescent="0.3">
      <c r="A330" s="214">
        <v>479</v>
      </c>
      <c r="B330" s="104" t="s">
        <v>981</v>
      </c>
      <c r="C330" s="217" t="s">
        <v>907</v>
      </c>
      <c r="D330" s="206"/>
      <c r="E330" s="74"/>
      <c r="F330" s="75"/>
      <c r="G330" s="74"/>
      <c r="H330" s="76"/>
      <c r="I330" s="105"/>
      <c r="J330" s="106"/>
      <c r="K330" s="107"/>
      <c r="L330" s="80"/>
      <c r="M330" s="81">
        <f t="shared" si="220"/>
        <v>0</v>
      </c>
      <c r="N330" s="82"/>
      <c r="O330" s="83">
        <f t="shared" si="221"/>
        <v>0</v>
      </c>
      <c r="P330" s="83">
        <f t="shared" si="222"/>
        <v>0</v>
      </c>
      <c r="Q330" s="108"/>
      <c r="R330" s="80"/>
      <c r="S330" s="81">
        <f t="shared" si="223"/>
        <v>0</v>
      </c>
      <c r="T330" s="82"/>
      <c r="U330" s="83">
        <f t="shared" si="224"/>
        <v>0</v>
      </c>
      <c r="V330" s="83">
        <f t="shared" si="225"/>
        <v>0</v>
      </c>
      <c r="W330" s="109"/>
      <c r="X330" s="80"/>
      <c r="Y330" s="81">
        <f t="shared" si="226"/>
        <v>0</v>
      </c>
      <c r="Z330" s="82"/>
      <c r="AA330" s="83">
        <f t="shared" si="227"/>
        <v>0</v>
      </c>
      <c r="AB330" s="83">
        <f t="shared" si="228"/>
        <v>0</v>
      </c>
      <c r="AC330" s="109"/>
      <c r="AD330" s="85" t="e">
        <f t="shared" si="210"/>
        <v>#DIV/0!</v>
      </c>
      <c r="AE330" s="86"/>
      <c r="AF330" s="87"/>
      <c r="AG330" s="88"/>
      <c r="AH330" s="114"/>
      <c r="AI330" s="86"/>
      <c r="AJ330" s="87"/>
      <c r="AK330" s="88"/>
      <c r="AL330" s="114"/>
      <c r="AM330" s="86"/>
      <c r="AN330" s="87"/>
      <c r="AO330" s="90"/>
      <c r="AP330" s="91"/>
      <c r="AQ330" s="113">
        <v>31924.36974789916</v>
      </c>
      <c r="AR330" s="111">
        <v>6065.6302521008402</v>
      </c>
      <c r="AS330" s="112">
        <v>37990</v>
      </c>
      <c r="AT330" s="91" t="s">
        <v>982</v>
      </c>
      <c r="AU330" s="86"/>
      <c r="AV330" s="87"/>
      <c r="AW330" s="90"/>
      <c r="AX330" s="197"/>
      <c r="AY330" s="243"/>
      <c r="AZ330" s="92"/>
      <c r="BA330" s="29"/>
      <c r="BB330" s="99"/>
      <c r="BC330" s="93"/>
      <c r="BD330" s="93"/>
      <c r="BE330" s="93"/>
      <c r="BF330" s="93"/>
      <c r="BG330" s="93"/>
      <c r="BH330" s="93"/>
      <c r="BI330" s="93">
        <f>+AQ330</f>
        <v>31924.36974789916</v>
      </c>
      <c r="BJ330" s="93"/>
      <c r="BK330" s="94">
        <f t="shared" si="211"/>
        <v>1</v>
      </c>
      <c r="BM330" s="95">
        <f t="shared" si="212"/>
        <v>31924.36974789916</v>
      </c>
      <c r="BN330" s="96">
        <f t="shared" si="213"/>
        <v>31924.36974789916</v>
      </c>
      <c r="BO330" s="248">
        <f>+BM330</f>
        <v>31924.36974789916</v>
      </c>
      <c r="BP330" s="183">
        <f t="shared" si="214"/>
        <v>31924.36974789916</v>
      </c>
      <c r="BQ330" s="184">
        <f t="shared" si="215"/>
        <v>0</v>
      </c>
      <c r="BR330" s="232">
        <f t="shared" si="216"/>
        <v>0</v>
      </c>
      <c r="BS330" s="184"/>
      <c r="BT330" s="97"/>
      <c r="BU330" s="171">
        <f t="shared" si="217"/>
        <v>31924</v>
      </c>
      <c r="BV330" s="175">
        <f t="shared" si="218"/>
        <v>6066</v>
      </c>
      <c r="BW330" s="176">
        <f t="shared" si="219"/>
        <v>37990</v>
      </c>
    </row>
    <row r="331" spans="1:75" s="35" customFormat="1" ht="84.95" customHeight="1" x14ac:dyDescent="0.3">
      <c r="A331" s="214">
        <v>482</v>
      </c>
      <c r="B331" s="104" t="s">
        <v>987</v>
      </c>
      <c r="C331" s="217" t="s">
        <v>907</v>
      </c>
      <c r="D331" s="206"/>
      <c r="E331" s="74"/>
      <c r="F331" s="75"/>
      <c r="G331" s="74"/>
      <c r="H331" s="76"/>
      <c r="I331" s="105"/>
      <c r="J331" s="106"/>
      <c r="K331" s="107"/>
      <c r="L331" s="80"/>
      <c r="M331" s="81">
        <f t="shared" si="220"/>
        <v>0</v>
      </c>
      <c r="N331" s="82"/>
      <c r="O331" s="83">
        <f t="shared" si="221"/>
        <v>0</v>
      </c>
      <c r="P331" s="83">
        <f t="shared" si="222"/>
        <v>0</v>
      </c>
      <c r="Q331" s="108"/>
      <c r="R331" s="80"/>
      <c r="S331" s="81">
        <f t="shared" si="223"/>
        <v>0</v>
      </c>
      <c r="T331" s="82"/>
      <c r="U331" s="83">
        <f t="shared" si="224"/>
        <v>0</v>
      </c>
      <c r="V331" s="83">
        <f t="shared" si="225"/>
        <v>0</v>
      </c>
      <c r="W331" s="109"/>
      <c r="X331" s="80"/>
      <c r="Y331" s="81">
        <f t="shared" si="226"/>
        <v>0</v>
      </c>
      <c r="Z331" s="82"/>
      <c r="AA331" s="83">
        <f t="shared" si="227"/>
        <v>0</v>
      </c>
      <c r="AB331" s="83">
        <f t="shared" si="228"/>
        <v>0</v>
      </c>
      <c r="AC331" s="109"/>
      <c r="AD331" s="85" t="e">
        <f t="shared" si="210"/>
        <v>#DIV/0!</v>
      </c>
      <c r="AE331" s="86"/>
      <c r="AF331" s="87"/>
      <c r="AG331" s="88"/>
      <c r="AH331" s="114"/>
      <c r="AI331" s="86"/>
      <c r="AJ331" s="87"/>
      <c r="AK331" s="88"/>
      <c r="AL331" s="114"/>
      <c r="AM331" s="86">
        <v>24285.714285714286</v>
      </c>
      <c r="AN331" s="87">
        <f>+AM331*0.19</f>
        <v>4614.2857142857147</v>
      </c>
      <c r="AO331" s="90">
        <f>+AN331+AM331</f>
        <v>28900</v>
      </c>
      <c r="AP331" s="91" t="s">
        <v>988</v>
      </c>
      <c r="AQ331" s="113"/>
      <c r="AR331" s="111"/>
      <c r="AS331" s="112">
        <v>49990</v>
      </c>
      <c r="AT331" s="91" t="s">
        <v>989</v>
      </c>
      <c r="AU331" s="86"/>
      <c r="AV331" s="87"/>
      <c r="AW331" s="90"/>
      <c r="AX331" s="197"/>
      <c r="AY331" s="243"/>
      <c r="AZ331" s="92"/>
      <c r="BA331" s="29"/>
      <c r="BB331" s="99"/>
      <c r="BC331" s="93"/>
      <c r="BD331" s="93"/>
      <c r="BE331" s="93"/>
      <c r="BF331" s="93"/>
      <c r="BG331" s="93"/>
      <c r="BH331" s="93">
        <f>+AM331</f>
        <v>24285.714285714286</v>
      </c>
      <c r="BI331" s="93"/>
      <c r="BJ331" s="93"/>
      <c r="BK331" s="94">
        <f t="shared" si="211"/>
        <v>1</v>
      </c>
      <c r="BM331" s="95">
        <f t="shared" si="212"/>
        <v>24285.714285714286</v>
      </c>
      <c r="BN331" s="96">
        <f t="shared" si="213"/>
        <v>24285.714285714286</v>
      </c>
      <c r="BO331" s="248">
        <f>+BM331</f>
        <v>24285.714285714286</v>
      </c>
      <c r="BP331" s="183">
        <f t="shared" si="214"/>
        <v>24285.714285714286</v>
      </c>
      <c r="BQ331" s="184">
        <f t="shared" si="215"/>
        <v>0</v>
      </c>
      <c r="BR331" s="232">
        <f t="shared" si="216"/>
        <v>0</v>
      </c>
      <c r="BS331" s="184"/>
      <c r="BT331" s="97"/>
      <c r="BU331" s="171">
        <f t="shared" si="217"/>
        <v>24286</v>
      </c>
      <c r="BV331" s="175">
        <f t="shared" si="218"/>
        <v>4614</v>
      </c>
      <c r="BW331" s="176">
        <f t="shared" si="219"/>
        <v>28900</v>
      </c>
    </row>
    <row r="332" spans="1:75" s="35" customFormat="1" ht="84.95" customHeight="1" x14ac:dyDescent="0.3">
      <c r="A332" s="214">
        <v>483</v>
      </c>
      <c r="B332" s="104" t="s">
        <v>990</v>
      </c>
      <c r="C332" s="217" t="s">
        <v>907</v>
      </c>
      <c r="D332" s="206"/>
      <c r="E332" s="74"/>
      <c r="F332" s="75"/>
      <c r="G332" s="74"/>
      <c r="H332" s="76"/>
      <c r="I332" s="105"/>
      <c r="J332" s="106"/>
      <c r="K332" s="107"/>
      <c r="L332" s="80"/>
      <c r="M332" s="81">
        <f t="shared" si="220"/>
        <v>0</v>
      </c>
      <c r="N332" s="82"/>
      <c r="O332" s="83">
        <f t="shared" si="221"/>
        <v>0</v>
      </c>
      <c r="P332" s="83">
        <f t="shared" si="222"/>
        <v>0</v>
      </c>
      <c r="Q332" s="108"/>
      <c r="R332" s="80"/>
      <c r="S332" s="81">
        <f t="shared" si="223"/>
        <v>0</v>
      </c>
      <c r="T332" s="82"/>
      <c r="U332" s="83">
        <f t="shared" si="224"/>
        <v>0</v>
      </c>
      <c r="V332" s="83">
        <f t="shared" si="225"/>
        <v>0</v>
      </c>
      <c r="W332" s="109"/>
      <c r="X332" s="80"/>
      <c r="Y332" s="81">
        <f t="shared" si="226"/>
        <v>0</v>
      </c>
      <c r="Z332" s="82"/>
      <c r="AA332" s="83">
        <f t="shared" si="227"/>
        <v>0</v>
      </c>
      <c r="AB332" s="83">
        <f t="shared" si="228"/>
        <v>0</v>
      </c>
      <c r="AC332" s="109"/>
      <c r="AD332" s="85" t="e">
        <f t="shared" si="210"/>
        <v>#DIV/0!</v>
      </c>
      <c r="AE332" s="86"/>
      <c r="AF332" s="87"/>
      <c r="AG332" s="88"/>
      <c r="AH332" s="114"/>
      <c r="AI332" s="86"/>
      <c r="AJ332" s="87"/>
      <c r="AK332" s="88"/>
      <c r="AL332" s="114"/>
      <c r="AM332" s="86">
        <v>13361.344537815126</v>
      </c>
      <c r="AN332" s="87">
        <f>+AM332*0.19</f>
        <v>2538.6554621848741</v>
      </c>
      <c r="AO332" s="90">
        <f>+AN332+AM332</f>
        <v>15900</v>
      </c>
      <c r="AP332" s="91" t="s">
        <v>991</v>
      </c>
      <c r="AQ332" s="113">
        <v>13436.974789915967</v>
      </c>
      <c r="AR332" s="111">
        <v>2553.0252100840335</v>
      </c>
      <c r="AS332" s="112">
        <v>15990</v>
      </c>
      <c r="AT332" s="91" t="s">
        <v>992</v>
      </c>
      <c r="AU332" s="86"/>
      <c r="AV332" s="87"/>
      <c r="AW332" s="90"/>
      <c r="AX332" s="197"/>
      <c r="AY332" s="243"/>
      <c r="AZ332" s="92"/>
      <c r="BA332" s="29"/>
      <c r="BB332" s="99"/>
      <c r="BC332" s="93"/>
      <c r="BD332" s="93"/>
      <c r="BE332" s="93"/>
      <c r="BF332" s="93"/>
      <c r="BG332" s="93"/>
      <c r="BH332" s="93">
        <f>+AM332</f>
        <v>13361.344537815126</v>
      </c>
      <c r="BI332" s="93">
        <f>+AQ332</f>
        <v>13436.974789915967</v>
      </c>
      <c r="BJ332" s="93"/>
      <c r="BK332" s="94">
        <f t="shared" si="211"/>
        <v>2</v>
      </c>
      <c r="BM332" s="95">
        <f t="shared" si="212"/>
        <v>13399.159663865546</v>
      </c>
      <c r="BN332" s="96">
        <f t="shared" si="213"/>
        <v>13436.974789915967</v>
      </c>
      <c r="BO332" s="248">
        <f>(SUM(BB332:BJ332)-BN332)/(BK332-1)</f>
        <v>13361.344537815126</v>
      </c>
      <c r="BP332" s="183">
        <f t="shared" si="214"/>
        <v>13399.106302810022</v>
      </c>
      <c r="BQ332" s="184">
        <f t="shared" si="215"/>
        <v>53.478664123352203</v>
      </c>
      <c r="BR332" s="232">
        <f t="shared" si="216"/>
        <v>3.9911953782871823E-3</v>
      </c>
      <c r="BS332" s="184"/>
      <c r="BT332" s="97"/>
      <c r="BU332" s="171">
        <f t="shared" si="217"/>
        <v>13399</v>
      </c>
      <c r="BV332" s="175">
        <f t="shared" si="218"/>
        <v>2546</v>
      </c>
      <c r="BW332" s="176">
        <f t="shared" si="219"/>
        <v>15945</v>
      </c>
    </row>
    <row r="333" spans="1:75" s="35" customFormat="1" ht="84.95" customHeight="1" x14ac:dyDescent="0.3">
      <c r="A333" s="214">
        <v>485</v>
      </c>
      <c r="B333" s="104" t="s">
        <v>994</v>
      </c>
      <c r="C333" s="217" t="s">
        <v>907</v>
      </c>
      <c r="D333" s="206"/>
      <c r="E333" s="74"/>
      <c r="F333" s="75"/>
      <c r="G333" s="74"/>
      <c r="H333" s="76"/>
      <c r="I333" s="105"/>
      <c r="J333" s="106"/>
      <c r="K333" s="107"/>
      <c r="L333" s="80"/>
      <c r="M333" s="81">
        <f t="shared" si="220"/>
        <v>0</v>
      </c>
      <c r="N333" s="82"/>
      <c r="O333" s="83">
        <f t="shared" si="221"/>
        <v>0</v>
      </c>
      <c r="P333" s="83">
        <f t="shared" si="222"/>
        <v>0</v>
      </c>
      <c r="Q333" s="108"/>
      <c r="R333" s="80"/>
      <c r="S333" s="81">
        <f t="shared" si="223"/>
        <v>0</v>
      </c>
      <c r="T333" s="82"/>
      <c r="U333" s="83">
        <f t="shared" si="224"/>
        <v>0</v>
      </c>
      <c r="V333" s="83">
        <f t="shared" si="225"/>
        <v>0</v>
      </c>
      <c r="W333" s="109"/>
      <c r="X333" s="80"/>
      <c r="Y333" s="81">
        <f t="shared" si="226"/>
        <v>0</v>
      </c>
      <c r="Z333" s="82"/>
      <c r="AA333" s="83">
        <f t="shared" si="227"/>
        <v>0</v>
      </c>
      <c r="AB333" s="83">
        <f t="shared" si="228"/>
        <v>0</v>
      </c>
      <c r="AC333" s="109"/>
      <c r="AD333" s="85" t="e">
        <f t="shared" si="210"/>
        <v>#DIV/0!</v>
      </c>
      <c r="AE333" s="113">
        <v>814.15126050420179</v>
      </c>
      <c r="AF333" s="111">
        <v>154.68873949579833</v>
      </c>
      <c r="AG333" s="115">
        <v>968.84</v>
      </c>
      <c r="AH333" s="114">
        <v>12709</v>
      </c>
      <c r="AI333" s="86"/>
      <c r="AJ333" s="87"/>
      <c r="AK333" s="88"/>
      <c r="AL333" s="114"/>
      <c r="AM333" s="86">
        <v>1368.90756302521</v>
      </c>
      <c r="AN333" s="87">
        <f>+AM333*0.19</f>
        <v>260.0924369747899</v>
      </c>
      <c r="AO333" s="90">
        <f>+AN333+AM333</f>
        <v>1629</v>
      </c>
      <c r="AP333" s="91" t="s">
        <v>995</v>
      </c>
      <c r="AQ333" s="86"/>
      <c r="AR333" s="87"/>
      <c r="AS333" s="90"/>
      <c r="AT333" s="91"/>
      <c r="AU333" s="113">
        <v>1247.8991596638657</v>
      </c>
      <c r="AV333" s="111">
        <v>237.1008403361345</v>
      </c>
      <c r="AW333" s="112">
        <v>1485</v>
      </c>
      <c r="AX333" s="197" t="s">
        <v>996</v>
      </c>
      <c r="AY333" s="243"/>
      <c r="AZ333" s="92"/>
      <c r="BA333" s="29"/>
      <c r="BB333" s="99"/>
      <c r="BC333" s="93"/>
      <c r="BD333" s="93"/>
      <c r="BE333" s="93"/>
      <c r="BF333" s="93">
        <f>+AE333</f>
        <v>814.15126050420179</v>
      </c>
      <c r="BG333" s="93"/>
      <c r="BH333" s="93">
        <f>+AM333</f>
        <v>1368.90756302521</v>
      </c>
      <c r="BI333" s="93"/>
      <c r="BJ333" s="93">
        <f>+AU333</f>
        <v>1247.8991596638657</v>
      </c>
      <c r="BK333" s="94">
        <f t="shared" si="211"/>
        <v>3</v>
      </c>
      <c r="BM333" s="95">
        <f t="shared" si="212"/>
        <v>1143.6526610644257</v>
      </c>
      <c r="BN333" s="96">
        <f t="shared" si="213"/>
        <v>1368.90756302521</v>
      </c>
      <c r="BO333" s="248">
        <f>(SUM(BB333:BJ333)-BN333)/(BK333-1)</f>
        <v>1031.0252100840337</v>
      </c>
      <c r="BP333" s="183">
        <f t="shared" si="214"/>
        <v>1116.2279808741589</v>
      </c>
      <c r="BQ333" s="184">
        <f t="shared" si="215"/>
        <v>291.70042535001113</v>
      </c>
      <c r="BR333" s="232">
        <f t="shared" si="216"/>
        <v>0.25506033018671803</v>
      </c>
      <c r="BS333" s="184"/>
      <c r="BT333" s="97"/>
      <c r="BU333" s="171">
        <f t="shared" si="217"/>
        <v>1144</v>
      </c>
      <c r="BV333" s="175">
        <f t="shared" si="218"/>
        <v>217</v>
      </c>
      <c r="BW333" s="176">
        <f t="shared" si="219"/>
        <v>1361</v>
      </c>
    </row>
    <row r="334" spans="1:75" s="35" customFormat="1" ht="84.95" customHeight="1" x14ac:dyDescent="0.3">
      <c r="A334" s="214">
        <v>486</v>
      </c>
      <c r="B334" s="104" t="s">
        <v>997</v>
      </c>
      <c r="C334" s="217" t="s">
        <v>907</v>
      </c>
      <c r="D334" s="209">
        <v>15241.5</v>
      </c>
      <c r="E334" s="74">
        <f>+D334*0.0562</f>
        <v>856.57230000000004</v>
      </c>
      <c r="F334" s="75">
        <f>+E334+D334</f>
        <v>16098.0723</v>
      </c>
      <c r="G334" s="74">
        <f>+F334*0.19</f>
        <v>3058.6337370000001</v>
      </c>
      <c r="H334" s="76">
        <f>+G334+F334</f>
        <v>19156.706037</v>
      </c>
      <c r="I334" s="105"/>
      <c r="J334" s="106"/>
      <c r="K334" s="107"/>
      <c r="L334" s="80"/>
      <c r="M334" s="81">
        <f t="shared" si="220"/>
        <v>0</v>
      </c>
      <c r="N334" s="82"/>
      <c r="O334" s="83">
        <f t="shared" si="221"/>
        <v>0</v>
      </c>
      <c r="P334" s="83">
        <f t="shared" si="222"/>
        <v>0</v>
      </c>
      <c r="Q334" s="108"/>
      <c r="R334" s="80"/>
      <c r="S334" s="81">
        <f t="shared" si="223"/>
        <v>0</v>
      </c>
      <c r="T334" s="82"/>
      <c r="U334" s="83">
        <f t="shared" si="224"/>
        <v>0</v>
      </c>
      <c r="V334" s="83">
        <f t="shared" si="225"/>
        <v>0</v>
      </c>
      <c r="W334" s="109"/>
      <c r="X334" s="80"/>
      <c r="Y334" s="81">
        <f t="shared" si="226"/>
        <v>0</v>
      </c>
      <c r="Z334" s="82"/>
      <c r="AA334" s="83">
        <f t="shared" si="227"/>
        <v>0</v>
      </c>
      <c r="AB334" s="83">
        <f t="shared" si="228"/>
        <v>0</v>
      </c>
      <c r="AC334" s="109"/>
      <c r="AD334" s="85" t="e">
        <f t="shared" si="210"/>
        <v>#DIV/0!</v>
      </c>
      <c r="AE334" s="86"/>
      <c r="AF334" s="87"/>
      <c r="AG334" s="88"/>
      <c r="AH334" s="114"/>
      <c r="AI334" s="86"/>
      <c r="AJ334" s="87"/>
      <c r="AK334" s="88"/>
      <c r="AL334" s="114"/>
      <c r="AM334" s="86"/>
      <c r="AN334" s="87"/>
      <c r="AO334" s="90"/>
      <c r="AP334" s="91"/>
      <c r="AQ334" s="86"/>
      <c r="AR334" s="87"/>
      <c r="AS334" s="90"/>
      <c r="AT334" s="91"/>
      <c r="AU334" s="86"/>
      <c r="AV334" s="87"/>
      <c r="AW334" s="90"/>
      <c r="AX334" s="197"/>
      <c r="AY334" s="243"/>
      <c r="AZ334" s="92"/>
      <c r="BA334" s="29"/>
      <c r="BB334" s="99">
        <f>+F334*1.09</f>
        <v>17546.898807000001</v>
      </c>
      <c r="BC334" s="93"/>
      <c r="BD334" s="93"/>
      <c r="BE334" s="93"/>
      <c r="BF334" s="93"/>
      <c r="BG334" s="93"/>
      <c r="BH334" s="93"/>
      <c r="BI334" s="93"/>
      <c r="BJ334" s="93"/>
      <c r="BK334" s="94">
        <f t="shared" si="211"/>
        <v>1</v>
      </c>
      <c r="BM334" s="95">
        <f t="shared" si="212"/>
        <v>17546.898807000001</v>
      </c>
      <c r="BN334" s="96">
        <f t="shared" si="213"/>
        <v>17546.898807000001</v>
      </c>
      <c r="BO334" s="248">
        <f>+BM334</f>
        <v>17546.898807000001</v>
      </c>
      <c r="BP334" s="183">
        <f t="shared" si="214"/>
        <v>17546.898807000001</v>
      </c>
      <c r="BQ334" s="184">
        <f t="shared" si="215"/>
        <v>0</v>
      </c>
      <c r="BR334" s="232">
        <f t="shared" si="216"/>
        <v>0</v>
      </c>
      <c r="BS334" s="184"/>
      <c r="BT334" s="97"/>
      <c r="BU334" s="171">
        <f t="shared" si="217"/>
        <v>17547</v>
      </c>
      <c r="BV334" s="175">
        <f t="shared" si="218"/>
        <v>3334</v>
      </c>
      <c r="BW334" s="176">
        <f t="shared" si="219"/>
        <v>20881</v>
      </c>
    </row>
    <row r="335" spans="1:75" s="35" customFormat="1" ht="84.95" customHeight="1" x14ac:dyDescent="0.3">
      <c r="A335" s="214">
        <v>487</v>
      </c>
      <c r="B335" s="104" t="s">
        <v>998</v>
      </c>
      <c r="C335" s="217" t="s">
        <v>907</v>
      </c>
      <c r="D335" s="206"/>
      <c r="E335" s="74"/>
      <c r="F335" s="75"/>
      <c r="G335" s="74"/>
      <c r="H335" s="76"/>
      <c r="I335" s="105"/>
      <c r="J335" s="106">
        <v>567</v>
      </c>
      <c r="K335" s="107"/>
      <c r="L335" s="80"/>
      <c r="M335" s="81">
        <f t="shared" si="220"/>
        <v>0</v>
      </c>
      <c r="N335" s="82"/>
      <c r="O335" s="83">
        <f t="shared" si="221"/>
        <v>0</v>
      </c>
      <c r="P335" s="83">
        <f t="shared" si="222"/>
        <v>0</v>
      </c>
      <c r="Q335" s="108"/>
      <c r="R335" s="80"/>
      <c r="S335" s="81">
        <f t="shared" si="223"/>
        <v>0</v>
      </c>
      <c r="T335" s="82"/>
      <c r="U335" s="83">
        <f t="shared" si="224"/>
        <v>0</v>
      </c>
      <c r="V335" s="83">
        <f t="shared" si="225"/>
        <v>0</v>
      </c>
      <c r="W335" s="109"/>
      <c r="X335" s="80"/>
      <c r="Y335" s="81">
        <f t="shared" si="226"/>
        <v>0</v>
      </c>
      <c r="Z335" s="82"/>
      <c r="AA335" s="83">
        <f t="shared" si="227"/>
        <v>0</v>
      </c>
      <c r="AB335" s="83">
        <f t="shared" si="228"/>
        <v>0</v>
      </c>
      <c r="AC335" s="109"/>
      <c r="AD335" s="85" t="e">
        <f t="shared" si="210"/>
        <v>#DIV/0!</v>
      </c>
      <c r="AE335" s="86"/>
      <c r="AF335" s="87"/>
      <c r="AG335" s="88"/>
      <c r="AH335" s="114"/>
      <c r="AI335" s="86"/>
      <c r="AJ335" s="87"/>
      <c r="AK335" s="88"/>
      <c r="AL335" s="114"/>
      <c r="AM335" s="86">
        <v>378.15126050420167</v>
      </c>
      <c r="AN335" s="87">
        <f>+AM335*0.19</f>
        <v>71.848739495798313</v>
      </c>
      <c r="AO335" s="90">
        <f>+AN335+AM335</f>
        <v>450</v>
      </c>
      <c r="AP335" s="91" t="s">
        <v>999</v>
      </c>
      <c r="AQ335" s="86"/>
      <c r="AR335" s="87"/>
      <c r="AS335" s="90"/>
      <c r="AT335" s="91"/>
      <c r="AU335" s="86"/>
      <c r="AV335" s="87"/>
      <c r="AW335" s="90"/>
      <c r="AX335" s="197"/>
      <c r="AY335" s="243"/>
      <c r="AZ335" s="92"/>
      <c r="BA335" s="29"/>
      <c r="BB335" s="99"/>
      <c r="BC335" s="93"/>
      <c r="BD335" s="93"/>
      <c r="BE335" s="93"/>
      <c r="BF335" s="93"/>
      <c r="BG335" s="93"/>
      <c r="BH335" s="93">
        <f>+AM335</f>
        <v>378.15126050420167</v>
      </c>
      <c r="BI335" s="93"/>
      <c r="BJ335" s="93"/>
      <c r="BK335" s="94">
        <f t="shared" si="211"/>
        <v>1</v>
      </c>
      <c r="BM335" s="95">
        <f t="shared" si="212"/>
        <v>378.15126050420167</v>
      </c>
      <c r="BN335" s="96">
        <f t="shared" si="213"/>
        <v>378.15126050420167</v>
      </c>
      <c r="BO335" s="248">
        <f>+BM335</f>
        <v>378.15126050420167</v>
      </c>
      <c r="BP335" s="183">
        <f t="shared" si="214"/>
        <v>378.15126050420167</v>
      </c>
      <c r="BQ335" s="184">
        <f t="shared" si="215"/>
        <v>0</v>
      </c>
      <c r="BR335" s="232">
        <f t="shared" si="216"/>
        <v>0</v>
      </c>
      <c r="BS335" s="184"/>
      <c r="BT335" s="97"/>
      <c r="BU335" s="171">
        <f t="shared" si="217"/>
        <v>378</v>
      </c>
      <c r="BV335" s="175">
        <f t="shared" si="218"/>
        <v>72</v>
      </c>
      <c r="BW335" s="176">
        <f t="shared" si="219"/>
        <v>450</v>
      </c>
    </row>
    <row r="336" spans="1:75" s="35" customFormat="1" ht="84.95" customHeight="1" x14ac:dyDescent="0.3">
      <c r="A336" s="214">
        <v>488</v>
      </c>
      <c r="B336" s="104" t="s">
        <v>1000</v>
      </c>
      <c r="C336" s="217" t="s">
        <v>907</v>
      </c>
      <c r="D336" s="206"/>
      <c r="E336" s="74"/>
      <c r="F336" s="75"/>
      <c r="G336" s="74"/>
      <c r="H336" s="76"/>
      <c r="I336" s="105"/>
      <c r="J336" s="106"/>
      <c r="K336" s="107"/>
      <c r="L336" s="80"/>
      <c r="M336" s="81">
        <f t="shared" si="220"/>
        <v>0</v>
      </c>
      <c r="N336" s="82"/>
      <c r="O336" s="83">
        <f t="shared" si="221"/>
        <v>0</v>
      </c>
      <c r="P336" s="83">
        <f t="shared" si="222"/>
        <v>0</v>
      </c>
      <c r="Q336" s="108"/>
      <c r="R336" s="80"/>
      <c r="S336" s="81">
        <f t="shared" si="223"/>
        <v>0</v>
      </c>
      <c r="T336" s="82"/>
      <c r="U336" s="83">
        <f t="shared" si="224"/>
        <v>0</v>
      </c>
      <c r="V336" s="83">
        <f t="shared" si="225"/>
        <v>0</v>
      </c>
      <c r="W336" s="109"/>
      <c r="X336" s="80"/>
      <c r="Y336" s="81">
        <f t="shared" si="226"/>
        <v>0</v>
      </c>
      <c r="Z336" s="82"/>
      <c r="AA336" s="83">
        <f t="shared" si="227"/>
        <v>0</v>
      </c>
      <c r="AB336" s="83">
        <f t="shared" si="228"/>
        <v>0</v>
      </c>
      <c r="AC336" s="109"/>
      <c r="AD336" s="85" t="e">
        <f t="shared" si="210"/>
        <v>#DIV/0!</v>
      </c>
      <c r="AE336" s="86"/>
      <c r="AF336" s="87"/>
      <c r="AG336" s="88"/>
      <c r="AH336" s="114"/>
      <c r="AI336" s="86"/>
      <c r="AJ336" s="87"/>
      <c r="AK336" s="88"/>
      <c r="AL336" s="114"/>
      <c r="AM336" s="86">
        <v>3613.4453781512607</v>
      </c>
      <c r="AN336" s="87">
        <f>+AM336*0.19</f>
        <v>686.55462184873954</v>
      </c>
      <c r="AO336" s="90">
        <f>+AN336+AM336</f>
        <v>4300</v>
      </c>
      <c r="AP336" s="91" t="s">
        <v>1001</v>
      </c>
      <c r="AQ336" s="86"/>
      <c r="AR336" s="87"/>
      <c r="AS336" s="90"/>
      <c r="AT336" s="91"/>
      <c r="AU336" s="113">
        <v>2587.3949579831933</v>
      </c>
      <c r="AV336" s="111">
        <v>491.60504201680675</v>
      </c>
      <c r="AW336" s="112">
        <v>3079</v>
      </c>
      <c r="AX336" s="197" t="s">
        <v>1002</v>
      </c>
      <c r="AY336" s="243"/>
      <c r="AZ336" s="92"/>
      <c r="BA336" s="29"/>
      <c r="BB336" s="99"/>
      <c r="BC336" s="93"/>
      <c r="BD336" s="93"/>
      <c r="BE336" s="93"/>
      <c r="BF336" s="93"/>
      <c r="BG336" s="93"/>
      <c r="BH336" s="93">
        <f>+AM336</f>
        <v>3613.4453781512607</v>
      </c>
      <c r="BI336" s="93"/>
      <c r="BJ336" s="93">
        <f>+AU336</f>
        <v>2587.3949579831933</v>
      </c>
      <c r="BK336" s="94">
        <f t="shared" si="211"/>
        <v>2</v>
      </c>
      <c r="BM336" s="95">
        <f t="shared" si="212"/>
        <v>3100.4201680672268</v>
      </c>
      <c r="BN336" s="96">
        <f t="shared" si="213"/>
        <v>3613.4453781512607</v>
      </c>
      <c r="BO336" s="248">
        <f>(SUM(BB336:BJ336)-BN336)/(BK336-1)</f>
        <v>2587.3949579831929</v>
      </c>
      <c r="BP336" s="183">
        <f t="shared" si="214"/>
        <v>3057.6805510674662</v>
      </c>
      <c r="BQ336" s="184">
        <f t="shared" si="215"/>
        <v>725.52720994014635</v>
      </c>
      <c r="BR336" s="232">
        <f t="shared" si="216"/>
        <v>0.23400931828940891</v>
      </c>
      <c r="BS336" s="184"/>
      <c r="BT336" s="97"/>
      <c r="BU336" s="171">
        <f t="shared" si="217"/>
        <v>3100</v>
      </c>
      <c r="BV336" s="175">
        <f t="shared" si="218"/>
        <v>589</v>
      </c>
      <c r="BW336" s="176">
        <f t="shared" si="219"/>
        <v>3689</v>
      </c>
    </row>
    <row r="337" spans="1:209" s="35" customFormat="1" ht="84.95" customHeight="1" x14ac:dyDescent="0.3">
      <c r="A337" s="214">
        <v>489</v>
      </c>
      <c r="B337" s="104" t="s">
        <v>1003</v>
      </c>
      <c r="C337" s="217" t="s">
        <v>907</v>
      </c>
      <c r="D337" s="206"/>
      <c r="E337" s="74"/>
      <c r="F337" s="75"/>
      <c r="G337" s="74"/>
      <c r="H337" s="76"/>
      <c r="I337" s="105"/>
      <c r="J337" s="106"/>
      <c r="K337" s="107"/>
      <c r="L337" s="80"/>
      <c r="M337" s="81">
        <f t="shared" si="220"/>
        <v>0</v>
      </c>
      <c r="N337" s="82"/>
      <c r="O337" s="83">
        <f t="shared" si="221"/>
        <v>0</v>
      </c>
      <c r="P337" s="83">
        <f t="shared" si="222"/>
        <v>0</v>
      </c>
      <c r="Q337" s="108"/>
      <c r="R337" s="80"/>
      <c r="S337" s="81">
        <f t="shared" si="223"/>
        <v>0</v>
      </c>
      <c r="T337" s="82"/>
      <c r="U337" s="83">
        <f t="shared" si="224"/>
        <v>0</v>
      </c>
      <c r="V337" s="83">
        <f t="shared" si="225"/>
        <v>0</v>
      </c>
      <c r="W337" s="109"/>
      <c r="X337" s="80"/>
      <c r="Y337" s="81">
        <f t="shared" si="226"/>
        <v>0</v>
      </c>
      <c r="Z337" s="82"/>
      <c r="AA337" s="83">
        <f t="shared" si="227"/>
        <v>0</v>
      </c>
      <c r="AB337" s="83">
        <f t="shared" si="228"/>
        <v>0</v>
      </c>
      <c r="AC337" s="109"/>
      <c r="AD337" s="85" t="e">
        <f t="shared" si="210"/>
        <v>#DIV/0!</v>
      </c>
      <c r="AE337" s="86"/>
      <c r="AF337" s="87"/>
      <c r="AG337" s="88"/>
      <c r="AH337" s="114"/>
      <c r="AI337" s="86"/>
      <c r="AJ337" s="87"/>
      <c r="AK337" s="88"/>
      <c r="AL337" s="114"/>
      <c r="AM337" s="86">
        <v>4873.9495798319331</v>
      </c>
      <c r="AN337" s="87">
        <f>+AM337*0.19</f>
        <v>926.05042016806726</v>
      </c>
      <c r="AO337" s="90">
        <f>+AN337+AM337</f>
        <v>5800</v>
      </c>
      <c r="AP337" s="91" t="s">
        <v>1004</v>
      </c>
      <c r="AQ337" s="113">
        <v>7218.4873949579833</v>
      </c>
      <c r="AR337" s="111">
        <v>1371.5126050420167</v>
      </c>
      <c r="AS337" s="112">
        <v>8590</v>
      </c>
      <c r="AT337" s="91" t="s">
        <v>1005</v>
      </c>
      <c r="AU337" s="113">
        <v>8417.6470588235297</v>
      </c>
      <c r="AV337" s="111">
        <v>1599.3529411764707</v>
      </c>
      <c r="AW337" s="112">
        <v>10017</v>
      </c>
      <c r="AX337" s="197" t="s">
        <v>1006</v>
      </c>
      <c r="AY337" s="243"/>
      <c r="AZ337" s="92"/>
      <c r="BA337" s="29"/>
      <c r="BB337" s="99"/>
      <c r="BC337" s="93"/>
      <c r="BD337" s="93"/>
      <c r="BE337" s="93"/>
      <c r="BF337" s="93"/>
      <c r="BG337" s="93"/>
      <c r="BH337" s="93">
        <f>+AM337</f>
        <v>4873.9495798319331</v>
      </c>
      <c r="BI337" s="93">
        <f>+AQ337</f>
        <v>7218.4873949579833</v>
      </c>
      <c r="BJ337" s="93">
        <f>+AU337</f>
        <v>8417.6470588235297</v>
      </c>
      <c r="BK337" s="94">
        <f t="shared" si="211"/>
        <v>3</v>
      </c>
      <c r="BM337" s="95">
        <f t="shared" si="212"/>
        <v>6836.694677871149</v>
      </c>
      <c r="BN337" s="96">
        <f t="shared" si="213"/>
        <v>8417.6470588235297</v>
      </c>
      <c r="BO337" s="248">
        <f>(SUM(BB337:BJ337)-BN337)/(BK337-1)</f>
        <v>6046.2184873949582</v>
      </c>
      <c r="BP337" s="183">
        <f t="shared" si="214"/>
        <v>6665.6010343996686</v>
      </c>
      <c r="BQ337" s="184">
        <f t="shared" si="215"/>
        <v>1802.4350792104167</v>
      </c>
      <c r="BR337" s="232">
        <f t="shared" si="216"/>
        <v>0.26364130097026212</v>
      </c>
      <c r="BS337" s="184"/>
      <c r="BT337" s="97"/>
      <c r="BU337" s="171">
        <f t="shared" si="217"/>
        <v>6837</v>
      </c>
      <c r="BV337" s="175">
        <f t="shared" si="218"/>
        <v>1299</v>
      </c>
      <c r="BW337" s="176">
        <f t="shared" si="219"/>
        <v>8136</v>
      </c>
    </row>
    <row r="338" spans="1:209" ht="84.95" customHeight="1" x14ac:dyDescent="0.3">
      <c r="A338" s="214">
        <v>490</v>
      </c>
      <c r="B338" s="104" t="s">
        <v>1486</v>
      </c>
      <c r="C338" s="217" t="s">
        <v>907</v>
      </c>
      <c r="D338" s="206">
        <v>122926</v>
      </c>
      <c r="E338" s="74">
        <f>+D338*0.0562</f>
        <v>6908.4412000000002</v>
      </c>
      <c r="F338" s="75">
        <f>+E338+D338</f>
        <v>129834.4412</v>
      </c>
      <c r="G338" s="74">
        <f>+F338*0.19</f>
        <v>24668.543828000002</v>
      </c>
      <c r="H338" s="76">
        <f>+G338+F338</f>
        <v>154502.985028</v>
      </c>
      <c r="I338" s="105"/>
      <c r="J338" s="106"/>
      <c r="K338" s="107"/>
      <c r="L338" s="80"/>
      <c r="M338" s="81">
        <f t="shared" si="220"/>
        <v>0</v>
      </c>
      <c r="N338" s="82"/>
      <c r="O338" s="83">
        <f t="shared" si="221"/>
        <v>0</v>
      </c>
      <c r="P338" s="83">
        <f t="shared" si="222"/>
        <v>0</v>
      </c>
      <c r="Q338" s="108"/>
      <c r="R338" s="80"/>
      <c r="S338" s="81">
        <f t="shared" si="223"/>
        <v>0</v>
      </c>
      <c r="T338" s="82"/>
      <c r="U338" s="83">
        <f t="shared" si="224"/>
        <v>0</v>
      </c>
      <c r="V338" s="83">
        <f t="shared" si="225"/>
        <v>0</v>
      </c>
      <c r="W338" s="109"/>
      <c r="X338" s="80"/>
      <c r="Y338" s="81">
        <f t="shared" si="226"/>
        <v>0</v>
      </c>
      <c r="Z338" s="82"/>
      <c r="AA338" s="83">
        <f t="shared" si="227"/>
        <v>0</v>
      </c>
      <c r="AB338" s="83">
        <f t="shared" si="228"/>
        <v>0</v>
      </c>
      <c r="AC338" s="109"/>
      <c r="AD338" s="85" t="e">
        <f t="shared" si="210"/>
        <v>#DIV/0!</v>
      </c>
      <c r="AE338" s="86"/>
      <c r="AF338" s="87"/>
      <c r="AG338" s="88"/>
      <c r="AH338" s="114"/>
      <c r="AI338" s="86"/>
      <c r="AJ338" s="87"/>
      <c r="AK338" s="88"/>
      <c r="AL338" s="114"/>
      <c r="AM338" s="86"/>
      <c r="AN338" s="87"/>
      <c r="AO338" s="90"/>
      <c r="AP338" s="91"/>
      <c r="AQ338" s="86"/>
      <c r="AR338" s="87"/>
      <c r="AS338" s="90"/>
      <c r="AT338" s="91"/>
      <c r="AU338" s="86"/>
      <c r="AV338" s="87"/>
      <c r="AW338" s="90"/>
      <c r="AX338" s="197"/>
      <c r="AZ338" s="92"/>
      <c r="BB338" s="99">
        <f>+F338*1.09</f>
        <v>141519.54090800002</v>
      </c>
      <c r="BC338" s="93"/>
      <c r="BD338" s="93"/>
      <c r="BE338" s="93"/>
      <c r="BF338" s="93"/>
      <c r="BG338" s="93"/>
      <c r="BH338" s="93"/>
      <c r="BI338" s="93"/>
      <c r="BJ338" s="93"/>
      <c r="BK338" s="94">
        <f t="shared" si="211"/>
        <v>1</v>
      </c>
      <c r="BM338" s="95">
        <f t="shared" si="212"/>
        <v>141519.54090800002</v>
      </c>
      <c r="BN338" s="96">
        <f t="shared" si="213"/>
        <v>141519.54090800002</v>
      </c>
      <c r="BO338" s="248">
        <f>+BM338</f>
        <v>141519.54090800002</v>
      </c>
      <c r="BP338" s="183">
        <f t="shared" si="214"/>
        <v>141519.54090800002</v>
      </c>
      <c r="BQ338" s="184">
        <f t="shared" si="215"/>
        <v>0</v>
      </c>
      <c r="BR338" s="232">
        <f t="shared" si="216"/>
        <v>0</v>
      </c>
      <c r="BS338" s="184"/>
      <c r="BT338" s="97"/>
      <c r="BU338" s="171">
        <f t="shared" si="217"/>
        <v>141520</v>
      </c>
      <c r="BV338" s="175">
        <f t="shared" si="218"/>
        <v>26889</v>
      </c>
      <c r="BW338" s="176">
        <f t="shared" si="219"/>
        <v>168409</v>
      </c>
    </row>
    <row r="339" spans="1:209" ht="84.95" customHeight="1" x14ac:dyDescent="0.3">
      <c r="A339" s="214">
        <v>491</v>
      </c>
      <c r="B339" s="104" t="s">
        <v>1487</v>
      </c>
      <c r="C339" s="217" t="s">
        <v>907</v>
      </c>
      <c r="D339" s="206"/>
      <c r="E339" s="74"/>
      <c r="F339" s="75"/>
      <c r="G339" s="74"/>
      <c r="H339" s="76"/>
      <c r="I339" s="105"/>
      <c r="J339" s="106"/>
      <c r="K339" s="107"/>
      <c r="L339" s="80"/>
      <c r="M339" s="81">
        <f t="shared" si="220"/>
        <v>0</v>
      </c>
      <c r="N339" s="82"/>
      <c r="O339" s="83">
        <f t="shared" si="221"/>
        <v>0</v>
      </c>
      <c r="P339" s="83">
        <f t="shared" si="222"/>
        <v>0</v>
      </c>
      <c r="Q339" s="108"/>
      <c r="R339" s="80"/>
      <c r="S339" s="81">
        <f t="shared" si="223"/>
        <v>0</v>
      </c>
      <c r="T339" s="82"/>
      <c r="U339" s="83">
        <f t="shared" si="224"/>
        <v>0</v>
      </c>
      <c r="V339" s="83">
        <f t="shared" si="225"/>
        <v>0</v>
      </c>
      <c r="W339" s="109"/>
      <c r="X339" s="80"/>
      <c r="Y339" s="81">
        <f t="shared" si="226"/>
        <v>0</v>
      </c>
      <c r="Z339" s="82"/>
      <c r="AA339" s="83">
        <f t="shared" si="227"/>
        <v>0</v>
      </c>
      <c r="AB339" s="83">
        <f t="shared" si="228"/>
        <v>0</v>
      </c>
      <c r="AC339" s="109"/>
      <c r="AD339" s="85" t="e">
        <f t="shared" si="210"/>
        <v>#DIV/0!</v>
      </c>
      <c r="AE339" s="86"/>
      <c r="AF339" s="87"/>
      <c r="AG339" s="88"/>
      <c r="AH339" s="114"/>
      <c r="AI339" s="86"/>
      <c r="AJ339" s="87"/>
      <c r="AK339" s="88"/>
      <c r="AL339" s="114"/>
      <c r="AM339" s="86"/>
      <c r="AN339" s="87"/>
      <c r="AO339" s="90"/>
      <c r="AP339" s="91"/>
      <c r="AQ339" s="86"/>
      <c r="AR339" s="87"/>
      <c r="AS339" s="90"/>
      <c r="AT339" s="91"/>
      <c r="AU339" s="113">
        <v>181657.98319327732</v>
      </c>
      <c r="AV339" s="111">
        <v>34515.016806722691</v>
      </c>
      <c r="AW339" s="112">
        <v>216173</v>
      </c>
      <c r="AX339" s="197" t="s">
        <v>1007</v>
      </c>
      <c r="AZ339" s="92"/>
      <c r="BB339" s="99"/>
      <c r="BC339" s="93"/>
      <c r="BD339" s="93"/>
      <c r="BE339" s="93"/>
      <c r="BF339" s="93"/>
      <c r="BG339" s="93"/>
      <c r="BH339" s="93"/>
      <c r="BI339" s="93"/>
      <c r="BJ339" s="93">
        <f>+AU339</f>
        <v>181657.98319327732</v>
      </c>
      <c r="BK339" s="94">
        <f t="shared" si="211"/>
        <v>1</v>
      </c>
      <c r="BM339" s="95">
        <f t="shared" si="212"/>
        <v>181657.98319327732</v>
      </c>
      <c r="BN339" s="96">
        <f t="shared" si="213"/>
        <v>181657.98319327732</v>
      </c>
      <c r="BO339" s="248">
        <f>+BM339</f>
        <v>181657.98319327732</v>
      </c>
      <c r="BP339" s="183">
        <f t="shared" si="214"/>
        <v>181657.98319327732</v>
      </c>
      <c r="BQ339" s="184">
        <f t="shared" si="215"/>
        <v>0</v>
      </c>
      <c r="BR339" s="232">
        <f t="shared" si="216"/>
        <v>0</v>
      </c>
      <c r="BS339" s="184"/>
      <c r="BT339" s="97"/>
      <c r="BU339" s="171">
        <f t="shared" si="217"/>
        <v>181658</v>
      </c>
      <c r="BV339" s="175">
        <f t="shared" si="218"/>
        <v>34515</v>
      </c>
      <c r="BW339" s="176">
        <f t="shared" si="219"/>
        <v>216173</v>
      </c>
    </row>
    <row r="340" spans="1:209" ht="84.95" customHeight="1" x14ac:dyDescent="0.3">
      <c r="A340" s="214">
        <v>492</v>
      </c>
      <c r="B340" s="104" t="s">
        <v>1008</v>
      </c>
      <c r="C340" s="217" t="s">
        <v>907</v>
      </c>
      <c r="D340" s="206">
        <v>158858</v>
      </c>
      <c r="E340" s="74">
        <f>+D340*0.0562</f>
        <v>8927.8196000000007</v>
      </c>
      <c r="F340" s="75">
        <f>+E340+D340</f>
        <v>167785.81959999999</v>
      </c>
      <c r="G340" s="74">
        <f>+F340*0.19</f>
        <v>31879.305723999998</v>
      </c>
      <c r="H340" s="76">
        <f>+G340+F340</f>
        <v>199665.12532399999</v>
      </c>
      <c r="I340" s="105"/>
      <c r="J340" s="106"/>
      <c r="K340" s="107"/>
      <c r="L340" s="80"/>
      <c r="M340" s="81">
        <f t="shared" si="220"/>
        <v>0</v>
      </c>
      <c r="N340" s="82"/>
      <c r="O340" s="83">
        <f t="shared" si="221"/>
        <v>0</v>
      </c>
      <c r="P340" s="83">
        <f t="shared" si="222"/>
        <v>0</v>
      </c>
      <c r="Q340" s="108"/>
      <c r="R340" s="80"/>
      <c r="S340" s="81">
        <f t="shared" si="223"/>
        <v>0</v>
      </c>
      <c r="T340" s="82"/>
      <c r="U340" s="83">
        <f t="shared" si="224"/>
        <v>0</v>
      </c>
      <c r="V340" s="83">
        <f t="shared" si="225"/>
        <v>0</v>
      </c>
      <c r="W340" s="109"/>
      <c r="X340" s="80"/>
      <c r="Y340" s="81">
        <f t="shared" si="226"/>
        <v>0</v>
      </c>
      <c r="Z340" s="82"/>
      <c r="AA340" s="83">
        <f t="shared" si="227"/>
        <v>0</v>
      </c>
      <c r="AB340" s="83">
        <f t="shared" si="228"/>
        <v>0</v>
      </c>
      <c r="AC340" s="109"/>
      <c r="AD340" s="85" t="e">
        <f t="shared" si="210"/>
        <v>#DIV/0!</v>
      </c>
      <c r="AE340" s="86"/>
      <c r="AF340" s="87"/>
      <c r="AG340" s="88"/>
      <c r="AH340" s="114"/>
      <c r="AI340" s="86"/>
      <c r="AJ340" s="87"/>
      <c r="AK340" s="88"/>
      <c r="AL340" s="114"/>
      <c r="AM340" s="86"/>
      <c r="AN340" s="87"/>
      <c r="AO340" s="90"/>
      <c r="AP340" s="91"/>
      <c r="AQ340" s="86"/>
      <c r="AR340" s="87"/>
      <c r="AS340" s="90"/>
      <c r="AT340" s="91"/>
      <c r="AU340" s="86"/>
      <c r="AV340" s="87"/>
      <c r="AW340" s="90"/>
      <c r="AX340" s="197"/>
      <c r="AZ340" s="92"/>
      <c r="BB340" s="99">
        <f>+F340*1.09</f>
        <v>182886.54336400001</v>
      </c>
      <c r="BC340" s="93"/>
      <c r="BD340" s="93"/>
      <c r="BE340" s="93"/>
      <c r="BF340" s="93"/>
      <c r="BG340" s="93"/>
      <c r="BH340" s="93"/>
      <c r="BI340" s="93"/>
      <c r="BJ340" s="93"/>
      <c r="BK340" s="94">
        <f t="shared" si="211"/>
        <v>1</v>
      </c>
      <c r="BM340" s="95">
        <f t="shared" si="212"/>
        <v>182886.54336400001</v>
      </c>
      <c r="BN340" s="96">
        <f t="shared" si="213"/>
        <v>182886.54336400001</v>
      </c>
      <c r="BO340" s="248">
        <f>+BM340</f>
        <v>182886.54336400001</v>
      </c>
      <c r="BP340" s="183">
        <f t="shared" si="214"/>
        <v>182886.54336400001</v>
      </c>
      <c r="BQ340" s="184">
        <f t="shared" si="215"/>
        <v>0</v>
      </c>
      <c r="BR340" s="232">
        <f t="shared" si="216"/>
        <v>0</v>
      </c>
      <c r="BS340" s="184"/>
      <c r="BT340" s="97"/>
      <c r="BU340" s="171">
        <f t="shared" si="217"/>
        <v>182887</v>
      </c>
      <c r="BV340" s="175">
        <f t="shared" si="218"/>
        <v>34749</v>
      </c>
      <c r="BW340" s="176">
        <f t="shared" si="219"/>
        <v>217636</v>
      </c>
    </row>
    <row r="341" spans="1:209" ht="84.95" customHeight="1" x14ac:dyDescent="0.3">
      <c r="A341" s="214">
        <v>493</v>
      </c>
      <c r="B341" s="104" t="s">
        <v>1009</v>
      </c>
      <c r="C341" s="217" t="s">
        <v>907</v>
      </c>
      <c r="D341" s="206"/>
      <c r="E341" s="74"/>
      <c r="F341" s="75"/>
      <c r="G341" s="74"/>
      <c r="H341" s="76"/>
      <c r="I341" s="105"/>
      <c r="J341" s="106"/>
      <c r="K341" s="107"/>
      <c r="L341" s="80"/>
      <c r="M341" s="81">
        <f t="shared" si="220"/>
        <v>0</v>
      </c>
      <c r="N341" s="82"/>
      <c r="O341" s="83">
        <f t="shared" si="221"/>
        <v>0</v>
      </c>
      <c r="P341" s="83">
        <f t="shared" si="222"/>
        <v>0</v>
      </c>
      <c r="Q341" s="108"/>
      <c r="R341" s="80"/>
      <c r="S341" s="81">
        <f t="shared" si="223"/>
        <v>0</v>
      </c>
      <c r="T341" s="82"/>
      <c r="U341" s="83">
        <f t="shared" si="224"/>
        <v>0</v>
      </c>
      <c r="V341" s="83">
        <f t="shared" si="225"/>
        <v>0</v>
      </c>
      <c r="W341" s="109"/>
      <c r="X341" s="80"/>
      <c r="Y341" s="81">
        <f t="shared" si="226"/>
        <v>0</v>
      </c>
      <c r="Z341" s="82"/>
      <c r="AA341" s="83">
        <f t="shared" si="227"/>
        <v>0</v>
      </c>
      <c r="AB341" s="83">
        <f t="shared" si="228"/>
        <v>0</v>
      </c>
      <c r="AC341" s="109"/>
      <c r="AD341" s="85" t="e">
        <f t="shared" si="210"/>
        <v>#DIV/0!</v>
      </c>
      <c r="AE341" s="86"/>
      <c r="AF341" s="87"/>
      <c r="AG341" s="88"/>
      <c r="AH341" s="114"/>
      <c r="AI341" s="86"/>
      <c r="AJ341" s="87"/>
      <c r="AK341" s="88"/>
      <c r="AL341" s="114"/>
      <c r="AM341" s="86">
        <v>8319.3277310924368</v>
      </c>
      <c r="AN341" s="87">
        <f t="shared" ref="AN341:AN347" si="229">+AM341*0.19</f>
        <v>1580.672268907563</v>
      </c>
      <c r="AO341" s="90">
        <f t="shared" ref="AO341:AO347" si="230">+AN341+AM341</f>
        <v>9900</v>
      </c>
      <c r="AP341" s="91" t="s">
        <v>1010</v>
      </c>
      <c r="AQ341" s="113">
        <v>10075.63025210084</v>
      </c>
      <c r="AR341" s="111">
        <v>1914.3697478991596</v>
      </c>
      <c r="AS341" s="112">
        <v>11990</v>
      </c>
      <c r="AT341" s="91" t="s">
        <v>1011</v>
      </c>
      <c r="AU341" s="113">
        <v>2100.840336134454</v>
      </c>
      <c r="AV341" s="111">
        <v>399.15966386554624</v>
      </c>
      <c r="AW341" s="112">
        <v>2500</v>
      </c>
      <c r="AX341" s="197" t="s">
        <v>1012</v>
      </c>
      <c r="AZ341" s="92"/>
      <c r="BB341" s="99"/>
      <c r="BC341" s="93"/>
      <c r="BD341" s="93"/>
      <c r="BE341" s="93"/>
      <c r="BF341" s="93"/>
      <c r="BG341" s="93"/>
      <c r="BH341" s="93">
        <f t="shared" ref="BH341:BH347" si="231">+AM341</f>
        <v>8319.3277310924368</v>
      </c>
      <c r="BI341" s="93">
        <f t="shared" ref="BI341:BI347" si="232">+AQ341</f>
        <v>10075.63025210084</v>
      </c>
      <c r="BJ341" s="93">
        <f>+AU341</f>
        <v>2100.840336134454</v>
      </c>
      <c r="BK341" s="94">
        <f t="shared" si="211"/>
        <v>3</v>
      </c>
      <c r="BM341" s="95">
        <f t="shared" si="212"/>
        <v>6831.9327731092444</v>
      </c>
      <c r="BN341" s="96">
        <f t="shared" si="213"/>
        <v>10075.63025210084</v>
      </c>
      <c r="BO341" s="248">
        <f t="shared" ref="BO341:BO347" si="233">(SUM(BB341:BJ341)-BN341)/(BK341-1)</f>
        <v>5210.0840336134461</v>
      </c>
      <c r="BP341" s="183">
        <f t="shared" si="214"/>
        <v>5605.1146553925455</v>
      </c>
      <c r="BQ341" s="184">
        <f t="shared" si="215"/>
        <v>4190.2954993323729</v>
      </c>
      <c r="BR341" s="232">
        <f t="shared" si="216"/>
        <v>0.61333968563413566</v>
      </c>
      <c r="BS341" s="184"/>
      <c r="BT341" s="97"/>
      <c r="BU341" s="171">
        <f t="shared" si="217"/>
        <v>6832</v>
      </c>
      <c r="BV341" s="175">
        <f t="shared" si="218"/>
        <v>1298</v>
      </c>
      <c r="BW341" s="176">
        <f t="shared" si="219"/>
        <v>8130</v>
      </c>
    </row>
    <row r="342" spans="1:209" ht="84.95" customHeight="1" x14ac:dyDescent="0.3">
      <c r="A342" s="214">
        <v>494</v>
      </c>
      <c r="B342" s="104" t="s">
        <v>1013</v>
      </c>
      <c r="C342" s="217" t="s">
        <v>907</v>
      </c>
      <c r="D342" s="206"/>
      <c r="E342" s="74"/>
      <c r="F342" s="75"/>
      <c r="G342" s="74"/>
      <c r="H342" s="76"/>
      <c r="I342" s="105"/>
      <c r="J342" s="106"/>
      <c r="K342" s="107"/>
      <c r="L342" s="80"/>
      <c r="M342" s="81">
        <f t="shared" si="220"/>
        <v>0</v>
      </c>
      <c r="N342" s="82"/>
      <c r="O342" s="83">
        <f t="shared" si="221"/>
        <v>0</v>
      </c>
      <c r="P342" s="83">
        <f t="shared" si="222"/>
        <v>0</v>
      </c>
      <c r="Q342" s="108"/>
      <c r="R342" s="80"/>
      <c r="S342" s="81">
        <f t="shared" si="223"/>
        <v>0</v>
      </c>
      <c r="T342" s="82"/>
      <c r="U342" s="83">
        <f t="shared" si="224"/>
        <v>0</v>
      </c>
      <c r="V342" s="83">
        <f t="shared" si="225"/>
        <v>0</v>
      </c>
      <c r="W342" s="109"/>
      <c r="X342" s="80"/>
      <c r="Y342" s="81">
        <f t="shared" si="226"/>
        <v>0</v>
      </c>
      <c r="Z342" s="82"/>
      <c r="AA342" s="83">
        <f t="shared" si="227"/>
        <v>0</v>
      </c>
      <c r="AB342" s="83">
        <f t="shared" si="228"/>
        <v>0</v>
      </c>
      <c r="AC342" s="109"/>
      <c r="AD342" s="85" t="e">
        <f t="shared" si="210"/>
        <v>#DIV/0!</v>
      </c>
      <c r="AE342" s="86"/>
      <c r="AF342" s="87"/>
      <c r="AG342" s="88"/>
      <c r="AH342" s="114"/>
      <c r="AI342" s="86"/>
      <c r="AJ342" s="87"/>
      <c r="AK342" s="88"/>
      <c r="AL342" s="114"/>
      <c r="AM342" s="86">
        <v>15042.01680672269</v>
      </c>
      <c r="AN342" s="87">
        <f t="shared" si="229"/>
        <v>2857.9831932773109</v>
      </c>
      <c r="AO342" s="90">
        <f t="shared" si="230"/>
        <v>17900</v>
      </c>
      <c r="AP342" s="91" t="s">
        <v>1014</v>
      </c>
      <c r="AQ342" s="113">
        <v>4445.3781512605046</v>
      </c>
      <c r="AR342" s="111">
        <v>844.62184873949593</v>
      </c>
      <c r="AS342" s="112">
        <v>5290</v>
      </c>
      <c r="AT342" s="91" t="s">
        <v>1015</v>
      </c>
      <c r="AU342" s="113">
        <v>2941.1764705882356</v>
      </c>
      <c r="AV342" s="111">
        <v>558.82352941176475</v>
      </c>
      <c r="AW342" s="112">
        <v>3500</v>
      </c>
      <c r="AX342" s="197" t="s">
        <v>1016</v>
      </c>
      <c r="AZ342" s="92"/>
      <c r="BB342" s="99"/>
      <c r="BC342" s="93"/>
      <c r="BD342" s="93"/>
      <c r="BE342" s="93"/>
      <c r="BF342" s="93"/>
      <c r="BG342" s="93"/>
      <c r="BH342" s="93">
        <f t="shared" si="231"/>
        <v>15042.01680672269</v>
      </c>
      <c r="BI342" s="93">
        <f t="shared" si="232"/>
        <v>4445.3781512605046</v>
      </c>
      <c r="BJ342" s="93">
        <f>+AU342</f>
        <v>2941.1764705882356</v>
      </c>
      <c r="BK342" s="94">
        <f t="shared" si="211"/>
        <v>3</v>
      </c>
      <c r="BM342" s="95">
        <f t="shared" si="212"/>
        <v>7476.1904761904761</v>
      </c>
      <c r="BN342" s="96">
        <f t="shared" si="213"/>
        <v>15042.01680672269</v>
      </c>
      <c r="BO342" s="248">
        <f t="shared" si="233"/>
        <v>3693.277310924369</v>
      </c>
      <c r="BP342" s="183">
        <f t="shared" si="214"/>
        <v>5815.3869971148733</v>
      </c>
      <c r="BQ342" s="184">
        <f t="shared" si="215"/>
        <v>6595.2218857188755</v>
      </c>
      <c r="BR342" s="232">
        <f t="shared" si="216"/>
        <v>0.88216343694328903</v>
      </c>
      <c r="BS342" s="184"/>
      <c r="BT342" s="97"/>
      <c r="BU342" s="171">
        <f t="shared" si="217"/>
        <v>7476</v>
      </c>
      <c r="BV342" s="175">
        <f t="shared" si="218"/>
        <v>1420</v>
      </c>
      <c r="BW342" s="176">
        <f t="shared" si="219"/>
        <v>8896</v>
      </c>
    </row>
    <row r="343" spans="1:209" s="120" customFormat="1" ht="84.95" customHeight="1" x14ac:dyDescent="0.3">
      <c r="A343" s="214">
        <v>495</v>
      </c>
      <c r="B343" s="104" t="s">
        <v>1017</v>
      </c>
      <c r="C343" s="217" t="s">
        <v>907</v>
      </c>
      <c r="D343" s="206"/>
      <c r="E343" s="74"/>
      <c r="F343" s="75"/>
      <c r="G343" s="74"/>
      <c r="H343" s="76"/>
      <c r="I343" s="105"/>
      <c r="J343" s="106"/>
      <c r="K343" s="107"/>
      <c r="L343" s="80"/>
      <c r="M343" s="81">
        <f t="shared" si="220"/>
        <v>0</v>
      </c>
      <c r="N343" s="82"/>
      <c r="O343" s="83">
        <f t="shared" si="221"/>
        <v>0</v>
      </c>
      <c r="P343" s="83">
        <f t="shared" si="222"/>
        <v>0</v>
      </c>
      <c r="Q343" s="108"/>
      <c r="R343" s="80"/>
      <c r="S343" s="81">
        <f t="shared" si="223"/>
        <v>0</v>
      </c>
      <c r="T343" s="82"/>
      <c r="U343" s="83">
        <f t="shared" si="224"/>
        <v>0</v>
      </c>
      <c r="V343" s="83">
        <f t="shared" si="225"/>
        <v>0</v>
      </c>
      <c r="W343" s="109"/>
      <c r="X343" s="80"/>
      <c r="Y343" s="81">
        <f t="shared" si="226"/>
        <v>0</v>
      </c>
      <c r="Z343" s="82"/>
      <c r="AA343" s="83">
        <f t="shared" si="227"/>
        <v>0</v>
      </c>
      <c r="AB343" s="83">
        <f t="shared" si="228"/>
        <v>0</v>
      </c>
      <c r="AC343" s="109"/>
      <c r="AD343" s="85" t="e">
        <f t="shared" si="210"/>
        <v>#DIV/0!</v>
      </c>
      <c r="AE343" s="86"/>
      <c r="AF343" s="87"/>
      <c r="AG343" s="88"/>
      <c r="AH343" s="114"/>
      <c r="AI343" s="86"/>
      <c r="AJ343" s="87"/>
      <c r="AK343" s="88"/>
      <c r="AL343" s="114"/>
      <c r="AM343" s="86">
        <v>4957.9831932773113</v>
      </c>
      <c r="AN343" s="87">
        <f t="shared" si="229"/>
        <v>942.01680672268913</v>
      </c>
      <c r="AO343" s="90">
        <f t="shared" si="230"/>
        <v>5900</v>
      </c>
      <c r="AP343" s="91" t="s">
        <v>1018</v>
      </c>
      <c r="AQ343" s="113">
        <v>1840.3361344537816</v>
      </c>
      <c r="AR343" s="111">
        <v>349.66386554621852</v>
      </c>
      <c r="AS343" s="112">
        <v>2190</v>
      </c>
      <c r="AT343" s="91" t="s">
        <v>1019</v>
      </c>
      <c r="AU343" s="113">
        <v>1512.6050420168067</v>
      </c>
      <c r="AV343" s="111">
        <v>287.39495798319325</v>
      </c>
      <c r="AW343" s="112">
        <v>1800</v>
      </c>
      <c r="AX343" s="197" t="s">
        <v>1020</v>
      </c>
      <c r="AY343" s="243"/>
      <c r="AZ343" s="92"/>
      <c r="BA343" s="29"/>
      <c r="BB343" s="99"/>
      <c r="BC343" s="93"/>
      <c r="BD343" s="93"/>
      <c r="BE343" s="93"/>
      <c r="BF343" s="93"/>
      <c r="BG343" s="93"/>
      <c r="BH343" s="93">
        <f t="shared" si="231"/>
        <v>4957.9831932773113</v>
      </c>
      <c r="BI343" s="93">
        <f t="shared" si="232"/>
        <v>1840.3361344537816</v>
      </c>
      <c r="BJ343" s="93">
        <f>+AU343</f>
        <v>1512.6050420168067</v>
      </c>
      <c r="BK343" s="94">
        <f t="shared" si="211"/>
        <v>3</v>
      </c>
      <c r="BL343" s="35"/>
      <c r="BM343" s="95">
        <f t="shared" si="212"/>
        <v>2770.3081232493</v>
      </c>
      <c r="BN343" s="96">
        <f t="shared" si="213"/>
        <v>4957.9831932773113</v>
      </c>
      <c r="BO343" s="248">
        <f t="shared" si="233"/>
        <v>1676.4705882352941</v>
      </c>
      <c r="BP343" s="183">
        <f t="shared" si="214"/>
        <v>2398.6998932365409</v>
      </c>
      <c r="BQ343" s="184">
        <f t="shared" si="215"/>
        <v>1901.6554830604919</v>
      </c>
      <c r="BR343" s="232">
        <f t="shared" si="216"/>
        <v>0.68644186800060214</v>
      </c>
      <c r="BS343" s="184"/>
      <c r="BT343" s="97"/>
      <c r="BU343" s="171">
        <f t="shared" si="217"/>
        <v>2770</v>
      </c>
      <c r="BV343" s="175">
        <f t="shared" si="218"/>
        <v>526</v>
      </c>
      <c r="BW343" s="176">
        <f t="shared" si="219"/>
        <v>3296</v>
      </c>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c r="GG343" s="119"/>
      <c r="GH343" s="119"/>
      <c r="GI343" s="119"/>
      <c r="GJ343" s="119"/>
      <c r="GK343" s="119"/>
      <c r="GL343" s="119"/>
      <c r="GM343" s="119"/>
      <c r="GN343" s="119"/>
      <c r="GO343" s="119"/>
      <c r="GP343" s="119"/>
      <c r="GQ343" s="119"/>
      <c r="GR343" s="119"/>
      <c r="GS343" s="119"/>
      <c r="GT343" s="119"/>
      <c r="GU343" s="119"/>
      <c r="GV343" s="119"/>
      <c r="GW343" s="119"/>
      <c r="GX343" s="119"/>
      <c r="GY343" s="119"/>
      <c r="GZ343" s="119"/>
      <c r="HA343" s="119"/>
    </row>
    <row r="344" spans="1:209" ht="84.95" customHeight="1" x14ac:dyDescent="0.3">
      <c r="A344" s="214">
        <v>499</v>
      </c>
      <c r="B344" s="104" t="s">
        <v>1489</v>
      </c>
      <c r="C344" s="217" t="s">
        <v>907</v>
      </c>
      <c r="D344" s="206"/>
      <c r="E344" s="74"/>
      <c r="F344" s="75"/>
      <c r="G344" s="74"/>
      <c r="H344" s="76"/>
      <c r="I344" s="105"/>
      <c r="J344" s="118"/>
      <c r="K344" s="130"/>
      <c r="L344" s="80"/>
      <c r="M344" s="81">
        <f t="shared" si="220"/>
        <v>0</v>
      </c>
      <c r="N344" s="82"/>
      <c r="O344" s="83">
        <f t="shared" si="221"/>
        <v>0</v>
      </c>
      <c r="P344" s="83">
        <f t="shared" si="222"/>
        <v>0</v>
      </c>
      <c r="Q344" s="108"/>
      <c r="R344" s="80"/>
      <c r="S344" s="81">
        <f t="shared" si="223"/>
        <v>0</v>
      </c>
      <c r="T344" s="82"/>
      <c r="U344" s="83">
        <f t="shared" si="224"/>
        <v>0</v>
      </c>
      <c r="V344" s="83">
        <f t="shared" si="225"/>
        <v>0</v>
      </c>
      <c r="W344" s="109"/>
      <c r="X344" s="80"/>
      <c r="Y344" s="81">
        <f t="shared" si="226"/>
        <v>0</v>
      </c>
      <c r="Z344" s="82"/>
      <c r="AA344" s="83">
        <f t="shared" si="227"/>
        <v>0</v>
      </c>
      <c r="AB344" s="83">
        <f t="shared" si="228"/>
        <v>0</v>
      </c>
      <c r="AC344" s="109"/>
      <c r="AD344" s="85" t="e">
        <f t="shared" si="210"/>
        <v>#DIV/0!</v>
      </c>
      <c r="AE344" s="86"/>
      <c r="AF344" s="87"/>
      <c r="AG344" s="88"/>
      <c r="AH344" s="114"/>
      <c r="AI344" s="86"/>
      <c r="AJ344" s="87"/>
      <c r="AK344" s="88"/>
      <c r="AL344" s="114"/>
      <c r="AM344" s="86">
        <v>12184.873949579833</v>
      </c>
      <c r="AN344" s="87">
        <f t="shared" si="229"/>
        <v>2315.1260504201682</v>
      </c>
      <c r="AO344" s="90">
        <f t="shared" si="230"/>
        <v>14500</v>
      </c>
      <c r="AP344" s="91" t="s">
        <v>1026</v>
      </c>
      <c r="AQ344" s="113">
        <v>15117.64705882353</v>
      </c>
      <c r="AR344" s="111">
        <v>2872.3529411764707</v>
      </c>
      <c r="AS344" s="112">
        <v>17990</v>
      </c>
      <c r="AT344" s="91" t="s">
        <v>1027</v>
      </c>
      <c r="AU344" s="113">
        <v>23529.411764705885</v>
      </c>
      <c r="AV344" s="111">
        <v>4470.588235294118</v>
      </c>
      <c r="AW344" s="112">
        <v>28000</v>
      </c>
      <c r="AX344" s="197" t="s">
        <v>1028</v>
      </c>
      <c r="AZ344" s="92"/>
      <c r="BB344" s="99"/>
      <c r="BC344" s="93"/>
      <c r="BD344" s="93"/>
      <c r="BE344" s="93"/>
      <c r="BF344" s="93"/>
      <c r="BG344" s="93"/>
      <c r="BH344" s="93">
        <f t="shared" si="231"/>
        <v>12184.873949579833</v>
      </c>
      <c r="BI344" s="93">
        <f t="shared" si="232"/>
        <v>15117.64705882353</v>
      </c>
      <c r="BJ344" s="93">
        <f>+AU344</f>
        <v>23529.411764705885</v>
      </c>
      <c r="BK344" s="94">
        <f t="shared" si="211"/>
        <v>3</v>
      </c>
      <c r="BM344" s="95">
        <f t="shared" si="212"/>
        <v>16943.977591036415</v>
      </c>
      <c r="BN344" s="96">
        <f t="shared" si="213"/>
        <v>23529.411764705885</v>
      </c>
      <c r="BO344" s="248">
        <f t="shared" si="233"/>
        <v>13651.260504201682</v>
      </c>
      <c r="BP344" s="183">
        <f t="shared" si="214"/>
        <v>16304.423130989542</v>
      </c>
      <c r="BQ344" s="184">
        <f t="shared" si="215"/>
        <v>5888.6540881067185</v>
      </c>
      <c r="BR344" s="232">
        <f t="shared" si="216"/>
        <v>0.34753670184395741</v>
      </c>
      <c r="BS344" s="184"/>
      <c r="BT344" s="97"/>
      <c r="BU344" s="171">
        <f t="shared" si="217"/>
        <v>16944</v>
      </c>
      <c r="BV344" s="175">
        <f t="shared" si="218"/>
        <v>3219</v>
      </c>
      <c r="BW344" s="176">
        <f t="shared" si="219"/>
        <v>20163</v>
      </c>
    </row>
    <row r="345" spans="1:209" ht="84.95" customHeight="1" x14ac:dyDescent="0.3">
      <c r="A345" s="214">
        <v>500</v>
      </c>
      <c r="B345" s="104" t="s">
        <v>1029</v>
      </c>
      <c r="C345" s="217" t="s">
        <v>907</v>
      </c>
      <c r="D345" s="206"/>
      <c r="E345" s="74"/>
      <c r="F345" s="75"/>
      <c r="G345" s="74"/>
      <c r="H345" s="76"/>
      <c r="I345" s="105"/>
      <c r="J345" s="118"/>
      <c r="K345" s="130"/>
      <c r="L345" s="80"/>
      <c r="M345" s="81">
        <f t="shared" si="220"/>
        <v>0</v>
      </c>
      <c r="N345" s="82"/>
      <c r="O345" s="83">
        <f t="shared" si="221"/>
        <v>0</v>
      </c>
      <c r="P345" s="83">
        <f t="shared" si="222"/>
        <v>0</v>
      </c>
      <c r="Q345" s="108"/>
      <c r="R345" s="80"/>
      <c r="S345" s="81">
        <f t="shared" si="223"/>
        <v>0</v>
      </c>
      <c r="T345" s="82"/>
      <c r="U345" s="83">
        <f t="shared" si="224"/>
        <v>0</v>
      </c>
      <c r="V345" s="83">
        <f t="shared" si="225"/>
        <v>0</v>
      </c>
      <c r="W345" s="109"/>
      <c r="X345" s="80"/>
      <c r="Y345" s="81">
        <f t="shared" si="226"/>
        <v>0</v>
      </c>
      <c r="Z345" s="82"/>
      <c r="AA345" s="83">
        <f t="shared" si="227"/>
        <v>0</v>
      </c>
      <c r="AB345" s="83">
        <f t="shared" si="228"/>
        <v>0</v>
      </c>
      <c r="AC345" s="109"/>
      <c r="AD345" s="85" t="e">
        <f t="shared" si="210"/>
        <v>#DIV/0!</v>
      </c>
      <c r="AE345" s="86"/>
      <c r="AF345" s="87"/>
      <c r="AG345" s="88"/>
      <c r="AH345" s="114"/>
      <c r="AI345" s="86"/>
      <c r="AJ345" s="87"/>
      <c r="AK345" s="88"/>
      <c r="AL345" s="114"/>
      <c r="AM345" s="86">
        <v>7731.09243697479</v>
      </c>
      <c r="AN345" s="87">
        <f t="shared" si="229"/>
        <v>1468.90756302521</v>
      </c>
      <c r="AO345" s="90">
        <f t="shared" si="230"/>
        <v>9200</v>
      </c>
      <c r="AP345" s="91" t="s">
        <v>1030</v>
      </c>
      <c r="AQ345" s="113">
        <v>13865.546218487396</v>
      </c>
      <c r="AR345" s="111">
        <v>2634.4537815126055</v>
      </c>
      <c r="AS345" s="112">
        <v>16500</v>
      </c>
      <c r="AT345" s="91" t="s">
        <v>1031</v>
      </c>
      <c r="AU345" s="86"/>
      <c r="AV345" s="87"/>
      <c r="AW345" s="90"/>
      <c r="AX345" s="197"/>
      <c r="AZ345" s="92"/>
      <c r="BB345" s="99"/>
      <c r="BC345" s="93"/>
      <c r="BD345" s="93"/>
      <c r="BE345" s="93"/>
      <c r="BF345" s="93"/>
      <c r="BG345" s="93"/>
      <c r="BH345" s="93">
        <f t="shared" si="231"/>
        <v>7731.09243697479</v>
      </c>
      <c r="BI345" s="93">
        <f t="shared" si="232"/>
        <v>13865.546218487396</v>
      </c>
      <c r="BJ345" s="93"/>
      <c r="BK345" s="94">
        <f t="shared" si="211"/>
        <v>2</v>
      </c>
      <c r="BM345" s="95">
        <f t="shared" si="212"/>
        <v>10798.319327731093</v>
      </c>
      <c r="BN345" s="96">
        <f t="shared" si="213"/>
        <v>13865.546218487396</v>
      </c>
      <c r="BO345" s="248">
        <f t="shared" si="233"/>
        <v>7731.09243697479</v>
      </c>
      <c r="BP345" s="183">
        <f t="shared" si="214"/>
        <v>10353.541399167356</v>
      </c>
      <c r="BQ345" s="184">
        <f t="shared" si="215"/>
        <v>4337.7138677830226</v>
      </c>
      <c r="BR345" s="232">
        <f t="shared" si="216"/>
        <v>0.40170268503204642</v>
      </c>
      <c r="BS345" s="184"/>
      <c r="BT345" s="97"/>
      <c r="BU345" s="171">
        <f t="shared" si="217"/>
        <v>10798</v>
      </c>
      <c r="BV345" s="175">
        <f t="shared" si="218"/>
        <v>2052</v>
      </c>
      <c r="BW345" s="176">
        <f t="shared" si="219"/>
        <v>12850</v>
      </c>
    </row>
    <row r="346" spans="1:209" ht="84.95" customHeight="1" x14ac:dyDescent="0.3">
      <c r="A346" s="214">
        <v>502</v>
      </c>
      <c r="B346" s="104" t="s">
        <v>1034</v>
      </c>
      <c r="C346" s="217" t="s">
        <v>907</v>
      </c>
      <c r="D346" s="206"/>
      <c r="E346" s="74"/>
      <c r="F346" s="75"/>
      <c r="G346" s="74"/>
      <c r="H346" s="76"/>
      <c r="I346" s="105"/>
      <c r="J346" s="118"/>
      <c r="K346" s="130"/>
      <c r="L346" s="80"/>
      <c r="M346" s="81">
        <f t="shared" si="220"/>
        <v>0</v>
      </c>
      <c r="N346" s="82"/>
      <c r="O346" s="83">
        <f t="shared" si="221"/>
        <v>0</v>
      </c>
      <c r="P346" s="83">
        <f t="shared" si="222"/>
        <v>0</v>
      </c>
      <c r="Q346" s="108"/>
      <c r="R346" s="80"/>
      <c r="S346" s="81">
        <f t="shared" si="223"/>
        <v>0</v>
      </c>
      <c r="T346" s="82"/>
      <c r="U346" s="83">
        <f t="shared" si="224"/>
        <v>0</v>
      </c>
      <c r="V346" s="83">
        <f t="shared" si="225"/>
        <v>0</v>
      </c>
      <c r="W346" s="109"/>
      <c r="X346" s="80"/>
      <c r="Y346" s="81">
        <f t="shared" si="226"/>
        <v>0</v>
      </c>
      <c r="Z346" s="82"/>
      <c r="AA346" s="83">
        <f t="shared" si="227"/>
        <v>0</v>
      </c>
      <c r="AB346" s="83">
        <f t="shared" si="228"/>
        <v>0</v>
      </c>
      <c r="AC346" s="109"/>
      <c r="AD346" s="85" t="e">
        <f t="shared" si="210"/>
        <v>#DIV/0!</v>
      </c>
      <c r="AE346" s="86"/>
      <c r="AF346" s="87"/>
      <c r="AG346" s="88"/>
      <c r="AH346" s="114"/>
      <c r="AI346" s="86"/>
      <c r="AJ346" s="87"/>
      <c r="AK346" s="88"/>
      <c r="AL346" s="114"/>
      <c r="AM346" s="86">
        <v>3613.4453781512607</v>
      </c>
      <c r="AN346" s="87">
        <f t="shared" si="229"/>
        <v>686.55462184873954</v>
      </c>
      <c r="AO346" s="90">
        <f t="shared" si="230"/>
        <v>4300</v>
      </c>
      <c r="AP346" s="91" t="s">
        <v>1035</v>
      </c>
      <c r="AQ346" s="113">
        <v>3613.4453781512607</v>
      </c>
      <c r="AR346" s="111">
        <v>686.55462184873954</v>
      </c>
      <c r="AS346" s="112">
        <v>4300</v>
      </c>
      <c r="AT346" s="91" t="s">
        <v>1036</v>
      </c>
      <c r="AU346" s="86"/>
      <c r="AV346" s="87"/>
      <c r="AW346" s="90"/>
      <c r="AX346" s="197"/>
      <c r="AZ346" s="92"/>
      <c r="BB346" s="99"/>
      <c r="BC346" s="93"/>
      <c r="BD346" s="93"/>
      <c r="BE346" s="93"/>
      <c r="BF346" s="93"/>
      <c r="BG346" s="93"/>
      <c r="BH346" s="93">
        <f t="shared" si="231"/>
        <v>3613.4453781512607</v>
      </c>
      <c r="BI346" s="93">
        <f t="shared" si="232"/>
        <v>3613.4453781512607</v>
      </c>
      <c r="BJ346" s="93"/>
      <c r="BK346" s="94">
        <f t="shared" si="211"/>
        <v>2</v>
      </c>
      <c r="BM346" s="95">
        <f t="shared" si="212"/>
        <v>3613.4453781512607</v>
      </c>
      <c r="BN346" s="96">
        <f t="shared" si="213"/>
        <v>3613.4453781512607</v>
      </c>
      <c r="BO346" s="248">
        <f t="shared" si="233"/>
        <v>3613.4453781512607</v>
      </c>
      <c r="BP346" s="183">
        <f t="shared" si="214"/>
        <v>3613.4453781512607</v>
      </c>
      <c r="BQ346" s="184">
        <f t="shared" si="215"/>
        <v>0</v>
      </c>
      <c r="BR346" s="232">
        <f t="shared" si="216"/>
        <v>0</v>
      </c>
      <c r="BS346" s="184"/>
      <c r="BT346" s="97"/>
      <c r="BU346" s="171">
        <f t="shared" si="217"/>
        <v>3613</v>
      </c>
      <c r="BV346" s="175">
        <f t="shared" si="218"/>
        <v>686</v>
      </c>
      <c r="BW346" s="176">
        <f t="shared" si="219"/>
        <v>4299</v>
      </c>
    </row>
    <row r="347" spans="1:209" ht="84.95" customHeight="1" x14ac:dyDescent="0.3">
      <c r="A347" s="214">
        <v>503</v>
      </c>
      <c r="B347" s="104" t="s">
        <v>1037</v>
      </c>
      <c r="C347" s="217" t="s">
        <v>907</v>
      </c>
      <c r="D347" s="206"/>
      <c r="E347" s="74"/>
      <c r="F347" s="75"/>
      <c r="G347" s="74"/>
      <c r="H347" s="76"/>
      <c r="I347" s="105"/>
      <c r="J347" s="118"/>
      <c r="K347" s="130"/>
      <c r="L347" s="80"/>
      <c r="M347" s="81">
        <f t="shared" si="220"/>
        <v>0</v>
      </c>
      <c r="N347" s="82"/>
      <c r="O347" s="83">
        <f t="shared" si="221"/>
        <v>0</v>
      </c>
      <c r="P347" s="83">
        <f t="shared" si="222"/>
        <v>0</v>
      </c>
      <c r="Q347" s="108"/>
      <c r="R347" s="80"/>
      <c r="S347" s="81">
        <f t="shared" si="223"/>
        <v>0</v>
      </c>
      <c r="T347" s="82"/>
      <c r="U347" s="83">
        <f t="shared" si="224"/>
        <v>0</v>
      </c>
      <c r="V347" s="83">
        <f t="shared" si="225"/>
        <v>0</v>
      </c>
      <c r="W347" s="109"/>
      <c r="X347" s="80"/>
      <c r="Y347" s="81">
        <f t="shared" si="226"/>
        <v>0</v>
      </c>
      <c r="Z347" s="82"/>
      <c r="AA347" s="83">
        <f t="shared" si="227"/>
        <v>0</v>
      </c>
      <c r="AB347" s="83">
        <f t="shared" si="228"/>
        <v>0</v>
      </c>
      <c r="AC347" s="109"/>
      <c r="AD347" s="85" t="e">
        <f t="shared" si="210"/>
        <v>#DIV/0!</v>
      </c>
      <c r="AE347" s="86"/>
      <c r="AF347" s="87"/>
      <c r="AG347" s="88"/>
      <c r="AH347" s="114"/>
      <c r="AI347" s="86"/>
      <c r="AJ347" s="87"/>
      <c r="AK347" s="88"/>
      <c r="AL347" s="114"/>
      <c r="AM347" s="86">
        <v>37512.60504201681</v>
      </c>
      <c r="AN347" s="87">
        <f t="shared" si="229"/>
        <v>7127.3949579831942</v>
      </c>
      <c r="AO347" s="90">
        <f t="shared" si="230"/>
        <v>44640.000000000007</v>
      </c>
      <c r="AP347" s="91" t="s">
        <v>1038</v>
      </c>
      <c r="AQ347" s="113">
        <v>10756.302521008403</v>
      </c>
      <c r="AR347" s="111">
        <v>2043.6974789915967</v>
      </c>
      <c r="AS347" s="112">
        <v>12800</v>
      </c>
      <c r="AT347" s="91" t="s">
        <v>1039</v>
      </c>
      <c r="AU347" s="113">
        <v>7076.4705882352946</v>
      </c>
      <c r="AV347" s="111">
        <v>1344.5294117647061</v>
      </c>
      <c r="AW347" s="112">
        <v>8421</v>
      </c>
      <c r="AX347" s="197" t="s">
        <v>1040</v>
      </c>
      <c r="AZ347" s="92"/>
      <c r="BB347" s="99"/>
      <c r="BC347" s="93"/>
      <c r="BD347" s="93"/>
      <c r="BE347" s="93"/>
      <c r="BF347" s="93"/>
      <c r="BG347" s="93"/>
      <c r="BH347" s="93">
        <f t="shared" si="231"/>
        <v>37512.60504201681</v>
      </c>
      <c r="BI347" s="93">
        <f t="shared" si="232"/>
        <v>10756.302521008403</v>
      </c>
      <c r="BJ347" s="93">
        <f>+AU347</f>
        <v>7076.4705882352946</v>
      </c>
      <c r="BK347" s="94">
        <f t="shared" si="211"/>
        <v>3</v>
      </c>
      <c r="BM347" s="95">
        <f t="shared" si="212"/>
        <v>18448.459383753503</v>
      </c>
      <c r="BN347" s="96">
        <f t="shared" si="213"/>
        <v>37512.60504201681</v>
      </c>
      <c r="BO347" s="248">
        <f t="shared" si="233"/>
        <v>8916.3865546218476</v>
      </c>
      <c r="BP347" s="183">
        <f t="shared" si="214"/>
        <v>14186.839199242335</v>
      </c>
      <c r="BQ347" s="184">
        <f t="shared" si="215"/>
        <v>16612.240307164291</v>
      </c>
      <c r="BR347" s="232">
        <f t="shared" si="216"/>
        <v>0.90046761963189925</v>
      </c>
      <c r="BS347" s="184"/>
      <c r="BT347" s="97"/>
      <c r="BU347" s="171">
        <f t="shared" si="217"/>
        <v>18448</v>
      </c>
      <c r="BV347" s="175">
        <f t="shared" si="218"/>
        <v>3505</v>
      </c>
      <c r="BW347" s="176">
        <f t="shared" si="219"/>
        <v>21953</v>
      </c>
    </row>
    <row r="348" spans="1:209" ht="84.95" customHeight="1" x14ac:dyDescent="0.3">
      <c r="A348" s="214">
        <v>504</v>
      </c>
      <c r="B348" s="104" t="s">
        <v>1041</v>
      </c>
      <c r="C348" s="217" t="s">
        <v>907</v>
      </c>
      <c r="D348" s="206">
        <v>170205</v>
      </c>
      <c r="E348" s="74">
        <f t="shared" ref="E348:E361" si="234">+D348*0.0562</f>
        <v>9565.5210000000006</v>
      </c>
      <c r="F348" s="75">
        <f t="shared" ref="F348:F361" si="235">+E348+D348</f>
        <v>179770.52100000001</v>
      </c>
      <c r="G348" s="74">
        <f t="shared" ref="G348:G361" si="236">+F348*0.19</f>
        <v>34156.398990000002</v>
      </c>
      <c r="H348" s="76">
        <f t="shared" ref="H348:H361" si="237">+G348+F348</f>
        <v>213926.91999000002</v>
      </c>
      <c r="I348" s="105"/>
      <c r="J348" s="118"/>
      <c r="K348" s="130"/>
      <c r="L348" s="80"/>
      <c r="M348" s="81">
        <f t="shared" si="220"/>
        <v>0</v>
      </c>
      <c r="N348" s="82"/>
      <c r="O348" s="83">
        <f t="shared" si="221"/>
        <v>0</v>
      </c>
      <c r="P348" s="83">
        <f t="shared" si="222"/>
        <v>0</v>
      </c>
      <c r="Q348" s="108"/>
      <c r="R348" s="80"/>
      <c r="S348" s="81">
        <f t="shared" si="223"/>
        <v>0</v>
      </c>
      <c r="T348" s="82"/>
      <c r="U348" s="83">
        <f t="shared" si="224"/>
        <v>0</v>
      </c>
      <c r="V348" s="83">
        <f t="shared" si="225"/>
        <v>0</v>
      </c>
      <c r="W348" s="109"/>
      <c r="X348" s="80"/>
      <c r="Y348" s="81">
        <f t="shared" si="226"/>
        <v>0</v>
      </c>
      <c r="Z348" s="82"/>
      <c r="AA348" s="83">
        <f t="shared" si="227"/>
        <v>0</v>
      </c>
      <c r="AB348" s="83">
        <f t="shared" si="228"/>
        <v>0</v>
      </c>
      <c r="AC348" s="109"/>
      <c r="AD348" s="85" t="e">
        <f t="shared" si="210"/>
        <v>#DIV/0!</v>
      </c>
      <c r="AE348" s="86"/>
      <c r="AF348" s="87"/>
      <c r="AG348" s="88"/>
      <c r="AH348" s="114"/>
      <c r="AI348" s="86"/>
      <c r="AJ348" s="87"/>
      <c r="AK348" s="88"/>
      <c r="AL348" s="114"/>
      <c r="AM348" s="86"/>
      <c r="AN348" s="87"/>
      <c r="AO348" s="90"/>
      <c r="AP348" s="91"/>
      <c r="AQ348" s="86"/>
      <c r="AR348" s="87"/>
      <c r="AS348" s="90"/>
      <c r="AT348" s="91"/>
      <c r="AU348" s="86"/>
      <c r="AV348" s="87"/>
      <c r="AW348" s="90"/>
      <c r="AX348" s="197"/>
      <c r="AZ348" s="92"/>
      <c r="BB348" s="99">
        <f t="shared" ref="BB348:BB361" si="238">+F348*1.09</f>
        <v>195949.86789000002</v>
      </c>
      <c r="BC348" s="93"/>
      <c r="BD348" s="93"/>
      <c r="BE348" s="93"/>
      <c r="BF348" s="93"/>
      <c r="BG348" s="93"/>
      <c r="BH348" s="93"/>
      <c r="BI348" s="93"/>
      <c r="BJ348" s="93"/>
      <c r="BK348" s="94">
        <f t="shared" si="211"/>
        <v>1</v>
      </c>
      <c r="BM348" s="95">
        <f t="shared" si="212"/>
        <v>195949.86789000002</v>
      </c>
      <c r="BN348" s="96">
        <f t="shared" si="213"/>
        <v>195949.86789000002</v>
      </c>
      <c r="BO348" s="248">
        <f t="shared" ref="BO348:BO361" si="239">+BM348</f>
        <v>195949.86789000002</v>
      </c>
      <c r="BP348" s="183">
        <f t="shared" si="214"/>
        <v>195949.86789000002</v>
      </c>
      <c r="BQ348" s="184">
        <f t="shared" si="215"/>
        <v>0</v>
      </c>
      <c r="BR348" s="232">
        <f t="shared" si="216"/>
        <v>0</v>
      </c>
      <c r="BS348" s="184"/>
      <c r="BT348" s="97"/>
      <c r="BU348" s="171">
        <f t="shared" si="217"/>
        <v>195950</v>
      </c>
      <c r="BV348" s="175">
        <f t="shared" si="218"/>
        <v>37231</v>
      </c>
      <c r="BW348" s="176">
        <f t="shared" si="219"/>
        <v>233181</v>
      </c>
    </row>
    <row r="349" spans="1:209" ht="84.95" customHeight="1" x14ac:dyDescent="0.3">
      <c r="A349" s="214">
        <v>505</v>
      </c>
      <c r="B349" s="104" t="s">
        <v>1042</v>
      </c>
      <c r="C349" s="217" t="s">
        <v>907</v>
      </c>
      <c r="D349" s="206">
        <v>510605</v>
      </c>
      <c r="E349" s="74">
        <f t="shared" si="234"/>
        <v>28696.001</v>
      </c>
      <c r="F349" s="75">
        <f t="shared" si="235"/>
        <v>539301.00100000005</v>
      </c>
      <c r="G349" s="74">
        <f t="shared" si="236"/>
        <v>102467.19019000001</v>
      </c>
      <c r="H349" s="76">
        <f t="shared" si="237"/>
        <v>641768.19119000004</v>
      </c>
      <c r="I349" s="105"/>
      <c r="J349" s="118"/>
      <c r="K349" s="130"/>
      <c r="L349" s="80"/>
      <c r="M349" s="81">
        <f t="shared" si="220"/>
        <v>0</v>
      </c>
      <c r="N349" s="82"/>
      <c r="O349" s="83">
        <f t="shared" si="221"/>
        <v>0</v>
      </c>
      <c r="P349" s="83">
        <f t="shared" si="222"/>
        <v>0</v>
      </c>
      <c r="Q349" s="108"/>
      <c r="R349" s="80"/>
      <c r="S349" s="81">
        <f t="shared" si="223"/>
        <v>0</v>
      </c>
      <c r="T349" s="82"/>
      <c r="U349" s="83">
        <f t="shared" si="224"/>
        <v>0</v>
      </c>
      <c r="V349" s="83">
        <f t="shared" si="225"/>
        <v>0</v>
      </c>
      <c r="W349" s="109"/>
      <c r="X349" s="80"/>
      <c r="Y349" s="81">
        <f t="shared" si="226"/>
        <v>0</v>
      </c>
      <c r="Z349" s="82"/>
      <c r="AA349" s="83">
        <f t="shared" si="227"/>
        <v>0</v>
      </c>
      <c r="AB349" s="83">
        <f t="shared" si="228"/>
        <v>0</v>
      </c>
      <c r="AC349" s="109"/>
      <c r="AD349" s="85" t="e">
        <f t="shared" si="210"/>
        <v>#DIV/0!</v>
      </c>
      <c r="AE349" s="86"/>
      <c r="AF349" s="87"/>
      <c r="AG349" s="88"/>
      <c r="AH349" s="114"/>
      <c r="AI349" s="86"/>
      <c r="AJ349" s="87"/>
      <c r="AK349" s="88"/>
      <c r="AL349" s="114"/>
      <c r="AM349" s="86"/>
      <c r="AN349" s="87"/>
      <c r="AO349" s="90"/>
      <c r="AP349" s="91"/>
      <c r="AQ349" s="86"/>
      <c r="AR349" s="87"/>
      <c r="AS349" s="90"/>
      <c r="AT349" s="91"/>
      <c r="AU349" s="86"/>
      <c r="AV349" s="87"/>
      <c r="AW349" s="90"/>
      <c r="AX349" s="197"/>
      <c r="AZ349" s="92"/>
      <c r="BB349" s="99">
        <f t="shared" si="238"/>
        <v>587838.09109000012</v>
      </c>
      <c r="BC349" s="93"/>
      <c r="BD349" s="93"/>
      <c r="BE349" s="93"/>
      <c r="BF349" s="93"/>
      <c r="BG349" s="93"/>
      <c r="BH349" s="93"/>
      <c r="BI349" s="93"/>
      <c r="BJ349" s="93"/>
      <c r="BK349" s="94">
        <f t="shared" si="211"/>
        <v>1</v>
      </c>
      <c r="BM349" s="95">
        <f t="shared" si="212"/>
        <v>587838.09109000012</v>
      </c>
      <c r="BN349" s="96">
        <f t="shared" si="213"/>
        <v>587838.09109000012</v>
      </c>
      <c r="BO349" s="248">
        <f t="shared" si="239"/>
        <v>587838.09109000012</v>
      </c>
      <c r="BP349" s="183">
        <f t="shared" si="214"/>
        <v>587838.09109000012</v>
      </c>
      <c r="BQ349" s="184">
        <f t="shared" si="215"/>
        <v>0</v>
      </c>
      <c r="BR349" s="232">
        <f t="shared" si="216"/>
        <v>0</v>
      </c>
      <c r="BS349" s="184"/>
      <c r="BT349" s="97"/>
      <c r="BU349" s="171">
        <f t="shared" si="217"/>
        <v>587838</v>
      </c>
      <c r="BV349" s="175">
        <f t="shared" si="218"/>
        <v>111689</v>
      </c>
      <c r="BW349" s="176">
        <f t="shared" si="219"/>
        <v>699527</v>
      </c>
    </row>
    <row r="350" spans="1:209" ht="84.95" customHeight="1" x14ac:dyDescent="0.3">
      <c r="A350" s="214">
        <v>506</v>
      </c>
      <c r="B350" s="104" t="s">
        <v>1490</v>
      </c>
      <c r="C350" s="217" t="s">
        <v>907</v>
      </c>
      <c r="D350" s="206">
        <v>184389</v>
      </c>
      <c r="E350" s="74">
        <f t="shared" si="234"/>
        <v>10362.6618</v>
      </c>
      <c r="F350" s="75">
        <f t="shared" si="235"/>
        <v>194751.6618</v>
      </c>
      <c r="G350" s="74">
        <f t="shared" si="236"/>
        <v>37002.815741999999</v>
      </c>
      <c r="H350" s="76">
        <f t="shared" si="237"/>
        <v>231754.47754200001</v>
      </c>
      <c r="I350" s="105"/>
      <c r="J350" s="118"/>
      <c r="K350" s="130"/>
      <c r="L350" s="80"/>
      <c r="M350" s="81">
        <f t="shared" si="220"/>
        <v>0</v>
      </c>
      <c r="N350" s="82"/>
      <c r="O350" s="83">
        <f t="shared" si="221"/>
        <v>0</v>
      </c>
      <c r="P350" s="83">
        <f t="shared" si="222"/>
        <v>0</v>
      </c>
      <c r="Q350" s="108"/>
      <c r="R350" s="80"/>
      <c r="S350" s="81">
        <f t="shared" si="223"/>
        <v>0</v>
      </c>
      <c r="T350" s="82"/>
      <c r="U350" s="83">
        <f t="shared" si="224"/>
        <v>0</v>
      </c>
      <c r="V350" s="83">
        <f t="shared" si="225"/>
        <v>0</v>
      </c>
      <c r="W350" s="109"/>
      <c r="X350" s="80"/>
      <c r="Y350" s="81">
        <f t="shared" si="226"/>
        <v>0</v>
      </c>
      <c r="Z350" s="82"/>
      <c r="AA350" s="83">
        <f t="shared" si="227"/>
        <v>0</v>
      </c>
      <c r="AB350" s="83">
        <f t="shared" si="228"/>
        <v>0</v>
      </c>
      <c r="AC350" s="109"/>
      <c r="AD350" s="85" t="e">
        <f t="shared" si="210"/>
        <v>#DIV/0!</v>
      </c>
      <c r="AE350" s="86"/>
      <c r="AF350" s="87"/>
      <c r="AG350" s="88"/>
      <c r="AH350" s="114"/>
      <c r="AI350" s="86"/>
      <c r="AJ350" s="87"/>
      <c r="AK350" s="88"/>
      <c r="AL350" s="114"/>
      <c r="AM350" s="86"/>
      <c r="AN350" s="87"/>
      <c r="AO350" s="90"/>
      <c r="AP350" s="91"/>
      <c r="AQ350" s="86"/>
      <c r="AR350" s="87"/>
      <c r="AS350" s="90"/>
      <c r="AT350" s="91"/>
      <c r="AU350" s="86"/>
      <c r="AV350" s="87"/>
      <c r="AW350" s="90"/>
      <c r="AX350" s="197"/>
      <c r="AZ350" s="92"/>
      <c r="BB350" s="99">
        <f t="shared" si="238"/>
        <v>212279.31136200001</v>
      </c>
      <c r="BC350" s="93"/>
      <c r="BD350" s="93"/>
      <c r="BE350" s="93"/>
      <c r="BF350" s="93"/>
      <c r="BG350" s="93"/>
      <c r="BH350" s="93"/>
      <c r="BI350" s="93"/>
      <c r="BJ350" s="93"/>
      <c r="BK350" s="94">
        <f t="shared" si="211"/>
        <v>1</v>
      </c>
      <c r="BM350" s="95">
        <f t="shared" si="212"/>
        <v>212279.31136200001</v>
      </c>
      <c r="BN350" s="96">
        <f t="shared" si="213"/>
        <v>212279.31136200001</v>
      </c>
      <c r="BO350" s="248">
        <f t="shared" si="239"/>
        <v>212279.31136200001</v>
      </c>
      <c r="BP350" s="183">
        <f t="shared" si="214"/>
        <v>212279.31136200001</v>
      </c>
      <c r="BQ350" s="184">
        <f t="shared" si="215"/>
        <v>0</v>
      </c>
      <c r="BR350" s="232">
        <f t="shared" si="216"/>
        <v>0</v>
      </c>
      <c r="BS350" s="184"/>
      <c r="BT350" s="97"/>
      <c r="BU350" s="171">
        <f t="shared" si="217"/>
        <v>212279</v>
      </c>
      <c r="BV350" s="175">
        <f t="shared" si="218"/>
        <v>40333</v>
      </c>
      <c r="BW350" s="176">
        <f t="shared" si="219"/>
        <v>252612</v>
      </c>
    </row>
    <row r="351" spans="1:209" ht="84.95" customHeight="1" x14ac:dyDescent="0.3">
      <c r="A351" s="214">
        <v>507</v>
      </c>
      <c r="B351" s="104" t="s">
        <v>1043</v>
      </c>
      <c r="C351" s="217" t="s">
        <v>907</v>
      </c>
      <c r="D351" s="206">
        <v>103731</v>
      </c>
      <c r="E351" s="74">
        <f t="shared" si="234"/>
        <v>5829.6822000000002</v>
      </c>
      <c r="F351" s="75">
        <f t="shared" si="235"/>
        <v>109560.6822</v>
      </c>
      <c r="G351" s="74">
        <f t="shared" si="236"/>
        <v>20816.529618</v>
      </c>
      <c r="H351" s="76">
        <f t="shared" si="237"/>
        <v>130377.211818</v>
      </c>
      <c r="I351" s="105"/>
      <c r="J351" s="118"/>
      <c r="K351" s="130"/>
      <c r="L351" s="80"/>
      <c r="M351" s="81">
        <f t="shared" si="220"/>
        <v>0</v>
      </c>
      <c r="N351" s="82"/>
      <c r="O351" s="83">
        <f t="shared" si="221"/>
        <v>0</v>
      </c>
      <c r="P351" s="83">
        <f t="shared" si="222"/>
        <v>0</v>
      </c>
      <c r="Q351" s="108"/>
      <c r="R351" s="80"/>
      <c r="S351" s="81">
        <f t="shared" si="223"/>
        <v>0</v>
      </c>
      <c r="T351" s="82"/>
      <c r="U351" s="83">
        <f t="shared" si="224"/>
        <v>0</v>
      </c>
      <c r="V351" s="83">
        <f t="shared" si="225"/>
        <v>0</v>
      </c>
      <c r="W351" s="109"/>
      <c r="X351" s="80"/>
      <c r="Y351" s="81">
        <f t="shared" si="226"/>
        <v>0</v>
      </c>
      <c r="Z351" s="82"/>
      <c r="AA351" s="83">
        <f t="shared" si="227"/>
        <v>0</v>
      </c>
      <c r="AB351" s="83">
        <f t="shared" si="228"/>
        <v>0</v>
      </c>
      <c r="AC351" s="109"/>
      <c r="AD351" s="85" t="e">
        <f t="shared" si="210"/>
        <v>#DIV/0!</v>
      </c>
      <c r="AE351" s="86"/>
      <c r="AF351" s="87"/>
      <c r="AG351" s="88"/>
      <c r="AH351" s="114"/>
      <c r="AI351" s="86"/>
      <c r="AJ351" s="87"/>
      <c r="AK351" s="88"/>
      <c r="AL351" s="114"/>
      <c r="AM351" s="86"/>
      <c r="AN351" s="87"/>
      <c r="AO351" s="90"/>
      <c r="AP351" s="91"/>
      <c r="AQ351" s="86"/>
      <c r="AR351" s="87"/>
      <c r="AS351" s="90"/>
      <c r="AT351" s="91"/>
      <c r="AU351" s="86"/>
      <c r="AV351" s="87"/>
      <c r="AW351" s="90"/>
      <c r="AX351" s="197"/>
      <c r="AZ351" s="92"/>
      <c r="BB351" s="99">
        <f t="shared" si="238"/>
        <v>119421.14359800001</v>
      </c>
      <c r="BC351" s="93"/>
      <c r="BD351" s="93"/>
      <c r="BE351" s="93"/>
      <c r="BF351" s="93"/>
      <c r="BG351" s="93"/>
      <c r="BH351" s="93"/>
      <c r="BI351" s="93"/>
      <c r="BJ351" s="93"/>
      <c r="BK351" s="94">
        <f t="shared" si="211"/>
        <v>1</v>
      </c>
      <c r="BM351" s="95">
        <f t="shared" si="212"/>
        <v>119421.14359800001</v>
      </c>
      <c r="BN351" s="96">
        <f t="shared" si="213"/>
        <v>119421.14359800001</v>
      </c>
      <c r="BO351" s="248">
        <f t="shared" si="239"/>
        <v>119421.14359800001</v>
      </c>
      <c r="BP351" s="183">
        <f t="shared" si="214"/>
        <v>119421.14359800001</v>
      </c>
      <c r="BQ351" s="184">
        <f t="shared" si="215"/>
        <v>0</v>
      </c>
      <c r="BR351" s="232">
        <f t="shared" si="216"/>
        <v>0</v>
      </c>
      <c r="BS351" s="184"/>
      <c r="BT351" s="97"/>
      <c r="BU351" s="171">
        <f t="shared" si="217"/>
        <v>119421</v>
      </c>
      <c r="BV351" s="175">
        <f t="shared" si="218"/>
        <v>22690</v>
      </c>
      <c r="BW351" s="176">
        <f t="shared" si="219"/>
        <v>142111</v>
      </c>
    </row>
    <row r="352" spans="1:209" ht="84.95" customHeight="1" x14ac:dyDescent="0.3">
      <c r="A352" s="214">
        <v>508</v>
      </c>
      <c r="B352" s="104" t="s">
        <v>1044</v>
      </c>
      <c r="C352" s="217" t="s">
        <v>907</v>
      </c>
      <c r="D352" s="206">
        <v>51062</v>
      </c>
      <c r="E352" s="74">
        <f t="shared" si="234"/>
        <v>2869.6844000000001</v>
      </c>
      <c r="F352" s="75">
        <f t="shared" si="235"/>
        <v>53931.684399999998</v>
      </c>
      <c r="G352" s="74">
        <f t="shared" si="236"/>
        <v>10247.020036</v>
      </c>
      <c r="H352" s="76">
        <f t="shared" si="237"/>
        <v>64178.704436</v>
      </c>
      <c r="I352" s="105"/>
      <c r="J352" s="118"/>
      <c r="K352" s="130"/>
      <c r="L352" s="80"/>
      <c r="M352" s="81">
        <f t="shared" si="220"/>
        <v>0</v>
      </c>
      <c r="N352" s="82"/>
      <c r="O352" s="83">
        <f t="shared" si="221"/>
        <v>0</v>
      </c>
      <c r="P352" s="83">
        <f t="shared" si="222"/>
        <v>0</v>
      </c>
      <c r="Q352" s="108"/>
      <c r="R352" s="80"/>
      <c r="S352" s="81">
        <f t="shared" si="223"/>
        <v>0</v>
      </c>
      <c r="T352" s="82"/>
      <c r="U352" s="83">
        <f t="shared" si="224"/>
        <v>0</v>
      </c>
      <c r="V352" s="83">
        <f t="shared" si="225"/>
        <v>0</v>
      </c>
      <c r="W352" s="109"/>
      <c r="X352" s="80"/>
      <c r="Y352" s="81">
        <f t="shared" si="226"/>
        <v>0</v>
      </c>
      <c r="Z352" s="82"/>
      <c r="AA352" s="83">
        <f t="shared" si="227"/>
        <v>0</v>
      </c>
      <c r="AB352" s="83">
        <f t="shared" si="228"/>
        <v>0</v>
      </c>
      <c r="AC352" s="109"/>
      <c r="AD352" s="85" t="e">
        <f t="shared" si="210"/>
        <v>#DIV/0!</v>
      </c>
      <c r="AE352" s="86"/>
      <c r="AF352" s="87"/>
      <c r="AG352" s="88"/>
      <c r="AH352" s="114"/>
      <c r="AI352" s="86"/>
      <c r="AJ352" s="87"/>
      <c r="AK352" s="88"/>
      <c r="AL352" s="114"/>
      <c r="AM352" s="86"/>
      <c r="AN352" s="87"/>
      <c r="AO352" s="90"/>
      <c r="AP352" s="91"/>
      <c r="AQ352" s="86"/>
      <c r="AR352" s="87"/>
      <c r="AS352" s="90"/>
      <c r="AT352" s="91"/>
      <c r="AU352" s="86"/>
      <c r="AV352" s="87"/>
      <c r="AW352" s="90"/>
      <c r="AX352" s="197"/>
      <c r="AZ352" s="92"/>
      <c r="BB352" s="99">
        <f t="shared" si="238"/>
        <v>58785.535996000006</v>
      </c>
      <c r="BC352" s="93"/>
      <c r="BD352" s="93"/>
      <c r="BE352" s="93"/>
      <c r="BF352" s="93"/>
      <c r="BG352" s="93"/>
      <c r="BH352" s="93"/>
      <c r="BI352" s="93"/>
      <c r="BJ352" s="93"/>
      <c r="BK352" s="94">
        <f t="shared" si="211"/>
        <v>1</v>
      </c>
      <c r="BM352" s="95">
        <f t="shared" si="212"/>
        <v>58785.535996000006</v>
      </c>
      <c r="BN352" s="96">
        <f t="shared" si="213"/>
        <v>58785.535996000006</v>
      </c>
      <c r="BO352" s="248">
        <f t="shared" si="239"/>
        <v>58785.535996000006</v>
      </c>
      <c r="BP352" s="183">
        <f t="shared" si="214"/>
        <v>58785.535996000006</v>
      </c>
      <c r="BQ352" s="184">
        <f t="shared" si="215"/>
        <v>0</v>
      </c>
      <c r="BR352" s="232">
        <f t="shared" si="216"/>
        <v>0</v>
      </c>
      <c r="BS352" s="184"/>
      <c r="BT352" s="97"/>
      <c r="BU352" s="171">
        <f t="shared" si="217"/>
        <v>58786</v>
      </c>
      <c r="BV352" s="175">
        <f t="shared" si="218"/>
        <v>11169</v>
      </c>
      <c r="BW352" s="176">
        <f t="shared" si="219"/>
        <v>69955</v>
      </c>
    </row>
    <row r="353" spans="1:209" s="120" customFormat="1" ht="84.95" customHeight="1" x14ac:dyDescent="0.3">
      <c r="A353" s="214">
        <v>509</v>
      </c>
      <c r="B353" s="104" t="s">
        <v>1045</v>
      </c>
      <c r="C353" s="217" t="s">
        <v>907</v>
      </c>
      <c r="D353" s="206">
        <v>165477</v>
      </c>
      <c r="E353" s="74">
        <f t="shared" si="234"/>
        <v>9299.8073999999997</v>
      </c>
      <c r="F353" s="75">
        <f t="shared" si="235"/>
        <v>174776.80739999999</v>
      </c>
      <c r="G353" s="74">
        <f t="shared" si="236"/>
        <v>33207.593406</v>
      </c>
      <c r="H353" s="76">
        <f t="shared" si="237"/>
        <v>207984.40080599999</v>
      </c>
      <c r="I353" s="105"/>
      <c r="J353" s="118"/>
      <c r="K353" s="130"/>
      <c r="L353" s="80"/>
      <c r="M353" s="81">
        <f t="shared" si="220"/>
        <v>0</v>
      </c>
      <c r="N353" s="82"/>
      <c r="O353" s="83">
        <f t="shared" si="221"/>
        <v>0</v>
      </c>
      <c r="P353" s="83">
        <f t="shared" si="222"/>
        <v>0</v>
      </c>
      <c r="Q353" s="108"/>
      <c r="R353" s="80"/>
      <c r="S353" s="81">
        <f t="shared" si="223"/>
        <v>0</v>
      </c>
      <c r="T353" s="82"/>
      <c r="U353" s="83">
        <f t="shared" si="224"/>
        <v>0</v>
      </c>
      <c r="V353" s="83">
        <f t="shared" si="225"/>
        <v>0</v>
      </c>
      <c r="W353" s="109"/>
      <c r="X353" s="80"/>
      <c r="Y353" s="81">
        <f t="shared" si="226"/>
        <v>0</v>
      </c>
      <c r="Z353" s="82"/>
      <c r="AA353" s="83">
        <f t="shared" si="227"/>
        <v>0</v>
      </c>
      <c r="AB353" s="83">
        <f t="shared" si="228"/>
        <v>0</v>
      </c>
      <c r="AC353" s="109"/>
      <c r="AD353" s="85" t="e">
        <f t="shared" si="210"/>
        <v>#DIV/0!</v>
      </c>
      <c r="AE353" s="86"/>
      <c r="AF353" s="87"/>
      <c r="AG353" s="88"/>
      <c r="AH353" s="114"/>
      <c r="AI353" s="86"/>
      <c r="AJ353" s="87"/>
      <c r="AK353" s="88"/>
      <c r="AL353" s="114"/>
      <c r="AM353" s="86"/>
      <c r="AN353" s="87"/>
      <c r="AO353" s="90"/>
      <c r="AP353" s="91"/>
      <c r="AQ353" s="86"/>
      <c r="AR353" s="87"/>
      <c r="AS353" s="90"/>
      <c r="AT353" s="91"/>
      <c r="AU353" s="86"/>
      <c r="AV353" s="87"/>
      <c r="AW353" s="90"/>
      <c r="AX353" s="197"/>
      <c r="AY353" s="243"/>
      <c r="AZ353" s="92"/>
      <c r="BA353" s="29"/>
      <c r="BB353" s="99">
        <f t="shared" si="238"/>
        <v>190506.72006600001</v>
      </c>
      <c r="BC353" s="93"/>
      <c r="BD353" s="93"/>
      <c r="BE353" s="93"/>
      <c r="BF353" s="93"/>
      <c r="BG353" s="93"/>
      <c r="BH353" s="93"/>
      <c r="BI353" s="93"/>
      <c r="BJ353" s="93"/>
      <c r="BK353" s="94">
        <f t="shared" si="211"/>
        <v>1</v>
      </c>
      <c r="BL353" s="35"/>
      <c r="BM353" s="95">
        <f t="shared" si="212"/>
        <v>190506.72006600001</v>
      </c>
      <c r="BN353" s="96">
        <f t="shared" si="213"/>
        <v>190506.72006600001</v>
      </c>
      <c r="BO353" s="248">
        <f t="shared" si="239"/>
        <v>190506.72006600001</v>
      </c>
      <c r="BP353" s="183">
        <f t="shared" si="214"/>
        <v>190506.72006600001</v>
      </c>
      <c r="BQ353" s="184">
        <f t="shared" si="215"/>
        <v>0</v>
      </c>
      <c r="BR353" s="232">
        <f t="shared" si="216"/>
        <v>0</v>
      </c>
      <c r="BS353" s="184"/>
      <c r="BT353" s="97"/>
      <c r="BU353" s="171">
        <f t="shared" si="217"/>
        <v>190507</v>
      </c>
      <c r="BV353" s="175">
        <f t="shared" si="218"/>
        <v>36196</v>
      </c>
      <c r="BW353" s="176">
        <f t="shared" si="219"/>
        <v>226703</v>
      </c>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c r="GG353" s="119"/>
      <c r="GH353" s="119"/>
      <c r="GI353" s="119"/>
      <c r="GJ353" s="119"/>
      <c r="GK353" s="119"/>
      <c r="GL353" s="119"/>
      <c r="GM353" s="119"/>
      <c r="GN353" s="119"/>
      <c r="GO353" s="119"/>
      <c r="GP353" s="119"/>
      <c r="GQ353" s="119"/>
      <c r="GR353" s="119"/>
      <c r="GS353" s="119"/>
      <c r="GT353" s="119"/>
      <c r="GU353" s="119"/>
      <c r="GV353" s="119"/>
      <c r="GW353" s="119"/>
      <c r="GX353" s="119"/>
      <c r="GY353" s="119"/>
      <c r="GZ353" s="119"/>
      <c r="HA353" s="119"/>
    </row>
    <row r="354" spans="1:209" ht="84.95" customHeight="1" x14ac:dyDescent="0.3">
      <c r="A354" s="214">
        <v>510</v>
      </c>
      <c r="B354" s="104" t="s">
        <v>1046</v>
      </c>
      <c r="C354" s="217" t="s">
        <v>907</v>
      </c>
      <c r="D354" s="206">
        <v>198572</v>
      </c>
      <c r="E354" s="74">
        <f t="shared" si="234"/>
        <v>11159.7464</v>
      </c>
      <c r="F354" s="75">
        <f t="shared" si="235"/>
        <v>209731.7464</v>
      </c>
      <c r="G354" s="74">
        <f t="shared" si="236"/>
        <v>39849.031816000002</v>
      </c>
      <c r="H354" s="76">
        <f t="shared" si="237"/>
        <v>249580.77821600001</v>
      </c>
      <c r="I354" s="105"/>
      <c r="J354" s="118"/>
      <c r="K354" s="130"/>
      <c r="L354" s="80"/>
      <c r="M354" s="81">
        <f t="shared" si="220"/>
        <v>0</v>
      </c>
      <c r="N354" s="82"/>
      <c r="O354" s="83">
        <f t="shared" si="221"/>
        <v>0</v>
      </c>
      <c r="P354" s="83">
        <f t="shared" si="222"/>
        <v>0</v>
      </c>
      <c r="Q354" s="108"/>
      <c r="R354" s="80"/>
      <c r="S354" s="81">
        <f t="shared" si="223"/>
        <v>0</v>
      </c>
      <c r="T354" s="82"/>
      <c r="U354" s="83">
        <f t="shared" si="224"/>
        <v>0</v>
      </c>
      <c r="V354" s="83">
        <f t="shared" si="225"/>
        <v>0</v>
      </c>
      <c r="W354" s="109"/>
      <c r="X354" s="80"/>
      <c r="Y354" s="81">
        <f t="shared" si="226"/>
        <v>0</v>
      </c>
      <c r="Z354" s="82"/>
      <c r="AA354" s="83">
        <f t="shared" si="227"/>
        <v>0</v>
      </c>
      <c r="AB354" s="83">
        <f t="shared" si="228"/>
        <v>0</v>
      </c>
      <c r="AC354" s="109"/>
      <c r="AD354" s="85" t="e">
        <f t="shared" si="210"/>
        <v>#DIV/0!</v>
      </c>
      <c r="AE354" s="86"/>
      <c r="AF354" s="87"/>
      <c r="AG354" s="88"/>
      <c r="AH354" s="114"/>
      <c r="AI354" s="86"/>
      <c r="AJ354" s="87"/>
      <c r="AK354" s="88"/>
      <c r="AL354" s="114"/>
      <c r="AM354" s="86"/>
      <c r="AN354" s="87"/>
      <c r="AO354" s="90"/>
      <c r="AP354" s="91"/>
      <c r="AQ354" s="86"/>
      <c r="AR354" s="87"/>
      <c r="AS354" s="90"/>
      <c r="AT354" s="91"/>
      <c r="AU354" s="86"/>
      <c r="AV354" s="87"/>
      <c r="AW354" s="90"/>
      <c r="AX354" s="197"/>
      <c r="AZ354" s="92"/>
      <c r="BB354" s="99">
        <f t="shared" si="238"/>
        <v>228607.60357600002</v>
      </c>
      <c r="BC354" s="93"/>
      <c r="BD354" s="93"/>
      <c r="BE354" s="93"/>
      <c r="BF354" s="93"/>
      <c r="BG354" s="93"/>
      <c r="BH354" s="93"/>
      <c r="BI354" s="93"/>
      <c r="BJ354" s="93"/>
      <c r="BK354" s="94">
        <f t="shared" si="211"/>
        <v>1</v>
      </c>
      <c r="BM354" s="95">
        <f t="shared" si="212"/>
        <v>228607.60357600002</v>
      </c>
      <c r="BN354" s="96">
        <f t="shared" si="213"/>
        <v>228607.60357600002</v>
      </c>
      <c r="BO354" s="248">
        <f t="shared" si="239"/>
        <v>228607.60357600002</v>
      </c>
      <c r="BP354" s="183">
        <f t="shared" si="214"/>
        <v>228607.60357600002</v>
      </c>
      <c r="BQ354" s="184">
        <f t="shared" si="215"/>
        <v>0</v>
      </c>
      <c r="BR354" s="232">
        <f t="shared" si="216"/>
        <v>0</v>
      </c>
      <c r="BS354" s="184"/>
      <c r="BT354" s="97"/>
      <c r="BU354" s="171">
        <f t="shared" si="217"/>
        <v>228608</v>
      </c>
      <c r="BV354" s="175">
        <f t="shared" si="218"/>
        <v>43436</v>
      </c>
      <c r="BW354" s="176">
        <f t="shared" si="219"/>
        <v>272044</v>
      </c>
    </row>
    <row r="355" spans="1:209" ht="84.95" customHeight="1" x14ac:dyDescent="0.3">
      <c r="A355" s="214">
        <v>511</v>
      </c>
      <c r="B355" s="104" t="s">
        <v>1047</v>
      </c>
      <c r="C355" s="217" t="s">
        <v>907</v>
      </c>
      <c r="D355" s="206">
        <v>67136</v>
      </c>
      <c r="E355" s="74">
        <f t="shared" si="234"/>
        <v>3773.0432000000001</v>
      </c>
      <c r="F355" s="75">
        <f t="shared" si="235"/>
        <v>70909.0432</v>
      </c>
      <c r="G355" s="74">
        <f t="shared" si="236"/>
        <v>13472.718208</v>
      </c>
      <c r="H355" s="76">
        <f t="shared" si="237"/>
        <v>84381.761408000006</v>
      </c>
      <c r="I355" s="105"/>
      <c r="J355" s="118"/>
      <c r="K355" s="130"/>
      <c r="L355" s="80"/>
      <c r="M355" s="81">
        <f t="shared" si="220"/>
        <v>0</v>
      </c>
      <c r="N355" s="82"/>
      <c r="O355" s="83">
        <f t="shared" si="221"/>
        <v>0</v>
      </c>
      <c r="P355" s="83">
        <f t="shared" si="222"/>
        <v>0</v>
      </c>
      <c r="Q355" s="108"/>
      <c r="R355" s="80"/>
      <c r="S355" s="81">
        <f t="shared" si="223"/>
        <v>0</v>
      </c>
      <c r="T355" s="82"/>
      <c r="U355" s="83">
        <f t="shared" si="224"/>
        <v>0</v>
      </c>
      <c r="V355" s="83">
        <f t="shared" si="225"/>
        <v>0</v>
      </c>
      <c r="W355" s="109"/>
      <c r="X355" s="80"/>
      <c r="Y355" s="81">
        <f t="shared" si="226"/>
        <v>0</v>
      </c>
      <c r="Z355" s="82"/>
      <c r="AA355" s="83">
        <f t="shared" si="227"/>
        <v>0</v>
      </c>
      <c r="AB355" s="83">
        <f t="shared" si="228"/>
        <v>0</v>
      </c>
      <c r="AC355" s="109"/>
      <c r="AD355" s="85" t="e">
        <f t="shared" si="210"/>
        <v>#DIV/0!</v>
      </c>
      <c r="AE355" s="86"/>
      <c r="AF355" s="87"/>
      <c r="AG355" s="88"/>
      <c r="AH355" s="114"/>
      <c r="AI355" s="86"/>
      <c r="AJ355" s="87"/>
      <c r="AK355" s="88"/>
      <c r="AL355" s="114"/>
      <c r="AM355" s="86"/>
      <c r="AN355" s="87"/>
      <c r="AO355" s="90"/>
      <c r="AP355" s="91"/>
      <c r="AQ355" s="86"/>
      <c r="AR355" s="87"/>
      <c r="AS355" s="90"/>
      <c r="AT355" s="91"/>
      <c r="AU355" s="86"/>
      <c r="AV355" s="87"/>
      <c r="AW355" s="90"/>
      <c r="AX355" s="197"/>
      <c r="AZ355" s="92"/>
      <c r="BB355" s="99">
        <f t="shared" si="238"/>
        <v>77290.857088000004</v>
      </c>
      <c r="BC355" s="93"/>
      <c r="BD355" s="93"/>
      <c r="BE355" s="93"/>
      <c r="BF355" s="93"/>
      <c r="BG355" s="93"/>
      <c r="BH355" s="93"/>
      <c r="BI355" s="93"/>
      <c r="BJ355" s="93"/>
      <c r="BK355" s="94">
        <f t="shared" si="211"/>
        <v>1</v>
      </c>
      <c r="BM355" s="95">
        <f t="shared" si="212"/>
        <v>77290.857088000004</v>
      </c>
      <c r="BN355" s="96">
        <f t="shared" si="213"/>
        <v>77290.857088000004</v>
      </c>
      <c r="BO355" s="248">
        <f t="shared" si="239"/>
        <v>77290.857088000004</v>
      </c>
      <c r="BP355" s="183">
        <f t="shared" si="214"/>
        <v>77290.857088000004</v>
      </c>
      <c r="BQ355" s="184">
        <f t="shared" si="215"/>
        <v>0</v>
      </c>
      <c r="BR355" s="232">
        <f t="shared" si="216"/>
        <v>0</v>
      </c>
      <c r="BS355" s="184"/>
      <c r="BT355" s="97"/>
      <c r="BU355" s="171">
        <f t="shared" si="217"/>
        <v>77291</v>
      </c>
      <c r="BV355" s="175">
        <f t="shared" si="218"/>
        <v>14685</v>
      </c>
      <c r="BW355" s="176">
        <f t="shared" si="219"/>
        <v>91976</v>
      </c>
    </row>
    <row r="356" spans="1:209" ht="84.95" customHeight="1" x14ac:dyDescent="0.3">
      <c r="A356" s="214">
        <v>512</v>
      </c>
      <c r="B356" s="104" t="s">
        <v>1048</v>
      </c>
      <c r="C356" s="217" t="s">
        <v>907</v>
      </c>
      <c r="D356" s="206">
        <v>9834</v>
      </c>
      <c r="E356" s="74">
        <f t="shared" si="234"/>
        <v>552.67079999999999</v>
      </c>
      <c r="F356" s="75">
        <f t="shared" si="235"/>
        <v>10386.6708</v>
      </c>
      <c r="G356" s="74">
        <f t="shared" si="236"/>
        <v>1973.4674520000001</v>
      </c>
      <c r="H356" s="76">
        <f t="shared" si="237"/>
        <v>12360.138252000001</v>
      </c>
      <c r="I356" s="105"/>
      <c r="J356" s="118"/>
      <c r="K356" s="130"/>
      <c r="L356" s="80"/>
      <c r="M356" s="81">
        <f t="shared" si="220"/>
        <v>0</v>
      </c>
      <c r="N356" s="82"/>
      <c r="O356" s="83">
        <f t="shared" si="221"/>
        <v>0</v>
      </c>
      <c r="P356" s="83">
        <f t="shared" si="222"/>
        <v>0</v>
      </c>
      <c r="Q356" s="108"/>
      <c r="R356" s="80"/>
      <c r="S356" s="81">
        <f t="shared" si="223"/>
        <v>0</v>
      </c>
      <c r="T356" s="82"/>
      <c r="U356" s="83">
        <f t="shared" si="224"/>
        <v>0</v>
      </c>
      <c r="V356" s="83">
        <f t="shared" si="225"/>
        <v>0</v>
      </c>
      <c r="W356" s="109"/>
      <c r="X356" s="80"/>
      <c r="Y356" s="81">
        <f t="shared" si="226"/>
        <v>0</v>
      </c>
      <c r="Z356" s="82"/>
      <c r="AA356" s="83">
        <f t="shared" si="227"/>
        <v>0</v>
      </c>
      <c r="AB356" s="83">
        <f t="shared" si="228"/>
        <v>0</v>
      </c>
      <c r="AC356" s="109"/>
      <c r="AD356" s="85" t="e">
        <f t="shared" si="210"/>
        <v>#DIV/0!</v>
      </c>
      <c r="AE356" s="86"/>
      <c r="AF356" s="87"/>
      <c r="AG356" s="88"/>
      <c r="AH356" s="114"/>
      <c r="AI356" s="86"/>
      <c r="AJ356" s="87"/>
      <c r="AK356" s="88"/>
      <c r="AL356" s="114"/>
      <c r="AM356" s="86"/>
      <c r="AN356" s="87"/>
      <c r="AO356" s="90"/>
      <c r="AP356" s="91"/>
      <c r="AQ356" s="86"/>
      <c r="AR356" s="87"/>
      <c r="AS356" s="90"/>
      <c r="AT356" s="91"/>
      <c r="AU356" s="86"/>
      <c r="AV356" s="87"/>
      <c r="AW356" s="90"/>
      <c r="AX356" s="197"/>
      <c r="AZ356" s="92"/>
      <c r="BB356" s="99">
        <f t="shared" si="238"/>
        <v>11321.471172000001</v>
      </c>
      <c r="BC356" s="93"/>
      <c r="BD356" s="93"/>
      <c r="BE356" s="93"/>
      <c r="BF356" s="93"/>
      <c r="BG356" s="93"/>
      <c r="BH356" s="93"/>
      <c r="BI356" s="93"/>
      <c r="BJ356" s="93"/>
      <c r="BK356" s="94">
        <f t="shared" si="211"/>
        <v>1</v>
      </c>
      <c r="BM356" s="95">
        <f t="shared" si="212"/>
        <v>11321.471172000001</v>
      </c>
      <c r="BN356" s="96">
        <f t="shared" si="213"/>
        <v>11321.471172000001</v>
      </c>
      <c r="BO356" s="248">
        <f t="shared" si="239"/>
        <v>11321.471172000001</v>
      </c>
      <c r="BP356" s="183">
        <f t="shared" si="214"/>
        <v>11321.471172000001</v>
      </c>
      <c r="BQ356" s="184">
        <f t="shared" si="215"/>
        <v>0</v>
      </c>
      <c r="BR356" s="232">
        <f t="shared" si="216"/>
        <v>0</v>
      </c>
      <c r="BS356" s="184"/>
      <c r="BT356" s="97"/>
      <c r="BU356" s="171">
        <f t="shared" si="217"/>
        <v>11321</v>
      </c>
      <c r="BV356" s="175">
        <f t="shared" si="218"/>
        <v>2151</v>
      </c>
      <c r="BW356" s="176">
        <f t="shared" si="219"/>
        <v>13472</v>
      </c>
    </row>
    <row r="357" spans="1:209" ht="84.95" customHeight="1" x14ac:dyDescent="0.3">
      <c r="A357" s="214">
        <v>513</v>
      </c>
      <c r="B357" s="104" t="s">
        <v>1049</v>
      </c>
      <c r="C357" s="217" t="s">
        <v>907</v>
      </c>
      <c r="D357" s="206">
        <v>76876</v>
      </c>
      <c r="E357" s="74">
        <f t="shared" si="234"/>
        <v>4320.4312</v>
      </c>
      <c r="F357" s="75">
        <f t="shared" si="235"/>
        <v>81196.431200000006</v>
      </c>
      <c r="G357" s="74">
        <f t="shared" si="236"/>
        <v>15427.321928000001</v>
      </c>
      <c r="H357" s="76">
        <f t="shared" si="237"/>
        <v>96623.753128000011</v>
      </c>
      <c r="I357" s="105"/>
      <c r="J357" s="118"/>
      <c r="K357" s="130"/>
      <c r="L357" s="80"/>
      <c r="M357" s="81">
        <f t="shared" si="220"/>
        <v>0</v>
      </c>
      <c r="N357" s="82"/>
      <c r="O357" s="83">
        <f t="shared" si="221"/>
        <v>0</v>
      </c>
      <c r="P357" s="83">
        <f t="shared" si="222"/>
        <v>0</v>
      </c>
      <c r="Q357" s="108"/>
      <c r="R357" s="80"/>
      <c r="S357" s="81">
        <f t="shared" si="223"/>
        <v>0</v>
      </c>
      <c r="T357" s="82"/>
      <c r="U357" s="83">
        <f t="shared" si="224"/>
        <v>0</v>
      </c>
      <c r="V357" s="83">
        <f t="shared" si="225"/>
        <v>0</v>
      </c>
      <c r="W357" s="109"/>
      <c r="X357" s="80"/>
      <c r="Y357" s="81">
        <f t="shared" si="226"/>
        <v>0</v>
      </c>
      <c r="Z357" s="82"/>
      <c r="AA357" s="83">
        <f t="shared" si="227"/>
        <v>0</v>
      </c>
      <c r="AB357" s="83">
        <f t="shared" si="228"/>
        <v>0</v>
      </c>
      <c r="AC357" s="109"/>
      <c r="AD357" s="85" t="e">
        <f t="shared" si="210"/>
        <v>#DIV/0!</v>
      </c>
      <c r="AE357" s="86"/>
      <c r="AF357" s="87"/>
      <c r="AG357" s="88"/>
      <c r="AH357" s="114"/>
      <c r="AI357" s="86"/>
      <c r="AJ357" s="87"/>
      <c r="AK357" s="88"/>
      <c r="AL357" s="114"/>
      <c r="AM357" s="86"/>
      <c r="AN357" s="87"/>
      <c r="AO357" s="90"/>
      <c r="AP357" s="91"/>
      <c r="AQ357" s="86"/>
      <c r="AR357" s="87"/>
      <c r="AS357" s="90"/>
      <c r="AT357" s="91"/>
      <c r="AU357" s="86"/>
      <c r="AV357" s="87"/>
      <c r="AW357" s="90"/>
      <c r="AX357" s="197"/>
      <c r="AZ357" s="92"/>
      <c r="BB357" s="99">
        <f t="shared" si="238"/>
        <v>88504.110008000018</v>
      </c>
      <c r="BC357" s="93"/>
      <c r="BD357" s="93"/>
      <c r="BE357" s="93"/>
      <c r="BF357" s="93"/>
      <c r="BG357" s="93"/>
      <c r="BH357" s="93"/>
      <c r="BI357" s="93"/>
      <c r="BJ357" s="93"/>
      <c r="BK357" s="94">
        <f t="shared" si="211"/>
        <v>1</v>
      </c>
      <c r="BM357" s="95">
        <f t="shared" si="212"/>
        <v>88504.110008000018</v>
      </c>
      <c r="BN357" s="96">
        <f t="shared" si="213"/>
        <v>88504.110008000018</v>
      </c>
      <c r="BO357" s="248">
        <f t="shared" si="239"/>
        <v>88504.110008000018</v>
      </c>
      <c r="BP357" s="183">
        <f t="shared" si="214"/>
        <v>88504.110008000018</v>
      </c>
      <c r="BQ357" s="184">
        <f t="shared" si="215"/>
        <v>0</v>
      </c>
      <c r="BR357" s="232">
        <f t="shared" si="216"/>
        <v>0</v>
      </c>
      <c r="BS357" s="184"/>
      <c r="BT357" s="97"/>
      <c r="BU357" s="171">
        <f t="shared" si="217"/>
        <v>88504</v>
      </c>
      <c r="BV357" s="175">
        <f t="shared" si="218"/>
        <v>16816</v>
      </c>
      <c r="BW357" s="176">
        <f t="shared" si="219"/>
        <v>105320</v>
      </c>
    </row>
    <row r="358" spans="1:209" ht="84.95" customHeight="1" x14ac:dyDescent="0.3">
      <c r="A358" s="214">
        <v>514</v>
      </c>
      <c r="B358" s="104" t="s">
        <v>1050</v>
      </c>
      <c r="C358" s="217" t="s">
        <v>907</v>
      </c>
      <c r="D358" s="206">
        <v>90776</v>
      </c>
      <c r="E358" s="74">
        <f t="shared" si="234"/>
        <v>5101.6112000000003</v>
      </c>
      <c r="F358" s="75">
        <f t="shared" si="235"/>
        <v>95877.611199999999</v>
      </c>
      <c r="G358" s="74">
        <f t="shared" si="236"/>
        <v>18216.746127999999</v>
      </c>
      <c r="H358" s="76">
        <f t="shared" si="237"/>
        <v>114094.357328</v>
      </c>
      <c r="I358" s="105"/>
      <c r="J358" s="118"/>
      <c r="K358" s="130"/>
      <c r="L358" s="80"/>
      <c r="M358" s="81">
        <f t="shared" si="220"/>
        <v>0</v>
      </c>
      <c r="N358" s="82"/>
      <c r="O358" s="83">
        <f t="shared" si="221"/>
        <v>0</v>
      </c>
      <c r="P358" s="83">
        <f t="shared" si="222"/>
        <v>0</v>
      </c>
      <c r="Q358" s="108"/>
      <c r="R358" s="80"/>
      <c r="S358" s="81">
        <f t="shared" si="223"/>
        <v>0</v>
      </c>
      <c r="T358" s="82"/>
      <c r="U358" s="83">
        <f t="shared" si="224"/>
        <v>0</v>
      </c>
      <c r="V358" s="83">
        <f t="shared" si="225"/>
        <v>0</v>
      </c>
      <c r="W358" s="109"/>
      <c r="X358" s="80"/>
      <c r="Y358" s="81">
        <f t="shared" si="226"/>
        <v>0</v>
      </c>
      <c r="Z358" s="82"/>
      <c r="AA358" s="83">
        <f t="shared" si="227"/>
        <v>0</v>
      </c>
      <c r="AB358" s="83">
        <f t="shared" si="228"/>
        <v>0</v>
      </c>
      <c r="AC358" s="109"/>
      <c r="AD358" s="85" t="e">
        <f t="shared" si="210"/>
        <v>#DIV/0!</v>
      </c>
      <c r="AE358" s="86"/>
      <c r="AF358" s="87"/>
      <c r="AG358" s="88"/>
      <c r="AH358" s="114"/>
      <c r="AI358" s="86"/>
      <c r="AJ358" s="87"/>
      <c r="AK358" s="88"/>
      <c r="AL358" s="114"/>
      <c r="AM358" s="86"/>
      <c r="AN358" s="87"/>
      <c r="AO358" s="90"/>
      <c r="AP358" s="91"/>
      <c r="AQ358" s="86"/>
      <c r="AR358" s="87"/>
      <c r="AS358" s="90"/>
      <c r="AT358" s="91"/>
      <c r="AU358" s="86"/>
      <c r="AV358" s="87"/>
      <c r="AW358" s="90"/>
      <c r="AX358" s="197"/>
      <c r="AZ358" s="92"/>
      <c r="BB358" s="99">
        <f t="shared" si="238"/>
        <v>104506.596208</v>
      </c>
      <c r="BC358" s="93"/>
      <c r="BD358" s="93"/>
      <c r="BE358" s="93"/>
      <c r="BF358" s="93"/>
      <c r="BG358" s="93"/>
      <c r="BH358" s="93"/>
      <c r="BI358" s="93"/>
      <c r="BJ358" s="93"/>
      <c r="BK358" s="94">
        <f t="shared" si="211"/>
        <v>1</v>
      </c>
      <c r="BM358" s="95">
        <f t="shared" si="212"/>
        <v>104506.596208</v>
      </c>
      <c r="BN358" s="96">
        <f t="shared" si="213"/>
        <v>104506.596208</v>
      </c>
      <c r="BO358" s="248">
        <f t="shared" si="239"/>
        <v>104506.596208</v>
      </c>
      <c r="BP358" s="183">
        <f t="shared" si="214"/>
        <v>104506.596208</v>
      </c>
      <c r="BQ358" s="184">
        <f t="shared" si="215"/>
        <v>0</v>
      </c>
      <c r="BR358" s="232">
        <f t="shared" si="216"/>
        <v>0</v>
      </c>
      <c r="BS358" s="184"/>
      <c r="BT358" s="97"/>
      <c r="BU358" s="171">
        <f t="shared" si="217"/>
        <v>104507</v>
      </c>
      <c r="BV358" s="175">
        <f t="shared" si="218"/>
        <v>19856</v>
      </c>
      <c r="BW358" s="176">
        <f t="shared" si="219"/>
        <v>124363</v>
      </c>
    </row>
    <row r="359" spans="1:209" ht="84.95" customHeight="1" x14ac:dyDescent="0.3">
      <c r="A359" s="214">
        <v>515</v>
      </c>
      <c r="B359" s="104" t="s">
        <v>1051</v>
      </c>
      <c r="C359" s="217" t="s">
        <v>907</v>
      </c>
      <c r="D359" s="206">
        <v>22694</v>
      </c>
      <c r="E359" s="74">
        <f t="shared" si="234"/>
        <v>1275.4028000000001</v>
      </c>
      <c r="F359" s="75">
        <f t="shared" si="235"/>
        <v>23969.4028</v>
      </c>
      <c r="G359" s="74">
        <f t="shared" si="236"/>
        <v>4554.1865319999997</v>
      </c>
      <c r="H359" s="76">
        <f t="shared" si="237"/>
        <v>28523.589332</v>
      </c>
      <c r="I359" s="105"/>
      <c r="J359" s="118"/>
      <c r="K359" s="130"/>
      <c r="L359" s="80"/>
      <c r="M359" s="81">
        <f t="shared" si="220"/>
        <v>0</v>
      </c>
      <c r="N359" s="82"/>
      <c r="O359" s="83">
        <f t="shared" si="221"/>
        <v>0</v>
      </c>
      <c r="P359" s="83">
        <f t="shared" si="222"/>
        <v>0</v>
      </c>
      <c r="Q359" s="108"/>
      <c r="R359" s="80"/>
      <c r="S359" s="81">
        <f t="shared" si="223"/>
        <v>0</v>
      </c>
      <c r="T359" s="82"/>
      <c r="U359" s="83">
        <f t="shared" si="224"/>
        <v>0</v>
      </c>
      <c r="V359" s="83">
        <f t="shared" si="225"/>
        <v>0</v>
      </c>
      <c r="W359" s="109"/>
      <c r="X359" s="80"/>
      <c r="Y359" s="81">
        <f t="shared" si="226"/>
        <v>0</v>
      </c>
      <c r="Z359" s="82"/>
      <c r="AA359" s="83">
        <f t="shared" si="227"/>
        <v>0</v>
      </c>
      <c r="AB359" s="83">
        <f t="shared" si="228"/>
        <v>0</v>
      </c>
      <c r="AC359" s="109"/>
      <c r="AD359" s="85" t="e">
        <f t="shared" si="210"/>
        <v>#DIV/0!</v>
      </c>
      <c r="AE359" s="86"/>
      <c r="AF359" s="87"/>
      <c r="AG359" s="88"/>
      <c r="AH359" s="114"/>
      <c r="AI359" s="86"/>
      <c r="AJ359" s="87"/>
      <c r="AK359" s="88"/>
      <c r="AL359" s="114"/>
      <c r="AM359" s="86"/>
      <c r="AN359" s="87"/>
      <c r="AO359" s="90"/>
      <c r="AP359" s="91"/>
      <c r="AQ359" s="86"/>
      <c r="AR359" s="87"/>
      <c r="AS359" s="90"/>
      <c r="AT359" s="91"/>
      <c r="AU359" s="86"/>
      <c r="AV359" s="87"/>
      <c r="AW359" s="90"/>
      <c r="AX359" s="197"/>
      <c r="AZ359" s="92"/>
      <c r="BB359" s="99">
        <f t="shared" si="238"/>
        <v>26126.649052000001</v>
      </c>
      <c r="BC359" s="93"/>
      <c r="BD359" s="93"/>
      <c r="BE359" s="93"/>
      <c r="BF359" s="93"/>
      <c r="BG359" s="93"/>
      <c r="BH359" s="93"/>
      <c r="BI359" s="93"/>
      <c r="BJ359" s="93"/>
      <c r="BK359" s="94">
        <f t="shared" si="211"/>
        <v>1</v>
      </c>
      <c r="BM359" s="95">
        <f t="shared" si="212"/>
        <v>26126.649052000001</v>
      </c>
      <c r="BN359" s="96">
        <f t="shared" si="213"/>
        <v>26126.649052000001</v>
      </c>
      <c r="BO359" s="248">
        <f t="shared" si="239"/>
        <v>26126.649052000001</v>
      </c>
      <c r="BP359" s="183">
        <f t="shared" si="214"/>
        <v>26126.649052000001</v>
      </c>
      <c r="BQ359" s="184">
        <f t="shared" si="215"/>
        <v>0</v>
      </c>
      <c r="BR359" s="232">
        <f t="shared" si="216"/>
        <v>0</v>
      </c>
      <c r="BS359" s="184"/>
      <c r="BT359" s="97"/>
      <c r="BU359" s="171">
        <f t="shared" si="217"/>
        <v>26127</v>
      </c>
      <c r="BV359" s="175">
        <f t="shared" si="218"/>
        <v>4964</v>
      </c>
      <c r="BW359" s="176">
        <f t="shared" si="219"/>
        <v>31091</v>
      </c>
    </row>
    <row r="360" spans="1:209" ht="84.95" customHeight="1" x14ac:dyDescent="0.3">
      <c r="A360" s="214">
        <v>516</v>
      </c>
      <c r="B360" s="104" t="s">
        <v>1052</v>
      </c>
      <c r="C360" s="217" t="s">
        <v>907</v>
      </c>
      <c r="D360" s="206">
        <v>11347</v>
      </c>
      <c r="E360" s="74">
        <f t="shared" si="234"/>
        <v>637.70140000000004</v>
      </c>
      <c r="F360" s="75">
        <f t="shared" si="235"/>
        <v>11984.7014</v>
      </c>
      <c r="G360" s="74">
        <f t="shared" si="236"/>
        <v>2277.0932659999999</v>
      </c>
      <c r="H360" s="76">
        <f t="shared" si="237"/>
        <v>14261.794666</v>
      </c>
      <c r="I360" s="105"/>
      <c r="J360" s="118"/>
      <c r="K360" s="130"/>
      <c r="L360" s="80"/>
      <c r="M360" s="81">
        <f t="shared" si="220"/>
        <v>0</v>
      </c>
      <c r="N360" s="82"/>
      <c r="O360" s="83">
        <f t="shared" si="221"/>
        <v>0</v>
      </c>
      <c r="P360" s="83">
        <f t="shared" si="222"/>
        <v>0</v>
      </c>
      <c r="Q360" s="108"/>
      <c r="R360" s="80"/>
      <c r="S360" s="81">
        <f t="shared" si="223"/>
        <v>0</v>
      </c>
      <c r="T360" s="82"/>
      <c r="U360" s="83">
        <f t="shared" si="224"/>
        <v>0</v>
      </c>
      <c r="V360" s="83">
        <f t="shared" si="225"/>
        <v>0</v>
      </c>
      <c r="W360" s="109"/>
      <c r="X360" s="80"/>
      <c r="Y360" s="81">
        <f t="shared" si="226"/>
        <v>0</v>
      </c>
      <c r="Z360" s="82"/>
      <c r="AA360" s="83">
        <f t="shared" si="227"/>
        <v>0</v>
      </c>
      <c r="AB360" s="83">
        <f t="shared" si="228"/>
        <v>0</v>
      </c>
      <c r="AC360" s="109"/>
      <c r="AD360" s="85" t="e">
        <f t="shared" si="210"/>
        <v>#DIV/0!</v>
      </c>
      <c r="AE360" s="86"/>
      <c r="AF360" s="87"/>
      <c r="AG360" s="88"/>
      <c r="AH360" s="114"/>
      <c r="AI360" s="86"/>
      <c r="AJ360" s="87"/>
      <c r="AK360" s="88"/>
      <c r="AL360" s="114"/>
      <c r="AM360" s="86"/>
      <c r="AN360" s="87"/>
      <c r="AO360" s="90"/>
      <c r="AP360" s="91"/>
      <c r="AQ360" s="86"/>
      <c r="AR360" s="87"/>
      <c r="AS360" s="90"/>
      <c r="AT360" s="91"/>
      <c r="AU360" s="86"/>
      <c r="AV360" s="87"/>
      <c r="AW360" s="90"/>
      <c r="AX360" s="197"/>
      <c r="AZ360" s="92"/>
      <c r="BB360" s="99">
        <f t="shared" si="238"/>
        <v>13063.324526</v>
      </c>
      <c r="BC360" s="93"/>
      <c r="BD360" s="93"/>
      <c r="BE360" s="93"/>
      <c r="BF360" s="93"/>
      <c r="BG360" s="93"/>
      <c r="BH360" s="93"/>
      <c r="BI360" s="93"/>
      <c r="BJ360" s="93"/>
      <c r="BK360" s="94">
        <f t="shared" si="211"/>
        <v>1</v>
      </c>
      <c r="BM360" s="95">
        <f t="shared" si="212"/>
        <v>13063.324526</v>
      </c>
      <c r="BN360" s="96">
        <f t="shared" si="213"/>
        <v>13063.324526</v>
      </c>
      <c r="BO360" s="248">
        <f t="shared" si="239"/>
        <v>13063.324526</v>
      </c>
      <c r="BP360" s="183">
        <f t="shared" si="214"/>
        <v>13063.324526</v>
      </c>
      <c r="BQ360" s="184">
        <f t="shared" si="215"/>
        <v>0</v>
      </c>
      <c r="BR360" s="232">
        <f t="shared" si="216"/>
        <v>0</v>
      </c>
      <c r="BS360" s="184"/>
      <c r="BT360" s="97"/>
      <c r="BU360" s="171">
        <f t="shared" si="217"/>
        <v>13063</v>
      </c>
      <c r="BV360" s="175">
        <f t="shared" si="218"/>
        <v>2482</v>
      </c>
      <c r="BW360" s="176">
        <f t="shared" si="219"/>
        <v>15545</v>
      </c>
    </row>
    <row r="361" spans="1:209" ht="84.95" customHeight="1" x14ac:dyDescent="0.3">
      <c r="A361" s="214">
        <v>517</v>
      </c>
      <c r="B361" s="104" t="s">
        <v>1053</v>
      </c>
      <c r="C361" s="217" t="s">
        <v>907</v>
      </c>
      <c r="D361" s="206">
        <v>16075</v>
      </c>
      <c r="E361" s="74">
        <f t="shared" si="234"/>
        <v>903.41499999999996</v>
      </c>
      <c r="F361" s="75">
        <f t="shared" si="235"/>
        <v>16978.415000000001</v>
      </c>
      <c r="G361" s="74">
        <f t="shared" si="236"/>
        <v>3225.89885</v>
      </c>
      <c r="H361" s="76">
        <f t="shared" si="237"/>
        <v>20204.313850000002</v>
      </c>
      <c r="I361" s="105"/>
      <c r="J361" s="118"/>
      <c r="K361" s="130"/>
      <c r="L361" s="80"/>
      <c r="M361" s="81">
        <f t="shared" si="220"/>
        <v>0</v>
      </c>
      <c r="N361" s="82"/>
      <c r="O361" s="83">
        <f t="shared" si="221"/>
        <v>0</v>
      </c>
      <c r="P361" s="83">
        <f t="shared" si="222"/>
        <v>0</v>
      </c>
      <c r="Q361" s="108"/>
      <c r="R361" s="80"/>
      <c r="S361" s="81">
        <f t="shared" si="223"/>
        <v>0</v>
      </c>
      <c r="T361" s="82"/>
      <c r="U361" s="83">
        <f t="shared" si="224"/>
        <v>0</v>
      </c>
      <c r="V361" s="83">
        <f t="shared" si="225"/>
        <v>0</v>
      </c>
      <c r="W361" s="109"/>
      <c r="X361" s="80"/>
      <c r="Y361" s="81">
        <f t="shared" si="226"/>
        <v>0</v>
      </c>
      <c r="Z361" s="82"/>
      <c r="AA361" s="83">
        <f t="shared" si="227"/>
        <v>0</v>
      </c>
      <c r="AB361" s="83">
        <f t="shared" si="228"/>
        <v>0</v>
      </c>
      <c r="AC361" s="109"/>
      <c r="AD361" s="85" t="e">
        <f t="shared" si="210"/>
        <v>#DIV/0!</v>
      </c>
      <c r="AE361" s="86"/>
      <c r="AF361" s="87"/>
      <c r="AG361" s="88"/>
      <c r="AH361" s="114"/>
      <c r="AI361" s="86"/>
      <c r="AJ361" s="87"/>
      <c r="AK361" s="88"/>
      <c r="AL361" s="114"/>
      <c r="AM361" s="86"/>
      <c r="AN361" s="87"/>
      <c r="AO361" s="90"/>
      <c r="AP361" s="91"/>
      <c r="AQ361" s="86"/>
      <c r="AR361" s="87"/>
      <c r="AS361" s="90"/>
      <c r="AT361" s="91"/>
      <c r="AU361" s="86"/>
      <c r="AV361" s="87"/>
      <c r="AW361" s="90"/>
      <c r="AX361" s="197"/>
      <c r="AZ361" s="92"/>
      <c r="BB361" s="99">
        <f t="shared" si="238"/>
        <v>18506.472350000004</v>
      </c>
      <c r="BC361" s="93"/>
      <c r="BD361" s="93"/>
      <c r="BE361" s="93"/>
      <c r="BF361" s="93"/>
      <c r="BG361" s="93"/>
      <c r="BH361" s="93"/>
      <c r="BI361" s="93"/>
      <c r="BJ361" s="93"/>
      <c r="BK361" s="94">
        <f t="shared" si="211"/>
        <v>1</v>
      </c>
      <c r="BM361" s="95">
        <f t="shared" si="212"/>
        <v>18506.472350000004</v>
      </c>
      <c r="BN361" s="96">
        <f t="shared" si="213"/>
        <v>18506.472350000004</v>
      </c>
      <c r="BO361" s="248">
        <f t="shared" si="239"/>
        <v>18506.472350000004</v>
      </c>
      <c r="BP361" s="183">
        <f t="shared" si="214"/>
        <v>18506.472350000004</v>
      </c>
      <c r="BQ361" s="184">
        <f t="shared" si="215"/>
        <v>0</v>
      </c>
      <c r="BR361" s="232">
        <f t="shared" si="216"/>
        <v>0</v>
      </c>
      <c r="BS361" s="184"/>
      <c r="BT361" s="97"/>
      <c r="BU361" s="171">
        <f t="shared" si="217"/>
        <v>18506</v>
      </c>
      <c r="BV361" s="175">
        <f t="shared" si="218"/>
        <v>3516</v>
      </c>
      <c r="BW361" s="176">
        <f t="shared" si="219"/>
        <v>22022</v>
      </c>
    </row>
    <row r="362" spans="1:209" ht="84.95" customHeight="1" x14ac:dyDescent="0.3">
      <c r="A362" s="214">
        <v>518</v>
      </c>
      <c r="B362" s="104" t="s">
        <v>1054</v>
      </c>
      <c r="C362" s="217" t="s">
        <v>907</v>
      </c>
      <c r="D362" s="206"/>
      <c r="E362" s="74"/>
      <c r="F362" s="75"/>
      <c r="G362" s="74"/>
      <c r="H362" s="76"/>
      <c r="I362" s="105"/>
      <c r="J362" s="118"/>
      <c r="K362" s="130"/>
      <c r="L362" s="80"/>
      <c r="M362" s="81">
        <f t="shared" si="220"/>
        <v>0</v>
      </c>
      <c r="N362" s="82"/>
      <c r="O362" s="83">
        <f t="shared" si="221"/>
        <v>0</v>
      </c>
      <c r="P362" s="83">
        <f t="shared" si="222"/>
        <v>0</v>
      </c>
      <c r="Q362" s="108"/>
      <c r="R362" s="80"/>
      <c r="S362" s="81">
        <f t="shared" si="223"/>
        <v>0</v>
      </c>
      <c r="T362" s="82"/>
      <c r="U362" s="83">
        <f t="shared" si="224"/>
        <v>0</v>
      </c>
      <c r="V362" s="83">
        <f t="shared" si="225"/>
        <v>0</v>
      </c>
      <c r="W362" s="109"/>
      <c r="X362" s="80"/>
      <c r="Y362" s="81">
        <f t="shared" si="226"/>
        <v>0</v>
      </c>
      <c r="Z362" s="82"/>
      <c r="AA362" s="83">
        <f t="shared" si="227"/>
        <v>0</v>
      </c>
      <c r="AB362" s="83">
        <f t="shared" si="228"/>
        <v>0</v>
      </c>
      <c r="AC362" s="109"/>
      <c r="AD362" s="85" t="e">
        <f t="shared" si="210"/>
        <v>#DIV/0!</v>
      </c>
      <c r="AE362" s="86"/>
      <c r="AF362" s="87"/>
      <c r="AG362" s="88"/>
      <c r="AH362" s="114"/>
      <c r="AI362" s="86"/>
      <c r="AJ362" s="87"/>
      <c r="AK362" s="88"/>
      <c r="AL362" s="114"/>
      <c r="AM362" s="86">
        <v>66302.521008403361</v>
      </c>
      <c r="AN362" s="87">
        <f>+AM362*0.19</f>
        <v>12597.478991596639</v>
      </c>
      <c r="AO362" s="90">
        <f>+AN362+AM362</f>
        <v>78900</v>
      </c>
      <c r="AP362" s="91" t="s">
        <v>1055</v>
      </c>
      <c r="AQ362" s="86"/>
      <c r="AR362" s="87"/>
      <c r="AS362" s="90"/>
      <c r="AT362" s="91"/>
      <c r="AU362" s="113">
        <v>31015.966386554624</v>
      </c>
      <c r="AV362" s="111">
        <v>5893.0336134453792</v>
      </c>
      <c r="AW362" s="112">
        <v>36909</v>
      </c>
      <c r="AX362" s="197" t="s">
        <v>1056</v>
      </c>
      <c r="AZ362" s="92"/>
      <c r="BB362" s="99"/>
      <c r="BC362" s="93"/>
      <c r="BD362" s="93"/>
      <c r="BE362" s="93"/>
      <c r="BF362" s="93"/>
      <c r="BG362" s="93"/>
      <c r="BH362" s="93">
        <f>+AM362</f>
        <v>66302.521008403361</v>
      </c>
      <c r="BI362" s="93"/>
      <c r="BJ362" s="93">
        <f>+AU362</f>
        <v>31015.966386554624</v>
      </c>
      <c r="BK362" s="94">
        <f t="shared" si="211"/>
        <v>2</v>
      </c>
      <c r="BM362" s="95">
        <f t="shared" si="212"/>
        <v>48659.243697478989</v>
      </c>
      <c r="BN362" s="96">
        <f t="shared" si="213"/>
        <v>66302.521008403361</v>
      </c>
      <c r="BO362" s="248">
        <f>(SUM(BB362:BJ362)-BN362)/(BK362-1)</f>
        <v>31015.966386554617</v>
      </c>
      <c r="BP362" s="183">
        <f t="shared" si="214"/>
        <v>45347.95213612706</v>
      </c>
      <c r="BQ362" s="184">
        <f t="shared" si="215"/>
        <v>24951.36205781878</v>
      </c>
      <c r="BR362" s="232">
        <f t="shared" si="216"/>
        <v>0.51277743264866027</v>
      </c>
      <c r="BS362" s="184"/>
      <c r="BT362" s="97"/>
      <c r="BU362" s="171">
        <f t="shared" si="217"/>
        <v>48659</v>
      </c>
      <c r="BV362" s="175">
        <f t="shared" si="218"/>
        <v>9245</v>
      </c>
      <c r="BW362" s="176">
        <f t="shared" si="219"/>
        <v>57904</v>
      </c>
    </row>
    <row r="363" spans="1:209" ht="84.95" customHeight="1" x14ac:dyDescent="0.3">
      <c r="A363" s="214">
        <v>519</v>
      </c>
      <c r="B363" s="104" t="s">
        <v>1057</v>
      </c>
      <c r="C363" s="217" t="s">
        <v>907</v>
      </c>
      <c r="D363" s="206">
        <v>22221</v>
      </c>
      <c r="E363" s="74">
        <f t="shared" ref="E363:E377" si="240">+D363*0.0562</f>
        <v>1248.8201999999999</v>
      </c>
      <c r="F363" s="75">
        <f t="shared" ref="F363:F377" si="241">+E363+D363</f>
        <v>23469.820199999998</v>
      </c>
      <c r="G363" s="74">
        <f t="shared" ref="G363:G377" si="242">+F363*0.19</f>
        <v>4459.2658379999993</v>
      </c>
      <c r="H363" s="76">
        <f t="shared" ref="H363:H377" si="243">+G363+F363</f>
        <v>27929.086037999998</v>
      </c>
      <c r="I363" s="105"/>
      <c r="J363" s="118"/>
      <c r="K363" s="130"/>
      <c r="L363" s="80"/>
      <c r="M363" s="81">
        <f t="shared" si="220"/>
        <v>0</v>
      </c>
      <c r="N363" s="82"/>
      <c r="O363" s="83">
        <f t="shared" si="221"/>
        <v>0</v>
      </c>
      <c r="P363" s="83">
        <f t="shared" si="222"/>
        <v>0</v>
      </c>
      <c r="Q363" s="108"/>
      <c r="R363" s="80"/>
      <c r="S363" s="81">
        <f t="shared" si="223"/>
        <v>0</v>
      </c>
      <c r="T363" s="82"/>
      <c r="U363" s="83">
        <f t="shared" si="224"/>
        <v>0</v>
      </c>
      <c r="V363" s="83">
        <f t="shared" si="225"/>
        <v>0</v>
      </c>
      <c r="W363" s="109"/>
      <c r="X363" s="80"/>
      <c r="Y363" s="81">
        <f t="shared" si="226"/>
        <v>0</v>
      </c>
      <c r="Z363" s="82"/>
      <c r="AA363" s="83">
        <f t="shared" si="227"/>
        <v>0</v>
      </c>
      <c r="AB363" s="83">
        <f t="shared" si="228"/>
        <v>0</v>
      </c>
      <c r="AC363" s="109"/>
      <c r="AD363" s="85" t="e">
        <f t="shared" si="210"/>
        <v>#DIV/0!</v>
      </c>
      <c r="AE363" s="86"/>
      <c r="AF363" s="87"/>
      <c r="AG363" s="88"/>
      <c r="AH363" s="114"/>
      <c r="AI363" s="86"/>
      <c r="AJ363" s="87"/>
      <c r="AK363" s="88"/>
      <c r="AL363" s="114"/>
      <c r="AM363" s="86"/>
      <c r="AN363" s="87"/>
      <c r="AO363" s="90"/>
      <c r="AP363" s="91"/>
      <c r="AQ363" s="86"/>
      <c r="AR363" s="87"/>
      <c r="AS363" s="90"/>
      <c r="AT363" s="91"/>
      <c r="AU363" s="86"/>
      <c r="AV363" s="87"/>
      <c r="AW363" s="90"/>
      <c r="AX363" s="197"/>
      <c r="AZ363" s="92"/>
      <c r="BB363" s="99">
        <f t="shared" ref="BB363:BB377" si="244">+F363*1.09</f>
        <v>25582.104018000002</v>
      </c>
      <c r="BC363" s="93"/>
      <c r="BD363" s="93"/>
      <c r="BE363" s="93"/>
      <c r="BF363" s="93"/>
      <c r="BG363" s="93"/>
      <c r="BH363" s="93"/>
      <c r="BI363" s="93"/>
      <c r="BJ363" s="93"/>
      <c r="BK363" s="94">
        <f t="shared" si="211"/>
        <v>1</v>
      </c>
      <c r="BM363" s="95">
        <f t="shared" si="212"/>
        <v>25582.104018000002</v>
      </c>
      <c r="BN363" s="96">
        <f t="shared" si="213"/>
        <v>25582.104018000002</v>
      </c>
      <c r="BO363" s="248">
        <f t="shared" ref="BO363:BO377" si="245">+BM363</f>
        <v>25582.104018000002</v>
      </c>
      <c r="BP363" s="183">
        <f t="shared" si="214"/>
        <v>25582.104018000002</v>
      </c>
      <c r="BQ363" s="184">
        <f t="shared" si="215"/>
        <v>0</v>
      </c>
      <c r="BR363" s="232">
        <f t="shared" si="216"/>
        <v>0</v>
      </c>
      <c r="BS363" s="184"/>
      <c r="BT363" s="97"/>
      <c r="BU363" s="171">
        <f t="shared" si="217"/>
        <v>25582</v>
      </c>
      <c r="BV363" s="175">
        <f t="shared" si="218"/>
        <v>4861</v>
      </c>
      <c r="BW363" s="176">
        <f t="shared" si="219"/>
        <v>30443</v>
      </c>
    </row>
    <row r="364" spans="1:209" s="120" customFormat="1" ht="84.95" customHeight="1" x14ac:dyDescent="0.3">
      <c r="A364" s="214">
        <v>520</v>
      </c>
      <c r="B364" s="104" t="s">
        <v>1058</v>
      </c>
      <c r="C364" s="217" t="s">
        <v>907</v>
      </c>
      <c r="D364" s="206">
        <v>642996</v>
      </c>
      <c r="E364" s="74">
        <f t="shared" si="240"/>
        <v>36136.375200000002</v>
      </c>
      <c r="F364" s="75">
        <f t="shared" si="241"/>
        <v>679132.37520000001</v>
      </c>
      <c r="G364" s="74">
        <f t="shared" si="242"/>
        <v>129035.15128800001</v>
      </c>
      <c r="H364" s="76">
        <f t="shared" si="243"/>
        <v>808167.52648800006</v>
      </c>
      <c r="I364" s="105"/>
      <c r="J364" s="118"/>
      <c r="K364" s="130"/>
      <c r="L364" s="80"/>
      <c r="M364" s="81">
        <f t="shared" si="220"/>
        <v>0</v>
      </c>
      <c r="N364" s="82"/>
      <c r="O364" s="83">
        <f t="shared" si="221"/>
        <v>0</v>
      </c>
      <c r="P364" s="83">
        <f t="shared" si="222"/>
        <v>0</v>
      </c>
      <c r="Q364" s="108"/>
      <c r="R364" s="80"/>
      <c r="S364" s="81">
        <f t="shared" si="223"/>
        <v>0</v>
      </c>
      <c r="T364" s="82"/>
      <c r="U364" s="83">
        <f t="shared" si="224"/>
        <v>0</v>
      </c>
      <c r="V364" s="83">
        <f t="shared" si="225"/>
        <v>0</v>
      </c>
      <c r="W364" s="109"/>
      <c r="X364" s="80"/>
      <c r="Y364" s="81">
        <f t="shared" si="226"/>
        <v>0</v>
      </c>
      <c r="Z364" s="82"/>
      <c r="AA364" s="83">
        <f t="shared" si="227"/>
        <v>0</v>
      </c>
      <c r="AB364" s="83">
        <f t="shared" si="228"/>
        <v>0</v>
      </c>
      <c r="AC364" s="109"/>
      <c r="AD364" s="85" t="e">
        <f t="shared" si="210"/>
        <v>#DIV/0!</v>
      </c>
      <c r="AE364" s="86"/>
      <c r="AF364" s="87"/>
      <c r="AG364" s="88"/>
      <c r="AH364" s="114"/>
      <c r="AI364" s="86"/>
      <c r="AJ364" s="87"/>
      <c r="AK364" s="88"/>
      <c r="AL364" s="114"/>
      <c r="AM364" s="86"/>
      <c r="AN364" s="87"/>
      <c r="AO364" s="90"/>
      <c r="AP364" s="91"/>
      <c r="AQ364" s="86"/>
      <c r="AR364" s="87"/>
      <c r="AS364" s="90"/>
      <c r="AT364" s="91"/>
      <c r="AU364" s="86"/>
      <c r="AV364" s="87"/>
      <c r="AW364" s="90"/>
      <c r="AX364" s="197"/>
      <c r="AY364" s="243"/>
      <c r="AZ364" s="92"/>
      <c r="BA364" s="29"/>
      <c r="BB364" s="99">
        <f t="shared" si="244"/>
        <v>740254.2889680001</v>
      </c>
      <c r="BC364" s="93"/>
      <c r="BD364" s="93"/>
      <c r="BE364" s="93"/>
      <c r="BF364" s="93"/>
      <c r="BG364" s="93"/>
      <c r="BH364" s="93"/>
      <c r="BI364" s="93"/>
      <c r="BJ364" s="93"/>
      <c r="BK364" s="94">
        <f t="shared" si="211"/>
        <v>1</v>
      </c>
      <c r="BL364" s="35"/>
      <c r="BM364" s="95">
        <f t="shared" si="212"/>
        <v>740254.2889680001</v>
      </c>
      <c r="BN364" s="96">
        <f t="shared" si="213"/>
        <v>740254.2889680001</v>
      </c>
      <c r="BO364" s="248">
        <f t="shared" si="245"/>
        <v>740254.2889680001</v>
      </c>
      <c r="BP364" s="183">
        <f t="shared" si="214"/>
        <v>740254.2889680001</v>
      </c>
      <c r="BQ364" s="184">
        <f t="shared" si="215"/>
        <v>0</v>
      </c>
      <c r="BR364" s="232">
        <f t="shared" si="216"/>
        <v>0</v>
      </c>
      <c r="BS364" s="184"/>
      <c r="BT364" s="97"/>
      <c r="BU364" s="171">
        <f t="shared" si="217"/>
        <v>740254</v>
      </c>
      <c r="BV364" s="175">
        <f t="shared" si="218"/>
        <v>140648</v>
      </c>
      <c r="BW364" s="176">
        <f t="shared" si="219"/>
        <v>880902</v>
      </c>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119"/>
      <c r="ES364" s="119"/>
      <c r="ET364" s="119"/>
      <c r="EU364" s="119"/>
      <c r="EV364" s="119"/>
      <c r="EW364" s="119"/>
      <c r="EX364" s="119"/>
      <c r="EY364" s="119"/>
      <c r="EZ364" s="119"/>
      <c r="FA364" s="119"/>
      <c r="FB364" s="119"/>
      <c r="FC364" s="119"/>
      <c r="FD364" s="119"/>
      <c r="FE364" s="119"/>
      <c r="FF364" s="119"/>
      <c r="FG364" s="119"/>
      <c r="FH364" s="119"/>
      <c r="FI364" s="119"/>
      <c r="FJ364" s="119"/>
      <c r="FK364" s="119"/>
      <c r="FL364" s="119"/>
      <c r="FM364" s="119"/>
      <c r="FN364" s="119"/>
      <c r="FO364" s="119"/>
      <c r="FP364" s="119"/>
      <c r="FQ364" s="119"/>
      <c r="FR364" s="119"/>
      <c r="FS364" s="119"/>
      <c r="FT364" s="119"/>
      <c r="FU364" s="119"/>
      <c r="FV364" s="119"/>
      <c r="FW364" s="119"/>
      <c r="FX364" s="119"/>
      <c r="FY364" s="119"/>
      <c r="FZ364" s="119"/>
      <c r="GA364" s="119"/>
      <c r="GB364" s="119"/>
      <c r="GC364" s="119"/>
      <c r="GD364" s="119"/>
      <c r="GE364" s="119"/>
      <c r="GF364" s="119"/>
      <c r="GG364" s="119"/>
      <c r="GH364" s="119"/>
      <c r="GI364" s="119"/>
      <c r="GJ364" s="119"/>
      <c r="GK364" s="119"/>
      <c r="GL364" s="119"/>
      <c r="GM364" s="119"/>
      <c r="GN364" s="119"/>
      <c r="GO364" s="119"/>
      <c r="GP364" s="119"/>
      <c r="GQ364" s="119"/>
      <c r="GR364" s="119"/>
      <c r="GS364" s="119"/>
      <c r="GT364" s="119"/>
      <c r="GU364" s="119"/>
      <c r="GV364" s="119"/>
      <c r="GW364" s="119"/>
      <c r="GX364" s="119"/>
      <c r="GY364" s="119"/>
      <c r="GZ364" s="119"/>
      <c r="HA364" s="119"/>
    </row>
    <row r="365" spans="1:209" s="120" customFormat="1" ht="84.95" customHeight="1" x14ac:dyDescent="0.3">
      <c r="A365" s="214">
        <v>521</v>
      </c>
      <c r="B365" s="104" t="s">
        <v>1059</v>
      </c>
      <c r="C365" s="217" t="s">
        <v>907</v>
      </c>
      <c r="D365" s="206">
        <v>179661</v>
      </c>
      <c r="E365" s="74">
        <f t="shared" si="240"/>
        <v>10096.948200000001</v>
      </c>
      <c r="F365" s="75">
        <f t="shared" si="241"/>
        <v>189757.94820000001</v>
      </c>
      <c r="G365" s="74">
        <f t="shared" si="242"/>
        <v>36054.010158000005</v>
      </c>
      <c r="H365" s="76">
        <f t="shared" si="243"/>
        <v>225811.95835800003</v>
      </c>
      <c r="I365" s="105"/>
      <c r="J365" s="118"/>
      <c r="K365" s="130"/>
      <c r="L365" s="80"/>
      <c r="M365" s="81">
        <f t="shared" si="220"/>
        <v>0</v>
      </c>
      <c r="N365" s="82"/>
      <c r="O365" s="83">
        <f t="shared" si="221"/>
        <v>0</v>
      </c>
      <c r="P365" s="83">
        <f t="shared" si="222"/>
        <v>0</v>
      </c>
      <c r="Q365" s="108"/>
      <c r="R365" s="80"/>
      <c r="S365" s="81">
        <f t="shared" si="223"/>
        <v>0</v>
      </c>
      <c r="T365" s="82"/>
      <c r="U365" s="83">
        <f t="shared" si="224"/>
        <v>0</v>
      </c>
      <c r="V365" s="83">
        <f t="shared" si="225"/>
        <v>0</v>
      </c>
      <c r="W365" s="109"/>
      <c r="X365" s="80"/>
      <c r="Y365" s="81">
        <f t="shared" si="226"/>
        <v>0</v>
      </c>
      <c r="Z365" s="82"/>
      <c r="AA365" s="83">
        <f t="shared" si="227"/>
        <v>0</v>
      </c>
      <c r="AB365" s="83">
        <f t="shared" si="228"/>
        <v>0</v>
      </c>
      <c r="AC365" s="109"/>
      <c r="AD365" s="85" t="e">
        <f t="shared" si="210"/>
        <v>#DIV/0!</v>
      </c>
      <c r="AE365" s="86"/>
      <c r="AF365" s="87"/>
      <c r="AG365" s="88"/>
      <c r="AH365" s="114"/>
      <c r="AI365" s="86"/>
      <c r="AJ365" s="87"/>
      <c r="AK365" s="88"/>
      <c r="AL365" s="114"/>
      <c r="AM365" s="86"/>
      <c r="AN365" s="87"/>
      <c r="AO365" s="90"/>
      <c r="AP365" s="91"/>
      <c r="AQ365" s="86"/>
      <c r="AR365" s="87"/>
      <c r="AS365" s="90"/>
      <c r="AT365" s="91"/>
      <c r="AU365" s="86"/>
      <c r="AV365" s="87"/>
      <c r="AW365" s="90"/>
      <c r="AX365" s="197"/>
      <c r="AY365" s="243"/>
      <c r="AZ365" s="92"/>
      <c r="BA365" s="29"/>
      <c r="BB365" s="99">
        <f t="shared" si="244"/>
        <v>206836.16353800002</v>
      </c>
      <c r="BC365" s="93"/>
      <c r="BD365" s="93"/>
      <c r="BE365" s="93"/>
      <c r="BF365" s="93"/>
      <c r="BG365" s="93"/>
      <c r="BH365" s="93"/>
      <c r="BI365" s="93"/>
      <c r="BJ365" s="93"/>
      <c r="BK365" s="94">
        <f t="shared" si="211"/>
        <v>1</v>
      </c>
      <c r="BL365" s="35"/>
      <c r="BM365" s="95">
        <f t="shared" si="212"/>
        <v>206836.16353800002</v>
      </c>
      <c r="BN365" s="96">
        <f t="shared" si="213"/>
        <v>206836.16353800002</v>
      </c>
      <c r="BO365" s="248">
        <f t="shared" si="245"/>
        <v>206836.16353800002</v>
      </c>
      <c r="BP365" s="183">
        <f t="shared" si="214"/>
        <v>206836.16353800002</v>
      </c>
      <c r="BQ365" s="184">
        <f t="shared" si="215"/>
        <v>0</v>
      </c>
      <c r="BR365" s="232">
        <f t="shared" si="216"/>
        <v>0</v>
      </c>
      <c r="BS365" s="184"/>
      <c r="BT365" s="97"/>
      <c r="BU365" s="171">
        <f t="shared" si="217"/>
        <v>206836</v>
      </c>
      <c r="BV365" s="175">
        <f t="shared" si="218"/>
        <v>39299</v>
      </c>
      <c r="BW365" s="176">
        <f t="shared" si="219"/>
        <v>246135</v>
      </c>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119"/>
      <c r="ES365" s="119"/>
      <c r="ET365" s="119"/>
      <c r="EU365" s="119"/>
      <c r="EV365" s="119"/>
      <c r="EW365" s="119"/>
      <c r="EX365" s="119"/>
      <c r="EY365" s="119"/>
      <c r="EZ365" s="119"/>
      <c r="FA365" s="119"/>
      <c r="FB365" s="119"/>
      <c r="FC365" s="119"/>
      <c r="FD365" s="119"/>
      <c r="FE365" s="119"/>
      <c r="FF365" s="119"/>
      <c r="FG365" s="119"/>
      <c r="FH365" s="119"/>
      <c r="FI365" s="119"/>
      <c r="FJ365" s="119"/>
      <c r="FK365" s="119"/>
      <c r="FL365" s="119"/>
      <c r="FM365" s="119"/>
      <c r="FN365" s="119"/>
      <c r="FO365" s="119"/>
      <c r="FP365" s="119"/>
      <c r="FQ365" s="119"/>
      <c r="FR365" s="119"/>
      <c r="FS365" s="119"/>
      <c r="FT365" s="119"/>
      <c r="FU365" s="119"/>
      <c r="FV365" s="119"/>
      <c r="FW365" s="119"/>
      <c r="FX365" s="119"/>
      <c r="FY365" s="119"/>
      <c r="FZ365" s="119"/>
      <c r="GA365" s="119"/>
      <c r="GB365" s="119"/>
      <c r="GC365" s="119"/>
      <c r="GD365" s="119"/>
      <c r="GE365" s="119"/>
      <c r="GF365" s="119"/>
      <c r="GG365" s="119"/>
      <c r="GH365" s="119"/>
      <c r="GI365" s="119"/>
      <c r="GJ365" s="119"/>
      <c r="GK365" s="119"/>
      <c r="GL365" s="119"/>
      <c r="GM365" s="119"/>
      <c r="GN365" s="119"/>
      <c r="GO365" s="119"/>
      <c r="GP365" s="119"/>
      <c r="GQ365" s="119"/>
      <c r="GR365" s="119"/>
      <c r="GS365" s="119"/>
      <c r="GT365" s="119"/>
      <c r="GU365" s="119"/>
      <c r="GV365" s="119"/>
      <c r="GW365" s="119"/>
      <c r="GX365" s="119"/>
      <c r="GY365" s="119"/>
      <c r="GZ365" s="119"/>
      <c r="HA365" s="119"/>
    </row>
    <row r="366" spans="1:209" s="120" customFormat="1" ht="84.95" customHeight="1" x14ac:dyDescent="0.3">
      <c r="A366" s="214">
        <v>522</v>
      </c>
      <c r="B366" s="104" t="s">
        <v>1060</v>
      </c>
      <c r="C366" s="217" t="s">
        <v>907</v>
      </c>
      <c r="D366" s="206">
        <v>91721</v>
      </c>
      <c r="E366" s="74">
        <f t="shared" si="240"/>
        <v>5154.7201999999997</v>
      </c>
      <c r="F366" s="75">
        <f t="shared" si="241"/>
        <v>96875.720199999996</v>
      </c>
      <c r="G366" s="74">
        <f t="shared" si="242"/>
        <v>18406.386837999999</v>
      </c>
      <c r="H366" s="76">
        <f t="shared" si="243"/>
        <v>115282.10703799999</v>
      </c>
      <c r="I366" s="105"/>
      <c r="J366" s="118"/>
      <c r="K366" s="130"/>
      <c r="L366" s="80"/>
      <c r="M366" s="81">
        <f t="shared" si="220"/>
        <v>0</v>
      </c>
      <c r="N366" s="82"/>
      <c r="O366" s="83">
        <f t="shared" si="221"/>
        <v>0</v>
      </c>
      <c r="P366" s="83">
        <f t="shared" si="222"/>
        <v>0</v>
      </c>
      <c r="Q366" s="108"/>
      <c r="R366" s="80"/>
      <c r="S366" s="81">
        <f t="shared" si="223"/>
        <v>0</v>
      </c>
      <c r="T366" s="82"/>
      <c r="U366" s="83">
        <f t="shared" si="224"/>
        <v>0</v>
      </c>
      <c r="V366" s="83">
        <f t="shared" si="225"/>
        <v>0</v>
      </c>
      <c r="W366" s="109"/>
      <c r="X366" s="80"/>
      <c r="Y366" s="81">
        <f t="shared" si="226"/>
        <v>0</v>
      </c>
      <c r="Z366" s="82"/>
      <c r="AA366" s="83">
        <f t="shared" si="227"/>
        <v>0</v>
      </c>
      <c r="AB366" s="83">
        <f t="shared" si="228"/>
        <v>0</v>
      </c>
      <c r="AC366" s="109"/>
      <c r="AD366" s="85" t="e">
        <f t="shared" si="210"/>
        <v>#DIV/0!</v>
      </c>
      <c r="AE366" s="86"/>
      <c r="AF366" s="87"/>
      <c r="AG366" s="88"/>
      <c r="AH366" s="114"/>
      <c r="AI366" s="86"/>
      <c r="AJ366" s="87"/>
      <c r="AK366" s="88"/>
      <c r="AL366" s="114"/>
      <c r="AM366" s="86"/>
      <c r="AN366" s="87"/>
      <c r="AO366" s="90"/>
      <c r="AP366" s="91"/>
      <c r="AQ366" s="86"/>
      <c r="AR366" s="87"/>
      <c r="AS366" s="90"/>
      <c r="AT366" s="91"/>
      <c r="AU366" s="86"/>
      <c r="AV366" s="87"/>
      <c r="AW366" s="90"/>
      <c r="AX366" s="197"/>
      <c r="AY366" s="243"/>
      <c r="AZ366" s="92"/>
      <c r="BA366" s="29"/>
      <c r="BB366" s="99">
        <f t="shared" si="244"/>
        <v>105594.53501800001</v>
      </c>
      <c r="BC366" s="93"/>
      <c r="BD366" s="93"/>
      <c r="BE366" s="93"/>
      <c r="BF366" s="93"/>
      <c r="BG366" s="93"/>
      <c r="BH366" s="93"/>
      <c r="BI366" s="93"/>
      <c r="BJ366" s="93"/>
      <c r="BK366" s="94">
        <f t="shared" si="211"/>
        <v>1</v>
      </c>
      <c r="BL366" s="35"/>
      <c r="BM366" s="95">
        <f t="shared" si="212"/>
        <v>105594.53501800001</v>
      </c>
      <c r="BN366" s="96">
        <f t="shared" si="213"/>
        <v>105594.53501800001</v>
      </c>
      <c r="BO366" s="248">
        <f t="shared" si="245"/>
        <v>105594.53501800001</v>
      </c>
      <c r="BP366" s="183">
        <f t="shared" si="214"/>
        <v>105594.53501800001</v>
      </c>
      <c r="BQ366" s="184">
        <f t="shared" si="215"/>
        <v>0</v>
      </c>
      <c r="BR366" s="232">
        <f t="shared" si="216"/>
        <v>0</v>
      </c>
      <c r="BS366" s="184"/>
      <c r="BT366" s="97"/>
      <c r="BU366" s="171">
        <f t="shared" si="217"/>
        <v>105595</v>
      </c>
      <c r="BV366" s="175">
        <f t="shared" si="218"/>
        <v>20063</v>
      </c>
      <c r="BW366" s="176">
        <f t="shared" si="219"/>
        <v>125658</v>
      </c>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119"/>
      <c r="ES366" s="119"/>
      <c r="ET366" s="119"/>
      <c r="EU366" s="119"/>
      <c r="EV366" s="119"/>
      <c r="EW366" s="119"/>
      <c r="EX366" s="119"/>
      <c r="EY366" s="119"/>
      <c r="EZ366" s="119"/>
      <c r="FA366" s="119"/>
      <c r="FB366" s="119"/>
      <c r="FC366" s="119"/>
      <c r="FD366" s="119"/>
      <c r="FE366" s="119"/>
      <c r="FF366" s="119"/>
      <c r="FG366" s="119"/>
      <c r="FH366" s="119"/>
      <c r="FI366" s="119"/>
      <c r="FJ366" s="119"/>
      <c r="FK366" s="119"/>
      <c r="FL366" s="119"/>
      <c r="FM366" s="119"/>
      <c r="FN366" s="119"/>
      <c r="FO366" s="119"/>
      <c r="FP366" s="119"/>
      <c r="FQ366" s="119"/>
      <c r="FR366" s="119"/>
      <c r="FS366" s="119"/>
      <c r="FT366" s="119"/>
      <c r="FU366" s="119"/>
      <c r="FV366" s="119"/>
      <c r="FW366" s="119"/>
      <c r="FX366" s="119"/>
      <c r="FY366" s="119"/>
      <c r="FZ366" s="119"/>
      <c r="GA366" s="119"/>
      <c r="GB366" s="119"/>
      <c r="GC366" s="119"/>
      <c r="GD366" s="119"/>
      <c r="GE366" s="119"/>
      <c r="GF366" s="119"/>
      <c r="GG366" s="119"/>
      <c r="GH366" s="119"/>
      <c r="GI366" s="119"/>
      <c r="GJ366" s="119"/>
      <c r="GK366" s="119"/>
      <c r="GL366" s="119"/>
      <c r="GM366" s="119"/>
      <c r="GN366" s="119"/>
      <c r="GO366" s="119"/>
      <c r="GP366" s="119"/>
      <c r="GQ366" s="119"/>
      <c r="GR366" s="119"/>
      <c r="GS366" s="119"/>
      <c r="GT366" s="119"/>
      <c r="GU366" s="119"/>
      <c r="GV366" s="119"/>
      <c r="GW366" s="119"/>
      <c r="GX366" s="119"/>
      <c r="GY366" s="119"/>
      <c r="GZ366" s="119"/>
      <c r="HA366" s="119"/>
    </row>
    <row r="367" spans="1:209" s="120" customFormat="1" ht="84.95" customHeight="1" x14ac:dyDescent="0.3">
      <c r="A367" s="214">
        <v>523</v>
      </c>
      <c r="B367" s="104" t="s">
        <v>1061</v>
      </c>
      <c r="C367" s="217" t="s">
        <v>907</v>
      </c>
      <c r="D367" s="206">
        <v>189177</v>
      </c>
      <c r="E367" s="74">
        <f t="shared" si="240"/>
        <v>10631.7474</v>
      </c>
      <c r="F367" s="75">
        <f t="shared" si="241"/>
        <v>199808.74739999999</v>
      </c>
      <c r="G367" s="74">
        <f t="shared" si="242"/>
        <v>37963.662005999999</v>
      </c>
      <c r="H367" s="76">
        <f t="shared" si="243"/>
        <v>237772.40940599999</v>
      </c>
      <c r="I367" s="105"/>
      <c r="J367" s="118"/>
      <c r="K367" s="130"/>
      <c r="L367" s="80"/>
      <c r="M367" s="81">
        <f t="shared" si="220"/>
        <v>0</v>
      </c>
      <c r="N367" s="82"/>
      <c r="O367" s="83">
        <f t="shared" si="221"/>
        <v>0</v>
      </c>
      <c r="P367" s="83">
        <f t="shared" si="222"/>
        <v>0</v>
      </c>
      <c r="Q367" s="108"/>
      <c r="R367" s="80"/>
      <c r="S367" s="81">
        <f t="shared" si="223"/>
        <v>0</v>
      </c>
      <c r="T367" s="82"/>
      <c r="U367" s="83">
        <f t="shared" si="224"/>
        <v>0</v>
      </c>
      <c r="V367" s="83">
        <f t="shared" si="225"/>
        <v>0</v>
      </c>
      <c r="W367" s="109"/>
      <c r="X367" s="80"/>
      <c r="Y367" s="81">
        <f t="shared" si="226"/>
        <v>0</v>
      </c>
      <c r="Z367" s="82"/>
      <c r="AA367" s="83">
        <f t="shared" si="227"/>
        <v>0</v>
      </c>
      <c r="AB367" s="83">
        <f t="shared" si="228"/>
        <v>0</v>
      </c>
      <c r="AC367" s="109"/>
      <c r="AD367" s="85" t="e">
        <f t="shared" si="210"/>
        <v>#DIV/0!</v>
      </c>
      <c r="AE367" s="86"/>
      <c r="AF367" s="87"/>
      <c r="AG367" s="88"/>
      <c r="AH367" s="114"/>
      <c r="AI367" s="86"/>
      <c r="AJ367" s="87"/>
      <c r="AK367" s="88"/>
      <c r="AL367" s="114"/>
      <c r="AM367" s="86"/>
      <c r="AN367" s="87"/>
      <c r="AO367" s="90"/>
      <c r="AP367" s="91"/>
      <c r="AQ367" s="86"/>
      <c r="AR367" s="87"/>
      <c r="AS367" s="90"/>
      <c r="AT367" s="91"/>
      <c r="AU367" s="86"/>
      <c r="AV367" s="87"/>
      <c r="AW367" s="90"/>
      <c r="AX367" s="197"/>
      <c r="AY367" s="243"/>
      <c r="AZ367" s="92"/>
      <c r="BA367" s="29"/>
      <c r="BB367" s="99">
        <f t="shared" si="244"/>
        <v>217791.53466600002</v>
      </c>
      <c r="BC367" s="93"/>
      <c r="BD367" s="93"/>
      <c r="BE367" s="93"/>
      <c r="BF367" s="93"/>
      <c r="BG367" s="93"/>
      <c r="BH367" s="93"/>
      <c r="BI367" s="93"/>
      <c r="BJ367" s="93"/>
      <c r="BK367" s="94">
        <f t="shared" si="211"/>
        <v>1</v>
      </c>
      <c r="BL367" s="35"/>
      <c r="BM367" s="95">
        <f t="shared" si="212"/>
        <v>217791.53466600002</v>
      </c>
      <c r="BN367" s="96">
        <f t="shared" si="213"/>
        <v>217791.53466600002</v>
      </c>
      <c r="BO367" s="248">
        <f t="shared" si="245"/>
        <v>217791.53466600002</v>
      </c>
      <c r="BP367" s="183">
        <f t="shared" si="214"/>
        <v>217791.53466600002</v>
      </c>
      <c r="BQ367" s="184">
        <f t="shared" si="215"/>
        <v>0</v>
      </c>
      <c r="BR367" s="232">
        <f t="shared" si="216"/>
        <v>0</v>
      </c>
      <c r="BS367" s="184"/>
      <c r="BT367" s="97"/>
      <c r="BU367" s="171">
        <f t="shared" si="217"/>
        <v>217792</v>
      </c>
      <c r="BV367" s="175">
        <f t="shared" si="218"/>
        <v>41380</v>
      </c>
      <c r="BW367" s="176">
        <f t="shared" si="219"/>
        <v>259172</v>
      </c>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c r="GG367" s="119"/>
      <c r="GH367" s="119"/>
      <c r="GI367" s="119"/>
      <c r="GJ367" s="119"/>
      <c r="GK367" s="119"/>
      <c r="GL367" s="119"/>
      <c r="GM367" s="119"/>
      <c r="GN367" s="119"/>
      <c r="GO367" s="119"/>
      <c r="GP367" s="119"/>
      <c r="GQ367" s="119"/>
      <c r="GR367" s="119"/>
      <c r="GS367" s="119"/>
      <c r="GT367" s="119"/>
      <c r="GU367" s="119"/>
      <c r="GV367" s="119"/>
      <c r="GW367" s="119"/>
      <c r="GX367" s="119"/>
      <c r="GY367" s="119"/>
      <c r="GZ367" s="119"/>
      <c r="HA367" s="119"/>
    </row>
    <row r="368" spans="1:209" s="117" customFormat="1" ht="84.95" customHeight="1" x14ac:dyDescent="0.3">
      <c r="A368" s="214">
        <v>524</v>
      </c>
      <c r="B368" s="104" t="s">
        <v>1062</v>
      </c>
      <c r="C368" s="217" t="s">
        <v>907</v>
      </c>
      <c r="D368" s="206">
        <v>56735</v>
      </c>
      <c r="E368" s="74">
        <f t="shared" si="240"/>
        <v>3188.5070000000001</v>
      </c>
      <c r="F368" s="75">
        <f t="shared" si="241"/>
        <v>59923.506999999998</v>
      </c>
      <c r="G368" s="74">
        <f t="shared" si="242"/>
        <v>11385.466329999999</v>
      </c>
      <c r="H368" s="76">
        <f t="shared" si="243"/>
        <v>71308.973329999993</v>
      </c>
      <c r="I368" s="105"/>
      <c r="J368" s="118"/>
      <c r="K368" s="130"/>
      <c r="L368" s="80"/>
      <c r="M368" s="81">
        <f t="shared" si="220"/>
        <v>0</v>
      </c>
      <c r="N368" s="82"/>
      <c r="O368" s="83">
        <f t="shared" si="221"/>
        <v>0</v>
      </c>
      <c r="P368" s="83">
        <f t="shared" si="222"/>
        <v>0</v>
      </c>
      <c r="Q368" s="108"/>
      <c r="R368" s="80"/>
      <c r="S368" s="81">
        <f t="shared" si="223"/>
        <v>0</v>
      </c>
      <c r="T368" s="82"/>
      <c r="U368" s="83">
        <f t="shared" si="224"/>
        <v>0</v>
      </c>
      <c r="V368" s="83">
        <f t="shared" si="225"/>
        <v>0</v>
      </c>
      <c r="W368" s="109"/>
      <c r="X368" s="80"/>
      <c r="Y368" s="81">
        <f t="shared" si="226"/>
        <v>0</v>
      </c>
      <c r="Z368" s="82"/>
      <c r="AA368" s="83">
        <f t="shared" si="227"/>
        <v>0</v>
      </c>
      <c r="AB368" s="83">
        <f t="shared" si="228"/>
        <v>0</v>
      </c>
      <c r="AC368" s="109"/>
      <c r="AD368" s="85" t="e">
        <f t="shared" si="210"/>
        <v>#DIV/0!</v>
      </c>
      <c r="AE368" s="86"/>
      <c r="AF368" s="87"/>
      <c r="AG368" s="88"/>
      <c r="AH368" s="114"/>
      <c r="AI368" s="86"/>
      <c r="AJ368" s="87"/>
      <c r="AK368" s="88"/>
      <c r="AL368" s="114"/>
      <c r="AM368" s="86"/>
      <c r="AN368" s="87"/>
      <c r="AO368" s="90"/>
      <c r="AP368" s="91"/>
      <c r="AQ368" s="86"/>
      <c r="AR368" s="87"/>
      <c r="AS368" s="90"/>
      <c r="AT368" s="91"/>
      <c r="AU368" s="86"/>
      <c r="AV368" s="87"/>
      <c r="AW368" s="90"/>
      <c r="AX368" s="197"/>
      <c r="AY368" s="243"/>
      <c r="AZ368" s="92"/>
      <c r="BA368" s="29"/>
      <c r="BB368" s="99">
        <f t="shared" si="244"/>
        <v>65316.622630000005</v>
      </c>
      <c r="BC368" s="93"/>
      <c r="BD368" s="93"/>
      <c r="BE368" s="93"/>
      <c r="BF368" s="93"/>
      <c r="BG368" s="93"/>
      <c r="BH368" s="93"/>
      <c r="BI368" s="93"/>
      <c r="BJ368" s="93"/>
      <c r="BK368" s="94">
        <f t="shared" si="211"/>
        <v>1</v>
      </c>
      <c r="BL368" s="35"/>
      <c r="BM368" s="95">
        <f t="shared" si="212"/>
        <v>65316.622630000005</v>
      </c>
      <c r="BN368" s="96">
        <f t="shared" si="213"/>
        <v>65316.622630000005</v>
      </c>
      <c r="BO368" s="248">
        <f t="shared" si="245"/>
        <v>65316.622630000005</v>
      </c>
      <c r="BP368" s="183">
        <f t="shared" si="214"/>
        <v>65316.622630000005</v>
      </c>
      <c r="BQ368" s="184">
        <f t="shared" si="215"/>
        <v>0</v>
      </c>
      <c r="BR368" s="232">
        <f t="shared" si="216"/>
        <v>0</v>
      </c>
      <c r="BS368" s="184"/>
      <c r="BT368" s="97"/>
      <c r="BU368" s="171">
        <f t="shared" si="217"/>
        <v>65317</v>
      </c>
      <c r="BV368" s="175">
        <f t="shared" si="218"/>
        <v>12410</v>
      </c>
      <c r="BW368" s="176">
        <f t="shared" si="219"/>
        <v>77727</v>
      </c>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116"/>
      <c r="ES368" s="116"/>
      <c r="ET368" s="116"/>
      <c r="EU368" s="116"/>
      <c r="EV368" s="116"/>
      <c r="EW368" s="116"/>
      <c r="EX368" s="116"/>
      <c r="EY368" s="116"/>
      <c r="EZ368" s="116"/>
      <c r="FA368" s="116"/>
      <c r="FB368" s="116"/>
      <c r="FC368" s="116"/>
      <c r="FD368" s="116"/>
      <c r="FE368" s="116"/>
      <c r="FF368" s="116"/>
      <c r="FG368" s="116"/>
      <c r="FH368" s="116"/>
      <c r="FI368" s="116"/>
      <c r="FJ368" s="116"/>
      <c r="FK368" s="116"/>
      <c r="FL368" s="116"/>
      <c r="FM368" s="116"/>
      <c r="FN368" s="116"/>
      <c r="FO368" s="116"/>
      <c r="FP368" s="116"/>
      <c r="FQ368" s="116"/>
      <c r="FR368" s="116"/>
      <c r="FS368" s="116"/>
      <c r="FT368" s="116"/>
      <c r="FU368" s="116"/>
      <c r="FV368" s="116"/>
      <c r="FW368" s="116"/>
      <c r="FX368" s="116"/>
      <c r="FY368" s="116"/>
      <c r="FZ368" s="116"/>
      <c r="GA368" s="116"/>
      <c r="GB368" s="116"/>
      <c r="GC368" s="116"/>
      <c r="GD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row>
    <row r="369" spans="1:209" s="120" customFormat="1" ht="84.95" customHeight="1" x14ac:dyDescent="0.3">
      <c r="A369" s="214">
        <v>525</v>
      </c>
      <c r="B369" s="104" t="s">
        <v>1063</v>
      </c>
      <c r="C369" s="217" t="s">
        <v>907</v>
      </c>
      <c r="D369" s="206">
        <v>108742</v>
      </c>
      <c r="E369" s="74">
        <f t="shared" si="240"/>
        <v>6111.3004000000001</v>
      </c>
      <c r="F369" s="75">
        <f t="shared" si="241"/>
        <v>114853.30040000001</v>
      </c>
      <c r="G369" s="74">
        <f t="shared" si="242"/>
        <v>21822.127076000001</v>
      </c>
      <c r="H369" s="76">
        <f t="shared" si="243"/>
        <v>136675.42747600001</v>
      </c>
      <c r="I369" s="105"/>
      <c r="J369" s="118"/>
      <c r="K369" s="130"/>
      <c r="L369" s="80"/>
      <c r="M369" s="81">
        <f t="shared" si="220"/>
        <v>0</v>
      </c>
      <c r="N369" s="82"/>
      <c r="O369" s="83">
        <f t="shared" si="221"/>
        <v>0</v>
      </c>
      <c r="P369" s="83">
        <f t="shared" si="222"/>
        <v>0</v>
      </c>
      <c r="Q369" s="108"/>
      <c r="R369" s="80"/>
      <c r="S369" s="81">
        <f t="shared" si="223"/>
        <v>0</v>
      </c>
      <c r="T369" s="82"/>
      <c r="U369" s="83">
        <f t="shared" si="224"/>
        <v>0</v>
      </c>
      <c r="V369" s="83">
        <f t="shared" si="225"/>
        <v>0</v>
      </c>
      <c r="W369" s="109"/>
      <c r="X369" s="80"/>
      <c r="Y369" s="81">
        <f t="shared" si="226"/>
        <v>0</v>
      </c>
      <c r="Z369" s="82"/>
      <c r="AA369" s="83">
        <f t="shared" si="227"/>
        <v>0</v>
      </c>
      <c r="AB369" s="83">
        <f t="shared" si="228"/>
        <v>0</v>
      </c>
      <c r="AC369" s="109"/>
      <c r="AD369" s="85" t="e">
        <f t="shared" si="210"/>
        <v>#DIV/0!</v>
      </c>
      <c r="AE369" s="86"/>
      <c r="AF369" s="87"/>
      <c r="AG369" s="88"/>
      <c r="AH369" s="114"/>
      <c r="AI369" s="86"/>
      <c r="AJ369" s="87"/>
      <c r="AK369" s="88"/>
      <c r="AL369" s="114"/>
      <c r="AM369" s="86"/>
      <c r="AN369" s="87"/>
      <c r="AO369" s="90"/>
      <c r="AP369" s="91"/>
      <c r="AQ369" s="86"/>
      <c r="AR369" s="87"/>
      <c r="AS369" s="90"/>
      <c r="AT369" s="91"/>
      <c r="AU369" s="86"/>
      <c r="AV369" s="87"/>
      <c r="AW369" s="90"/>
      <c r="AX369" s="197"/>
      <c r="AY369" s="243"/>
      <c r="AZ369" s="92"/>
      <c r="BA369" s="29"/>
      <c r="BB369" s="99">
        <f t="shared" si="244"/>
        <v>125190.09743600001</v>
      </c>
      <c r="BC369" s="93"/>
      <c r="BD369" s="93"/>
      <c r="BE369" s="93"/>
      <c r="BF369" s="93"/>
      <c r="BG369" s="93"/>
      <c r="BH369" s="93"/>
      <c r="BI369" s="93"/>
      <c r="BJ369" s="93"/>
      <c r="BK369" s="94">
        <f t="shared" si="211"/>
        <v>1</v>
      </c>
      <c r="BL369" s="35"/>
      <c r="BM369" s="95">
        <f t="shared" si="212"/>
        <v>125190.09743600001</v>
      </c>
      <c r="BN369" s="96">
        <f t="shared" si="213"/>
        <v>125190.09743600001</v>
      </c>
      <c r="BO369" s="248">
        <f t="shared" si="245"/>
        <v>125190.09743600001</v>
      </c>
      <c r="BP369" s="183">
        <f t="shared" si="214"/>
        <v>125190.09743600001</v>
      </c>
      <c r="BQ369" s="184">
        <f t="shared" si="215"/>
        <v>0</v>
      </c>
      <c r="BR369" s="232">
        <f t="shared" si="216"/>
        <v>0</v>
      </c>
      <c r="BS369" s="184"/>
      <c r="BT369" s="97"/>
      <c r="BU369" s="171">
        <f t="shared" si="217"/>
        <v>125190</v>
      </c>
      <c r="BV369" s="175">
        <f t="shared" si="218"/>
        <v>23786</v>
      </c>
      <c r="BW369" s="176">
        <f t="shared" si="219"/>
        <v>148976</v>
      </c>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119"/>
      <c r="ES369" s="119"/>
      <c r="ET369" s="119"/>
      <c r="EU369" s="119"/>
      <c r="EV369" s="119"/>
      <c r="EW369" s="119"/>
      <c r="EX369" s="119"/>
      <c r="EY369" s="119"/>
      <c r="EZ369" s="119"/>
      <c r="FA369" s="119"/>
      <c r="FB369" s="119"/>
      <c r="FC369" s="119"/>
      <c r="FD369" s="119"/>
      <c r="FE369" s="119"/>
      <c r="FF369" s="119"/>
      <c r="FG369" s="119"/>
      <c r="FH369" s="119"/>
      <c r="FI369" s="119"/>
      <c r="FJ369" s="119"/>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19"/>
      <c r="GJ369" s="119"/>
      <c r="GK369" s="119"/>
      <c r="GL369" s="119"/>
      <c r="GM369" s="119"/>
      <c r="GN369" s="119"/>
      <c r="GO369" s="119"/>
      <c r="GP369" s="119"/>
      <c r="GQ369" s="119"/>
      <c r="GR369" s="119"/>
      <c r="GS369" s="119"/>
      <c r="GT369" s="119"/>
      <c r="GU369" s="119"/>
      <c r="GV369" s="119"/>
      <c r="GW369" s="119"/>
      <c r="GX369" s="119"/>
      <c r="GY369" s="119"/>
      <c r="GZ369" s="119"/>
      <c r="HA369" s="119"/>
    </row>
    <row r="370" spans="1:209" s="120" customFormat="1" ht="84.95" customHeight="1" x14ac:dyDescent="0.3">
      <c r="A370" s="214">
        <v>526</v>
      </c>
      <c r="B370" s="104" t="s">
        <v>1064</v>
      </c>
      <c r="C370" s="217" t="s">
        <v>907</v>
      </c>
      <c r="D370" s="206">
        <v>179661</v>
      </c>
      <c r="E370" s="74">
        <f t="shared" si="240"/>
        <v>10096.948200000001</v>
      </c>
      <c r="F370" s="75">
        <f t="shared" si="241"/>
        <v>189757.94820000001</v>
      </c>
      <c r="G370" s="74">
        <f t="shared" si="242"/>
        <v>36054.010158000005</v>
      </c>
      <c r="H370" s="76">
        <f t="shared" si="243"/>
        <v>225811.95835800003</v>
      </c>
      <c r="I370" s="105"/>
      <c r="J370" s="118"/>
      <c r="K370" s="130"/>
      <c r="L370" s="80"/>
      <c r="M370" s="81">
        <f t="shared" si="220"/>
        <v>0</v>
      </c>
      <c r="N370" s="82"/>
      <c r="O370" s="83">
        <f t="shared" si="221"/>
        <v>0</v>
      </c>
      <c r="P370" s="83">
        <f t="shared" si="222"/>
        <v>0</v>
      </c>
      <c r="Q370" s="108"/>
      <c r="R370" s="80"/>
      <c r="S370" s="81">
        <f t="shared" si="223"/>
        <v>0</v>
      </c>
      <c r="T370" s="82"/>
      <c r="U370" s="83">
        <f t="shared" si="224"/>
        <v>0</v>
      </c>
      <c r="V370" s="83">
        <f t="shared" si="225"/>
        <v>0</v>
      </c>
      <c r="W370" s="109"/>
      <c r="X370" s="80"/>
      <c r="Y370" s="81">
        <f t="shared" si="226"/>
        <v>0</v>
      </c>
      <c r="Z370" s="82"/>
      <c r="AA370" s="83">
        <f t="shared" si="227"/>
        <v>0</v>
      </c>
      <c r="AB370" s="83">
        <f t="shared" si="228"/>
        <v>0</v>
      </c>
      <c r="AC370" s="109"/>
      <c r="AD370" s="85" t="e">
        <f t="shared" si="210"/>
        <v>#DIV/0!</v>
      </c>
      <c r="AE370" s="86"/>
      <c r="AF370" s="87"/>
      <c r="AG370" s="88"/>
      <c r="AH370" s="114"/>
      <c r="AI370" s="86"/>
      <c r="AJ370" s="87"/>
      <c r="AK370" s="88"/>
      <c r="AL370" s="114"/>
      <c r="AM370" s="86"/>
      <c r="AN370" s="87"/>
      <c r="AO370" s="90"/>
      <c r="AP370" s="91"/>
      <c r="AQ370" s="86"/>
      <c r="AR370" s="87"/>
      <c r="AS370" s="90"/>
      <c r="AT370" s="91"/>
      <c r="AU370" s="86"/>
      <c r="AV370" s="87"/>
      <c r="AW370" s="90"/>
      <c r="AX370" s="197"/>
      <c r="AY370" s="243"/>
      <c r="AZ370" s="92"/>
      <c r="BA370" s="29"/>
      <c r="BB370" s="99">
        <f t="shared" si="244"/>
        <v>206836.16353800002</v>
      </c>
      <c r="BC370" s="93"/>
      <c r="BD370" s="93"/>
      <c r="BE370" s="93"/>
      <c r="BF370" s="93"/>
      <c r="BG370" s="93"/>
      <c r="BH370" s="93"/>
      <c r="BI370" s="93"/>
      <c r="BJ370" s="93"/>
      <c r="BK370" s="94">
        <f t="shared" si="211"/>
        <v>1</v>
      </c>
      <c r="BL370" s="35"/>
      <c r="BM370" s="95">
        <f t="shared" si="212"/>
        <v>206836.16353800002</v>
      </c>
      <c r="BN370" s="96">
        <f t="shared" si="213"/>
        <v>206836.16353800002</v>
      </c>
      <c r="BO370" s="248">
        <f t="shared" si="245"/>
        <v>206836.16353800002</v>
      </c>
      <c r="BP370" s="183">
        <f t="shared" si="214"/>
        <v>206836.16353800002</v>
      </c>
      <c r="BQ370" s="184">
        <f t="shared" si="215"/>
        <v>0</v>
      </c>
      <c r="BR370" s="232">
        <f t="shared" si="216"/>
        <v>0</v>
      </c>
      <c r="BS370" s="184"/>
      <c r="BT370" s="97"/>
      <c r="BU370" s="171">
        <f t="shared" si="217"/>
        <v>206836</v>
      </c>
      <c r="BV370" s="175">
        <f t="shared" si="218"/>
        <v>39299</v>
      </c>
      <c r="BW370" s="176">
        <f t="shared" si="219"/>
        <v>246135</v>
      </c>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119"/>
      <c r="ES370" s="119"/>
      <c r="ET370" s="119"/>
      <c r="EU370" s="119"/>
      <c r="EV370" s="119"/>
      <c r="EW370" s="119"/>
      <c r="EX370" s="119"/>
      <c r="EY370" s="119"/>
      <c r="EZ370" s="119"/>
      <c r="FA370" s="119"/>
      <c r="FB370" s="119"/>
      <c r="FC370" s="119"/>
      <c r="FD370" s="119"/>
      <c r="FE370" s="119"/>
      <c r="FF370" s="119"/>
      <c r="FG370" s="119"/>
      <c r="FH370" s="119"/>
      <c r="FI370" s="119"/>
      <c r="FJ370" s="119"/>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c r="GG370" s="119"/>
      <c r="GH370" s="119"/>
      <c r="GI370" s="119"/>
      <c r="GJ370" s="119"/>
      <c r="GK370" s="119"/>
      <c r="GL370" s="119"/>
      <c r="GM370" s="119"/>
      <c r="GN370" s="119"/>
      <c r="GO370" s="119"/>
      <c r="GP370" s="119"/>
      <c r="GQ370" s="119"/>
      <c r="GR370" s="119"/>
      <c r="GS370" s="119"/>
      <c r="GT370" s="119"/>
      <c r="GU370" s="119"/>
      <c r="GV370" s="119"/>
      <c r="GW370" s="119"/>
      <c r="GX370" s="119"/>
      <c r="GY370" s="119"/>
      <c r="GZ370" s="119"/>
      <c r="HA370" s="119"/>
    </row>
    <row r="371" spans="1:209" s="120" customFormat="1" ht="84.95" customHeight="1" x14ac:dyDescent="0.3">
      <c r="A371" s="214">
        <v>527</v>
      </c>
      <c r="B371" s="104" t="s">
        <v>1065</v>
      </c>
      <c r="C371" s="217" t="s">
        <v>907</v>
      </c>
      <c r="D371" s="206">
        <v>236396</v>
      </c>
      <c r="E371" s="74">
        <f t="shared" si="240"/>
        <v>13285.4552</v>
      </c>
      <c r="F371" s="75">
        <f t="shared" si="241"/>
        <v>249681.4552</v>
      </c>
      <c r="G371" s="74">
        <f t="shared" si="242"/>
        <v>47439.476488</v>
      </c>
      <c r="H371" s="76">
        <f t="shared" si="243"/>
        <v>297120.93168799998</v>
      </c>
      <c r="I371" s="105"/>
      <c r="J371" s="118"/>
      <c r="K371" s="130"/>
      <c r="L371" s="80"/>
      <c r="M371" s="81">
        <f t="shared" si="220"/>
        <v>0</v>
      </c>
      <c r="N371" s="82"/>
      <c r="O371" s="83">
        <f t="shared" si="221"/>
        <v>0</v>
      </c>
      <c r="P371" s="83">
        <f t="shared" si="222"/>
        <v>0</v>
      </c>
      <c r="Q371" s="108"/>
      <c r="R371" s="80"/>
      <c r="S371" s="81">
        <f t="shared" si="223"/>
        <v>0</v>
      </c>
      <c r="T371" s="82"/>
      <c r="U371" s="83">
        <f t="shared" si="224"/>
        <v>0</v>
      </c>
      <c r="V371" s="83">
        <f t="shared" si="225"/>
        <v>0</v>
      </c>
      <c r="W371" s="109"/>
      <c r="X371" s="80"/>
      <c r="Y371" s="81">
        <f t="shared" si="226"/>
        <v>0</v>
      </c>
      <c r="Z371" s="82"/>
      <c r="AA371" s="83">
        <f t="shared" si="227"/>
        <v>0</v>
      </c>
      <c r="AB371" s="83">
        <f t="shared" si="228"/>
        <v>0</v>
      </c>
      <c r="AC371" s="109"/>
      <c r="AD371" s="85" t="e">
        <f t="shared" si="210"/>
        <v>#DIV/0!</v>
      </c>
      <c r="AE371" s="86"/>
      <c r="AF371" s="87"/>
      <c r="AG371" s="88"/>
      <c r="AH371" s="114"/>
      <c r="AI371" s="86"/>
      <c r="AJ371" s="87"/>
      <c r="AK371" s="88"/>
      <c r="AL371" s="114"/>
      <c r="AM371" s="86"/>
      <c r="AN371" s="87"/>
      <c r="AO371" s="90"/>
      <c r="AP371" s="91"/>
      <c r="AQ371" s="86"/>
      <c r="AR371" s="87"/>
      <c r="AS371" s="90"/>
      <c r="AT371" s="91"/>
      <c r="AU371" s="86"/>
      <c r="AV371" s="87"/>
      <c r="AW371" s="90"/>
      <c r="AX371" s="197"/>
      <c r="AY371" s="243"/>
      <c r="AZ371" s="92"/>
      <c r="BA371" s="29"/>
      <c r="BB371" s="99">
        <f t="shared" si="244"/>
        <v>272152.78616800002</v>
      </c>
      <c r="BC371" s="93"/>
      <c r="BD371" s="93"/>
      <c r="BE371" s="93"/>
      <c r="BF371" s="93"/>
      <c r="BG371" s="93"/>
      <c r="BH371" s="93"/>
      <c r="BI371" s="93"/>
      <c r="BJ371" s="93"/>
      <c r="BK371" s="94">
        <f t="shared" si="211"/>
        <v>1</v>
      </c>
      <c r="BL371" s="35"/>
      <c r="BM371" s="95">
        <f t="shared" si="212"/>
        <v>272152.78616800002</v>
      </c>
      <c r="BN371" s="96">
        <f t="shared" si="213"/>
        <v>272152.78616800002</v>
      </c>
      <c r="BO371" s="248">
        <f t="shared" si="245"/>
        <v>272152.78616800002</v>
      </c>
      <c r="BP371" s="183">
        <f t="shared" si="214"/>
        <v>272152.78616800002</v>
      </c>
      <c r="BQ371" s="184">
        <f t="shared" si="215"/>
        <v>0</v>
      </c>
      <c r="BR371" s="232">
        <f t="shared" si="216"/>
        <v>0</v>
      </c>
      <c r="BS371" s="184"/>
      <c r="BT371" s="97"/>
      <c r="BU371" s="171">
        <f t="shared" si="217"/>
        <v>272153</v>
      </c>
      <c r="BV371" s="175">
        <f t="shared" si="218"/>
        <v>51709</v>
      </c>
      <c r="BW371" s="176">
        <f t="shared" si="219"/>
        <v>323862</v>
      </c>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119"/>
      <c r="ES371" s="119"/>
      <c r="ET371" s="119"/>
      <c r="EU371" s="119"/>
      <c r="EV371" s="119"/>
      <c r="EW371" s="119"/>
      <c r="EX371" s="119"/>
      <c r="EY371" s="119"/>
      <c r="EZ371" s="119"/>
      <c r="FA371" s="119"/>
      <c r="FB371" s="119"/>
      <c r="FC371" s="119"/>
      <c r="FD371" s="119"/>
      <c r="FE371" s="119"/>
      <c r="FF371" s="119"/>
      <c r="FG371" s="119"/>
      <c r="FH371" s="119"/>
      <c r="FI371" s="119"/>
      <c r="FJ371" s="119"/>
      <c r="FK371" s="119"/>
      <c r="FL371" s="119"/>
      <c r="FM371" s="119"/>
      <c r="FN371" s="119"/>
      <c r="FO371" s="119"/>
      <c r="FP371" s="119"/>
      <c r="FQ371" s="119"/>
      <c r="FR371" s="119"/>
      <c r="FS371" s="119"/>
      <c r="FT371" s="119"/>
      <c r="FU371" s="119"/>
      <c r="FV371" s="119"/>
      <c r="FW371" s="119"/>
      <c r="FX371" s="119"/>
      <c r="FY371" s="119"/>
      <c r="FZ371" s="119"/>
      <c r="GA371" s="119"/>
      <c r="GB371" s="119"/>
      <c r="GC371" s="119"/>
      <c r="GD371" s="119"/>
      <c r="GE371" s="119"/>
      <c r="GF371" s="119"/>
      <c r="GG371" s="119"/>
      <c r="GH371" s="119"/>
      <c r="GI371" s="119"/>
      <c r="GJ371" s="119"/>
      <c r="GK371" s="119"/>
      <c r="GL371" s="119"/>
      <c r="GM371" s="119"/>
      <c r="GN371" s="119"/>
      <c r="GO371" s="119"/>
      <c r="GP371" s="119"/>
      <c r="GQ371" s="119"/>
      <c r="GR371" s="119"/>
      <c r="GS371" s="119"/>
      <c r="GT371" s="119"/>
      <c r="GU371" s="119"/>
      <c r="GV371" s="119"/>
      <c r="GW371" s="119"/>
      <c r="GX371" s="119"/>
      <c r="GY371" s="119"/>
      <c r="GZ371" s="119"/>
      <c r="HA371" s="119"/>
    </row>
    <row r="372" spans="1:209" s="120" customFormat="1" ht="84.95" customHeight="1" x14ac:dyDescent="0.3">
      <c r="A372" s="214">
        <v>528</v>
      </c>
      <c r="B372" s="104" t="s">
        <v>1066</v>
      </c>
      <c r="C372" s="217" t="s">
        <v>907</v>
      </c>
      <c r="D372" s="206">
        <v>141838</v>
      </c>
      <c r="E372" s="74">
        <f t="shared" si="240"/>
        <v>7971.2956000000004</v>
      </c>
      <c r="F372" s="75">
        <f t="shared" si="241"/>
        <v>149809.29560000001</v>
      </c>
      <c r="G372" s="74">
        <f t="shared" si="242"/>
        <v>28463.766164000004</v>
      </c>
      <c r="H372" s="76">
        <f t="shared" si="243"/>
        <v>178273.06176400001</v>
      </c>
      <c r="I372" s="105"/>
      <c r="J372" s="118"/>
      <c r="K372" s="130"/>
      <c r="L372" s="80"/>
      <c r="M372" s="81">
        <f t="shared" si="220"/>
        <v>0</v>
      </c>
      <c r="N372" s="82"/>
      <c r="O372" s="83">
        <f t="shared" si="221"/>
        <v>0</v>
      </c>
      <c r="P372" s="83">
        <f t="shared" si="222"/>
        <v>0</v>
      </c>
      <c r="Q372" s="108"/>
      <c r="R372" s="80"/>
      <c r="S372" s="81">
        <f t="shared" si="223"/>
        <v>0</v>
      </c>
      <c r="T372" s="82"/>
      <c r="U372" s="83">
        <f t="shared" si="224"/>
        <v>0</v>
      </c>
      <c r="V372" s="83">
        <f t="shared" si="225"/>
        <v>0</v>
      </c>
      <c r="W372" s="109"/>
      <c r="X372" s="80"/>
      <c r="Y372" s="81">
        <f t="shared" si="226"/>
        <v>0</v>
      </c>
      <c r="Z372" s="82"/>
      <c r="AA372" s="83">
        <f t="shared" si="227"/>
        <v>0</v>
      </c>
      <c r="AB372" s="83">
        <f t="shared" si="228"/>
        <v>0</v>
      </c>
      <c r="AC372" s="109"/>
      <c r="AD372" s="85" t="e">
        <f t="shared" si="210"/>
        <v>#DIV/0!</v>
      </c>
      <c r="AE372" s="86"/>
      <c r="AF372" s="87"/>
      <c r="AG372" s="88"/>
      <c r="AH372" s="114"/>
      <c r="AI372" s="86"/>
      <c r="AJ372" s="87"/>
      <c r="AK372" s="88"/>
      <c r="AL372" s="114"/>
      <c r="AM372" s="86"/>
      <c r="AN372" s="87"/>
      <c r="AO372" s="90"/>
      <c r="AP372" s="91"/>
      <c r="AQ372" s="86"/>
      <c r="AR372" s="87"/>
      <c r="AS372" s="90"/>
      <c r="AT372" s="91"/>
      <c r="AU372" s="86"/>
      <c r="AV372" s="87"/>
      <c r="AW372" s="90"/>
      <c r="AX372" s="197"/>
      <c r="AY372" s="243"/>
      <c r="AZ372" s="92"/>
      <c r="BA372" s="29"/>
      <c r="BB372" s="99">
        <f t="shared" si="244"/>
        <v>163292.13220400002</v>
      </c>
      <c r="BC372" s="93"/>
      <c r="BD372" s="93"/>
      <c r="BE372" s="93"/>
      <c r="BF372" s="93"/>
      <c r="BG372" s="93"/>
      <c r="BH372" s="93"/>
      <c r="BI372" s="93"/>
      <c r="BJ372" s="93"/>
      <c r="BK372" s="94">
        <f t="shared" si="211"/>
        <v>1</v>
      </c>
      <c r="BL372" s="35"/>
      <c r="BM372" s="95">
        <f t="shared" si="212"/>
        <v>163292.13220400002</v>
      </c>
      <c r="BN372" s="96">
        <f t="shared" si="213"/>
        <v>163292.13220400002</v>
      </c>
      <c r="BO372" s="248">
        <f t="shared" si="245"/>
        <v>163292.13220400002</v>
      </c>
      <c r="BP372" s="183">
        <f t="shared" si="214"/>
        <v>163292.13220400002</v>
      </c>
      <c r="BQ372" s="184">
        <f t="shared" si="215"/>
        <v>0</v>
      </c>
      <c r="BR372" s="232">
        <f t="shared" si="216"/>
        <v>0</v>
      </c>
      <c r="BS372" s="184"/>
      <c r="BT372" s="97"/>
      <c r="BU372" s="171">
        <f t="shared" si="217"/>
        <v>163292</v>
      </c>
      <c r="BV372" s="175">
        <f t="shared" si="218"/>
        <v>31025</v>
      </c>
      <c r="BW372" s="176">
        <f t="shared" si="219"/>
        <v>194317</v>
      </c>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c r="FL372" s="119"/>
      <c r="FM372" s="119"/>
      <c r="FN372" s="119"/>
      <c r="FO372" s="119"/>
      <c r="FP372" s="119"/>
      <c r="FQ372" s="119"/>
      <c r="FR372" s="119"/>
      <c r="FS372" s="119"/>
      <c r="FT372" s="119"/>
      <c r="FU372" s="119"/>
      <c r="FV372" s="119"/>
      <c r="FW372" s="119"/>
      <c r="FX372" s="119"/>
      <c r="FY372" s="119"/>
      <c r="FZ372" s="119"/>
      <c r="GA372" s="119"/>
      <c r="GB372" s="119"/>
      <c r="GC372" s="119"/>
      <c r="GD372" s="119"/>
      <c r="GE372" s="119"/>
      <c r="GF372" s="119"/>
      <c r="GG372" s="119"/>
      <c r="GH372" s="119"/>
      <c r="GI372" s="119"/>
      <c r="GJ372" s="119"/>
      <c r="GK372" s="119"/>
      <c r="GL372" s="119"/>
      <c r="GM372" s="119"/>
      <c r="GN372" s="119"/>
      <c r="GO372" s="119"/>
      <c r="GP372" s="119"/>
      <c r="GQ372" s="119"/>
      <c r="GR372" s="119"/>
      <c r="GS372" s="119"/>
      <c r="GT372" s="119"/>
      <c r="GU372" s="119"/>
      <c r="GV372" s="119"/>
      <c r="GW372" s="119"/>
      <c r="GX372" s="119"/>
      <c r="GY372" s="119"/>
      <c r="GZ372" s="119"/>
      <c r="HA372" s="119"/>
    </row>
    <row r="373" spans="1:209" s="120" customFormat="1" ht="84.95" customHeight="1" x14ac:dyDescent="0.3">
      <c r="A373" s="214">
        <v>529</v>
      </c>
      <c r="B373" s="104" t="s">
        <v>1067</v>
      </c>
      <c r="C373" s="217" t="s">
        <v>907</v>
      </c>
      <c r="D373" s="206">
        <v>9645</v>
      </c>
      <c r="E373" s="74">
        <f t="shared" si="240"/>
        <v>542.04899999999998</v>
      </c>
      <c r="F373" s="75">
        <f t="shared" si="241"/>
        <v>10187.048999999999</v>
      </c>
      <c r="G373" s="74">
        <f t="shared" si="242"/>
        <v>1935.5393099999999</v>
      </c>
      <c r="H373" s="76">
        <f t="shared" si="243"/>
        <v>12122.588309999999</v>
      </c>
      <c r="I373" s="105"/>
      <c r="J373" s="118"/>
      <c r="K373" s="130"/>
      <c r="L373" s="80"/>
      <c r="M373" s="81">
        <f t="shared" si="220"/>
        <v>0</v>
      </c>
      <c r="N373" s="82"/>
      <c r="O373" s="83">
        <f t="shared" si="221"/>
        <v>0</v>
      </c>
      <c r="P373" s="83">
        <f t="shared" si="222"/>
        <v>0</v>
      </c>
      <c r="Q373" s="108"/>
      <c r="R373" s="80"/>
      <c r="S373" s="81">
        <f t="shared" si="223"/>
        <v>0</v>
      </c>
      <c r="T373" s="82"/>
      <c r="U373" s="83">
        <f t="shared" si="224"/>
        <v>0</v>
      </c>
      <c r="V373" s="83">
        <f t="shared" si="225"/>
        <v>0</v>
      </c>
      <c r="W373" s="109"/>
      <c r="X373" s="80"/>
      <c r="Y373" s="81">
        <f t="shared" si="226"/>
        <v>0</v>
      </c>
      <c r="Z373" s="82"/>
      <c r="AA373" s="83">
        <f t="shared" si="227"/>
        <v>0</v>
      </c>
      <c r="AB373" s="83">
        <f t="shared" si="228"/>
        <v>0</v>
      </c>
      <c r="AC373" s="109"/>
      <c r="AD373" s="85" t="e">
        <f t="shared" si="210"/>
        <v>#DIV/0!</v>
      </c>
      <c r="AE373" s="86"/>
      <c r="AF373" s="87"/>
      <c r="AG373" s="88"/>
      <c r="AH373" s="114"/>
      <c r="AI373" s="86"/>
      <c r="AJ373" s="87"/>
      <c r="AK373" s="88"/>
      <c r="AL373" s="114"/>
      <c r="AM373" s="86"/>
      <c r="AN373" s="87"/>
      <c r="AO373" s="90"/>
      <c r="AP373" s="91"/>
      <c r="AQ373" s="86"/>
      <c r="AR373" s="87"/>
      <c r="AS373" s="90"/>
      <c r="AT373" s="91"/>
      <c r="AU373" s="86"/>
      <c r="AV373" s="87"/>
      <c r="AW373" s="90"/>
      <c r="AX373" s="197"/>
      <c r="AY373" s="243"/>
      <c r="AZ373" s="92"/>
      <c r="BA373" s="29"/>
      <c r="BB373" s="99">
        <f t="shared" si="244"/>
        <v>11103.88341</v>
      </c>
      <c r="BC373" s="93"/>
      <c r="BD373" s="93"/>
      <c r="BE373" s="93"/>
      <c r="BF373" s="93"/>
      <c r="BG373" s="93"/>
      <c r="BH373" s="93"/>
      <c r="BI373" s="93"/>
      <c r="BJ373" s="93"/>
      <c r="BK373" s="94">
        <f t="shared" si="211"/>
        <v>1</v>
      </c>
      <c r="BL373" s="35"/>
      <c r="BM373" s="95">
        <f t="shared" si="212"/>
        <v>11103.88341</v>
      </c>
      <c r="BN373" s="96">
        <f t="shared" si="213"/>
        <v>11103.88341</v>
      </c>
      <c r="BO373" s="248">
        <f t="shared" si="245"/>
        <v>11103.88341</v>
      </c>
      <c r="BP373" s="183">
        <f t="shared" si="214"/>
        <v>11103.88341</v>
      </c>
      <c r="BQ373" s="184">
        <f t="shared" si="215"/>
        <v>0</v>
      </c>
      <c r="BR373" s="232">
        <f t="shared" si="216"/>
        <v>0</v>
      </c>
      <c r="BS373" s="184"/>
      <c r="BT373" s="97"/>
      <c r="BU373" s="171">
        <f t="shared" si="217"/>
        <v>11104</v>
      </c>
      <c r="BV373" s="175">
        <f t="shared" si="218"/>
        <v>2110</v>
      </c>
      <c r="BW373" s="176">
        <f t="shared" si="219"/>
        <v>13214</v>
      </c>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c r="FL373" s="119"/>
      <c r="FM373" s="119"/>
      <c r="FN373" s="119"/>
      <c r="FO373" s="119"/>
      <c r="FP373" s="119"/>
      <c r="FQ373" s="119"/>
      <c r="FR373" s="119"/>
      <c r="FS373" s="119"/>
      <c r="FT373" s="119"/>
      <c r="FU373" s="119"/>
      <c r="FV373" s="119"/>
      <c r="FW373" s="119"/>
      <c r="FX373" s="119"/>
      <c r="FY373" s="119"/>
      <c r="FZ373" s="119"/>
      <c r="GA373" s="119"/>
      <c r="GB373" s="119"/>
      <c r="GC373" s="119"/>
      <c r="GD373" s="119"/>
      <c r="GE373" s="119"/>
      <c r="GF373" s="119"/>
      <c r="GG373" s="119"/>
      <c r="GH373" s="119"/>
      <c r="GI373" s="119"/>
      <c r="GJ373" s="119"/>
      <c r="GK373" s="119"/>
      <c r="GL373" s="119"/>
      <c r="GM373" s="119"/>
      <c r="GN373" s="119"/>
      <c r="GO373" s="119"/>
      <c r="GP373" s="119"/>
      <c r="GQ373" s="119"/>
      <c r="GR373" s="119"/>
      <c r="GS373" s="119"/>
      <c r="GT373" s="119"/>
      <c r="GU373" s="119"/>
      <c r="GV373" s="119"/>
      <c r="GW373" s="119"/>
      <c r="GX373" s="119"/>
      <c r="GY373" s="119"/>
      <c r="GZ373" s="119"/>
      <c r="HA373" s="119"/>
    </row>
    <row r="374" spans="1:209" s="120" customFormat="1" ht="84.95" customHeight="1" x14ac:dyDescent="0.3">
      <c r="A374" s="214">
        <v>530</v>
      </c>
      <c r="B374" s="104" t="s">
        <v>1068</v>
      </c>
      <c r="C374" s="217" t="s">
        <v>907</v>
      </c>
      <c r="D374" s="206">
        <v>9456</v>
      </c>
      <c r="E374" s="74">
        <f t="shared" si="240"/>
        <v>531.42719999999997</v>
      </c>
      <c r="F374" s="75">
        <f t="shared" si="241"/>
        <v>9987.4272000000001</v>
      </c>
      <c r="G374" s="74">
        <f t="shared" si="242"/>
        <v>1897.6111680000001</v>
      </c>
      <c r="H374" s="76">
        <f t="shared" si="243"/>
        <v>11885.038368</v>
      </c>
      <c r="I374" s="105"/>
      <c r="J374" s="118"/>
      <c r="K374" s="130"/>
      <c r="L374" s="80"/>
      <c r="M374" s="81">
        <f t="shared" si="220"/>
        <v>0</v>
      </c>
      <c r="N374" s="82"/>
      <c r="O374" s="83">
        <f t="shared" si="221"/>
        <v>0</v>
      </c>
      <c r="P374" s="83">
        <f t="shared" si="222"/>
        <v>0</v>
      </c>
      <c r="Q374" s="108"/>
      <c r="R374" s="80"/>
      <c r="S374" s="81">
        <f t="shared" si="223"/>
        <v>0</v>
      </c>
      <c r="T374" s="82"/>
      <c r="U374" s="83">
        <f t="shared" si="224"/>
        <v>0</v>
      </c>
      <c r="V374" s="83">
        <f t="shared" si="225"/>
        <v>0</v>
      </c>
      <c r="W374" s="109"/>
      <c r="X374" s="80"/>
      <c r="Y374" s="81">
        <f t="shared" si="226"/>
        <v>0</v>
      </c>
      <c r="Z374" s="82"/>
      <c r="AA374" s="83">
        <f t="shared" si="227"/>
        <v>0</v>
      </c>
      <c r="AB374" s="83">
        <f t="shared" si="228"/>
        <v>0</v>
      </c>
      <c r="AC374" s="109"/>
      <c r="AD374" s="85" t="e">
        <f t="shared" si="210"/>
        <v>#DIV/0!</v>
      </c>
      <c r="AE374" s="86"/>
      <c r="AF374" s="87"/>
      <c r="AG374" s="88"/>
      <c r="AH374" s="114"/>
      <c r="AI374" s="86"/>
      <c r="AJ374" s="87"/>
      <c r="AK374" s="88"/>
      <c r="AL374" s="114"/>
      <c r="AM374" s="86"/>
      <c r="AN374" s="87"/>
      <c r="AO374" s="90"/>
      <c r="AP374" s="91"/>
      <c r="AQ374" s="86"/>
      <c r="AR374" s="87"/>
      <c r="AS374" s="90"/>
      <c r="AT374" s="91"/>
      <c r="AU374" s="86"/>
      <c r="AV374" s="87"/>
      <c r="AW374" s="90"/>
      <c r="AX374" s="197"/>
      <c r="AY374" s="243"/>
      <c r="AZ374" s="92"/>
      <c r="BA374" s="29"/>
      <c r="BB374" s="99">
        <f t="shared" si="244"/>
        <v>10886.295648000001</v>
      </c>
      <c r="BC374" s="93"/>
      <c r="BD374" s="93"/>
      <c r="BE374" s="93"/>
      <c r="BF374" s="93"/>
      <c r="BG374" s="93"/>
      <c r="BH374" s="93"/>
      <c r="BI374" s="93"/>
      <c r="BJ374" s="93"/>
      <c r="BK374" s="94">
        <f t="shared" si="211"/>
        <v>1</v>
      </c>
      <c r="BL374" s="35"/>
      <c r="BM374" s="95">
        <f t="shared" si="212"/>
        <v>10886.295648000001</v>
      </c>
      <c r="BN374" s="96">
        <f t="shared" si="213"/>
        <v>10886.295648000001</v>
      </c>
      <c r="BO374" s="248">
        <f t="shared" si="245"/>
        <v>10886.295648000001</v>
      </c>
      <c r="BP374" s="183">
        <f t="shared" si="214"/>
        <v>10886.295648000001</v>
      </c>
      <c r="BQ374" s="184">
        <f t="shared" si="215"/>
        <v>0</v>
      </c>
      <c r="BR374" s="232">
        <f t="shared" si="216"/>
        <v>0</v>
      </c>
      <c r="BS374" s="184"/>
      <c r="BT374" s="97"/>
      <c r="BU374" s="171">
        <f t="shared" si="217"/>
        <v>10886</v>
      </c>
      <c r="BV374" s="175">
        <f t="shared" si="218"/>
        <v>2068</v>
      </c>
      <c r="BW374" s="176">
        <f t="shared" si="219"/>
        <v>12954</v>
      </c>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119"/>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c r="GG374" s="119"/>
      <c r="GH374" s="119"/>
      <c r="GI374" s="119"/>
      <c r="GJ374" s="119"/>
      <c r="GK374" s="119"/>
      <c r="GL374" s="119"/>
      <c r="GM374" s="119"/>
      <c r="GN374" s="119"/>
      <c r="GO374" s="119"/>
      <c r="GP374" s="119"/>
      <c r="GQ374" s="119"/>
      <c r="GR374" s="119"/>
      <c r="GS374" s="119"/>
      <c r="GT374" s="119"/>
      <c r="GU374" s="119"/>
      <c r="GV374" s="119"/>
      <c r="GW374" s="119"/>
      <c r="GX374" s="119"/>
      <c r="GY374" s="119"/>
      <c r="GZ374" s="119"/>
      <c r="HA374" s="119"/>
    </row>
    <row r="375" spans="1:209" ht="84.95" customHeight="1" x14ac:dyDescent="0.3">
      <c r="A375" s="214">
        <v>531</v>
      </c>
      <c r="B375" s="104" t="s">
        <v>1069</v>
      </c>
      <c r="C375" s="217" t="s">
        <v>907</v>
      </c>
      <c r="D375" s="206">
        <v>67042</v>
      </c>
      <c r="E375" s="74">
        <f t="shared" si="240"/>
        <v>3767.7604000000001</v>
      </c>
      <c r="F375" s="75">
        <f t="shared" si="241"/>
        <v>70809.760399999999</v>
      </c>
      <c r="G375" s="74">
        <f t="shared" si="242"/>
        <v>13453.854476</v>
      </c>
      <c r="H375" s="76">
        <f t="shared" si="243"/>
        <v>84263.614876000007</v>
      </c>
      <c r="I375" s="105"/>
      <c r="J375" s="118"/>
      <c r="K375" s="130"/>
      <c r="L375" s="80"/>
      <c r="M375" s="81">
        <f t="shared" si="220"/>
        <v>0</v>
      </c>
      <c r="N375" s="82"/>
      <c r="O375" s="83">
        <f t="shared" si="221"/>
        <v>0</v>
      </c>
      <c r="P375" s="83">
        <f t="shared" si="222"/>
        <v>0</v>
      </c>
      <c r="Q375" s="108"/>
      <c r="R375" s="80"/>
      <c r="S375" s="81">
        <f t="shared" si="223"/>
        <v>0</v>
      </c>
      <c r="T375" s="82"/>
      <c r="U375" s="83">
        <f t="shared" si="224"/>
        <v>0</v>
      </c>
      <c r="V375" s="83">
        <f t="shared" si="225"/>
        <v>0</v>
      </c>
      <c r="W375" s="109"/>
      <c r="X375" s="80"/>
      <c r="Y375" s="81">
        <f t="shared" si="226"/>
        <v>0</v>
      </c>
      <c r="Z375" s="82"/>
      <c r="AA375" s="83">
        <f t="shared" si="227"/>
        <v>0</v>
      </c>
      <c r="AB375" s="83">
        <f t="shared" si="228"/>
        <v>0</v>
      </c>
      <c r="AC375" s="109"/>
      <c r="AD375" s="85" t="e">
        <f t="shared" si="210"/>
        <v>#DIV/0!</v>
      </c>
      <c r="AE375" s="86"/>
      <c r="AF375" s="87"/>
      <c r="AG375" s="88"/>
      <c r="AH375" s="114"/>
      <c r="AI375" s="86"/>
      <c r="AJ375" s="87"/>
      <c r="AK375" s="88"/>
      <c r="AL375" s="114"/>
      <c r="AM375" s="86"/>
      <c r="AN375" s="87"/>
      <c r="AO375" s="90"/>
      <c r="AP375" s="91"/>
      <c r="AQ375" s="86"/>
      <c r="AR375" s="87"/>
      <c r="AS375" s="90"/>
      <c r="AT375" s="91"/>
      <c r="AU375" s="86"/>
      <c r="AV375" s="87"/>
      <c r="AW375" s="90"/>
      <c r="AX375" s="197"/>
      <c r="AZ375" s="92"/>
      <c r="BB375" s="99">
        <f t="shared" si="244"/>
        <v>77182.638835999998</v>
      </c>
      <c r="BC375" s="93"/>
      <c r="BD375" s="93"/>
      <c r="BE375" s="93"/>
      <c r="BF375" s="93"/>
      <c r="BG375" s="93"/>
      <c r="BH375" s="93"/>
      <c r="BI375" s="93"/>
      <c r="BJ375" s="93"/>
      <c r="BK375" s="94">
        <f t="shared" si="211"/>
        <v>1</v>
      </c>
      <c r="BM375" s="95">
        <f t="shared" si="212"/>
        <v>77182.638835999998</v>
      </c>
      <c r="BN375" s="96">
        <f t="shared" si="213"/>
        <v>77182.638835999998</v>
      </c>
      <c r="BO375" s="248">
        <f t="shared" si="245"/>
        <v>77182.638835999998</v>
      </c>
      <c r="BP375" s="183">
        <f t="shared" si="214"/>
        <v>77182.638835999998</v>
      </c>
      <c r="BQ375" s="184">
        <f t="shared" si="215"/>
        <v>0</v>
      </c>
      <c r="BR375" s="232">
        <f t="shared" si="216"/>
        <v>0</v>
      </c>
      <c r="BS375" s="184"/>
      <c r="BT375" s="97"/>
      <c r="BU375" s="171">
        <f t="shared" si="217"/>
        <v>77183</v>
      </c>
      <c r="BV375" s="175">
        <f t="shared" si="218"/>
        <v>14665</v>
      </c>
      <c r="BW375" s="176">
        <f t="shared" si="219"/>
        <v>91848</v>
      </c>
    </row>
    <row r="376" spans="1:209" ht="84.95" customHeight="1" x14ac:dyDescent="0.3">
      <c r="A376" s="214">
        <v>532</v>
      </c>
      <c r="B376" s="104" t="s">
        <v>1070</v>
      </c>
      <c r="C376" s="217" t="s">
        <v>907</v>
      </c>
      <c r="D376" s="206">
        <v>39715</v>
      </c>
      <c r="E376" s="74">
        <f t="shared" si="240"/>
        <v>2231.9830000000002</v>
      </c>
      <c r="F376" s="75">
        <f t="shared" si="241"/>
        <v>41946.983</v>
      </c>
      <c r="G376" s="74">
        <f t="shared" si="242"/>
        <v>7969.92677</v>
      </c>
      <c r="H376" s="76">
        <f t="shared" si="243"/>
        <v>49916.909769999998</v>
      </c>
      <c r="I376" s="105"/>
      <c r="J376" s="118"/>
      <c r="K376" s="130"/>
      <c r="L376" s="80"/>
      <c r="M376" s="81">
        <f t="shared" si="220"/>
        <v>0</v>
      </c>
      <c r="N376" s="82"/>
      <c r="O376" s="83">
        <f t="shared" si="221"/>
        <v>0</v>
      </c>
      <c r="P376" s="83">
        <f t="shared" si="222"/>
        <v>0</v>
      </c>
      <c r="Q376" s="108"/>
      <c r="R376" s="80"/>
      <c r="S376" s="81">
        <f t="shared" si="223"/>
        <v>0</v>
      </c>
      <c r="T376" s="82"/>
      <c r="U376" s="83">
        <f t="shared" si="224"/>
        <v>0</v>
      </c>
      <c r="V376" s="83">
        <f t="shared" si="225"/>
        <v>0</v>
      </c>
      <c r="W376" s="109"/>
      <c r="X376" s="80"/>
      <c r="Y376" s="81">
        <f t="shared" si="226"/>
        <v>0</v>
      </c>
      <c r="Z376" s="82"/>
      <c r="AA376" s="83">
        <f t="shared" si="227"/>
        <v>0</v>
      </c>
      <c r="AB376" s="83">
        <f t="shared" si="228"/>
        <v>0</v>
      </c>
      <c r="AC376" s="109"/>
      <c r="AD376" s="85" t="e">
        <f t="shared" si="210"/>
        <v>#DIV/0!</v>
      </c>
      <c r="AE376" s="86"/>
      <c r="AF376" s="87"/>
      <c r="AG376" s="88"/>
      <c r="AH376" s="114"/>
      <c r="AI376" s="86"/>
      <c r="AJ376" s="87"/>
      <c r="AK376" s="88"/>
      <c r="AL376" s="114"/>
      <c r="AM376" s="86"/>
      <c r="AN376" s="87"/>
      <c r="AO376" s="90"/>
      <c r="AP376" s="91"/>
      <c r="AQ376" s="86"/>
      <c r="AR376" s="87"/>
      <c r="AS376" s="90"/>
      <c r="AT376" s="91"/>
      <c r="AU376" s="86"/>
      <c r="AV376" s="87"/>
      <c r="AW376" s="90"/>
      <c r="AX376" s="197"/>
      <c r="AZ376" s="92"/>
      <c r="BB376" s="99">
        <f t="shared" si="244"/>
        <v>45722.211470000002</v>
      </c>
      <c r="BC376" s="93"/>
      <c r="BD376" s="93"/>
      <c r="BE376" s="93"/>
      <c r="BF376" s="93"/>
      <c r="BG376" s="93"/>
      <c r="BH376" s="93"/>
      <c r="BI376" s="93"/>
      <c r="BJ376" s="93"/>
      <c r="BK376" s="94">
        <f t="shared" si="211"/>
        <v>1</v>
      </c>
      <c r="BM376" s="95">
        <f t="shared" si="212"/>
        <v>45722.211470000002</v>
      </c>
      <c r="BN376" s="96">
        <f t="shared" si="213"/>
        <v>45722.211470000002</v>
      </c>
      <c r="BO376" s="248">
        <f t="shared" si="245"/>
        <v>45722.211470000002</v>
      </c>
      <c r="BP376" s="183">
        <f t="shared" si="214"/>
        <v>45722.211470000002</v>
      </c>
      <c r="BQ376" s="184">
        <f t="shared" si="215"/>
        <v>0</v>
      </c>
      <c r="BR376" s="232">
        <f t="shared" si="216"/>
        <v>0</v>
      </c>
      <c r="BS376" s="184"/>
      <c r="BT376" s="97"/>
      <c r="BU376" s="171">
        <f t="shared" si="217"/>
        <v>45722</v>
      </c>
      <c r="BV376" s="175">
        <f t="shared" si="218"/>
        <v>8687</v>
      </c>
      <c r="BW376" s="176">
        <f t="shared" si="219"/>
        <v>54409</v>
      </c>
    </row>
    <row r="377" spans="1:209" ht="84.95" customHeight="1" x14ac:dyDescent="0.3">
      <c r="A377" s="214">
        <v>533</v>
      </c>
      <c r="B377" s="104" t="s">
        <v>1071</v>
      </c>
      <c r="C377" s="217" t="s">
        <v>907</v>
      </c>
      <c r="D377" s="206">
        <v>12009</v>
      </c>
      <c r="E377" s="74">
        <f t="shared" si="240"/>
        <v>674.9058</v>
      </c>
      <c r="F377" s="75">
        <f t="shared" si="241"/>
        <v>12683.9058</v>
      </c>
      <c r="G377" s="74">
        <f t="shared" si="242"/>
        <v>2409.942102</v>
      </c>
      <c r="H377" s="76">
        <f t="shared" si="243"/>
        <v>15093.847902000001</v>
      </c>
      <c r="I377" s="105"/>
      <c r="J377" s="118"/>
      <c r="K377" s="130"/>
      <c r="L377" s="80"/>
      <c r="M377" s="81">
        <f t="shared" si="220"/>
        <v>0</v>
      </c>
      <c r="N377" s="82"/>
      <c r="O377" s="83">
        <f t="shared" si="221"/>
        <v>0</v>
      </c>
      <c r="P377" s="83">
        <f t="shared" si="222"/>
        <v>0</v>
      </c>
      <c r="Q377" s="108"/>
      <c r="R377" s="80"/>
      <c r="S377" s="81">
        <f t="shared" si="223"/>
        <v>0</v>
      </c>
      <c r="T377" s="82"/>
      <c r="U377" s="83">
        <f t="shared" si="224"/>
        <v>0</v>
      </c>
      <c r="V377" s="83">
        <f t="shared" si="225"/>
        <v>0</v>
      </c>
      <c r="W377" s="109"/>
      <c r="X377" s="80"/>
      <c r="Y377" s="81">
        <f t="shared" si="226"/>
        <v>0</v>
      </c>
      <c r="Z377" s="82"/>
      <c r="AA377" s="83">
        <f t="shared" si="227"/>
        <v>0</v>
      </c>
      <c r="AB377" s="83">
        <f t="shared" si="228"/>
        <v>0</v>
      </c>
      <c r="AC377" s="109"/>
      <c r="AD377" s="85" t="e">
        <f t="shared" si="210"/>
        <v>#DIV/0!</v>
      </c>
      <c r="AE377" s="86"/>
      <c r="AF377" s="87"/>
      <c r="AG377" s="88"/>
      <c r="AH377" s="114"/>
      <c r="AI377" s="86"/>
      <c r="AJ377" s="87"/>
      <c r="AK377" s="88"/>
      <c r="AL377" s="114"/>
      <c r="AM377" s="86"/>
      <c r="AN377" s="87"/>
      <c r="AO377" s="90"/>
      <c r="AP377" s="91"/>
      <c r="AQ377" s="86"/>
      <c r="AR377" s="87"/>
      <c r="AS377" s="90"/>
      <c r="AT377" s="91"/>
      <c r="AU377" s="86"/>
      <c r="AV377" s="87"/>
      <c r="AW377" s="90"/>
      <c r="AX377" s="197"/>
      <c r="AZ377" s="92"/>
      <c r="BB377" s="99">
        <f t="shared" si="244"/>
        <v>13825.457322000002</v>
      </c>
      <c r="BC377" s="93"/>
      <c r="BD377" s="93"/>
      <c r="BE377" s="93"/>
      <c r="BF377" s="93"/>
      <c r="BG377" s="93"/>
      <c r="BH377" s="93"/>
      <c r="BI377" s="93"/>
      <c r="BJ377" s="93"/>
      <c r="BK377" s="94">
        <f t="shared" si="211"/>
        <v>1</v>
      </c>
      <c r="BM377" s="95">
        <f t="shared" si="212"/>
        <v>13825.457322000002</v>
      </c>
      <c r="BN377" s="96">
        <f t="shared" si="213"/>
        <v>13825.457322000002</v>
      </c>
      <c r="BO377" s="248">
        <f t="shared" si="245"/>
        <v>13825.457322000002</v>
      </c>
      <c r="BP377" s="183">
        <f t="shared" si="214"/>
        <v>13825.457322000002</v>
      </c>
      <c r="BQ377" s="184">
        <f t="shared" si="215"/>
        <v>0</v>
      </c>
      <c r="BR377" s="232">
        <f t="shared" si="216"/>
        <v>0</v>
      </c>
      <c r="BS377" s="184"/>
      <c r="BT377" s="97"/>
      <c r="BU377" s="171">
        <f t="shared" si="217"/>
        <v>13825</v>
      </c>
      <c r="BV377" s="175">
        <f t="shared" si="218"/>
        <v>2627</v>
      </c>
      <c r="BW377" s="176">
        <f t="shared" si="219"/>
        <v>16452</v>
      </c>
    </row>
    <row r="378" spans="1:209" s="120" customFormat="1" ht="84.95" customHeight="1" x14ac:dyDescent="0.3">
      <c r="A378" s="214">
        <v>534</v>
      </c>
      <c r="B378" s="104" t="s">
        <v>1491</v>
      </c>
      <c r="C378" s="217" t="s">
        <v>18</v>
      </c>
      <c r="D378" s="206"/>
      <c r="E378" s="74"/>
      <c r="F378" s="75"/>
      <c r="G378" s="74"/>
      <c r="H378" s="76"/>
      <c r="I378" s="105"/>
      <c r="J378" s="118"/>
      <c r="K378" s="130"/>
      <c r="L378" s="80"/>
      <c r="M378" s="81">
        <f t="shared" si="220"/>
        <v>0</v>
      </c>
      <c r="N378" s="82"/>
      <c r="O378" s="83">
        <f t="shared" si="221"/>
        <v>0</v>
      </c>
      <c r="P378" s="83">
        <f t="shared" si="222"/>
        <v>0</v>
      </c>
      <c r="Q378" s="108"/>
      <c r="R378" s="80"/>
      <c r="S378" s="81">
        <f t="shared" si="223"/>
        <v>0</v>
      </c>
      <c r="T378" s="82"/>
      <c r="U378" s="83">
        <f t="shared" si="224"/>
        <v>0</v>
      </c>
      <c r="V378" s="83">
        <f t="shared" si="225"/>
        <v>0</v>
      </c>
      <c r="W378" s="109"/>
      <c r="X378" s="80"/>
      <c r="Y378" s="81">
        <f t="shared" si="226"/>
        <v>0</v>
      </c>
      <c r="Z378" s="82"/>
      <c r="AA378" s="83">
        <f t="shared" si="227"/>
        <v>0</v>
      </c>
      <c r="AB378" s="83">
        <f t="shared" si="228"/>
        <v>0</v>
      </c>
      <c r="AC378" s="109"/>
      <c r="AD378" s="85" t="e">
        <f t="shared" si="210"/>
        <v>#DIV/0!</v>
      </c>
      <c r="AE378" s="86"/>
      <c r="AF378" s="87"/>
      <c r="AG378" s="88"/>
      <c r="AH378" s="114"/>
      <c r="AI378" s="86"/>
      <c r="AJ378" s="87"/>
      <c r="AK378" s="88"/>
      <c r="AL378" s="114"/>
      <c r="AM378" s="86"/>
      <c r="AN378" s="87"/>
      <c r="AO378" s="90"/>
      <c r="AP378" s="91"/>
      <c r="AQ378" s="113">
        <v>605798.31932773115</v>
      </c>
      <c r="AR378" s="111">
        <v>115101.68067226892</v>
      </c>
      <c r="AS378" s="112">
        <v>720900</v>
      </c>
      <c r="AT378" s="91" t="s">
        <v>1072</v>
      </c>
      <c r="AU378" s="113">
        <v>558823.5294117647</v>
      </c>
      <c r="AV378" s="111">
        <v>106176.4705882353</v>
      </c>
      <c r="AW378" s="112">
        <v>665000</v>
      </c>
      <c r="AX378" s="197" t="s">
        <v>1073</v>
      </c>
      <c r="AY378" s="243"/>
      <c r="AZ378" s="92"/>
      <c r="BA378" s="29"/>
      <c r="BB378" s="99"/>
      <c r="BC378" s="93"/>
      <c r="BD378" s="93"/>
      <c r="BE378" s="93"/>
      <c r="BF378" s="93"/>
      <c r="BG378" s="93"/>
      <c r="BH378" s="93"/>
      <c r="BI378" s="93">
        <f>+AQ378</f>
        <v>605798.31932773115</v>
      </c>
      <c r="BJ378" s="93">
        <f>+AU378</f>
        <v>558823.5294117647</v>
      </c>
      <c r="BK378" s="94">
        <f t="shared" si="211"/>
        <v>2</v>
      </c>
      <c r="BL378" s="35"/>
      <c r="BM378" s="95">
        <f t="shared" si="212"/>
        <v>582310.92436974798</v>
      </c>
      <c r="BN378" s="96">
        <f t="shared" si="213"/>
        <v>605798.31932773115</v>
      </c>
      <c r="BO378" s="248">
        <f>(SUM(BB378:BJ378)-BN378)/(BK378-1)</f>
        <v>558823.52941176482</v>
      </c>
      <c r="BP378" s="183">
        <f t="shared" si="214"/>
        <v>581837.05186111853</v>
      </c>
      <c r="BQ378" s="184">
        <f t="shared" si="215"/>
        <v>33216.192494393326</v>
      </c>
      <c r="BR378" s="232">
        <f t="shared" si="216"/>
        <v>5.7042021889498598E-2</v>
      </c>
      <c r="BS378" s="184"/>
      <c r="BT378" s="97"/>
      <c r="BU378" s="171">
        <f t="shared" si="217"/>
        <v>582311</v>
      </c>
      <c r="BV378" s="175">
        <f t="shared" si="218"/>
        <v>110639</v>
      </c>
      <c r="BW378" s="176">
        <f t="shared" si="219"/>
        <v>692950</v>
      </c>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row>
    <row r="379" spans="1:209" ht="84.95" customHeight="1" x14ac:dyDescent="0.3">
      <c r="A379" s="214">
        <v>535</v>
      </c>
      <c r="B379" s="104" t="s">
        <v>1074</v>
      </c>
      <c r="C379" s="217" t="s">
        <v>18</v>
      </c>
      <c r="D379" s="206"/>
      <c r="E379" s="74"/>
      <c r="F379" s="75"/>
      <c r="G379" s="74"/>
      <c r="H379" s="76"/>
      <c r="I379" s="105"/>
      <c r="J379" s="106"/>
      <c r="K379" s="107"/>
      <c r="L379" s="80"/>
      <c r="M379" s="81">
        <f t="shared" si="220"/>
        <v>0</v>
      </c>
      <c r="N379" s="82"/>
      <c r="O379" s="83">
        <f t="shared" si="221"/>
        <v>0</v>
      </c>
      <c r="P379" s="83">
        <f t="shared" si="222"/>
        <v>0</v>
      </c>
      <c r="Q379" s="108"/>
      <c r="R379" s="80"/>
      <c r="S379" s="81">
        <f t="shared" si="223"/>
        <v>0</v>
      </c>
      <c r="T379" s="82"/>
      <c r="U379" s="83">
        <f t="shared" si="224"/>
        <v>0</v>
      </c>
      <c r="V379" s="83">
        <f t="shared" si="225"/>
        <v>0</v>
      </c>
      <c r="W379" s="109"/>
      <c r="X379" s="80"/>
      <c r="Y379" s="81">
        <f t="shared" si="226"/>
        <v>0</v>
      </c>
      <c r="Z379" s="82"/>
      <c r="AA379" s="83">
        <f t="shared" si="227"/>
        <v>0</v>
      </c>
      <c r="AB379" s="83">
        <f t="shared" si="228"/>
        <v>0</v>
      </c>
      <c r="AC379" s="109"/>
      <c r="AD379" s="85" t="e">
        <f t="shared" si="210"/>
        <v>#DIV/0!</v>
      </c>
      <c r="AE379" s="86"/>
      <c r="AF379" s="87"/>
      <c r="AG379" s="88"/>
      <c r="AH379" s="114"/>
      <c r="AI379" s="86"/>
      <c r="AJ379" s="87"/>
      <c r="AK379" s="88"/>
      <c r="AL379" s="114"/>
      <c r="AM379" s="86">
        <v>436890.75630252104</v>
      </c>
      <c r="AN379" s="87">
        <f>+AM379*0.19</f>
        <v>83009.243697479003</v>
      </c>
      <c r="AO379" s="90">
        <f>+AN379+AM379</f>
        <v>519900.00000000006</v>
      </c>
      <c r="AP379" s="91" t="s">
        <v>1075</v>
      </c>
      <c r="AQ379" s="86"/>
      <c r="AR379" s="87"/>
      <c r="AS379" s="90"/>
      <c r="AT379" s="91"/>
      <c r="AU379" s="86"/>
      <c r="AV379" s="87"/>
      <c r="AW379" s="90"/>
      <c r="AX379" s="197"/>
      <c r="AZ379" s="92"/>
      <c r="BB379" s="99"/>
      <c r="BC379" s="93"/>
      <c r="BD379" s="93"/>
      <c r="BE379" s="93"/>
      <c r="BF379" s="93"/>
      <c r="BG379" s="93"/>
      <c r="BH379" s="93">
        <f>+AM379</f>
        <v>436890.75630252104</v>
      </c>
      <c r="BI379" s="93"/>
      <c r="BJ379" s="93"/>
      <c r="BK379" s="94">
        <f t="shared" si="211"/>
        <v>1</v>
      </c>
      <c r="BM379" s="95">
        <f t="shared" si="212"/>
        <v>436890.75630252104</v>
      </c>
      <c r="BN379" s="96">
        <f t="shared" si="213"/>
        <v>436890.75630252104</v>
      </c>
      <c r="BO379" s="248">
        <f>+BM379</f>
        <v>436890.75630252104</v>
      </c>
      <c r="BP379" s="183">
        <f t="shared" si="214"/>
        <v>436890.75630252104</v>
      </c>
      <c r="BQ379" s="184">
        <f t="shared" si="215"/>
        <v>0</v>
      </c>
      <c r="BR379" s="232">
        <f t="shared" si="216"/>
        <v>0</v>
      </c>
      <c r="BS379" s="184"/>
      <c r="BT379" s="97"/>
      <c r="BU379" s="171">
        <f t="shared" si="217"/>
        <v>436891</v>
      </c>
      <c r="BV379" s="175">
        <f t="shared" si="218"/>
        <v>83009</v>
      </c>
      <c r="BW379" s="176">
        <f t="shared" si="219"/>
        <v>519900</v>
      </c>
    </row>
    <row r="380" spans="1:209" ht="84.95" customHeight="1" x14ac:dyDescent="0.3">
      <c r="A380" s="214">
        <v>536</v>
      </c>
      <c r="B380" s="104" t="s">
        <v>1076</v>
      </c>
      <c r="C380" s="217" t="s">
        <v>907</v>
      </c>
      <c r="D380" s="206"/>
      <c r="E380" s="74"/>
      <c r="F380" s="75"/>
      <c r="G380" s="74"/>
      <c r="H380" s="76"/>
      <c r="I380" s="105"/>
      <c r="J380" s="106"/>
      <c r="K380" s="107"/>
      <c r="L380" s="80"/>
      <c r="M380" s="81">
        <f t="shared" si="220"/>
        <v>0</v>
      </c>
      <c r="N380" s="82"/>
      <c r="O380" s="83">
        <f t="shared" si="221"/>
        <v>0</v>
      </c>
      <c r="P380" s="83">
        <f t="shared" si="222"/>
        <v>0</v>
      </c>
      <c r="Q380" s="108"/>
      <c r="R380" s="80"/>
      <c r="S380" s="81">
        <f t="shared" si="223"/>
        <v>0</v>
      </c>
      <c r="T380" s="82"/>
      <c r="U380" s="83">
        <f t="shared" si="224"/>
        <v>0</v>
      </c>
      <c r="V380" s="83">
        <f t="shared" si="225"/>
        <v>0</v>
      </c>
      <c r="W380" s="109"/>
      <c r="X380" s="80"/>
      <c r="Y380" s="81">
        <f t="shared" si="226"/>
        <v>0</v>
      </c>
      <c r="Z380" s="82"/>
      <c r="AA380" s="83">
        <f t="shared" si="227"/>
        <v>0</v>
      </c>
      <c r="AB380" s="83">
        <f t="shared" si="228"/>
        <v>0</v>
      </c>
      <c r="AC380" s="109"/>
      <c r="AD380" s="85" t="e">
        <f t="shared" si="210"/>
        <v>#DIV/0!</v>
      </c>
      <c r="AE380" s="86"/>
      <c r="AF380" s="87"/>
      <c r="AG380" s="88"/>
      <c r="AH380" s="114"/>
      <c r="AI380" s="86"/>
      <c r="AJ380" s="87"/>
      <c r="AK380" s="88"/>
      <c r="AL380" s="114"/>
      <c r="AM380" s="86">
        <v>2605.0420168067226</v>
      </c>
      <c r="AN380" s="87">
        <f>+AM380*0.19</f>
        <v>494.9579831932773</v>
      </c>
      <c r="AO380" s="90">
        <f>+AN380+AM380</f>
        <v>3100</v>
      </c>
      <c r="AP380" s="91" t="s">
        <v>1077</v>
      </c>
      <c r="AQ380" s="113">
        <v>5265</v>
      </c>
      <c r="AR380" s="111">
        <v>1235</v>
      </c>
      <c r="AS380" s="112">
        <v>6500</v>
      </c>
      <c r="AT380" s="91" t="s">
        <v>1078</v>
      </c>
      <c r="AU380" s="86"/>
      <c r="AV380" s="87"/>
      <c r="AW380" s="90"/>
      <c r="AX380" s="197"/>
      <c r="AZ380" s="92"/>
      <c r="BB380" s="99"/>
      <c r="BC380" s="93"/>
      <c r="BD380" s="93"/>
      <c r="BE380" s="93"/>
      <c r="BF380" s="93"/>
      <c r="BG380" s="93"/>
      <c r="BH380" s="93">
        <f>+AM380</f>
        <v>2605.0420168067226</v>
      </c>
      <c r="BI380" s="93">
        <f>+AQ380</f>
        <v>5265</v>
      </c>
      <c r="BJ380" s="93"/>
      <c r="BK380" s="94">
        <f t="shared" si="211"/>
        <v>2</v>
      </c>
      <c r="BM380" s="95">
        <f t="shared" si="212"/>
        <v>3935.0210084033615</v>
      </c>
      <c r="BN380" s="96">
        <f t="shared" si="213"/>
        <v>5265</v>
      </c>
      <c r="BO380" s="248">
        <f>(SUM(BB380:BJ380)-BN380)/(BK380-1)</f>
        <v>2605.042016806723</v>
      </c>
      <c r="BP380" s="183">
        <f t="shared" si="214"/>
        <v>3703.4505826981676</v>
      </c>
      <c r="BQ380" s="184">
        <f t="shared" si="215"/>
        <v>1880.8743275872587</v>
      </c>
      <c r="BR380" s="232">
        <f t="shared" si="216"/>
        <v>0.47798330010706225</v>
      </c>
      <c r="BS380" s="184"/>
      <c r="BT380" s="97"/>
      <c r="BU380" s="171">
        <f t="shared" si="217"/>
        <v>3935</v>
      </c>
      <c r="BV380" s="175">
        <f t="shared" si="218"/>
        <v>748</v>
      </c>
      <c r="BW380" s="176">
        <f t="shared" si="219"/>
        <v>4683</v>
      </c>
    </row>
    <row r="381" spans="1:209" ht="84.95" customHeight="1" x14ac:dyDescent="0.3">
      <c r="A381" s="214">
        <v>537</v>
      </c>
      <c r="B381" s="104" t="s">
        <v>1079</v>
      </c>
      <c r="C381" s="217" t="s">
        <v>907</v>
      </c>
      <c r="D381" s="206"/>
      <c r="E381" s="74"/>
      <c r="F381" s="75"/>
      <c r="G381" s="74"/>
      <c r="H381" s="76"/>
      <c r="I381" s="105"/>
      <c r="J381" s="106"/>
      <c r="K381" s="107"/>
      <c r="L381" s="80"/>
      <c r="M381" s="81">
        <f t="shared" si="220"/>
        <v>0</v>
      </c>
      <c r="N381" s="82"/>
      <c r="O381" s="83">
        <f t="shared" si="221"/>
        <v>0</v>
      </c>
      <c r="P381" s="83">
        <f t="shared" si="222"/>
        <v>0</v>
      </c>
      <c r="Q381" s="108"/>
      <c r="R381" s="80"/>
      <c r="S381" s="81">
        <f t="shared" si="223"/>
        <v>0</v>
      </c>
      <c r="T381" s="82"/>
      <c r="U381" s="83">
        <f t="shared" si="224"/>
        <v>0</v>
      </c>
      <c r="V381" s="83">
        <f t="shared" si="225"/>
        <v>0</v>
      </c>
      <c r="W381" s="109"/>
      <c r="X381" s="80"/>
      <c r="Y381" s="81">
        <f t="shared" si="226"/>
        <v>0</v>
      </c>
      <c r="Z381" s="82"/>
      <c r="AA381" s="83">
        <f t="shared" si="227"/>
        <v>0</v>
      </c>
      <c r="AB381" s="83">
        <f t="shared" si="228"/>
        <v>0</v>
      </c>
      <c r="AC381" s="109"/>
      <c r="AD381" s="85" t="e">
        <f t="shared" si="210"/>
        <v>#DIV/0!</v>
      </c>
      <c r="AE381" s="86"/>
      <c r="AF381" s="87"/>
      <c r="AG381" s="88"/>
      <c r="AH381" s="114"/>
      <c r="AI381" s="86"/>
      <c r="AJ381" s="87"/>
      <c r="AK381" s="88"/>
      <c r="AL381" s="114"/>
      <c r="AM381" s="86">
        <v>53697.478991596639</v>
      </c>
      <c r="AN381" s="87">
        <f>+AM381*0.19</f>
        <v>10202.521008403362</v>
      </c>
      <c r="AO381" s="90">
        <f>+AN381+AM381</f>
        <v>63900</v>
      </c>
      <c r="AP381" s="91" t="s">
        <v>1080</v>
      </c>
      <c r="AQ381" s="86"/>
      <c r="AR381" s="87"/>
      <c r="AS381" s="90"/>
      <c r="AT381" s="91"/>
      <c r="AU381" s="86"/>
      <c r="AV381" s="87"/>
      <c r="AW381" s="90"/>
      <c r="AX381" s="197"/>
      <c r="AZ381" s="92"/>
      <c r="BB381" s="99"/>
      <c r="BC381" s="93"/>
      <c r="BD381" s="93"/>
      <c r="BE381" s="93"/>
      <c r="BF381" s="93"/>
      <c r="BG381" s="93"/>
      <c r="BH381" s="93">
        <f>+AM381</f>
        <v>53697.478991596639</v>
      </c>
      <c r="BI381" s="93"/>
      <c r="BJ381" s="93"/>
      <c r="BK381" s="94">
        <f t="shared" si="211"/>
        <v>1</v>
      </c>
      <c r="BM381" s="95">
        <f t="shared" si="212"/>
        <v>53697.478991596639</v>
      </c>
      <c r="BN381" s="96">
        <f t="shared" si="213"/>
        <v>53697.478991596639</v>
      </c>
      <c r="BO381" s="248">
        <f t="shared" ref="BO381:BO386" si="246">+BM381</f>
        <v>53697.478991596639</v>
      </c>
      <c r="BP381" s="183">
        <f t="shared" si="214"/>
        <v>53697.478991596639</v>
      </c>
      <c r="BQ381" s="184">
        <f t="shared" si="215"/>
        <v>0</v>
      </c>
      <c r="BR381" s="232">
        <f t="shared" si="216"/>
        <v>0</v>
      </c>
      <c r="BS381" s="184"/>
      <c r="BT381" s="97"/>
      <c r="BU381" s="171">
        <f t="shared" si="217"/>
        <v>53697</v>
      </c>
      <c r="BV381" s="175">
        <f t="shared" si="218"/>
        <v>10202</v>
      </c>
      <c r="BW381" s="176">
        <f t="shared" si="219"/>
        <v>63899</v>
      </c>
    </row>
    <row r="382" spans="1:209" ht="84.95" customHeight="1" x14ac:dyDescent="0.3">
      <c r="A382" s="214">
        <v>538</v>
      </c>
      <c r="B382" s="104" t="s">
        <v>1492</v>
      </c>
      <c r="C382" s="217" t="s">
        <v>907</v>
      </c>
      <c r="D382" s="206"/>
      <c r="E382" s="74"/>
      <c r="F382" s="75"/>
      <c r="G382" s="74"/>
      <c r="H382" s="76"/>
      <c r="I382" s="105"/>
      <c r="J382" s="106"/>
      <c r="K382" s="107"/>
      <c r="L382" s="80"/>
      <c r="M382" s="81">
        <f t="shared" si="220"/>
        <v>0</v>
      </c>
      <c r="N382" s="82"/>
      <c r="O382" s="83">
        <f t="shared" si="221"/>
        <v>0</v>
      </c>
      <c r="P382" s="83">
        <f t="shared" si="222"/>
        <v>0</v>
      </c>
      <c r="Q382" s="108"/>
      <c r="R382" s="80"/>
      <c r="S382" s="81">
        <f t="shared" si="223"/>
        <v>0</v>
      </c>
      <c r="T382" s="82"/>
      <c r="U382" s="83">
        <f t="shared" si="224"/>
        <v>0</v>
      </c>
      <c r="V382" s="83">
        <f t="shared" si="225"/>
        <v>0</v>
      </c>
      <c r="W382" s="109"/>
      <c r="X382" s="80"/>
      <c r="Y382" s="81">
        <f t="shared" si="226"/>
        <v>0</v>
      </c>
      <c r="Z382" s="82"/>
      <c r="AA382" s="83">
        <f t="shared" si="227"/>
        <v>0</v>
      </c>
      <c r="AB382" s="83">
        <f t="shared" si="228"/>
        <v>0</v>
      </c>
      <c r="AC382" s="109"/>
      <c r="AD382" s="85" t="e">
        <f t="shared" si="210"/>
        <v>#DIV/0!</v>
      </c>
      <c r="AE382" s="86"/>
      <c r="AF382" s="87"/>
      <c r="AG382" s="88"/>
      <c r="AH382" s="114"/>
      <c r="AI382" s="86"/>
      <c r="AJ382" s="87"/>
      <c r="AK382" s="88"/>
      <c r="AL382" s="114"/>
      <c r="AM382" s="86">
        <v>41932.773109243702</v>
      </c>
      <c r="AN382" s="87">
        <f>+AM382*0.19</f>
        <v>7967.2268907563039</v>
      </c>
      <c r="AO382" s="90">
        <f>+AN382+AM382</f>
        <v>49900.000000000007</v>
      </c>
      <c r="AP382" s="91" t="s">
        <v>1081</v>
      </c>
      <c r="AQ382" s="86"/>
      <c r="AR382" s="87"/>
      <c r="AS382" s="90"/>
      <c r="AT382" s="91"/>
      <c r="AU382" s="86"/>
      <c r="AV382" s="87"/>
      <c r="AW382" s="90"/>
      <c r="AX382" s="197"/>
      <c r="AZ382" s="92"/>
      <c r="BB382" s="99"/>
      <c r="BC382" s="93"/>
      <c r="BD382" s="93"/>
      <c r="BE382" s="93"/>
      <c r="BF382" s="93"/>
      <c r="BG382" s="93"/>
      <c r="BH382" s="93">
        <f>+AM382</f>
        <v>41932.773109243702</v>
      </c>
      <c r="BI382" s="93"/>
      <c r="BJ382" s="93"/>
      <c r="BK382" s="94">
        <f t="shared" si="211"/>
        <v>1</v>
      </c>
      <c r="BM382" s="95">
        <f t="shared" si="212"/>
        <v>41932.773109243702</v>
      </c>
      <c r="BN382" s="96">
        <f t="shared" si="213"/>
        <v>41932.773109243702</v>
      </c>
      <c r="BO382" s="248">
        <f t="shared" si="246"/>
        <v>41932.773109243702</v>
      </c>
      <c r="BP382" s="183">
        <f t="shared" si="214"/>
        <v>41932.773109243702</v>
      </c>
      <c r="BQ382" s="184">
        <f t="shared" si="215"/>
        <v>0</v>
      </c>
      <c r="BR382" s="232">
        <f t="shared" si="216"/>
        <v>0</v>
      </c>
      <c r="BS382" s="184"/>
      <c r="BT382" s="97"/>
      <c r="BU382" s="171">
        <f t="shared" si="217"/>
        <v>41933</v>
      </c>
      <c r="BV382" s="175">
        <f t="shared" si="218"/>
        <v>7967</v>
      </c>
      <c r="BW382" s="176">
        <f t="shared" si="219"/>
        <v>49900</v>
      </c>
    </row>
    <row r="383" spans="1:209" s="120" customFormat="1" ht="84.95" customHeight="1" x14ac:dyDescent="0.3">
      <c r="A383" s="214">
        <v>539</v>
      </c>
      <c r="B383" s="104" t="s">
        <v>1082</v>
      </c>
      <c r="C383" s="217" t="s">
        <v>907</v>
      </c>
      <c r="D383" s="206">
        <v>52007</v>
      </c>
      <c r="E383" s="74">
        <f>+D383*0.0562</f>
        <v>2922.7934</v>
      </c>
      <c r="F383" s="75">
        <f>+E383+D383</f>
        <v>54929.793400000002</v>
      </c>
      <c r="G383" s="74">
        <f>+F383*0.19</f>
        <v>10436.660746000001</v>
      </c>
      <c r="H383" s="76">
        <f>+G383+F383</f>
        <v>65366.454146000004</v>
      </c>
      <c r="I383" s="105"/>
      <c r="J383" s="106"/>
      <c r="K383" s="107"/>
      <c r="L383" s="80"/>
      <c r="M383" s="81">
        <f t="shared" si="220"/>
        <v>0</v>
      </c>
      <c r="N383" s="82"/>
      <c r="O383" s="83">
        <f t="shared" si="221"/>
        <v>0</v>
      </c>
      <c r="P383" s="83">
        <f t="shared" si="222"/>
        <v>0</v>
      </c>
      <c r="Q383" s="108"/>
      <c r="R383" s="80"/>
      <c r="S383" s="81">
        <f t="shared" si="223"/>
        <v>0</v>
      </c>
      <c r="T383" s="82"/>
      <c r="U383" s="83">
        <f t="shared" si="224"/>
        <v>0</v>
      </c>
      <c r="V383" s="83">
        <f t="shared" si="225"/>
        <v>0</v>
      </c>
      <c r="W383" s="109"/>
      <c r="X383" s="80"/>
      <c r="Y383" s="81">
        <f t="shared" si="226"/>
        <v>0</v>
      </c>
      <c r="Z383" s="82"/>
      <c r="AA383" s="83">
        <f t="shared" si="227"/>
        <v>0</v>
      </c>
      <c r="AB383" s="83">
        <f t="shared" si="228"/>
        <v>0</v>
      </c>
      <c r="AC383" s="109"/>
      <c r="AD383" s="85" t="e">
        <f t="shared" si="210"/>
        <v>#DIV/0!</v>
      </c>
      <c r="AE383" s="86"/>
      <c r="AF383" s="87"/>
      <c r="AG383" s="88"/>
      <c r="AH383" s="114"/>
      <c r="AI383" s="86"/>
      <c r="AJ383" s="87"/>
      <c r="AK383" s="88"/>
      <c r="AL383" s="114"/>
      <c r="AM383" s="86"/>
      <c r="AN383" s="87"/>
      <c r="AO383" s="90"/>
      <c r="AP383" s="91"/>
      <c r="AQ383" s="86"/>
      <c r="AR383" s="87"/>
      <c r="AS383" s="90"/>
      <c r="AT383" s="91"/>
      <c r="AU383" s="86"/>
      <c r="AV383" s="87"/>
      <c r="AW383" s="90"/>
      <c r="AX383" s="197"/>
      <c r="AY383" s="243"/>
      <c r="AZ383" s="92"/>
      <c r="BA383" s="29"/>
      <c r="BB383" s="99">
        <f>+F383*1.09</f>
        <v>59873.474806000006</v>
      </c>
      <c r="BC383" s="93"/>
      <c r="BD383" s="93"/>
      <c r="BE383" s="93"/>
      <c r="BF383" s="93"/>
      <c r="BG383" s="93"/>
      <c r="BH383" s="93"/>
      <c r="BI383" s="93"/>
      <c r="BJ383" s="93"/>
      <c r="BK383" s="94">
        <f t="shared" si="211"/>
        <v>1</v>
      </c>
      <c r="BL383" s="35"/>
      <c r="BM383" s="95">
        <f t="shared" si="212"/>
        <v>59873.474806000006</v>
      </c>
      <c r="BN383" s="96">
        <f t="shared" si="213"/>
        <v>59873.474806000006</v>
      </c>
      <c r="BO383" s="248">
        <f t="shared" si="246"/>
        <v>59873.474806000006</v>
      </c>
      <c r="BP383" s="183">
        <f t="shared" si="214"/>
        <v>59873.474806000006</v>
      </c>
      <c r="BQ383" s="184">
        <f t="shared" si="215"/>
        <v>0</v>
      </c>
      <c r="BR383" s="232">
        <f t="shared" si="216"/>
        <v>0</v>
      </c>
      <c r="BS383" s="184"/>
      <c r="BT383" s="97"/>
      <c r="BU383" s="171">
        <f t="shared" si="217"/>
        <v>59873</v>
      </c>
      <c r="BV383" s="175">
        <f t="shared" si="218"/>
        <v>11376</v>
      </c>
      <c r="BW383" s="176">
        <f t="shared" si="219"/>
        <v>71249</v>
      </c>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row>
    <row r="384" spans="1:209" s="120" customFormat="1" ht="84.95" customHeight="1" x14ac:dyDescent="0.3">
      <c r="A384" s="214">
        <v>540</v>
      </c>
      <c r="B384" s="104" t="s">
        <v>1083</v>
      </c>
      <c r="C384" s="217" t="s">
        <v>907</v>
      </c>
      <c r="D384" s="206">
        <v>52007</v>
      </c>
      <c r="E384" s="74">
        <f>+D384*0.0562</f>
        <v>2922.7934</v>
      </c>
      <c r="F384" s="75">
        <f>+E384+D384</f>
        <v>54929.793400000002</v>
      </c>
      <c r="G384" s="74">
        <f>+F384*0.19</f>
        <v>10436.660746000001</v>
      </c>
      <c r="H384" s="76">
        <f>+G384+F384</f>
        <v>65366.454146000004</v>
      </c>
      <c r="I384" s="105"/>
      <c r="J384" s="106"/>
      <c r="K384" s="107"/>
      <c r="L384" s="80"/>
      <c r="M384" s="81">
        <f t="shared" si="220"/>
        <v>0</v>
      </c>
      <c r="N384" s="82"/>
      <c r="O384" s="83">
        <f t="shared" si="221"/>
        <v>0</v>
      </c>
      <c r="P384" s="83">
        <f t="shared" si="222"/>
        <v>0</v>
      </c>
      <c r="Q384" s="108"/>
      <c r="R384" s="80"/>
      <c r="S384" s="81">
        <f t="shared" si="223"/>
        <v>0</v>
      </c>
      <c r="T384" s="82"/>
      <c r="U384" s="83">
        <f t="shared" si="224"/>
        <v>0</v>
      </c>
      <c r="V384" s="83">
        <f t="shared" si="225"/>
        <v>0</v>
      </c>
      <c r="W384" s="109"/>
      <c r="X384" s="80"/>
      <c r="Y384" s="81">
        <f t="shared" si="226"/>
        <v>0</v>
      </c>
      <c r="Z384" s="82"/>
      <c r="AA384" s="83">
        <f t="shared" si="227"/>
        <v>0</v>
      </c>
      <c r="AB384" s="83">
        <f t="shared" si="228"/>
        <v>0</v>
      </c>
      <c r="AC384" s="109"/>
      <c r="AD384" s="85" t="e">
        <f t="shared" si="210"/>
        <v>#DIV/0!</v>
      </c>
      <c r="AE384" s="86"/>
      <c r="AF384" s="87"/>
      <c r="AG384" s="88"/>
      <c r="AH384" s="114"/>
      <c r="AI384" s="86"/>
      <c r="AJ384" s="87"/>
      <c r="AK384" s="88"/>
      <c r="AL384" s="114"/>
      <c r="AM384" s="86"/>
      <c r="AN384" s="87"/>
      <c r="AO384" s="90"/>
      <c r="AP384" s="91"/>
      <c r="AQ384" s="86"/>
      <c r="AR384" s="87"/>
      <c r="AS384" s="90"/>
      <c r="AT384" s="91"/>
      <c r="AU384" s="86"/>
      <c r="AV384" s="87"/>
      <c r="AW384" s="90"/>
      <c r="AX384" s="197"/>
      <c r="AY384" s="243"/>
      <c r="AZ384" s="92"/>
      <c r="BA384" s="29"/>
      <c r="BB384" s="99">
        <f>+F384*1.09</f>
        <v>59873.474806000006</v>
      </c>
      <c r="BC384" s="93"/>
      <c r="BD384" s="93"/>
      <c r="BE384" s="93"/>
      <c r="BF384" s="93"/>
      <c r="BG384" s="93"/>
      <c r="BH384" s="93"/>
      <c r="BI384" s="93"/>
      <c r="BJ384" s="93"/>
      <c r="BK384" s="94">
        <f t="shared" si="211"/>
        <v>1</v>
      </c>
      <c r="BL384" s="35"/>
      <c r="BM384" s="95">
        <f t="shared" si="212"/>
        <v>59873.474806000006</v>
      </c>
      <c r="BN384" s="96">
        <f t="shared" si="213"/>
        <v>59873.474806000006</v>
      </c>
      <c r="BO384" s="248">
        <f t="shared" si="246"/>
        <v>59873.474806000006</v>
      </c>
      <c r="BP384" s="183">
        <f t="shared" si="214"/>
        <v>59873.474806000006</v>
      </c>
      <c r="BQ384" s="184">
        <f t="shared" si="215"/>
        <v>0</v>
      </c>
      <c r="BR384" s="232">
        <f t="shared" si="216"/>
        <v>0</v>
      </c>
      <c r="BS384" s="184"/>
      <c r="BT384" s="97"/>
      <c r="BU384" s="171">
        <f t="shared" si="217"/>
        <v>59873</v>
      </c>
      <c r="BV384" s="175">
        <f t="shared" si="218"/>
        <v>11376</v>
      </c>
      <c r="BW384" s="176">
        <f t="shared" si="219"/>
        <v>71249</v>
      </c>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c r="GG384" s="119"/>
      <c r="GH384" s="119"/>
      <c r="GI384" s="119"/>
      <c r="GJ384" s="119"/>
      <c r="GK384" s="119"/>
      <c r="GL384" s="119"/>
      <c r="GM384" s="119"/>
      <c r="GN384" s="119"/>
      <c r="GO384" s="119"/>
      <c r="GP384" s="119"/>
      <c r="GQ384" s="119"/>
      <c r="GR384" s="119"/>
      <c r="GS384" s="119"/>
      <c r="GT384" s="119"/>
      <c r="GU384" s="119"/>
      <c r="GV384" s="119"/>
      <c r="GW384" s="119"/>
      <c r="GX384" s="119"/>
      <c r="GY384" s="119"/>
      <c r="GZ384" s="119"/>
      <c r="HA384" s="119"/>
    </row>
    <row r="385" spans="1:209" s="120" customFormat="1" ht="84.95" customHeight="1" x14ac:dyDescent="0.3">
      <c r="A385" s="214">
        <v>541</v>
      </c>
      <c r="B385" s="104" t="s">
        <v>1084</v>
      </c>
      <c r="C385" s="217" t="s">
        <v>907</v>
      </c>
      <c r="D385" s="206">
        <v>52007</v>
      </c>
      <c r="E385" s="74">
        <f>+D385*0.0562</f>
        <v>2922.7934</v>
      </c>
      <c r="F385" s="75">
        <f>+E385+D385</f>
        <v>54929.793400000002</v>
      </c>
      <c r="G385" s="74">
        <f>+F385*0.19</f>
        <v>10436.660746000001</v>
      </c>
      <c r="H385" s="76">
        <f>+G385+F385</f>
        <v>65366.454146000004</v>
      </c>
      <c r="I385" s="105"/>
      <c r="J385" s="106"/>
      <c r="K385" s="107"/>
      <c r="L385" s="80"/>
      <c r="M385" s="81">
        <f t="shared" si="220"/>
        <v>0</v>
      </c>
      <c r="N385" s="82"/>
      <c r="O385" s="83">
        <f t="shared" si="221"/>
        <v>0</v>
      </c>
      <c r="P385" s="83">
        <f t="shared" si="222"/>
        <v>0</v>
      </c>
      <c r="Q385" s="108"/>
      <c r="R385" s="80"/>
      <c r="S385" s="81">
        <f t="shared" si="223"/>
        <v>0</v>
      </c>
      <c r="T385" s="82"/>
      <c r="U385" s="83">
        <f t="shared" si="224"/>
        <v>0</v>
      </c>
      <c r="V385" s="83">
        <f t="shared" si="225"/>
        <v>0</v>
      </c>
      <c r="W385" s="109"/>
      <c r="X385" s="80"/>
      <c r="Y385" s="81">
        <f t="shared" si="226"/>
        <v>0</v>
      </c>
      <c r="Z385" s="82"/>
      <c r="AA385" s="83">
        <f t="shared" si="227"/>
        <v>0</v>
      </c>
      <c r="AB385" s="83">
        <f t="shared" si="228"/>
        <v>0</v>
      </c>
      <c r="AC385" s="109"/>
      <c r="AD385" s="85" t="e">
        <f t="shared" si="210"/>
        <v>#DIV/0!</v>
      </c>
      <c r="AE385" s="86"/>
      <c r="AF385" s="87"/>
      <c r="AG385" s="88"/>
      <c r="AH385" s="114"/>
      <c r="AI385" s="86"/>
      <c r="AJ385" s="87"/>
      <c r="AK385" s="88"/>
      <c r="AL385" s="114"/>
      <c r="AM385" s="86"/>
      <c r="AN385" s="87"/>
      <c r="AO385" s="90"/>
      <c r="AP385" s="91"/>
      <c r="AQ385" s="86"/>
      <c r="AR385" s="87"/>
      <c r="AS385" s="90"/>
      <c r="AT385" s="91"/>
      <c r="AU385" s="86"/>
      <c r="AV385" s="87"/>
      <c r="AW385" s="90"/>
      <c r="AX385" s="197"/>
      <c r="AY385" s="243"/>
      <c r="AZ385" s="92"/>
      <c r="BA385" s="29"/>
      <c r="BB385" s="99">
        <f>+F385*1.09</f>
        <v>59873.474806000006</v>
      </c>
      <c r="BC385" s="93"/>
      <c r="BD385" s="93"/>
      <c r="BE385" s="93"/>
      <c r="BF385" s="93"/>
      <c r="BG385" s="93"/>
      <c r="BH385" s="93"/>
      <c r="BI385" s="93"/>
      <c r="BJ385" s="93"/>
      <c r="BK385" s="94">
        <f t="shared" si="211"/>
        <v>1</v>
      </c>
      <c r="BL385" s="35"/>
      <c r="BM385" s="95">
        <f t="shared" si="212"/>
        <v>59873.474806000006</v>
      </c>
      <c r="BN385" s="96">
        <f t="shared" si="213"/>
        <v>59873.474806000006</v>
      </c>
      <c r="BO385" s="248">
        <f t="shared" si="246"/>
        <v>59873.474806000006</v>
      </c>
      <c r="BP385" s="183">
        <f t="shared" si="214"/>
        <v>59873.474806000006</v>
      </c>
      <c r="BQ385" s="184">
        <f t="shared" si="215"/>
        <v>0</v>
      </c>
      <c r="BR385" s="232">
        <f t="shared" si="216"/>
        <v>0</v>
      </c>
      <c r="BS385" s="184"/>
      <c r="BT385" s="97"/>
      <c r="BU385" s="171">
        <f t="shared" si="217"/>
        <v>59873</v>
      </c>
      <c r="BV385" s="175">
        <f t="shared" si="218"/>
        <v>11376</v>
      </c>
      <c r="BW385" s="176">
        <f t="shared" si="219"/>
        <v>71249</v>
      </c>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119"/>
      <c r="ES385" s="119"/>
      <c r="ET385" s="119"/>
      <c r="EU385" s="119"/>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row>
    <row r="386" spans="1:209" ht="84.95" customHeight="1" x14ac:dyDescent="0.3">
      <c r="A386" s="214">
        <v>542</v>
      </c>
      <c r="B386" s="104" t="s">
        <v>1085</v>
      </c>
      <c r="C386" s="217" t="s">
        <v>907</v>
      </c>
      <c r="D386" s="206"/>
      <c r="E386" s="74"/>
      <c r="F386" s="75"/>
      <c r="G386" s="74"/>
      <c r="H386" s="76"/>
      <c r="I386" s="105"/>
      <c r="J386" s="106"/>
      <c r="K386" s="107"/>
      <c r="L386" s="80"/>
      <c r="M386" s="81">
        <f t="shared" si="220"/>
        <v>0</v>
      </c>
      <c r="N386" s="82"/>
      <c r="O386" s="83">
        <f t="shared" si="221"/>
        <v>0</v>
      </c>
      <c r="P386" s="83">
        <f t="shared" si="222"/>
        <v>0</v>
      </c>
      <c r="Q386" s="108"/>
      <c r="R386" s="80"/>
      <c r="S386" s="81">
        <f t="shared" si="223"/>
        <v>0</v>
      </c>
      <c r="T386" s="82"/>
      <c r="U386" s="83">
        <f t="shared" si="224"/>
        <v>0</v>
      </c>
      <c r="V386" s="83">
        <f t="shared" si="225"/>
        <v>0</v>
      </c>
      <c r="W386" s="109"/>
      <c r="X386" s="80"/>
      <c r="Y386" s="81">
        <f t="shared" si="226"/>
        <v>0</v>
      </c>
      <c r="Z386" s="82"/>
      <c r="AA386" s="83">
        <f t="shared" si="227"/>
        <v>0</v>
      </c>
      <c r="AB386" s="83">
        <f t="shared" si="228"/>
        <v>0</v>
      </c>
      <c r="AC386" s="109"/>
      <c r="AD386" s="85" t="e">
        <f t="shared" si="210"/>
        <v>#DIV/0!</v>
      </c>
      <c r="AE386" s="86"/>
      <c r="AF386" s="87"/>
      <c r="AG386" s="88"/>
      <c r="AH386" s="114"/>
      <c r="AI386" s="86"/>
      <c r="AJ386" s="87"/>
      <c r="AK386" s="88"/>
      <c r="AL386" s="114"/>
      <c r="AM386" s="86">
        <v>25126.050420168067</v>
      </c>
      <c r="AN386" s="87">
        <f>+AM386*0.19</f>
        <v>4773.9495798319331</v>
      </c>
      <c r="AO386" s="90">
        <f>+AN386+AM386</f>
        <v>29900</v>
      </c>
      <c r="AP386" s="91" t="s">
        <v>1086</v>
      </c>
      <c r="AQ386" s="86"/>
      <c r="AR386" s="87"/>
      <c r="AS386" s="90"/>
      <c r="AT386" s="91"/>
      <c r="AU386" s="86"/>
      <c r="AV386" s="87"/>
      <c r="AW386" s="90"/>
      <c r="AX386" s="197"/>
      <c r="AZ386" s="92"/>
      <c r="BB386" s="99"/>
      <c r="BC386" s="93"/>
      <c r="BD386" s="93"/>
      <c r="BE386" s="93"/>
      <c r="BF386" s="93"/>
      <c r="BG386" s="93"/>
      <c r="BH386" s="93">
        <f>+AM386</f>
        <v>25126.050420168067</v>
      </c>
      <c r="BI386" s="93"/>
      <c r="BJ386" s="93"/>
      <c r="BK386" s="94">
        <f t="shared" si="211"/>
        <v>1</v>
      </c>
      <c r="BM386" s="95">
        <f t="shared" si="212"/>
        <v>25126.050420168067</v>
      </c>
      <c r="BN386" s="96">
        <f t="shared" si="213"/>
        <v>25126.050420168067</v>
      </c>
      <c r="BO386" s="248">
        <f t="shared" si="246"/>
        <v>25126.050420168067</v>
      </c>
      <c r="BP386" s="183">
        <f t="shared" si="214"/>
        <v>25126.050420168067</v>
      </c>
      <c r="BQ386" s="184">
        <f t="shared" si="215"/>
        <v>0</v>
      </c>
      <c r="BR386" s="232">
        <f t="shared" si="216"/>
        <v>0</v>
      </c>
      <c r="BS386" s="184"/>
      <c r="BT386" s="97"/>
      <c r="BU386" s="171">
        <f t="shared" si="217"/>
        <v>25126</v>
      </c>
      <c r="BV386" s="175">
        <f t="shared" si="218"/>
        <v>4774</v>
      </c>
      <c r="BW386" s="176">
        <f t="shared" si="219"/>
        <v>29900</v>
      </c>
    </row>
    <row r="387" spans="1:209" s="120" customFormat="1" ht="84.95" customHeight="1" x14ac:dyDescent="0.3">
      <c r="A387" s="214">
        <v>543</v>
      </c>
      <c r="B387" s="104" t="s">
        <v>1087</v>
      </c>
      <c r="C387" s="217" t="s">
        <v>907</v>
      </c>
      <c r="D387" s="206"/>
      <c r="E387" s="74"/>
      <c r="F387" s="75"/>
      <c r="G387" s="74"/>
      <c r="H387" s="76"/>
      <c r="I387" s="105"/>
      <c r="J387" s="106"/>
      <c r="K387" s="107"/>
      <c r="L387" s="80"/>
      <c r="M387" s="81">
        <f t="shared" si="220"/>
        <v>0</v>
      </c>
      <c r="N387" s="82"/>
      <c r="O387" s="83">
        <f t="shared" si="221"/>
        <v>0</v>
      </c>
      <c r="P387" s="83">
        <f t="shared" si="222"/>
        <v>0</v>
      </c>
      <c r="Q387" s="108"/>
      <c r="R387" s="80"/>
      <c r="S387" s="81">
        <f t="shared" si="223"/>
        <v>0</v>
      </c>
      <c r="T387" s="82"/>
      <c r="U387" s="83">
        <f t="shared" si="224"/>
        <v>0</v>
      </c>
      <c r="V387" s="83">
        <f t="shared" si="225"/>
        <v>0</v>
      </c>
      <c r="W387" s="109"/>
      <c r="X387" s="80"/>
      <c r="Y387" s="81">
        <f t="shared" si="226"/>
        <v>0</v>
      </c>
      <c r="Z387" s="82"/>
      <c r="AA387" s="83">
        <f t="shared" si="227"/>
        <v>0</v>
      </c>
      <c r="AB387" s="83">
        <f t="shared" si="228"/>
        <v>0</v>
      </c>
      <c r="AC387" s="109"/>
      <c r="AD387" s="85" t="e">
        <f t="shared" si="210"/>
        <v>#DIV/0!</v>
      </c>
      <c r="AE387" s="86"/>
      <c r="AF387" s="87"/>
      <c r="AG387" s="88"/>
      <c r="AH387" s="114"/>
      <c r="AI387" s="86"/>
      <c r="AJ387" s="87"/>
      <c r="AK387" s="88"/>
      <c r="AL387" s="114"/>
      <c r="AM387" s="86">
        <v>1848.7394957983195</v>
      </c>
      <c r="AN387" s="87">
        <f>+AM387*0.19</f>
        <v>351.2605042016807</v>
      </c>
      <c r="AO387" s="90">
        <f>+AN387+AM387</f>
        <v>2200</v>
      </c>
      <c r="AP387" s="91" t="s">
        <v>1088</v>
      </c>
      <c r="AQ387" s="113">
        <v>2421.9</v>
      </c>
      <c r="AR387" s="111">
        <v>568.1</v>
      </c>
      <c r="AS387" s="112">
        <v>2990</v>
      </c>
      <c r="AT387" s="91" t="s">
        <v>1089</v>
      </c>
      <c r="AU387" s="86"/>
      <c r="AV387" s="87"/>
      <c r="AW387" s="90"/>
      <c r="AX387" s="197"/>
      <c r="AY387" s="243"/>
      <c r="AZ387" s="92"/>
      <c r="BA387" s="29"/>
      <c r="BB387" s="99"/>
      <c r="BC387" s="93"/>
      <c r="BD387" s="93"/>
      <c r="BE387" s="93"/>
      <c r="BF387" s="93"/>
      <c r="BG387" s="93"/>
      <c r="BH387" s="93">
        <f>+AM387</f>
        <v>1848.7394957983195</v>
      </c>
      <c r="BI387" s="93">
        <f>+AQ387</f>
        <v>2421.9</v>
      </c>
      <c r="BJ387" s="93"/>
      <c r="BK387" s="94">
        <f t="shared" si="211"/>
        <v>2</v>
      </c>
      <c r="BL387" s="35"/>
      <c r="BM387" s="95">
        <f t="shared" si="212"/>
        <v>2135.3197478991597</v>
      </c>
      <c r="BN387" s="96">
        <f t="shared" si="213"/>
        <v>2421.9</v>
      </c>
      <c r="BO387" s="248">
        <f>(SUM(BB387:BJ387)-BN387)/(BK387-1)</f>
        <v>1848.7394957983192</v>
      </c>
      <c r="BP387" s="183">
        <f t="shared" si="214"/>
        <v>2116.0014614536422</v>
      </c>
      <c r="BQ387" s="184">
        <f t="shared" si="215"/>
        <v>405.28567922931018</v>
      </c>
      <c r="BR387" s="232">
        <f t="shared" si="216"/>
        <v>0.18980093244960228</v>
      </c>
      <c r="BS387" s="184"/>
      <c r="BT387" s="97"/>
      <c r="BU387" s="171">
        <f t="shared" si="217"/>
        <v>2135</v>
      </c>
      <c r="BV387" s="175">
        <f t="shared" si="218"/>
        <v>406</v>
      </c>
      <c r="BW387" s="176">
        <f t="shared" si="219"/>
        <v>2541</v>
      </c>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119"/>
      <c r="ES387" s="119"/>
      <c r="ET387" s="119"/>
      <c r="EU387" s="119"/>
      <c r="EV387" s="119"/>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c r="GG387" s="119"/>
      <c r="GH387" s="119"/>
      <c r="GI387" s="119"/>
      <c r="GJ387" s="119"/>
      <c r="GK387" s="119"/>
      <c r="GL387" s="119"/>
      <c r="GM387" s="119"/>
      <c r="GN387" s="119"/>
      <c r="GO387" s="119"/>
      <c r="GP387" s="119"/>
      <c r="GQ387" s="119"/>
      <c r="GR387" s="119"/>
      <c r="GS387" s="119"/>
      <c r="GT387" s="119"/>
      <c r="GU387" s="119"/>
      <c r="GV387" s="119"/>
      <c r="GW387" s="119"/>
      <c r="GX387" s="119"/>
      <c r="GY387" s="119"/>
      <c r="GZ387" s="119"/>
      <c r="HA387" s="119"/>
    </row>
    <row r="388" spans="1:209" ht="84.95" customHeight="1" x14ac:dyDescent="0.3">
      <c r="A388" s="214">
        <v>544</v>
      </c>
      <c r="B388" s="104" t="s">
        <v>1090</v>
      </c>
      <c r="C388" s="217" t="s">
        <v>907</v>
      </c>
      <c r="D388" s="206">
        <v>3026</v>
      </c>
      <c r="E388" s="74">
        <f>+D388*0.0562</f>
        <v>170.06120000000001</v>
      </c>
      <c r="F388" s="75">
        <f>+E388+D388</f>
        <v>3196.0612000000001</v>
      </c>
      <c r="G388" s="74">
        <f>+F388*0.19</f>
        <v>607.25162799999998</v>
      </c>
      <c r="H388" s="76">
        <f>+G388+F388</f>
        <v>3803.3128280000001</v>
      </c>
      <c r="I388" s="105"/>
      <c r="J388" s="106"/>
      <c r="K388" s="107"/>
      <c r="L388" s="80"/>
      <c r="M388" s="81">
        <f t="shared" si="220"/>
        <v>0</v>
      </c>
      <c r="N388" s="82"/>
      <c r="O388" s="83">
        <f t="shared" si="221"/>
        <v>0</v>
      </c>
      <c r="P388" s="83">
        <f t="shared" si="222"/>
        <v>0</v>
      </c>
      <c r="Q388" s="108"/>
      <c r="R388" s="80"/>
      <c r="S388" s="81">
        <f t="shared" si="223"/>
        <v>0</v>
      </c>
      <c r="T388" s="82"/>
      <c r="U388" s="83">
        <f t="shared" si="224"/>
        <v>0</v>
      </c>
      <c r="V388" s="83">
        <f t="shared" si="225"/>
        <v>0</v>
      </c>
      <c r="W388" s="109"/>
      <c r="X388" s="80"/>
      <c r="Y388" s="81">
        <f t="shared" si="226"/>
        <v>0</v>
      </c>
      <c r="Z388" s="82"/>
      <c r="AA388" s="83">
        <f t="shared" si="227"/>
        <v>0</v>
      </c>
      <c r="AB388" s="83">
        <f t="shared" si="228"/>
        <v>0</v>
      </c>
      <c r="AC388" s="109"/>
      <c r="AD388" s="85" t="e">
        <f t="shared" si="210"/>
        <v>#DIV/0!</v>
      </c>
      <c r="AE388" s="86"/>
      <c r="AF388" s="87"/>
      <c r="AG388" s="88"/>
      <c r="AH388" s="114"/>
      <c r="AI388" s="86"/>
      <c r="AJ388" s="87"/>
      <c r="AK388" s="88"/>
      <c r="AL388" s="114"/>
      <c r="AM388" s="86"/>
      <c r="AN388" s="87"/>
      <c r="AO388" s="90"/>
      <c r="AP388" s="91"/>
      <c r="AQ388" s="86"/>
      <c r="AR388" s="87"/>
      <c r="AS388" s="90"/>
      <c r="AT388" s="91"/>
      <c r="AU388" s="86"/>
      <c r="AV388" s="87"/>
      <c r="AW388" s="90"/>
      <c r="AX388" s="197"/>
      <c r="AZ388" s="92"/>
      <c r="BB388" s="99">
        <f>+F388*1.09</f>
        <v>3483.7067080000002</v>
      </c>
      <c r="BC388" s="93"/>
      <c r="BD388" s="93"/>
      <c r="BE388" s="93"/>
      <c r="BF388" s="93"/>
      <c r="BG388" s="93"/>
      <c r="BH388" s="93"/>
      <c r="BI388" s="93"/>
      <c r="BJ388" s="93"/>
      <c r="BK388" s="94">
        <f t="shared" si="211"/>
        <v>1</v>
      </c>
      <c r="BM388" s="95">
        <f t="shared" si="212"/>
        <v>3483.7067080000002</v>
      </c>
      <c r="BN388" s="96">
        <f t="shared" si="213"/>
        <v>3483.7067080000002</v>
      </c>
      <c r="BO388" s="248">
        <f>+BM388</f>
        <v>3483.7067080000002</v>
      </c>
      <c r="BP388" s="183">
        <f t="shared" si="214"/>
        <v>3483.7067080000002</v>
      </c>
      <c r="BQ388" s="184">
        <f t="shared" si="215"/>
        <v>0</v>
      </c>
      <c r="BR388" s="232">
        <f t="shared" si="216"/>
        <v>0</v>
      </c>
      <c r="BS388" s="184"/>
      <c r="BT388" s="97"/>
      <c r="BU388" s="171">
        <f t="shared" si="217"/>
        <v>3484</v>
      </c>
      <c r="BV388" s="175">
        <f t="shared" si="218"/>
        <v>662</v>
      </c>
      <c r="BW388" s="176">
        <f t="shared" si="219"/>
        <v>4146</v>
      </c>
    </row>
    <row r="389" spans="1:209" s="120" customFormat="1" ht="84.95" customHeight="1" x14ac:dyDescent="0.3">
      <c r="A389" s="214">
        <v>545</v>
      </c>
      <c r="B389" s="104" t="s">
        <v>1091</v>
      </c>
      <c r="C389" s="217" t="s">
        <v>907</v>
      </c>
      <c r="D389" s="206"/>
      <c r="E389" s="74"/>
      <c r="F389" s="75"/>
      <c r="G389" s="74"/>
      <c r="H389" s="76"/>
      <c r="I389" s="105"/>
      <c r="J389" s="106"/>
      <c r="K389" s="107"/>
      <c r="L389" s="80"/>
      <c r="M389" s="81">
        <f t="shared" si="220"/>
        <v>0</v>
      </c>
      <c r="N389" s="82"/>
      <c r="O389" s="83">
        <f t="shared" si="221"/>
        <v>0</v>
      </c>
      <c r="P389" s="83">
        <f t="shared" si="222"/>
        <v>0</v>
      </c>
      <c r="Q389" s="108"/>
      <c r="R389" s="80"/>
      <c r="S389" s="81">
        <f t="shared" si="223"/>
        <v>0</v>
      </c>
      <c r="T389" s="82"/>
      <c r="U389" s="83">
        <f t="shared" si="224"/>
        <v>0</v>
      </c>
      <c r="V389" s="83">
        <f t="shared" si="225"/>
        <v>0</v>
      </c>
      <c r="W389" s="109"/>
      <c r="X389" s="80"/>
      <c r="Y389" s="81">
        <f t="shared" si="226"/>
        <v>0</v>
      </c>
      <c r="Z389" s="82"/>
      <c r="AA389" s="83">
        <f t="shared" si="227"/>
        <v>0</v>
      </c>
      <c r="AB389" s="83">
        <f t="shared" si="228"/>
        <v>0</v>
      </c>
      <c r="AC389" s="109"/>
      <c r="AD389" s="85" t="e">
        <f t="shared" si="210"/>
        <v>#DIV/0!</v>
      </c>
      <c r="AE389" s="86"/>
      <c r="AF389" s="87"/>
      <c r="AG389" s="88"/>
      <c r="AH389" s="114"/>
      <c r="AI389" s="86"/>
      <c r="AJ389" s="87"/>
      <c r="AK389" s="88"/>
      <c r="AL389" s="114"/>
      <c r="AM389" s="86">
        <v>1596.6386554621849</v>
      </c>
      <c r="AN389" s="87">
        <f>+AM389*0.19</f>
        <v>303.36134453781517</v>
      </c>
      <c r="AO389" s="90">
        <f>+AN389+AM389</f>
        <v>1900</v>
      </c>
      <c r="AP389" s="91" t="s">
        <v>1092</v>
      </c>
      <c r="AQ389" s="86"/>
      <c r="AR389" s="87"/>
      <c r="AS389" s="90"/>
      <c r="AT389" s="91"/>
      <c r="AU389" s="86"/>
      <c r="AV389" s="87"/>
      <c r="AW389" s="90"/>
      <c r="AX389" s="197"/>
      <c r="AY389" s="243"/>
      <c r="AZ389" s="92"/>
      <c r="BA389" s="29"/>
      <c r="BB389" s="99"/>
      <c r="BC389" s="93"/>
      <c r="BD389" s="93"/>
      <c r="BE389" s="93"/>
      <c r="BF389" s="93"/>
      <c r="BG389" s="93"/>
      <c r="BH389" s="93">
        <f>+AM389</f>
        <v>1596.6386554621849</v>
      </c>
      <c r="BI389" s="93"/>
      <c r="BJ389" s="93"/>
      <c r="BK389" s="94">
        <f t="shared" si="211"/>
        <v>1</v>
      </c>
      <c r="BL389" s="35"/>
      <c r="BM389" s="95">
        <f t="shared" si="212"/>
        <v>1596.6386554621849</v>
      </c>
      <c r="BN389" s="96">
        <f t="shared" si="213"/>
        <v>1596.6386554621849</v>
      </c>
      <c r="BO389" s="248">
        <f>+BM389</f>
        <v>1596.6386554621849</v>
      </c>
      <c r="BP389" s="183">
        <f t="shared" si="214"/>
        <v>1596.6386554621849</v>
      </c>
      <c r="BQ389" s="184">
        <f t="shared" si="215"/>
        <v>0</v>
      </c>
      <c r="BR389" s="232">
        <f t="shared" si="216"/>
        <v>0</v>
      </c>
      <c r="BS389" s="184"/>
      <c r="BT389" s="97"/>
      <c r="BU389" s="171">
        <f t="shared" si="217"/>
        <v>1597</v>
      </c>
      <c r="BV389" s="175">
        <f t="shared" si="218"/>
        <v>303</v>
      </c>
      <c r="BW389" s="176">
        <f t="shared" si="219"/>
        <v>1900</v>
      </c>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119"/>
      <c r="ES389" s="119"/>
      <c r="ET389" s="119"/>
      <c r="EU389" s="119"/>
      <c r="EV389" s="119"/>
      <c r="EW389" s="119"/>
      <c r="EX389" s="119"/>
      <c r="EY389" s="119"/>
      <c r="EZ389" s="119"/>
      <c r="FA389" s="119"/>
      <c r="FB389" s="119"/>
      <c r="FC389" s="119"/>
      <c r="FD389" s="119"/>
      <c r="FE389" s="119"/>
      <c r="FF389" s="119"/>
      <c r="FG389" s="119"/>
      <c r="FH389" s="119"/>
      <c r="FI389" s="119"/>
      <c r="FJ389" s="119"/>
      <c r="FK389" s="119"/>
      <c r="FL389" s="119"/>
      <c r="FM389" s="119"/>
      <c r="FN389" s="119"/>
      <c r="FO389" s="119"/>
      <c r="FP389" s="119"/>
      <c r="FQ389" s="119"/>
      <c r="FR389" s="119"/>
      <c r="FS389" s="119"/>
      <c r="FT389" s="119"/>
      <c r="FU389" s="119"/>
      <c r="FV389" s="119"/>
      <c r="FW389" s="119"/>
      <c r="FX389" s="119"/>
      <c r="FY389" s="119"/>
      <c r="FZ389" s="119"/>
      <c r="GA389" s="119"/>
      <c r="GB389" s="119"/>
      <c r="GC389" s="119"/>
      <c r="GD389" s="119"/>
      <c r="GE389" s="119"/>
      <c r="GF389" s="119"/>
      <c r="GG389" s="119"/>
      <c r="GH389" s="119"/>
      <c r="GI389" s="119"/>
      <c r="GJ389" s="119"/>
      <c r="GK389" s="119"/>
      <c r="GL389" s="119"/>
      <c r="GM389" s="119"/>
      <c r="GN389" s="119"/>
      <c r="GO389" s="119"/>
      <c r="GP389" s="119"/>
      <c r="GQ389" s="119"/>
      <c r="GR389" s="119"/>
      <c r="GS389" s="119"/>
      <c r="GT389" s="119"/>
      <c r="GU389" s="119"/>
      <c r="GV389" s="119"/>
      <c r="GW389" s="119"/>
      <c r="GX389" s="119"/>
      <c r="GY389" s="119"/>
      <c r="GZ389" s="119"/>
      <c r="HA389" s="119"/>
    </row>
    <row r="390" spans="1:209" s="120" customFormat="1" ht="84.95" customHeight="1" x14ac:dyDescent="0.3">
      <c r="A390" s="214">
        <v>546</v>
      </c>
      <c r="B390" s="104" t="s">
        <v>1093</v>
      </c>
      <c r="C390" s="217" t="s">
        <v>907</v>
      </c>
      <c r="D390" s="206"/>
      <c r="E390" s="74"/>
      <c r="F390" s="75"/>
      <c r="G390" s="74"/>
      <c r="H390" s="76"/>
      <c r="I390" s="105"/>
      <c r="J390" s="106"/>
      <c r="K390" s="107"/>
      <c r="L390" s="80"/>
      <c r="M390" s="81">
        <f t="shared" si="220"/>
        <v>0</v>
      </c>
      <c r="N390" s="82"/>
      <c r="O390" s="83">
        <f t="shared" si="221"/>
        <v>0</v>
      </c>
      <c r="P390" s="83">
        <f t="shared" si="222"/>
        <v>0</v>
      </c>
      <c r="Q390" s="108"/>
      <c r="R390" s="80"/>
      <c r="S390" s="81">
        <f t="shared" si="223"/>
        <v>0</v>
      </c>
      <c r="T390" s="82"/>
      <c r="U390" s="83">
        <f t="shared" si="224"/>
        <v>0</v>
      </c>
      <c r="V390" s="83">
        <f t="shared" si="225"/>
        <v>0</v>
      </c>
      <c r="W390" s="109"/>
      <c r="X390" s="80"/>
      <c r="Y390" s="81">
        <f t="shared" si="226"/>
        <v>0</v>
      </c>
      <c r="Z390" s="82"/>
      <c r="AA390" s="83">
        <f t="shared" si="227"/>
        <v>0</v>
      </c>
      <c r="AB390" s="83">
        <f t="shared" si="228"/>
        <v>0</v>
      </c>
      <c r="AC390" s="109"/>
      <c r="AD390" s="85" t="e">
        <f t="shared" si="210"/>
        <v>#DIV/0!</v>
      </c>
      <c r="AE390" s="86"/>
      <c r="AF390" s="87"/>
      <c r="AG390" s="88"/>
      <c r="AH390" s="114"/>
      <c r="AI390" s="86"/>
      <c r="AJ390" s="87"/>
      <c r="AK390" s="88"/>
      <c r="AL390" s="114"/>
      <c r="AM390" s="86">
        <v>1596.6386554621849</v>
      </c>
      <c r="AN390" s="87">
        <f>+AM390*0.19</f>
        <v>303.36134453781517</v>
      </c>
      <c r="AO390" s="90">
        <f>+AN390+AM390</f>
        <v>1900</v>
      </c>
      <c r="AP390" s="91" t="s">
        <v>1094</v>
      </c>
      <c r="AQ390" s="86"/>
      <c r="AR390" s="87"/>
      <c r="AS390" s="90"/>
      <c r="AT390" s="91"/>
      <c r="AU390" s="86"/>
      <c r="AV390" s="87"/>
      <c r="AW390" s="90"/>
      <c r="AX390" s="197"/>
      <c r="AY390" s="243"/>
      <c r="AZ390" s="92"/>
      <c r="BA390" s="29"/>
      <c r="BB390" s="99"/>
      <c r="BC390" s="93"/>
      <c r="BD390" s="93"/>
      <c r="BE390" s="93"/>
      <c r="BF390" s="93"/>
      <c r="BG390" s="93"/>
      <c r="BH390" s="93">
        <f>+AM390</f>
        <v>1596.6386554621849</v>
      </c>
      <c r="BI390" s="93"/>
      <c r="BJ390" s="93"/>
      <c r="BK390" s="94">
        <f t="shared" si="211"/>
        <v>1</v>
      </c>
      <c r="BL390" s="35"/>
      <c r="BM390" s="95">
        <f t="shared" si="212"/>
        <v>1596.6386554621849</v>
      </c>
      <c r="BN390" s="96">
        <f t="shared" si="213"/>
        <v>1596.6386554621849</v>
      </c>
      <c r="BO390" s="248">
        <f>+BM390</f>
        <v>1596.6386554621849</v>
      </c>
      <c r="BP390" s="183">
        <f t="shared" si="214"/>
        <v>1596.6386554621849</v>
      </c>
      <c r="BQ390" s="184">
        <f t="shared" si="215"/>
        <v>0</v>
      </c>
      <c r="BR390" s="232">
        <f t="shared" si="216"/>
        <v>0</v>
      </c>
      <c r="BS390" s="184"/>
      <c r="BT390" s="97"/>
      <c r="BU390" s="171">
        <f t="shared" si="217"/>
        <v>1597</v>
      </c>
      <c r="BV390" s="175">
        <f t="shared" si="218"/>
        <v>303</v>
      </c>
      <c r="BW390" s="176">
        <f t="shared" si="219"/>
        <v>1900</v>
      </c>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119"/>
      <c r="ES390" s="119"/>
      <c r="ET390" s="119"/>
      <c r="EU390" s="119"/>
      <c r="EV390" s="119"/>
      <c r="EW390" s="119"/>
      <c r="EX390" s="119"/>
      <c r="EY390" s="119"/>
      <c r="EZ390" s="119"/>
      <c r="FA390" s="119"/>
      <c r="FB390" s="119"/>
      <c r="FC390" s="119"/>
      <c r="FD390" s="119"/>
      <c r="FE390" s="119"/>
      <c r="FF390" s="119"/>
      <c r="FG390" s="119"/>
      <c r="FH390" s="119"/>
      <c r="FI390" s="119"/>
      <c r="FJ390" s="119"/>
      <c r="FK390" s="119"/>
      <c r="FL390" s="119"/>
      <c r="FM390" s="119"/>
      <c r="FN390" s="119"/>
      <c r="FO390" s="119"/>
      <c r="FP390" s="119"/>
      <c r="FQ390" s="119"/>
      <c r="FR390" s="119"/>
      <c r="FS390" s="119"/>
      <c r="FT390" s="119"/>
      <c r="FU390" s="119"/>
      <c r="FV390" s="119"/>
      <c r="FW390" s="119"/>
      <c r="FX390" s="119"/>
      <c r="FY390" s="119"/>
      <c r="FZ390" s="119"/>
      <c r="GA390" s="119"/>
      <c r="GB390" s="119"/>
      <c r="GC390" s="119"/>
      <c r="GD390" s="119"/>
      <c r="GE390" s="119"/>
      <c r="GF390" s="119"/>
      <c r="GG390" s="119"/>
      <c r="GH390" s="119"/>
      <c r="GI390" s="119"/>
      <c r="GJ390" s="119"/>
      <c r="GK390" s="119"/>
      <c r="GL390" s="119"/>
      <c r="GM390" s="119"/>
      <c r="GN390" s="119"/>
      <c r="GO390" s="119"/>
      <c r="GP390" s="119"/>
      <c r="GQ390" s="119"/>
      <c r="GR390" s="119"/>
      <c r="GS390" s="119"/>
      <c r="GT390" s="119"/>
      <c r="GU390" s="119"/>
      <c r="GV390" s="119"/>
      <c r="GW390" s="119"/>
      <c r="GX390" s="119"/>
      <c r="GY390" s="119"/>
      <c r="GZ390" s="119"/>
      <c r="HA390" s="119"/>
    </row>
    <row r="391" spans="1:209" s="120" customFormat="1" ht="84.95" customHeight="1" x14ac:dyDescent="0.3">
      <c r="A391" s="214">
        <v>547</v>
      </c>
      <c r="B391" s="104" t="s">
        <v>1095</v>
      </c>
      <c r="C391" s="217" t="s">
        <v>907</v>
      </c>
      <c r="D391" s="206"/>
      <c r="E391" s="74"/>
      <c r="F391" s="75"/>
      <c r="G391" s="74"/>
      <c r="H391" s="76"/>
      <c r="I391" s="105"/>
      <c r="J391" s="106"/>
      <c r="K391" s="107"/>
      <c r="L391" s="80"/>
      <c r="M391" s="81">
        <f t="shared" si="220"/>
        <v>0</v>
      </c>
      <c r="N391" s="82"/>
      <c r="O391" s="83">
        <f t="shared" si="221"/>
        <v>0</v>
      </c>
      <c r="P391" s="83">
        <f t="shared" si="222"/>
        <v>0</v>
      </c>
      <c r="Q391" s="108"/>
      <c r="R391" s="80"/>
      <c r="S391" s="81">
        <f t="shared" si="223"/>
        <v>0</v>
      </c>
      <c r="T391" s="82"/>
      <c r="U391" s="83">
        <f t="shared" si="224"/>
        <v>0</v>
      </c>
      <c r="V391" s="83">
        <f t="shared" si="225"/>
        <v>0</v>
      </c>
      <c r="W391" s="109"/>
      <c r="X391" s="80"/>
      <c r="Y391" s="81">
        <f t="shared" si="226"/>
        <v>0</v>
      </c>
      <c r="Z391" s="82"/>
      <c r="AA391" s="83">
        <f t="shared" si="227"/>
        <v>0</v>
      </c>
      <c r="AB391" s="83">
        <f t="shared" si="228"/>
        <v>0</v>
      </c>
      <c r="AC391" s="109"/>
      <c r="AD391" s="85" t="e">
        <f t="shared" si="210"/>
        <v>#DIV/0!</v>
      </c>
      <c r="AE391" s="86"/>
      <c r="AF391" s="87"/>
      <c r="AG391" s="88"/>
      <c r="AH391" s="114"/>
      <c r="AI391" s="86"/>
      <c r="AJ391" s="87"/>
      <c r="AK391" s="88"/>
      <c r="AL391" s="114"/>
      <c r="AM391" s="86">
        <v>1596.6386554621849</v>
      </c>
      <c r="AN391" s="87">
        <f>+AM391*0.19</f>
        <v>303.36134453781517</v>
      </c>
      <c r="AO391" s="90">
        <f>+AN391+AM391</f>
        <v>1900</v>
      </c>
      <c r="AP391" s="91" t="s">
        <v>1094</v>
      </c>
      <c r="AQ391" s="86"/>
      <c r="AR391" s="87"/>
      <c r="AS391" s="90"/>
      <c r="AT391" s="91"/>
      <c r="AU391" s="86"/>
      <c r="AV391" s="87"/>
      <c r="AW391" s="90"/>
      <c r="AX391" s="197"/>
      <c r="AY391" s="243"/>
      <c r="AZ391" s="92"/>
      <c r="BA391" s="29"/>
      <c r="BB391" s="99"/>
      <c r="BC391" s="93"/>
      <c r="BD391" s="93"/>
      <c r="BE391" s="93"/>
      <c r="BF391" s="93"/>
      <c r="BG391" s="93"/>
      <c r="BH391" s="93">
        <f>+AM391</f>
        <v>1596.6386554621849</v>
      </c>
      <c r="BI391" s="93"/>
      <c r="BJ391" s="93"/>
      <c r="BK391" s="94">
        <f t="shared" si="211"/>
        <v>1</v>
      </c>
      <c r="BL391" s="35"/>
      <c r="BM391" s="95">
        <f t="shared" si="212"/>
        <v>1596.6386554621849</v>
      </c>
      <c r="BN391" s="96">
        <f t="shared" si="213"/>
        <v>1596.6386554621849</v>
      </c>
      <c r="BO391" s="248">
        <f>+BM391</f>
        <v>1596.6386554621849</v>
      </c>
      <c r="BP391" s="183">
        <f t="shared" si="214"/>
        <v>1596.6386554621849</v>
      </c>
      <c r="BQ391" s="184">
        <f t="shared" si="215"/>
        <v>0</v>
      </c>
      <c r="BR391" s="232">
        <f t="shared" si="216"/>
        <v>0</v>
      </c>
      <c r="BS391" s="184"/>
      <c r="BT391" s="97"/>
      <c r="BU391" s="171">
        <f t="shared" si="217"/>
        <v>1597</v>
      </c>
      <c r="BV391" s="175">
        <f t="shared" si="218"/>
        <v>303</v>
      </c>
      <c r="BW391" s="176">
        <f t="shared" si="219"/>
        <v>1900</v>
      </c>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119"/>
      <c r="ES391" s="119"/>
      <c r="ET391" s="119"/>
      <c r="EU391" s="119"/>
      <c r="EV391" s="119"/>
      <c r="EW391" s="119"/>
      <c r="EX391" s="119"/>
      <c r="EY391" s="119"/>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c r="GG391" s="119"/>
      <c r="GH391" s="119"/>
      <c r="GI391" s="119"/>
      <c r="GJ391" s="119"/>
      <c r="GK391" s="119"/>
      <c r="GL391" s="119"/>
      <c r="GM391" s="119"/>
      <c r="GN391" s="119"/>
      <c r="GO391" s="119"/>
      <c r="GP391" s="119"/>
      <c r="GQ391" s="119"/>
      <c r="GR391" s="119"/>
      <c r="GS391" s="119"/>
      <c r="GT391" s="119"/>
      <c r="GU391" s="119"/>
      <c r="GV391" s="119"/>
      <c r="GW391" s="119"/>
      <c r="GX391" s="119"/>
      <c r="GY391" s="119"/>
      <c r="GZ391" s="119"/>
      <c r="HA391" s="119"/>
    </row>
    <row r="392" spans="1:209" s="120" customFormat="1" ht="84.95" customHeight="1" x14ac:dyDescent="0.3">
      <c r="A392" s="214">
        <v>548</v>
      </c>
      <c r="B392" s="104" t="s">
        <v>1096</v>
      </c>
      <c r="C392" s="217" t="s">
        <v>907</v>
      </c>
      <c r="D392" s="206"/>
      <c r="E392" s="74"/>
      <c r="F392" s="75"/>
      <c r="G392" s="74"/>
      <c r="H392" s="76"/>
      <c r="I392" s="105"/>
      <c r="J392" s="106"/>
      <c r="K392" s="107"/>
      <c r="L392" s="80"/>
      <c r="M392" s="81">
        <f t="shared" si="220"/>
        <v>0</v>
      </c>
      <c r="N392" s="82"/>
      <c r="O392" s="83">
        <f t="shared" si="221"/>
        <v>0</v>
      </c>
      <c r="P392" s="83">
        <f t="shared" si="222"/>
        <v>0</v>
      </c>
      <c r="Q392" s="108"/>
      <c r="R392" s="80"/>
      <c r="S392" s="81">
        <f t="shared" si="223"/>
        <v>0</v>
      </c>
      <c r="T392" s="82"/>
      <c r="U392" s="83">
        <f t="shared" si="224"/>
        <v>0</v>
      </c>
      <c r="V392" s="83">
        <f t="shared" si="225"/>
        <v>0</v>
      </c>
      <c r="W392" s="109"/>
      <c r="X392" s="80"/>
      <c r="Y392" s="81">
        <f t="shared" si="226"/>
        <v>0</v>
      </c>
      <c r="Z392" s="82"/>
      <c r="AA392" s="83">
        <f t="shared" si="227"/>
        <v>0</v>
      </c>
      <c r="AB392" s="83">
        <f t="shared" si="228"/>
        <v>0</v>
      </c>
      <c r="AC392" s="109"/>
      <c r="AD392" s="85" t="e">
        <f t="shared" ref="AD392:AD455" si="247">AVERAGE(N392,T392,Z392)</f>
        <v>#DIV/0!</v>
      </c>
      <c r="AE392" s="86"/>
      <c r="AF392" s="87"/>
      <c r="AG392" s="88"/>
      <c r="AH392" s="114"/>
      <c r="AI392" s="86"/>
      <c r="AJ392" s="87"/>
      <c r="AK392" s="88"/>
      <c r="AL392" s="114"/>
      <c r="AM392" s="86"/>
      <c r="AN392" s="87"/>
      <c r="AO392" s="90"/>
      <c r="AP392" s="91"/>
      <c r="AQ392" s="113">
        <v>720.9</v>
      </c>
      <c r="AR392" s="111">
        <v>169.1</v>
      </c>
      <c r="AS392" s="112">
        <v>890</v>
      </c>
      <c r="AT392" s="91" t="s">
        <v>1097</v>
      </c>
      <c r="AU392" s="86"/>
      <c r="AV392" s="87"/>
      <c r="AW392" s="90"/>
      <c r="AX392" s="197"/>
      <c r="AY392" s="243"/>
      <c r="AZ392" s="92"/>
      <c r="BA392" s="29"/>
      <c r="BB392" s="99"/>
      <c r="BC392" s="93"/>
      <c r="BD392" s="93"/>
      <c r="BE392" s="93"/>
      <c r="BF392" s="93"/>
      <c r="BG392" s="93"/>
      <c r="BH392" s="93"/>
      <c r="BI392" s="93">
        <f>+AQ392</f>
        <v>720.9</v>
      </c>
      <c r="BJ392" s="93"/>
      <c r="BK392" s="94">
        <f t="shared" ref="BK392:BK455" si="248">COUNT(BB392:BJ392)</f>
        <v>1</v>
      </c>
      <c r="BL392" s="35"/>
      <c r="BM392" s="95">
        <f t="shared" ref="BM392:BM455" si="249">AVERAGE(BB392:BJ392)</f>
        <v>720.9</v>
      </c>
      <c r="BN392" s="96">
        <f t="shared" ref="BN392:BN455" si="250">MAX(BB392:BJ392)</f>
        <v>720.9</v>
      </c>
      <c r="BO392" s="248">
        <f>+BM392</f>
        <v>720.9</v>
      </c>
      <c r="BP392" s="183">
        <f t="shared" ref="BP392:BP455" si="251">GEOMEAN(BB392:BJ392)</f>
        <v>720.9</v>
      </c>
      <c r="BQ392" s="184">
        <f t="shared" ref="BQ392:BQ455" si="252">IF(BK392=1,0,STDEVA(BB392:BJ392))</f>
        <v>0</v>
      </c>
      <c r="BR392" s="232">
        <f t="shared" ref="BR392:BR455" si="253">+BQ392/BM392</f>
        <v>0</v>
      </c>
      <c r="BS392" s="184"/>
      <c r="BT392" s="97"/>
      <c r="BU392" s="171">
        <f t="shared" ref="BU392:BU455" si="254">ROUND(BM392,0)</f>
        <v>721</v>
      </c>
      <c r="BV392" s="175">
        <f t="shared" ref="BV392:BV455" si="255">ROUND((BU392*0.19),0)</f>
        <v>137</v>
      </c>
      <c r="BW392" s="176">
        <f t="shared" ref="BW392:BW455" si="256">+BV392+BU392</f>
        <v>858</v>
      </c>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c r="GG392" s="119"/>
      <c r="GH392" s="119"/>
      <c r="GI392" s="119"/>
      <c r="GJ392" s="119"/>
      <c r="GK392" s="119"/>
      <c r="GL392" s="119"/>
      <c r="GM392" s="119"/>
      <c r="GN392" s="119"/>
      <c r="GO392" s="119"/>
      <c r="GP392" s="119"/>
      <c r="GQ392" s="119"/>
      <c r="GR392" s="119"/>
      <c r="GS392" s="119"/>
      <c r="GT392" s="119"/>
      <c r="GU392" s="119"/>
      <c r="GV392" s="119"/>
      <c r="GW392" s="119"/>
      <c r="GX392" s="119"/>
      <c r="GY392" s="119"/>
      <c r="GZ392" s="119"/>
      <c r="HA392" s="119"/>
    </row>
    <row r="393" spans="1:209" s="120" customFormat="1" ht="84.95" customHeight="1" x14ac:dyDescent="0.3">
      <c r="A393" s="214">
        <v>549</v>
      </c>
      <c r="B393" s="104" t="s">
        <v>1098</v>
      </c>
      <c r="C393" s="217" t="s">
        <v>907</v>
      </c>
      <c r="D393" s="206"/>
      <c r="E393" s="74"/>
      <c r="F393" s="75"/>
      <c r="G393" s="74"/>
      <c r="H393" s="76"/>
      <c r="I393" s="105"/>
      <c r="J393" s="106"/>
      <c r="K393" s="107"/>
      <c r="L393" s="80"/>
      <c r="M393" s="81">
        <f t="shared" ref="M393:M456" si="257">+L393*0.0562</f>
        <v>0</v>
      </c>
      <c r="N393" s="82"/>
      <c r="O393" s="83">
        <f t="shared" ref="O393:O456" si="258">+N393*0.19</f>
        <v>0</v>
      </c>
      <c r="P393" s="83">
        <f t="shared" ref="P393:P456" si="259">+N393+O393</f>
        <v>0</v>
      </c>
      <c r="Q393" s="108"/>
      <c r="R393" s="80"/>
      <c r="S393" s="81">
        <f t="shared" ref="S393:S456" si="260">+R393*0.0562</f>
        <v>0</v>
      </c>
      <c r="T393" s="82"/>
      <c r="U393" s="83">
        <f t="shared" ref="U393:U456" si="261">+T393*0.19</f>
        <v>0</v>
      </c>
      <c r="V393" s="83">
        <f t="shared" ref="V393:V456" si="262">+T393+U393</f>
        <v>0</v>
      </c>
      <c r="W393" s="109"/>
      <c r="X393" s="80"/>
      <c r="Y393" s="81">
        <f t="shared" ref="Y393:Y456" si="263">+X393*0.0562</f>
        <v>0</v>
      </c>
      <c r="Z393" s="82"/>
      <c r="AA393" s="83">
        <f t="shared" ref="AA393:AA456" si="264">+Z393*0.19</f>
        <v>0</v>
      </c>
      <c r="AB393" s="83">
        <f t="shared" ref="AB393:AB456" si="265">+AA393+Z393</f>
        <v>0</v>
      </c>
      <c r="AC393" s="109"/>
      <c r="AD393" s="85" t="e">
        <f t="shared" si="247"/>
        <v>#DIV/0!</v>
      </c>
      <c r="AE393" s="86"/>
      <c r="AF393" s="87"/>
      <c r="AG393" s="88"/>
      <c r="AH393" s="114"/>
      <c r="AI393" s="86"/>
      <c r="AJ393" s="87"/>
      <c r="AK393" s="88"/>
      <c r="AL393" s="114"/>
      <c r="AM393" s="86">
        <v>262100.84033613445</v>
      </c>
      <c r="AN393" s="87">
        <f>+AM393*0.19</f>
        <v>49799.159663865546</v>
      </c>
      <c r="AO393" s="90">
        <f>+AN393+AM393</f>
        <v>311900</v>
      </c>
      <c r="AP393" s="91" t="s">
        <v>1099</v>
      </c>
      <c r="AQ393" s="86"/>
      <c r="AR393" s="87"/>
      <c r="AS393" s="90"/>
      <c r="AT393" s="91"/>
      <c r="AU393" s="113">
        <v>340798</v>
      </c>
      <c r="AV393" s="111">
        <v>79940</v>
      </c>
      <c r="AW393" s="112">
        <v>420738</v>
      </c>
      <c r="AX393" s="197" t="s">
        <v>1100</v>
      </c>
      <c r="AY393" s="243"/>
      <c r="AZ393" s="92"/>
      <c r="BA393" s="29"/>
      <c r="BB393" s="99"/>
      <c r="BC393" s="93"/>
      <c r="BD393" s="93"/>
      <c r="BE393" s="93"/>
      <c r="BF393" s="93"/>
      <c r="BG393" s="93"/>
      <c r="BH393" s="93">
        <f>+AM393</f>
        <v>262100.84033613445</v>
      </c>
      <c r="BI393" s="93"/>
      <c r="BJ393" s="93">
        <f>+AU393</f>
        <v>340798</v>
      </c>
      <c r="BK393" s="94">
        <f t="shared" si="248"/>
        <v>2</v>
      </c>
      <c r="BL393" s="35"/>
      <c r="BM393" s="95">
        <f t="shared" si="249"/>
        <v>301449.42016806721</v>
      </c>
      <c r="BN393" s="96">
        <f t="shared" si="250"/>
        <v>340798</v>
      </c>
      <c r="BO393" s="248">
        <f>(SUM(BB393:BJ393)-BN393)/(BK393-1)</f>
        <v>262100.84033613442</v>
      </c>
      <c r="BP393" s="183">
        <f t="shared" si="251"/>
        <v>298870.27651620685</v>
      </c>
      <c r="BQ393" s="184">
        <f t="shared" si="252"/>
        <v>55647.295258439888</v>
      </c>
      <c r="BR393" s="232">
        <f t="shared" si="253"/>
        <v>0.18459911194194645</v>
      </c>
      <c r="BS393" s="184"/>
      <c r="BT393" s="97"/>
      <c r="BU393" s="171">
        <f t="shared" si="254"/>
        <v>301449</v>
      </c>
      <c r="BV393" s="175">
        <f t="shared" si="255"/>
        <v>57275</v>
      </c>
      <c r="BW393" s="176">
        <f t="shared" si="256"/>
        <v>358724</v>
      </c>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c r="FL393" s="119"/>
      <c r="FM393" s="119"/>
      <c r="FN393" s="119"/>
      <c r="FO393" s="119"/>
      <c r="FP393" s="119"/>
      <c r="FQ393" s="119"/>
      <c r="FR393" s="119"/>
      <c r="FS393" s="119"/>
      <c r="FT393" s="119"/>
      <c r="FU393" s="119"/>
      <c r="FV393" s="119"/>
      <c r="FW393" s="119"/>
      <c r="FX393" s="119"/>
      <c r="FY393" s="119"/>
      <c r="FZ393" s="119"/>
      <c r="GA393" s="119"/>
      <c r="GB393" s="119"/>
      <c r="GC393" s="119"/>
      <c r="GD393" s="119"/>
      <c r="GE393" s="119"/>
      <c r="GF393" s="119"/>
      <c r="GG393" s="119"/>
      <c r="GH393" s="119"/>
      <c r="GI393" s="119"/>
      <c r="GJ393" s="119"/>
      <c r="GK393" s="119"/>
      <c r="GL393" s="119"/>
      <c r="GM393" s="119"/>
      <c r="GN393" s="119"/>
      <c r="GO393" s="119"/>
      <c r="GP393" s="119"/>
      <c r="GQ393" s="119"/>
      <c r="GR393" s="119"/>
      <c r="GS393" s="119"/>
      <c r="GT393" s="119"/>
      <c r="GU393" s="119"/>
      <c r="GV393" s="119"/>
      <c r="GW393" s="119"/>
      <c r="GX393" s="119"/>
      <c r="GY393" s="119"/>
      <c r="GZ393" s="119"/>
      <c r="HA393" s="119"/>
    </row>
    <row r="394" spans="1:209" s="120" customFormat="1" ht="84.95" customHeight="1" x14ac:dyDescent="0.3">
      <c r="A394" s="214">
        <v>551</v>
      </c>
      <c r="B394" s="104" t="s">
        <v>1103</v>
      </c>
      <c r="C394" s="217" t="s">
        <v>907</v>
      </c>
      <c r="D394" s="206"/>
      <c r="E394" s="74"/>
      <c r="F394" s="75"/>
      <c r="G394" s="74"/>
      <c r="H394" s="76"/>
      <c r="I394" s="105"/>
      <c r="J394" s="106"/>
      <c r="K394" s="107"/>
      <c r="L394" s="80"/>
      <c r="M394" s="81">
        <f t="shared" si="257"/>
        <v>0</v>
      </c>
      <c r="N394" s="82"/>
      <c r="O394" s="83">
        <f t="shared" si="258"/>
        <v>0</v>
      </c>
      <c r="P394" s="83">
        <f t="shared" si="259"/>
        <v>0</v>
      </c>
      <c r="Q394" s="108"/>
      <c r="R394" s="80"/>
      <c r="S394" s="81">
        <f t="shared" si="260"/>
        <v>0</v>
      </c>
      <c r="T394" s="82"/>
      <c r="U394" s="83">
        <f t="shared" si="261"/>
        <v>0</v>
      </c>
      <c r="V394" s="83">
        <f t="shared" si="262"/>
        <v>0</v>
      </c>
      <c r="W394" s="109"/>
      <c r="X394" s="80"/>
      <c r="Y394" s="81">
        <f t="shared" si="263"/>
        <v>0</v>
      </c>
      <c r="Z394" s="82"/>
      <c r="AA394" s="83">
        <f t="shared" si="264"/>
        <v>0</v>
      </c>
      <c r="AB394" s="83">
        <f t="shared" si="265"/>
        <v>0</v>
      </c>
      <c r="AC394" s="109"/>
      <c r="AD394" s="85" t="e">
        <f t="shared" si="247"/>
        <v>#DIV/0!</v>
      </c>
      <c r="AE394" s="86"/>
      <c r="AF394" s="87"/>
      <c r="AG394" s="88"/>
      <c r="AH394" s="114"/>
      <c r="AI394" s="86"/>
      <c r="AJ394" s="87"/>
      <c r="AK394" s="88"/>
      <c r="AL394" s="114"/>
      <c r="AM394" s="86"/>
      <c r="AN394" s="87"/>
      <c r="AO394" s="90"/>
      <c r="AP394" s="91"/>
      <c r="AQ394" s="113">
        <v>1053</v>
      </c>
      <c r="AR394" s="111">
        <v>247</v>
      </c>
      <c r="AS394" s="112">
        <v>1300</v>
      </c>
      <c r="AT394" s="91" t="s">
        <v>1104</v>
      </c>
      <c r="AU394" s="86"/>
      <c r="AV394" s="87"/>
      <c r="AW394" s="90"/>
      <c r="AX394" s="197"/>
      <c r="AY394" s="243"/>
      <c r="AZ394" s="92"/>
      <c r="BA394" s="29"/>
      <c r="BB394" s="99"/>
      <c r="BC394" s="93"/>
      <c r="BD394" s="93"/>
      <c r="BE394" s="93"/>
      <c r="BF394" s="93"/>
      <c r="BG394" s="93"/>
      <c r="BH394" s="93"/>
      <c r="BI394" s="93">
        <f>+AQ394</f>
        <v>1053</v>
      </c>
      <c r="BJ394" s="93"/>
      <c r="BK394" s="94">
        <f t="shared" si="248"/>
        <v>1</v>
      </c>
      <c r="BL394" s="35"/>
      <c r="BM394" s="95">
        <f t="shared" si="249"/>
        <v>1053</v>
      </c>
      <c r="BN394" s="96">
        <f t="shared" si="250"/>
        <v>1053</v>
      </c>
      <c r="BO394" s="248">
        <f>+BM394</f>
        <v>1053</v>
      </c>
      <c r="BP394" s="183">
        <f t="shared" si="251"/>
        <v>1053</v>
      </c>
      <c r="BQ394" s="184">
        <f t="shared" si="252"/>
        <v>0</v>
      </c>
      <c r="BR394" s="232">
        <f t="shared" si="253"/>
        <v>0</v>
      </c>
      <c r="BS394" s="184"/>
      <c r="BT394" s="97"/>
      <c r="BU394" s="171">
        <f t="shared" si="254"/>
        <v>1053</v>
      </c>
      <c r="BV394" s="175">
        <f t="shared" si="255"/>
        <v>200</v>
      </c>
      <c r="BW394" s="176">
        <f t="shared" si="256"/>
        <v>1253</v>
      </c>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c r="FL394" s="119"/>
      <c r="FM394" s="119"/>
      <c r="FN394" s="119"/>
      <c r="FO394" s="119"/>
      <c r="FP394" s="119"/>
      <c r="FQ394" s="119"/>
      <c r="FR394" s="119"/>
      <c r="FS394" s="119"/>
      <c r="FT394" s="119"/>
      <c r="FU394" s="119"/>
      <c r="FV394" s="119"/>
      <c r="FW394" s="119"/>
      <c r="FX394" s="119"/>
      <c r="FY394" s="119"/>
      <c r="FZ394" s="119"/>
      <c r="GA394" s="119"/>
      <c r="GB394" s="119"/>
      <c r="GC394" s="119"/>
      <c r="GD394" s="119"/>
      <c r="GE394" s="119"/>
      <c r="GF394" s="119"/>
      <c r="GG394" s="119"/>
      <c r="GH394" s="119"/>
      <c r="GI394" s="119"/>
      <c r="GJ394" s="119"/>
      <c r="GK394" s="119"/>
      <c r="GL394" s="119"/>
      <c r="GM394" s="119"/>
      <c r="GN394" s="119"/>
      <c r="GO394" s="119"/>
      <c r="GP394" s="119"/>
      <c r="GQ394" s="119"/>
      <c r="GR394" s="119"/>
      <c r="GS394" s="119"/>
      <c r="GT394" s="119"/>
      <c r="GU394" s="119"/>
      <c r="GV394" s="119"/>
      <c r="GW394" s="119"/>
      <c r="GX394" s="119"/>
      <c r="GY394" s="119"/>
      <c r="GZ394" s="119"/>
      <c r="HA394" s="119"/>
    </row>
    <row r="395" spans="1:209" s="120" customFormat="1" ht="84.95" customHeight="1" x14ac:dyDescent="0.3">
      <c r="A395" s="214">
        <v>552</v>
      </c>
      <c r="B395" s="104" t="s">
        <v>1105</v>
      </c>
      <c r="C395" s="217" t="s">
        <v>907</v>
      </c>
      <c r="D395" s="206"/>
      <c r="E395" s="74"/>
      <c r="F395" s="75"/>
      <c r="G395" s="74"/>
      <c r="H395" s="76"/>
      <c r="I395" s="105"/>
      <c r="J395" s="106"/>
      <c r="K395" s="107"/>
      <c r="L395" s="80"/>
      <c r="M395" s="81">
        <f t="shared" si="257"/>
        <v>0</v>
      </c>
      <c r="N395" s="82"/>
      <c r="O395" s="83">
        <f t="shared" si="258"/>
        <v>0</v>
      </c>
      <c r="P395" s="83">
        <f t="shared" si="259"/>
        <v>0</v>
      </c>
      <c r="Q395" s="108"/>
      <c r="R395" s="80"/>
      <c r="S395" s="81">
        <f t="shared" si="260"/>
        <v>0</v>
      </c>
      <c r="T395" s="82"/>
      <c r="U395" s="83">
        <f t="shared" si="261"/>
        <v>0</v>
      </c>
      <c r="V395" s="83">
        <f t="shared" si="262"/>
        <v>0</v>
      </c>
      <c r="W395" s="109"/>
      <c r="X395" s="80"/>
      <c r="Y395" s="81">
        <f t="shared" si="263"/>
        <v>0</v>
      </c>
      <c r="Z395" s="82"/>
      <c r="AA395" s="83">
        <f t="shared" si="264"/>
        <v>0</v>
      </c>
      <c r="AB395" s="83">
        <f t="shared" si="265"/>
        <v>0</v>
      </c>
      <c r="AC395" s="109"/>
      <c r="AD395" s="85" t="e">
        <f t="shared" si="247"/>
        <v>#DIV/0!</v>
      </c>
      <c r="AE395" s="86"/>
      <c r="AF395" s="87"/>
      <c r="AG395" s="88"/>
      <c r="AH395" s="114"/>
      <c r="AI395" s="86"/>
      <c r="AJ395" s="87"/>
      <c r="AK395" s="88"/>
      <c r="AL395" s="114"/>
      <c r="AM395" s="86">
        <v>2296.6386554621849</v>
      </c>
      <c r="AN395" s="87">
        <f>+AM395*0.19</f>
        <v>436.36134453781517</v>
      </c>
      <c r="AO395" s="90">
        <f>+AN395+AM395</f>
        <v>2733</v>
      </c>
      <c r="AP395" s="91" t="s">
        <v>1106</v>
      </c>
      <c r="AQ395" s="86"/>
      <c r="AR395" s="87"/>
      <c r="AS395" s="90"/>
      <c r="AT395" s="91"/>
      <c r="AU395" s="113">
        <v>1206</v>
      </c>
      <c r="AV395" s="111">
        <v>283</v>
      </c>
      <c r="AW395" s="112">
        <v>1489</v>
      </c>
      <c r="AX395" s="197" t="s">
        <v>1107</v>
      </c>
      <c r="AY395" s="243"/>
      <c r="AZ395" s="92"/>
      <c r="BA395" s="29"/>
      <c r="BB395" s="99"/>
      <c r="BC395" s="93"/>
      <c r="BD395" s="93"/>
      <c r="BE395" s="93"/>
      <c r="BF395" s="93"/>
      <c r="BG395" s="93"/>
      <c r="BH395" s="93">
        <f>+AM395</f>
        <v>2296.6386554621849</v>
      </c>
      <c r="BI395" s="93"/>
      <c r="BJ395" s="93">
        <f>+AU395</f>
        <v>1206</v>
      </c>
      <c r="BK395" s="94">
        <f t="shared" si="248"/>
        <v>2</v>
      </c>
      <c r="BL395" s="35"/>
      <c r="BM395" s="95">
        <f t="shared" si="249"/>
        <v>1751.3193277310925</v>
      </c>
      <c r="BN395" s="96">
        <f t="shared" si="250"/>
        <v>2296.6386554621849</v>
      </c>
      <c r="BO395" s="248">
        <f>(SUM(BB395:BJ395)-BN395)/(BK395-1)</f>
        <v>1206</v>
      </c>
      <c r="BP395" s="183">
        <f t="shared" si="251"/>
        <v>1664.2554546966026</v>
      </c>
      <c r="BQ395" s="184">
        <f t="shared" si="252"/>
        <v>771.19798910148938</v>
      </c>
      <c r="BR395" s="232">
        <f t="shared" si="253"/>
        <v>0.44035258270152744</v>
      </c>
      <c r="BS395" s="184"/>
      <c r="BT395" s="97"/>
      <c r="BU395" s="171">
        <f t="shared" si="254"/>
        <v>1751</v>
      </c>
      <c r="BV395" s="175">
        <f t="shared" si="255"/>
        <v>333</v>
      </c>
      <c r="BW395" s="176">
        <f t="shared" si="256"/>
        <v>2084</v>
      </c>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119"/>
      <c r="ES395" s="119"/>
      <c r="ET395" s="119"/>
      <c r="EU395" s="119"/>
      <c r="EV395" s="119"/>
      <c r="EW395" s="119"/>
      <c r="EX395" s="119"/>
      <c r="EY395" s="119"/>
      <c r="EZ395" s="119"/>
      <c r="FA395" s="119"/>
      <c r="FB395" s="119"/>
      <c r="FC395" s="119"/>
      <c r="FD395" s="119"/>
      <c r="FE395" s="119"/>
      <c r="FF395" s="119"/>
      <c r="FG395" s="119"/>
      <c r="FH395" s="119"/>
      <c r="FI395" s="119"/>
      <c r="FJ395" s="119"/>
      <c r="FK395" s="119"/>
      <c r="FL395" s="119"/>
      <c r="FM395" s="119"/>
      <c r="FN395" s="119"/>
      <c r="FO395" s="119"/>
      <c r="FP395" s="119"/>
      <c r="FQ395" s="119"/>
      <c r="FR395" s="119"/>
      <c r="FS395" s="119"/>
      <c r="FT395" s="119"/>
      <c r="FU395" s="119"/>
      <c r="FV395" s="119"/>
      <c r="FW395" s="119"/>
      <c r="FX395" s="119"/>
      <c r="FY395" s="119"/>
      <c r="FZ395" s="119"/>
      <c r="GA395" s="119"/>
      <c r="GB395" s="119"/>
      <c r="GC395" s="119"/>
      <c r="GD395" s="119"/>
      <c r="GE395" s="119"/>
      <c r="GF395" s="119"/>
      <c r="GG395" s="119"/>
      <c r="GH395" s="119"/>
      <c r="GI395" s="119"/>
      <c r="GJ395" s="119"/>
      <c r="GK395" s="119"/>
      <c r="GL395" s="119"/>
      <c r="GM395" s="119"/>
      <c r="GN395" s="119"/>
      <c r="GO395" s="119"/>
      <c r="GP395" s="119"/>
      <c r="GQ395" s="119"/>
      <c r="GR395" s="119"/>
      <c r="GS395" s="119"/>
      <c r="GT395" s="119"/>
      <c r="GU395" s="119"/>
      <c r="GV395" s="119"/>
      <c r="GW395" s="119"/>
      <c r="GX395" s="119"/>
      <c r="GY395" s="119"/>
      <c r="GZ395" s="119"/>
      <c r="HA395" s="119"/>
    </row>
    <row r="396" spans="1:209" s="120" customFormat="1" ht="84.95" customHeight="1" x14ac:dyDescent="0.3">
      <c r="A396" s="214">
        <v>553</v>
      </c>
      <c r="B396" s="104" t="s">
        <v>1108</v>
      </c>
      <c r="C396" s="217" t="s">
        <v>907</v>
      </c>
      <c r="D396" s="206"/>
      <c r="E396" s="74"/>
      <c r="F396" s="75"/>
      <c r="G396" s="74"/>
      <c r="H396" s="76"/>
      <c r="I396" s="105"/>
      <c r="J396" s="106"/>
      <c r="K396" s="107"/>
      <c r="L396" s="80"/>
      <c r="M396" s="81">
        <f t="shared" si="257"/>
        <v>0</v>
      </c>
      <c r="N396" s="82"/>
      <c r="O396" s="83">
        <f t="shared" si="258"/>
        <v>0</v>
      </c>
      <c r="P396" s="83">
        <f t="shared" si="259"/>
        <v>0</v>
      </c>
      <c r="Q396" s="108"/>
      <c r="R396" s="80"/>
      <c r="S396" s="81">
        <f t="shared" si="260"/>
        <v>0</v>
      </c>
      <c r="T396" s="82"/>
      <c r="U396" s="83">
        <f t="shared" si="261"/>
        <v>0</v>
      </c>
      <c r="V396" s="83">
        <f t="shared" si="262"/>
        <v>0</v>
      </c>
      <c r="W396" s="109"/>
      <c r="X396" s="80"/>
      <c r="Y396" s="81">
        <f t="shared" si="263"/>
        <v>0</v>
      </c>
      <c r="Z396" s="82"/>
      <c r="AA396" s="83">
        <f t="shared" si="264"/>
        <v>0</v>
      </c>
      <c r="AB396" s="83">
        <f t="shared" si="265"/>
        <v>0</v>
      </c>
      <c r="AC396" s="109"/>
      <c r="AD396" s="85" t="e">
        <f t="shared" si="247"/>
        <v>#DIV/0!</v>
      </c>
      <c r="AE396" s="86"/>
      <c r="AF396" s="87"/>
      <c r="AG396" s="88"/>
      <c r="AH396" s="114"/>
      <c r="AI396" s="86"/>
      <c r="AJ396" s="87"/>
      <c r="AK396" s="88"/>
      <c r="AL396" s="114"/>
      <c r="AM396" s="86">
        <v>4873.9495798319331</v>
      </c>
      <c r="AN396" s="87">
        <f>+AM396*0.19</f>
        <v>926.05042016806726</v>
      </c>
      <c r="AO396" s="90">
        <f>+AN396+AM396</f>
        <v>5800</v>
      </c>
      <c r="AP396" s="91" t="s">
        <v>1109</v>
      </c>
      <c r="AQ396" s="86"/>
      <c r="AR396" s="87"/>
      <c r="AS396" s="90"/>
      <c r="AT396" s="91"/>
      <c r="AU396" s="113">
        <v>885</v>
      </c>
      <c r="AV396" s="111">
        <v>208</v>
      </c>
      <c r="AW396" s="112">
        <v>1093</v>
      </c>
      <c r="AX396" s="197" t="s">
        <v>1110</v>
      </c>
      <c r="AY396" s="243"/>
      <c r="AZ396" s="92"/>
      <c r="BA396" s="29"/>
      <c r="BB396" s="99"/>
      <c r="BC396" s="93"/>
      <c r="BD396" s="93"/>
      <c r="BE396" s="93"/>
      <c r="BF396" s="93"/>
      <c r="BG396" s="93"/>
      <c r="BH396" s="93">
        <f>+AM396</f>
        <v>4873.9495798319331</v>
      </c>
      <c r="BI396" s="93"/>
      <c r="BJ396" s="93">
        <f>+AU396</f>
        <v>885</v>
      </c>
      <c r="BK396" s="94">
        <f t="shared" si="248"/>
        <v>2</v>
      </c>
      <c r="BL396" s="35"/>
      <c r="BM396" s="95">
        <f t="shared" si="249"/>
        <v>2879.4747899159665</v>
      </c>
      <c r="BN396" s="96">
        <f t="shared" si="250"/>
        <v>4873.9495798319331</v>
      </c>
      <c r="BO396" s="248">
        <f>(SUM(BB396:BJ396)-BN396)/(BK396-1)</f>
        <v>885</v>
      </c>
      <c r="BP396" s="183">
        <f t="shared" si="251"/>
        <v>2076.883573566718</v>
      </c>
      <c r="BQ396" s="184">
        <f t="shared" si="252"/>
        <v>2820.6132977103894</v>
      </c>
      <c r="BR396" s="232">
        <f t="shared" si="253"/>
        <v>0.97955825402197916</v>
      </c>
      <c r="BS396" s="184"/>
      <c r="BT396" s="97"/>
      <c r="BU396" s="171">
        <f t="shared" si="254"/>
        <v>2879</v>
      </c>
      <c r="BV396" s="175">
        <f t="shared" si="255"/>
        <v>547</v>
      </c>
      <c r="BW396" s="176">
        <f t="shared" si="256"/>
        <v>3426</v>
      </c>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119"/>
      <c r="ES396" s="119"/>
      <c r="ET396" s="119"/>
      <c r="EU396" s="119"/>
      <c r="EV396" s="119"/>
      <c r="EW396" s="119"/>
      <c r="EX396" s="119"/>
      <c r="EY396" s="119"/>
      <c r="EZ396" s="119"/>
      <c r="FA396" s="119"/>
      <c r="FB396" s="119"/>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c r="GG396" s="119"/>
      <c r="GH396" s="119"/>
      <c r="GI396" s="119"/>
      <c r="GJ396" s="119"/>
      <c r="GK396" s="119"/>
      <c r="GL396" s="119"/>
      <c r="GM396" s="119"/>
      <c r="GN396" s="119"/>
      <c r="GO396" s="119"/>
      <c r="GP396" s="119"/>
      <c r="GQ396" s="119"/>
      <c r="GR396" s="119"/>
      <c r="GS396" s="119"/>
      <c r="GT396" s="119"/>
      <c r="GU396" s="119"/>
      <c r="GV396" s="119"/>
      <c r="GW396" s="119"/>
      <c r="GX396" s="119"/>
      <c r="GY396" s="119"/>
      <c r="GZ396" s="119"/>
      <c r="HA396" s="119"/>
    </row>
    <row r="397" spans="1:209" ht="84.95" customHeight="1" x14ac:dyDescent="0.3">
      <c r="A397" s="214">
        <v>554</v>
      </c>
      <c r="B397" s="104" t="s">
        <v>1111</v>
      </c>
      <c r="C397" s="217" t="s">
        <v>907</v>
      </c>
      <c r="D397" s="206"/>
      <c r="E397" s="74"/>
      <c r="F397" s="75"/>
      <c r="G397" s="74"/>
      <c r="H397" s="76"/>
      <c r="I397" s="105"/>
      <c r="J397" s="106"/>
      <c r="K397" s="107"/>
      <c r="L397" s="80"/>
      <c r="M397" s="81">
        <f t="shared" si="257"/>
        <v>0</v>
      </c>
      <c r="N397" s="82"/>
      <c r="O397" s="83">
        <f t="shared" si="258"/>
        <v>0</v>
      </c>
      <c r="P397" s="83">
        <f t="shared" si="259"/>
        <v>0</v>
      </c>
      <c r="Q397" s="108"/>
      <c r="R397" s="80"/>
      <c r="S397" s="81">
        <f t="shared" si="260"/>
        <v>0</v>
      </c>
      <c r="T397" s="82"/>
      <c r="U397" s="83">
        <f t="shared" si="261"/>
        <v>0</v>
      </c>
      <c r="V397" s="83">
        <f t="shared" si="262"/>
        <v>0</v>
      </c>
      <c r="W397" s="109"/>
      <c r="X397" s="80"/>
      <c r="Y397" s="81">
        <f t="shared" si="263"/>
        <v>0</v>
      </c>
      <c r="Z397" s="82"/>
      <c r="AA397" s="83">
        <f t="shared" si="264"/>
        <v>0</v>
      </c>
      <c r="AB397" s="83">
        <f t="shared" si="265"/>
        <v>0</v>
      </c>
      <c r="AC397" s="109"/>
      <c r="AD397" s="85" t="e">
        <f t="shared" si="247"/>
        <v>#DIV/0!</v>
      </c>
      <c r="AE397" s="86"/>
      <c r="AF397" s="87"/>
      <c r="AG397" s="88"/>
      <c r="AH397" s="114"/>
      <c r="AI397" s="86"/>
      <c r="AJ397" s="87"/>
      <c r="AK397" s="88"/>
      <c r="AL397" s="114"/>
      <c r="AM397" s="86"/>
      <c r="AN397" s="87"/>
      <c r="AO397" s="90"/>
      <c r="AP397" s="91"/>
      <c r="AQ397" s="86"/>
      <c r="AR397" s="87"/>
      <c r="AS397" s="90"/>
      <c r="AT397" s="91"/>
      <c r="AU397" s="113">
        <v>412</v>
      </c>
      <c r="AV397" s="111">
        <v>97</v>
      </c>
      <c r="AW397" s="112">
        <v>509</v>
      </c>
      <c r="AX397" s="197" t="s">
        <v>1112</v>
      </c>
      <c r="AZ397" s="92"/>
      <c r="BB397" s="99"/>
      <c r="BC397" s="93"/>
      <c r="BD397" s="93"/>
      <c r="BE397" s="93"/>
      <c r="BF397" s="93"/>
      <c r="BG397" s="93"/>
      <c r="BH397" s="93"/>
      <c r="BI397" s="93"/>
      <c r="BJ397" s="93">
        <f>+AU397</f>
        <v>412</v>
      </c>
      <c r="BK397" s="94">
        <f t="shared" si="248"/>
        <v>1</v>
      </c>
      <c r="BM397" s="95">
        <f t="shared" si="249"/>
        <v>412</v>
      </c>
      <c r="BN397" s="96">
        <f t="shared" si="250"/>
        <v>412</v>
      </c>
      <c r="BO397" s="248">
        <f>+BM397</f>
        <v>412</v>
      </c>
      <c r="BP397" s="183">
        <f t="shared" si="251"/>
        <v>412</v>
      </c>
      <c r="BQ397" s="184">
        <f t="shared" si="252"/>
        <v>0</v>
      </c>
      <c r="BR397" s="232">
        <f t="shared" si="253"/>
        <v>0</v>
      </c>
      <c r="BS397" s="184"/>
      <c r="BT397" s="97"/>
      <c r="BU397" s="171">
        <f t="shared" si="254"/>
        <v>412</v>
      </c>
      <c r="BV397" s="175">
        <f t="shared" si="255"/>
        <v>78</v>
      </c>
      <c r="BW397" s="176">
        <f t="shared" si="256"/>
        <v>490</v>
      </c>
    </row>
    <row r="398" spans="1:209" ht="84.95" customHeight="1" x14ac:dyDescent="0.3">
      <c r="A398" s="214">
        <v>555</v>
      </c>
      <c r="B398" s="104" t="s">
        <v>1113</v>
      </c>
      <c r="C398" s="217" t="s">
        <v>907</v>
      </c>
      <c r="D398" s="206"/>
      <c r="E398" s="74"/>
      <c r="F398" s="75"/>
      <c r="G398" s="74"/>
      <c r="H398" s="76"/>
      <c r="I398" s="105"/>
      <c r="J398" s="106"/>
      <c r="K398" s="107"/>
      <c r="L398" s="80"/>
      <c r="M398" s="81">
        <f t="shared" si="257"/>
        <v>0</v>
      </c>
      <c r="N398" s="82"/>
      <c r="O398" s="83">
        <f t="shared" si="258"/>
        <v>0</v>
      </c>
      <c r="P398" s="83">
        <f t="shared" si="259"/>
        <v>0</v>
      </c>
      <c r="Q398" s="108"/>
      <c r="R398" s="80"/>
      <c r="S398" s="81">
        <f t="shared" si="260"/>
        <v>0</v>
      </c>
      <c r="T398" s="82"/>
      <c r="U398" s="83">
        <f t="shared" si="261"/>
        <v>0</v>
      </c>
      <c r="V398" s="83">
        <f t="shared" si="262"/>
        <v>0</v>
      </c>
      <c r="W398" s="109"/>
      <c r="X398" s="80"/>
      <c r="Y398" s="81">
        <f t="shared" si="263"/>
        <v>0</v>
      </c>
      <c r="Z398" s="82"/>
      <c r="AA398" s="83">
        <f t="shared" si="264"/>
        <v>0</v>
      </c>
      <c r="AB398" s="83">
        <f t="shared" si="265"/>
        <v>0</v>
      </c>
      <c r="AC398" s="109"/>
      <c r="AD398" s="85" t="e">
        <f t="shared" si="247"/>
        <v>#DIV/0!</v>
      </c>
      <c r="AE398" s="86"/>
      <c r="AF398" s="87"/>
      <c r="AG398" s="88"/>
      <c r="AH398" s="114"/>
      <c r="AI398" s="86"/>
      <c r="AJ398" s="87"/>
      <c r="AK398" s="88"/>
      <c r="AL398" s="114"/>
      <c r="AM398" s="86">
        <v>3781.5126050420172</v>
      </c>
      <c r="AN398" s="87">
        <f>+AM398*0.19</f>
        <v>718.48739495798327</v>
      </c>
      <c r="AO398" s="90">
        <f>+AN398+AM398</f>
        <v>4500</v>
      </c>
      <c r="AP398" s="91" t="s">
        <v>1114</v>
      </c>
      <c r="AQ398" s="113">
        <v>4446.8999999999996</v>
      </c>
      <c r="AR398" s="111">
        <v>1043.0999999999999</v>
      </c>
      <c r="AS398" s="112">
        <v>5490</v>
      </c>
      <c r="AT398" s="91" t="s">
        <v>1115</v>
      </c>
      <c r="AU398" s="86"/>
      <c r="AV398" s="87"/>
      <c r="AW398" s="90"/>
      <c r="AX398" s="197"/>
      <c r="AZ398" s="92"/>
      <c r="BB398" s="99"/>
      <c r="BC398" s="93"/>
      <c r="BD398" s="93"/>
      <c r="BE398" s="93"/>
      <c r="BF398" s="93"/>
      <c r="BG398" s="93"/>
      <c r="BH398" s="93">
        <f>+AM398</f>
        <v>3781.5126050420172</v>
      </c>
      <c r="BI398" s="93">
        <f>+AQ398</f>
        <v>4446.8999999999996</v>
      </c>
      <c r="BJ398" s="93"/>
      <c r="BK398" s="94">
        <f t="shared" si="248"/>
        <v>2</v>
      </c>
      <c r="BM398" s="95">
        <f t="shared" si="249"/>
        <v>4114.2063025210082</v>
      </c>
      <c r="BN398" s="96">
        <f t="shared" si="250"/>
        <v>4446.8999999999996</v>
      </c>
      <c r="BO398" s="248">
        <f>(SUM(BB398:BJ398)-BN398)/(BK398-1)</f>
        <v>3781.5126050420167</v>
      </c>
      <c r="BP398" s="183">
        <f t="shared" si="251"/>
        <v>4100.732666653771</v>
      </c>
      <c r="BQ398" s="184">
        <f t="shared" si="252"/>
        <v>470.49993909084094</v>
      </c>
      <c r="BR398" s="232">
        <f t="shared" si="253"/>
        <v>0.1143598313975016</v>
      </c>
      <c r="BS398" s="184"/>
      <c r="BT398" s="97"/>
      <c r="BU398" s="171">
        <f t="shared" si="254"/>
        <v>4114</v>
      </c>
      <c r="BV398" s="175">
        <f t="shared" si="255"/>
        <v>782</v>
      </c>
      <c r="BW398" s="176">
        <f t="shared" si="256"/>
        <v>4896</v>
      </c>
    </row>
    <row r="399" spans="1:209" ht="84.95" customHeight="1" x14ac:dyDescent="0.3">
      <c r="A399" s="214">
        <v>556</v>
      </c>
      <c r="B399" s="104" t="s">
        <v>1116</v>
      </c>
      <c r="C399" s="217" t="s">
        <v>907</v>
      </c>
      <c r="D399" s="206">
        <v>1513</v>
      </c>
      <c r="E399" s="74">
        <f>+D399*0.0562</f>
        <v>85.030600000000007</v>
      </c>
      <c r="F399" s="75">
        <f>+E399+D399</f>
        <v>1598.0306</v>
      </c>
      <c r="G399" s="74">
        <f>+F399*0.19</f>
        <v>303.62581399999999</v>
      </c>
      <c r="H399" s="76">
        <f>+G399+F399</f>
        <v>1901.656414</v>
      </c>
      <c r="I399" s="105"/>
      <c r="J399" s="106"/>
      <c r="K399" s="107"/>
      <c r="L399" s="80"/>
      <c r="M399" s="81">
        <f t="shared" si="257"/>
        <v>0</v>
      </c>
      <c r="N399" s="82"/>
      <c r="O399" s="83">
        <f t="shared" si="258"/>
        <v>0</v>
      </c>
      <c r="P399" s="83">
        <f t="shared" si="259"/>
        <v>0</v>
      </c>
      <c r="Q399" s="108"/>
      <c r="R399" s="80"/>
      <c r="S399" s="81">
        <f t="shared" si="260"/>
        <v>0</v>
      </c>
      <c r="T399" s="82"/>
      <c r="U399" s="83">
        <f t="shared" si="261"/>
        <v>0</v>
      </c>
      <c r="V399" s="83">
        <f t="shared" si="262"/>
        <v>0</v>
      </c>
      <c r="W399" s="109"/>
      <c r="X399" s="80"/>
      <c r="Y399" s="81">
        <f t="shared" si="263"/>
        <v>0</v>
      </c>
      <c r="Z399" s="82"/>
      <c r="AA399" s="83">
        <f t="shared" si="264"/>
        <v>0</v>
      </c>
      <c r="AB399" s="83">
        <f t="shared" si="265"/>
        <v>0</v>
      </c>
      <c r="AC399" s="109"/>
      <c r="AD399" s="85" t="e">
        <f t="shared" si="247"/>
        <v>#DIV/0!</v>
      </c>
      <c r="AE399" s="86"/>
      <c r="AF399" s="87"/>
      <c r="AG399" s="88"/>
      <c r="AH399" s="114"/>
      <c r="AI399" s="86"/>
      <c r="AJ399" s="87"/>
      <c r="AK399" s="88"/>
      <c r="AL399" s="114"/>
      <c r="AM399" s="86"/>
      <c r="AN399" s="87"/>
      <c r="AO399" s="90"/>
      <c r="AP399" s="91"/>
      <c r="AQ399" s="86"/>
      <c r="AR399" s="87"/>
      <c r="AS399" s="90"/>
      <c r="AT399" s="91"/>
      <c r="AU399" s="86"/>
      <c r="AV399" s="87"/>
      <c r="AW399" s="90"/>
      <c r="AX399" s="197"/>
      <c r="AZ399" s="92"/>
      <c r="BB399" s="99">
        <f>+F399*1.09</f>
        <v>1741.8533540000001</v>
      </c>
      <c r="BC399" s="93"/>
      <c r="BD399" s="93"/>
      <c r="BE399" s="93"/>
      <c r="BF399" s="93"/>
      <c r="BG399" s="93"/>
      <c r="BH399" s="93"/>
      <c r="BI399" s="93"/>
      <c r="BJ399" s="93"/>
      <c r="BK399" s="94">
        <f t="shared" si="248"/>
        <v>1</v>
      </c>
      <c r="BM399" s="95">
        <f t="shared" si="249"/>
        <v>1741.8533540000001</v>
      </c>
      <c r="BN399" s="96">
        <f t="shared" si="250"/>
        <v>1741.8533540000001</v>
      </c>
      <c r="BO399" s="248">
        <f>+BM399</f>
        <v>1741.8533540000001</v>
      </c>
      <c r="BP399" s="183">
        <f t="shared" si="251"/>
        <v>1741.8533540000001</v>
      </c>
      <c r="BQ399" s="184">
        <f t="shared" si="252"/>
        <v>0</v>
      </c>
      <c r="BR399" s="232">
        <f t="shared" si="253"/>
        <v>0</v>
      </c>
      <c r="BS399" s="184"/>
      <c r="BT399" s="97"/>
      <c r="BU399" s="171">
        <f t="shared" si="254"/>
        <v>1742</v>
      </c>
      <c r="BV399" s="175">
        <f t="shared" si="255"/>
        <v>331</v>
      </c>
      <c r="BW399" s="176">
        <f t="shared" si="256"/>
        <v>2073</v>
      </c>
    </row>
    <row r="400" spans="1:209" s="120" customFormat="1" ht="84.95" customHeight="1" x14ac:dyDescent="0.3">
      <c r="A400" s="214">
        <v>557</v>
      </c>
      <c r="B400" s="104" t="s">
        <v>1117</v>
      </c>
      <c r="C400" s="217" t="s">
        <v>907</v>
      </c>
      <c r="D400" s="206"/>
      <c r="E400" s="74"/>
      <c r="F400" s="75"/>
      <c r="G400" s="74"/>
      <c r="H400" s="76"/>
      <c r="I400" s="105"/>
      <c r="J400" s="106"/>
      <c r="K400" s="107"/>
      <c r="L400" s="80"/>
      <c r="M400" s="81">
        <f t="shared" si="257"/>
        <v>0</v>
      </c>
      <c r="N400" s="82"/>
      <c r="O400" s="83">
        <f t="shared" si="258"/>
        <v>0</v>
      </c>
      <c r="P400" s="83">
        <f t="shared" si="259"/>
        <v>0</v>
      </c>
      <c r="Q400" s="108"/>
      <c r="R400" s="80"/>
      <c r="S400" s="81">
        <f t="shared" si="260"/>
        <v>0</v>
      </c>
      <c r="T400" s="82"/>
      <c r="U400" s="83">
        <f t="shared" si="261"/>
        <v>0</v>
      </c>
      <c r="V400" s="83">
        <f t="shared" si="262"/>
        <v>0</v>
      </c>
      <c r="W400" s="109"/>
      <c r="X400" s="80"/>
      <c r="Y400" s="81">
        <f t="shared" si="263"/>
        <v>0</v>
      </c>
      <c r="Z400" s="82"/>
      <c r="AA400" s="83">
        <f t="shared" si="264"/>
        <v>0</v>
      </c>
      <c r="AB400" s="83">
        <f t="shared" si="265"/>
        <v>0</v>
      </c>
      <c r="AC400" s="109"/>
      <c r="AD400" s="85" t="e">
        <f t="shared" si="247"/>
        <v>#DIV/0!</v>
      </c>
      <c r="AE400" s="86"/>
      <c r="AF400" s="87"/>
      <c r="AG400" s="88"/>
      <c r="AH400" s="114"/>
      <c r="AI400" s="86"/>
      <c r="AJ400" s="87"/>
      <c r="AK400" s="88"/>
      <c r="AL400" s="114"/>
      <c r="AM400" s="86">
        <v>3277.3109243697481</v>
      </c>
      <c r="AN400" s="87">
        <f>+AM400*0.19</f>
        <v>622.6890756302522</v>
      </c>
      <c r="AO400" s="90">
        <f>+AN400+AM400</f>
        <v>3900.0000000000005</v>
      </c>
      <c r="AP400" s="91" t="s">
        <v>1118</v>
      </c>
      <c r="AQ400" s="113">
        <v>5508</v>
      </c>
      <c r="AR400" s="111">
        <v>1292</v>
      </c>
      <c r="AS400" s="112">
        <v>6800</v>
      </c>
      <c r="AT400" s="91" t="s">
        <v>1119</v>
      </c>
      <c r="AU400" s="86"/>
      <c r="AV400" s="87"/>
      <c r="AW400" s="90"/>
      <c r="AX400" s="197"/>
      <c r="AY400" s="243"/>
      <c r="AZ400" s="92"/>
      <c r="BA400" s="29"/>
      <c r="BB400" s="99"/>
      <c r="BC400" s="93"/>
      <c r="BD400" s="93"/>
      <c r="BE400" s="93"/>
      <c r="BF400" s="93"/>
      <c r="BG400" s="93"/>
      <c r="BH400" s="93">
        <f>+AM400</f>
        <v>3277.3109243697481</v>
      </c>
      <c r="BI400" s="93">
        <f>+AQ400</f>
        <v>5508</v>
      </c>
      <c r="BJ400" s="93"/>
      <c r="BK400" s="94">
        <f t="shared" si="248"/>
        <v>2</v>
      </c>
      <c r="BL400" s="35"/>
      <c r="BM400" s="95">
        <f t="shared" si="249"/>
        <v>4392.6554621848736</v>
      </c>
      <c r="BN400" s="96">
        <f t="shared" si="250"/>
        <v>5508</v>
      </c>
      <c r="BO400" s="248">
        <f>(SUM(BB400:BJ400)-BN400)/(BK400-1)</f>
        <v>3277.3109243697472</v>
      </c>
      <c r="BP400" s="183">
        <f t="shared" si="251"/>
        <v>4248.6972793349933</v>
      </c>
      <c r="BQ400" s="184">
        <f t="shared" si="252"/>
        <v>1577.3353720969037</v>
      </c>
      <c r="BR400" s="232">
        <f t="shared" si="253"/>
        <v>0.35908470074098392</v>
      </c>
      <c r="BS400" s="184"/>
      <c r="BT400" s="97"/>
      <c r="BU400" s="171">
        <f t="shared" si="254"/>
        <v>4393</v>
      </c>
      <c r="BV400" s="175">
        <f t="shared" si="255"/>
        <v>835</v>
      </c>
      <c r="BW400" s="176">
        <f t="shared" si="256"/>
        <v>5228</v>
      </c>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119"/>
      <c r="ES400" s="119"/>
      <c r="ET400" s="119"/>
      <c r="EU400" s="119"/>
      <c r="EV400" s="119"/>
      <c r="EW400" s="119"/>
      <c r="EX400" s="119"/>
      <c r="EY400" s="119"/>
      <c r="EZ400" s="119"/>
      <c r="FA400" s="119"/>
      <c r="FB400" s="119"/>
      <c r="FC400" s="119"/>
      <c r="FD400" s="119"/>
      <c r="FE400" s="119"/>
      <c r="FF400" s="119"/>
      <c r="FG400" s="119"/>
      <c r="FH400" s="119"/>
      <c r="FI400" s="119"/>
      <c r="FJ400" s="119"/>
      <c r="FK400" s="119"/>
      <c r="FL400" s="119"/>
      <c r="FM400" s="119"/>
      <c r="FN400" s="119"/>
      <c r="FO400" s="119"/>
      <c r="FP400" s="119"/>
      <c r="FQ400" s="119"/>
      <c r="FR400" s="119"/>
      <c r="FS400" s="119"/>
      <c r="FT400" s="119"/>
      <c r="FU400" s="119"/>
      <c r="FV400" s="119"/>
      <c r="FW400" s="119"/>
      <c r="FX400" s="119"/>
      <c r="FY400" s="119"/>
      <c r="FZ400" s="119"/>
      <c r="GA400" s="119"/>
      <c r="GB400" s="119"/>
      <c r="GC400" s="119"/>
      <c r="GD400" s="119"/>
      <c r="GE400" s="119"/>
      <c r="GF400" s="119"/>
      <c r="GG400" s="119"/>
      <c r="GH400" s="119"/>
      <c r="GI400" s="119"/>
      <c r="GJ400" s="119"/>
      <c r="GK400" s="119"/>
      <c r="GL400" s="119"/>
      <c r="GM400" s="119"/>
      <c r="GN400" s="119"/>
      <c r="GO400" s="119"/>
      <c r="GP400" s="119"/>
      <c r="GQ400" s="119"/>
      <c r="GR400" s="119"/>
      <c r="GS400" s="119"/>
      <c r="GT400" s="119"/>
      <c r="GU400" s="119"/>
      <c r="GV400" s="119"/>
      <c r="GW400" s="119"/>
      <c r="GX400" s="119"/>
      <c r="GY400" s="119"/>
      <c r="GZ400" s="119"/>
      <c r="HA400" s="119"/>
    </row>
    <row r="401" spans="1:209" ht="84.95" customHeight="1" x14ac:dyDescent="0.3">
      <c r="A401" s="214">
        <v>558</v>
      </c>
      <c r="B401" s="104" t="s">
        <v>1120</v>
      </c>
      <c r="C401" s="217" t="s">
        <v>907</v>
      </c>
      <c r="D401" s="206"/>
      <c r="E401" s="74"/>
      <c r="F401" s="75"/>
      <c r="G401" s="74"/>
      <c r="H401" s="76"/>
      <c r="I401" s="105"/>
      <c r="J401" s="106"/>
      <c r="K401" s="107"/>
      <c r="L401" s="80"/>
      <c r="M401" s="81">
        <f t="shared" si="257"/>
        <v>0</v>
      </c>
      <c r="N401" s="82"/>
      <c r="O401" s="83">
        <f t="shared" si="258"/>
        <v>0</v>
      </c>
      <c r="P401" s="83">
        <f t="shared" si="259"/>
        <v>0</v>
      </c>
      <c r="Q401" s="108"/>
      <c r="R401" s="80"/>
      <c r="S401" s="81">
        <f t="shared" si="260"/>
        <v>0</v>
      </c>
      <c r="T401" s="82"/>
      <c r="U401" s="83">
        <f t="shared" si="261"/>
        <v>0</v>
      </c>
      <c r="V401" s="83">
        <f t="shared" si="262"/>
        <v>0</v>
      </c>
      <c r="W401" s="109"/>
      <c r="X401" s="80"/>
      <c r="Y401" s="81">
        <f t="shared" si="263"/>
        <v>0</v>
      </c>
      <c r="Z401" s="82"/>
      <c r="AA401" s="83">
        <f t="shared" si="264"/>
        <v>0</v>
      </c>
      <c r="AB401" s="83">
        <f t="shared" si="265"/>
        <v>0</v>
      </c>
      <c r="AC401" s="109"/>
      <c r="AD401" s="85" t="e">
        <f t="shared" si="247"/>
        <v>#DIV/0!</v>
      </c>
      <c r="AE401" s="86"/>
      <c r="AF401" s="87"/>
      <c r="AG401" s="88"/>
      <c r="AH401" s="114"/>
      <c r="AI401" s="86"/>
      <c r="AJ401" s="87"/>
      <c r="AK401" s="88"/>
      <c r="AL401" s="114"/>
      <c r="AM401" s="86">
        <v>5042.0168067226896</v>
      </c>
      <c r="AN401" s="87">
        <f>+AM401*0.19</f>
        <v>957.98319327731099</v>
      </c>
      <c r="AO401" s="90">
        <f>+AN401+AM401</f>
        <v>6000.0000000000009</v>
      </c>
      <c r="AP401" s="91" t="s">
        <v>1121</v>
      </c>
      <c r="AQ401" s="86"/>
      <c r="AR401" s="87"/>
      <c r="AS401" s="90"/>
      <c r="AT401" s="91"/>
      <c r="AU401" s="86"/>
      <c r="AV401" s="87"/>
      <c r="AW401" s="90"/>
      <c r="AX401" s="197"/>
      <c r="AZ401" s="92"/>
      <c r="BB401" s="99"/>
      <c r="BC401" s="93"/>
      <c r="BD401" s="93"/>
      <c r="BE401" s="93"/>
      <c r="BF401" s="93"/>
      <c r="BG401" s="93"/>
      <c r="BH401" s="93">
        <f>+AM401</f>
        <v>5042.0168067226896</v>
      </c>
      <c r="BI401" s="93"/>
      <c r="BJ401" s="93"/>
      <c r="BK401" s="94">
        <f t="shared" si="248"/>
        <v>1</v>
      </c>
      <c r="BM401" s="95">
        <f t="shared" si="249"/>
        <v>5042.0168067226896</v>
      </c>
      <c r="BN401" s="96">
        <f t="shared" si="250"/>
        <v>5042.0168067226896</v>
      </c>
      <c r="BO401" s="248">
        <f>+BM401</f>
        <v>5042.0168067226896</v>
      </c>
      <c r="BP401" s="183">
        <f t="shared" si="251"/>
        <v>5042.0168067226896</v>
      </c>
      <c r="BQ401" s="184">
        <f t="shared" si="252"/>
        <v>0</v>
      </c>
      <c r="BR401" s="232">
        <f t="shared" si="253"/>
        <v>0</v>
      </c>
      <c r="BS401" s="184"/>
      <c r="BT401" s="97"/>
      <c r="BU401" s="171">
        <f t="shared" si="254"/>
        <v>5042</v>
      </c>
      <c r="BV401" s="175">
        <f t="shared" si="255"/>
        <v>958</v>
      </c>
      <c r="BW401" s="176">
        <f t="shared" si="256"/>
        <v>6000</v>
      </c>
    </row>
    <row r="402" spans="1:209" s="120" customFormat="1" ht="84.95" customHeight="1" x14ac:dyDescent="0.3">
      <c r="A402" s="214">
        <v>559</v>
      </c>
      <c r="B402" s="104" t="s">
        <v>1122</v>
      </c>
      <c r="C402" s="217" t="s">
        <v>907</v>
      </c>
      <c r="D402" s="206">
        <v>756</v>
      </c>
      <c r="E402" s="74">
        <f>+D402*0.0562</f>
        <v>42.487200000000001</v>
      </c>
      <c r="F402" s="75">
        <f>+E402+D402</f>
        <v>798.48720000000003</v>
      </c>
      <c r="G402" s="74">
        <f>+F402*0.19</f>
        <v>151.712568</v>
      </c>
      <c r="H402" s="76">
        <f>+G402+F402</f>
        <v>950.19976800000006</v>
      </c>
      <c r="I402" s="105"/>
      <c r="J402" s="106"/>
      <c r="K402" s="107"/>
      <c r="L402" s="80"/>
      <c r="M402" s="81">
        <f t="shared" si="257"/>
        <v>0</v>
      </c>
      <c r="N402" s="82"/>
      <c r="O402" s="83">
        <f t="shared" si="258"/>
        <v>0</v>
      </c>
      <c r="P402" s="83">
        <f t="shared" si="259"/>
        <v>0</v>
      </c>
      <c r="Q402" s="108"/>
      <c r="R402" s="80"/>
      <c r="S402" s="81">
        <f t="shared" si="260"/>
        <v>0</v>
      </c>
      <c r="T402" s="82"/>
      <c r="U402" s="83">
        <f t="shared" si="261"/>
        <v>0</v>
      </c>
      <c r="V402" s="83">
        <f t="shared" si="262"/>
        <v>0</v>
      </c>
      <c r="W402" s="109"/>
      <c r="X402" s="80"/>
      <c r="Y402" s="81">
        <f t="shared" si="263"/>
        <v>0</v>
      </c>
      <c r="Z402" s="82"/>
      <c r="AA402" s="83">
        <f t="shared" si="264"/>
        <v>0</v>
      </c>
      <c r="AB402" s="83">
        <f t="shared" si="265"/>
        <v>0</v>
      </c>
      <c r="AC402" s="109"/>
      <c r="AD402" s="85" t="e">
        <f t="shared" si="247"/>
        <v>#DIV/0!</v>
      </c>
      <c r="AE402" s="86"/>
      <c r="AF402" s="87"/>
      <c r="AG402" s="88"/>
      <c r="AH402" s="114"/>
      <c r="AI402" s="86"/>
      <c r="AJ402" s="87"/>
      <c r="AK402" s="88"/>
      <c r="AL402" s="114"/>
      <c r="AM402" s="86"/>
      <c r="AN402" s="87"/>
      <c r="AO402" s="90"/>
      <c r="AP402" s="91"/>
      <c r="AQ402" s="86"/>
      <c r="AR402" s="87"/>
      <c r="AS402" s="90"/>
      <c r="AT402" s="91"/>
      <c r="AU402" s="86"/>
      <c r="AV402" s="87"/>
      <c r="AW402" s="90"/>
      <c r="AX402" s="197"/>
      <c r="AY402" s="243"/>
      <c r="AZ402" s="92"/>
      <c r="BA402" s="29"/>
      <c r="BB402" s="99">
        <f>+F402*1.09</f>
        <v>870.35104800000011</v>
      </c>
      <c r="BC402" s="93"/>
      <c r="BD402" s="93"/>
      <c r="BE402" s="93"/>
      <c r="BF402" s="93"/>
      <c r="BG402" s="93"/>
      <c r="BH402" s="93"/>
      <c r="BI402" s="93"/>
      <c r="BJ402" s="93"/>
      <c r="BK402" s="94">
        <f t="shared" si="248"/>
        <v>1</v>
      </c>
      <c r="BL402" s="35"/>
      <c r="BM402" s="95">
        <f t="shared" si="249"/>
        <v>870.35104800000011</v>
      </c>
      <c r="BN402" s="96">
        <f t="shared" si="250"/>
        <v>870.35104800000011</v>
      </c>
      <c r="BO402" s="248">
        <f>+BM402</f>
        <v>870.35104800000011</v>
      </c>
      <c r="BP402" s="183">
        <f t="shared" si="251"/>
        <v>870.35104800000011</v>
      </c>
      <c r="BQ402" s="184">
        <f t="shared" si="252"/>
        <v>0</v>
      </c>
      <c r="BR402" s="232">
        <f t="shared" si="253"/>
        <v>0</v>
      </c>
      <c r="BS402" s="184"/>
      <c r="BT402" s="97"/>
      <c r="BU402" s="171">
        <f t="shared" si="254"/>
        <v>870</v>
      </c>
      <c r="BV402" s="175">
        <f t="shared" si="255"/>
        <v>165</v>
      </c>
      <c r="BW402" s="176">
        <f t="shared" si="256"/>
        <v>1035</v>
      </c>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119"/>
      <c r="ES402" s="119"/>
      <c r="ET402" s="119"/>
      <c r="EU402" s="119"/>
      <c r="EV402" s="119"/>
      <c r="EW402" s="119"/>
      <c r="EX402" s="119"/>
      <c r="EY402" s="119"/>
      <c r="EZ402" s="119"/>
      <c r="FA402" s="119"/>
      <c r="FB402" s="119"/>
      <c r="FC402" s="119"/>
      <c r="FD402" s="119"/>
      <c r="FE402" s="119"/>
      <c r="FF402" s="119"/>
      <c r="FG402" s="119"/>
      <c r="FH402" s="119"/>
      <c r="FI402" s="119"/>
      <c r="FJ402" s="119"/>
      <c r="FK402" s="119"/>
      <c r="FL402" s="119"/>
      <c r="FM402" s="119"/>
      <c r="FN402" s="119"/>
      <c r="FO402" s="119"/>
      <c r="FP402" s="119"/>
      <c r="FQ402" s="119"/>
      <c r="FR402" s="119"/>
      <c r="FS402" s="119"/>
      <c r="FT402" s="119"/>
      <c r="FU402" s="119"/>
      <c r="FV402" s="119"/>
      <c r="FW402" s="119"/>
      <c r="FX402" s="119"/>
      <c r="FY402" s="119"/>
      <c r="FZ402" s="119"/>
      <c r="GA402" s="119"/>
      <c r="GB402" s="119"/>
      <c r="GC402" s="119"/>
      <c r="GD402" s="119"/>
      <c r="GE402" s="119"/>
      <c r="GF402" s="119"/>
      <c r="GG402" s="119"/>
      <c r="GH402" s="119"/>
      <c r="GI402" s="119"/>
      <c r="GJ402" s="119"/>
      <c r="GK402" s="119"/>
      <c r="GL402" s="119"/>
      <c r="GM402" s="119"/>
      <c r="GN402" s="119"/>
      <c r="GO402" s="119"/>
      <c r="GP402" s="119"/>
      <c r="GQ402" s="119"/>
      <c r="GR402" s="119"/>
      <c r="GS402" s="119"/>
      <c r="GT402" s="119"/>
      <c r="GU402" s="119"/>
      <c r="GV402" s="119"/>
      <c r="GW402" s="119"/>
      <c r="GX402" s="119"/>
      <c r="GY402" s="119"/>
      <c r="GZ402" s="119"/>
      <c r="HA402" s="119"/>
    </row>
    <row r="403" spans="1:209" ht="84.95" customHeight="1" x14ac:dyDescent="0.3">
      <c r="A403" s="214">
        <v>560</v>
      </c>
      <c r="B403" s="104" t="s">
        <v>1123</v>
      </c>
      <c r="C403" s="217" t="s">
        <v>907</v>
      </c>
      <c r="D403" s="208">
        <v>756</v>
      </c>
      <c r="E403" s="74">
        <f>+D403*0.0562</f>
        <v>42.487200000000001</v>
      </c>
      <c r="F403" s="75">
        <f>+E403+D403</f>
        <v>798.48720000000003</v>
      </c>
      <c r="G403" s="74">
        <f>+F403*0.19</f>
        <v>151.712568</v>
      </c>
      <c r="H403" s="76">
        <f>+G403+F403</f>
        <v>950.19976800000006</v>
      </c>
      <c r="I403" s="105"/>
      <c r="J403" s="106"/>
      <c r="K403" s="107"/>
      <c r="L403" s="80"/>
      <c r="M403" s="81">
        <f t="shared" si="257"/>
        <v>0</v>
      </c>
      <c r="N403" s="81"/>
      <c r="O403" s="83">
        <f t="shared" si="258"/>
        <v>0</v>
      </c>
      <c r="P403" s="83">
        <f t="shared" si="259"/>
        <v>0</v>
      </c>
      <c r="Q403" s="108"/>
      <c r="R403" s="80"/>
      <c r="S403" s="81">
        <f t="shared" si="260"/>
        <v>0</v>
      </c>
      <c r="T403" s="81"/>
      <c r="U403" s="83">
        <f t="shared" si="261"/>
        <v>0</v>
      </c>
      <c r="V403" s="83">
        <f t="shared" si="262"/>
        <v>0</v>
      </c>
      <c r="W403" s="109"/>
      <c r="X403" s="80"/>
      <c r="Y403" s="81">
        <f t="shared" si="263"/>
        <v>0</v>
      </c>
      <c r="Z403" s="81"/>
      <c r="AA403" s="83">
        <f t="shared" si="264"/>
        <v>0</v>
      </c>
      <c r="AB403" s="83">
        <f t="shared" si="265"/>
        <v>0</v>
      </c>
      <c r="AC403" s="109"/>
      <c r="AD403" s="85" t="e">
        <f t="shared" si="247"/>
        <v>#DIV/0!</v>
      </c>
      <c r="AE403" s="86"/>
      <c r="AF403" s="87"/>
      <c r="AG403" s="87"/>
      <c r="AH403" s="114"/>
      <c r="AI403" s="86"/>
      <c r="AJ403" s="87"/>
      <c r="AK403" s="87"/>
      <c r="AL403" s="114"/>
      <c r="AM403" s="86"/>
      <c r="AN403" s="87"/>
      <c r="AO403" s="87"/>
      <c r="AP403" s="91"/>
      <c r="AQ403" s="86"/>
      <c r="AR403" s="87"/>
      <c r="AS403" s="87"/>
      <c r="AT403" s="91"/>
      <c r="AU403" s="86"/>
      <c r="AV403" s="87"/>
      <c r="AW403" s="87"/>
      <c r="AX403" s="197"/>
      <c r="AZ403" s="92"/>
      <c r="BB403" s="99">
        <f>+F403*1.09</f>
        <v>870.35104800000011</v>
      </c>
      <c r="BC403" s="93"/>
      <c r="BD403" s="93"/>
      <c r="BE403" s="93"/>
      <c r="BF403" s="93"/>
      <c r="BG403" s="93"/>
      <c r="BH403" s="93"/>
      <c r="BI403" s="93"/>
      <c r="BJ403" s="93"/>
      <c r="BK403" s="94">
        <f t="shared" si="248"/>
        <v>1</v>
      </c>
      <c r="BM403" s="95">
        <f t="shared" si="249"/>
        <v>870.35104800000011</v>
      </c>
      <c r="BN403" s="96">
        <f t="shared" si="250"/>
        <v>870.35104800000011</v>
      </c>
      <c r="BO403" s="248">
        <f>+BM403</f>
        <v>870.35104800000011</v>
      </c>
      <c r="BP403" s="183">
        <f t="shared" si="251"/>
        <v>870.35104800000011</v>
      </c>
      <c r="BQ403" s="184">
        <f t="shared" si="252"/>
        <v>0</v>
      </c>
      <c r="BR403" s="232">
        <f t="shared" si="253"/>
        <v>0</v>
      </c>
      <c r="BS403" s="184"/>
      <c r="BT403" s="97"/>
      <c r="BU403" s="171">
        <f t="shared" si="254"/>
        <v>870</v>
      </c>
      <c r="BV403" s="175">
        <f t="shared" si="255"/>
        <v>165</v>
      </c>
      <c r="BW403" s="176">
        <f t="shared" si="256"/>
        <v>1035</v>
      </c>
    </row>
    <row r="404" spans="1:209" ht="84.95" customHeight="1" x14ac:dyDescent="0.3">
      <c r="A404" s="214">
        <v>561</v>
      </c>
      <c r="B404" s="104" t="s">
        <v>1124</v>
      </c>
      <c r="C404" s="217" t="s">
        <v>907</v>
      </c>
      <c r="D404" s="206"/>
      <c r="E404" s="74"/>
      <c r="F404" s="75"/>
      <c r="G404" s="74"/>
      <c r="H404" s="76"/>
      <c r="I404" s="105"/>
      <c r="J404" s="106"/>
      <c r="K404" s="107"/>
      <c r="L404" s="80"/>
      <c r="M404" s="81">
        <f t="shared" si="257"/>
        <v>0</v>
      </c>
      <c r="N404" s="82"/>
      <c r="O404" s="83">
        <f t="shared" si="258"/>
        <v>0</v>
      </c>
      <c r="P404" s="83">
        <f t="shared" si="259"/>
        <v>0</v>
      </c>
      <c r="Q404" s="108"/>
      <c r="R404" s="80"/>
      <c r="S404" s="81">
        <f t="shared" si="260"/>
        <v>0</v>
      </c>
      <c r="T404" s="82"/>
      <c r="U404" s="83">
        <f t="shared" si="261"/>
        <v>0</v>
      </c>
      <c r="V404" s="83">
        <f t="shared" si="262"/>
        <v>0</v>
      </c>
      <c r="W404" s="109"/>
      <c r="X404" s="80"/>
      <c r="Y404" s="81">
        <f t="shared" si="263"/>
        <v>0</v>
      </c>
      <c r="Z404" s="82"/>
      <c r="AA404" s="83">
        <f t="shared" si="264"/>
        <v>0</v>
      </c>
      <c r="AB404" s="83">
        <f t="shared" si="265"/>
        <v>0</v>
      </c>
      <c r="AC404" s="109"/>
      <c r="AD404" s="85" t="e">
        <f t="shared" si="247"/>
        <v>#DIV/0!</v>
      </c>
      <c r="AE404" s="86"/>
      <c r="AF404" s="87"/>
      <c r="AG404" s="88"/>
      <c r="AH404" s="114"/>
      <c r="AI404" s="86"/>
      <c r="AJ404" s="87"/>
      <c r="AK404" s="88"/>
      <c r="AL404" s="114"/>
      <c r="AM404" s="86"/>
      <c r="AN404" s="87"/>
      <c r="AO404" s="90"/>
      <c r="AP404" s="103"/>
      <c r="AQ404" s="113">
        <v>1206.9000000000001</v>
      </c>
      <c r="AR404" s="111">
        <v>283.10000000000002</v>
      </c>
      <c r="AS404" s="112">
        <v>1490</v>
      </c>
      <c r="AT404" s="91" t="s">
        <v>1125</v>
      </c>
      <c r="AU404" s="113">
        <v>918.54</v>
      </c>
      <c r="AV404" s="111">
        <v>215.46</v>
      </c>
      <c r="AW404" s="112">
        <v>1134</v>
      </c>
      <c r="AX404" s="197" t="s">
        <v>1126</v>
      </c>
      <c r="AZ404" s="92"/>
      <c r="BB404" s="99"/>
      <c r="BC404" s="93"/>
      <c r="BD404" s="93"/>
      <c r="BE404" s="93"/>
      <c r="BF404" s="93"/>
      <c r="BG404" s="93"/>
      <c r="BH404" s="93"/>
      <c r="BI404" s="93">
        <f>+AQ404</f>
        <v>1206.9000000000001</v>
      </c>
      <c r="BJ404" s="93">
        <f>+AU404</f>
        <v>918.54</v>
      </c>
      <c r="BK404" s="94">
        <f t="shared" si="248"/>
        <v>2</v>
      </c>
      <c r="BM404" s="95">
        <f t="shared" si="249"/>
        <v>1062.72</v>
      </c>
      <c r="BN404" s="96">
        <f t="shared" si="250"/>
        <v>1206.9000000000001</v>
      </c>
      <c r="BO404" s="248">
        <f>(SUM(BB404:BJ404)-BN404)/(BK404-1)</f>
        <v>918.54</v>
      </c>
      <c r="BP404" s="183">
        <f t="shared" si="251"/>
        <v>1052.8940715950489</v>
      </c>
      <c r="BQ404" s="184">
        <f t="shared" si="252"/>
        <v>203.90131142295394</v>
      </c>
      <c r="BR404" s="232">
        <f t="shared" si="253"/>
        <v>0.19186738879757032</v>
      </c>
      <c r="BS404" s="184"/>
      <c r="BT404" s="97"/>
      <c r="BU404" s="171">
        <f t="shared" si="254"/>
        <v>1063</v>
      </c>
      <c r="BV404" s="175">
        <f t="shared" si="255"/>
        <v>202</v>
      </c>
      <c r="BW404" s="176">
        <f t="shared" si="256"/>
        <v>1265</v>
      </c>
    </row>
    <row r="405" spans="1:209" ht="84.95" customHeight="1" x14ac:dyDescent="0.3">
      <c r="A405" s="214">
        <v>562</v>
      </c>
      <c r="B405" s="104" t="s">
        <v>1127</v>
      </c>
      <c r="C405" s="217" t="s">
        <v>907</v>
      </c>
      <c r="D405" s="206"/>
      <c r="E405" s="74"/>
      <c r="F405" s="75"/>
      <c r="G405" s="74"/>
      <c r="H405" s="76"/>
      <c r="I405" s="105"/>
      <c r="J405" s="106"/>
      <c r="K405" s="107"/>
      <c r="L405" s="80"/>
      <c r="M405" s="81">
        <f t="shared" si="257"/>
        <v>0</v>
      </c>
      <c r="N405" s="82"/>
      <c r="O405" s="83">
        <f t="shared" si="258"/>
        <v>0</v>
      </c>
      <c r="P405" s="83">
        <f t="shared" si="259"/>
        <v>0</v>
      </c>
      <c r="Q405" s="108"/>
      <c r="R405" s="80"/>
      <c r="S405" s="81">
        <f t="shared" si="260"/>
        <v>0</v>
      </c>
      <c r="T405" s="82"/>
      <c r="U405" s="83">
        <f t="shared" si="261"/>
        <v>0</v>
      </c>
      <c r="V405" s="83">
        <f t="shared" si="262"/>
        <v>0</v>
      </c>
      <c r="W405" s="109"/>
      <c r="X405" s="80"/>
      <c r="Y405" s="81">
        <f t="shared" si="263"/>
        <v>0</v>
      </c>
      <c r="Z405" s="82"/>
      <c r="AA405" s="83">
        <f t="shared" si="264"/>
        <v>0</v>
      </c>
      <c r="AB405" s="83">
        <f t="shared" si="265"/>
        <v>0</v>
      </c>
      <c r="AC405" s="109"/>
      <c r="AD405" s="85" t="e">
        <f t="shared" si="247"/>
        <v>#DIV/0!</v>
      </c>
      <c r="AE405" s="86"/>
      <c r="AF405" s="87"/>
      <c r="AG405" s="88"/>
      <c r="AH405" s="114"/>
      <c r="AI405" s="86"/>
      <c r="AJ405" s="87"/>
      <c r="AK405" s="88"/>
      <c r="AL405" s="114"/>
      <c r="AM405" s="86"/>
      <c r="AN405" s="87"/>
      <c r="AO405" s="90"/>
      <c r="AP405" s="103"/>
      <c r="AQ405" s="86"/>
      <c r="AR405" s="87"/>
      <c r="AS405" s="90"/>
      <c r="AT405" s="91"/>
      <c r="AU405" s="113">
        <v>460</v>
      </c>
      <c r="AV405" s="111">
        <v>108</v>
      </c>
      <c r="AW405" s="112">
        <v>568</v>
      </c>
      <c r="AX405" s="197" t="s">
        <v>1128</v>
      </c>
      <c r="AZ405" s="92"/>
      <c r="BB405" s="99"/>
      <c r="BC405" s="93"/>
      <c r="BD405" s="93"/>
      <c r="BE405" s="93"/>
      <c r="BF405" s="93"/>
      <c r="BG405" s="93"/>
      <c r="BH405" s="93"/>
      <c r="BI405" s="93"/>
      <c r="BJ405" s="93">
        <f>+AU405</f>
        <v>460</v>
      </c>
      <c r="BK405" s="94">
        <f t="shared" si="248"/>
        <v>1</v>
      </c>
      <c r="BM405" s="95">
        <f t="shared" si="249"/>
        <v>460</v>
      </c>
      <c r="BN405" s="96">
        <f t="shared" si="250"/>
        <v>460</v>
      </c>
      <c r="BO405" s="248">
        <f>+BM405</f>
        <v>460</v>
      </c>
      <c r="BP405" s="183">
        <f t="shared" si="251"/>
        <v>460</v>
      </c>
      <c r="BQ405" s="184">
        <f t="shared" si="252"/>
        <v>0</v>
      </c>
      <c r="BR405" s="232">
        <f t="shared" si="253"/>
        <v>0</v>
      </c>
      <c r="BS405" s="184"/>
      <c r="BT405" s="97"/>
      <c r="BU405" s="171">
        <f t="shared" si="254"/>
        <v>460</v>
      </c>
      <c r="BV405" s="175">
        <f t="shared" si="255"/>
        <v>87</v>
      </c>
      <c r="BW405" s="176">
        <f t="shared" si="256"/>
        <v>547</v>
      </c>
    </row>
    <row r="406" spans="1:209" ht="84.95" customHeight="1" x14ac:dyDescent="0.3">
      <c r="A406" s="214">
        <v>563</v>
      </c>
      <c r="B406" s="104" t="s">
        <v>1129</v>
      </c>
      <c r="C406" s="217" t="s">
        <v>907</v>
      </c>
      <c r="D406" s="206"/>
      <c r="E406" s="74"/>
      <c r="F406" s="75"/>
      <c r="G406" s="74"/>
      <c r="H406" s="76"/>
      <c r="I406" s="105"/>
      <c r="J406" s="106"/>
      <c r="K406" s="107"/>
      <c r="L406" s="80"/>
      <c r="M406" s="81">
        <f t="shared" si="257"/>
        <v>0</v>
      </c>
      <c r="N406" s="82"/>
      <c r="O406" s="83">
        <f t="shared" si="258"/>
        <v>0</v>
      </c>
      <c r="P406" s="83">
        <f t="shared" si="259"/>
        <v>0</v>
      </c>
      <c r="Q406" s="108"/>
      <c r="R406" s="80"/>
      <c r="S406" s="81">
        <f t="shared" si="260"/>
        <v>0</v>
      </c>
      <c r="T406" s="82"/>
      <c r="U406" s="83">
        <f t="shared" si="261"/>
        <v>0</v>
      </c>
      <c r="V406" s="83">
        <f t="shared" si="262"/>
        <v>0</v>
      </c>
      <c r="W406" s="109"/>
      <c r="X406" s="80"/>
      <c r="Y406" s="81">
        <f t="shared" si="263"/>
        <v>0</v>
      </c>
      <c r="Z406" s="82"/>
      <c r="AA406" s="83">
        <f t="shared" si="264"/>
        <v>0</v>
      </c>
      <c r="AB406" s="83">
        <f t="shared" si="265"/>
        <v>0</v>
      </c>
      <c r="AC406" s="109"/>
      <c r="AD406" s="85" t="e">
        <f t="shared" si="247"/>
        <v>#DIV/0!</v>
      </c>
      <c r="AE406" s="86"/>
      <c r="AF406" s="87"/>
      <c r="AG406" s="88"/>
      <c r="AH406" s="114"/>
      <c r="AI406" s="86"/>
      <c r="AJ406" s="87"/>
      <c r="AK406" s="88"/>
      <c r="AL406" s="114"/>
      <c r="AM406" s="86">
        <v>3991.5966386554624</v>
      </c>
      <c r="AN406" s="87">
        <f>+AM406*0.19</f>
        <v>758.40336134453787</v>
      </c>
      <c r="AO406" s="90">
        <f>+AN406+AM406</f>
        <v>4750</v>
      </c>
      <c r="AP406" s="91" t="s">
        <v>1130</v>
      </c>
      <c r="AQ406" s="113">
        <v>364.5</v>
      </c>
      <c r="AR406" s="111">
        <v>85.5</v>
      </c>
      <c r="AS406" s="112">
        <v>450</v>
      </c>
      <c r="AT406" s="91" t="s">
        <v>1131</v>
      </c>
      <c r="AU406" s="113">
        <v>109</v>
      </c>
      <c r="AV406" s="111">
        <v>25</v>
      </c>
      <c r="AW406" s="112">
        <v>134</v>
      </c>
      <c r="AX406" s="197" t="s">
        <v>1132</v>
      </c>
      <c r="AZ406" s="92"/>
      <c r="BB406" s="99"/>
      <c r="BC406" s="93"/>
      <c r="BD406" s="93"/>
      <c r="BE406" s="93"/>
      <c r="BF406" s="93"/>
      <c r="BG406" s="93"/>
      <c r="BH406" s="93">
        <f>+AM406</f>
        <v>3991.5966386554624</v>
      </c>
      <c r="BI406" s="93">
        <f t="shared" ref="BI406:BI415" si="266">+AQ406</f>
        <v>364.5</v>
      </c>
      <c r="BJ406" s="93">
        <f>+AU406</f>
        <v>109</v>
      </c>
      <c r="BK406" s="94">
        <f t="shared" si="248"/>
        <v>3</v>
      </c>
      <c r="BM406" s="95">
        <f t="shared" si="249"/>
        <v>1488.3655462184877</v>
      </c>
      <c r="BN406" s="96">
        <f t="shared" si="250"/>
        <v>3991.5966386554624</v>
      </c>
      <c r="BO406" s="248">
        <f t="shared" ref="BO406:BO412" si="267">(SUM(BB406:BJ406)-BN406)/(BK406-1)</f>
        <v>236.75000000000023</v>
      </c>
      <c r="BP406" s="183">
        <f t="shared" si="251"/>
        <v>541.28196818532956</v>
      </c>
      <c r="BQ406" s="184">
        <f t="shared" si="252"/>
        <v>2171.6225475683864</v>
      </c>
      <c r="BR406" s="232">
        <f t="shared" si="253"/>
        <v>1.4590653170424832</v>
      </c>
      <c r="BS406" s="184"/>
      <c r="BT406" s="97"/>
      <c r="BU406" s="171">
        <f t="shared" si="254"/>
        <v>1488</v>
      </c>
      <c r="BV406" s="175">
        <f t="shared" si="255"/>
        <v>283</v>
      </c>
      <c r="BW406" s="176">
        <f t="shared" si="256"/>
        <v>1771</v>
      </c>
    </row>
    <row r="407" spans="1:209" ht="84.95" customHeight="1" x14ac:dyDescent="0.3">
      <c r="A407" s="214">
        <v>564</v>
      </c>
      <c r="B407" s="104" t="s">
        <v>1133</v>
      </c>
      <c r="C407" s="217" t="s">
        <v>907</v>
      </c>
      <c r="D407" s="206"/>
      <c r="E407" s="74"/>
      <c r="F407" s="75"/>
      <c r="G407" s="74"/>
      <c r="H407" s="76"/>
      <c r="I407" s="105"/>
      <c r="J407" s="106"/>
      <c r="K407" s="107"/>
      <c r="L407" s="80"/>
      <c r="M407" s="81">
        <f t="shared" si="257"/>
        <v>0</v>
      </c>
      <c r="N407" s="82"/>
      <c r="O407" s="83">
        <f t="shared" si="258"/>
        <v>0</v>
      </c>
      <c r="P407" s="83">
        <f t="shared" si="259"/>
        <v>0</v>
      </c>
      <c r="Q407" s="108"/>
      <c r="R407" s="80"/>
      <c r="S407" s="81">
        <f t="shared" si="260"/>
        <v>0</v>
      </c>
      <c r="T407" s="82"/>
      <c r="U407" s="83">
        <f t="shared" si="261"/>
        <v>0</v>
      </c>
      <c r="V407" s="83">
        <f t="shared" si="262"/>
        <v>0</v>
      </c>
      <c r="W407" s="109"/>
      <c r="X407" s="80"/>
      <c r="Y407" s="81">
        <f t="shared" si="263"/>
        <v>0</v>
      </c>
      <c r="Z407" s="82"/>
      <c r="AA407" s="83">
        <f t="shared" si="264"/>
        <v>0</v>
      </c>
      <c r="AB407" s="83">
        <f t="shared" si="265"/>
        <v>0</v>
      </c>
      <c r="AC407" s="109"/>
      <c r="AD407" s="85" t="e">
        <f t="shared" si="247"/>
        <v>#DIV/0!</v>
      </c>
      <c r="AE407" s="86"/>
      <c r="AF407" s="87"/>
      <c r="AG407" s="88"/>
      <c r="AH407" s="114"/>
      <c r="AI407" s="86"/>
      <c r="AJ407" s="87"/>
      <c r="AK407" s="88"/>
      <c r="AL407" s="114"/>
      <c r="AM407" s="86">
        <v>9159.6638655462193</v>
      </c>
      <c r="AN407" s="87">
        <f>+AM407*0.19</f>
        <v>1740.3361344537816</v>
      </c>
      <c r="AO407" s="90">
        <f>+AN407+AM407</f>
        <v>10900</v>
      </c>
      <c r="AP407" s="91" t="s">
        <v>1134</v>
      </c>
      <c r="AQ407" s="113">
        <v>5589</v>
      </c>
      <c r="AR407" s="111">
        <v>1311</v>
      </c>
      <c r="AS407" s="112">
        <v>6900</v>
      </c>
      <c r="AT407" s="91" t="s">
        <v>1135</v>
      </c>
      <c r="AU407" s="86"/>
      <c r="AV407" s="87"/>
      <c r="AW407" s="90"/>
      <c r="AX407" s="197"/>
      <c r="AZ407" s="92"/>
      <c r="BB407" s="99"/>
      <c r="BC407" s="93"/>
      <c r="BD407" s="93"/>
      <c r="BE407" s="93"/>
      <c r="BF407" s="93"/>
      <c r="BG407" s="93"/>
      <c r="BH407" s="93">
        <f>+AM407</f>
        <v>9159.6638655462193</v>
      </c>
      <c r="BI407" s="93">
        <f t="shared" si="266"/>
        <v>5589</v>
      </c>
      <c r="BJ407" s="93"/>
      <c r="BK407" s="94">
        <f t="shared" si="248"/>
        <v>2</v>
      </c>
      <c r="BM407" s="95">
        <f t="shared" si="249"/>
        <v>7374.3319327731097</v>
      </c>
      <c r="BN407" s="96">
        <f t="shared" si="250"/>
        <v>9159.6638655462193</v>
      </c>
      <c r="BO407" s="248">
        <f t="shared" si="267"/>
        <v>5589</v>
      </c>
      <c r="BP407" s="183">
        <f t="shared" si="251"/>
        <v>7154.9536228083143</v>
      </c>
      <c r="BQ407" s="184">
        <f t="shared" si="252"/>
        <v>2524.8406326655013</v>
      </c>
      <c r="BR407" s="232">
        <f t="shared" si="253"/>
        <v>0.34238228705770202</v>
      </c>
      <c r="BS407" s="184"/>
      <c r="BT407" s="97"/>
      <c r="BU407" s="171">
        <f t="shared" si="254"/>
        <v>7374</v>
      </c>
      <c r="BV407" s="175">
        <f t="shared" si="255"/>
        <v>1401</v>
      </c>
      <c r="BW407" s="176">
        <f t="shared" si="256"/>
        <v>8775</v>
      </c>
    </row>
    <row r="408" spans="1:209" s="120" customFormat="1" ht="84.95" customHeight="1" x14ac:dyDescent="0.3">
      <c r="A408" s="214">
        <v>565</v>
      </c>
      <c r="B408" s="104" t="s">
        <v>1136</v>
      </c>
      <c r="C408" s="217" t="s">
        <v>907</v>
      </c>
      <c r="D408" s="206"/>
      <c r="E408" s="74"/>
      <c r="F408" s="75"/>
      <c r="G408" s="74"/>
      <c r="H408" s="76"/>
      <c r="I408" s="105"/>
      <c r="J408" s="106"/>
      <c r="K408" s="107"/>
      <c r="L408" s="80"/>
      <c r="M408" s="81">
        <f t="shared" si="257"/>
        <v>0</v>
      </c>
      <c r="N408" s="82"/>
      <c r="O408" s="83">
        <f t="shared" si="258"/>
        <v>0</v>
      </c>
      <c r="P408" s="83">
        <f t="shared" si="259"/>
        <v>0</v>
      </c>
      <c r="Q408" s="108"/>
      <c r="R408" s="80"/>
      <c r="S408" s="81">
        <f t="shared" si="260"/>
        <v>0</v>
      </c>
      <c r="T408" s="82"/>
      <c r="U408" s="83">
        <f t="shared" si="261"/>
        <v>0</v>
      </c>
      <c r="V408" s="83">
        <f t="shared" si="262"/>
        <v>0</v>
      </c>
      <c r="W408" s="109"/>
      <c r="X408" s="80"/>
      <c r="Y408" s="81">
        <f t="shared" si="263"/>
        <v>0</v>
      </c>
      <c r="Z408" s="82"/>
      <c r="AA408" s="83">
        <f t="shared" si="264"/>
        <v>0</v>
      </c>
      <c r="AB408" s="83">
        <f t="shared" si="265"/>
        <v>0</v>
      </c>
      <c r="AC408" s="109"/>
      <c r="AD408" s="85" t="e">
        <f t="shared" si="247"/>
        <v>#DIV/0!</v>
      </c>
      <c r="AE408" s="86"/>
      <c r="AF408" s="87"/>
      <c r="AG408" s="88"/>
      <c r="AH408" s="114"/>
      <c r="AI408" s="86"/>
      <c r="AJ408" s="87"/>
      <c r="AK408" s="88"/>
      <c r="AL408" s="114"/>
      <c r="AM408" s="86"/>
      <c r="AN408" s="87"/>
      <c r="AO408" s="90"/>
      <c r="AP408" s="91"/>
      <c r="AQ408" s="113">
        <v>1773.9</v>
      </c>
      <c r="AR408" s="111">
        <v>416.1</v>
      </c>
      <c r="AS408" s="112">
        <v>2190</v>
      </c>
      <c r="AT408" s="91" t="s">
        <v>1137</v>
      </c>
      <c r="AU408" s="113">
        <v>1185</v>
      </c>
      <c r="AV408" s="111">
        <v>278</v>
      </c>
      <c r="AW408" s="112">
        <v>1463</v>
      </c>
      <c r="AX408" s="197" t="s">
        <v>1138</v>
      </c>
      <c r="AY408" s="243"/>
      <c r="AZ408" s="92"/>
      <c r="BA408" s="29"/>
      <c r="BB408" s="99"/>
      <c r="BC408" s="93"/>
      <c r="BD408" s="93"/>
      <c r="BE408" s="93"/>
      <c r="BF408" s="93"/>
      <c r="BG408" s="93"/>
      <c r="BH408" s="93"/>
      <c r="BI408" s="93">
        <f t="shared" si="266"/>
        <v>1773.9</v>
      </c>
      <c r="BJ408" s="93">
        <f>+AU408</f>
        <v>1185</v>
      </c>
      <c r="BK408" s="94">
        <f t="shared" si="248"/>
        <v>2</v>
      </c>
      <c r="BL408" s="35"/>
      <c r="BM408" s="95">
        <f t="shared" si="249"/>
        <v>1479.45</v>
      </c>
      <c r="BN408" s="96">
        <f t="shared" si="250"/>
        <v>1773.9</v>
      </c>
      <c r="BO408" s="248">
        <f t="shared" si="267"/>
        <v>1185</v>
      </c>
      <c r="BP408" s="183">
        <f t="shared" si="251"/>
        <v>1449.8522338500568</v>
      </c>
      <c r="BQ408" s="184">
        <f t="shared" si="252"/>
        <v>416.41518344075837</v>
      </c>
      <c r="BR408" s="232">
        <f t="shared" si="253"/>
        <v>0.28146620936209965</v>
      </c>
      <c r="BS408" s="184"/>
      <c r="BT408" s="97"/>
      <c r="BU408" s="171">
        <f t="shared" si="254"/>
        <v>1479</v>
      </c>
      <c r="BV408" s="175">
        <f t="shared" si="255"/>
        <v>281</v>
      </c>
      <c r="BW408" s="176">
        <f t="shared" si="256"/>
        <v>1760</v>
      </c>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119"/>
      <c r="ES408" s="119"/>
      <c r="ET408" s="119"/>
      <c r="EU408" s="119"/>
      <c r="EV408" s="119"/>
      <c r="EW408" s="119"/>
      <c r="EX408" s="119"/>
      <c r="EY408" s="119"/>
      <c r="EZ408" s="119"/>
      <c r="FA408" s="119"/>
      <c r="FB408" s="119"/>
      <c r="FC408" s="119"/>
      <c r="FD408" s="119"/>
      <c r="FE408" s="119"/>
      <c r="FF408" s="119"/>
      <c r="FG408" s="119"/>
      <c r="FH408" s="119"/>
      <c r="FI408" s="119"/>
      <c r="FJ408" s="119"/>
      <c r="FK408" s="119"/>
      <c r="FL408" s="119"/>
      <c r="FM408" s="119"/>
      <c r="FN408" s="119"/>
      <c r="FO408" s="119"/>
      <c r="FP408" s="119"/>
      <c r="FQ408" s="119"/>
      <c r="FR408" s="119"/>
      <c r="FS408" s="119"/>
      <c r="FT408" s="119"/>
      <c r="FU408" s="119"/>
      <c r="FV408" s="119"/>
      <c r="FW408" s="119"/>
      <c r="FX408" s="119"/>
      <c r="FY408" s="119"/>
      <c r="FZ408" s="119"/>
      <c r="GA408" s="119"/>
      <c r="GB408" s="119"/>
      <c r="GC408" s="119"/>
      <c r="GD408" s="119"/>
      <c r="GE408" s="119"/>
      <c r="GF408" s="119"/>
      <c r="GG408" s="119"/>
      <c r="GH408" s="119"/>
      <c r="GI408" s="119"/>
      <c r="GJ408" s="119"/>
      <c r="GK408" s="119"/>
      <c r="GL408" s="119"/>
      <c r="GM408" s="119"/>
      <c r="GN408" s="119"/>
      <c r="GO408" s="119"/>
      <c r="GP408" s="119"/>
      <c r="GQ408" s="119"/>
      <c r="GR408" s="119"/>
      <c r="GS408" s="119"/>
      <c r="GT408" s="119"/>
      <c r="GU408" s="119"/>
      <c r="GV408" s="119"/>
      <c r="GW408" s="119"/>
      <c r="GX408" s="119"/>
      <c r="GY408" s="119"/>
      <c r="GZ408" s="119"/>
      <c r="HA408" s="119"/>
    </row>
    <row r="409" spans="1:209" ht="84.95" customHeight="1" x14ac:dyDescent="0.3">
      <c r="A409" s="214">
        <v>566</v>
      </c>
      <c r="B409" s="104" t="s">
        <v>1139</v>
      </c>
      <c r="C409" s="217" t="s">
        <v>907</v>
      </c>
      <c r="D409" s="206"/>
      <c r="E409" s="74"/>
      <c r="F409" s="75"/>
      <c r="G409" s="74"/>
      <c r="H409" s="76"/>
      <c r="I409" s="105"/>
      <c r="J409" s="106"/>
      <c r="K409" s="107"/>
      <c r="L409" s="80"/>
      <c r="M409" s="81">
        <f t="shared" si="257"/>
        <v>0</v>
      </c>
      <c r="N409" s="82"/>
      <c r="O409" s="83">
        <f t="shared" si="258"/>
        <v>0</v>
      </c>
      <c r="P409" s="83">
        <f t="shared" si="259"/>
        <v>0</v>
      </c>
      <c r="Q409" s="108"/>
      <c r="R409" s="80"/>
      <c r="S409" s="81">
        <f t="shared" si="260"/>
        <v>0</v>
      </c>
      <c r="T409" s="82"/>
      <c r="U409" s="83">
        <f t="shared" si="261"/>
        <v>0</v>
      </c>
      <c r="V409" s="83">
        <f t="shared" si="262"/>
        <v>0</v>
      </c>
      <c r="W409" s="109"/>
      <c r="X409" s="80"/>
      <c r="Y409" s="81">
        <f t="shared" si="263"/>
        <v>0</v>
      </c>
      <c r="Z409" s="82"/>
      <c r="AA409" s="83">
        <f t="shared" si="264"/>
        <v>0</v>
      </c>
      <c r="AB409" s="83">
        <f t="shared" si="265"/>
        <v>0</v>
      </c>
      <c r="AC409" s="109"/>
      <c r="AD409" s="85" t="e">
        <f t="shared" si="247"/>
        <v>#DIV/0!</v>
      </c>
      <c r="AE409" s="86"/>
      <c r="AF409" s="87"/>
      <c r="AG409" s="88"/>
      <c r="AH409" s="114"/>
      <c r="AI409" s="86"/>
      <c r="AJ409" s="87"/>
      <c r="AK409" s="88"/>
      <c r="AL409" s="114"/>
      <c r="AM409" s="86">
        <v>5798.3193277310929</v>
      </c>
      <c r="AN409" s="87">
        <f>+AM409*0.19</f>
        <v>1101.6806722689078</v>
      </c>
      <c r="AO409" s="90">
        <f>+AN409+AM409</f>
        <v>6900.0000000000009</v>
      </c>
      <c r="AP409" s="91" t="s">
        <v>1140</v>
      </c>
      <c r="AQ409" s="113">
        <v>5589</v>
      </c>
      <c r="AR409" s="111">
        <v>1311</v>
      </c>
      <c r="AS409" s="112">
        <v>6900</v>
      </c>
      <c r="AT409" s="91" t="s">
        <v>1141</v>
      </c>
      <c r="AU409" s="86"/>
      <c r="AV409" s="87"/>
      <c r="AW409" s="90"/>
      <c r="AX409" s="197"/>
      <c r="AZ409" s="92"/>
      <c r="BB409" s="99"/>
      <c r="BC409" s="93"/>
      <c r="BD409" s="93"/>
      <c r="BE409" s="93"/>
      <c r="BF409" s="93"/>
      <c r="BG409" s="93"/>
      <c r="BH409" s="93">
        <f>+AM409</f>
        <v>5798.3193277310929</v>
      </c>
      <c r="BI409" s="93">
        <f t="shared" si="266"/>
        <v>5589</v>
      </c>
      <c r="BJ409" s="93"/>
      <c r="BK409" s="94">
        <f t="shared" si="248"/>
        <v>2</v>
      </c>
      <c r="BM409" s="95">
        <f t="shared" si="249"/>
        <v>5693.6596638655465</v>
      </c>
      <c r="BN409" s="96">
        <f t="shared" si="250"/>
        <v>5798.3193277310929</v>
      </c>
      <c r="BO409" s="248">
        <f t="shared" si="267"/>
        <v>5589</v>
      </c>
      <c r="BP409" s="183">
        <f t="shared" si="251"/>
        <v>5692.6976665451921</v>
      </c>
      <c r="BQ409" s="184">
        <f t="shared" si="252"/>
        <v>148.01111607206516</v>
      </c>
      <c r="BR409" s="232">
        <f t="shared" si="253"/>
        <v>2.5995778604648329E-2</v>
      </c>
      <c r="BS409" s="184"/>
      <c r="BT409" s="97"/>
      <c r="BU409" s="171">
        <f t="shared" si="254"/>
        <v>5694</v>
      </c>
      <c r="BV409" s="175">
        <f t="shared" si="255"/>
        <v>1082</v>
      </c>
      <c r="BW409" s="176">
        <f t="shared" si="256"/>
        <v>6776</v>
      </c>
    </row>
    <row r="410" spans="1:209" s="120" customFormat="1" ht="84.95" customHeight="1" x14ac:dyDescent="0.3">
      <c r="A410" s="214">
        <v>567</v>
      </c>
      <c r="B410" s="104" t="s">
        <v>1142</v>
      </c>
      <c r="C410" s="217" t="s">
        <v>907</v>
      </c>
      <c r="D410" s="206"/>
      <c r="E410" s="74"/>
      <c r="F410" s="75"/>
      <c r="G410" s="74"/>
      <c r="H410" s="76"/>
      <c r="I410" s="105"/>
      <c r="J410" s="106"/>
      <c r="K410" s="107"/>
      <c r="L410" s="80"/>
      <c r="M410" s="81">
        <f t="shared" si="257"/>
        <v>0</v>
      </c>
      <c r="N410" s="82"/>
      <c r="O410" s="83">
        <f t="shared" si="258"/>
        <v>0</v>
      </c>
      <c r="P410" s="83">
        <f t="shared" si="259"/>
        <v>0</v>
      </c>
      <c r="Q410" s="108"/>
      <c r="R410" s="80"/>
      <c r="S410" s="81">
        <f t="shared" si="260"/>
        <v>0</v>
      </c>
      <c r="T410" s="82"/>
      <c r="U410" s="83">
        <f t="shared" si="261"/>
        <v>0</v>
      </c>
      <c r="V410" s="83">
        <f t="shared" si="262"/>
        <v>0</v>
      </c>
      <c r="W410" s="109"/>
      <c r="X410" s="80"/>
      <c r="Y410" s="81">
        <f t="shared" si="263"/>
        <v>0</v>
      </c>
      <c r="Z410" s="82"/>
      <c r="AA410" s="83">
        <f t="shared" si="264"/>
        <v>0</v>
      </c>
      <c r="AB410" s="83">
        <f t="shared" si="265"/>
        <v>0</v>
      </c>
      <c r="AC410" s="109"/>
      <c r="AD410" s="85" t="e">
        <f t="shared" si="247"/>
        <v>#DIV/0!</v>
      </c>
      <c r="AE410" s="86"/>
      <c r="AF410" s="87"/>
      <c r="AG410" s="88"/>
      <c r="AH410" s="114"/>
      <c r="AI410" s="86"/>
      <c r="AJ410" s="87"/>
      <c r="AK410" s="88"/>
      <c r="AL410" s="114"/>
      <c r="AM410" s="86">
        <v>3865.546218487395</v>
      </c>
      <c r="AN410" s="87">
        <f>+AM410*0.19</f>
        <v>734.45378151260502</v>
      </c>
      <c r="AO410" s="90">
        <f>+AN410+AM410</f>
        <v>4600</v>
      </c>
      <c r="AP410" s="91" t="s">
        <v>1143</v>
      </c>
      <c r="AQ410" s="113">
        <v>4446.8999999999996</v>
      </c>
      <c r="AR410" s="111">
        <v>1043.0999999999999</v>
      </c>
      <c r="AS410" s="112">
        <v>5490</v>
      </c>
      <c r="AT410" s="91" t="s">
        <v>1144</v>
      </c>
      <c r="AU410" s="113">
        <v>4860</v>
      </c>
      <c r="AV410" s="111">
        <v>1140</v>
      </c>
      <c r="AW410" s="112">
        <v>6000</v>
      </c>
      <c r="AX410" s="197" t="s">
        <v>1145</v>
      </c>
      <c r="AY410" s="243"/>
      <c r="AZ410" s="92"/>
      <c r="BA410" s="29"/>
      <c r="BB410" s="99"/>
      <c r="BC410" s="93"/>
      <c r="BD410" s="93"/>
      <c r="BE410" s="93"/>
      <c r="BF410" s="93"/>
      <c r="BG410" s="93"/>
      <c r="BH410" s="93">
        <f>+AM410</f>
        <v>3865.546218487395</v>
      </c>
      <c r="BI410" s="93">
        <f t="shared" si="266"/>
        <v>4446.8999999999996</v>
      </c>
      <c r="BJ410" s="93">
        <f>+AU410</f>
        <v>4860</v>
      </c>
      <c r="BK410" s="94">
        <f t="shared" si="248"/>
        <v>3</v>
      </c>
      <c r="BL410" s="35"/>
      <c r="BM410" s="95">
        <f t="shared" si="249"/>
        <v>4390.8154061624655</v>
      </c>
      <c r="BN410" s="96">
        <f t="shared" si="250"/>
        <v>4860</v>
      </c>
      <c r="BO410" s="248">
        <f t="shared" si="267"/>
        <v>4156.2231092436978</v>
      </c>
      <c r="BP410" s="183">
        <f t="shared" si="251"/>
        <v>4371.5438020277797</v>
      </c>
      <c r="BQ410" s="184">
        <f t="shared" si="252"/>
        <v>499.59352692025635</v>
      </c>
      <c r="BR410" s="232">
        <f t="shared" si="253"/>
        <v>0.11378149175186957</v>
      </c>
      <c r="BS410" s="184"/>
      <c r="BT410" s="97"/>
      <c r="BU410" s="171">
        <f t="shared" si="254"/>
        <v>4391</v>
      </c>
      <c r="BV410" s="175">
        <f t="shared" si="255"/>
        <v>834</v>
      </c>
      <c r="BW410" s="176">
        <f t="shared" si="256"/>
        <v>5225</v>
      </c>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119"/>
      <c r="ES410" s="119"/>
      <c r="ET410" s="119"/>
      <c r="EU410" s="119"/>
      <c r="EV410" s="119"/>
      <c r="EW410" s="119"/>
      <c r="EX410" s="119"/>
      <c r="EY410" s="119"/>
      <c r="EZ410" s="119"/>
      <c r="FA410" s="119"/>
      <c r="FB410" s="119"/>
      <c r="FC410" s="119"/>
      <c r="FD410" s="119"/>
      <c r="FE410" s="119"/>
      <c r="FF410" s="119"/>
      <c r="FG410" s="119"/>
      <c r="FH410" s="119"/>
      <c r="FI410" s="119"/>
      <c r="FJ410" s="119"/>
      <c r="FK410" s="119"/>
      <c r="FL410" s="119"/>
      <c r="FM410" s="119"/>
      <c r="FN410" s="119"/>
      <c r="FO410" s="119"/>
      <c r="FP410" s="119"/>
      <c r="FQ410" s="119"/>
      <c r="FR410" s="119"/>
      <c r="FS410" s="119"/>
      <c r="FT410" s="119"/>
      <c r="FU410" s="119"/>
      <c r="FV410" s="119"/>
      <c r="FW410" s="119"/>
      <c r="FX410" s="119"/>
      <c r="FY410" s="119"/>
      <c r="FZ410" s="119"/>
      <c r="GA410" s="119"/>
      <c r="GB410" s="119"/>
      <c r="GC410" s="119"/>
      <c r="GD410" s="119"/>
      <c r="GE410" s="119"/>
      <c r="GF410" s="119"/>
      <c r="GG410" s="119"/>
      <c r="GH410" s="119"/>
      <c r="GI410" s="119"/>
      <c r="GJ410" s="119"/>
      <c r="GK410" s="119"/>
      <c r="GL410" s="119"/>
      <c r="GM410" s="119"/>
      <c r="GN410" s="119"/>
      <c r="GO410" s="119"/>
      <c r="GP410" s="119"/>
      <c r="GQ410" s="119"/>
      <c r="GR410" s="119"/>
      <c r="GS410" s="119"/>
      <c r="GT410" s="119"/>
      <c r="GU410" s="119"/>
      <c r="GV410" s="119"/>
      <c r="GW410" s="119"/>
      <c r="GX410" s="119"/>
      <c r="GY410" s="119"/>
      <c r="GZ410" s="119"/>
      <c r="HA410" s="119"/>
    </row>
    <row r="411" spans="1:209" s="120" customFormat="1" ht="84.95" customHeight="1" x14ac:dyDescent="0.3">
      <c r="A411" s="214">
        <v>568</v>
      </c>
      <c r="B411" s="104" t="s">
        <v>1146</v>
      </c>
      <c r="C411" s="217" t="s">
        <v>907</v>
      </c>
      <c r="D411" s="206"/>
      <c r="E411" s="74"/>
      <c r="F411" s="75"/>
      <c r="G411" s="74"/>
      <c r="H411" s="76"/>
      <c r="I411" s="105"/>
      <c r="J411" s="106"/>
      <c r="K411" s="107"/>
      <c r="L411" s="80"/>
      <c r="M411" s="81">
        <f t="shared" si="257"/>
        <v>0</v>
      </c>
      <c r="N411" s="82"/>
      <c r="O411" s="83">
        <f t="shared" si="258"/>
        <v>0</v>
      </c>
      <c r="P411" s="83">
        <f t="shared" si="259"/>
        <v>0</v>
      </c>
      <c r="Q411" s="108"/>
      <c r="R411" s="80"/>
      <c r="S411" s="81">
        <f t="shared" si="260"/>
        <v>0</v>
      </c>
      <c r="T411" s="82"/>
      <c r="U411" s="83">
        <f t="shared" si="261"/>
        <v>0</v>
      </c>
      <c r="V411" s="83">
        <f t="shared" si="262"/>
        <v>0</v>
      </c>
      <c r="W411" s="109"/>
      <c r="X411" s="80"/>
      <c r="Y411" s="81">
        <f t="shared" si="263"/>
        <v>0</v>
      </c>
      <c r="Z411" s="82"/>
      <c r="AA411" s="83">
        <f t="shared" si="264"/>
        <v>0</v>
      </c>
      <c r="AB411" s="83">
        <f t="shared" si="265"/>
        <v>0</v>
      </c>
      <c r="AC411" s="109"/>
      <c r="AD411" s="85" t="e">
        <f t="shared" si="247"/>
        <v>#DIV/0!</v>
      </c>
      <c r="AE411" s="86"/>
      <c r="AF411" s="87"/>
      <c r="AG411" s="88"/>
      <c r="AH411" s="114"/>
      <c r="AI411" s="86"/>
      <c r="AJ411" s="87"/>
      <c r="AK411" s="88"/>
      <c r="AL411" s="114"/>
      <c r="AM411" s="86">
        <v>3277.3109243697481</v>
      </c>
      <c r="AN411" s="87">
        <f>+AM411*0.19</f>
        <v>622.6890756302522</v>
      </c>
      <c r="AO411" s="90">
        <f>+AN411+AM411</f>
        <v>3900.0000000000005</v>
      </c>
      <c r="AP411" s="91" t="s">
        <v>1147</v>
      </c>
      <c r="AQ411" s="113">
        <v>8415.9</v>
      </c>
      <c r="AR411" s="111">
        <v>1974.1000000000001</v>
      </c>
      <c r="AS411" s="112">
        <v>10390</v>
      </c>
      <c r="AT411" s="91" t="s">
        <v>1148</v>
      </c>
      <c r="AU411" s="86"/>
      <c r="AV411" s="87"/>
      <c r="AW411" s="90"/>
      <c r="AX411" s="197"/>
      <c r="AY411" s="243"/>
      <c r="AZ411" s="92"/>
      <c r="BA411" s="29"/>
      <c r="BB411" s="99"/>
      <c r="BC411" s="93"/>
      <c r="BD411" s="93"/>
      <c r="BE411" s="93"/>
      <c r="BF411" s="93"/>
      <c r="BG411" s="93"/>
      <c r="BH411" s="93">
        <f>+AM411</f>
        <v>3277.3109243697481</v>
      </c>
      <c r="BI411" s="93">
        <f t="shared" si="266"/>
        <v>8415.9</v>
      </c>
      <c r="BJ411" s="93"/>
      <c r="BK411" s="94">
        <f t="shared" si="248"/>
        <v>2</v>
      </c>
      <c r="BL411" s="35"/>
      <c r="BM411" s="95">
        <f t="shared" si="249"/>
        <v>5846.6054621848743</v>
      </c>
      <c r="BN411" s="96">
        <f t="shared" si="250"/>
        <v>8415.9</v>
      </c>
      <c r="BO411" s="248">
        <f t="shared" si="267"/>
        <v>3277.310924369749</v>
      </c>
      <c r="BP411" s="183">
        <f t="shared" si="251"/>
        <v>5251.811212182266</v>
      </c>
      <c r="BQ411" s="184">
        <f t="shared" si="252"/>
        <v>3633.5311811092611</v>
      </c>
      <c r="BR411" s="232">
        <f t="shared" si="253"/>
        <v>0.62147706128119884</v>
      </c>
      <c r="BS411" s="184"/>
      <c r="BT411" s="97"/>
      <c r="BU411" s="171">
        <f t="shared" si="254"/>
        <v>5847</v>
      </c>
      <c r="BV411" s="175">
        <f t="shared" si="255"/>
        <v>1111</v>
      </c>
      <c r="BW411" s="176">
        <f t="shared" si="256"/>
        <v>6958</v>
      </c>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119"/>
      <c r="ES411" s="119"/>
      <c r="ET411" s="119"/>
      <c r="EU411" s="119"/>
      <c r="EV411" s="119"/>
      <c r="EW411" s="119"/>
      <c r="EX411" s="119"/>
      <c r="EY411" s="119"/>
      <c r="EZ411" s="119"/>
      <c r="FA411" s="119"/>
      <c r="FB411" s="119"/>
      <c r="FC411" s="119"/>
      <c r="FD411" s="119"/>
      <c r="FE411" s="119"/>
      <c r="FF411" s="119"/>
      <c r="FG411" s="119"/>
      <c r="FH411" s="119"/>
      <c r="FI411" s="119"/>
      <c r="FJ411" s="119"/>
      <c r="FK411" s="119"/>
      <c r="FL411" s="119"/>
      <c r="FM411" s="119"/>
      <c r="FN411" s="119"/>
      <c r="FO411" s="119"/>
      <c r="FP411" s="119"/>
      <c r="FQ411" s="119"/>
      <c r="FR411" s="119"/>
      <c r="FS411" s="119"/>
      <c r="FT411" s="119"/>
      <c r="FU411" s="119"/>
      <c r="FV411" s="119"/>
      <c r="FW411" s="119"/>
      <c r="FX411" s="119"/>
      <c r="FY411" s="119"/>
      <c r="FZ411" s="119"/>
      <c r="GA411" s="119"/>
      <c r="GB411" s="119"/>
      <c r="GC411" s="119"/>
      <c r="GD411" s="119"/>
      <c r="GE411" s="119"/>
      <c r="GF411" s="119"/>
      <c r="GG411" s="119"/>
      <c r="GH411" s="119"/>
      <c r="GI411" s="119"/>
      <c r="GJ411" s="119"/>
      <c r="GK411" s="119"/>
      <c r="GL411" s="119"/>
      <c r="GM411" s="119"/>
      <c r="GN411" s="119"/>
      <c r="GO411" s="119"/>
      <c r="GP411" s="119"/>
      <c r="GQ411" s="119"/>
      <c r="GR411" s="119"/>
      <c r="GS411" s="119"/>
      <c r="GT411" s="119"/>
      <c r="GU411" s="119"/>
      <c r="GV411" s="119"/>
      <c r="GW411" s="119"/>
      <c r="GX411" s="119"/>
      <c r="GY411" s="119"/>
      <c r="GZ411" s="119"/>
      <c r="HA411" s="119"/>
    </row>
    <row r="412" spans="1:209" s="120" customFormat="1" ht="84.95" customHeight="1" x14ac:dyDescent="0.3">
      <c r="A412" s="214">
        <v>569</v>
      </c>
      <c r="B412" s="104" t="s">
        <v>1149</v>
      </c>
      <c r="C412" s="217" t="s">
        <v>907</v>
      </c>
      <c r="D412" s="206"/>
      <c r="E412" s="74"/>
      <c r="F412" s="75"/>
      <c r="G412" s="74"/>
      <c r="H412" s="76"/>
      <c r="I412" s="105"/>
      <c r="J412" s="106"/>
      <c r="K412" s="107"/>
      <c r="L412" s="80"/>
      <c r="M412" s="81">
        <f t="shared" si="257"/>
        <v>0</v>
      </c>
      <c r="N412" s="82"/>
      <c r="O412" s="83">
        <f t="shared" si="258"/>
        <v>0</v>
      </c>
      <c r="P412" s="83">
        <f t="shared" si="259"/>
        <v>0</v>
      </c>
      <c r="Q412" s="108"/>
      <c r="R412" s="80"/>
      <c r="S412" s="81">
        <f t="shared" si="260"/>
        <v>0</v>
      </c>
      <c r="T412" s="82"/>
      <c r="U412" s="83">
        <f t="shared" si="261"/>
        <v>0</v>
      </c>
      <c r="V412" s="83">
        <f t="shared" si="262"/>
        <v>0</v>
      </c>
      <c r="W412" s="109"/>
      <c r="X412" s="80"/>
      <c r="Y412" s="81">
        <f t="shared" si="263"/>
        <v>0</v>
      </c>
      <c r="Z412" s="82"/>
      <c r="AA412" s="83">
        <f t="shared" si="264"/>
        <v>0</v>
      </c>
      <c r="AB412" s="83">
        <f t="shared" si="265"/>
        <v>0</v>
      </c>
      <c r="AC412" s="109"/>
      <c r="AD412" s="85" t="e">
        <f t="shared" si="247"/>
        <v>#DIV/0!</v>
      </c>
      <c r="AE412" s="86"/>
      <c r="AF412" s="87"/>
      <c r="AG412" s="88"/>
      <c r="AH412" s="114"/>
      <c r="AI412" s="86"/>
      <c r="AJ412" s="87"/>
      <c r="AK412" s="88"/>
      <c r="AL412" s="114"/>
      <c r="AM412" s="86">
        <v>136050.42016806724</v>
      </c>
      <c r="AN412" s="87">
        <f>+AM412*0.19</f>
        <v>25849.579831932777</v>
      </c>
      <c r="AO412" s="90">
        <f>+AN412+AM412</f>
        <v>161900.00000000003</v>
      </c>
      <c r="AP412" s="91" t="s">
        <v>1150</v>
      </c>
      <c r="AQ412" s="113">
        <v>48591.9</v>
      </c>
      <c r="AR412" s="111">
        <v>11398.1</v>
      </c>
      <c r="AS412" s="112">
        <v>59990</v>
      </c>
      <c r="AT412" s="91" t="s">
        <v>1151</v>
      </c>
      <c r="AU412" s="86"/>
      <c r="AV412" s="87"/>
      <c r="AW412" s="90"/>
      <c r="AX412" s="197"/>
      <c r="AY412" s="243"/>
      <c r="AZ412" s="92"/>
      <c r="BA412" s="29"/>
      <c r="BB412" s="99"/>
      <c r="BC412" s="93"/>
      <c r="BD412" s="93"/>
      <c r="BE412" s="93"/>
      <c r="BF412" s="93"/>
      <c r="BG412" s="93"/>
      <c r="BH412" s="93">
        <f>+AM412</f>
        <v>136050.42016806724</v>
      </c>
      <c r="BI412" s="93">
        <f t="shared" si="266"/>
        <v>48591.9</v>
      </c>
      <c r="BJ412" s="93"/>
      <c r="BK412" s="94">
        <f t="shared" si="248"/>
        <v>2</v>
      </c>
      <c r="BL412" s="35"/>
      <c r="BM412" s="95">
        <f t="shared" si="249"/>
        <v>92321.160084033618</v>
      </c>
      <c r="BN412" s="96">
        <f t="shared" si="250"/>
        <v>136050.42016806724</v>
      </c>
      <c r="BO412" s="248">
        <f t="shared" si="267"/>
        <v>48591.899999999994</v>
      </c>
      <c r="BP412" s="183">
        <f t="shared" si="251"/>
        <v>81307.738941411386</v>
      </c>
      <c r="BQ412" s="184">
        <f t="shared" si="252"/>
        <v>61842.512683380788</v>
      </c>
      <c r="BR412" s="232">
        <f t="shared" si="253"/>
        <v>0.66986282047463219</v>
      </c>
      <c r="BS412" s="184"/>
      <c r="BT412" s="97"/>
      <c r="BU412" s="171">
        <f t="shared" si="254"/>
        <v>92321</v>
      </c>
      <c r="BV412" s="175">
        <f t="shared" si="255"/>
        <v>17541</v>
      </c>
      <c r="BW412" s="176">
        <f t="shared" si="256"/>
        <v>109862</v>
      </c>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119"/>
      <c r="ES412" s="119"/>
      <c r="ET412" s="119"/>
      <c r="EU412" s="119"/>
      <c r="EV412" s="119"/>
      <c r="EW412" s="119"/>
      <c r="EX412" s="119"/>
      <c r="EY412" s="119"/>
      <c r="EZ412" s="119"/>
      <c r="FA412" s="119"/>
      <c r="FB412" s="119"/>
      <c r="FC412" s="119"/>
      <c r="FD412" s="119"/>
      <c r="FE412" s="119"/>
      <c r="FF412" s="119"/>
      <c r="FG412" s="119"/>
      <c r="FH412" s="119"/>
      <c r="FI412" s="119"/>
      <c r="FJ412" s="119"/>
      <c r="FK412" s="119"/>
      <c r="FL412" s="119"/>
      <c r="FM412" s="119"/>
      <c r="FN412" s="119"/>
      <c r="FO412" s="119"/>
      <c r="FP412" s="119"/>
      <c r="FQ412" s="119"/>
      <c r="FR412" s="119"/>
      <c r="FS412" s="119"/>
      <c r="FT412" s="119"/>
      <c r="FU412" s="119"/>
      <c r="FV412" s="119"/>
      <c r="FW412" s="119"/>
      <c r="FX412" s="119"/>
      <c r="FY412" s="119"/>
      <c r="FZ412" s="119"/>
      <c r="GA412" s="119"/>
      <c r="GB412" s="119"/>
      <c r="GC412" s="119"/>
      <c r="GD412" s="119"/>
      <c r="GE412" s="119"/>
      <c r="GF412" s="119"/>
      <c r="GG412" s="119"/>
      <c r="GH412" s="119"/>
      <c r="GI412" s="119"/>
      <c r="GJ412" s="119"/>
      <c r="GK412" s="119"/>
      <c r="GL412" s="119"/>
      <c r="GM412" s="119"/>
      <c r="GN412" s="119"/>
      <c r="GO412" s="119"/>
      <c r="GP412" s="119"/>
      <c r="GQ412" s="119"/>
      <c r="GR412" s="119"/>
      <c r="GS412" s="119"/>
      <c r="GT412" s="119"/>
      <c r="GU412" s="119"/>
      <c r="GV412" s="119"/>
      <c r="GW412" s="119"/>
      <c r="GX412" s="119"/>
      <c r="GY412" s="119"/>
      <c r="GZ412" s="119"/>
      <c r="HA412" s="119"/>
    </row>
    <row r="413" spans="1:209" ht="84.95" customHeight="1" x14ac:dyDescent="0.3">
      <c r="A413" s="214">
        <v>570</v>
      </c>
      <c r="B413" s="104" t="s">
        <v>1152</v>
      </c>
      <c r="C413" s="217" t="s">
        <v>907</v>
      </c>
      <c r="D413" s="206"/>
      <c r="E413" s="74"/>
      <c r="F413" s="75"/>
      <c r="G413" s="74"/>
      <c r="H413" s="76"/>
      <c r="I413" s="105"/>
      <c r="J413" s="106"/>
      <c r="K413" s="107"/>
      <c r="L413" s="80"/>
      <c r="M413" s="81">
        <f t="shared" si="257"/>
        <v>0</v>
      </c>
      <c r="N413" s="82"/>
      <c r="O413" s="83">
        <f t="shared" si="258"/>
        <v>0</v>
      </c>
      <c r="P413" s="83">
        <f t="shared" si="259"/>
        <v>0</v>
      </c>
      <c r="Q413" s="108"/>
      <c r="R413" s="80"/>
      <c r="S413" s="81">
        <f t="shared" si="260"/>
        <v>0</v>
      </c>
      <c r="T413" s="82"/>
      <c r="U413" s="83">
        <f t="shared" si="261"/>
        <v>0</v>
      </c>
      <c r="V413" s="83">
        <f t="shared" si="262"/>
        <v>0</v>
      </c>
      <c r="W413" s="109"/>
      <c r="X413" s="80"/>
      <c r="Y413" s="81">
        <f t="shared" si="263"/>
        <v>0</v>
      </c>
      <c r="Z413" s="82"/>
      <c r="AA413" s="83">
        <f t="shared" si="264"/>
        <v>0</v>
      </c>
      <c r="AB413" s="83">
        <f t="shared" si="265"/>
        <v>0</v>
      </c>
      <c r="AC413" s="109"/>
      <c r="AD413" s="85" t="e">
        <f t="shared" si="247"/>
        <v>#DIV/0!</v>
      </c>
      <c r="AE413" s="86"/>
      <c r="AF413" s="87"/>
      <c r="AG413" s="88"/>
      <c r="AH413" s="114"/>
      <c r="AI413" s="86"/>
      <c r="AJ413" s="87"/>
      <c r="AK413" s="88"/>
      <c r="AL413" s="114"/>
      <c r="AM413" s="86"/>
      <c r="AN413" s="87"/>
      <c r="AO413" s="90"/>
      <c r="AP413" s="91"/>
      <c r="AQ413" s="113">
        <v>7857</v>
      </c>
      <c r="AR413" s="111">
        <v>1843</v>
      </c>
      <c r="AS413" s="112">
        <v>9700</v>
      </c>
      <c r="AT413" s="91" t="s">
        <v>1153</v>
      </c>
      <c r="AU413" s="86"/>
      <c r="AV413" s="87"/>
      <c r="AW413" s="90"/>
      <c r="AX413" s="197"/>
      <c r="AZ413" s="92"/>
      <c r="BB413" s="99"/>
      <c r="BC413" s="93"/>
      <c r="BD413" s="93"/>
      <c r="BE413" s="93"/>
      <c r="BF413" s="93"/>
      <c r="BG413" s="93"/>
      <c r="BH413" s="93"/>
      <c r="BI413" s="93">
        <f t="shared" si="266"/>
        <v>7857</v>
      </c>
      <c r="BJ413" s="93"/>
      <c r="BK413" s="94">
        <f t="shared" si="248"/>
        <v>1</v>
      </c>
      <c r="BM413" s="95">
        <f t="shared" si="249"/>
        <v>7857</v>
      </c>
      <c r="BN413" s="96">
        <f t="shared" si="250"/>
        <v>7857</v>
      </c>
      <c r="BO413" s="248">
        <f>+BM413</f>
        <v>7857</v>
      </c>
      <c r="BP413" s="183">
        <f t="shared" si="251"/>
        <v>7857</v>
      </c>
      <c r="BQ413" s="184">
        <f t="shared" si="252"/>
        <v>0</v>
      </c>
      <c r="BR413" s="232">
        <f t="shared" si="253"/>
        <v>0</v>
      </c>
      <c r="BS413" s="184"/>
      <c r="BT413" s="97"/>
      <c r="BU413" s="171">
        <f t="shared" si="254"/>
        <v>7857</v>
      </c>
      <c r="BV413" s="175">
        <f t="shared" si="255"/>
        <v>1493</v>
      </c>
      <c r="BW413" s="176">
        <f t="shared" si="256"/>
        <v>9350</v>
      </c>
    </row>
    <row r="414" spans="1:209" ht="84.95" customHeight="1" x14ac:dyDescent="0.3">
      <c r="A414" s="214">
        <v>571</v>
      </c>
      <c r="B414" s="104" t="s">
        <v>1154</v>
      </c>
      <c r="C414" s="217" t="s">
        <v>907</v>
      </c>
      <c r="D414" s="206"/>
      <c r="E414" s="74"/>
      <c r="F414" s="75"/>
      <c r="G414" s="74"/>
      <c r="H414" s="76"/>
      <c r="I414" s="105"/>
      <c r="J414" s="106"/>
      <c r="K414" s="107"/>
      <c r="L414" s="80"/>
      <c r="M414" s="81">
        <f t="shared" si="257"/>
        <v>0</v>
      </c>
      <c r="N414" s="82"/>
      <c r="O414" s="83">
        <f t="shared" si="258"/>
        <v>0</v>
      </c>
      <c r="P414" s="83">
        <f t="shared" si="259"/>
        <v>0</v>
      </c>
      <c r="Q414" s="108"/>
      <c r="R414" s="80"/>
      <c r="S414" s="81">
        <f t="shared" si="260"/>
        <v>0</v>
      </c>
      <c r="T414" s="82"/>
      <c r="U414" s="83">
        <f t="shared" si="261"/>
        <v>0</v>
      </c>
      <c r="V414" s="83">
        <f t="shared" si="262"/>
        <v>0</v>
      </c>
      <c r="W414" s="109"/>
      <c r="X414" s="80"/>
      <c r="Y414" s="81">
        <f t="shared" si="263"/>
        <v>0</v>
      </c>
      <c r="Z414" s="82"/>
      <c r="AA414" s="83">
        <f t="shared" si="264"/>
        <v>0</v>
      </c>
      <c r="AB414" s="83">
        <f t="shared" si="265"/>
        <v>0</v>
      </c>
      <c r="AC414" s="109"/>
      <c r="AD414" s="85" t="e">
        <f t="shared" si="247"/>
        <v>#DIV/0!</v>
      </c>
      <c r="AE414" s="86"/>
      <c r="AF414" s="87"/>
      <c r="AG414" s="88"/>
      <c r="AH414" s="114"/>
      <c r="AI414" s="86"/>
      <c r="AJ414" s="87"/>
      <c r="AK414" s="88"/>
      <c r="AL414" s="114"/>
      <c r="AM414" s="86">
        <v>7478.9915966386561</v>
      </c>
      <c r="AN414" s="87">
        <f>+AM414*0.19</f>
        <v>1421.0084033613448</v>
      </c>
      <c r="AO414" s="90">
        <f>+AN414+AM414</f>
        <v>8900</v>
      </c>
      <c r="AP414" s="91" t="s">
        <v>1155</v>
      </c>
      <c r="AQ414" s="113">
        <v>6804</v>
      </c>
      <c r="AR414" s="111">
        <v>1596</v>
      </c>
      <c r="AS414" s="112">
        <v>8400</v>
      </c>
      <c r="AT414" s="91" t="s">
        <v>1156</v>
      </c>
      <c r="AU414" s="86"/>
      <c r="AV414" s="87"/>
      <c r="AW414" s="90"/>
      <c r="AX414" s="197"/>
      <c r="AZ414" s="92"/>
      <c r="BB414" s="99"/>
      <c r="BC414" s="93"/>
      <c r="BD414" s="93"/>
      <c r="BE414" s="93"/>
      <c r="BF414" s="93"/>
      <c r="BG414" s="93"/>
      <c r="BH414" s="93">
        <f>+AM414</f>
        <v>7478.9915966386561</v>
      </c>
      <c r="BI414" s="93">
        <f t="shared" si="266"/>
        <v>6804</v>
      </c>
      <c r="BJ414" s="93"/>
      <c r="BK414" s="94">
        <f t="shared" si="248"/>
        <v>2</v>
      </c>
      <c r="BM414" s="95">
        <f t="shared" si="249"/>
        <v>7141.4957983193281</v>
      </c>
      <c r="BN414" s="96">
        <f t="shared" si="250"/>
        <v>7478.9915966386561</v>
      </c>
      <c r="BO414" s="248">
        <f>(SUM(BB414:BJ414)-BN414)/(BK414-1)</f>
        <v>6804</v>
      </c>
      <c r="BP414" s="183">
        <f t="shared" si="251"/>
        <v>7133.5165818500354</v>
      </c>
      <c r="BQ414" s="184">
        <f t="shared" si="252"/>
        <v>477.29113522712856</v>
      </c>
      <c r="BR414" s="232">
        <f t="shared" si="253"/>
        <v>6.6833496609975424E-2</v>
      </c>
      <c r="BS414" s="184"/>
      <c r="BT414" s="97"/>
      <c r="BU414" s="171">
        <f t="shared" si="254"/>
        <v>7141</v>
      </c>
      <c r="BV414" s="175">
        <f t="shared" si="255"/>
        <v>1357</v>
      </c>
      <c r="BW414" s="176">
        <f t="shared" si="256"/>
        <v>8498</v>
      </c>
    </row>
    <row r="415" spans="1:209" ht="84.95" customHeight="1" x14ac:dyDescent="0.3">
      <c r="A415" s="214">
        <v>572</v>
      </c>
      <c r="B415" s="104" t="s">
        <v>1157</v>
      </c>
      <c r="C415" s="217" t="s">
        <v>907</v>
      </c>
      <c r="D415" s="206"/>
      <c r="E415" s="74"/>
      <c r="F415" s="75"/>
      <c r="G415" s="74"/>
      <c r="H415" s="76"/>
      <c r="I415" s="105"/>
      <c r="J415" s="106"/>
      <c r="K415" s="107"/>
      <c r="L415" s="80"/>
      <c r="M415" s="81">
        <f t="shared" si="257"/>
        <v>0</v>
      </c>
      <c r="N415" s="82"/>
      <c r="O415" s="83">
        <f t="shared" si="258"/>
        <v>0</v>
      </c>
      <c r="P415" s="83">
        <f t="shared" si="259"/>
        <v>0</v>
      </c>
      <c r="Q415" s="108"/>
      <c r="R415" s="80"/>
      <c r="S415" s="81">
        <f t="shared" si="260"/>
        <v>0</v>
      </c>
      <c r="T415" s="82"/>
      <c r="U415" s="83">
        <f t="shared" si="261"/>
        <v>0</v>
      </c>
      <c r="V415" s="83">
        <f t="shared" si="262"/>
        <v>0</v>
      </c>
      <c r="W415" s="109"/>
      <c r="X415" s="80"/>
      <c r="Y415" s="81">
        <f t="shared" si="263"/>
        <v>0</v>
      </c>
      <c r="Z415" s="82"/>
      <c r="AA415" s="83">
        <f t="shared" si="264"/>
        <v>0</v>
      </c>
      <c r="AB415" s="83">
        <f t="shared" si="265"/>
        <v>0</v>
      </c>
      <c r="AC415" s="109"/>
      <c r="AD415" s="85" t="e">
        <f t="shared" si="247"/>
        <v>#DIV/0!</v>
      </c>
      <c r="AE415" s="86"/>
      <c r="AF415" s="87"/>
      <c r="AG415" s="88"/>
      <c r="AH415" s="114"/>
      <c r="AI415" s="86"/>
      <c r="AJ415" s="87"/>
      <c r="AK415" s="88"/>
      <c r="AL415" s="114"/>
      <c r="AM415" s="86">
        <v>20084.033613445379</v>
      </c>
      <c r="AN415" s="87">
        <f>+AM415*0.19</f>
        <v>3815.9663865546222</v>
      </c>
      <c r="AO415" s="90">
        <f>+AN415+AM415</f>
        <v>23900</v>
      </c>
      <c r="AP415" s="91" t="s">
        <v>1158</v>
      </c>
      <c r="AQ415" s="113">
        <v>19359</v>
      </c>
      <c r="AR415" s="111">
        <v>4541</v>
      </c>
      <c r="AS415" s="112">
        <v>23900</v>
      </c>
      <c r="AT415" s="91" t="s">
        <v>1159</v>
      </c>
      <c r="AU415" s="86"/>
      <c r="AV415" s="87"/>
      <c r="AW415" s="90"/>
      <c r="AX415" s="197"/>
      <c r="AZ415" s="92"/>
      <c r="BB415" s="99"/>
      <c r="BC415" s="93"/>
      <c r="BD415" s="93"/>
      <c r="BE415" s="93"/>
      <c r="BF415" s="93"/>
      <c r="BG415" s="93"/>
      <c r="BH415" s="93">
        <f>+AM415</f>
        <v>20084.033613445379</v>
      </c>
      <c r="BI415" s="93">
        <f t="shared" si="266"/>
        <v>19359</v>
      </c>
      <c r="BJ415" s="93"/>
      <c r="BK415" s="94">
        <f t="shared" si="248"/>
        <v>2</v>
      </c>
      <c r="BM415" s="95">
        <f t="shared" si="249"/>
        <v>19721.516806722691</v>
      </c>
      <c r="BN415" s="96">
        <f t="shared" si="250"/>
        <v>20084.033613445379</v>
      </c>
      <c r="BO415" s="248">
        <f>(SUM(BB415:BJ415)-BN415)/(BK415-1)</f>
        <v>19359.000000000004</v>
      </c>
      <c r="BP415" s="183">
        <f t="shared" si="251"/>
        <v>19718.184671076826</v>
      </c>
      <c r="BQ415" s="184">
        <f t="shared" si="252"/>
        <v>512.67618465541352</v>
      </c>
      <c r="BR415" s="232">
        <f t="shared" si="253"/>
        <v>2.5995778604648297E-2</v>
      </c>
      <c r="BS415" s="184"/>
      <c r="BT415" s="97"/>
      <c r="BU415" s="171">
        <f t="shared" si="254"/>
        <v>19722</v>
      </c>
      <c r="BV415" s="175">
        <f t="shared" si="255"/>
        <v>3747</v>
      </c>
      <c r="BW415" s="176">
        <f t="shared" si="256"/>
        <v>23469</v>
      </c>
    </row>
    <row r="416" spans="1:209" ht="84.95" customHeight="1" x14ac:dyDescent="0.3">
      <c r="A416" s="214">
        <v>573</v>
      </c>
      <c r="B416" s="104" t="s">
        <v>1160</v>
      </c>
      <c r="C416" s="217" t="s">
        <v>907</v>
      </c>
      <c r="D416" s="206"/>
      <c r="E416" s="74"/>
      <c r="F416" s="75"/>
      <c r="G416" s="74"/>
      <c r="H416" s="76"/>
      <c r="I416" s="105"/>
      <c r="J416" s="106"/>
      <c r="K416" s="107"/>
      <c r="L416" s="80"/>
      <c r="M416" s="81">
        <f t="shared" si="257"/>
        <v>0</v>
      </c>
      <c r="N416" s="82"/>
      <c r="O416" s="83">
        <f t="shared" si="258"/>
        <v>0</v>
      </c>
      <c r="P416" s="83">
        <f t="shared" si="259"/>
        <v>0</v>
      </c>
      <c r="Q416" s="108"/>
      <c r="R416" s="80"/>
      <c r="S416" s="81">
        <f t="shared" si="260"/>
        <v>0</v>
      </c>
      <c r="T416" s="82"/>
      <c r="U416" s="83">
        <f t="shared" si="261"/>
        <v>0</v>
      </c>
      <c r="V416" s="83">
        <f t="shared" si="262"/>
        <v>0</v>
      </c>
      <c r="W416" s="109"/>
      <c r="X416" s="80"/>
      <c r="Y416" s="81">
        <f t="shared" si="263"/>
        <v>0</v>
      </c>
      <c r="Z416" s="82"/>
      <c r="AA416" s="83">
        <f t="shared" si="264"/>
        <v>0</v>
      </c>
      <c r="AB416" s="83">
        <f t="shared" si="265"/>
        <v>0</v>
      </c>
      <c r="AC416" s="109"/>
      <c r="AD416" s="85" t="e">
        <f t="shared" si="247"/>
        <v>#DIV/0!</v>
      </c>
      <c r="AE416" s="86"/>
      <c r="AF416" s="87"/>
      <c r="AG416" s="88"/>
      <c r="AH416" s="114"/>
      <c r="AI416" s="86"/>
      <c r="AJ416" s="87"/>
      <c r="AK416" s="88"/>
      <c r="AL416" s="114"/>
      <c r="AM416" s="86"/>
      <c r="AN416" s="87"/>
      <c r="AO416" s="90"/>
      <c r="AP416" s="91"/>
      <c r="AQ416" s="86"/>
      <c r="AR416" s="87"/>
      <c r="AS416" s="90"/>
      <c r="AT416" s="91"/>
      <c r="AU416" s="113">
        <v>132021.09</v>
      </c>
      <c r="AV416" s="111">
        <v>30967.91</v>
      </c>
      <c r="AW416" s="112">
        <v>162989</v>
      </c>
      <c r="AX416" s="197" t="s">
        <v>1161</v>
      </c>
      <c r="AZ416" s="92"/>
      <c r="BB416" s="99"/>
      <c r="BC416" s="93"/>
      <c r="BD416" s="93"/>
      <c r="BE416" s="93"/>
      <c r="BF416" s="93"/>
      <c r="BG416" s="93"/>
      <c r="BH416" s="93"/>
      <c r="BI416" s="93"/>
      <c r="BJ416" s="93">
        <f>+AU416</f>
        <v>132021.09</v>
      </c>
      <c r="BK416" s="94">
        <f t="shared" si="248"/>
        <v>1</v>
      </c>
      <c r="BM416" s="95">
        <f t="shared" si="249"/>
        <v>132021.09</v>
      </c>
      <c r="BN416" s="96">
        <f t="shared" si="250"/>
        <v>132021.09</v>
      </c>
      <c r="BO416" s="248">
        <f t="shared" ref="BO416:BO424" si="268">+BM416</f>
        <v>132021.09</v>
      </c>
      <c r="BP416" s="183">
        <f t="shared" si="251"/>
        <v>132021.09</v>
      </c>
      <c r="BQ416" s="184">
        <f t="shared" si="252"/>
        <v>0</v>
      </c>
      <c r="BR416" s="232">
        <f t="shared" si="253"/>
        <v>0</v>
      </c>
      <c r="BS416" s="184"/>
      <c r="BT416" s="97"/>
      <c r="BU416" s="171">
        <f t="shared" si="254"/>
        <v>132021</v>
      </c>
      <c r="BV416" s="175">
        <f t="shared" si="255"/>
        <v>25084</v>
      </c>
      <c r="BW416" s="176">
        <f t="shared" si="256"/>
        <v>157105</v>
      </c>
    </row>
    <row r="417" spans="1:209" ht="84.95" customHeight="1" x14ac:dyDescent="0.3">
      <c r="A417" s="214">
        <v>574</v>
      </c>
      <c r="B417" s="104" t="s">
        <v>1162</v>
      </c>
      <c r="C417" s="217" t="s">
        <v>907</v>
      </c>
      <c r="D417" s="206"/>
      <c r="E417" s="74"/>
      <c r="F417" s="75"/>
      <c r="G417" s="74"/>
      <c r="H417" s="76"/>
      <c r="I417" s="105"/>
      <c r="J417" s="106"/>
      <c r="K417" s="107"/>
      <c r="L417" s="80"/>
      <c r="M417" s="81">
        <f t="shared" si="257"/>
        <v>0</v>
      </c>
      <c r="N417" s="82"/>
      <c r="O417" s="83">
        <f t="shared" si="258"/>
        <v>0</v>
      </c>
      <c r="P417" s="83">
        <f t="shared" si="259"/>
        <v>0</v>
      </c>
      <c r="Q417" s="108"/>
      <c r="R417" s="80"/>
      <c r="S417" s="81">
        <f t="shared" si="260"/>
        <v>0</v>
      </c>
      <c r="T417" s="82"/>
      <c r="U417" s="83">
        <f t="shared" si="261"/>
        <v>0</v>
      </c>
      <c r="V417" s="83">
        <f t="shared" si="262"/>
        <v>0</v>
      </c>
      <c r="W417" s="109"/>
      <c r="X417" s="80"/>
      <c r="Y417" s="81">
        <f t="shared" si="263"/>
        <v>0</v>
      </c>
      <c r="Z417" s="82"/>
      <c r="AA417" s="83">
        <f t="shared" si="264"/>
        <v>0</v>
      </c>
      <c r="AB417" s="83">
        <f t="shared" si="265"/>
        <v>0</v>
      </c>
      <c r="AC417" s="109"/>
      <c r="AD417" s="85" t="e">
        <f t="shared" si="247"/>
        <v>#DIV/0!</v>
      </c>
      <c r="AE417" s="86"/>
      <c r="AF417" s="87"/>
      <c r="AG417" s="88"/>
      <c r="AH417" s="114"/>
      <c r="AI417" s="86"/>
      <c r="AJ417" s="87"/>
      <c r="AK417" s="88"/>
      <c r="AL417" s="114"/>
      <c r="AM417" s="86">
        <v>94873.94957983194</v>
      </c>
      <c r="AN417" s="87">
        <f>+AM417*0.19</f>
        <v>18026.050420168071</v>
      </c>
      <c r="AO417" s="90">
        <f>+AN417+AM417</f>
        <v>112900.00000000001</v>
      </c>
      <c r="AP417" s="91" t="s">
        <v>1163</v>
      </c>
      <c r="AQ417" s="86"/>
      <c r="AR417" s="87"/>
      <c r="AS417" s="90"/>
      <c r="AT417" s="91"/>
      <c r="AU417" s="86"/>
      <c r="AV417" s="87"/>
      <c r="AW417" s="90"/>
      <c r="AX417" s="197"/>
      <c r="AZ417" s="92"/>
      <c r="BB417" s="99"/>
      <c r="BC417" s="93"/>
      <c r="BD417" s="93"/>
      <c r="BE417" s="93"/>
      <c r="BF417" s="93"/>
      <c r="BG417" s="93"/>
      <c r="BH417" s="93">
        <f>+AM417</f>
        <v>94873.94957983194</v>
      </c>
      <c r="BI417" s="93"/>
      <c r="BJ417" s="93"/>
      <c r="BK417" s="94">
        <f t="shared" si="248"/>
        <v>1</v>
      </c>
      <c r="BM417" s="95">
        <f t="shared" si="249"/>
        <v>94873.94957983194</v>
      </c>
      <c r="BN417" s="96">
        <f t="shared" si="250"/>
        <v>94873.94957983194</v>
      </c>
      <c r="BO417" s="248">
        <f t="shared" si="268"/>
        <v>94873.94957983194</v>
      </c>
      <c r="BP417" s="183">
        <f t="shared" si="251"/>
        <v>94873.94957983194</v>
      </c>
      <c r="BQ417" s="184">
        <f t="shared" si="252"/>
        <v>0</v>
      </c>
      <c r="BR417" s="232">
        <f t="shared" si="253"/>
        <v>0</v>
      </c>
      <c r="BS417" s="184"/>
      <c r="BT417" s="97"/>
      <c r="BU417" s="171">
        <f t="shared" si="254"/>
        <v>94874</v>
      </c>
      <c r="BV417" s="175">
        <f t="shared" si="255"/>
        <v>18026</v>
      </c>
      <c r="BW417" s="176">
        <f t="shared" si="256"/>
        <v>112900</v>
      </c>
    </row>
    <row r="418" spans="1:209" ht="84.95" customHeight="1" x14ac:dyDescent="0.3">
      <c r="A418" s="214">
        <v>575</v>
      </c>
      <c r="B418" s="104" t="s">
        <v>1164</v>
      </c>
      <c r="C418" s="217" t="s">
        <v>907</v>
      </c>
      <c r="D418" s="206">
        <v>14940</v>
      </c>
      <c r="E418" s="74">
        <f t="shared" ref="E418:E424" si="269">+D418*0.0562</f>
        <v>839.62800000000004</v>
      </c>
      <c r="F418" s="75">
        <f t="shared" ref="F418:F424" si="270">+E418+D418</f>
        <v>15779.628000000001</v>
      </c>
      <c r="G418" s="74">
        <f t="shared" ref="G418:G424" si="271">+F418*0.19</f>
        <v>2998.12932</v>
      </c>
      <c r="H418" s="76">
        <f t="shared" ref="H418:H424" si="272">+G418+F418</f>
        <v>18777.757320000001</v>
      </c>
      <c r="I418" s="105"/>
      <c r="J418" s="106"/>
      <c r="K418" s="107"/>
      <c r="L418" s="80"/>
      <c r="M418" s="81">
        <f t="shared" si="257"/>
        <v>0</v>
      </c>
      <c r="N418" s="82"/>
      <c r="O418" s="83">
        <f t="shared" si="258"/>
        <v>0</v>
      </c>
      <c r="P418" s="83">
        <f t="shared" si="259"/>
        <v>0</v>
      </c>
      <c r="Q418" s="108"/>
      <c r="R418" s="80"/>
      <c r="S418" s="81">
        <f t="shared" si="260"/>
        <v>0</v>
      </c>
      <c r="T418" s="82"/>
      <c r="U418" s="83">
        <f t="shared" si="261"/>
        <v>0</v>
      </c>
      <c r="V418" s="83">
        <f t="shared" si="262"/>
        <v>0</v>
      </c>
      <c r="W418" s="109"/>
      <c r="X418" s="80"/>
      <c r="Y418" s="81">
        <f t="shared" si="263"/>
        <v>0</v>
      </c>
      <c r="Z418" s="82"/>
      <c r="AA418" s="83">
        <f t="shared" si="264"/>
        <v>0</v>
      </c>
      <c r="AB418" s="83">
        <f t="shared" si="265"/>
        <v>0</v>
      </c>
      <c r="AC418" s="109"/>
      <c r="AD418" s="85" t="e">
        <f t="shared" si="247"/>
        <v>#DIV/0!</v>
      </c>
      <c r="AE418" s="86"/>
      <c r="AF418" s="87"/>
      <c r="AG418" s="88"/>
      <c r="AH418" s="114"/>
      <c r="AI418" s="86"/>
      <c r="AJ418" s="87"/>
      <c r="AK418" s="88"/>
      <c r="AL418" s="114"/>
      <c r="AM418" s="86"/>
      <c r="AN418" s="87"/>
      <c r="AO418" s="90"/>
      <c r="AP418" s="91"/>
      <c r="AQ418" s="86"/>
      <c r="AR418" s="87"/>
      <c r="AS418" s="90"/>
      <c r="AT418" s="91"/>
      <c r="AU418" s="86"/>
      <c r="AV418" s="87"/>
      <c r="AW418" s="90"/>
      <c r="AX418" s="197"/>
      <c r="AZ418" s="92"/>
      <c r="BB418" s="99">
        <f t="shared" ref="BB418:BB424" si="273">+F418*1.09</f>
        <v>17199.794520000003</v>
      </c>
      <c r="BC418" s="93"/>
      <c r="BD418" s="93"/>
      <c r="BE418" s="93"/>
      <c r="BF418" s="93"/>
      <c r="BG418" s="93"/>
      <c r="BH418" s="93"/>
      <c r="BI418" s="93"/>
      <c r="BJ418" s="93"/>
      <c r="BK418" s="94">
        <f t="shared" si="248"/>
        <v>1</v>
      </c>
      <c r="BM418" s="95">
        <f t="shared" si="249"/>
        <v>17199.794520000003</v>
      </c>
      <c r="BN418" s="96">
        <f t="shared" si="250"/>
        <v>17199.794520000003</v>
      </c>
      <c r="BO418" s="248">
        <f t="shared" si="268"/>
        <v>17199.794520000003</v>
      </c>
      <c r="BP418" s="183">
        <f t="shared" si="251"/>
        <v>17199.794520000003</v>
      </c>
      <c r="BQ418" s="184">
        <f t="shared" si="252"/>
        <v>0</v>
      </c>
      <c r="BR418" s="232">
        <f t="shared" si="253"/>
        <v>0</v>
      </c>
      <c r="BS418" s="184"/>
      <c r="BT418" s="97"/>
      <c r="BU418" s="171">
        <f t="shared" si="254"/>
        <v>17200</v>
      </c>
      <c r="BV418" s="175">
        <f t="shared" si="255"/>
        <v>3268</v>
      </c>
      <c r="BW418" s="176">
        <f t="shared" si="256"/>
        <v>20468</v>
      </c>
    </row>
    <row r="419" spans="1:209" ht="84.95" customHeight="1" x14ac:dyDescent="0.3">
      <c r="A419" s="214">
        <v>576</v>
      </c>
      <c r="B419" s="104" t="s">
        <v>1165</v>
      </c>
      <c r="C419" s="217" t="s">
        <v>907</v>
      </c>
      <c r="D419" s="206">
        <v>14940</v>
      </c>
      <c r="E419" s="74">
        <f t="shared" si="269"/>
        <v>839.62800000000004</v>
      </c>
      <c r="F419" s="75">
        <f t="shared" si="270"/>
        <v>15779.628000000001</v>
      </c>
      <c r="G419" s="74">
        <f t="shared" si="271"/>
        <v>2998.12932</v>
      </c>
      <c r="H419" s="76">
        <f t="shared" si="272"/>
        <v>18777.757320000001</v>
      </c>
      <c r="I419" s="105"/>
      <c r="J419" s="106"/>
      <c r="K419" s="107"/>
      <c r="L419" s="80"/>
      <c r="M419" s="81">
        <f t="shared" si="257"/>
        <v>0</v>
      </c>
      <c r="N419" s="82"/>
      <c r="O419" s="83">
        <f t="shared" si="258"/>
        <v>0</v>
      </c>
      <c r="P419" s="83">
        <f t="shared" si="259"/>
        <v>0</v>
      </c>
      <c r="Q419" s="108"/>
      <c r="R419" s="80"/>
      <c r="S419" s="81">
        <f t="shared" si="260"/>
        <v>0</v>
      </c>
      <c r="T419" s="82"/>
      <c r="U419" s="83">
        <f t="shared" si="261"/>
        <v>0</v>
      </c>
      <c r="V419" s="83">
        <f t="shared" si="262"/>
        <v>0</v>
      </c>
      <c r="W419" s="109"/>
      <c r="X419" s="80"/>
      <c r="Y419" s="81">
        <f t="shared" si="263"/>
        <v>0</v>
      </c>
      <c r="Z419" s="82"/>
      <c r="AA419" s="83">
        <f t="shared" si="264"/>
        <v>0</v>
      </c>
      <c r="AB419" s="83">
        <f t="shared" si="265"/>
        <v>0</v>
      </c>
      <c r="AC419" s="109"/>
      <c r="AD419" s="85" t="e">
        <f t="shared" si="247"/>
        <v>#DIV/0!</v>
      </c>
      <c r="AE419" s="86"/>
      <c r="AF419" s="87"/>
      <c r="AG419" s="88"/>
      <c r="AH419" s="114"/>
      <c r="AI419" s="86"/>
      <c r="AJ419" s="87"/>
      <c r="AK419" s="88"/>
      <c r="AL419" s="114"/>
      <c r="AM419" s="86"/>
      <c r="AN419" s="87"/>
      <c r="AO419" s="90"/>
      <c r="AP419" s="91"/>
      <c r="AQ419" s="86"/>
      <c r="AR419" s="87"/>
      <c r="AS419" s="90"/>
      <c r="AT419" s="91"/>
      <c r="AU419" s="86"/>
      <c r="AV419" s="87"/>
      <c r="AW419" s="90"/>
      <c r="AX419" s="197"/>
      <c r="AZ419" s="92"/>
      <c r="BB419" s="99">
        <f t="shared" si="273"/>
        <v>17199.794520000003</v>
      </c>
      <c r="BC419" s="93"/>
      <c r="BD419" s="93"/>
      <c r="BE419" s="93"/>
      <c r="BF419" s="93"/>
      <c r="BG419" s="93"/>
      <c r="BH419" s="93"/>
      <c r="BI419" s="93"/>
      <c r="BJ419" s="93"/>
      <c r="BK419" s="94">
        <f t="shared" si="248"/>
        <v>1</v>
      </c>
      <c r="BM419" s="95">
        <f t="shared" si="249"/>
        <v>17199.794520000003</v>
      </c>
      <c r="BN419" s="96">
        <f t="shared" si="250"/>
        <v>17199.794520000003</v>
      </c>
      <c r="BO419" s="248">
        <f t="shared" si="268"/>
        <v>17199.794520000003</v>
      </c>
      <c r="BP419" s="183">
        <f t="shared" si="251"/>
        <v>17199.794520000003</v>
      </c>
      <c r="BQ419" s="184">
        <f t="shared" si="252"/>
        <v>0</v>
      </c>
      <c r="BR419" s="232">
        <f t="shared" si="253"/>
        <v>0</v>
      </c>
      <c r="BS419" s="184"/>
      <c r="BT419" s="97"/>
      <c r="BU419" s="171">
        <f t="shared" si="254"/>
        <v>17200</v>
      </c>
      <c r="BV419" s="175">
        <f t="shared" si="255"/>
        <v>3268</v>
      </c>
      <c r="BW419" s="176">
        <f t="shared" si="256"/>
        <v>20468</v>
      </c>
    </row>
    <row r="420" spans="1:209" ht="84.95" customHeight="1" x14ac:dyDescent="0.3">
      <c r="A420" s="214">
        <v>577</v>
      </c>
      <c r="B420" s="104" t="s">
        <v>1166</v>
      </c>
      <c r="C420" s="217" t="s">
        <v>907</v>
      </c>
      <c r="D420" s="206">
        <v>5484</v>
      </c>
      <c r="E420" s="74">
        <f t="shared" si="269"/>
        <v>308.20080000000002</v>
      </c>
      <c r="F420" s="75">
        <f t="shared" si="270"/>
        <v>5792.2007999999996</v>
      </c>
      <c r="G420" s="74">
        <f t="shared" si="271"/>
        <v>1100.5181519999999</v>
      </c>
      <c r="H420" s="76">
        <f t="shared" si="272"/>
        <v>6892.7189519999993</v>
      </c>
      <c r="I420" s="105"/>
      <c r="J420" s="106"/>
      <c r="K420" s="107"/>
      <c r="L420" s="80"/>
      <c r="M420" s="81">
        <f t="shared" si="257"/>
        <v>0</v>
      </c>
      <c r="N420" s="82"/>
      <c r="O420" s="83">
        <f t="shared" si="258"/>
        <v>0</v>
      </c>
      <c r="P420" s="83">
        <f t="shared" si="259"/>
        <v>0</v>
      </c>
      <c r="Q420" s="108"/>
      <c r="R420" s="80"/>
      <c r="S420" s="81">
        <f t="shared" si="260"/>
        <v>0</v>
      </c>
      <c r="T420" s="82"/>
      <c r="U420" s="83">
        <f t="shared" si="261"/>
        <v>0</v>
      </c>
      <c r="V420" s="83">
        <f t="shared" si="262"/>
        <v>0</v>
      </c>
      <c r="W420" s="109"/>
      <c r="X420" s="80"/>
      <c r="Y420" s="81">
        <f t="shared" si="263"/>
        <v>0</v>
      </c>
      <c r="Z420" s="82"/>
      <c r="AA420" s="83">
        <f t="shared" si="264"/>
        <v>0</v>
      </c>
      <c r="AB420" s="83">
        <f t="shared" si="265"/>
        <v>0</v>
      </c>
      <c r="AC420" s="109"/>
      <c r="AD420" s="85" t="e">
        <f t="shared" si="247"/>
        <v>#DIV/0!</v>
      </c>
      <c r="AE420" s="86"/>
      <c r="AF420" s="87"/>
      <c r="AG420" s="88"/>
      <c r="AH420" s="114"/>
      <c r="AI420" s="86"/>
      <c r="AJ420" s="87"/>
      <c r="AK420" s="88"/>
      <c r="AL420" s="114"/>
      <c r="AM420" s="86"/>
      <c r="AN420" s="87"/>
      <c r="AO420" s="90"/>
      <c r="AP420" s="91"/>
      <c r="AQ420" s="86"/>
      <c r="AR420" s="87"/>
      <c r="AS420" s="90"/>
      <c r="AT420" s="91"/>
      <c r="AU420" s="86"/>
      <c r="AV420" s="87"/>
      <c r="AW420" s="90"/>
      <c r="AX420" s="197"/>
      <c r="AZ420" s="92"/>
      <c r="BB420" s="99">
        <f t="shared" si="273"/>
        <v>6313.4988720000001</v>
      </c>
      <c r="BC420" s="93"/>
      <c r="BD420" s="93"/>
      <c r="BE420" s="93"/>
      <c r="BF420" s="93"/>
      <c r="BG420" s="93"/>
      <c r="BH420" s="93"/>
      <c r="BI420" s="93"/>
      <c r="BJ420" s="93"/>
      <c r="BK420" s="94">
        <f t="shared" si="248"/>
        <v>1</v>
      </c>
      <c r="BM420" s="95">
        <f t="shared" si="249"/>
        <v>6313.4988720000001</v>
      </c>
      <c r="BN420" s="96">
        <f t="shared" si="250"/>
        <v>6313.4988720000001</v>
      </c>
      <c r="BO420" s="248">
        <f t="shared" si="268"/>
        <v>6313.4988720000001</v>
      </c>
      <c r="BP420" s="183">
        <f t="shared" si="251"/>
        <v>6313.4988720000001</v>
      </c>
      <c r="BQ420" s="184">
        <f t="shared" si="252"/>
        <v>0</v>
      </c>
      <c r="BR420" s="232">
        <f t="shared" si="253"/>
        <v>0</v>
      </c>
      <c r="BS420" s="184"/>
      <c r="BT420" s="97"/>
      <c r="BU420" s="171">
        <f t="shared" si="254"/>
        <v>6313</v>
      </c>
      <c r="BV420" s="175">
        <f t="shared" si="255"/>
        <v>1199</v>
      </c>
      <c r="BW420" s="176">
        <f t="shared" si="256"/>
        <v>7512</v>
      </c>
    </row>
    <row r="421" spans="1:209" ht="84.95" customHeight="1" x14ac:dyDescent="0.3">
      <c r="A421" s="214">
        <v>578</v>
      </c>
      <c r="B421" s="104" t="s">
        <v>1167</v>
      </c>
      <c r="C421" s="217" t="s">
        <v>907</v>
      </c>
      <c r="D421" s="206">
        <v>5484</v>
      </c>
      <c r="E421" s="74">
        <f t="shared" si="269"/>
        <v>308.20080000000002</v>
      </c>
      <c r="F421" s="75">
        <f t="shared" si="270"/>
        <v>5792.2007999999996</v>
      </c>
      <c r="G421" s="74">
        <f t="shared" si="271"/>
        <v>1100.5181519999999</v>
      </c>
      <c r="H421" s="76">
        <f t="shared" si="272"/>
        <v>6892.7189519999993</v>
      </c>
      <c r="I421" s="105"/>
      <c r="J421" s="106"/>
      <c r="K421" s="107"/>
      <c r="L421" s="80"/>
      <c r="M421" s="81">
        <f t="shared" si="257"/>
        <v>0</v>
      </c>
      <c r="N421" s="82"/>
      <c r="O421" s="83">
        <f t="shared" si="258"/>
        <v>0</v>
      </c>
      <c r="P421" s="83">
        <f t="shared" si="259"/>
        <v>0</v>
      </c>
      <c r="Q421" s="108"/>
      <c r="R421" s="80"/>
      <c r="S421" s="81">
        <f t="shared" si="260"/>
        <v>0</v>
      </c>
      <c r="T421" s="82"/>
      <c r="U421" s="83">
        <f t="shared" si="261"/>
        <v>0</v>
      </c>
      <c r="V421" s="83">
        <f t="shared" si="262"/>
        <v>0</v>
      </c>
      <c r="W421" s="109"/>
      <c r="X421" s="80"/>
      <c r="Y421" s="81">
        <f t="shared" si="263"/>
        <v>0</v>
      </c>
      <c r="Z421" s="82"/>
      <c r="AA421" s="83">
        <f t="shared" si="264"/>
        <v>0</v>
      </c>
      <c r="AB421" s="83">
        <f t="shared" si="265"/>
        <v>0</v>
      </c>
      <c r="AC421" s="109"/>
      <c r="AD421" s="85" t="e">
        <f t="shared" si="247"/>
        <v>#DIV/0!</v>
      </c>
      <c r="AE421" s="86"/>
      <c r="AF421" s="87"/>
      <c r="AG421" s="88"/>
      <c r="AH421" s="114"/>
      <c r="AI421" s="86"/>
      <c r="AJ421" s="87"/>
      <c r="AK421" s="88"/>
      <c r="AL421" s="114"/>
      <c r="AM421" s="86"/>
      <c r="AN421" s="87"/>
      <c r="AO421" s="90"/>
      <c r="AP421" s="91"/>
      <c r="AQ421" s="86"/>
      <c r="AR421" s="87"/>
      <c r="AS421" s="90"/>
      <c r="AT421" s="91"/>
      <c r="AU421" s="86"/>
      <c r="AV421" s="87"/>
      <c r="AW421" s="90"/>
      <c r="AX421" s="197"/>
      <c r="AZ421" s="92"/>
      <c r="BB421" s="99">
        <f t="shared" si="273"/>
        <v>6313.4988720000001</v>
      </c>
      <c r="BC421" s="93"/>
      <c r="BD421" s="93"/>
      <c r="BE421" s="93"/>
      <c r="BF421" s="93"/>
      <c r="BG421" s="93"/>
      <c r="BH421" s="93"/>
      <c r="BI421" s="93"/>
      <c r="BJ421" s="93"/>
      <c r="BK421" s="94">
        <f t="shared" si="248"/>
        <v>1</v>
      </c>
      <c r="BM421" s="95">
        <f t="shared" si="249"/>
        <v>6313.4988720000001</v>
      </c>
      <c r="BN421" s="96">
        <f t="shared" si="250"/>
        <v>6313.4988720000001</v>
      </c>
      <c r="BO421" s="248">
        <f t="shared" si="268"/>
        <v>6313.4988720000001</v>
      </c>
      <c r="BP421" s="183">
        <f t="shared" si="251"/>
        <v>6313.4988720000001</v>
      </c>
      <c r="BQ421" s="184">
        <f t="shared" si="252"/>
        <v>0</v>
      </c>
      <c r="BR421" s="232">
        <f t="shared" si="253"/>
        <v>0</v>
      </c>
      <c r="BS421" s="184"/>
      <c r="BT421" s="97"/>
      <c r="BU421" s="171">
        <f t="shared" si="254"/>
        <v>6313</v>
      </c>
      <c r="BV421" s="175">
        <f t="shared" si="255"/>
        <v>1199</v>
      </c>
      <c r="BW421" s="176">
        <f t="shared" si="256"/>
        <v>7512</v>
      </c>
    </row>
    <row r="422" spans="1:209" s="120" customFormat="1" ht="84.95" customHeight="1" x14ac:dyDescent="0.3">
      <c r="A422" s="214">
        <v>579</v>
      </c>
      <c r="B422" s="104" t="s">
        <v>1168</v>
      </c>
      <c r="C422" s="217" t="s">
        <v>907</v>
      </c>
      <c r="D422" s="206">
        <v>37823</v>
      </c>
      <c r="E422" s="74">
        <f t="shared" si="269"/>
        <v>2125.6525999999999</v>
      </c>
      <c r="F422" s="75">
        <f t="shared" si="270"/>
        <v>39948.652600000001</v>
      </c>
      <c r="G422" s="74">
        <f t="shared" si="271"/>
        <v>7590.2439940000004</v>
      </c>
      <c r="H422" s="76">
        <f t="shared" si="272"/>
        <v>47538.896594000005</v>
      </c>
      <c r="I422" s="105"/>
      <c r="J422" s="106"/>
      <c r="K422" s="107"/>
      <c r="L422" s="80"/>
      <c r="M422" s="81">
        <f t="shared" si="257"/>
        <v>0</v>
      </c>
      <c r="N422" s="82"/>
      <c r="O422" s="83">
        <f t="shared" si="258"/>
        <v>0</v>
      </c>
      <c r="P422" s="83">
        <f t="shared" si="259"/>
        <v>0</v>
      </c>
      <c r="Q422" s="108"/>
      <c r="R422" s="80"/>
      <c r="S422" s="81">
        <f t="shared" si="260"/>
        <v>0</v>
      </c>
      <c r="T422" s="82"/>
      <c r="U422" s="83">
        <f t="shared" si="261"/>
        <v>0</v>
      </c>
      <c r="V422" s="83">
        <f t="shared" si="262"/>
        <v>0</v>
      </c>
      <c r="W422" s="109"/>
      <c r="X422" s="80"/>
      <c r="Y422" s="81">
        <f t="shared" si="263"/>
        <v>0</v>
      </c>
      <c r="Z422" s="82"/>
      <c r="AA422" s="83">
        <f t="shared" si="264"/>
        <v>0</v>
      </c>
      <c r="AB422" s="83">
        <f t="shared" si="265"/>
        <v>0</v>
      </c>
      <c r="AC422" s="109"/>
      <c r="AD422" s="85" t="e">
        <f t="shared" si="247"/>
        <v>#DIV/0!</v>
      </c>
      <c r="AE422" s="86"/>
      <c r="AF422" s="87"/>
      <c r="AG422" s="88"/>
      <c r="AH422" s="114"/>
      <c r="AI422" s="86"/>
      <c r="AJ422" s="87"/>
      <c r="AK422" s="88"/>
      <c r="AL422" s="114"/>
      <c r="AM422" s="86"/>
      <c r="AN422" s="87"/>
      <c r="AO422" s="90"/>
      <c r="AP422" s="91"/>
      <c r="AQ422" s="86"/>
      <c r="AR422" s="87"/>
      <c r="AS422" s="90"/>
      <c r="AT422" s="91"/>
      <c r="AU422" s="86"/>
      <c r="AV422" s="87"/>
      <c r="AW422" s="90"/>
      <c r="AX422" s="197"/>
      <c r="AY422" s="243"/>
      <c r="AZ422" s="92"/>
      <c r="BA422" s="29"/>
      <c r="BB422" s="99">
        <f t="shared" si="273"/>
        <v>43544.031334000007</v>
      </c>
      <c r="BC422" s="93"/>
      <c r="BD422" s="93"/>
      <c r="BE422" s="93"/>
      <c r="BF422" s="93"/>
      <c r="BG422" s="93"/>
      <c r="BH422" s="93"/>
      <c r="BI422" s="93"/>
      <c r="BJ422" s="93"/>
      <c r="BK422" s="94">
        <f t="shared" si="248"/>
        <v>1</v>
      </c>
      <c r="BL422" s="35"/>
      <c r="BM422" s="95">
        <f t="shared" si="249"/>
        <v>43544.031334000007</v>
      </c>
      <c r="BN422" s="96">
        <f t="shared" si="250"/>
        <v>43544.031334000007</v>
      </c>
      <c r="BO422" s="248">
        <f t="shared" si="268"/>
        <v>43544.031334000007</v>
      </c>
      <c r="BP422" s="183">
        <f t="shared" si="251"/>
        <v>43544.031334000007</v>
      </c>
      <c r="BQ422" s="184">
        <f t="shared" si="252"/>
        <v>0</v>
      </c>
      <c r="BR422" s="232">
        <f t="shared" si="253"/>
        <v>0</v>
      </c>
      <c r="BS422" s="184"/>
      <c r="BT422" s="97"/>
      <c r="BU422" s="171">
        <f t="shared" si="254"/>
        <v>43544</v>
      </c>
      <c r="BV422" s="175">
        <f t="shared" si="255"/>
        <v>8273</v>
      </c>
      <c r="BW422" s="176">
        <f t="shared" si="256"/>
        <v>51817</v>
      </c>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c r="GG422" s="119"/>
      <c r="GH422" s="119"/>
      <c r="GI422" s="119"/>
      <c r="GJ422" s="119"/>
      <c r="GK422" s="119"/>
      <c r="GL422" s="119"/>
      <c r="GM422" s="119"/>
      <c r="GN422" s="119"/>
      <c r="GO422" s="119"/>
      <c r="GP422" s="119"/>
      <c r="GQ422" s="119"/>
      <c r="GR422" s="119"/>
      <c r="GS422" s="119"/>
      <c r="GT422" s="119"/>
      <c r="GU422" s="119"/>
      <c r="GV422" s="119"/>
      <c r="GW422" s="119"/>
      <c r="GX422" s="119"/>
      <c r="GY422" s="119"/>
      <c r="GZ422" s="119"/>
      <c r="HA422" s="119"/>
    </row>
    <row r="423" spans="1:209" s="120" customFormat="1" ht="84.95" customHeight="1" x14ac:dyDescent="0.3">
      <c r="A423" s="214">
        <v>580</v>
      </c>
      <c r="B423" s="104" t="s">
        <v>1169</v>
      </c>
      <c r="C423" s="217" t="s">
        <v>907</v>
      </c>
      <c r="D423" s="206">
        <v>37823</v>
      </c>
      <c r="E423" s="74">
        <f t="shared" si="269"/>
        <v>2125.6525999999999</v>
      </c>
      <c r="F423" s="75">
        <f t="shared" si="270"/>
        <v>39948.652600000001</v>
      </c>
      <c r="G423" s="74">
        <f t="shared" si="271"/>
        <v>7590.2439940000004</v>
      </c>
      <c r="H423" s="76">
        <f t="shared" si="272"/>
        <v>47538.896594000005</v>
      </c>
      <c r="I423" s="105"/>
      <c r="J423" s="106"/>
      <c r="K423" s="107"/>
      <c r="L423" s="80"/>
      <c r="M423" s="81">
        <f t="shared" si="257"/>
        <v>0</v>
      </c>
      <c r="N423" s="82"/>
      <c r="O423" s="83">
        <f t="shared" si="258"/>
        <v>0</v>
      </c>
      <c r="P423" s="83">
        <f t="shared" si="259"/>
        <v>0</v>
      </c>
      <c r="Q423" s="108"/>
      <c r="R423" s="80"/>
      <c r="S423" s="81">
        <f t="shared" si="260"/>
        <v>0</v>
      </c>
      <c r="T423" s="82"/>
      <c r="U423" s="83">
        <f t="shared" si="261"/>
        <v>0</v>
      </c>
      <c r="V423" s="83">
        <f t="shared" si="262"/>
        <v>0</v>
      </c>
      <c r="W423" s="109"/>
      <c r="X423" s="80"/>
      <c r="Y423" s="81">
        <f t="shared" si="263"/>
        <v>0</v>
      </c>
      <c r="Z423" s="82"/>
      <c r="AA423" s="83">
        <f t="shared" si="264"/>
        <v>0</v>
      </c>
      <c r="AB423" s="83">
        <f t="shared" si="265"/>
        <v>0</v>
      </c>
      <c r="AC423" s="109"/>
      <c r="AD423" s="85" t="e">
        <f t="shared" si="247"/>
        <v>#DIV/0!</v>
      </c>
      <c r="AE423" s="86"/>
      <c r="AF423" s="87"/>
      <c r="AG423" s="88"/>
      <c r="AH423" s="114"/>
      <c r="AI423" s="86"/>
      <c r="AJ423" s="87"/>
      <c r="AK423" s="88"/>
      <c r="AL423" s="114"/>
      <c r="AM423" s="86"/>
      <c r="AN423" s="87"/>
      <c r="AO423" s="90"/>
      <c r="AP423" s="91"/>
      <c r="AQ423" s="86"/>
      <c r="AR423" s="87"/>
      <c r="AS423" s="90"/>
      <c r="AT423" s="91"/>
      <c r="AU423" s="86"/>
      <c r="AV423" s="87"/>
      <c r="AW423" s="90"/>
      <c r="AX423" s="197"/>
      <c r="AY423" s="243"/>
      <c r="AZ423" s="92"/>
      <c r="BA423" s="29"/>
      <c r="BB423" s="99">
        <f t="shared" si="273"/>
        <v>43544.031334000007</v>
      </c>
      <c r="BC423" s="93"/>
      <c r="BD423" s="93"/>
      <c r="BE423" s="93"/>
      <c r="BF423" s="93"/>
      <c r="BG423" s="93"/>
      <c r="BH423" s="93"/>
      <c r="BI423" s="93"/>
      <c r="BJ423" s="93"/>
      <c r="BK423" s="94">
        <f t="shared" si="248"/>
        <v>1</v>
      </c>
      <c r="BL423" s="35"/>
      <c r="BM423" s="95">
        <f t="shared" si="249"/>
        <v>43544.031334000007</v>
      </c>
      <c r="BN423" s="96">
        <f t="shared" si="250"/>
        <v>43544.031334000007</v>
      </c>
      <c r="BO423" s="248">
        <f t="shared" si="268"/>
        <v>43544.031334000007</v>
      </c>
      <c r="BP423" s="183">
        <f t="shared" si="251"/>
        <v>43544.031334000007</v>
      </c>
      <c r="BQ423" s="184">
        <f t="shared" si="252"/>
        <v>0</v>
      </c>
      <c r="BR423" s="232">
        <f t="shared" si="253"/>
        <v>0</v>
      </c>
      <c r="BS423" s="184"/>
      <c r="BT423" s="97"/>
      <c r="BU423" s="171">
        <f t="shared" si="254"/>
        <v>43544</v>
      </c>
      <c r="BV423" s="175">
        <f t="shared" si="255"/>
        <v>8273</v>
      </c>
      <c r="BW423" s="176">
        <f t="shared" si="256"/>
        <v>51817</v>
      </c>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119"/>
      <c r="GQ423" s="119"/>
      <c r="GR423" s="119"/>
      <c r="GS423" s="119"/>
      <c r="GT423" s="119"/>
      <c r="GU423" s="119"/>
      <c r="GV423" s="119"/>
      <c r="GW423" s="119"/>
      <c r="GX423" s="119"/>
      <c r="GY423" s="119"/>
      <c r="GZ423" s="119"/>
      <c r="HA423" s="119"/>
    </row>
    <row r="424" spans="1:209" s="120" customFormat="1" ht="84.95" customHeight="1" x14ac:dyDescent="0.3">
      <c r="A424" s="214">
        <v>581</v>
      </c>
      <c r="B424" s="104" t="s">
        <v>1170</v>
      </c>
      <c r="C424" s="217" t="s">
        <v>907</v>
      </c>
      <c r="D424" s="206">
        <v>37823</v>
      </c>
      <c r="E424" s="74">
        <f t="shared" si="269"/>
        <v>2125.6525999999999</v>
      </c>
      <c r="F424" s="75">
        <f t="shared" si="270"/>
        <v>39948.652600000001</v>
      </c>
      <c r="G424" s="74">
        <f t="shared" si="271"/>
        <v>7590.2439940000004</v>
      </c>
      <c r="H424" s="76">
        <f t="shared" si="272"/>
        <v>47538.896594000005</v>
      </c>
      <c r="I424" s="105"/>
      <c r="J424" s="106"/>
      <c r="K424" s="107"/>
      <c r="L424" s="80"/>
      <c r="M424" s="81">
        <f t="shared" si="257"/>
        <v>0</v>
      </c>
      <c r="N424" s="82"/>
      <c r="O424" s="83">
        <f t="shared" si="258"/>
        <v>0</v>
      </c>
      <c r="P424" s="83">
        <f t="shared" si="259"/>
        <v>0</v>
      </c>
      <c r="Q424" s="108"/>
      <c r="R424" s="80"/>
      <c r="S424" s="81">
        <f t="shared" si="260"/>
        <v>0</v>
      </c>
      <c r="T424" s="82"/>
      <c r="U424" s="83">
        <f t="shared" si="261"/>
        <v>0</v>
      </c>
      <c r="V424" s="83">
        <f t="shared" si="262"/>
        <v>0</v>
      </c>
      <c r="W424" s="109"/>
      <c r="X424" s="80"/>
      <c r="Y424" s="81">
        <f t="shared" si="263"/>
        <v>0</v>
      </c>
      <c r="Z424" s="82"/>
      <c r="AA424" s="83">
        <f t="shared" si="264"/>
        <v>0</v>
      </c>
      <c r="AB424" s="83">
        <f t="shared" si="265"/>
        <v>0</v>
      </c>
      <c r="AC424" s="109"/>
      <c r="AD424" s="85" t="e">
        <f t="shared" si="247"/>
        <v>#DIV/0!</v>
      </c>
      <c r="AE424" s="86"/>
      <c r="AF424" s="87"/>
      <c r="AG424" s="88"/>
      <c r="AH424" s="114"/>
      <c r="AI424" s="86"/>
      <c r="AJ424" s="87"/>
      <c r="AK424" s="88"/>
      <c r="AL424" s="114"/>
      <c r="AM424" s="86"/>
      <c r="AN424" s="87"/>
      <c r="AO424" s="90"/>
      <c r="AP424" s="91"/>
      <c r="AQ424" s="86"/>
      <c r="AR424" s="87"/>
      <c r="AS424" s="90"/>
      <c r="AT424" s="91"/>
      <c r="AU424" s="86"/>
      <c r="AV424" s="87"/>
      <c r="AW424" s="90"/>
      <c r="AX424" s="197"/>
      <c r="AY424" s="243"/>
      <c r="AZ424" s="92"/>
      <c r="BA424" s="29"/>
      <c r="BB424" s="99">
        <f t="shared" si="273"/>
        <v>43544.031334000007</v>
      </c>
      <c r="BC424" s="93"/>
      <c r="BD424" s="93"/>
      <c r="BE424" s="93"/>
      <c r="BF424" s="93"/>
      <c r="BG424" s="93"/>
      <c r="BH424" s="93"/>
      <c r="BI424" s="93"/>
      <c r="BJ424" s="93"/>
      <c r="BK424" s="94">
        <f t="shared" si="248"/>
        <v>1</v>
      </c>
      <c r="BL424" s="35"/>
      <c r="BM424" s="95">
        <f t="shared" si="249"/>
        <v>43544.031334000007</v>
      </c>
      <c r="BN424" s="96">
        <f t="shared" si="250"/>
        <v>43544.031334000007</v>
      </c>
      <c r="BO424" s="248">
        <f t="shared" si="268"/>
        <v>43544.031334000007</v>
      </c>
      <c r="BP424" s="183">
        <f t="shared" si="251"/>
        <v>43544.031334000007</v>
      </c>
      <c r="BQ424" s="184">
        <f t="shared" si="252"/>
        <v>0</v>
      </c>
      <c r="BR424" s="232">
        <f t="shared" si="253"/>
        <v>0</v>
      </c>
      <c r="BS424" s="184"/>
      <c r="BT424" s="97"/>
      <c r="BU424" s="171">
        <f t="shared" si="254"/>
        <v>43544</v>
      </c>
      <c r="BV424" s="175">
        <f t="shared" si="255"/>
        <v>8273</v>
      </c>
      <c r="BW424" s="176">
        <f t="shared" si="256"/>
        <v>51817</v>
      </c>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c r="GG424" s="119"/>
      <c r="GH424" s="119"/>
      <c r="GI424" s="119"/>
      <c r="GJ424" s="119"/>
      <c r="GK424" s="119"/>
      <c r="GL424" s="119"/>
      <c r="GM424" s="119"/>
      <c r="GN424" s="119"/>
      <c r="GO424" s="119"/>
      <c r="GP424" s="119"/>
      <c r="GQ424" s="119"/>
      <c r="GR424" s="119"/>
      <c r="GS424" s="119"/>
      <c r="GT424" s="119"/>
      <c r="GU424" s="119"/>
      <c r="GV424" s="119"/>
      <c r="GW424" s="119"/>
      <c r="GX424" s="119"/>
      <c r="GY424" s="119"/>
      <c r="GZ424" s="119"/>
      <c r="HA424" s="119"/>
    </row>
    <row r="425" spans="1:209" ht="84.95" customHeight="1" x14ac:dyDescent="0.3">
      <c r="A425" s="214">
        <v>582</v>
      </c>
      <c r="B425" s="104" t="s">
        <v>1171</v>
      </c>
      <c r="C425" s="217" t="s">
        <v>907</v>
      </c>
      <c r="D425" s="206"/>
      <c r="E425" s="74"/>
      <c r="F425" s="75"/>
      <c r="G425" s="74"/>
      <c r="H425" s="76"/>
      <c r="I425" s="105"/>
      <c r="J425" s="106"/>
      <c r="K425" s="107"/>
      <c r="L425" s="80"/>
      <c r="M425" s="81">
        <f t="shared" si="257"/>
        <v>0</v>
      </c>
      <c r="N425" s="82"/>
      <c r="O425" s="83">
        <f t="shared" si="258"/>
        <v>0</v>
      </c>
      <c r="P425" s="83">
        <f t="shared" si="259"/>
        <v>0</v>
      </c>
      <c r="Q425" s="108"/>
      <c r="R425" s="80"/>
      <c r="S425" s="81">
        <f t="shared" si="260"/>
        <v>0</v>
      </c>
      <c r="T425" s="82"/>
      <c r="U425" s="83">
        <f t="shared" si="261"/>
        <v>0</v>
      </c>
      <c r="V425" s="83">
        <f t="shared" si="262"/>
        <v>0</v>
      </c>
      <c r="W425" s="109"/>
      <c r="X425" s="80"/>
      <c r="Y425" s="81">
        <f t="shared" si="263"/>
        <v>0</v>
      </c>
      <c r="Z425" s="82"/>
      <c r="AA425" s="83">
        <f t="shared" si="264"/>
        <v>0</v>
      </c>
      <c r="AB425" s="83">
        <f t="shared" si="265"/>
        <v>0</v>
      </c>
      <c r="AC425" s="109"/>
      <c r="AD425" s="85" t="e">
        <f t="shared" si="247"/>
        <v>#DIV/0!</v>
      </c>
      <c r="AE425" s="86"/>
      <c r="AF425" s="87"/>
      <c r="AG425" s="88"/>
      <c r="AH425" s="114"/>
      <c r="AI425" s="86"/>
      <c r="AJ425" s="87"/>
      <c r="AK425" s="88"/>
      <c r="AL425" s="114"/>
      <c r="AM425" s="86">
        <v>4957.9831932773113</v>
      </c>
      <c r="AN425" s="87">
        <f>+AM425*0.19</f>
        <v>942.01680672268913</v>
      </c>
      <c r="AO425" s="90">
        <f>+AN425+AM425</f>
        <v>5900</v>
      </c>
      <c r="AP425" s="91" t="s">
        <v>1172</v>
      </c>
      <c r="AQ425" s="113">
        <v>4941</v>
      </c>
      <c r="AR425" s="111">
        <v>1159</v>
      </c>
      <c r="AS425" s="112">
        <v>6100</v>
      </c>
      <c r="AT425" s="91" t="s">
        <v>1173</v>
      </c>
      <c r="AU425" s="86"/>
      <c r="AV425" s="87"/>
      <c r="AW425" s="90"/>
      <c r="AX425" s="197"/>
      <c r="AZ425" s="92"/>
      <c r="BB425" s="99"/>
      <c r="BC425" s="93"/>
      <c r="BD425" s="93"/>
      <c r="BE425" s="93"/>
      <c r="BF425" s="93"/>
      <c r="BG425" s="93"/>
      <c r="BH425" s="93">
        <f>+AM425</f>
        <v>4957.9831932773113</v>
      </c>
      <c r="BI425" s="93">
        <f>+AQ425</f>
        <v>4941</v>
      </c>
      <c r="BJ425" s="93"/>
      <c r="BK425" s="94">
        <f t="shared" si="248"/>
        <v>2</v>
      </c>
      <c r="BM425" s="95">
        <f t="shared" si="249"/>
        <v>4949.4915966386561</v>
      </c>
      <c r="BN425" s="96">
        <f t="shared" si="250"/>
        <v>4957.9831932773113</v>
      </c>
      <c r="BO425" s="248">
        <f>(SUM(BB425:BJ425)-BN425)/(BK425-1)</f>
        <v>4941.0000000000009</v>
      </c>
      <c r="BP425" s="183">
        <f t="shared" si="251"/>
        <v>4949.4843123282244</v>
      </c>
      <c r="BQ425" s="184">
        <f t="shared" si="252"/>
        <v>12.008931132588627</v>
      </c>
      <c r="BR425" s="232">
        <f t="shared" si="253"/>
        <v>2.4262958928436694E-3</v>
      </c>
      <c r="BS425" s="184"/>
      <c r="BT425" s="97"/>
      <c r="BU425" s="171">
        <f t="shared" si="254"/>
        <v>4949</v>
      </c>
      <c r="BV425" s="175">
        <f t="shared" si="255"/>
        <v>940</v>
      </c>
      <c r="BW425" s="176">
        <f t="shared" si="256"/>
        <v>5889</v>
      </c>
    </row>
    <row r="426" spans="1:209" s="120" customFormat="1" ht="84.95" customHeight="1" x14ac:dyDescent="0.3">
      <c r="A426" s="214">
        <v>583</v>
      </c>
      <c r="B426" s="104" t="s">
        <v>1174</v>
      </c>
      <c r="C426" s="217" t="s">
        <v>18</v>
      </c>
      <c r="D426" s="206"/>
      <c r="E426" s="74"/>
      <c r="F426" s="75"/>
      <c r="G426" s="74"/>
      <c r="H426" s="76"/>
      <c r="I426" s="105"/>
      <c r="J426" s="106"/>
      <c r="K426" s="107"/>
      <c r="L426" s="80"/>
      <c r="M426" s="81">
        <f t="shared" si="257"/>
        <v>0</v>
      </c>
      <c r="N426" s="82"/>
      <c r="O426" s="83">
        <f t="shared" si="258"/>
        <v>0</v>
      </c>
      <c r="P426" s="83">
        <f t="shared" si="259"/>
        <v>0</v>
      </c>
      <c r="Q426" s="108"/>
      <c r="R426" s="80"/>
      <c r="S426" s="81">
        <f t="shared" si="260"/>
        <v>0</v>
      </c>
      <c r="T426" s="82"/>
      <c r="U426" s="83">
        <f t="shared" si="261"/>
        <v>0</v>
      </c>
      <c r="V426" s="83">
        <f t="shared" si="262"/>
        <v>0</v>
      </c>
      <c r="W426" s="109"/>
      <c r="X426" s="80"/>
      <c r="Y426" s="81">
        <f t="shared" si="263"/>
        <v>0</v>
      </c>
      <c r="Z426" s="82"/>
      <c r="AA426" s="83">
        <f t="shared" si="264"/>
        <v>0</v>
      </c>
      <c r="AB426" s="83">
        <f t="shared" si="265"/>
        <v>0</v>
      </c>
      <c r="AC426" s="109"/>
      <c r="AD426" s="85" t="e">
        <f t="shared" si="247"/>
        <v>#DIV/0!</v>
      </c>
      <c r="AE426" s="86"/>
      <c r="AF426" s="87"/>
      <c r="AG426" s="88"/>
      <c r="AH426" s="114"/>
      <c r="AI426" s="86"/>
      <c r="AJ426" s="87"/>
      <c r="AK426" s="88"/>
      <c r="AL426" s="114"/>
      <c r="AM426" s="86">
        <v>6302.5210084033615</v>
      </c>
      <c r="AN426" s="87">
        <f>+AM426*0.19</f>
        <v>1197.4789915966387</v>
      </c>
      <c r="AO426" s="90">
        <f>+AN426+AM426</f>
        <v>7500</v>
      </c>
      <c r="AP426" s="91" t="s">
        <v>1175</v>
      </c>
      <c r="AQ426" s="113">
        <v>6966</v>
      </c>
      <c r="AR426" s="111">
        <v>1634</v>
      </c>
      <c r="AS426" s="112">
        <v>8600</v>
      </c>
      <c r="AT426" s="91" t="s">
        <v>1176</v>
      </c>
      <c r="AU426" s="113">
        <v>6156</v>
      </c>
      <c r="AV426" s="111">
        <v>1444</v>
      </c>
      <c r="AW426" s="112">
        <v>7600</v>
      </c>
      <c r="AX426" s="197" t="s">
        <v>1177</v>
      </c>
      <c r="AY426" s="243"/>
      <c r="AZ426" s="92"/>
      <c r="BA426" s="29"/>
      <c r="BB426" s="99"/>
      <c r="BC426" s="93"/>
      <c r="BD426" s="93"/>
      <c r="BE426" s="93"/>
      <c r="BF426" s="93"/>
      <c r="BG426" s="93"/>
      <c r="BH426" s="93">
        <f>+AM426</f>
        <v>6302.5210084033615</v>
      </c>
      <c r="BI426" s="93">
        <f>+AQ426</f>
        <v>6966</v>
      </c>
      <c r="BJ426" s="93">
        <f>+AU426</f>
        <v>6156</v>
      </c>
      <c r="BK426" s="94">
        <f t="shared" si="248"/>
        <v>3</v>
      </c>
      <c r="BL426" s="35"/>
      <c r="BM426" s="95">
        <f t="shared" si="249"/>
        <v>6474.8403361344535</v>
      </c>
      <c r="BN426" s="96">
        <f t="shared" si="250"/>
        <v>6966</v>
      </c>
      <c r="BO426" s="248">
        <f>(SUM(BB426:BJ426)-BN426)/(BK426-1)</f>
        <v>6229.2605042016803</v>
      </c>
      <c r="BP426" s="183">
        <f t="shared" si="251"/>
        <v>6465.4505500579571</v>
      </c>
      <c r="BQ426" s="184">
        <f t="shared" si="252"/>
        <v>431.61958138188277</v>
      </c>
      <c r="BR426" s="232">
        <f t="shared" si="253"/>
        <v>6.6661038570035858E-2</v>
      </c>
      <c r="BS426" s="184"/>
      <c r="BT426" s="97"/>
      <c r="BU426" s="171">
        <f t="shared" si="254"/>
        <v>6475</v>
      </c>
      <c r="BV426" s="175">
        <f t="shared" si="255"/>
        <v>1230</v>
      </c>
      <c r="BW426" s="176">
        <f t="shared" si="256"/>
        <v>7705</v>
      </c>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119"/>
      <c r="ES426" s="119"/>
      <c r="ET426" s="119"/>
      <c r="EU426" s="119"/>
      <c r="EV426" s="119"/>
      <c r="EW426" s="119"/>
      <c r="EX426" s="119"/>
      <c r="EY426" s="119"/>
      <c r="EZ426" s="119"/>
      <c r="FA426" s="119"/>
      <c r="FB426" s="119"/>
      <c r="FC426" s="119"/>
      <c r="FD426" s="119"/>
      <c r="FE426" s="119"/>
      <c r="FF426" s="119"/>
      <c r="FG426" s="119"/>
      <c r="FH426" s="119"/>
      <c r="FI426" s="119"/>
      <c r="FJ426" s="119"/>
      <c r="FK426" s="119"/>
      <c r="FL426" s="119"/>
      <c r="FM426" s="119"/>
      <c r="FN426" s="119"/>
      <c r="FO426" s="119"/>
      <c r="FP426" s="119"/>
      <c r="FQ426" s="119"/>
      <c r="FR426" s="119"/>
      <c r="FS426" s="119"/>
      <c r="FT426" s="119"/>
      <c r="FU426" s="119"/>
      <c r="FV426" s="119"/>
      <c r="FW426" s="119"/>
      <c r="FX426" s="119"/>
      <c r="FY426" s="119"/>
      <c r="FZ426" s="119"/>
      <c r="GA426" s="119"/>
      <c r="GB426" s="119"/>
      <c r="GC426" s="119"/>
      <c r="GD426" s="119"/>
      <c r="GE426" s="119"/>
      <c r="GF426" s="119"/>
      <c r="GG426" s="119"/>
      <c r="GH426" s="119"/>
      <c r="GI426" s="119"/>
      <c r="GJ426" s="119"/>
      <c r="GK426" s="119"/>
      <c r="GL426" s="119"/>
      <c r="GM426" s="119"/>
      <c r="GN426" s="119"/>
      <c r="GO426" s="119"/>
      <c r="GP426" s="119"/>
      <c r="GQ426" s="119"/>
      <c r="GR426" s="119"/>
      <c r="GS426" s="119"/>
      <c r="GT426" s="119"/>
      <c r="GU426" s="119"/>
      <c r="GV426" s="119"/>
      <c r="GW426" s="119"/>
      <c r="GX426" s="119"/>
      <c r="GY426" s="119"/>
      <c r="GZ426" s="119"/>
      <c r="HA426" s="119"/>
    </row>
    <row r="427" spans="1:209" s="120" customFormat="1" ht="84.95" customHeight="1" x14ac:dyDescent="0.3">
      <c r="A427" s="214">
        <v>584</v>
      </c>
      <c r="B427" s="104" t="s">
        <v>1178</v>
      </c>
      <c r="C427" s="217" t="s">
        <v>907</v>
      </c>
      <c r="D427" s="206"/>
      <c r="E427" s="74"/>
      <c r="F427" s="75"/>
      <c r="G427" s="74"/>
      <c r="H427" s="76"/>
      <c r="I427" s="105"/>
      <c r="J427" s="106"/>
      <c r="K427" s="107"/>
      <c r="L427" s="80"/>
      <c r="M427" s="81">
        <f t="shared" si="257"/>
        <v>0</v>
      </c>
      <c r="N427" s="82"/>
      <c r="O427" s="83">
        <f t="shared" si="258"/>
        <v>0</v>
      </c>
      <c r="P427" s="83">
        <f t="shared" si="259"/>
        <v>0</v>
      </c>
      <c r="Q427" s="108"/>
      <c r="R427" s="80"/>
      <c r="S427" s="81">
        <f t="shared" si="260"/>
        <v>0</v>
      </c>
      <c r="T427" s="82"/>
      <c r="U427" s="83">
        <f t="shared" si="261"/>
        <v>0</v>
      </c>
      <c r="V427" s="83">
        <f t="shared" si="262"/>
        <v>0</v>
      </c>
      <c r="W427" s="109"/>
      <c r="X427" s="80"/>
      <c r="Y427" s="81">
        <f t="shared" si="263"/>
        <v>0</v>
      </c>
      <c r="Z427" s="82"/>
      <c r="AA427" s="83">
        <f t="shared" si="264"/>
        <v>0</v>
      </c>
      <c r="AB427" s="83">
        <f t="shared" si="265"/>
        <v>0</v>
      </c>
      <c r="AC427" s="109"/>
      <c r="AD427" s="85" t="e">
        <f t="shared" si="247"/>
        <v>#DIV/0!</v>
      </c>
      <c r="AE427" s="86"/>
      <c r="AF427" s="87"/>
      <c r="AG427" s="88"/>
      <c r="AH427" s="114"/>
      <c r="AI427" s="86"/>
      <c r="AJ427" s="87"/>
      <c r="AK427" s="88"/>
      <c r="AL427" s="114"/>
      <c r="AM427" s="86">
        <v>36050.420168067227</v>
      </c>
      <c r="AN427" s="87">
        <f>+AM427*0.19</f>
        <v>6849.5798319327732</v>
      </c>
      <c r="AO427" s="90">
        <f>+AN427+AM427</f>
        <v>42900</v>
      </c>
      <c r="AP427" s="91" t="s">
        <v>1179</v>
      </c>
      <c r="AQ427" s="113">
        <v>33129</v>
      </c>
      <c r="AR427" s="111">
        <v>7771</v>
      </c>
      <c r="AS427" s="112">
        <v>40900</v>
      </c>
      <c r="AT427" s="91" t="s">
        <v>1180</v>
      </c>
      <c r="AU427" s="113">
        <v>37867</v>
      </c>
      <c r="AV427" s="111">
        <v>8883</v>
      </c>
      <c r="AW427" s="112">
        <v>46750</v>
      </c>
      <c r="AX427" s="197" t="s">
        <v>1181</v>
      </c>
      <c r="AY427" s="243"/>
      <c r="AZ427" s="92"/>
      <c r="BA427" s="29"/>
      <c r="BB427" s="99"/>
      <c r="BC427" s="93"/>
      <c r="BD427" s="93"/>
      <c r="BE427" s="93"/>
      <c r="BF427" s="93"/>
      <c r="BG427" s="93"/>
      <c r="BH427" s="93">
        <f>+AM427</f>
        <v>36050.420168067227</v>
      </c>
      <c r="BI427" s="93">
        <f>+AQ427</f>
        <v>33129</v>
      </c>
      <c r="BJ427" s="93">
        <f>+AU427</f>
        <v>37867</v>
      </c>
      <c r="BK427" s="94">
        <f t="shared" si="248"/>
        <v>3</v>
      </c>
      <c r="BL427" s="35"/>
      <c r="BM427" s="95">
        <f t="shared" si="249"/>
        <v>35682.140056022406</v>
      </c>
      <c r="BN427" s="96">
        <f t="shared" si="250"/>
        <v>37867</v>
      </c>
      <c r="BO427" s="248">
        <f>(SUM(BB427:BJ427)-BN427)/(BK427-1)</f>
        <v>34589.710084033613</v>
      </c>
      <c r="BP427" s="183">
        <f t="shared" si="251"/>
        <v>35628.142918824291</v>
      </c>
      <c r="BQ427" s="184">
        <f t="shared" si="252"/>
        <v>2390.373125831155</v>
      </c>
      <c r="BR427" s="232">
        <f t="shared" si="253"/>
        <v>6.6990744447451081E-2</v>
      </c>
      <c r="BS427" s="184"/>
      <c r="BT427" s="97"/>
      <c r="BU427" s="171">
        <f t="shared" si="254"/>
        <v>35682</v>
      </c>
      <c r="BV427" s="175">
        <f t="shared" si="255"/>
        <v>6780</v>
      </c>
      <c r="BW427" s="176">
        <f t="shared" si="256"/>
        <v>42462</v>
      </c>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row>
    <row r="428" spans="1:209" s="120" customFormat="1" ht="84.95" customHeight="1" x14ac:dyDescent="0.3">
      <c r="A428" s="214">
        <v>585</v>
      </c>
      <c r="B428" s="104" t="s">
        <v>1182</v>
      </c>
      <c r="C428" s="217" t="s">
        <v>907</v>
      </c>
      <c r="D428" s="206">
        <v>6808</v>
      </c>
      <c r="E428" s="74">
        <f>+D428*0.0562</f>
        <v>382.6096</v>
      </c>
      <c r="F428" s="75">
        <f>+E428+D428</f>
        <v>7190.6095999999998</v>
      </c>
      <c r="G428" s="74">
        <f>+F428*0.19</f>
        <v>1366.2158239999999</v>
      </c>
      <c r="H428" s="76">
        <f>+G428+F428</f>
        <v>8556.8254239999987</v>
      </c>
      <c r="I428" s="105"/>
      <c r="J428" s="106"/>
      <c r="K428" s="107"/>
      <c r="L428" s="80"/>
      <c r="M428" s="81">
        <f t="shared" si="257"/>
        <v>0</v>
      </c>
      <c r="N428" s="82"/>
      <c r="O428" s="83">
        <f t="shared" si="258"/>
        <v>0</v>
      </c>
      <c r="P428" s="83">
        <f t="shared" si="259"/>
        <v>0</v>
      </c>
      <c r="Q428" s="108"/>
      <c r="R428" s="80"/>
      <c r="S428" s="81">
        <f t="shared" si="260"/>
        <v>0</v>
      </c>
      <c r="T428" s="82"/>
      <c r="U428" s="83">
        <f t="shared" si="261"/>
        <v>0</v>
      </c>
      <c r="V428" s="83">
        <f t="shared" si="262"/>
        <v>0</v>
      </c>
      <c r="W428" s="109"/>
      <c r="X428" s="80"/>
      <c r="Y428" s="81">
        <f t="shared" si="263"/>
        <v>0</v>
      </c>
      <c r="Z428" s="82"/>
      <c r="AA428" s="83">
        <f t="shared" si="264"/>
        <v>0</v>
      </c>
      <c r="AB428" s="83">
        <f t="shared" si="265"/>
        <v>0</v>
      </c>
      <c r="AC428" s="109"/>
      <c r="AD428" s="85" t="e">
        <f t="shared" si="247"/>
        <v>#DIV/0!</v>
      </c>
      <c r="AE428" s="86"/>
      <c r="AF428" s="87"/>
      <c r="AG428" s="88"/>
      <c r="AH428" s="114"/>
      <c r="AI428" s="86"/>
      <c r="AJ428" s="87"/>
      <c r="AK428" s="88"/>
      <c r="AL428" s="114"/>
      <c r="AM428" s="86"/>
      <c r="AN428" s="87"/>
      <c r="AO428" s="90"/>
      <c r="AP428" s="91"/>
      <c r="AQ428" s="86"/>
      <c r="AR428" s="87"/>
      <c r="AS428" s="90"/>
      <c r="AT428" s="91"/>
      <c r="AU428" s="86"/>
      <c r="AV428" s="87"/>
      <c r="AW428" s="90"/>
      <c r="AX428" s="197"/>
      <c r="AY428" s="243"/>
      <c r="AZ428" s="92"/>
      <c r="BA428" s="29"/>
      <c r="BB428" s="99">
        <f>+F428*1.09</f>
        <v>7837.7644640000008</v>
      </c>
      <c r="BC428" s="93"/>
      <c r="BD428" s="93"/>
      <c r="BE428" s="93"/>
      <c r="BF428" s="93"/>
      <c r="BG428" s="93"/>
      <c r="BH428" s="93"/>
      <c r="BI428" s="93"/>
      <c r="BJ428" s="93"/>
      <c r="BK428" s="94">
        <f t="shared" si="248"/>
        <v>1</v>
      </c>
      <c r="BL428" s="35"/>
      <c r="BM428" s="95">
        <f t="shared" si="249"/>
        <v>7837.7644640000008</v>
      </c>
      <c r="BN428" s="96">
        <f t="shared" si="250"/>
        <v>7837.7644640000008</v>
      </c>
      <c r="BO428" s="248">
        <f>+BM428</f>
        <v>7837.7644640000008</v>
      </c>
      <c r="BP428" s="183">
        <f t="shared" si="251"/>
        <v>7837.7644640000008</v>
      </c>
      <c r="BQ428" s="184">
        <f t="shared" si="252"/>
        <v>0</v>
      </c>
      <c r="BR428" s="232">
        <f t="shared" si="253"/>
        <v>0</v>
      </c>
      <c r="BS428" s="184"/>
      <c r="BT428" s="97"/>
      <c r="BU428" s="171">
        <f t="shared" si="254"/>
        <v>7838</v>
      </c>
      <c r="BV428" s="175">
        <f t="shared" si="255"/>
        <v>1489</v>
      </c>
      <c r="BW428" s="176">
        <f t="shared" si="256"/>
        <v>9327</v>
      </c>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row>
    <row r="429" spans="1:209" ht="84.95" customHeight="1" x14ac:dyDescent="0.3">
      <c r="A429" s="214">
        <v>586</v>
      </c>
      <c r="B429" s="104" t="s">
        <v>1183</v>
      </c>
      <c r="C429" s="217" t="s">
        <v>907</v>
      </c>
      <c r="D429" s="206">
        <v>6524</v>
      </c>
      <c r="E429" s="74">
        <f>+D429*0.0562</f>
        <v>366.64879999999999</v>
      </c>
      <c r="F429" s="75">
        <f>+E429+D429</f>
        <v>6890.6487999999999</v>
      </c>
      <c r="G429" s="74">
        <f>+F429*0.19</f>
        <v>1309.223272</v>
      </c>
      <c r="H429" s="76">
        <f>+G429+F429</f>
        <v>8199.8720720000001</v>
      </c>
      <c r="I429" s="105"/>
      <c r="J429" s="106"/>
      <c r="K429" s="107"/>
      <c r="L429" s="80"/>
      <c r="M429" s="81">
        <f t="shared" si="257"/>
        <v>0</v>
      </c>
      <c r="N429" s="82"/>
      <c r="O429" s="83">
        <f t="shared" si="258"/>
        <v>0</v>
      </c>
      <c r="P429" s="83">
        <f t="shared" si="259"/>
        <v>0</v>
      </c>
      <c r="Q429" s="108"/>
      <c r="R429" s="80"/>
      <c r="S429" s="81">
        <f t="shared" si="260"/>
        <v>0</v>
      </c>
      <c r="T429" s="82"/>
      <c r="U429" s="83">
        <f t="shared" si="261"/>
        <v>0</v>
      </c>
      <c r="V429" s="83">
        <f t="shared" si="262"/>
        <v>0</v>
      </c>
      <c r="W429" s="109"/>
      <c r="X429" s="80"/>
      <c r="Y429" s="81">
        <f t="shared" si="263"/>
        <v>0</v>
      </c>
      <c r="Z429" s="82"/>
      <c r="AA429" s="83">
        <f t="shared" si="264"/>
        <v>0</v>
      </c>
      <c r="AB429" s="83">
        <f t="shared" si="265"/>
        <v>0</v>
      </c>
      <c r="AC429" s="109"/>
      <c r="AD429" s="85" t="e">
        <f t="shared" si="247"/>
        <v>#DIV/0!</v>
      </c>
      <c r="AE429" s="86"/>
      <c r="AF429" s="87"/>
      <c r="AG429" s="88"/>
      <c r="AH429" s="114"/>
      <c r="AI429" s="86"/>
      <c r="AJ429" s="87"/>
      <c r="AK429" s="88"/>
      <c r="AL429" s="114"/>
      <c r="AM429" s="86"/>
      <c r="AN429" s="87"/>
      <c r="AO429" s="90"/>
      <c r="AP429" s="91"/>
      <c r="AQ429" s="86"/>
      <c r="AR429" s="87"/>
      <c r="AS429" s="90"/>
      <c r="AT429" s="91"/>
      <c r="AU429" s="86"/>
      <c r="AV429" s="87"/>
      <c r="AW429" s="90"/>
      <c r="AX429" s="197"/>
      <c r="AZ429" s="92"/>
      <c r="BB429" s="99">
        <f>+F429*1.09</f>
        <v>7510.8071920000002</v>
      </c>
      <c r="BC429" s="93"/>
      <c r="BD429" s="93"/>
      <c r="BE429" s="93"/>
      <c r="BF429" s="93"/>
      <c r="BG429" s="93"/>
      <c r="BH429" s="93"/>
      <c r="BI429" s="93"/>
      <c r="BJ429" s="93"/>
      <c r="BK429" s="94">
        <f t="shared" si="248"/>
        <v>1</v>
      </c>
      <c r="BM429" s="95">
        <f t="shared" si="249"/>
        <v>7510.8071920000002</v>
      </c>
      <c r="BN429" s="96">
        <f t="shared" si="250"/>
        <v>7510.8071920000002</v>
      </c>
      <c r="BO429" s="248">
        <f>+BM429</f>
        <v>7510.8071920000002</v>
      </c>
      <c r="BP429" s="183">
        <f t="shared" si="251"/>
        <v>7510.8071920000002</v>
      </c>
      <c r="BQ429" s="184">
        <f t="shared" si="252"/>
        <v>0</v>
      </c>
      <c r="BR429" s="232">
        <f t="shared" si="253"/>
        <v>0</v>
      </c>
      <c r="BS429" s="184"/>
      <c r="BT429" s="97"/>
      <c r="BU429" s="171">
        <f t="shared" si="254"/>
        <v>7511</v>
      </c>
      <c r="BV429" s="175">
        <f t="shared" si="255"/>
        <v>1427</v>
      </c>
      <c r="BW429" s="176">
        <f t="shared" si="256"/>
        <v>8938</v>
      </c>
    </row>
    <row r="430" spans="1:209" ht="84.95" customHeight="1" x14ac:dyDescent="0.3">
      <c r="A430" s="214">
        <v>587</v>
      </c>
      <c r="B430" s="104" t="s">
        <v>1184</v>
      </c>
      <c r="C430" s="217" t="s">
        <v>907</v>
      </c>
      <c r="D430" s="206"/>
      <c r="E430" s="74"/>
      <c r="F430" s="75"/>
      <c r="G430" s="74"/>
      <c r="H430" s="76"/>
      <c r="I430" s="105"/>
      <c r="J430" s="106"/>
      <c r="K430" s="107"/>
      <c r="L430" s="80"/>
      <c r="M430" s="81">
        <f t="shared" si="257"/>
        <v>0</v>
      </c>
      <c r="N430" s="82"/>
      <c r="O430" s="83">
        <f t="shared" si="258"/>
        <v>0</v>
      </c>
      <c r="P430" s="83">
        <f t="shared" si="259"/>
        <v>0</v>
      </c>
      <c r="Q430" s="108"/>
      <c r="R430" s="80"/>
      <c r="S430" s="81">
        <f t="shared" si="260"/>
        <v>0</v>
      </c>
      <c r="T430" s="82"/>
      <c r="U430" s="83">
        <f t="shared" si="261"/>
        <v>0</v>
      </c>
      <c r="V430" s="83">
        <f t="shared" si="262"/>
        <v>0</v>
      </c>
      <c r="W430" s="109"/>
      <c r="X430" s="80"/>
      <c r="Y430" s="81">
        <f t="shared" si="263"/>
        <v>0</v>
      </c>
      <c r="Z430" s="82"/>
      <c r="AA430" s="83">
        <f t="shared" si="264"/>
        <v>0</v>
      </c>
      <c r="AB430" s="83">
        <f t="shared" si="265"/>
        <v>0</v>
      </c>
      <c r="AC430" s="109"/>
      <c r="AD430" s="85" t="e">
        <f t="shared" si="247"/>
        <v>#DIV/0!</v>
      </c>
      <c r="AE430" s="86"/>
      <c r="AF430" s="87"/>
      <c r="AG430" s="88"/>
      <c r="AH430" s="114"/>
      <c r="AI430" s="86"/>
      <c r="AJ430" s="87"/>
      <c r="AK430" s="88"/>
      <c r="AL430" s="114"/>
      <c r="AM430" s="86">
        <v>12521.008403361346</v>
      </c>
      <c r="AN430" s="87">
        <f>+AM430*0.19</f>
        <v>2378.9915966386557</v>
      </c>
      <c r="AO430" s="90">
        <f>+AN430+AM430</f>
        <v>14900.000000000002</v>
      </c>
      <c r="AP430" s="91" t="s">
        <v>1185</v>
      </c>
      <c r="AQ430" s="113">
        <v>10692</v>
      </c>
      <c r="AR430" s="111">
        <v>2508</v>
      </c>
      <c r="AS430" s="112">
        <v>13200</v>
      </c>
      <c r="AT430" s="91" t="s">
        <v>1186</v>
      </c>
      <c r="AU430" s="113">
        <v>19038</v>
      </c>
      <c r="AV430" s="111">
        <v>4466</v>
      </c>
      <c r="AW430" s="112">
        <v>23504</v>
      </c>
      <c r="AX430" s="197" t="s">
        <v>1187</v>
      </c>
      <c r="AZ430" s="92"/>
      <c r="BB430" s="99"/>
      <c r="BC430" s="93"/>
      <c r="BD430" s="93"/>
      <c r="BE430" s="93"/>
      <c r="BF430" s="93"/>
      <c r="BG430" s="93"/>
      <c r="BH430" s="93">
        <f>+AM430</f>
        <v>12521.008403361346</v>
      </c>
      <c r="BI430" s="93">
        <f>+AQ430</f>
        <v>10692</v>
      </c>
      <c r="BJ430" s="93">
        <f>+AU430</f>
        <v>19038</v>
      </c>
      <c r="BK430" s="94">
        <f t="shared" si="248"/>
        <v>3</v>
      </c>
      <c r="BM430" s="95">
        <f t="shared" si="249"/>
        <v>14083.669467787115</v>
      </c>
      <c r="BN430" s="96">
        <f t="shared" si="250"/>
        <v>19038</v>
      </c>
      <c r="BO430" s="248">
        <f>(SUM(BB430:BJ430)-BN430)/(BK430-1)</f>
        <v>11606.504201680673</v>
      </c>
      <c r="BP430" s="183">
        <f t="shared" si="251"/>
        <v>13659.659066617876</v>
      </c>
      <c r="BQ430" s="184">
        <f t="shared" si="252"/>
        <v>4386.9535217168877</v>
      </c>
      <c r="BR430" s="232">
        <f t="shared" si="253"/>
        <v>0.31149222379515162</v>
      </c>
      <c r="BS430" s="184"/>
      <c r="BT430" s="97"/>
      <c r="BU430" s="171">
        <f t="shared" si="254"/>
        <v>14084</v>
      </c>
      <c r="BV430" s="175">
        <f t="shared" si="255"/>
        <v>2676</v>
      </c>
      <c r="BW430" s="176">
        <f t="shared" si="256"/>
        <v>16760</v>
      </c>
    </row>
    <row r="431" spans="1:209" ht="84.95" customHeight="1" x14ac:dyDescent="0.3">
      <c r="A431" s="214">
        <v>588</v>
      </c>
      <c r="B431" s="104" t="s">
        <v>1188</v>
      </c>
      <c r="C431" s="217" t="s">
        <v>907</v>
      </c>
      <c r="D431" s="206">
        <v>19857</v>
      </c>
      <c r="E431" s="74">
        <f>+D431*0.0562</f>
        <v>1115.9634000000001</v>
      </c>
      <c r="F431" s="75">
        <f>+E431+D431</f>
        <v>20972.963400000001</v>
      </c>
      <c r="G431" s="74">
        <f>+F431*0.19</f>
        <v>3984.8630459999999</v>
      </c>
      <c r="H431" s="76">
        <f>+G431+F431</f>
        <v>24957.826445999999</v>
      </c>
      <c r="I431" s="105"/>
      <c r="J431" s="106"/>
      <c r="K431" s="107"/>
      <c r="L431" s="80"/>
      <c r="M431" s="81">
        <f t="shared" si="257"/>
        <v>0</v>
      </c>
      <c r="N431" s="82"/>
      <c r="O431" s="83">
        <f t="shared" si="258"/>
        <v>0</v>
      </c>
      <c r="P431" s="83">
        <f t="shared" si="259"/>
        <v>0</v>
      </c>
      <c r="Q431" s="108"/>
      <c r="R431" s="80"/>
      <c r="S431" s="81">
        <f t="shared" si="260"/>
        <v>0</v>
      </c>
      <c r="T431" s="82"/>
      <c r="U431" s="83">
        <f t="shared" si="261"/>
        <v>0</v>
      </c>
      <c r="V431" s="83">
        <f t="shared" si="262"/>
        <v>0</v>
      </c>
      <c r="W431" s="109"/>
      <c r="X431" s="80"/>
      <c r="Y431" s="81">
        <f t="shared" si="263"/>
        <v>0</v>
      </c>
      <c r="Z431" s="82"/>
      <c r="AA431" s="83">
        <f t="shared" si="264"/>
        <v>0</v>
      </c>
      <c r="AB431" s="83">
        <f t="shared" si="265"/>
        <v>0</v>
      </c>
      <c r="AC431" s="109"/>
      <c r="AD431" s="85" t="e">
        <f t="shared" si="247"/>
        <v>#DIV/0!</v>
      </c>
      <c r="AE431" s="86"/>
      <c r="AF431" s="87"/>
      <c r="AG431" s="88"/>
      <c r="AH431" s="114"/>
      <c r="AI431" s="86"/>
      <c r="AJ431" s="87"/>
      <c r="AK431" s="88"/>
      <c r="AL431" s="114"/>
      <c r="AM431" s="86"/>
      <c r="AN431" s="87"/>
      <c r="AO431" s="90"/>
      <c r="AP431" s="91"/>
      <c r="AQ431" s="86"/>
      <c r="AR431" s="87"/>
      <c r="AS431" s="90"/>
      <c r="AT431" s="91"/>
      <c r="AU431" s="86"/>
      <c r="AV431" s="87"/>
      <c r="AW431" s="90"/>
      <c r="AX431" s="197"/>
      <c r="AZ431" s="92"/>
      <c r="BB431" s="99">
        <f>+F431*1.09</f>
        <v>22860.530106000002</v>
      </c>
      <c r="BC431" s="93"/>
      <c r="BD431" s="93"/>
      <c r="BE431" s="93"/>
      <c r="BF431" s="93"/>
      <c r="BG431" s="93"/>
      <c r="BH431" s="93"/>
      <c r="BI431" s="93"/>
      <c r="BJ431" s="93"/>
      <c r="BK431" s="94">
        <f t="shared" si="248"/>
        <v>1</v>
      </c>
      <c r="BM431" s="95">
        <f t="shared" si="249"/>
        <v>22860.530106000002</v>
      </c>
      <c r="BN431" s="96">
        <f t="shared" si="250"/>
        <v>22860.530106000002</v>
      </c>
      <c r="BO431" s="248">
        <f>+BM431</f>
        <v>22860.530106000002</v>
      </c>
      <c r="BP431" s="183">
        <f t="shared" si="251"/>
        <v>22860.530106000002</v>
      </c>
      <c r="BQ431" s="184">
        <f t="shared" si="252"/>
        <v>0</v>
      </c>
      <c r="BR431" s="232">
        <f t="shared" si="253"/>
        <v>0</v>
      </c>
      <c r="BS431" s="184"/>
      <c r="BT431" s="97"/>
      <c r="BU431" s="171">
        <f t="shared" si="254"/>
        <v>22861</v>
      </c>
      <c r="BV431" s="175">
        <f t="shared" si="255"/>
        <v>4344</v>
      </c>
      <c r="BW431" s="176">
        <f t="shared" si="256"/>
        <v>27205</v>
      </c>
    </row>
    <row r="432" spans="1:209" ht="84.95" customHeight="1" x14ac:dyDescent="0.3">
      <c r="A432" s="214">
        <v>589</v>
      </c>
      <c r="B432" s="104" t="s">
        <v>1189</v>
      </c>
      <c r="C432" s="217" t="s">
        <v>907</v>
      </c>
      <c r="D432" s="206"/>
      <c r="E432" s="74"/>
      <c r="F432" s="75"/>
      <c r="G432" s="74"/>
      <c r="H432" s="76"/>
      <c r="I432" s="105"/>
      <c r="J432" s="106"/>
      <c r="K432" s="107"/>
      <c r="L432" s="80"/>
      <c r="M432" s="81">
        <f t="shared" si="257"/>
        <v>0</v>
      </c>
      <c r="N432" s="82"/>
      <c r="O432" s="83">
        <f t="shared" si="258"/>
        <v>0</v>
      </c>
      <c r="P432" s="83">
        <f t="shared" si="259"/>
        <v>0</v>
      </c>
      <c r="Q432" s="108"/>
      <c r="R432" s="80"/>
      <c r="S432" s="81">
        <f t="shared" si="260"/>
        <v>0</v>
      </c>
      <c r="T432" s="82"/>
      <c r="U432" s="83">
        <f t="shared" si="261"/>
        <v>0</v>
      </c>
      <c r="V432" s="83">
        <f t="shared" si="262"/>
        <v>0</v>
      </c>
      <c r="W432" s="109"/>
      <c r="X432" s="80"/>
      <c r="Y432" s="81">
        <f t="shared" si="263"/>
        <v>0</v>
      </c>
      <c r="Z432" s="82"/>
      <c r="AA432" s="83">
        <f t="shared" si="264"/>
        <v>0</v>
      </c>
      <c r="AB432" s="83">
        <f t="shared" si="265"/>
        <v>0</v>
      </c>
      <c r="AC432" s="109"/>
      <c r="AD432" s="85" t="e">
        <f t="shared" si="247"/>
        <v>#DIV/0!</v>
      </c>
      <c r="AE432" s="86"/>
      <c r="AF432" s="87"/>
      <c r="AG432" s="88"/>
      <c r="AH432" s="114"/>
      <c r="AI432" s="86"/>
      <c r="AJ432" s="87"/>
      <c r="AK432" s="88"/>
      <c r="AL432" s="114"/>
      <c r="AM432" s="86">
        <v>8319.3277310924368</v>
      </c>
      <c r="AN432" s="87">
        <f>+AM432*0.19</f>
        <v>1580.672268907563</v>
      </c>
      <c r="AO432" s="90">
        <f>+AN432+AM432</f>
        <v>9900</v>
      </c>
      <c r="AP432" s="91" t="s">
        <v>1190</v>
      </c>
      <c r="AQ432" s="86"/>
      <c r="AR432" s="87"/>
      <c r="AS432" s="90"/>
      <c r="AT432" s="91"/>
      <c r="AU432" s="113">
        <v>8821</v>
      </c>
      <c r="AV432" s="111">
        <v>2069</v>
      </c>
      <c r="AW432" s="112">
        <v>10890</v>
      </c>
      <c r="AX432" s="197" t="s">
        <v>1191</v>
      </c>
      <c r="AZ432" s="92"/>
      <c r="BB432" s="99"/>
      <c r="BC432" s="93"/>
      <c r="BD432" s="93"/>
      <c r="BE432" s="93"/>
      <c r="BF432" s="93"/>
      <c r="BG432" s="93"/>
      <c r="BH432" s="93">
        <f>+AM432</f>
        <v>8319.3277310924368</v>
      </c>
      <c r="BI432" s="93"/>
      <c r="BJ432" s="93">
        <f>+AU432</f>
        <v>8821</v>
      </c>
      <c r="BK432" s="94">
        <f t="shared" si="248"/>
        <v>2</v>
      </c>
      <c r="BM432" s="95">
        <f t="shared" si="249"/>
        <v>8570.1638655462193</v>
      </c>
      <c r="BN432" s="96">
        <f t="shared" si="250"/>
        <v>8821</v>
      </c>
      <c r="BO432" s="248">
        <f>(SUM(BB432:BJ432)-BN432)/(BK432-1)</f>
        <v>8319.3277310924386</v>
      </c>
      <c r="BP432" s="183">
        <f t="shared" si="251"/>
        <v>8566.4922760699665</v>
      </c>
      <c r="BQ432" s="184">
        <f t="shared" si="252"/>
        <v>354.73586327777912</v>
      </c>
      <c r="BR432" s="232">
        <f t="shared" si="253"/>
        <v>4.1391958058572084E-2</v>
      </c>
      <c r="BS432" s="184"/>
      <c r="BT432" s="97"/>
      <c r="BU432" s="171">
        <f t="shared" si="254"/>
        <v>8570</v>
      </c>
      <c r="BV432" s="175">
        <f t="shared" si="255"/>
        <v>1628</v>
      </c>
      <c r="BW432" s="176">
        <f t="shared" si="256"/>
        <v>10198</v>
      </c>
    </row>
    <row r="433" spans="1:75" ht="84.95" customHeight="1" x14ac:dyDescent="0.3">
      <c r="A433" s="214">
        <v>590</v>
      </c>
      <c r="B433" s="104" t="s">
        <v>1192</v>
      </c>
      <c r="C433" s="217" t="s">
        <v>907</v>
      </c>
      <c r="D433" s="206"/>
      <c r="E433" s="74"/>
      <c r="F433" s="75"/>
      <c r="G433" s="74"/>
      <c r="H433" s="76"/>
      <c r="I433" s="105"/>
      <c r="J433" s="106"/>
      <c r="K433" s="107"/>
      <c r="L433" s="80"/>
      <c r="M433" s="81">
        <f t="shared" si="257"/>
        <v>0</v>
      </c>
      <c r="N433" s="82"/>
      <c r="O433" s="83">
        <f t="shared" si="258"/>
        <v>0</v>
      </c>
      <c r="P433" s="83">
        <f t="shared" si="259"/>
        <v>0</v>
      </c>
      <c r="Q433" s="108"/>
      <c r="R433" s="80"/>
      <c r="S433" s="81">
        <f t="shared" si="260"/>
        <v>0</v>
      </c>
      <c r="T433" s="82"/>
      <c r="U433" s="83">
        <f t="shared" si="261"/>
        <v>0</v>
      </c>
      <c r="V433" s="83">
        <f t="shared" si="262"/>
        <v>0</v>
      </c>
      <c r="W433" s="109"/>
      <c r="X433" s="80"/>
      <c r="Y433" s="81">
        <f t="shared" si="263"/>
        <v>0</v>
      </c>
      <c r="Z433" s="82"/>
      <c r="AA433" s="83">
        <f t="shared" si="264"/>
        <v>0</v>
      </c>
      <c r="AB433" s="83">
        <f t="shared" si="265"/>
        <v>0</v>
      </c>
      <c r="AC433" s="109"/>
      <c r="AD433" s="85" t="e">
        <f t="shared" si="247"/>
        <v>#DIV/0!</v>
      </c>
      <c r="AE433" s="86"/>
      <c r="AF433" s="87"/>
      <c r="AG433" s="88"/>
      <c r="AH433" s="114"/>
      <c r="AI433" s="86"/>
      <c r="AJ433" s="87"/>
      <c r="AK433" s="88"/>
      <c r="AL433" s="114"/>
      <c r="AM433" s="86">
        <v>15882.352941176472</v>
      </c>
      <c r="AN433" s="87">
        <f>+AM433*0.19</f>
        <v>3017.6470588235297</v>
      </c>
      <c r="AO433" s="90">
        <f>+AN433+AM433</f>
        <v>18900</v>
      </c>
      <c r="AP433" s="91" t="s">
        <v>1193</v>
      </c>
      <c r="AQ433" s="113">
        <v>16191.9</v>
      </c>
      <c r="AR433" s="111">
        <v>3798.1</v>
      </c>
      <c r="AS433" s="112">
        <v>19990</v>
      </c>
      <c r="AT433" s="91" t="s">
        <v>1194</v>
      </c>
      <c r="AU433" s="86"/>
      <c r="AV433" s="87"/>
      <c r="AW433" s="90"/>
      <c r="AX433" s="197"/>
      <c r="AZ433" s="92"/>
      <c r="BB433" s="99"/>
      <c r="BC433" s="93"/>
      <c r="BD433" s="93"/>
      <c r="BE433" s="93"/>
      <c r="BF433" s="93"/>
      <c r="BG433" s="93"/>
      <c r="BH433" s="93">
        <f>+AM433</f>
        <v>15882.352941176472</v>
      </c>
      <c r="BI433" s="93">
        <f>+AQ433</f>
        <v>16191.9</v>
      </c>
      <c r="BJ433" s="93"/>
      <c r="BK433" s="94">
        <f t="shared" si="248"/>
        <v>2</v>
      </c>
      <c r="BM433" s="95">
        <f t="shared" si="249"/>
        <v>16037.126470588235</v>
      </c>
      <c r="BN433" s="96">
        <f t="shared" si="250"/>
        <v>16191.9</v>
      </c>
      <c r="BO433" s="248">
        <f>(SUM(BB433:BJ433)-BN433)/(BK433-1)</f>
        <v>15882.35294117647</v>
      </c>
      <c r="BP433" s="183">
        <f t="shared" si="251"/>
        <v>16036.379597285521</v>
      </c>
      <c r="BQ433" s="184">
        <f t="shared" si="252"/>
        <v>218.88282439046745</v>
      </c>
      <c r="BR433" s="232">
        <f t="shared" si="253"/>
        <v>1.3648506469777744E-2</v>
      </c>
      <c r="BS433" s="184"/>
      <c r="BT433" s="97"/>
      <c r="BU433" s="171">
        <f t="shared" si="254"/>
        <v>16037</v>
      </c>
      <c r="BV433" s="175">
        <f t="shared" si="255"/>
        <v>3047</v>
      </c>
      <c r="BW433" s="176">
        <f t="shared" si="256"/>
        <v>19084</v>
      </c>
    </row>
    <row r="434" spans="1:75" s="35" customFormat="1" ht="84.95" customHeight="1" x14ac:dyDescent="0.3">
      <c r="A434" s="214">
        <v>591</v>
      </c>
      <c r="B434" s="104" t="s">
        <v>1195</v>
      </c>
      <c r="C434" s="217" t="s">
        <v>907</v>
      </c>
      <c r="D434" s="206"/>
      <c r="E434" s="74"/>
      <c r="F434" s="75"/>
      <c r="G434" s="74"/>
      <c r="H434" s="76"/>
      <c r="I434" s="105"/>
      <c r="J434" s="106"/>
      <c r="K434" s="107"/>
      <c r="L434" s="80"/>
      <c r="M434" s="81">
        <f t="shared" si="257"/>
        <v>0</v>
      </c>
      <c r="N434" s="82"/>
      <c r="O434" s="83">
        <f t="shared" si="258"/>
        <v>0</v>
      </c>
      <c r="P434" s="83">
        <f t="shared" si="259"/>
        <v>0</v>
      </c>
      <c r="Q434" s="108"/>
      <c r="R434" s="80"/>
      <c r="S434" s="81">
        <f t="shared" si="260"/>
        <v>0</v>
      </c>
      <c r="T434" s="82"/>
      <c r="U434" s="83">
        <f t="shared" si="261"/>
        <v>0</v>
      </c>
      <c r="V434" s="83">
        <f t="shared" si="262"/>
        <v>0</v>
      </c>
      <c r="W434" s="109"/>
      <c r="X434" s="80"/>
      <c r="Y434" s="81">
        <f t="shared" si="263"/>
        <v>0</v>
      </c>
      <c r="Z434" s="82"/>
      <c r="AA434" s="83">
        <f t="shared" si="264"/>
        <v>0</v>
      </c>
      <c r="AB434" s="83">
        <f t="shared" si="265"/>
        <v>0</v>
      </c>
      <c r="AC434" s="109"/>
      <c r="AD434" s="85" t="e">
        <f t="shared" si="247"/>
        <v>#DIV/0!</v>
      </c>
      <c r="AE434" s="86"/>
      <c r="AF434" s="87"/>
      <c r="AG434" s="88"/>
      <c r="AH434" s="114"/>
      <c r="AI434" s="86"/>
      <c r="AJ434" s="87"/>
      <c r="AK434" s="88"/>
      <c r="AL434" s="114"/>
      <c r="AM434" s="86">
        <v>25126.050420168067</v>
      </c>
      <c r="AN434" s="87">
        <f>+AM434*0.19</f>
        <v>4773.9495798319331</v>
      </c>
      <c r="AO434" s="90">
        <f>+AN434+AM434</f>
        <v>29900</v>
      </c>
      <c r="AP434" s="91" t="s">
        <v>1196</v>
      </c>
      <c r="AQ434" s="113">
        <v>28341.9</v>
      </c>
      <c r="AR434" s="111">
        <v>6648.1</v>
      </c>
      <c r="AS434" s="112">
        <v>34990</v>
      </c>
      <c r="AT434" s="91" t="s">
        <v>1197</v>
      </c>
      <c r="AU434" s="113">
        <v>26527</v>
      </c>
      <c r="AV434" s="111">
        <v>6223</v>
      </c>
      <c r="AW434" s="112">
        <v>32750</v>
      </c>
      <c r="AX434" s="197" t="s">
        <v>1198</v>
      </c>
      <c r="AY434" s="243"/>
      <c r="AZ434" s="92"/>
      <c r="BA434" s="29"/>
      <c r="BB434" s="99"/>
      <c r="BC434" s="93"/>
      <c r="BD434" s="93"/>
      <c r="BE434" s="93"/>
      <c r="BF434" s="93"/>
      <c r="BG434" s="93"/>
      <c r="BH434" s="93">
        <f>+AM434</f>
        <v>25126.050420168067</v>
      </c>
      <c r="BI434" s="93">
        <f>+AQ434</f>
        <v>28341.9</v>
      </c>
      <c r="BJ434" s="93">
        <f>+AU434</f>
        <v>26527</v>
      </c>
      <c r="BK434" s="94">
        <f t="shared" si="248"/>
        <v>3</v>
      </c>
      <c r="BM434" s="95">
        <f t="shared" si="249"/>
        <v>26664.983473389355</v>
      </c>
      <c r="BN434" s="96">
        <f t="shared" si="250"/>
        <v>28341.9</v>
      </c>
      <c r="BO434" s="248">
        <f>(SUM(BB434:BJ434)-BN434)/(BK434-1)</f>
        <v>25826.525210084033</v>
      </c>
      <c r="BP434" s="183">
        <f t="shared" si="251"/>
        <v>26632.612807080353</v>
      </c>
      <c r="BQ434" s="184">
        <f t="shared" si="252"/>
        <v>1612.3590509631379</v>
      </c>
      <c r="BR434" s="232">
        <f t="shared" si="253"/>
        <v>6.0467281090656265E-2</v>
      </c>
      <c r="BS434" s="184"/>
      <c r="BT434" s="97"/>
      <c r="BU434" s="171">
        <f t="shared" si="254"/>
        <v>26665</v>
      </c>
      <c r="BV434" s="175">
        <f t="shared" si="255"/>
        <v>5066</v>
      </c>
      <c r="BW434" s="176">
        <f t="shared" si="256"/>
        <v>31731</v>
      </c>
    </row>
    <row r="435" spans="1:75" s="35" customFormat="1" ht="84.95" customHeight="1" x14ac:dyDescent="0.3">
      <c r="A435" s="214">
        <v>592</v>
      </c>
      <c r="B435" s="104" t="s">
        <v>1199</v>
      </c>
      <c r="C435" s="217" t="s">
        <v>907</v>
      </c>
      <c r="D435" s="206">
        <v>15886</v>
      </c>
      <c r="E435" s="74">
        <f>+D435*0.0562</f>
        <v>892.79319999999996</v>
      </c>
      <c r="F435" s="75">
        <f>+E435+D435</f>
        <v>16778.7932</v>
      </c>
      <c r="G435" s="74">
        <f>+F435*0.19</f>
        <v>3187.9707079999998</v>
      </c>
      <c r="H435" s="76">
        <f>+G435+F435</f>
        <v>19966.763908000001</v>
      </c>
      <c r="I435" s="105"/>
      <c r="J435" s="106"/>
      <c r="K435" s="107"/>
      <c r="L435" s="80"/>
      <c r="M435" s="81">
        <f t="shared" si="257"/>
        <v>0</v>
      </c>
      <c r="N435" s="82"/>
      <c r="O435" s="83">
        <f t="shared" si="258"/>
        <v>0</v>
      </c>
      <c r="P435" s="83">
        <f t="shared" si="259"/>
        <v>0</v>
      </c>
      <c r="Q435" s="108"/>
      <c r="R435" s="80"/>
      <c r="S435" s="81">
        <f t="shared" si="260"/>
        <v>0</v>
      </c>
      <c r="T435" s="82"/>
      <c r="U435" s="83">
        <f t="shared" si="261"/>
        <v>0</v>
      </c>
      <c r="V435" s="83">
        <f t="shared" si="262"/>
        <v>0</v>
      </c>
      <c r="W435" s="109"/>
      <c r="X435" s="80"/>
      <c r="Y435" s="81">
        <f t="shared" si="263"/>
        <v>0</v>
      </c>
      <c r="Z435" s="82"/>
      <c r="AA435" s="83">
        <f t="shared" si="264"/>
        <v>0</v>
      </c>
      <c r="AB435" s="83">
        <f t="shared" si="265"/>
        <v>0</v>
      </c>
      <c r="AC435" s="109"/>
      <c r="AD435" s="85" t="e">
        <f t="shared" si="247"/>
        <v>#DIV/0!</v>
      </c>
      <c r="AE435" s="86"/>
      <c r="AF435" s="87"/>
      <c r="AG435" s="88"/>
      <c r="AH435" s="114"/>
      <c r="AI435" s="86"/>
      <c r="AJ435" s="87"/>
      <c r="AK435" s="88"/>
      <c r="AL435" s="114"/>
      <c r="AM435" s="86"/>
      <c r="AN435" s="87"/>
      <c r="AO435" s="90"/>
      <c r="AP435" s="91"/>
      <c r="AQ435" s="86"/>
      <c r="AR435" s="87"/>
      <c r="AS435" s="90"/>
      <c r="AT435" s="91"/>
      <c r="AU435" s="86"/>
      <c r="AV435" s="87"/>
      <c r="AW435" s="90"/>
      <c r="AX435" s="197"/>
      <c r="AY435" s="243"/>
      <c r="AZ435" s="92"/>
      <c r="BA435" s="29"/>
      <c r="BB435" s="99">
        <f>+F435*1.09</f>
        <v>18288.884588000001</v>
      </c>
      <c r="BC435" s="93"/>
      <c r="BD435" s="93"/>
      <c r="BE435" s="93"/>
      <c r="BF435" s="93"/>
      <c r="BG435" s="93"/>
      <c r="BH435" s="93"/>
      <c r="BI435" s="93"/>
      <c r="BJ435" s="93"/>
      <c r="BK435" s="94">
        <f t="shared" si="248"/>
        <v>1</v>
      </c>
      <c r="BM435" s="95">
        <f t="shared" si="249"/>
        <v>18288.884588000001</v>
      </c>
      <c r="BN435" s="96">
        <f t="shared" si="250"/>
        <v>18288.884588000001</v>
      </c>
      <c r="BO435" s="248">
        <f>+BM435</f>
        <v>18288.884588000001</v>
      </c>
      <c r="BP435" s="183">
        <f t="shared" si="251"/>
        <v>18288.884588000001</v>
      </c>
      <c r="BQ435" s="184">
        <f t="shared" si="252"/>
        <v>0</v>
      </c>
      <c r="BR435" s="232">
        <f t="shared" si="253"/>
        <v>0</v>
      </c>
      <c r="BS435" s="184"/>
      <c r="BT435" s="97"/>
      <c r="BU435" s="171">
        <f t="shared" si="254"/>
        <v>18289</v>
      </c>
      <c r="BV435" s="175">
        <f t="shared" si="255"/>
        <v>3475</v>
      </c>
      <c r="BW435" s="176">
        <f t="shared" si="256"/>
        <v>21764</v>
      </c>
    </row>
    <row r="436" spans="1:75" s="35" customFormat="1" ht="84.95" customHeight="1" x14ac:dyDescent="0.3">
      <c r="A436" s="214">
        <v>593</v>
      </c>
      <c r="B436" s="104" t="s">
        <v>1200</v>
      </c>
      <c r="C436" s="217" t="s">
        <v>907</v>
      </c>
      <c r="D436" s="206">
        <v>10023</v>
      </c>
      <c r="E436" s="74">
        <f>+D436*0.0562</f>
        <v>563.29259999999999</v>
      </c>
      <c r="F436" s="75">
        <f>+E436+D436</f>
        <v>10586.292600000001</v>
      </c>
      <c r="G436" s="74">
        <f>+F436*0.19</f>
        <v>2011.3955940000001</v>
      </c>
      <c r="H436" s="76">
        <f>+G436+F436</f>
        <v>12597.688194</v>
      </c>
      <c r="I436" s="105"/>
      <c r="J436" s="106"/>
      <c r="K436" s="107"/>
      <c r="L436" s="80"/>
      <c r="M436" s="81">
        <f t="shared" si="257"/>
        <v>0</v>
      </c>
      <c r="N436" s="82"/>
      <c r="O436" s="83">
        <f t="shared" si="258"/>
        <v>0</v>
      </c>
      <c r="P436" s="83">
        <f t="shared" si="259"/>
        <v>0</v>
      </c>
      <c r="Q436" s="108"/>
      <c r="R436" s="80"/>
      <c r="S436" s="81">
        <f t="shared" si="260"/>
        <v>0</v>
      </c>
      <c r="T436" s="82"/>
      <c r="U436" s="83">
        <f t="shared" si="261"/>
        <v>0</v>
      </c>
      <c r="V436" s="83">
        <f t="shared" si="262"/>
        <v>0</v>
      </c>
      <c r="W436" s="109"/>
      <c r="X436" s="80"/>
      <c r="Y436" s="81">
        <f t="shared" si="263"/>
        <v>0</v>
      </c>
      <c r="Z436" s="82"/>
      <c r="AA436" s="83">
        <f t="shared" si="264"/>
        <v>0</v>
      </c>
      <c r="AB436" s="83">
        <f t="shared" si="265"/>
        <v>0</v>
      </c>
      <c r="AC436" s="109"/>
      <c r="AD436" s="85" t="e">
        <f t="shared" si="247"/>
        <v>#DIV/0!</v>
      </c>
      <c r="AE436" s="86"/>
      <c r="AF436" s="87"/>
      <c r="AG436" s="88"/>
      <c r="AH436" s="114"/>
      <c r="AI436" s="86"/>
      <c r="AJ436" s="87"/>
      <c r="AK436" s="88"/>
      <c r="AL436" s="114"/>
      <c r="AM436" s="86"/>
      <c r="AN436" s="87"/>
      <c r="AO436" s="90"/>
      <c r="AP436" s="91"/>
      <c r="AQ436" s="86"/>
      <c r="AR436" s="87"/>
      <c r="AS436" s="90"/>
      <c r="AT436" s="91"/>
      <c r="AU436" s="86"/>
      <c r="AV436" s="87"/>
      <c r="AW436" s="90"/>
      <c r="AX436" s="197"/>
      <c r="AY436" s="243"/>
      <c r="AZ436" s="92"/>
      <c r="BA436" s="29"/>
      <c r="BB436" s="99">
        <f>+F436*1.09</f>
        <v>11539.058934000002</v>
      </c>
      <c r="BC436" s="93"/>
      <c r="BD436" s="93"/>
      <c r="BE436" s="93"/>
      <c r="BF436" s="93"/>
      <c r="BG436" s="93"/>
      <c r="BH436" s="93"/>
      <c r="BI436" s="93"/>
      <c r="BJ436" s="93"/>
      <c r="BK436" s="94">
        <f t="shared" si="248"/>
        <v>1</v>
      </c>
      <c r="BM436" s="95">
        <f t="shared" si="249"/>
        <v>11539.058934000002</v>
      </c>
      <c r="BN436" s="96">
        <f t="shared" si="250"/>
        <v>11539.058934000002</v>
      </c>
      <c r="BO436" s="248">
        <f>+BM436</f>
        <v>11539.058934000002</v>
      </c>
      <c r="BP436" s="183">
        <f t="shared" si="251"/>
        <v>11539.058934000002</v>
      </c>
      <c r="BQ436" s="184">
        <f t="shared" si="252"/>
        <v>0</v>
      </c>
      <c r="BR436" s="232">
        <f t="shared" si="253"/>
        <v>0</v>
      </c>
      <c r="BS436" s="184"/>
      <c r="BT436" s="97"/>
      <c r="BU436" s="171">
        <f t="shared" si="254"/>
        <v>11539</v>
      </c>
      <c r="BV436" s="175">
        <f t="shared" si="255"/>
        <v>2192</v>
      </c>
      <c r="BW436" s="176">
        <f t="shared" si="256"/>
        <v>13731</v>
      </c>
    </row>
    <row r="437" spans="1:75" s="35" customFormat="1" ht="84.95" customHeight="1" x14ac:dyDescent="0.3">
      <c r="A437" s="214">
        <v>594</v>
      </c>
      <c r="B437" s="104" t="s">
        <v>1201</v>
      </c>
      <c r="C437" s="217" t="s">
        <v>907</v>
      </c>
      <c r="D437" s="206"/>
      <c r="E437" s="74"/>
      <c r="F437" s="75"/>
      <c r="G437" s="74"/>
      <c r="H437" s="76"/>
      <c r="I437" s="105"/>
      <c r="J437" s="106"/>
      <c r="K437" s="107"/>
      <c r="L437" s="80"/>
      <c r="M437" s="81">
        <f t="shared" si="257"/>
        <v>0</v>
      </c>
      <c r="N437" s="82"/>
      <c r="O437" s="83">
        <f t="shared" si="258"/>
        <v>0</v>
      </c>
      <c r="P437" s="83">
        <f t="shared" si="259"/>
        <v>0</v>
      </c>
      <c r="Q437" s="108"/>
      <c r="R437" s="80"/>
      <c r="S437" s="81">
        <f t="shared" si="260"/>
        <v>0</v>
      </c>
      <c r="T437" s="82"/>
      <c r="U437" s="83">
        <f t="shared" si="261"/>
        <v>0</v>
      </c>
      <c r="V437" s="83">
        <f t="shared" si="262"/>
        <v>0</v>
      </c>
      <c r="W437" s="109"/>
      <c r="X437" s="80"/>
      <c r="Y437" s="81">
        <f t="shared" si="263"/>
        <v>0</v>
      </c>
      <c r="Z437" s="82"/>
      <c r="AA437" s="83">
        <f t="shared" si="264"/>
        <v>0</v>
      </c>
      <c r="AB437" s="83">
        <f t="shared" si="265"/>
        <v>0</v>
      </c>
      <c r="AC437" s="109"/>
      <c r="AD437" s="85" t="e">
        <f t="shared" si="247"/>
        <v>#DIV/0!</v>
      </c>
      <c r="AE437" s="86"/>
      <c r="AF437" s="87"/>
      <c r="AG437" s="88"/>
      <c r="AH437" s="114"/>
      <c r="AI437" s="86"/>
      <c r="AJ437" s="87"/>
      <c r="AK437" s="88"/>
      <c r="AL437" s="114"/>
      <c r="AM437" s="86">
        <v>2268.90756302521</v>
      </c>
      <c r="AN437" s="87">
        <f>+AM437*0.19</f>
        <v>431.0924369747899</v>
      </c>
      <c r="AO437" s="90">
        <f>+AN437+AM437</f>
        <v>2700</v>
      </c>
      <c r="AP437" s="91" t="s">
        <v>1202</v>
      </c>
      <c r="AQ437" s="113">
        <v>2421.9</v>
      </c>
      <c r="AR437" s="111">
        <v>568.1</v>
      </c>
      <c r="AS437" s="112">
        <v>2990</v>
      </c>
      <c r="AT437" s="91" t="s">
        <v>1203</v>
      </c>
      <c r="AU437" s="113">
        <v>923</v>
      </c>
      <c r="AV437" s="111">
        <v>216</v>
      </c>
      <c r="AW437" s="112">
        <v>1139</v>
      </c>
      <c r="AX437" s="197" t="s">
        <v>1204</v>
      </c>
      <c r="AY437" s="243"/>
      <c r="AZ437" s="92"/>
      <c r="BA437" s="29"/>
      <c r="BB437" s="99"/>
      <c r="BC437" s="93"/>
      <c r="BD437" s="93"/>
      <c r="BE437" s="93"/>
      <c r="BF437" s="93"/>
      <c r="BG437" s="93"/>
      <c r="BH437" s="93">
        <f>+AM437</f>
        <v>2268.90756302521</v>
      </c>
      <c r="BI437" s="93">
        <f>+AQ437</f>
        <v>2421.9</v>
      </c>
      <c r="BJ437" s="93">
        <f>+AU437</f>
        <v>923</v>
      </c>
      <c r="BK437" s="94">
        <f t="shared" si="248"/>
        <v>3</v>
      </c>
      <c r="BM437" s="95">
        <f t="shared" si="249"/>
        <v>1871.2691876750698</v>
      </c>
      <c r="BN437" s="96">
        <f t="shared" si="250"/>
        <v>2421.9</v>
      </c>
      <c r="BO437" s="248">
        <f>(SUM(BB437:BJ437)-BN437)/(BK437-1)</f>
        <v>1595.9537815126048</v>
      </c>
      <c r="BP437" s="183">
        <f t="shared" si="251"/>
        <v>1718.1387666361682</v>
      </c>
      <c r="BQ437" s="184">
        <f t="shared" si="252"/>
        <v>824.78028023427248</v>
      </c>
      <c r="BR437" s="232">
        <f t="shared" si="253"/>
        <v>0.44075982529216351</v>
      </c>
      <c r="BS437" s="184"/>
      <c r="BT437" s="97"/>
      <c r="BU437" s="171">
        <f t="shared" si="254"/>
        <v>1871</v>
      </c>
      <c r="BV437" s="175">
        <f t="shared" si="255"/>
        <v>355</v>
      </c>
      <c r="BW437" s="176">
        <f t="shared" si="256"/>
        <v>2226</v>
      </c>
    </row>
    <row r="438" spans="1:75" s="35" customFormat="1" ht="84.95" customHeight="1" x14ac:dyDescent="0.3">
      <c r="A438" s="214">
        <v>595</v>
      </c>
      <c r="B438" s="104" t="s">
        <v>1205</v>
      </c>
      <c r="C438" s="217" t="s">
        <v>907</v>
      </c>
      <c r="D438" s="206">
        <v>6335</v>
      </c>
      <c r="E438" s="74">
        <f>+D438*0.0562</f>
        <v>356.02699999999999</v>
      </c>
      <c r="F438" s="75">
        <f>+E438+D438</f>
        <v>6691.027</v>
      </c>
      <c r="G438" s="74">
        <f>+F438*0.19</f>
        <v>1271.29513</v>
      </c>
      <c r="H438" s="76">
        <f>+G438+F438</f>
        <v>7962.3221300000005</v>
      </c>
      <c r="I438" s="105"/>
      <c r="J438" s="106"/>
      <c r="K438" s="107"/>
      <c r="L438" s="80"/>
      <c r="M438" s="81">
        <f t="shared" si="257"/>
        <v>0</v>
      </c>
      <c r="N438" s="82"/>
      <c r="O438" s="83">
        <f t="shared" si="258"/>
        <v>0</v>
      </c>
      <c r="P438" s="83">
        <f t="shared" si="259"/>
        <v>0</v>
      </c>
      <c r="Q438" s="108"/>
      <c r="R438" s="80"/>
      <c r="S438" s="81">
        <f t="shared" si="260"/>
        <v>0</v>
      </c>
      <c r="T438" s="82"/>
      <c r="U438" s="83">
        <f t="shared" si="261"/>
        <v>0</v>
      </c>
      <c r="V438" s="83">
        <f t="shared" si="262"/>
        <v>0</v>
      </c>
      <c r="W438" s="109"/>
      <c r="X438" s="80"/>
      <c r="Y438" s="81">
        <f t="shared" si="263"/>
        <v>0</v>
      </c>
      <c r="Z438" s="82"/>
      <c r="AA438" s="83">
        <f t="shared" si="264"/>
        <v>0</v>
      </c>
      <c r="AB438" s="83">
        <f t="shared" si="265"/>
        <v>0</v>
      </c>
      <c r="AC438" s="109"/>
      <c r="AD438" s="85" t="e">
        <f t="shared" si="247"/>
        <v>#DIV/0!</v>
      </c>
      <c r="AE438" s="86"/>
      <c r="AF438" s="87"/>
      <c r="AG438" s="88"/>
      <c r="AH438" s="114"/>
      <c r="AI438" s="86"/>
      <c r="AJ438" s="87"/>
      <c r="AK438" s="88"/>
      <c r="AL438" s="114"/>
      <c r="AM438" s="86"/>
      <c r="AN438" s="87"/>
      <c r="AO438" s="90"/>
      <c r="AP438" s="91"/>
      <c r="AQ438" s="86"/>
      <c r="AR438" s="87"/>
      <c r="AS438" s="90"/>
      <c r="AT438" s="91"/>
      <c r="AU438" s="86"/>
      <c r="AV438" s="87"/>
      <c r="AW438" s="90"/>
      <c r="AX438" s="197"/>
      <c r="AY438" s="243"/>
      <c r="AZ438" s="92"/>
      <c r="BA438" s="29"/>
      <c r="BB438" s="99">
        <f>+F438*1.09</f>
        <v>7293.219430000001</v>
      </c>
      <c r="BC438" s="93"/>
      <c r="BD438" s="93"/>
      <c r="BE438" s="93"/>
      <c r="BF438" s="93"/>
      <c r="BG438" s="93"/>
      <c r="BH438" s="93"/>
      <c r="BI438" s="93"/>
      <c r="BJ438" s="93"/>
      <c r="BK438" s="94">
        <f t="shared" si="248"/>
        <v>1</v>
      </c>
      <c r="BM438" s="95">
        <f t="shared" si="249"/>
        <v>7293.219430000001</v>
      </c>
      <c r="BN438" s="96">
        <f t="shared" si="250"/>
        <v>7293.219430000001</v>
      </c>
      <c r="BO438" s="248">
        <f>+BM438</f>
        <v>7293.219430000001</v>
      </c>
      <c r="BP438" s="183">
        <f t="shared" si="251"/>
        <v>7293.219430000001</v>
      </c>
      <c r="BQ438" s="184">
        <f t="shared" si="252"/>
        <v>0</v>
      </c>
      <c r="BR438" s="232">
        <f t="shared" si="253"/>
        <v>0</v>
      </c>
      <c r="BS438" s="184"/>
      <c r="BT438" s="97"/>
      <c r="BU438" s="171">
        <f t="shared" si="254"/>
        <v>7293</v>
      </c>
      <c r="BV438" s="175">
        <f t="shared" si="255"/>
        <v>1386</v>
      </c>
      <c r="BW438" s="176">
        <f t="shared" si="256"/>
        <v>8679</v>
      </c>
    </row>
    <row r="439" spans="1:75" s="35" customFormat="1" ht="84.95" customHeight="1" x14ac:dyDescent="0.3">
      <c r="A439" s="214">
        <v>596</v>
      </c>
      <c r="B439" s="104" t="s">
        <v>1206</v>
      </c>
      <c r="C439" s="217" t="s">
        <v>907</v>
      </c>
      <c r="D439" s="206"/>
      <c r="E439" s="74"/>
      <c r="F439" s="75"/>
      <c r="G439" s="74"/>
      <c r="H439" s="76"/>
      <c r="I439" s="105"/>
      <c r="J439" s="106"/>
      <c r="K439" s="107"/>
      <c r="L439" s="80"/>
      <c r="M439" s="81">
        <f t="shared" si="257"/>
        <v>0</v>
      </c>
      <c r="N439" s="82"/>
      <c r="O439" s="83">
        <f t="shared" si="258"/>
        <v>0</v>
      </c>
      <c r="P439" s="83">
        <f t="shared" si="259"/>
        <v>0</v>
      </c>
      <c r="Q439" s="108"/>
      <c r="R439" s="80"/>
      <c r="S439" s="81">
        <f t="shared" si="260"/>
        <v>0</v>
      </c>
      <c r="T439" s="82"/>
      <c r="U439" s="83">
        <f t="shared" si="261"/>
        <v>0</v>
      </c>
      <c r="V439" s="83">
        <f t="shared" si="262"/>
        <v>0</v>
      </c>
      <c r="W439" s="109"/>
      <c r="X439" s="80"/>
      <c r="Y439" s="81">
        <f t="shared" si="263"/>
        <v>0</v>
      </c>
      <c r="Z439" s="82"/>
      <c r="AA439" s="83">
        <f t="shared" si="264"/>
        <v>0</v>
      </c>
      <c r="AB439" s="83">
        <f t="shared" si="265"/>
        <v>0</v>
      </c>
      <c r="AC439" s="109"/>
      <c r="AD439" s="85" t="e">
        <f t="shared" si="247"/>
        <v>#DIV/0!</v>
      </c>
      <c r="AE439" s="86"/>
      <c r="AF439" s="87"/>
      <c r="AG439" s="88"/>
      <c r="AH439" s="114"/>
      <c r="AI439" s="86"/>
      <c r="AJ439" s="87"/>
      <c r="AK439" s="88"/>
      <c r="AL439" s="114"/>
      <c r="AM439" s="86"/>
      <c r="AN439" s="87"/>
      <c r="AO439" s="90"/>
      <c r="AP439" s="91"/>
      <c r="AQ439" s="113">
        <v>1206.9000000000001</v>
      </c>
      <c r="AR439" s="111">
        <v>283.10000000000002</v>
      </c>
      <c r="AS439" s="112">
        <v>1490</v>
      </c>
      <c r="AT439" s="91" t="s">
        <v>1125</v>
      </c>
      <c r="AU439" s="113">
        <v>896</v>
      </c>
      <c r="AV439" s="111">
        <v>210</v>
      </c>
      <c r="AW439" s="112">
        <v>1106</v>
      </c>
      <c r="AX439" s="197" t="s">
        <v>1207</v>
      </c>
      <c r="AY439" s="243"/>
      <c r="AZ439" s="92"/>
      <c r="BA439" s="29"/>
      <c r="BB439" s="99"/>
      <c r="BC439" s="93"/>
      <c r="BD439" s="93"/>
      <c r="BE439" s="93"/>
      <c r="BF439" s="93"/>
      <c r="BG439" s="93"/>
      <c r="BH439" s="93"/>
      <c r="BI439" s="93">
        <f>+AQ439</f>
        <v>1206.9000000000001</v>
      </c>
      <c r="BJ439" s="93">
        <f>+AU439</f>
        <v>896</v>
      </c>
      <c r="BK439" s="94">
        <f t="shared" si="248"/>
        <v>2</v>
      </c>
      <c r="BM439" s="95">
        <f t="shared" si="249"/>
        <v>1051.45</v>
      </c>
      <c r="BN439" s="96">
        <f t="shared" si="250"/>
        <v>1206.9000000000001</v>
      </c>
      <c r="BO439" s="248">
        <f>(SUM(BB439:BJ439)-BN439)/(BK439-1)</f>
        <v>896</v>
      </c>
      <c r="BP439" s="183">
        <f t="shared" si="251"/>
        <v>1039.8953793531348</v>
      </c>
      <c r="BQ439" s="184">
        <f t="shared" si="252"/>
        <v>219.83949827089822</v>
      </c>
      <c r="BR439" s="232">
        <f t="shared" si="253"/>
        <v>0.20908221814722355</v>
      </c>
      <c r="BS439" s="184"/>
      <c r="BT439" s="97"/>
      <c r="BU439" s="171">
        <f t="shared" si="254"/>
        <v>1051</v>
      </c>
      <c r="BV439" s="175">
        <f t="shared" si="255"/>
        <v>200</v>
      </c>
      <c r="BW439" s="176">
        <f t="shared" si="256"/>
        <v>1251</v>
      </c>
    </row>
    <row r="440" spans="1:75" s="35" customFormat="1" ht="84.95" customHeight="1" x14ac:dyDescent="0.3">
      <c r="A440" s="214">
        <v>597</v>
      </c>
      <c r="B440" s="104" t="s">
        <v>1208</v>
      </c>
      <c r="C440" s="217" t="s">
        <v>907</v>
      </c>
      <c r="D440" s="206"/>
      <c r="E440" s="74"/>
      <c r="F440" s="75"/>
      <c r="G440" s="74"/>
      <c r="H440" s="76"/>
      <c r="I440" s="105"/>
      <c r="J440" s="106"/>
      <c r="K440" s="107"/>
      <c r="L440" s="80"/>
      <c r="M440" s="81">
        <f t="shared" si="257"/>
        <v>0</v>
      </c>
      <c r="N440" s="82"/>
      <c r="O440" s="83">
        <f t="shared" si="258"/>
        <v>0</v>
      </c>
      <c r="P440" s="83">
        <f t="shared" si="259"/>
        <v>0</v>
      </c>
      <c r="Q440" s="108"/>
      <c r="R440" s="80"/>
      <c r="S440" s="81">
        <f t="shared" si="260"/>
        <v>0</v>
      </c>
      <c r="T440" s="82"/>
      <c r="U440" s="83">
        <f t="shared" si="261"/>
        <v>0</v>
      </c>
      <c r="V440" s="83">
        <f t="shared" si="262"/>
        <v>0</v>
      </c>
      <c r="W440" s="109"/>
      <c r="X440" s="80"/>
      <c r="Y440" s="81">
        <f t="shared" si="263"/>
        <v>0</v>
      </c>
      <c r="Z440" s="82"/>
      <c r="AA440" s="83">
        <f t="shared" si="264"/>
        <v>0</v>
      </c>
      <c r="AB440" s="83">
        <f t="shared" si="265"/>
        <v>0</v>
      </c>
      <c r="AC440" s="109"/>
      <c r="AD440" s="85" t="e">
        <f t="shared" si="247"/>
        <v>#DIV/0!</v>
      </c>
      <c r="AE440" s="86"/>
      <c r="AF440" s="87"/>
      <c r="AG440" s="88"/>
      <c r="AH440" s="114"/>
      <c r="AI440" s="86"/>
      <c r="AJ440" s="87"/>
      <c r="AK440" s="88"/>
      <c r="AL440" s="114"/>
      <c r="AM440" s="86">
        <v>1512.6050420168067</v>
      </c>
      <c r="AN440" s="87">
        <f>+AM440*0.19</f>
        <v>287.39495798319325</v>
      </c>
      <c r="AO440" s="90">
        <f>+AN440+AM440</f>
        <v>1800</v>
      </c>
      <c r="AP440" s="91" t="s">
        <v>1209</v>
      </c>
      <c r="AQ440" s="113">
        <v>1368.9</v>
      </c>
      <c r="AR440" s="111">
        <v>321.10000000000002</v>
      </c>
      <c r="AS440" s="112">
        <v>1690</v>
      </c>
      <c r="AT440" s="91" t="s">
        <v>1210</v>
      </c>
      <c r="AU440" s="113">
        <v>970</v>
      </c>
      <c r="AV440" s="111">
        <v>227</v>
      </c>
      <c r="AW440" s="112">
        <v>1197</v>
      </c>
      <c r="AX440" s="197" t="s">
        <v>1211</v>
      </c>
      <c r="AY440" s="243"/>
      <c r="AZ440" s="92"/>
      <c r="BA440" s="29"/>
      <c r="BB440" s="99"/>
      <c r="BC440" s="93"/>
      <c r="BD440" s="93"/>
      <c r="BE440" s="93"/>
      <c r="BF440" s="93"/>
      <c r="BG440" s="93"/>
      <c r="BH440" s="93">
        <f>+AM440</f>
        <v>1512.6050420168067</v>
      </c>
      <c r="BI440" s="93">
        <f>+AQ440</f>
        <v>1368.9</v>
      </c>
      <c r="BJ440" s="93">
        <f>+AU440</f>
        <v>970</v>
      </c>
      <c r="BK440" s="94">
        <f t="shared" si="248"/>
        <v>3</v>
      </c>
      <c r="BM440" s="95">
        <f t="shared" si="249"/>
        <v>1283.8350140056023</v>
      </c>
      <c r="BN440" s="96">
        <f t="shared" si="250"/>
        <v>1512.6050420168067</v>
      </c>
      <c r="BO440" s="248">
        <f>(SUM(BB440:BJ440)-BN440)/(BK440-1)</f>
        <v>1169.45</v>
      </c>
      <c r="BP440" s="183">
        <f t="shared" si="251"/>
        <v>1261.7006704081011</v>
      </c>
      <c r="BQ440" s="184">
        <f t="shared" si="252"/>
        <v>281.12647827478901</v>
      </c>
      <c r="BR440" s="232">
        <f t="shared" si="253"/>
        <v>0.21897399214690857</v>
      </c>
      <c r="BS440" s="184"/>
      <c r="BT440" s="97"/>
      <c r="BU440" s="171">
        <f t="shared" si="254"/>
        <v>1284</v>
      </c>
      <c r="BV440" s="175">
        <f t="shared" si="255"/>
        <v>244</v>
      </c>
      <c r="BW440" s="176">
        <f t="shared" si="256"/>
        <v>1528</v>
      </c>
    </row>
    <row r="441" spans="1:75" s="35" customFormat="1" ht="84.95" customHeight="1" x14ac:dyDescent="0.3">
      <c r="A441" s="214">
        <v>598</v>
      </c>
      <c r="B441" s="104" t="s">
        <v>1212</v>
      </c>
      <c r="C441" s="217" t="s">
        <v>907</v>
      </c>
      <c r="D441" s="206"/>
      <c r="E441" s="74"/>
      <c r="F441" s="75"/>
      <c r="G441" s="74"/>
      <c r="H441" s="76"/>
      <c r="I441" s="105"/>
      <c r="J441" s="106"/>
      <c r="K441" s="107"/>
      <c r="L441" s="80"/>
      <c r="M441" s="81">
        <f t="shared" si="257"/>
        <v>0</v>
      </c>
      <c r="N441" s="82"/>
      <c r="O441" s="83">
        <f t="shared" si="258"/>
        <v>0</v>
      </c>
      <c r="P441" s="83">
        <f t="shared" si="259"/>
        <v>0</v>
      </c>
      <c r="Q441" s="108"/>
      <c r="R441" s="80"/>
      <c r="S441" s="81">
        <f t="shared" si="260"/>
        <v>0</v>
      </c>
      <c r="T441" s="82"/>
      <c r="U441" s="83">
        <f t="shared" si="261"/>
        <v>0</v>
      </c>
      <c r="V441" s="83">
        <f t="shared" si="262"/>
        <v>0</v>
      </c>
      <c r="W441" s="109"/>
      <c r="X441" s="80"/>
      <c r="Y441" s="81">
        <f t="shared" si="263"/>
        <v>0</v>
      </c>
      <c r="Z441" s="82"/>
      <c r="AA441" s="83">
        <f t="shared" si="264"/>
        <v>0</v>
      </c>
      <c r="AB441" s="83">
        <f t="shared" si="265"/>
        <v>0</v>
      </c>
      <c r="AC441" s="109"/>
      <c r="AD441" s="85" t="e">
        <f t="shared" si="247"/>
        <v>#DIV/0!</v>
      </c>
      <c r="AE441" s="86"/>
      <c r="AF441" s="87"/>
      <c r="AG441" s="88"/>
      <c r="AH441" s="114"/>
      <c r="AI441" s="86"/>
      <c r="AJ441" s="87"/>
      <c r="AK441" s="88"/>
      <c r="AL441" s="114"/>
      <c r="AM441" s="86"/>
      <c r="AN441" s="87"/>
      <c r="AO441" s="90"/>
      <c r="AP441" s="91"/>
      <c r="AQ441" s="113">
        <v>4365.8999999999996</v>
      </c>
      <c r="AR441" s="111">
        <v>1024.0999999999999</v>
      </c>
      <c r="AS441" s="112">
        <v>5390</v>
      </c>
      <c r="AT441" s="91" t="s">
        <v>1213</v>
      </c>
      <c r="AU441" s="86"/>
      <c r="AV441" s="87"/>
      <c r="AW441" s="90"/>
      <c r="AX441" s="197"/>
      <c r="AY441" s="243"/>
      <c r="AZ441" s="92"/>
      <c r="BA441" s="29"/>
      <c r="BB441" s="99"/>
      <c r="BC441" s="93"/>
      <c r="BD441" s="93"/>
      <c r="BE441" s="93"/>
      <c r="BF441" s="93"/>
      <c r="BG441" s="93"/>
      <c r="BH441" s="93"/>
      <c r="BI441" s="93">
        <f>+AQ441</f>
        <v>4365.8999999999996</v>
      </c>
      <c r="BJ441" s="93"/>
      <c r="BK441" s="94">
        <f t="shared" si="248"/>
        <v>1</v>
      </c>
      <c r="BM441" s="95">
        <f t="shared" si="249"/>
        <v>4365.8999999999996</v>
      </c>
      <c r="BN441" s="96">
        <f t="shared" si="250"/>
        <v>4365.8999999999996</v>
      </c>
      <c r="BO441" s="248">
        <f>+BM441</f>
        <v>4365.8999999999996</v>
      </c>
      <c r="BP441" s="183">
        <f t="shared" si="251"/>
        <v>4365.8999999999996</v>
      </c>
      <c r="BQ441" s="184">
        <f t="shared" si="252"/>
        <v>0</v>
      </c>
      <c r="BR441" s="232">
        <f t="shared" si="253"/>
        <v>0</v>
      </c>
      <c r="BS441" s="184"/>
      <c r="BT441" s="97"/>
      <c r="BU441" s="171">
        <f t="shared" si="254"/>
        <v>4366</v>
      </c>
      <c r="BV441" s="175">
        <f t="shared" si="255"/>
        <v>830</v>
      </c>
      <c r="BW441" s="176">
        <f t="shared" si="256"/>
        <v>5196</v>
      </c>
    </row>
    <row r="442" spans="1:75" s="35" customFormat="1" ht="84.95" customHeight="1" x14ac:dyDescent="0.3">
      <c r="A442" s="214">
        <v>599</v>
      </c>
      <c r="B442" s="104" t="s">
        <v>1214</v>
      </c>
      <c r="C442" s="217" t="s">
        <v>907</v>
      </c>
      <c r="D442" s="206">
        <v>1324</v>
      </c>
      <c r="E442" s="74">
        <f>+D442*0.0562</f>
        <v>74.408799999999999</v>
      </c>
      <c r="F442" s="75">
        <f>+E442+D442</f>
        <v>1398.4087999999999</v>
      </c>
      <c r="G442" s="74">
        <f>+F442*0.19</f>
        <v>265.69767200000001</v>
      </c>
      <c r="H442" s="76">
        <f>+G442+F442</f>
        <v>1664.1064719999999</v>
      </c>
      <c r="I442" s="105"/>
      <c r="J442" s="106"/>
      <c r="K442" s="107"/>
      <c r="L442" s="80"/>
      <c r="M442" s="81">
        <f t="shared" si="257"/>
        <v>0</v>
      </c>
      <c r="N442" s="82"/>
      <c r="O442" s="83">
        <f t="shared" si="258"/>
        <v>0</v>
      </c>
      <c r="P442" s="83">
        <f t="shared" si="259"/>
        <v>0</v>
      </c>
      <c r="Q442" s="108"/>
      <c r="R442" s="80"/>
      <c r="S442" s="81">
        <f t="shared" si="260"/>
        <v>0</v>
      </c>
      <c r="T442" s="82"/>
      <c r="U442" s="83">
        <f t="shared" si="261"/>
        <v>0</v>
      </c>
      <c r="V442" s="83">
        <f t="shared" si="262"/>
        <v>0</v>
      </c>
      <c r="W442" s="109"/>
      <c r="X442" s="80"/>
      <c r="Y442" s="81">
        <f t="shared" si="263"/>
        <v>0</v>
      </c>
      <c r="Z442" s="82"/>
      <c r="AA442" s="83">
        <f t="shared" si="264"/>
        <v>0</v>
      </c>
      <c r="AB442" s="83">
        <f t="shared" si="265"/>
        <v>0</v>
      </c>
      <c r="AC442" s="109"/>
      <c r="AD442" s="85" t="e">
        <f t="shared" si="247"/>
        <v>#DIV/0!</v>
      </c>
      <c r="AE442" s="86"/>
      <c r="AF442" s="87"/>
      <c r="AG442" s="88"/>
      <c r="AH442" s="114"/>
      <c r="AI442" s="86"/>
      <c r="AJ442" s="87"/>
      <c r="AK442" s="88"/>
      <c r="AL442" s="114"/>
      <c r="AM442" s="86"/>
      <c r="AN442" s="87"/>
      <c r="AO442" s="90"/>
      <c r="AP442" s="91"/>
      <c r="AQ442" s="86"/>
      <c r="AR442" s="87"/>
      <c r="AS442" s="90"/>
      <c r="AT442" s="91"/>
      <c r="AU442" s="86"/>
      <c r="AV442" s="87"/>
      <c r="AW442" s="90"/>
      <c r="AX442" s="197"/>
      <c r="AY442" s="243"/>
      <c r="AZ442" s="92"/>
      <c r="BA442" s="29"/>
      <c r="BB442" s="99">
        <f>+F442*1.09</f>
        <v>1524.265592</v>
      </c>
      <c r="BC442" s="93"/>
      <c r="BD442" s="93"/>
      <c r="BE442" s="93"/>
      <c r="BF442" s="93"/>
      <c r="BG442" s="93"/>
      <c r="BH442" s="93"/>
      <c r="BI442" s="93"/>
      <c r="BJ442" s="93"/>
      <c r="BK442" s="94">
        <f t="shared" si="248"/>
        <v>1</v>
      </c>
      <c r="BM442" s="95">
        <f t="shared" si="249"/>
        <v>1524.265592</v>
      </c>
      <c r="BN442" s="96">
        <f t="shared" si="250"/>
        <v>1524.265592</v>
      </c>
      <c r="BO442" s="248">
        <f>+BM442</f>
        <v>1524.265592</v>
      </c>
      <c r="BP442" s="183">
        <f t="shared" si="251"/>
        <v>1524.265592</v>
      </c>
      <c r="BQ442" s="184">
        <f t="shared" si="252"/>
        <v>0</v>
      </c>
      <c r="BR442" s="232">
        <f t="shared" si="253"/>
        <v>0</v>
      </c>
      <c r="BS442" s="184"/>
      <c r="BT442" s="97"/>
      <c r="BU442" s="171">
        <f t="shared" si="254"/>
        <v>1524</v>
      </c>
      <c r="BV442" s="175">
        <f t="shared" si="255"/>
        <v>290</v>
      </c>
      <c r="BW442" s="176">
        <f t="shared" si="256"/>
        <v>1814</v>
      </c>
    </row>
    <row r="443" spans="1:75" s="35" customFormat="1" ht="84.95" customHeight="1" x14ac:dyDescent="0.3">
      <c r="A443" s="214">
        <v>600</v>
      </c>
      <c r="B443" s="104" t="s">
        <v>1215</v>
      </c>
      <c r="C443" s="217" t="s">
        <v>907</v>
      </c>
      <c r="D443" s="206">
        <v>16831</v>
      </c>
      <c r="E443" s="74">
        <f>+D443*0.0562</f>
        <v>945.90219999999999</v>
      </c>
      <c r="F443" s="75">
        <f>+E443+D443</f>
        <v>17776.9022</v>
      </c>
      <c r="G443" s="74">
        <f>+F443*0.19</f>
        <v>3377.611418</v>
      </c>
      <c r="H443" s="76">
        <f>+G443+F443</f>
        <v>21154.513618000001</v>
      </c>
      <c r="I443" s="105"/>
      <c r="J443" s="106"/>
      <c r="K443" s="107"/>
      <c r="L443" s="80"/>
      <c r="M443" s="81">
        <f t="shared" si="257"/>
        <v>0</v>
      </c>
      <c r="N443" s="82"/>
      <c r="O443" s="83">
        <f t="shared" si="258"/>
        <v>0</v>
      </c>
      <c r="P443" s="83">
        <f t="shared" si="259"/>
        <v>0</v>
      </c>
      <c r="Q443" s="108"/>
      <c r="R443" s="80"/>
      <c r="S443" s="81">
        <f t="shared" si="260"/>
        <v>0</v>
      </c>
      <c r="T443" s="82"/>
      <c r="U443" s="83">
        <f t="shared" si="261"/>
        <v>0</v>
      </c>
      <c r="V443" s="83">
        <f t="shared" si="262"/>
        <v>0</v>
      </c>
      <c r="W443" s="109"/>
      <c r="X443" s="80"/>
      <c r="Y443" s="81">
        <f t="shared" si="263"/>
        <v>0</v>
      </c>
      <c r="Z443" s="82"/>
      <c r="AA443" s="83">
        <f t="shared" si="264"/>
        <v>0</v>
      </c>
      <c r="AB443" s="83">
        <f t="shared" si="265"/>
        <v>0</v>
      </c>
      <c r="AC443" s="109"/>
      <c r="AD443" s="85" t="e">
        <f t="shared" si="247"/>
        <v>#DIV/0!</v>
      </c>
      <c r="AE443" s="86"/>
      <c r="AF443" s="87"/>
      <c r="AG443" s="88"/>
      <c r="AH443" s="114"/>
      <c r="AI443" s="86"/>
      <c r="AJ443" s="87"/>
      <c r="AK443" s="88"/>
      <c r="AL443" s="114"/>
      <c r="AM443" s="86"/>
      <c r="AN443" s="87"/>
      <c r="AO443" s="90"/>
      <c r="AP443" s="91"/>
      <c r="AQ443" s="86"/>
      <c r="AR443" s="87"/>
      <c r="AS443" s="90"/>
      <c r="AT443" s="91"/>
      <c r="AU443" s="86"/>
      <c r="AV443" s="87"/>
      <c r="AW443" s="90"/>
      <c r="AX443" s="197"/>
      <c r="AY443" s="243"/>
      <c r="AZ443" s="92"/>
      <c r="BA443" s="29"/>
      <c r="BB443" s="99">
        <f>+F443*1.09</f>
        <v>19376.823398</v>
      </c>
      <c r="BC443" s="93"/>
      <c r="BD443" s="93"/>
      <c r="BE443" s="93"/>
      <c r="BF443" s="93"/>
      <c r="BG443" s="93"/>
      <c r="BH443" s="93"/>
      <c r="BI443" s="93"/>
      <c r="BJ443" s="93"/>
      <c r="BK443" s="94">
        <f t="shared" si="248"/>
        <v>1</v>
      </c>
      <c r="BM443" s="95">
        <f t="shared" si="249"/>
        <v>19376.823398</v>
      </c>
      <c r="BN443" s="96">
        <f t="shared" si="250"/>
        <v>19376.823398</v>
      </c>
      <c r="BO443" s="248">
        <f>+BM443</f>
        <v>19376.823398</v>
      </c>
      <c r="BP443" s="183">
        <f t="shared" si="251"/>
        <v>19376.823398</v>
      </c>
      <c r="BQ443" s="184">
        <f t="shared" si="252"/>
        <v>0</v>
      </c>
      <c r="BR443" s="232">
        <f t="shared" si="253"/>
        <v>0</v>
      </c>
      <c r="BS443" s="184"/>
      <c r="BT443" s="97"/>
      <c r="BU443" s="171">
        <f t="shared" si="254"/>
        <v>19377</v>
      </c>
      <c r="BV443" s="175">
        <f t="shared" si="255"/>
        <v>3682</v>
      </c>
      <c r="BW443" s="176">
        <f t="shared" si="256"/>
        <v>23059</v>
      </c>
    </row>
    <row r="444" spans="1:75" s="35" customFormat="1" ht="84.95" customHeight="1" x14ac:dyDescent="0.3">
      <c r="A444" s="214">
        <v>601</v>
      </c>
      <c r="B444" s="104" t="s">
        <v>1216</v>
      </c>
      <c r="C444" s="217" t="s">
        <v>907</v>
      </c>
      <c r="D444" s="206">
        <v>2080</v>
      </c>
      <c r="E444" s="74">
        <f>+D444*0.0562</f>
        <v>116.896</v>
      </c>
      <c r="F444" s="75">
        <f>+E444+D444</f>
        <v>2196.8960000000002</v>
      </c>
      <c r="G444" s="74">
        <f>+F444*0.19</f>
        <v>417.41024000000004</v>
      </c>
      <c r="H444" s="76">
        <f>+G444+F444</f>
        <v>2614.3062400000003</v>
      </c>
      <c r="I444" s="105"/>
      <c r="J444" s="106"/>
      <c r="K444" s="107"/>
      <c r="L444" s="80"/>
      <c r="M444" s="81">
        <f t="shared" si="257"/>
        <v>0</v>
      </c>
      <c r="N444" s="82"/>
      <c r="O444" s="83">
        <f t="shared" si="258"/>
        <v>0</v>
      </c>
      <c r="P444" s="83">
        <f t="shared" si="259"/>
        <v>0</v>
      </c>
      <c r="Q444" s="108"/>
      <c r="R444" s="80"/>
      <c r="S444" s="81">
        <f t="shared" si="260"/>
        <v>0</v>
      </c>
      <c r="T444" s="82"/>
      <c r="U444" s="83">
        <f t="shared" si="261"/>
        <v>0</v>
      </c>
      <c r="V444" s="83">
        <f t="shared" si="262"/>
        <v>0</v>
      </c>
      <c r="W444" s="109"/>
      <c r="X444" s="80"/>
      <c r="Y444" s="81">
        <f t="shared" si="263"/>
        <v>0</v>
      </c>
      <c r="Z444" s="82"/>
      <c r="AA444" s="83">
        <f t="shared" si="264"/>
        <v>0</v>
      </c>
      <c r="AB444" s="83">
        <f t="shared" si="265"/>
        <v>0</v>
      </c>
      <c r="AC444" s="109"/>
      <c r="AD444" s="85" t="e">
        <f t="shared" si="247"/>
        <v>#DIV/0!</v>
      </c>
      <c r="AE444" s="86"/>
      <c r="AF444" s="87"/>
      <c r="AG444" s="88"/>
      <c r="AH444" s="114"/>
      <c r="AI444" s="86"/>
      <c r="AJ444" s="87"/>
      <c r="AK444" s="88"/>
      <c r="AL444" s="114"/>
      <c r="AM444" s="86"/>
      <c r="AN444" s="87"/>
      <c r="AO444" s="90"/>
      <c r="AP444" s="91"/>
      <c r="AQ444" s="86"/>
      <c r="AR444" s="87"/>
      <c r="AS444" s="90"/>
      <c r="AT444" s="91"/>
      <c r="AU444" s="86"/>
      <c r="AV444" s="87"/>
      <c r="AW444" s="90"/>
      <c r="AX444" s="197"/>
      <c r="AY444" s="243"/>
      <c r="AZ444" s="92"/>
      <c r="BA444" s="29"/>
      <c r="BB444" s="99">
        <f>+F444*1.09</f>
        <v>2394.6166400000002</v>
      </c>
      <c r="BC444" s="93"/>
      <c r="BD444" s="93"/>
      <c r="BE444" s="93"/>
      <c r="BF444" s="93"/>
      <c r="BG444" s="93"/>
      <c r="BH444" s="93"/>
      <c r="BI444" s="93"/>
      <c r="BJ444" s="93"/>
      <c r="BK444" s="94">
        <f t="shared" si="248"/>
        <v>1</v>
      </c>
      <c r="BM444" s="95">
        <f t="shared" si="249"/>
        <v>2394.6166400000002</v>
      </c>
      <c r="BN444" s="96">
        <f t="shared" si="250"/>
        <v>2394.6166400000002</v>
      </c>
      <c r="BO444" s="248">
        <f>+BM444</f>
        <v>2394.6166400000002</v>
      </c>
      <c r="BP444" s="183">
        <f t="shared" si="251"/>
        <v>2394.6166400000002</v>
      </c>
      <c r="BQ444" s="184">
        <f t="shared" si="252"/>
        <v>0</v>
      </c>
      <c r="BR444" s="232">
        <f t="shared" si="253"/>
        <v>0</v>
      </c>
      <c r="BS444" s="184"/>
      <c r="BT444" s="97"/>
      <c r="BU444" s="171">
        <f t="shared" si="254"/>
        <v>2395</v>
      </c>
      <c r="BV444" s="175">
        <f t="shared" si="255"/>
        <v>455</v>
      </c>
      <c r="BW444" s="176">
        <f t="shared" si="256"/>
        <v>2850</v>
      </c>
    </row>
    <row r="445" spans="1:75" s="35" customFormat="1" ht="84.95" customHeight="1" x14ac:dyDescent="0.3">
      <c r="A445" s="214">
        <v>602</v>
      </c>
      <c r="B445" s="104" t="s">
        <v>1217</v>
      </c>
      <c r="C445" s="217" t="s">
        <v>907</v>
      </c>
      <c r="D445" s="206">
        <v>2080</v>
      </c>
      <c r="E445" s="74">
        <f>+D445*0.0562</f>
        <v>116.896</v>
      </c>
      <c r="F445" s="75">
        <f>+E445+D445</f>
        <v>2196.8960000000002</v>
      </c>
      <c r="G445" s="74">
        <f>+F445*0.19</f>
        <v>417.41024000000004</v>
      </c>
      <c r="H445" s="76">
        <f>+G445+F445</f>
        <v>2614.3062400000003</v>
      </c>
      <c r="I445" s="105"/>
      <c r="J445" s="106"/>
      <c r="K445" s="107"/>
      <c r="L445" s="80"/>
      <c r="M445" s="81">
        <f t="shared" si="257"/>
        <v>0</v>
      </c>
      <c r="N445" s="82"/>
      <c r="O445" s="83">
        <f t="shared" si="258"/>
        <v>0</v>
      </c>
      <c r="P445" s="83">
        <f t="shared" si="259"/>
        <v>0</v>
      </c>
      <c r="Q445" s="108"/>
      <c r="R445" s="80"/>
      <c r="S445" s="81">
        <f t="shared" si="260"/>
        <v>0</v>
      </c>
      <c r="T445" s="82"/>
      <c r="U445" s="83">
        <f t="shared" si="261"/>
        <v>0</v>
      </c>
      <c r="V445" s="83">
        <f t="shared" si="262"/>
        <v>0</v>
      </c>
      <c r="W445" s="109"/>
      <c r="X445" s="80"/>
      <c r="Y445" s="81">
        <f t="shared" si="263"/>
        <v>0</v>
      </c>
      <c r="Z445" s="82"/>
      <c r="AA445" s="83">
        <f t="shared" si="264"/>
        <v>0</v>
      </c>
      <c r="AB445" s="83">
        <f t="shared" si="265"/>
        <v>0</v>
      </c>
      <c r="AC445" s="109"/>
      <c r="AD445" s="85" t="e">
        <f t="shared" si="247"/>
        <v>#DIV/0!</v>
      </c>
      <c r="AE445" s="86"/>
      <c r="AF445" s="87"/>
      <c r="AG445" s="88"/>
      <c r="AH445" s="114"/>
      <c r="AI445" s="86"/>
      <c r="AJ445" s="87"/>
      <c r="AK445" s="88"/>
      <c r="AL445" s="114"/>
      <c r="AM445" s="86"/>
      <c r="AN445" s="87"/>
      <c r="AO445" s="90"/>
      <c r="AP445" s="91"/>
      <c r="AQ445" s="86"/>
      <c r="AR445" s="87"/>
      <c r="AS445" s="90"/>
      <c r="AT445" s="91"/>
      <c r="AU445" s="86"/>
      <c r="AV445" s="87"/>
      <c r="AW445" s="90"/>
      <c r="AX445" s="197"/>
      <c r="AY445" s="243"/>
      <c r="AZ445" s="92"/>
      <c r="BA445" s="29"/>
      <c r="BB445" s="99">
        <f>+F445*1.09</f>
        <v>2394.6166400000002</v>
      </c>
      <c r="BC445" s="93"/>
      <c r="BD445" s="93"/>
      <c r="BE445" s="93"/>
      <c r="BF445" s="93"/>
      <c r="BG445" s="93"/>
      <c r="BH445" s="93"/>
      <c r="BI445" s="93"/>
      <c r="BJ445" s="93"/>
      <c r="BK445" s="94">
        <f t="shared" si="248"/>
        <v>1</v>
      </c>
      <c r="BM445" s="95">
        <f t="shared" si="249"/>
        <v>2394.6166400000002</v>
      </c>
      <c r="BN445" s="96">
        <f t="shared" si="250"/>
        <v>2394.6166400000002</v>
      </c>
      <c r="BO445" s="248">
        <f>+BM445</f>
        <v>2394.6166400000002</v>
      </c>
      <c r="BP445" s="183">
        <f t="shared" si="251"/>
        <v>2394.6166400000002</v>
      </c>
      <c r="BQ445" s="184">
        <f t="shared" si="252"/>
        <v>0</v>
      </c>
      <c r="BR445" s="232">
        <f t="shared" si="253"/>
        <v>0</v>
      </c>
      <c r="BS445" s="184"/>
      <c r="BT445" s="97"/>
      <c r="BU445" s="171">
        <f t="shared" si="254"/>
        <v>2395</v>
      </c>
      <c r="BV445" s="175">
        <f t="shared" si="255"/>
        <v>455</v>
      </c>
      <c r="BW445" s="176">
        <f t="shared" si="256"/>
        <v>2850</v>
      </c>
    </row>
    <row r="446" spans="1:75" s="35" customFormat="1" ht="84.95" customHeight="1" x14ac:dyDescent="0.3">
      <c r="A446" s="214">
        <v>603</v>
      </c>
      <c r="B446" s="104" t="s">
        <v>1218</v>
      </c>
      <c r="C446" s="217" t="s">
        <v>907</v>
      </c>
      <c r="D446" s="206"/>
      <c r="E446" s="74"/>
      <c r="F446" s="75"/>
      <c r="G446" s="74"/>
      <c r="H446" s="76"/>
      <c r="I446" s="105"/>
      <c r="J446" s="106"/>
      <c r="K446" s="107"/>
      <c r="L446" s="80"/>
      <c r="M446" s="81">
        <f t="shared" si="257"/>
        <v>0</v>
      </c>
      <c r="N446" s="82"/>
      <c r="O446" s="83">
        <f t="shared" si="258"/>
        <v>0</v>
      </c>
      <c r="P446" s="83">
        <f t="shared" si="259"/>
        <v>0</v>
      </c>
      <c r="Q446" s="108"/>
      <c r="R446" s="80"/>
      <c r="S446" s="81">
        <f t="shared" si="260"/>
        <v>0</v>
      </c>
      <c r="T446" s="82"/>
      <c r="U446" s="83">
        <f t="shared" si="261"/>
        <v>0</v>
      </c>
      <c r="V446" s="83">
        <f t="shared" si="262"/>
        <v>0</v>
      </c>
      <c r="W446" s="109"/>
      <c r="X446" s="80"/>
      <c r="Y446" s="81">
        <f t="shared" si="263"/>
        <v>0</v>
      </c>
      <c r="Z446" s="82"/>
      <c r="AA446" s="83">
        <f t="shared" si="264"/>
        <v>0</v>
      </c>
      <c r="AB446" s="83">
        <f t="shared" si="265"/>
        <v>0</v>
      </c>
      <c r="AC446" s="109"/>
      <c r="AD446" s="85" t="e">
        <f t="shared" si="247"/>
        <v>#DIV/0!</v>
      </c>
      <c r="AE446" s="86"/>
      <c r="AF446" s="87"/>
      <c r="AG446" s="88"/>
      <c r="AH446" s="114"/>
      <c r="AI446" s="86"/>
      <c r="AJ446" s="87"/>
      <c r="AK446" s="88"/>
      <c r="AL446" s="114"/>
      <c r="AM446" s="86">
        <v>193193.27731092437</v>
      </c>
      <c r="AN446" s="87">
        <f t="shared" ref="AN446:AN452" si="274">+AM446*0.19</f>
        <v>36706.722689075628</v>
      </c>
      <c r="AO446" s="90">
        <f t="shared" ref="AO446:AO452" si="275">+AN446+AM446</f>
        <v>229900</v>
      </c>
      <c r="AP446" s="91" t="s">
        <v>1219</v>
      </c>
      <c r="AQ446" s="113">
        <v>81234.899999999994</v>
      </c>
      <c r="AR446" s="111">
        <v>19055.099999999999</v>
      </c>
      <c r="AS446" s="112">
        <v>100290</v>
      </c>
      <c r="AT446" s="91" t="s">
        <v>1220</v>
      </c>
      <c r="AU446" s="113">
        <v>166971</v>
      </c>
      <c r="AV446" s="111">
        <v>39166</v>
      </c>
      <c r="AW446" s="112">
        <v>206137</v>
      </c>
      <c r="AX446" s="197" t="s">
        <v>1221</v>
      </c>
      <c r="AY446" s="243"/>
      <c r="AZ446" s="92"/>
      <c r="BA446" s="29"/>
      <c r="BB446" s="99"/>
      <c r="BC446" s="93"/>
      <c r="BD446" s="93"/>
      <c r="BE446" s="93"/>
      <c r="BF446" s="93"/>
      <c r="BG446" s="93"/>
      <c r="BH446" s="93">
        <f t="shared" ref="BH446:BH452" si="276">+AM446</f>
        <v>193193.27731092437</v>
      </c>
      <c r="BI446" s="93">
        <f>+AQ446</f>
        <v>81234.899999999994</v>
      </c>
      <c r="BJ446" s="93">
        <f>+AU446</f>
        <v>166971</v>
      </c>
      <c r="BK446" s="94">
        <f t="shared" si="248"/>
        <v>3</v>
      </c>
      <c r="BM446" s="95">
        <f t="shared" si="249"/>
        <v>147133.05910364146</v>
      </c>
      <c r="BN446" s="96">
        <f t="shared" si="250"/>
        <v>193193.27731092437</v>
      </c>
      <c r="BO446" s="248">
        <f>(SUM(BB446:BJ446)-BN446)/(BK446-1)</f>
        <v>124102.95000000001</v>
      </c>
      <c r="BP446" s="183">
        <f t="shared" si="251"/>
        <v>137866.44256433408</v>
      </c>
      <c r="BQ446" s="184">
        <f t="shared" si="252"/>
        <v>58556.190849297775</v>
      </c>
      <c r="BR446" s="232">
        <f t="shared" si="253"/>
        <v>0.39798119610936944</v>
      </c>
      <c r="BS446" s="184"/>
      <c r="BT446" s="97"/>
      <c r="BU446" s="171">
        <f t="shared" si="254"/>
        <v>147133</v>
      </c>
      <c r="BV446" s="175">
        <f t="shared" si="255"/>
        <v>27955</v>
      </c>
      <c r="BW446" s="176">
        <f t="shared" si="256"/>
        <v>175088</v>
      </c>
    </row>
    <row r="447" spans="1:75" s="35" customFormat="1" ht="84.95" customHeight="1" x14ac:dyDescent="0.3">
      <c r="A447" s="214">
        <v>604</v>
      </c>
      <c r="B447" s="104" t="s">
        <v>1222</v>
      </c>
      <c r="C447" s="217" t="s">
        <v>18</v>
      </c>
      <c r="D447" s="206"/>
      <c r="E447" s="74"/>
      <c r="F447" s="75"/>
      <c r="G447" s="74"/>
      <c r="H447" s="76"/>
      <c r="I447" s="105"/>
      <c r="J447" s="106"/>
      <c r="K447" s="107"/>
      <c r="L447" s="80"/>
      <c r="M447" s="81">
        <f t="shared" si="257"/>
        <v>0</v>
      </c>
      <c r="N447" s="82"/>
      <c r="O447" s="83">
        <f t="shared" si="258"/>
        <v>0</v>
      </c>
      <c r="P447" s="83">
        <f t="shared" si="259"/>
        <v>0</v>
      </c>
      <c r="Q447" s="108"/>
      <c r="R447" s="80"/>
      <c r="S447" s="81">
        <f t="shared" si="260"/>
        <v>0</v>
      </c>
      <c r="T447" s="82"/>
      <c r="U447" s="83">
        <f t="shared" si="261"/>
        <v>0</v>
      </c>
      <c r="V447" s="83">
        <f t="shared" si="262"/>
        <v>0</v>
      </c>
      <c r="W447" s="109"/>
      <c r="X447" s="80"/>
      <c r="Y447" s="81">
        <f t="shared" si="263"/>
        <v>0</v>
      </c>
      <c r="Z447" s="82"/>
      <c r="AA447" s="83">
        <f t="shared" si="264"/>
        <v>0</v>
      </c>
      <c r="AB447" s="83">
        <f t="shared" si="265"/>
        <v>0</v>
      </c>
      <c r="AC447" s="109"/>
      <c r="AD447" s="85" t="e">
        <f t="shared" si="247"/>
        <v>#DIV/0!</v>
      </c>
      <c r="AE447" s="86"/>
      <c r="AF447" s="87"/>
      <c r="AG447" s="88"/>
      <c r="AH447" s="114"/>
      <c r="AI447" s="86"/>
      <c r="AJ447" s="87"/>
      <c r="AK447" s="88"/>
      <c r="AL447" s="114"/>
      <c r="AM447" s="86">
        <v>53109.243697478996</v>
      </c>
      <c r="AN447" s="87">
        <f t="shared" si="274"/>
        <v>10090.756302521009</v>
      </c>
      <c r="AO447" s="90">
        <f t="shared" si="275"/>
        <v>63200.000000000007</v>
      </c>
      <c r="AP447" s="91" t="s">
        <v>1223</v>
      </c>
      <c r="AQ447" s="86"/>
      <c r="AR447" s="87"/>
      <c r="AS447" s="90"/>
      <c r="AT447" s="91"/>
      <c r="AU447" s="86"/>
      <c r="AV447" s="87"/>
      <c r="AW447" s="90"/>
      <c r="AX447" s="197"/>
      <c r="AY447" s="243"/>
      <c r="AZ447" s="92"/>
      <c r="BA447" s="29"/>
      <c r="BB447" s="99"/>
      <c r="BC447" s="93"/>
      <c r="BD447" s="93"/>
      <c r="BE447" s="93"/>
      <c r="BF447" s="93"/>
      <c r="BG447" s="93"/>
      <c r="BH447" s="93">
        <f t="shared" si="276"/>
        <v>53109.243697478996</v>
      </c>
      <c r="BI447" s="93"/>
      <c r="BJ447" s="93"/>
      <c r="BK447" s="94">
        <f t="shared" si="248"/>
        <v>1</v>
      </c>
      <c r="BM447" s="95">
        <f t="shared" si="249"/>
        <v>53109.243697478996</v>
      </c>
      <c r="BN447" s="96">
        <f t="shared" si="250"/>
        <v>53109.243697478996</v>
      </c>
      <c r="BO447" s="248">
        <f>+BM447</f>
        <v>53109.243697478996</v>
      </c>
      <c r="BP447" s="183">
        <f t="shared" si="251"/>
        <v>53109.243697478996</v>
      </c>
      <c r="BQ447" s="184">
        <f t="shared" si="252"/>
        <v>0</v>
      </c>
      <c r="BR447" s="232">
        <f t="shared" si="253"/>
        <v>0</v>
      </c>
      <c r="BS447" s="184"/>
      <c r="BT447" s="97"/>
      <c r="BU447" s="171">
        <f t="shared" si="254"/>
        <v>53109</v>
      </c>
      <c r="BV447" s="175">
        <f t="shared" si="255"/>
        <v>10091</v>
      </c>
      <c r="BW447" s="176">
        <f t="shared" si="256"/>
        <v>63200</v>
      </c>
    </row>
    <row r="448" spans="1:75" s="35" customFormat="1" ht="84.95" customHeight="1" x14ac:dyDescent="0.3">
      <c r="A448" s="214">
        <v>606</v>
      </c>
      <c r="B448" s="104" t="s">
        <v>1226</v>
      </c>
      <c r="C448" s="217" t="s">
        <v>18</v>
      </c>
      <c r="D448" s="206"/>
      <c r="E448" s="74"/>
      <c r="F448" s="75"/>
      <c r="G448" s="74"/>
      <c r="H448" s="76"/>
      <c r="I448" s="105"/>
      <c r="J448" s="106"/>
      <c r="K448" s="107"/>
      <c r="L448" s="80"/>
      <c r="M448" s="81">
        <f t="shared" si="257"/>
        <v>0</v>
      </c>
      <c r="N448" s="82"/>
      <c r="O448" s="83">
        <f t="shared" si="258"/>
        <v>0</v>
      </c>
      <c r="P448" s="83">
        <f t="shared" si="259"/>
        <v>0</v>
      </c>
      <c r="Q448" s="108"/>
      <c r="R448" s="80"/>
      <c r="S448" s="81">
        <f t="shared" si="260"/>
        <v>0</v>
      </c>
      <c r="T448" s="82"/>
      <c r="U448" s="83">
        <f t="shared" si="261"/>
        <v>0</v>
      </c>
      <c r="V448" s="83">
        <f t="shared" si="262"/>
        <v>0</v>
      </c>
      <c r="W448" s="109"/>
      <c r="X448" s="80"/>
      <c r="Y448" s="81">
        <f t="shared" si="263"/>
        <v>0</v>
      </c>
      <c r="Z448" s="82"/>
      <c r="AA448" s="83">
        <f t="shared" si="264"/>
        <v>0</v>
      </c>
      <c r="AB448" s="83">
        <f t="shared" si="265"/>
        <v>0</v>
      </c>
      <c r="AC448" s="109"/>
      <c r="AD448" s="85" t="e">
        <f t="shared" si="247"/>
        <v>#DIV/0!</v>
      </c>
      <c r="AE448" s="86"/>
      <c r="AF448" s="87"/>
      <c r="AG448" s="88"/>
      <c r="AH448" s="114"/>
      <c r="AI448" s="86"/>
      <c r="AJ448" s="87"/>
      <c r="AK448" s="88"/>
      <c r="AL448" s="114"/>
      <c r="AM448" s="86">
        <v>257899.15966386555</v>
      </c>
      <c r="AN448" s="87">
        <f t="shared" si="274"/>
        <v>49000.840336134454</v>
      </c>
      <c r="AO448" s="90">
        <f t="shared" si="275"/>
        <v>306900</v>
      </c>
      <c r="AP448" s="91" t="s">
        <v>1227</v>
      </c>
      <c r="AQ448" s="113">
        <v>189467.1</v>
      </c>
      <c r="AR448" s="111">
        <v>44442.9</v>
      </c>
      <c r="AS448" s="112">
        <v>233910</v>
      </c>
      <c r="AT448" s="91" t="s">
        <v>1228</v>
      </c>
      <c r="AU448" s="86"/>
      <c r="AV448" s="87"/>
      <c r="AW448" s="90"/>
      <c r="AX448" s="197"/>
      <c r="AY448" s="243"/>
      <c r="AZ448" s="92"/>
      <c r="BA448" s="29"/>
      <c r="BB448" s="99"/>
      <c r="BC448" s="93"/>
      <c r="BD448" s="93"/>
      <c r="BE448" s="93"/>
      <c r="BF448" s="93"/>
      <c r="BG448" s="93"/>
      <c r="BH448" s="93">
        <f t="shared" si="276"/>
        <v>257899.15966386555</v>
      </c>
      <c r="BI448" s="93">
        <f>+AQ448</f>
        <v>189467.1</v>
      </c>
      <c r="BJ448" s="93"/>
      <c r="BK448" s="94">
        <f t="shared" si="248"/>
        <v>2</v>
      </c>
      <c r="BM448" s="95">
        <f t="shared" si="249"/>
        <v>223683.12983193278</v>
      </c>
      <c r="BN448" s="96">
        <f t="shared" si="250"/>
        <v>257899.15966386555</v>
      </c>
      <c r="BO448" s="248">
        <f>(SUM(BB448:BJ448)-BN448)/(BK448-1)</f>
        <v>189467.1</v>
      </c>
      <c r="BP448" s="183">
        <f t="shared" si="251"/>
        <v>221050.68621008529</v>
      </c>
      <c r="BQ448" s="184">
        <f t="shared" si="252"/>
        <v>48388.773438881653</v>
      </c>
      <c r="BR448" s="232">
        <f t="shared" si="253"/>
        <v>0.21632732640695429</v>
      </c>
      <c r="BS448" s="184"/>
      <c r="BT448" s="97"/>
      <c r="BU448" s="171">
        <f t="shared" si="254"/>
        <v>223683</v>
      </c>
      <c r="BV448" s="175">
        <f t="shared" si="255"/>
        <v>42500</v>
      </c>
      <c r="BW448" s="176">
        <f t="shared" si="256"/>
        <v>266183</v>
      </c>
    </row>
    <row r="449" spans="1:209" s="35" customFormat="1" ht="84.95" customHeight="1" x14ac:dyDescent="0.3">
      <c r="A449" s="214">
        <v>607</v>
      </c>
      <c r="B449" s="104" t="s">
        <v>1229</v>
      </c>
      <c r="C449" s="217" t="s">
        <v>115</v>
      </c>
      <c r="D449" s="206"/>
      <c r="E449" s="74"/>
      <c r="F449" s="75"/>
      <c r="G449" s="74"/>
      <c r="H449" s="76"/>
      <c r="I449" s="105"/>
      <c r="J449" s="106"/>
      <c r="K449" s="107"/>
      <c r="L449" s="80"/>
      <c r="M449" s="81">
        <f t="shared" si="257"/>
        <v>0</v>
      </c>
      <c r="N449" s="82"/>
      <c r="O449" s="83">
        <f t="shared" si="258"/>
        <v>0</v>
      </c>
      <c r="P449" s="83">
        <f t="shared" si="259"/>
        <v>0</v>
      </c>
      <c r="Q449" s="108"/>
      <c r="R449" s="80"/>
      <c r="S449" s="81">
        <f t="shared" si="260"/>
        <v>0</v>
      </c>
      <c r="T449" s="82"/>
      <c r="U449" s="83">
        <f t="shared" si="261"/>
        <v>0</v>
      </c>
      <c r="V449" s="83">
        <f t="shared" si="262"/>
        <v>0</v>
      </c>
      <c r="W449" s="109"/>
      <c r="X449" s="80"/>
      <c r="Y449" s="81">
        <f t="shared" si="263"/>
        <v>0</v>
      </c>
      <c r="Z449" s="82"/>
      <c r="AA449" s="83">
        <f t="shared" si="264"/>
        <v>0</v>
      </c>
      <c r="AB449" s="83">
        <f t="shared" si="265"/>
        <v>0</v>
      </c>
      <c r="AC449" s="109"/>
      <c r="AD449" s="85" t="e">
        <f t="shared" si="247"/>
        <v>#DIV/0!</v>
      </c>
      <c r="AE449" s="86"/>
      <c r="AF449" s="87"/>
      <c r="AG449" s="88"/>
      <c r="AH449" s="114"/>
      <c r="AI449" s="86"/>
      <c r="AJ449" s="87"/>
      <c r="AK449" s="88"/>
      <c r="AL449" s="114"/>
      <c r="AM449" s="86">
        <v>6638.6554621848745</v>
      </c>
      <c r="AN449" s="87">
        <f t="shared" si="274"/>
        <v>1261.3445378151262</v>
      </c>
      <c r="AO449" s="90">
        <f t="shared" si="275"/>
        <v>7900.0000000000009</v>
      </c>
      <c r="AP449" s="91" t="s">
        <v>1230</v>
      </c>
      <c r="AQ449" s="113">
        <v>11826</v>
      </c>
      <c r="AR449" s="111">
        <v>2774</v>
      </c>
      <c r="AS449" s="112">
        <v>14600</v>
      </c>
      <c r="AT449" s="91" t="s">
        <v>1231</v>
      </c>
      <c r="AU449" s="86"/>
      <c r="AV449" s="87"/>
      <c r="AW449" s="90"/>
      <c r="AX449" s="197"/>
      <c r="AY449" s="243"/>
      <c r="AZ449" s="92"/>
      <c r="BA449" s="29"/>
      <c r="BB449" s="99"/>
      <c r="BC449" s="93"/>
      <c r="BD449" s="93"/>
      <c r="BE449" s="93"/>
      <c r="BF449" s="93"/>
      <c r="BG449" s="93"/>
      <c r="BH449" s="93">
        <f t="shared" si="276"/>
        <v>6638.6554621848745</v>
      </c>
      <c r="BI449" s="93">
        <f>+AQ449</f>
        <v>11826</v>
      </c>
      <c r="BJ449" s="93"/>
      <c r="BK449" s="94">
        <f t="shared" si="248"/>
        <v>2</v>
      </c>
      <c r="BM449" s="95">
        <f t="shared" si="249"/>
        <v>9232.3277310924368</v>
      </c>
      <c r="BN449" s="96">
        <f t="shared" si="250"/>
        <v>11826</v>
      </c>
      <c r="BO449" s="248">
        <f>(SUM(BB449:BJ449)-BN449)/(BK449-1)</f>
        <v>6638.6554621848736</v>
      </c>
      <c r="BP449" s="183">
        <f t="shared" si="251"/>
        <v>8860.5157578889466</v>
      </c>
      <c r="BQ449" s="184">
        <f t="shared" si="252"/>
        <v>3668.0064990400788</v>
      </c>
      <c r="BR449" s="232">
        <f t="shared" si="253"/>
        <v>0.39730029152746005</v>
      </c>
      <c r="BS449" s="184"/>
      <c r="BT449" s="97"/>
      <c r="BU449" s="171">
        <f t="shared" si="254"/>
        <v>9232</v>
      </c>
      <c r="BV449" s="175">
        <f t="shared" si="255"/>
        <v>1754</v>
      </c>
      <c r="BW449" s="176">
        <f t="shared" si="256"/>
        <v>10986</v>
      </c>
    </row>
    <row r="450" spans="1:209" ht="84.95" customHeight="1" x14ac:dyDescent="0.3">
      <c r="A450" s="214">
        <v>608</v>
      </c>
      <c r="B450" s="104" t="s">
        <v>1232</v>
      </c>
      <c r="C450" s="217" t="s">
        <v>18</v>
      </c>
      <c r="D450" s="206"/>
      <c r="E450" s="74"/>
      <c r="F450" s="75"/>
      <c r="G450" s="74"/>
      <c r="H450" s="76"/>
      <c r="I450" s="105"/>
      <c r="J450" s="106"/>
      <c r="K450" s="107"/>
      <c r="L450" s="80"/>
      <c r="M450" s="81">
        <f t="shared" si="257"/>
        <v>0</v>
      </c>
      <c r="N450" s="82"/>
      <c r="O450" s="83">
        <f t="shared" si="258"/>
        <v>0</v>
      </c>
      <c r="P450" s="83">
        <f t="shared" si="259"/>
        <v>0</v>
      </c>
      <c r="Q450" s="108"/>
      <c r="R450" s="80"/>
      <c r="S450" s="81">
        <f t="shared" si="260"/>
        <v>0</v>
      </c>
      <c r="T450" s="82"/>
      <c r="U450" s="83">
        <f t="shared" si="261"/>
        <v>0</v>
      </c>
      <c r="V450" s="83">
        <f t="shared" si="262"/>
        <v>0</v>
      </c>
      <c r="W450" s="109"/>
      <c r="X450" s="80"/>
      <c r="Y450" s="81">
        <f t="shared" si="263"/>
        <v>0</v>
      </c>
      <c r="Z450" s="82"/>
      <c r="AA450" s="83">
        <f t="shared" si="264"/>
        <v>0</v>
      </c>
      <c r="AB450" s="83">
        <f t="shared" si="265"/>
        <v>0</v>
      </c>
      <c r="AC450" s="109"/>
      <c r="AD450" s="85" t="e">
        <f t="shared" si="247"/>
        <v>#DIV/0!</v>
      </c>
      <c r="AE450" s="86"/>
      <c r="AF450" s="87"/>
      <c r="AG450" s="88"/>
      <c r="AH450" s="114"/>
      <c r="AI450" s="86"/>
      <c r="AJ450" s="87"/>
      <c r="AK450" s="88"/>
      <c r="AL450" s="114"/>
      <c r="AM450" s="86">
        <v>2689.0756302521008</v>
      </c>
      <c r="AN450" s="87">
        <f t="shared" si="274"/>
        <v>510.92436974789916</v>
      </c>
      <c r="AO450" s="90">
        <f t="shared" si="275"/>
        <v>3200</v>
      </c>
      <c r="AP450" s="91" t="s">
        <v>1233</v>
      </c>
      <c r="AQ450" s="113">
        <v>2664.9</v>
      </c>
      <c r="AR450" s="111">
        <v>625.1</v>
      </c>
      <c r="AS450" s="112">
        <v>3290</v>
      </c>
      <c r="AT450" s="91" t="s">
        <v>1234</v>
      </c>
      <c r="AU450" s="86"/>
      <c r="AV450" s="87"/>
      <c r="AW450" s="90"/>
      <c r="AX450" s="197"/>
      <c r="AZ450" s="92"/>
      <c r="BB450" s="99"/>
      <c r="BC450" s="93"/>
      <c r="BD450" s="93"/>
      <c r="BE450" s="93"/>
      <c r="BF450" s="93"/>
      <c r="BG450" s="93"/>
      <c r="BH450" s="93">
        <f t="shared" si="276"/>
        <v>2689.0756302521008</v>
      </c>
      <c r="BI450" s="93">
        <f>+AQ450</f>
        <v>2664.9</v>
      </c>
      <c r="BJ450" s="93"/>
      <c r="BK450" s="94">
        <f t="shared" si="248"/>
        <v>2</v>
      </c>
      <c r="BM450" s="95">
        <f t="shared" si="249"/>
        <v>2676.9878151260505</v>
      </c>
      <c r="BN450" s="96">
        <f t="shared" si="250"/>
        <v>2689.0756302521008</v>
      </c>
      <c r="BO450" s="248">
        <f>(SUM(BB450:BJ450)-BN450)/(BK450-1)</f>
        <v>2664.9</v>
      </c>
      <c r="BP450" s="183">
        <f t="shared" si="251"/>
        <v>2676.960524000835</v>
      </c>
      <c r="BQ450" s="184">
        <f t="shared" si="252"/>
        <v>17.09475209071908</v>
      </c>
      <c r="BR450" s="232">
        <f t="shared" si="253"/>
        <v>6.3858161752275832E-3</v>
      </c>
      <c r="BS450" s="184"/>
      <c r="BT450" s="97"/>
      <c r="BU450" s="171">
        <f t="shared" si="254"/>
        <v>2677</v>
      </c>
      <c r="BV450" s="175">
        <f t="shared" si="255"/>
        <v>509</v>
      </c>
      <c r="BW450" s="176">
        <f t="shared" si="256"/>
        <v>3186</v>
      </c>
    </row>
    <row r="451" spans="1:209" ht="84.95" customHeight="1" x14ac:dyDescent="0.3">
      <c r="A451" s="214">
        <v>610</v>
      </c>
      <c r="B451" s="104" t="s">
        <v>1237</v>
      </c>
      <c r="C451" s="217" t="s">
        <v>18</v>
      </c>
      <c r="D451" s="206"/>
      <c r="E451" s="74"/>
      <c r="F451" s="75"/>
      <c r="G451" s="74"/>
      <c r="H451" s="76"/>
      <c r="I451" s="105"/>
      <c r="J451" s="106"/>
      <c r="K451" s="107"/>
      <c r="L451" s="80"/>
      <c r="M451" s="81">
        <f t="shared" si="257"/>
        <v>0</v>
      </c>
      <c r="N451" s="82"/>
      <c r="O451" s="83">
        <f t="shared" si="258"/>
        <v>0</v>
      </c>
      <c r="P451" s="83">
        <f t="shared" si="259"/>
        <v>0</v>
      </c>
      <c r="Q451" s="108"/>
      <c r="R451" s="80"/>
      <c r="S451" s="81">
        <f t="shared" si="260"/>
        <v>0</v>
      </c>
      <c r="T451" s="82"/>
      <c r="U451" s="83">
        <f t="shared" si="261"/>
        <v>0</v>
      </c>
      <c r="V451" s="83">
        <f t="shared" si="262"/>
        <v>0</v>
      </c>
      <c r="W451" s="109"/>
      <c r="X451" s="80"/>
      <c r="Y451" s="81">
        <f t="shared" si="263"/>
        <v>0</v>
      </c>
      <c r="Z451" s="82"/>
      <c r="AA451" s="83">
        <f t="shared" si="264"/>
        <v>0</v>
      </c>
      <c r="AB451" s="83">
        <f t="shared" si="265"/>
        <v>0</v>
      </c>
      <c r="AC451" s="109"/>
      <c r="AD451" s="85" t="e">
        <f t="shared" si="247"/>
        <v>#DIV/0!</v>
      </c>
      <c r="AE451" s="86"/>
      <c r="AF451" s="87"/>
      <c r="AG451" s="88"/>
      <c r="AH451" s="114"/>
      <c r="AI451" s="86"/>
      <c r="AJ451" s="87"/>
      <c r="AK451" s="88"/>
      <c r="AL451" s="114"/>
      <c r="AM451" s="86">
        <v>8151.2605042016812</v>
      </c>
      <c r="AN451" s="87">
        <f t="shared" si="274"/>
        <v>1548.7394957983195</v>
      </c>
      <c r="AO451" s="90">
        <f t="shared" si="275"/>
        <v>9700</v>
      </c>
      <c r="AP451" s="91" t="s">
        <v>1238</v>
      </c>
      <c r="AQ451" s="113">
        <v>7929.9</v>
      </c>
      <c r="AR451" s="111">
        <v>1860.1</v>
      </c>
      <c r="AS451" s="112">
        <v>9790</v>
      </c>
      <c r="AT451" s="91" t="s">
        <v>1239</v>
      </c>
      <c r="AU451" s="86"/>
      <c r="AV451" s="87"/>
      <c r="AW451" s="90"/>
      <c r="AX451" s="197"/>
      <c r="AZ451" s="92"/>
      <c r="BB451" s="99"/>
      <c r="BC451" s="93"/>
      <c r="BD451" s="93"/>
      <c r="BE451" s="93"/>
      <c r="BF451" s="93"/>
      <c r="BG451" s="93"/>
      <c r="BH451" s="93">
        <f t="shared" si="276"/>
        <v>8151.2605042016812</v>
      </c>
      <c r="BI451" s="93">
        <f>+AQ451</f>
        <v>7929.9</v>
      </c>
      <c r="BJ451" s="93"/>
      <c r="BK451" s="94">
        <f t="shared" si="248"/>
        <v>2</v>
      </c>
      <c r="BM451" s="95">
        <f t="shared" si="249"/>
        <v>8040.5802521008409</v>
      </c>
      <c r="BN451" s="96">
        <f t="shared" si="250"/>
        <v>8151.2605042016812</v>
      </c>
      <c r="BO451" s="248">
        <f>(SUM(BB451:BJ451)-BN451)/(BK451-1)</f>
        <v>7929.9000000000005</v>
      </c>
      <c r="BP451" s="183">
        <f t="shared" si="251"/>
        <v>8039.8184477181394</v>
      </c>
      <c r="BQ451" s="184">
        <f t="shared" si="252"/>
        <v>156.52551360788229</v>
      </c>
      <c r="BR451" s="232">
        <f t="shared" si="253"/>
        <v>1.9466942521590445E-2</v>
      </c>
      <c r="BS451" s="184"/>
      <c r="BT451" s="97"/>
      <c r="BU451" s="171">
        <f t="shared" si="254"/>
        <v>8041</v>
      </c>
      <c r="BV451" s="175">
        <f t="shared" si="255"/>
        <v>1528</v>
      </c>
      <c r="BW451" s="176">
        <f t="shared" si="256"/>
        <v>9569</v>
      </c>
    </row>
    <row r="452" spans="1:209" s="117" customFormat="1" ht="84.95" customHeight="1" x14ac:dyDescent="0.3">
      <c r="A452" s="214">
        <v>611</v>
      </c>
      <c r="B452" s="104" t="s">
        <v>1240</v>
      </c>
      <c r="C452" s="217" t="s">
        <v>101</v>
      </c>
      <c r="D452" s="206"/>
      <c r="E452" s="74"/>
      <c r="F452" s="75"/>
      <c r="G452" s="74"/>
      <c r="H452" s="76"/>
      <c r="I452" s="105"/>
      <c r="J452" s="106"/>
      <c r="K452" s="107"/>
      <c r="L452" s="80"/>
      <c r="M452" s="81">
        <f t="shared" si="257"/>
        <v>0</v>
      </c>
      <c r="N452" s="82"/>
      <c r="O452" s="83">
        <f t="shared" si="258"/>
        <v>0</v>
      </c>
      <c r="P452" s="83">
        <f t="shared" si="259"/>
        <v>0</v>
      </c>
      <c r="Q452" s="108"/>
      <c r="R452" s="80"/>
      <c r="S452" s="81">
        <f t="shared" si="260"/>
        <v>0</v>
      </c>
      <c r="T452" s="82"/>
      <c r="U452" s="83">
        <f t="shared" si="261"/>
        <v>0</v>
      </c>
      <c r="V452" s="83">
        <f t="shared" si="262"/>
        <v>0</v>
      </c>
      <c r="W452" s="109"/>
      <c r="X452" s="80"/>
      <c r="Y452" s="81">
        <f t="shared" si="263"/>
        <v>0</v>
      </c>
      <c r="Z452" s="82"/>
      <c r="AA452" s="83">
        <f t="shared" si="264"/>
        <v>0</v>
      </c>
      <c r="AB452" s="83">
        <f t="shared" si="265"/>
        <v>0</v>
      </c>
      <c r="AC452" s="109"/>
      <c r="AD452" s="85" t="e">
        <f t="shared" si="247"/>
        <v>#DIV/0!</v>
      </c>
      <c r="AE452" s="86"/>
      <c r="AF452" s="87"/>
      <c r="AG452" s="88"/>
      <c r="AH452" s="114"/>
      <c r="AI452" s="86"/>
      <c r="AJ452" s="87"/>
      <c r="AK452" s="88"/>
      <c r="AL452" s="114"/>
      <c r="AM452" s="86">
        <v>17226.89075630252</v>
      </c>
      <c r="AN452" s="87">
        <f t="shared" si="274"/>
        <v>3273.1092436974791</v>
      </c>
      <c r="AO452" s="90">
        <f t="shared" si="275"/>
        <v>20500</v>
      </c>
      <c r="AP452" s="91" t="s">
        <v>1241</v>
      </c>
      <c r="AQ452" s="86"/>
      <c r="AR452" s="87"/>
      <c r="AS452" s="90"/>
      <c r="AT452" s="91"/>
      <c r="AU452" s="86"/>
      <c r="AV452" s="87"/>
      <c r="AW452" s="90"/>
      <c r="AX452" s="197"/>
      <c r="AY452" s="243"/>
      <c r="AZ452" s="92"/>
      <c r="BA452" s="29"/>
      <c r="BB452" s="99"/>
      <c r="BC452" s="93"/>
      <c r="BD452" s="93"/>
      <c r="BE452" s="93"/>
      <c r="BF452" s="93"/>
      <c r="BG452" s="93"/>
      <c r="BH452" s="93">
        <f t="shared" si="276"/>
        <v>17226.89075630252</v>
      </c>
      <c r="BI452" s="93"/>
      <c r="BJ452" s="93"/>
      <c r="BK452" s="94">
        <f t="shared" si="248"/>
        <v>1</v>
      </c>
      <c r="BL452" s="35"/>
      <c r="BM452" s="95">
        <f t="shared" si="249"/>
        <v>17226.89075630252</v>
      </c>
      <c r="BN452" s="96">
        <f t="shared" si="250"/>
        <v>17226.89075630252</v>
      </c>
      <c r="BO452" s="248">
        <f>+BM452</f>
        <v>17226.89075630252</v>
      </c>
      <c r="BP452" s="183">
        <f t="shared" si="251"/>
        <v>17226.89075630252</v>
      </c>
      <c r="BQ452" s="184">
        <f t="shared" si="252"/>
        <v>0</v>
      </c>
      <c r="BR452" s="232">
        <f t="shared" si="253"/>
        <v>0</v>
      </c>
      <c r="BS452" s="184"/>
      <c r="BT452" s="97"/>
      <c r="BU452" s="171">
        <f t="shared" si="254"/>
        <v>17227</v>
      </c>
      <c r="BV452" s="175">
        <f t="shared" si="255"/>
        <v>3273</v>
      </c>
      <c r="BW452" s="176">
        <f t="shared" si="256"/>
        <v>20500</v>
      </c>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row>
    <row r="453" spans="1:209" ht="84.95" customHeight="1" x14ac:dyDescent="0.3">
      <c r="A453" s="214">
        <v>612</v>
      </c>
      <c r="B453" s="104" t="s">
        <v>1242</v>
      </c>
      <c r="C453" s="217" t="s">
        <v>18</v>
      </c>
      <c r="D453" s="206">
        <v>80000</v>
      </c>
      <c r="E453" s="74">
        <f>+D453*0.0562</f>
        <v>4496</v>
      </c>
      <c r="F453" s="75">
        <f>+E453+D453</f>
        <v>84496</v>
      </c>
      <c r="G453" s="74">
        <f>+F453*0.19</f>
        <v>16054.24</v>
      </c>
      <c r="H453" s="76">
        <f>+G453+F453</f>
        <v>100550.24</v>
      </c>
      <c r="I453" s="105"/>
      <c r="J453" s="106"/>
      <c r="K453" s="107"/>
      <c r="L453" s="80"/>
      <c r="M453" s="81">
        <f t="shared" si="257"/>
        <v>0</v>
      </c>
      <c r="N453" s="82"/>
      <c r="O453" s="83">
        <f t="shared" si="258"/>
        <v>0</v>
      </c>
      <c r="P453" s="83">
        <f t="shared" si="259"/>
        <v>0</v>
      </c>
      <c r="Q453" s="108"/>
      <c r="R453" s="80"/>
      <c r="S453" s="81">
        <f t="shared" si="260"/>
        <v>0</v>
      </c>
      <c r="T453" s="82"/>
      <c r="U453" s="83">
        <f t="shared" si="261"/>
        <v>0</v>
      </c>
      <c r="V453" s="83">
        <f t="shared" si="262"/>
        <v>0</v>
      </c>
      <c r="W453" s="109"/>
      <c r="X453" s="80"/>
      <c r="Y453" s="81">
        <f t="shared" si="263"/>
        <v>0</v>
      </c>
      <c r="Z453" s="82"/>
      <c r="AA453" s="83">
        <f t="shared" si="264"/>
        <v>0</v>
      </c>
      <c r="AB453" s="83">
        <f t="shared" si="265"/>
        <v>0</v>
      </c>
      <c r="AC453" s="109"/>
      <c r="AD453" s="85" t="e">
        <f t="shared" si="247"/>
        <v>#DIV/0!</v>
      </c>
      <c r="AE453" s="86"/>
      <c r="AF453" s="87"/>
      <c r="AG453" s="88"/>
      <c r="AH453" s="114"/>
      <c r="AI453" s="86"/>
      <c r="AJ453" s="87"/>
      <c r="AK453" s="88"/>
      <c r="AL453" s="114"/>
      <c r="AM453" s="86"/>
      <c r="AN453" s="87"/>
      <c r="AO453" s="90"/>
      <c r="AP453" s="91"/>
      <c r="AQ453" s="86"/>
      <c r="AR453" s="87"/>
      <c r="AS453" s="90"/>
      <c r="AT453" s="91"/>
      <c r="AU453" s="86"/>
      <c r="AV453" s="87"/>
      <c r="AW453" s="90"/>
      <c r="AX453" s="197"/>
      <c r="AZ453" s="92"/>
      <c r="BB453" s="99">
        <f>+F453*1.09</f>
        <v>92100.640000000014</v>
      </c>
      <c r="BC453" s="93"/>
      <c r="BD453" s="93"/>
      <c r="BE453" s="93"/>
      <c r="BF453" s="93"/>
      <c r="BG453" s="93"/>
      <c r="BH453" s="93"/>
      <c r="BI453" s="93"/>
      <c r="BJ453" s="93"/>
      <c r="BK453" s="94">
        <f t="shared" si="248"/>
        <v>1</v>
      </c>
      <c r="BM453" s="95">
        <f t="shared" si="249"/>
        <v>92100.640000000014</v>
      </c>
      <c r="BN453" s="96">
        <f t="shared" si="250"/>
        <v>92100.640000000014</v>
      </c>
      <c r="BO453" s="248">
        <f>+BM453</f>
        <v>92100.640000000014</v>
      </c>
      <c r="BP453" s="183">
        <f t="shared" si="251"/>
        <v>92100.640000000014</v>
      </c>
      <c r="BQ453" s="184">
        <f t="shared" si="252"/>
        <v>0</v>
      </c>
      <c r="BR453" s="232">
        <f t="shared" si="253"/>
        <v>0</v>
      </c>
      <c r="BS453" s="184"/>
      <c r="BT453" s="97"/>
      <c r="BU453" s="171">
        <f t="shared" si="254"/>
        <v>92101</v>
      </c>
      <c r="BV453" s="175">
        <f t="shared" si="255"/>
        <v>17499</v>
      </c>
      <c r="BW453" s="176">
        <f t="shared" si="256"/>
        <v>109600</v>
      </c>
    </row>
    <row r="454" spans="1:209" ht="84.95" customHeight="1" x14ac:dyDescent="0.3">
      <c r="A454" s="214">
        <v>613</v>
      </c>
      <c r="B454" s="104" t="s">
        <v>1243</v>
      </c>
      <c r="C454" s="217" t="s">
        <v>18</v>
      </c>
      <c r="D454" s="206">
        <v>69480</v>
      </c>
      <c r="E454" s="74">
        <f>+D454*0.0562</f>
        <v>3904.7759999999998</v>
      </c>
      <c r="F454" s="75">
        <f>+E454+D454</f>
        <v>73384.775999999998</v>
      </c>
      <c r="G454" s="74">
        <f>+F454*0.19</f>
        <v>13943.10744</v>
      </c>
      <c r="H454" s="76">
        <f>+G454+F454</f>
        <v>87327.883440000005</v>
      </c>
      <c r="I454" s="105"/>
      <c r="J454" s="106"/>
      <c r="K454" s="107"/>
      <c r="L454" s="80"/>
      <c r="M454" s="81">
        <f t="shared" si="257"/>
        <v>0</v>
      </c>
      <c r="N454" s="82"/>
      <c r="O454" s="83">
        <f t="shared" si="258"/>
        <v>0</v>
      </c>
      <c r="P454" s="83">
        <f t="shared" si="259"/>
        <v>0</v>
      </c>
      <c r="Q454" s="108"/>
      <c r="R454" s="80"/>
      <c r="S454" s="81">
        <f t="shared" si="260"/>
        <v>0</v>
      </c>
      <c r="T454" s="82"/>
      <c r="U454" s="83">
        <f t="shared" si="261"/>
        <v>0</v>
      </c>
      <c r="V454" s="83">
        <f t="shared" si="262"/>
        <v>0</v>
      </c>
      <c r="W454" s="109"/>
      <c r="X454" s="80"/>
      <c r="Y454" s="81">
        <f t="shared" si="263"/>
        <v>0</v>
      </c>
      <c r="Z454" s="82"/>
      <c r="AA454" s="83">
        <f t="shared" si="264"/>
        <v>0</v>
      </c>
      <c r="AB454" s="83">
        <f t="shared" si="265"/>
        <v>0</v>
      </c>
      <c r="AC454" s="109"/>
      <c r="AD454" s="85" t="e">
        <f t="shared" si="247"/>
        <v>#DIV/0!</v>
      </c>
      <c r="AE454" s="86"/>
      <c r="AF454" s="87"/>
      <c r="AG454" s="88"/>
      <c r="AH454" s="114"/>
      <c r="AI454" s="86"/>
      <c r="AJ454" s="87"/>
      <c r="AK454" s="88"/>
      <c r="AL454" s="114"/>
      <c r="AM454" s="86"/>
      <c r="AN454" s="87"/>
      <c r="AO454" s="90"/>
      <c r="AP454" s="91"/>
      <c r="AQ454" s="86"/>
      <c r="AR454" s="87"/>
      <c r="AS454" s="90"/>
      <c r="AT454" s="91"/>
      <c r="AU454" s="86"/>
      <c r="AV454" s="87"/>
      <c r="AW454" s="90"/>
      <c r="AX454" s="197"/>
      <c r="AZ454" s="92"/>
      <c r="BB454" s="99">
        <f>+F454*1.09</f>
        <v>79989.405840000007</v>
      </c>
      <c r="BC454" s="93"/>
      <c r="BD454" s="93"/>
      <c r="BE454" s="93"/>
      <c r="BF454" s="93"/>
      <c r="BG454" s="93"/>
      <c r="BH454" s="93"/>
      <c r="BI454" s="93"/>
      <c r="BJ454" s="93"/>
      <c r="BK454" s="94">
        <f t="shared" si="248"/>
        <v>1</v>
      </c>
      <c r="BM454" s="95">
        <f t="shared" si="249"/>
        <v>79989.405840000007</v>
      </c>
      <c r="BN454" s="96">
        <f t="shared" si="250"/>
        <v>79989.405840000007</v>
      </c>
      <c r="BO454" s="248">
        <f>+BM454</f>
        <v>79989.405840000007</v>
      </c>
      <c r="BP454" s="183">
        <f t="shared" si="251"/>
        <v>79989.405840000007</v>
      </c>
      <c r="BQ454" s="184">
        <f t="shared" si="252"/>
        <v>0</v>
      </c>
      <c r="BR454" s="232">
        <f t="shared" si="253"/>
        <v>0</v>
      </c>
      <c r="BS454" s="184"/>
      <c r="BT454" s="97"/>
      <c r="BU454" s="171">
        <f t="shared" si="254"/>
        <v>79989</v>
      </c>
      <c r="BV454" s="175">
        <f t="shared" si="255"/>
        <v>15198</v>
      </c>
      <c r="BW454" s="176">
        <f t="shared" si="256"/>
        <v>95187</v>
      </c>
    </row>
    <row r="455" spans="1:209" s="127" customFormat="1" ht="84.95" customHeight="1" x14ac:dyDescent="0.3">
      <c r="A455" s="214">
        <v>614</v>
      </c>
      <c r="B455" s="104" t="s">
        <v>1493</v>
      </c>
      <c r="C455" s="217" t="s">
        <v>1244</v>
      </c>
      <c r="D455" s="206"/>
      <c r="E455" s="74"/>
      <c r="F455" s="75"/>
      <c r="G455" s="74"/>
      <c r="H455" s="76"/>
      <c r="I455" s="105"/>
      <c r="J455" s="106"/>
      <c r="K455" s="107"/>
      <c r="L455" s="80"/>
      <c r="M455" s="81">
        <f t="shared" si="257"/>
        <v>0</v>
      </c>
      <c r="N455" s="82"/>
      <c r="O455" s="83">
        <f t="shared" si="258"/>
        <v>0</v>
      </c>
      <c r="P455" s="83">
        <f t="shared" si="259"/>
        <v>0</v>
      </c>
      <c r="Q455" s="108"/>
      <c r="R455" s="80"/>
      <c r="S455" s="81">
        <f t="shared" si="260"/>
        <v>0</v>
      </c>
      <c r="T455" s="82"/>
      <c r="U455" s="83">
        <f t="shared" si="261"/>
        <v>0</v>
      </c>
      <c r="V455" s="83">
        <f t="shared" si="262"/>
        <v>0</v>
      </c>
      <c r="W455" s="109"/>
      <c r="X455" s="80"/>
      <c r="Y455" s="81">
        <f t="shared" si="263"/>
        <v>0</v>
      </c>
      <c r="Z455" s="82"/>
      <c r="AA455" s="83">
        <f t="shared" si="264"/>
        <v>0</v>
      </c>
      <c r="AB455" s="83">
        <f t="shared" si="265"/>
        <v>0</v>
      </c>
      <c r="AC455" s="109"/>
      <c r="AD455" s="85" t="e">
        <f t="shared" si="247"/>
        <v>#DIV/0!</v>
      </c>
      <c r="AE455" s="86"/>
      <c r="AF455" s="87"/>
      <c r="AG455" s="88"/>
      <c r="AH455" s="114"/>
      <c r="AI455" s="86"/>
      <c r="AJ455" s="87"/>
      <c r="AK455" s="88"/>
      <c r="AL455" s="114"/>
      <c r="AM455" s="86">
        <v>4957.9831932773113</v>
      </c>
      <c r="AN455" s="87">
        <f t="shared" ref="AN455:AN460" si="277">+AM455*0.19</f>
        <v>942.01680672268913</v>
      </c>
      <c r="AO455" s="90">
        <f t="shared" ref="AO455:AO460" si="278">+AN455+AM455</f>
        <v>5900</v>
      </c>
      <c r="AP455" s="91" t="s">
        <v>1245</v>
      </c>
      <c r="AQ455" s="86"/>
      <c r="AR455" s="87"/>
      <c r="AS455" s="90"/>
      <c r="AT455" s="91"/>
      <c r="AU455" s="86"/>
      <c r="AV455" s="87"/>
      <c r="AW455" s="90"/>
      <c r="AX455" s="197"/>
      <c r="AY455" s="243"/>
      <c r="AZ455" s="92"/>
      <c r="BA455" s="29"/>
      <c r="BB455" s="99"/>
      <c r="BC455" s="93"/>
      <c r="BD455" s="93"/>
      <c r="BE455" s="93"/>
      <c r="BF455" s="93"/>
      <c r="BG455" s="93"/>
      <c r="BH455" s="93">
        <f t="shared" ref="BH455:BH460" si="279">+AM455</f>
        <v>4957.9831932773113</v>
      </c>
      <c r="BI455" s="93"/>
      <c r="BJ455" s="93"/>
      <c r="BK455" s="94">
        <f t="shared" si="248"/>
        <v>1</v>
      </c>
      <c r="BL455" s="35"/>
      <c r="BM455" s="95">
        <f t="shared" si="249"/>
        <v>4957.9831932773113</v>
      </c>
      <c r="BN455" s="96">
        <f t="shared" si="250"/>
        <v>4957.9831932773113</v>
      </c>
      <c r="BO455" s="248">
        <f>+BM455</f>
        <v>4957.9831932773113</v>
      </c>
      <c r="BP455" s="183">
        <f t="shared" si="251"/>
        <v>4957.9831932773113</v>
      </c>
      <c r="BQ455" s="184">
        <f t="shared" si="252"/>
        <v>0</v>
      </c>
      <c r="BR455" s="232">
        <f t="shared" si="253"/>
        <v>0</v>
      </c>
      <c r="BS455" s="184"/>
      <c r="BT455" s="97"/>
      <c r="BU455" s="171">
        <f t="shared" si="254"/>
        <v>4958</v>
      </c>
      <c r="BV455" s="175">
        <f t="shared" si="255"/>
        <v>942</v>
      </c>
      <c r="BW455" s="176">
        <f t="shared" si="256"/>
        <v>5900</v>
      </c>
      <c r="BX455" s="35"/>
      <c r="BY455" s="35"/>
      <c r="BZ455" s="35"/>
      <c r="CA455" s="35"/>
      <c r="CB455" s="35"/>
      <c r="CC455" s="35"/>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row>
    <row r="456" spans="1:209" ht="84.95" customHeight="1" x14ac:dyDescent="0.3">
      <c r="A456" s="214">
        <v>615</v>
      </c>
      <c r="B456" s="104" t="s">
        <v>1246</v>
      </c>
      <c r="C456" s="217" t="s">
        <v>18</v>
      </c>
      <c r="D456" s="206"/>
      <c r="E456" s="74"/>
      <c r="F456" s="75"/>
      <c r="G456" s="74"/>
      <c r="H456" s="76"/>
      <c r="I456" s="105"/>
      <c r="J456" s="106"/>
      <c r="K456" s="107"/>
      <c r="L456" s="80"/>
      <c r="M456" s="81">
        <f t="shared" si="257"/>
        <v>0</v>
      </c>
      <c r="N456" s="82"/>
      <c r="O456" s="83">
        <f t="shared" si="258"/>
        <v>0</v>
      </c>
      <c r="P456" s="83">
        <f t="shared" si="259"/>
        <v>0</v>
      </c>
      <c r="Q456" s="108"/>
      <c r="R456" s="80"/>
      <c r="S456" s="81">
        <f t="shared" si="260"/>
        <v>0</v>
      </c>
      <c r="T456" s="82"/>
      <c r="U456" s="83">
        <f t="shared" si="261"/>
        <v>0</v>
      </c>
      <c r="V456" s="83">
        <f t="shared" si="262"/>
        <v>0</v>
      </c>
      <c r="W456" s="109"/>
      <c r="X456" s="80"/>
      <c r="Y456" s="81">
        <f t="shared" si="263"/>
        <v>0</v>
      </c>
      <c r="Z456" s="82"/>
      <c r="AA456" s="83">
        <f t="shared" si="264"/>
        <v>0</v>
      </c>
      <c r="AB456" s="83">
        <f t="shared" si="265"/>
        <v>0</v>
      </c>
      <c r="AC456" s="109"/>
      <c r="AD456" s="85" t="e">
        <f t="shared" ref="AD456:AD519" si="280">AVERAGE(N456,T456,Z456)</f>
        <v>#DIV/0!</v>
      </c>
      <c r="AE456" s="86"/>
      <c r="AF456" s="87"/>
      <c r="AG456" s="88"/>
      <c r="AH456" s="114"/>
      <c r="AI456" s="86"/>
      <c r="AJ456" s="87"/>
      <c r="AK456" s="88"/>
      <c r="AL456" s="114"/>
      <c r="AM456" s="86">
        <v>16722.689075630253</v>
      </c>
      <c r="AN456" s="87">
        <f t="shared" si="277"/>
        <v>3177.3109243697481</v>
      </c>
      <c r="AO456" s="90">
        <f t="shared" si="278"/>
        <v>19900</v>
      </c>
      <c r="AP456" s="91" t="s">
        <v>1247</v>
      </c>
      <c r="AQ456" s="86"/>
      <c r="AR456" s="87"/>
      <c r="AS456" s="90"/>
      <c r="AT456" s="91"/>
      <c r="AU456" s="86"/>
      <c r="AV456" s="87"/>
      <c r="AW456" s="90"/>
      <c r="AX456" s="197"/>
      <c r="AZ456" s="92"/>
      <c r="BB456" s="99"/>
      <c r="BC456" s="93"/>
      <c r="BD456" s="93"/>
      <c r="BE456" s="93"/>
      <c r="BF456" s="93"/>
      <c r="BG456" s="93"/>
      <c r="BH456" s="93">
        <f t="shared" si="279"/>
        <v>16722.689075630253</v>
      </c>
      <c r="BI456" s="93"/>
      <c r="BJ456" s="93"/>
      <c r="BK456" s="94">
        <f t="shared" ref="BK456:BK519" si="281">COUNT(BB456:BJ456)</f>
        <v>1</v>
      </c>
      <c r="BM456" s="95">
        <f t="shared" ref="BM456:BM519" si="282">AVERAGE(BB456:BJ456)</f>
        <v>16722.689075630253</v>
      </c>
      <c r="BN456" s="96">
        <f t="shared" ref="BN456:BN519" si="283">MAX(BB456:BJ456)</f>
        <v>16722.689075630253</v>
      </c>
      <c r="BO456" s="248">
        <f>+BM456</f>
        <v>16722.689075630253</v>
      </c>
      <c r="BP456" s="183">
        <f t="shared" ref="BP456:BP519" si="284">GEOMEAN(BB456:BJ456)</f>
        <v>16722.689075630253</v>
      </c>
      <c r="BQ456" s="184">
        <f t="shared" ref="BQ456:BQ519" si="285">IF(BK456=1,0,STDEVA(BB456:BJ456))</f>
        <v>0</v>
      </c>
      <c r="BR456" s="232">
        <f t="shared" ref="BR456:BR519" si="286">+BQ456/BM456</f>
        <v>0</v>
      </c>
      <c r="BS456" s="184"/>
      <c r="BT456" s="97"/>
      <c r="BU456" s="171">
        <f t="shared" ref="BU456:BU519" si="287">ROUND(BM456,0)</f>
        <v>16723</v>
      </c>
      <c r="BV456" s="175">
        <f t="shared" ref="BV456:BV519" si="288">ROUND((BU456*0.19),0)</f>
        <v>3177</v>
      </c>
      <c r="BW456" s="176">
        <f t="shared" ref="BW456:BW519" si="289">+BV456+BU456</f>
        <v>19900</v>
      </c>
    </row>
    <row r="457" spans="1:209" ht="84.95" customHeight="1" x14ac:dyDescent="0.3">
      <c r="A457" s="214">
        <v>616</v>
      </c>
      <c r="B457" s="104" t="s">
        <v>1248</v>
      </c>
      <c r="C457" s="217" t="s">
        <v>18</v>
      </c>
      <c r="D457" s="206"/>
      <c r="E457" s="74"/>
      <c r="F457" s="75"/>
      <c r="G457" s="74"/>
      <c r="H457" s="76"/>
      <c r="I457" s="105"/>
      <c r="J457" s="106"/>
      <c r="K457" s="107"/>
      <c r="L457" s="80"/>
      <c r="M457" s="81">
        <f t="shared" ref="M457:M520" si="290">+L457*0.0562</f>
        <v>0</v>
      </c>
      <c r="N457" s="82"/>
      <c r="O457" s="83">
        <f t="shared" ref="O457:O520" si="291">+N457*0.19</f>
        <v>0</v>
      </c>
      <c r="P457" s="83">
        <f t="shared" ref="P457:P520" si="292">+N457+O457</f>
        <v>0</v>
      </c>
      <c r="Q457" s="108"/>
      <c r="R457" s="80"/>
      <c r="S457" s="81">
        <f t="shared" ref="S457:S520" si="293">+R457*0.0562</f>
        <v>0</v>
      </c>
      <c r="T457" s="82"/>
      <c r="U457" s="83">
        <f t="shared" ref="U457:U520" si="294">+T457*0.19</f>
        <v>0</v>
      </c>
      <c r="V457" s="83">
        <f t="shared" ref="V457:V520" si="295">+T457+U457</f>
        <v>0</v>
      </c>
      <c r="W457" s="109"/>
      <c r="X457" s="80"/>
      <c r="Y457" s="81">
        <f t="shared" ref="Y457:Y520" si="296">+X457*0.0562</f>
        <v>0</v>
      </c>
      <c r="Z457" s="82"/>
      <c r="AA457" s="83">
        <f t="shared" ref="AA457:AA520" si="297">+Z457*0.19</f>
        <v>0</v>
      </c>
      <c r="AB457" s="83">
        <f t="shared" ref="AB457:AB520" si="298">+AA457+Z457</f>
        <v>0</v>
      </c>
      <c r="AC457" s="109"/>
      <c r="AD457" s="85" t="e">
        <f t="shared" si="280"/>
        <v>#DIV/0!</v>
      </c>
      <c r="AE457" s="86"/>
      <c r="AF457" s="87"/>
      <c r="AG457" s="88"/>
      <c r="AH457" s="114"/>
      <c r="AI457" s="86"/>
      <c r="AJ457" s="87"/>
      <c r="AK457" s="88"/>
      <c r="AL457" s="114"/>
      <c r="AM457" s="86">
        <v>46134.45378151261</v>
      </c>
      <c r="AN457" s="87">
        <f t="shared" si="277"/>
        <v>8765.5462184873959</v>
      </c>
      <c r="AO457" s="90">
        <f t="shared" si="278"/>
        <v>54900.000000000007</v>
      </c>
      <c r="AP457" s="91" t="s">
        <v>1249</v>
      </c>
      <c r="AQ457" s="113">
        <v>46161.9</v>
      </c>
      <c r="AR457" s="111">
        <v>10828.1</v>
      </c>
      <c r="AS457" s="112">
        <v>56990</v>
      </c>
      <c r="AT457" s="91" t="s">
        <v>1250</v>
      </c>
      <c r="AU457" s="86"/>
      <c r="AV457" s="87"/>
      <c r="AW457" s="90"/>
      <c r="AX457" s="197"/>
      <c r="AZ457" s="92"/>
      <c r="BB457" s="99"/>
      <c r="BC457" s="93"/>
      <c r="BD457" s="93"/>
      <c r="BE457" s="93"/>
      <c r="BF457" s="93"/>
      <c r="BG457" s="93"/>
      <c r="BH457" s="93">
        <f t="shared" si="279"/>
        <v>46134.45378151261</v>
      </c>
      <c r="BI457" s="93">
        <f>+AQ457</f>
        <v>46161.9</v>
      </c>
      <c r="BJ457" s="93"/>
      <c r="BK457" s="94">
        <f t="shared" si="281"/>
        <v>2</v>
      </c>
      <c r="BM457" s="95">
        <f t="shared" si="282"/>
        <v>46148.176890756309</v>
      </c>
      <c r="BN457" s="96">
        <f t="shared" si="283"/>
        <v>46161.9</v>
      </c>
      <c r="BO457" s="248">
        <f>(SUM(BB457:BJ457)-BN457)/(BK457-1)</f>
        <v>46134.453781512617</v>
      </c>
      <c r="BP457" s="183">
        <f t="shared" si="284"/>
        <v>46148.174850331918</v>
      </c>
      <c r="BQ457" s="184">
        <f t="shared" si="285"/>
        <v>19.407407210362393</v>
      </c>
      <c r="BR457" s="232">
        <f t="shared" si="286"/>
        <v>4.2054548018883464E-4</v>
      </c>
      <c r="BS457" s="184"/>
      <c r="BT457" s="97"/>
      <c r="BU457" s="171">
        <f t="shared" si="287"/>
        <v>46148</v>
      </c>
      <c r="BV457" s="175">
        <f t="shared" si="288"/>
        <v>8768</v>
      </c>
      <c r="BW457" s="176">
        <f t="shared" si="289"/>
        <v>54916</v>
      </c>
    </row>
    <row r="458" spans="1:209" s="120" customFormat="1" ht="84.95" customHeight="1" x14ac:dyDescent="0.3">
      <c r="A458" s="214">
        <v>617</v>
      </c>
      <c r="B458" s="104" t="s">
        <v>1251</v>
      </c>
      <c r="C458" s="217" t="s">
        <v>18</v>
      </c>
      <c r="D458" s="206"/>
      <c r="E458" s="74"/>
      <c r="F458" s="75"/>
      <c r="G458" s="74"/>
      <c r="H458" s="76"/>
      <c r="I458" s="105"/>
      <c r="J458" s="106"/>
      <c r="K458" s="107"/>
      <c r="L458" s="80"/>
      <c r="M458" s="81">
        <f t="shared" si="290"/>
        <v>0</v>
      </c>
      <c r="N458" s="82"/>
      <c r="O458" s="83">
        <f t="shared" si="291"/>
        <v>0</v>
      </c>
      <c r="P458" s="83">
        <f t="shared" si="292"/>
        <v>0</v>
      </c>
      <c r="Q458" s="108"/>
      <c r="R458" s="80"/>
      <c r="S458" s="81">
        <f t="shared" si="293"/>
        <v>0</v>
      </c>
      <c r="T458" s="82"/>
      <c r="U458" s="83">
        <f t="shared" si="294"/>
        <v>0</v>
      </c>
      <c r="V458" s="83">
        <f t="shared" si="295"/>
        <v>0</v>
      </c>
      <c r="W458" s="109"/>
      <c r="X458" s="80"/>
      <c r="Y458" s="81">
        <f t="shared" si="296"/>
        <v>0</v>
      </c>
      <c r="Z458" s="82"/>
      <c r="AA458" s="83">
        <f t="shared" si="297"/>
        <v>0</v>
      </c>
      <c r="AB458" s="83">
        <f t="shared" si="298"/>
        <v>0</v>
      </c>
      <c r="AC458" s="109"/>
      <c r="AD458" s="85" t="e">
        <f t="shared" si="280"/>
        <v>#DIV/0!</v>
      </c>
      <c r="AE458" s="86"/>
      <c r="AF458" s="87"/>
      <c r="AG458" s="88"/>
      <c r="AH458" s="114"/>
      <c r="AI458" s="86"/>
      <c r="AJ458" s="87"/>
      <c r="AK458" s="88"/>
      <c r="AL458" s="114"/>
      <c r="AM458" s="86">
        <v>30168.067226890758</v>
      </c>
      <c r="AN458" s="87">
        <f t="shared" si="277"/>
        <v>5731.9327731092444</v>
      </c>
      <c r="AO458" s="90">
        <f t="shared" si="278"/>
        <v>35900</v>
      </c>
      <c r="AP458" s="91" t="s">
        <v>1252</v>
      </c>
      <c r="AQ458" s="113">
        <v>13113.9</v>
      </c>
      <c r="AR458" s="111">
        <v>3076.1</v>
      </c>
      <c r="AS458" s="112">
        <v>16190</v>
      </c>
      <c r="AT458" s="91" t="s">
        <v>1253</v>
      </c>
      <c r="AU458" s="86"/>
      <c r="AV458" s="87"/>
      <c r="AW458" s="90"/>
      <c r="AX458" s="197"/>
      <c r="AY458" s="243"/>
      <c r="AZ458" s="92"/>
      <c r="BA458" s="29"/>
      <c r="BB458" s="99"/>
      <c r="BC458" s="93"/>
      <c r="BD458" s="93"/>
      <c r="BE458" s="93"/>
      <c r="BF458" s="93"/>
      <c r="BG458" s="93"/>
      <c r="BH458" s="93">
        <f t="shared" si="279"/>
        <v>30168.067226890758</v>
      </c>
      <c r="BI458" s="93">
        <f>+AQ458</f>
        <v>13113.9</v>
      </c>
      <c r="BJ458" s="93"/>
      <c r="BK458" s="94">
        <f t="shared" si="281"/>
        <v>2</v>
      </c>
      <c r="BL458" s="35"/>
      <c r="BM458" s="95">
        <f t="shared" si="282"/>
        <v>21640.98361344538</v>
      </c>
      <c r="BN458" s="96">
        <f t="shared" si="283"/>
        <v>30168.067226890758</v>
      </c>
      <c r="BO458" s="248">
        <f>(SUM(BB458:BJ458)-BN458)/(BK458-1)</f>
        <v>13113.900000000001</v>
      </c>
      <c r="BP458" s="183">
        <f t="shared" si="284"/>
        <v>19890.224151746574</v>
      </c>
      <c r="BQ458" s="184">
        <f t="shared" si="285"/>
        <v>12059.117293623825</v>
      </c>
      <c r="BR458" s="232">
        <f t="shared" si="286"/>
        <v>0.55723517512076426</v>
      </c>
      <c r="BS458" s="184"/>
      <c r="BT458" s="97"/>
      <c r="BU458" s="171">
        <f t="shared" si="287"/>
        <v>21641</v>
      </c>
      <c r="BV458" s="175">
        <f t="shared" si="288"/>
        <v>4112</v>
      </c>
      <c r="BW458" s="176">
        <f t="shared" si="289"/>
        <v>25753</v>
      </c>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row>
    <row r="459" spans="1:209" s="120" customFormat="1" ht="84.95" customHeight="1" x14ac:dyDescent="0.3">
      <c r="A459" s="214">
        <v>618</v>
      </c>
      <c r="B459" s="104" t="s">
        <v>1254</v>
      </c>
      <c r="C459" s="217" t="s">
        <v>18</v>
      </c>
      <c r="D459" s="206"/>
      <c r="E459" s="74"/>
      <c r="F459" s="75"/>
      <c r="G459" s="74"/>
      <c r="H459" s="76"/>
      <c r="I459" s="105"/>
      <c r="J459" s="106"/>
      <c r="K459" s="107"/>
      <c r="L459" s="80"/>
      <c r="M459" s="81">
        <f t="shared" si="290"/>
        <v>0</v>
      </c>
      <c r="N459" s="82"/>
      <c r="O459" s="83">
        <f t="shared" si="291"/>
        <v>0</v>
      </c>
      <c r="P459" s="83">
        <f t="shared" si="292"/>
        <v>0</v>
      </c>
      <c r="Q459" s="108"/>
      <c r="R459" s="80"/>
      <c r="S459" s="81">
        <f t="shared" si="293"/>
        <v>0</v>
      </c>
      <c r="T459" s="82"/>
      <c r="U459" s="83">
        <f t="shared" si="294"/>
        <v>0</v>
      </c>
      <c r="V459" s="83">
        <f t="shared" si="295"/>
        <v>0</v>
      </c>
      <c r="W459" s="109"/>
      <c r="X459" s="80"/>
      <c r="Y459" s="81">
        <f t="shared" si="296"/>
        <v>0</v>
      </c>
      <c r="Z459" s="82"/>
      <c r="AA459" s="83">
        <f t="shared" si="297"/>
        <v>0</v>
      </c>
      <c r="AB459" s="83">
        <f t="shared" si="298"/>
        <v>0</v>
      </c>
      <c r="AC459" s="109"/>
      <c r="AD459" s="85" t="e">
        <f t="shared" si="280"/>
        <v>#DIV/0!</v>
      </c>
      <c r="AE459" s="86"/>
      <c r="AF459" s="87"/>
      <c r="AG459" s="88"/>
      <c r="AH459" s="114"/>
      <c r="AI459" s="86"/>
      <c r="AJ459" s="87"/>
      <c r="AK459" s="88"/>
      <c r="AL459" s="114"/>
      <c r="AM459" s="86">
        <v>251.26050420168067</v>
      </c>
      <c r="AN459" s="87">
        <f t="shared" si="277"/>
        <v>47.739495798319332</v>
      </c>
      <c r="AO459" s="90">
        <f t="shared" si="278"/>
        <v>299</v>
      </c>
      <c r="AP459" s="91" t="s">
        <v>1255</v>
      </c>
      <c r="AQ459" s="113">
        <v>263.25</v>
      </c>
      <c r="AR459" s="111">
        <v>61.75</v>
      </c>
      <c r="AS459" s="112">
        <v>325</v>
      </c>
      <c r="AT459" s="91" t="s">
        <v>1256</v>
      </c>
      <c r="AU459" s="86"/>
      <c r="AV459" s="87"/>
      <c r="AW459" s="90"/>
      <c r="AX459" s="197"/>
      <c r="AY459" s="243"/>
      <c r="AZ459" s="92"/>
      <c r="BA459" s="29"/>
      <c r="BB459" s="99"/>
      <c r="BC459" s="93"/>
      <c r="BD459" s="93"/>
      <c r="BE459" s="93"/>
      <c r="BF459" s="93"/>
      <c r="BG459" s="93"/>
      <c r="BH459" s="93">
        <f t="shared" si="279"/>
        <v>251.26050420168067</v>
      </c>
      <c r="BI459" s="93">
        <f>+AQ459</f>
        <v>263.25</v>
      </c>
      <c r="BJ459" s="93"/>
      <c r="BK459" s="94">
        <f t="shared" si="281"/>
        <v>2</v>
      </c>
      <c r="BL459" s="35"/>
      <c r="BM459" s="95">
        <f t="shared" si="282"/>
        <v>257.25525210084032</v>
      </c>
      <c r="BN459" s="96">
        <f t="shared" si="283"/>
        <v>263.25</v>
      </c>
      <c r="BO459" s="248">
        <f>(SUM(BB459:BJ459)-BN459)/(BK459-1)</f>
        <v>251.26050420168065</v>
      </c>
      <c r="BP459" s="183">
        <f t="shared" si="284"/>
        <v>257.18539564114531</v>
      </c>
      <c r="BQ459" s="184">
        <f t="shared" si="285"/>
        <v>8.4778537819992135</v>
      </c>
      <c r="BR459" s="232">
        <f t="shared" si="286"/>
        <v>3.2955027012144415E-2</v>
      </c>
      <c r="BS459" s="184"/>
      <c r="BT459" s="97"/>
      <c r="BU459" s="171">
        <f t="shared" si="287"/>
        <v>257</v>
      </c>
      <c r="BV459" s="175">
        <f t="shared" si="288"/>
        <v>49</v>
      </c>
      <c r="BW459" s="176">
        <f t="shared" si="289"/>
        <v>306</v>
      </c>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row>
    <row r="460" spans="1:209" s="120" customFormat="1" ht="84.95" customHeight="1" x14ac:dyDescent="0.3">
      <c r="A460" s="214">
        <v>619</v>
      </c>
      <c r="B460" s="104" t="s">
        <v>1494</v>
      </c>
      <c r="C460" s="217" t="s">
        <v>18</v>
      </c>
      <c r="D460" s="206"/>
      <c r="E460" s="74"/>
      <c r="F460" s="75"/>
      <c r="G460" s="74"/>
      <c r="H460" s="76"/>
      <c r="I460" s="105"/>
      <c r="J460" s="106"/>
      <c r="K460" s="107"/>
      <c r="L460" s="80"/>
      <c r="M460" s="81">
        <f t="shared" si="290"/>
        <v>0</v>
      </c>
      <c r="N460" s="82"/>
      <c r="O460" s="83">
        <f t="shared" si="291"/>
        <v>0</v>
      </c>
      <c r="P460" s="83">
        <f t="shared" si="292"/>
        <v>0</v>
      </c>
      <c r="Q460" s="108"/>
      <c r="R460" s="80"/>
      <c r="S460" s="81">
        <f t="shared" si="293"/>
        <v>0</v>
      </c>
      <c r="T460" s="82"/>
      <c r="U460" s="83">
        <f t="shared" si="294"/>
        <v>0</v>
      </c>
      <c r="V460" s="83">
        <f t="shared" si="295"/>
        <v>0</v>
      </c>
      <c r="W460" s="109"/>
      <c r="X460" s="80"/>
      <c r="Y460" s="81">
        <f t="shared" si="296"/>
        <v>0</v>
      </c>
      <c r="Z460" s="82"/>
      <c r="AA460" s="83">
        <f t="shared" si="297"/>
        <v>0</v>
      </c>
      <c r="AB460" s="83">
        <f t="shared" si="298"/>
        <v>0</v>
      </c>
      <c r="AC460" s="109"/>
      <c r="AD460" s="85" t="e">
        <f t="shared" si="280"/>
        <v>#DIV/0!</v>
      </c>
      <c r="AE460" s="86"/>
      <c r="AF460" s="87"/>
      <c r="AG460" s="88"/>
      <c r="AH460" s="114"/>
      <c r="AI460" s="86"/>
      <c r="AJ460" s="87"/>
      <c r="AK460" s="88"/>
      <c r="AL460" s="114"/>
      <c r="AM460" s="86">
        <v>65462.184873949584</v>
      </c>
      <c r="AN460" s="87">
        <f t="shared" si="277"/>
        <v>12437.815126050422</v>
      </c>
      <c r="AO460" s="90">
        <f t="shared" si="278"/>
        <v>77900</v>
      </c>
      <c r="AP460" s="91" t="s">
        <v>1257</v>
      </c>
      <c r="AQ460" s="86"/>
      <c r="AR460" s="87"/>
      <c r="AS460" s="90"/>
      <c r="AT460" s="91"/>
      <c r="AU460" s="86"/>
      <c r="AV460" s="87"/>
      <c r="AW460" s="90"/>
      <c r="AX460" s="197"/>
      <c r="AY460" s="243"/>
      <c r="AZ460" s="92"/>
      <c r="BA460" s="29"/>
      <c r="BB460" s="99"/>
      <c r="BC460" s="93"/>
      <c r="BD460" s="93"/>
      <c r="BE460" s="93"/>
      <c r="BF460" s="93"/>
      <c r="BG460" s="93"/>
      <c r="BH460" s="93">
        <f t="shared" si="279"/>
        <v>65462.184873949584</v>
      </c>
      <c r="BI460" s="93"/>
      <c r="BJ460" s="93"/>
      <c r="BK460" s="94">
        <f t="shared" si="281"/>
        <v>1</v>
      </c>
      <c r="BL460" s="35"/>
      <c r="BM460" s="95">
        <f t="shared" si="282"/>
        <v>65462.184873949584</v>
      </c>
      <c r="BN460" s="96">
        <f t="shared" si="283"/>
        <v>65462.184873949584</v>
      </c>
      <c r="BO460" s="248">
        <f t="shared" ref="BO460:BO469" si="299">+BM460</f>
        <v>65462.184873949584</v>
      </c>
      <c r="BP460" s="183">
        <f t="shared" si="284"/>
        <v>65462.184873949584</v>
      </c>
      <c r="BQ460" s="184">
        <f t="shared" si="285"/>
        <v>0</v>
      </c>
      <c r="BR460" s="232">
        <f t="shared" si="286"/>
        <v>0</v>
      </c>
      <c r="BS460" s="184"/>
      <c r="BT460" s="97"/>
      <c r="BU460" s="171">
        <f t="shared" si="287"/>
        <v>65462</v>
      </c>
      <c r="BV460" s="175">
        <f t="shared" si="288"/>
        <v>12438</v>
      </c>
      <c r="BW460" s="176">
        <f t="shared" si="289"/>
        <v>77900</v>
      </c>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row>
    <row r="461" spans="1:209" ht="84.95" customHeight="1" x14ac:dyDescent="0.3">
      <c r="A461" s="214">
        <v>620</v>
      </c>
      <c r="B461" s="104" t="s">
        <v>1258</v>
      </c>
      <c r="C461" s="217" t="s">
        <v>18</v>
      </c>
      <c r="D461" s="206">
        <v>81017</v>
      </c>
      <c r="E461" s="74">
        <f>+D461*0.0562</f>
        <v>4553.1553999999996</v>
      </c>
      <c r="F461" s="75">
        <f>+E461+D461</f>
        <v>85570.155400000003</v>
      </c>
      <c r="G461" s="74">
        <f>+F461*0.19</f>
        <v>16258.329526000001</v>
      </c>
      <c r="H461" s="76">
        <f>+G461+F461</f>
        <v>101828.484926</v>
      </c>
      <c r="I461" s="105"/>
      <c r="J461" s="106"/>
      <c r="K461" s="107"/>
      <c r="L461" s="80"/>
      <c r="M461" s="81">
        <f t="shared" si="290"/>
        <v>0</v>
      </c>
      <c r="N461" s="82"/>
      <c r="O461" s="83">
        <f t="shared" si="291"/>
        <v>0</v>
      </c>
      <c r="P461" s="83">
        <f t="shared" si="292"/>
        <v>0</v>
      </c>
      <c r="Q461" s="108"/>
      <c r="R461" s="80"/>
      <c r="S461" s="81">
        <f t="shared" si="293"/>
        <v>0</v>
      </c>
      <c r="T461" s="82"/>
      <c r="U461" s="83">
        <f t="shared" si="294"/>
        <v>0</v>
      </c>
      <c r="V461" s="83">
        <f t="shared" si="295"/>
        <v>0</v>
      </c>
      <c r="W461" s="109"/>
      <c r="X461" s="80"/>
      <c r="Y461" s="81">
        <f t="shared" si="296"/>
        <v>0</v>
      </c>
      <c r="Z461" s="82"/>
      <c r="AA461" s="83">
        <f t="shared" si="297"/>
        <v>0</v>
      </c>
      <c r="AB461" s="83">
        <f t="shared" si="298"/>
        <v>0</v>
      </c>
      <c r="AC461" s="109"/>
      <c r="AD461" s="85" t="e">
        <f t="shared" si="280"/>
        <v>#DIV/0!</v>
      </c>
      <c r="AE461" s="86"/>
      <c r="AF461" s="87"/>
      <c r="AG461" s="88"/>
      <c r="AH461" s="114"/>
      <c r="AI461" s="86"/>
      <c r="AJ461" s="87"/>
      <c r="AK461" s="88"/>
      <c r="AL461" s="114"/>
      <c r="AM461" s="86"/>
      <c r="AN461" s="87"/>
      <c r="AO461" s="90"/>
      <c r="AP461" s="91"/>
      <c r="AQ461" s="86"/>
      <c r="AR461" s="87"/>
      <c r="AS461" s="90"/>
      <c r="AT461" s="91"/>
      <c r="AU461" s="86"/>
      <c r="AV461" s="87"/>
      <c r="AW461" s="90"/>
      <c r="AX461" s="197"/>
      <c r="AZ461" s="92"/>
      <c r="BB461" s="99">
        <f>+F461*1.09</f>
        <v>93271.469386000012</v>
      </c>
      <c r="BC461" s="93"/>
      <c r="BD461" s="93"/>
      <c r="BE461" s="93"/>
      <c r="BF461" s="93"/>
      <c r="BG461" s="93"/>
      <c r="BH461" s="93"/>
      <c r="BI461" s="93"/>
      <c r="BJ461" s="93"/>
      <c r="BK461" s="94">
        <f t="shared" si="281"/>
        <v>1</v>
      </c>
      <c r="BM461" s="95">
        <f t="shared" si="282"/>
        <v>93271.469386000012</v>
      </c>
      <c r="BN461" s="96">
        <f t="shared" si="283"/>
        <v>93271.469386000012</v>
      </c>
      <c r="BO461" s="248">
        <f t="shared" si="299"/>
        <v>93271.469386000012</v>
      </c>
      <c r="BP461" s="183">
        <f t="shared" si="284"/>
        <v>93271.469386000012</v>
      </c>
      <c r="BQ461" s="184">
        <f t="shared" si="285"/>
        <v>0</v>
      </c>
      <c r="BR461" s="232">
        <f t="shared" si="286"/>
        <v>0</v>
      </c>
      <c r="BS461" s="184"/>
      <c r="BT461" s="97"/>
      <c r="BU461" s="171">
        <f t="shared" si="287"/>
        <v>93271</v>
      </c>
      <c r="BV461" s="175">
        <f t="shared" si="288"/>
        <v>17721</v>
      </c>
      <c r="BW461" s="176">
        <f t="shared" si="289"/>
        <v>110992</v>
      </c>
    </row>
    <row r="462" spans="1:209" s="120" customFormat="1" ht="84.95" customHeight="1" x14ac:dyDescent="0.3">
      <c r="A462" s="214">
        <v>621</v>
      </c>
      <c r="B462" s="104" t="s">
        <v>1259</v>
      </c>
      <c r="C462" s="217" t="s">
        <v>18</v>
      </c>
      <c r="D462" s="206">
        <v>86034</v>
      </c>
      <c r="E462" s="74">
        <f>+D462*0.0562</f>
        <v>4835.1108000000004</v>
      </c>
      <c r="F462" s="75">
        <f>+E462+D462</f>
        <v>90869.110799999995</v>
      </c>
      <c r="G462" s="74">
        <f>+F462*0.19</f>
        <v>17265.131052000001</v>
      </c>
      <c r="H462" s="76">
        <f>+G462+F462</f>
        <v>108134.24185199999</v>
      </c>
      <c r="I462" s="105"/>
      <c r="J462" s="106"/>
      <c r="K462" s="107"/>
      <c r="L462" s="80"/>
      <c r="M462" s="81">
        <f t="shared" si="290"/>
        <v>0</v>
      </c>
      <c r="N462" s="82"/>
      <c r="O462" s="83">
        <f t="shared" si="291"/>
        <v>0</v>
      </c>
      <c r="P462" s="83">
        <f t="shared" si="292"/>
        <v>0</v>
      </c>
      <c r="Q462" s="108"/>
      <c r="R462" s="80"/>
      <c r="S462" s="81">
        <f t="shared" si="293"/>
        <v>0</v>
      </c>
      <c r="T462" s="82"/>
      <c r="U462" s="83">
        <f t="shared" si="294"/>
        <v>0</v>
      </c>
      <c r="V462" s="83">
        <f t="shared" si="295"/>
        <v>0</v>
      </c>
      <c r="W462" s="109"/>
      <c r="X462" s="80"/>
      <c r="Y462" s="81">
        <f t="shared" si="296"/>
        <v>0</v>
      </c>
      <c r="Z462" s="82"/>
      <c r="AA462" s="83">
        <f t="shared" si="297"/>
        <v>0</v>
      </c>
      <c r="AB462" s="83">
        <f t="shared" si="298"/>
        <v>0</v>
      </c>
      <c r="AC462" s="109"/>
      <c r="AD462" s="85" t="e">
        <f t="shared" si="280"/>
        <v>#DIV/0!</v>
      </c>
      <c r="AE462" s="86"/>
      <c r="AF462" s="87"/>
      <c r="AG462" s="88"/>
      <c r="AH462" s="114"/>
      <c r="AI462" s="86"/>
      <c r="AJ462" s="87"/>
      <c r="AK462" s="88"/>
      <c r="AL462" s="114"/>
      <c r="AM462" s="86"/>
      <c r="AN462" s="87"/>
      <c r="AO462" s="90"/>
      <c r="AP462" s="91"/>
      <c r="AQ462" s="86"/>
      <c r="AR462" s="87"/>
      <c r="AS462" s="90"/>
      <c r="AT462" s="91"/>
      <c r="AU462" s="86"/>
      <c r="AV462" s="87"/>
      <c r="AW462" s="90"/>
      <c r="AX462" s="197"/>
      <c r="AY462" s="243"/>
      <c r="AZ462" s="92"/>
      <c r="BA462" s="29"/>
      <c r="BB462" s="99">
        <f>+F462*1.09</f>
        <v>99047.330772000001</v>
      </c>
      <c r="BC462" s="93"/>
      <c r="BD462" s="93"/>
      <c r="BE462" s="93"/>
      <c r="BF462" s="93"/>
      <c r="BG462" s="93"/>
      <c r="BH462" s="93"/>
      <c r="BI462" s="93"/>
      <c r="BJ462" s="93"/>
      <c r="BK462" s="94">
        <f t="shared" si="281"/>
        <v>1</v>
      </c>
      <c r="BL462" s="35"/>
      <c r="BM462" s="95">
        <f t="shared" si="282"/>
        <v>99047.330772000001</v>
      </c>
      <c r="BN462" s="96">
        <f t="shared" si="283"/>
        <v>99047.330772000001</v>
      </c>
      <c r="BO462" s="248">
        <f t="shared" si="299"/>
        <v>99047.330772000001</v>
      </c>
      <c r="BP462" s="183">
        <f t="shared" si="284"/>
        <v>99047.330772000001</v>
      </c>
      <c r="BQ462" s="184">
        <f t="shared" si="285"/>
        <v>0</v>
      </c>
      <c r="BR462" s="232">
        <f t="shared" si="286"/>
        <v>0</v>
      </c>
      <c r="BS462" s="184"/>
      <c r="BT462" s="97"/>
      <c r="BU462" s="171">
        <f t="shared" si="287"/>
        <v>99047</v>
      </c>
      <c r="BV462" s="175">
        <f t="shared" si="288"/>
        <v>18819</v>
      </c>
      <c r="BW462" s="176">
        <f t="shared" si="289"/>
        <v>117866</v>
      </c>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119"/>
      <c r="ES462" s="119"/>
      <c r="ET462" s="119"/>
      <c r="EU462" s="119"/>
      <c r="EV462" s="119"/>
      <c r="EW462" s="119"/>
      <c r="EX462" s="119"/>
      <c r="EY462" s="119"/>
      <c r="EZ462" s="119"/>
      <c r="FA462" s="119"/>
      <c r="FB462" s="119"/>
      <c r="FC462" s="119"/>
      <c r="FD462" s="119"/>
      <c r="FE462" s="119"/>
      <c r="FF462" s="119"/>
      <c r="FG462" s="119"/>
      <c r="FH462" s="119"/>
      <c r="FI462" s="119"/>
      <c r="FJ462" s="119"/>
      <c r="FK462" s="119"/>
      <c r="FL462" s="119"/>
      <c r="FM462" s="119"/>
      <c r="FN462" s="119"/>
      <c r="FO462" s="119"/>
      <c r="FP462" s="119"/>
      <c r="FQ462" s="119"/>
      <c r="FR462" s="119"/>
      <c r="FS462" s="119"/>
      <c r="FT462" s="119"/>
      <c r="FU462" s="119"/>
      <c r="FV462" s="119"/>
      <c r="FW462" s="119"/>
      <c r="FX462" s="119"/>
      <c r="FY462" s="119"/>
      <c r="FZ462" s="119"/>
      <c r="GA462" s="119"/>
      <c r="GB462" s="119"/>
      <c r="GC462" s="119"/>
      <c r="GD462" s="119"/>
      <c r="GE462" s="119"/>
      <c r="GF462" s="119"/>
      <c r="GG462" s="119"/>
      <c r="GH462" s="119"/>
      <c r="GI462" s="119"/>
      <c r="GJ462" s="119"/>
      <c r="GK462" s="119"/>
      <c r="GL462" s="119"/>
      <c r="GM462" s="119"/>
      <c r="GN462" s="119"/>
      <c r="GO462" s="119"/>
      <c r="GP462" s="119"/>
      <c r="GQ462" s="119"/>
      <c r="GR462" s="119"/>
      <c r="GS462" s="119"/>
      <c r="GT462" s="119"/>
      <c r="GU462" s="119"/>
      <c r="GV462" s="119"/>
      <c r="GW462" s="119"/>
      <c r="GX462" s="119"/>
      <c r="GY462" s="119"/>
      <c r="GZ462" s="119"/>
      <c r="HA462" s="119"/>
    </row>
    <row r="463" spans="1:209" ht="84.95" customHeight="1" x14ac:dyDescent="0.3">
      <c r="A463" s="214">
        <v>622</v>
      </c>
      <c r="B463" s="104" t="s">
        <v>1495</v>
      </c>
      <c r="C463" s="217" t="s">
        <v>907</v>
      </c>
      <c r="D463" s="206">
        <v>2079</v>
      </c>
      <c r="E463" s="74">
        <f>+D463*0.0562</f>
        <v>116.8398</v>
      </c>
      <c r="F463" s="75">
        <f>+E463+D463</f>
        <v>2195.8398000000002</v>
      </c>
      <c r="G463" s="74">
        <f>+F463*0.19</f>
        <v>417.20956200000006</v>
      </c>
      <c r="H463" s="76">
        <f>+G463+F463</f>
        <v>2613.0493620000002</v>
      </c>
      <c r="I463" s="105"/>
      <c r="J463" s="106"/>
      <c r="K463" s="107"/>
      <c r="L463" s="80"/>
      <c r="M463" s="81">
        <f t="shared" si="290"/>
        <v>0</v>
      </c>
      <c r="N463" s="82"/>
      <c r="O463" s="83">
        <f t="shared" si="291"/>
        <v>0</v>
      </c>
      <c r="P463" s="83">
        <f t="shared" si="292"/>
        <v>0</v>
      </c>
      <c r="Q463" s="108"/>
      <c r="R463" s="80"/>
      <c r="S463" s="81">
        <f t="shared" si="293"/>
        <v>0</v>
      </c>
      <c r="T463" s="82"/>
      <c r="U463" s="83">
        <f t="shared" si="294"/>
        <v>0</v>
      </c>
      <c r="V463" s="83">
        <f t="shared" si="295"/>
        <v>0</v>
      </c>
      <c r="W463" s="109"/>
      <c r="X463" s="80"/>
      <c r="Y463" s="81">
        <f t="shared" si="296"/>
        <v>0</v>
      </c>
      <c r="Z463" s="82"/>
      <c r="AA463" s="83">
        <f t="shared" si="297"/>
        <v>0</v>
      </c>
      <c r="AB463" s="83">
        <f t="shared" si="298"/>
        <v>0</v>
      </c>
      <c r="AC463" s="109"/>
      <c r="AD463" s="85" t="e">
        <f t="shared" si="280"/>
        <v>#DIV/0!</v>
      </c>
      <c r="AE463" s="86"/>
      <c r="AF463" s="87"/>
      <c r="AG463" s="88"/>
      <c r="AH463" s="114"/>
      <c r="AI463" s="86"/>
      <c r="AJ463" s="87"/>
      <c r="AK463" s="88"/>
      <c r="AL463" s="114"/>
      <c r="AM463" s="86"/>
      <c r="AN463" s="87"/>
      <c r="AO463" s="90"/>
      <c r="AP463" s="91"/>
      <c r="AQ463" s="86"/>
      <c r="AR463" s="87"/>
      <c r="AS463" s="90"/>
      <c r="AT463" s="91"/>
      <c r="AU463" s="86"/>
      <c r="AV463" s="87"/>
      <c r="AW463" s="90"/>
      <c r="AX463" s="197"/>
      <c r="AZ463" s="92"/>
      <c r="BB463" s="99">
        <f>+F463*1.09</f>
        <v>2393.4653820000003</v>
      </c>
      <c r="BC463" s="93"/>
      <c r="BD463" s="93"/>
      <c r="BE463" s="93"/>
      <c r="BF463" s="93"/>
      <c r="BG463" s="93"/>
      <c r="BH463" s="93"/>
      <c r="BI463" s="93"/>
      <c r="BJ463" s="93"/>
      <c r="BK463" s="94">
        <f t="shared" si="281"/>
        <v>1</v>
      </c>
      <c r="BM463" s="95">
        <f t="shared" si="282"/>
        <v>2393.4653820000003</v>
      </c>
      <c r="BN463" s="96">
        <f t="shared" si="283"/>
        <v>2393.4653820000003</v>
      </c>
      <c r="BO463" s="248">
        <f t="shared" si="299"/>
        <v>2393.4653820000003</v>
      </c>
      <c r="BP463" s="183">
        <f t="shared" si="284"/>
        <v>2393.4653820000003</v>
      </c>
      <c r="BQ463" s="184">
        <f t="shared" si="285"/>
        <v>0</v>
      </c>
      <c r="BR463" s="232">
        <f t="shared" si="286"/>
        <v>0</v>
      </c>
      <c r="BS463" s="184"/>
      <c r="BT463" s="97"/>
      <c r="BU463" s="171">
        <f t="shared" si="287"/>
        <v>2393</v>
      </c>
      <c r="BV463" s="175">
        <f t="shared" si="288"/>
        <v>455</v>
      </c>
      <c r="BW463" s="176">
        <f t="shared" si="289"/>
        <v>2848</v>
      </c>
    </row>
    <row r="464" spans="1:209" s="117" customFormat="1" ht="84.95" customHeight="1" x14ac:dyDescent="0.3">
      <c r="A464" s="214">
        <v>624</v>
      </c>
      <c r="B464" s="104" t="s">
        <v>1497</v>
      </c>
      <c r="C464" s="217" t="s">
        <v>18</v>
      </c>
      <c r="D464" s="206"/>
      <c r="E464" s="74"/>
      <c r="F464" s="75"/>
      <c r="G464" s="74"/>
      <c r="H464" s="76"/>
      <c r="I464" s="105"/>
      <c r="J464" s="106"/>
      <c r="K464" s="107"/>
      <c r="L464" s="80"/>
      <c r="M464" s="81">
        <f t="shared" si="290"/>
        <v>0</v>
      </c>
      <c r="N464" s="82"/>
      <c r="O464" s="83">
        <f t="shared" si="291"/>
        <v>0</v>
      </c>
      <c r="P464" s="83">
        <f t="shared" si="292"/>
        <v>0</v>
      </c>
      <c r="Q464" s="108"/>
      <c r="R464" s="80"/>
      <c r="S464" s="81">
        <f t="shared" si="293"/>
        <v>0</v>
      </c>
      <c r="T464" s="82"/>
      <c r="U464" s="83">
        <f t="shared" si="294"/>
        <v>0</v>
      </c>
      <c r="V464" s="83">
        <f t="shared" si="295"/>
        <v>0</v>
      </c>
      <c r="W464" s="109"/>
      <c r="X464" s="80"/>
      <c r="Y464" s="81">
        <f t="shared" si="296"/>
        <v>0</v>
      </c>
      <c r="Z464" s="82"/>
      <c r="AA464" s="83">
        <f t="shared" si="297"/>
        <v>0</v>
      </c>
      <c r="AB464" s="83">
        <f t="shared" si="298"/>
        <v>0</v>
      </c>
      <c r="AC464" s="109"/>
      <c r="AD464" s="85" t="e">
        <f t="shared" si="280"/>
        <v>#DIV/0!</v>
      </c>
      <c r="AE464" s="86"/>
      <c r="AF464" s="87"/>
      <c r="AG464" s="88"/>
      <c r="AH464" s="114"/>
      <c r="AI464" s="86"/>
      <c r="AJ464" s="87"/>
      <c r="AK464" s="88"/>
      <c r="AL464" s="114"/>
      <c r="AM464" s="86"/>
      <c r="AN464" s="87"/>
      <c r="AO464" s="90"/>
      <c r="AP464" s="91"/>
      <c r="AQ464" s="86"/>
      <c r="AR464" s="87"/>
      <c r="AS464" s="90"/>
      <c r="AT464" s="91"/>
      <c r="AU464" s="113">
        <v>71302.521008403361</v>
      </c>
      <c r="AV464" s="111">
        <v>13547.478991596639</v>
      </c>
      <c r="AW464" s="112">
        <v>84850</v>
      </c>
      <c r="AX464" s="91" t="s">
        <v>1261</v>
      </c>
      <c r="AY464" s="243"/>
      <c r="AZ464" s="92"/>
      <c r="BA464" s="29"/>
      <c r="BB464" s="99"/>
      <c r="BC464" s="93"/>
      <c r="BD464" s="93"/>
      <c r="BE464" s="93"/>
      <c r="BF464" s="93"/>
      <c r="BG464" s="93"/>
      <c r="BH464" s="93"/>
      <c r="BI464" s="93"/>
      <c r="BJ464" s="93">
        <f t="shared" ref="BJ464:BJ469" si="300">+AU464</f>
        <v>71302.521008403361</v>
      </c>
      <c r="BK464" s="94">
        <f t="shared" si="281"/>
        <v>1</v>
      </c>
      <c r="BL464" s="35"/>
      <c r="BM464" s="95">
        <f t="shared" si="282"/>
        <v>71302.521008403361</v>
      </c>
      <c r="BN464" s="96">
        <f t="shared" si="283"/>
        <v>71302.521008403361</v>
      </c>
      <c r="BO464" s="248">
        <f t="shared" si="299"/>
        <v>71302.521008403361</v>
      </c>
      <c r="BP464" s="183">
        <f t="shared" si="284"/>
        <v>71302.521008403361</v>
      </c>
      <c r="BQ464" s="184">
        <f t="shared" si="285"/>
        <v>0</v>
      </c>
      <c r="BR464" s="232">
        <f t="shared" si="286"/>
        <v>0</v>
      </c>
      <c r="BS464" s="184"/>
      <c r="BT464" s="97"/>
      <c r="BU464" s="171">
        <f t="shared" si="287"/>
        <v>71303</v>
      </c>
      <c r="BV464" s="175">
        <f t="shared" si="288"/>
        <v>13548</v>
      </c>
      <c r="BW464" s="176">
        <f t="shared" si="289"/>
        <v>84851</v>
      </c>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116"/>
      <c r="ES464" s="116"/>
      <c r="ET464" s="116"/>
      <c r="EU464" s="116"/>
      <c r="EV464" s="116"/>
      <c r="EW464" s="116"/>
      <c r="EX464" s="116"/>
      <c r="EY464" s="116"/>
      <c r="EZ464" s="116"/>
      <c r="FA464" s="116"/>
      <c r="FB464" s="116"/>
      <c r="FC464" s="116"/>
      <c r="FD464" s="116"/>
      <c r="FE464" s="116"/>
      <c r="FF464" s="116"/>
      <c r="FG464" s="116"/>
      <c r="FH464" s="116"/>
      <c r="FI464" s="116"/>
      <c r="FJ464" s="116"/>
      <c r="FK464" s="116"/>
      <c r="FL464" s="116"/>
      <c r="FM464" s="116"/>
      <c r="FN464" s="116"/>
      <c r="FO464" s="116"/>
      <c r="FP464" s="116"/>
      <c r="FQ464" s="116"/>
      <c r="FR464" s="116"/>
      <c r="FS464" s="116"/>
      <c r="FT464" s="116"/>
      <c r="FU464" s="116"/>
      <c r="FV464" s="116"/>
      <c r="FW464" s="116"/>
      <c r="FX464" s="116"/>
      <c r="FY464" s="116"/>
      <c r="FZ464" s="116"/>
      <c r="GA464" s="116"/>
      <c r="GB464" s="116"/>
      <c r="GC464" s="116"/>
      <c r="GD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row>
    <row r="465" spans="1:209" ht="84.95" customHeight="1" x14ac:dyDescent="0.3">
      <c r="A465" s="214">
        <v>625</v>
      </c>
      <c r="B465" s="104" t="s">
        <v>1498</v>
      </c>
      <c r="C465" s="217" t="s">
        <v>18</v>
      </c>
      <c r="D465" s="206"/>
      <c r="E465" s="74"/>
      <c r="F465" s="75"/>
      <c r="G465" s="74"/>
      <c r="H465" s="76"/>
      <c r="I465" s="105"/>
      <c r="J465" s="106"/>
      <c r="K465" s="107"/>
      <c r="L465" s="80"/>
      <c r="M465" s="81">
        <f t="shared" si="290"/>
        <v>0</v>
      </c>
      <c r="N465" s="82"/>
      <c r="O465" s="83">
        <f t="shared" si="291"/>
        <v>0</v>
      </c>
      <c r="P465" s="83">
        <f t="shared" si="292"/>
        <v>0</v>
      </c>
      <c r="Q465" s="108"/>
      <c r="R465" s="80"/>
      <c r="S465" s="81">
        <f t="shared" si="293"/>
        <v>0</v>
      </c>
      <c r="T465" s="82"/>
      <c r="U465" s="83">
        <f t="shared" si="294"/>
        <v>0</v>
      </c>
      <c r="V465" s="83">
        <f t="shared" si="295"/>
        <v>0</v>
      </c>
      <c r="W465" s="109"/>
      <c r="X465" s="80"/>
      <c r="Y465" s="81">
        <f t="shared" si="296"/>
        <v>0</v>
      </c>
      <c r="Z465" s="82"/>
      <c r="AA465" s="83">
        <f t="shared" si="297"/>
        <v>0</v>
      </c>
      <c r="AB465" s="83">
        <f t="shared" si="298"/>
        <v>0</v>
      </c>
      <c r="AC465" s="109"/>
      <c r="AD465" s="85" t="e">
        <f t="shared" si="280"/>
        <v>#DIV/0!</v>
      </c>
      <c r="AE465" s="86"/>
      <c r="AF465" s="87"/>
      <c r="AG465" s="88"/>
      <c r="AH465" s="114"/>
      <c r="AI465" s="86"/>
      <c r="AJ465" s="87"/>
      <c r="AK465" s="88"/>
      <c r="AL465" s="114"/>
      <c r="AM465" s="86"/>
      <c r="AN465" s="87"/>
      <c r="AO465" s="90"/>
      <c r="AP465" s="91"/>
      <c r="AQ465" s="86"/>
      <c r="AR465" s="87"/>
      <c r="AS465" s="90"/>
      <c r="AT465" s="91"/>
      <c r="AU465" s="113">
        <v>5042.0168067226896</v>
      </c>
      <c r="AV465" s="111">
        <v>957.98319327731042</v>
      </c>
      <c r="AW465" s="112">
        <v>6000</v>
      </c>
      <c r="AX465" s="197" t="s">
        <v>1262</v>
      </c>
      <c r="AZ465" s="92"/>
      <c r="BB465" s="99"/>
      <c r="BC465" s="93"/>
      <c r="BD465" s="93"/>
      <c r="BE465" s="93"/>
      <c r="BF465" s="93"/>
      <c r="BG465" s="93"/>
      <c r="BH465" s="93"/>
      <c r="BI465" s="93"/>
      <c r="BJ465" s="93">
        <f t="shared" si="300"/>
        <v>5042.0168067226896</v>
      </c>
      <c r="BK465" s="94">
        <f t="shared" si="281"/>
        <v>1</v>
      </c>
      <c r="BM465" s="95">
        <f t="shared" si="282"/>
        <v>5042.0168067226896</v>
      </c>
      <c r="BN465" s="96">
        <f t="shared" si="283"/>
        <v>5042.0168067226896</v>
      </c>
      <c r="BO465" s="248">
        <f t="shared" si="299"/>
        <v>5042.0168067226896</v>
      </c>
      <c r="BP465" s="183">
        <f t="shared" si="284"/>
        <v>5042.0168067226896</v>
      </c>
      <c r="BQ465" s="184">
        <f t="shared" si="285"/>
        <v>0</v>
      </c>
      <c r="BR465" s="232">
        <f t="shared" si="286"/>
        <v>0</v>
      </c>
      <c r="BS465" s="184"/>
      <c r="BT465" s="97"/>
      <c r="BU465" s="171">
        <f t="shared" si="287"/>
        <v>5042</v>
      </c>
      <c r="BV465" s="175">
        <f t="shared" si="288"/>
        <v>958</v>
      </c>
      <c r="BW465" s="176">
        <f t="shared" si="289"/>
        <v>6000</v>
      </c>
      <c r="BX465" s="29"/>
      <c r="BY465" s="29"/>
      <c r="BZ465" s="29"/>
      <c r="CA465" s="29"/>
      <c r="CB465" s="29"/>
      <c r="CC465" s="29"/>
    </row>
    <row r="466" spans="1:209" ht="84.95" customHeight="1" x14ac:dyDescent="0.3">
      <c r="A466" s="214">
        <v>626</v>
      </c>
      <c r="B466" s="104" t="s">
        <v>1499</v>
      </c>
      <c r="C466" s="217" t="s">
        <v>18</v>
      </c>
      <c r="D466" s="206"/>
      <c r="E466" s="74"/>
      <c r="F466" s="75"/>
      <c r="G466" s="74"/>
      <c r="H466" s="76"/>
      <c r="I466" s="105"/>
      <c r="J466" s="106"/>
      <c r="K466" s="107"/>
      <c r="L466" s="80"/>
      <c r="M466" s="81">
        <f t="shared" si="290"/>
        <v>0</v>
      </c>
      <c r="N466" s="82"/>
      <c r="O466" s="83">
        <f t="shared" si="291"/>
        <v>0</v>
      </c>
      <c r="P466" s="83">
        <f t="shared" si="292"/>
        <v>0</v>
      </c>
      <c r="Q466" s="108"/>
      <c r="R466" s="80"/>
      <c r="S466" s="81">
        <f t="shared" si="293"/>
        <v>0</v>
      </c>
      <c r="T466" s="82"/>
      <c r="U466" s="83">
        <f t="shared" si="294"/>
        <v>0</v>
      </c>
      <c r="V466" s="83">
        <f t="shared" si="295"/>
        <v>0</v>
      </c>
      <c r="W466" s="109"/>
      <c r="X466" s="80"/>
      <c r="Y466" s="81">
        <f t="shared" si="296"/>
        <v>0</v>
      </c>
      <c r="Z466" s="82"/>
      <c r="AA466" s="83">
        <f t="shared" si="297"/>
        <v>0</v>
      </c>
      <c r="AB466" s="83">
        <f t="shared" si="298"/>
        <v>0</v>
      </c>
      <c r="AC466" s="109"/>
      <c r="AD466" s="85" t="e">
        <f t="shared" si="280"/>
        <v>#DIV/0!</v>
      </c>
      <c r="AE466" s="86"/>
      <c r="AF466" s="87"/>
      <c r="AG466" s="88"/>
      <c r="AH466" s="114"/>
      <c r="AI466" s="86"/>
      <c r="AJ466" s="87"/>
      <c r="AK466" s="88"/>
      <c r="AL466" s="114"/>
      <c r="AM466" s="86"/>
      <c r="AN466" s="87"/>
      <c r="AO466" s="90"/>
      <c r="AP466" s="91"/>
      <c r="AQ466" s="86"/>
      <c r="AR466" s="87"/>
      <c r="AS466" s="90"/>
      <c r="AT466" s="91"/>
      <c r="AU466" s="113">
        <v>5527.7310924369749</v>
      </c>
      <c r="AV466" s="111">
        <v>1050.2689075630251</v>
      </c>
      <c r="AW466" s="112">
        <v>6578</v>
      </c>
      <c r="AX466" s="197" t="s">
        <v>1263</v>
      </c>
      <c r="AZ466" s="92"/>
      <c r="BB466" s="99"/>
      <c r="BC466" s="93"/>
      <c r="BD466" s="93"/>
      <c r="BE466" s="93"/>
      <c r="BF466" s="93"/>
      <c r="BG466" s="93"/>
      <c r="BH466" s="93"/>
      <c r="BI466" s="93"/>
      <c r="BJ466" s="93">
        <f t="shared" si="300"/>
        <v>5527.7310924369749</v>
      </c>
      <c r="BK466" s="94">
        <f t="shared" si="281"/>
        <v>1</v>
      </c>
      <c r="BM466" s="95">
        <f t="shared" si="282"/>
        <v>5527.7310924369749</v>
      </c>
      <c r="BN466" s="96">
        <f t="shared" si="283"/>
        <v>5527.7310924369749</v>
      </c>
      <c r="BO466" s="248">
        <f t="shared" si="299"/>
        <v>5527.7310924369749</v>
      </c>
      <c r="BP466" s="183">
        <f t="shared" si="284"/>
        <v>5527.7310924369749</v>
      </c>
      <c r="BQ466" s="184">
        <f t="shared" si="285"/>
        <v>0</v>
      </c>
      <c r="BR466" s="232">
        <f t="shared" si="286"/>
        <v>0</v>
      </c>
      <c r="BS466" s="184"/>
      <c r="BT466" s="97"/>
      <c r="BU466" s="171">
        <f t="shared" si="287"/>
        <v>5528</v>
      </c>
      <c r="BV466" s="175">
        <f t="shared" si="288"/>
        <v>1050</v>
      </c>
      <c r="BW466" s="176">
        <f t="shared" si="289"/>
        <v>6578</v>
      </c>
    </row>
    <row r="467" spans="1:209" s="120" customFormat="1" ht="84.95" customHeight="1" x14ac:dyDescent="0.3">
      <c r="A467" s="214">
        <v>627</v>
      </c>
      <c r="B467" s="104" t="s">
        <v>1500</v>
      </c>
      <c r="C467" s="217" t="s">
        <v>18</v>
      </c>
      <c r="D467" s="206"/>
      <c r="E467" s="74"/>
      <c r="F467" s="75"/>
      <c r="G467" s="74"/>
      <c r="H467" s="76"/>
      <c r="I467" s="105"/>
      <c r="J467" s="106"/>
      <c r="K467" s="107"/>
      <c r="L467" s="80"/>
      <c r="M467" s="81">
        <f t="shared" si="290"/>
        <v>0</v>
      </c>
      <c r="N467" s="82"/>
      <c r="O467" s="83">
        <f t="shared" si="291"/>
        <v>0</v>
      </c>
      <c r="P467" s="83">
        <f t="shared" si="292"/>
        <v>0</v>
      </c>
      <c r="Q467" s="108"/>
      <c r="R467" s="80"/>
      <c r="S467" s="81">
        <f t="shared" si="293"/>
        <v>0</v>
      </c>
      <c r="T467" s="82"/>
      <c r="U467" s="83">
        <f t="shared" si="294"/>
        <v>0</v>
      </c>
      <c r="V467" s="83">
        <f t="shared" si="295"/>
        <v>0</v>
      </c>
      <c r="W467" s="109"/>
      <c r="X467" s="80"/>
      <c r="Y467" s="81">
        <f t="shared" si="296"/>
        <v>0</v>
      </c>
      <c r="Z467" s="82"/>
      <c r="AA467" s="83">
        <f t="shared" si="297"/>
        <v>0</v>
      </c>
      <c r="AB467" s="83">
        <f t="shared" si="298"/>
        <v>0</v>
      </c>
      <c r="AC467" s="109"/>
      <c r="AD467" s="85" t="e">
        <f t="shared" si="280"/>
        <v>#DIV/0!</v>
      </c>
      <c r="AE467" s="86"/>
      <c r="AF467" s="87"/>
      <c r="AG467" s="88"/>
      <c r="AH467" s="114"/>
      <c r="AI467" s="86"/>
      <c r="AJ467" s="87"/>
      <c r="AK467" s="88"/>
      <c r="AL467" s="114"/>
      <c r="AM467" s="86"/>
      <c r="AN467" s="87"/>
      <c r="AO467" s="90"/>
      <c r="AP467" s="91"/>
      <c r="AQ467" s="86"/>
      <c r="AR467" s="87"/>
      <c r="AS467" s="90"/>
      <c r="AT467" s="91"/>
      <c r="AU467" s="113">
        <v>11590.756302521009</v>
      </c>
      <c r="AV467" s="111">
        <v>2202.2436974789907</v>
      </c>
      <c r="AW467" s="112">
        <v>13793</v>
      </c>
      <c r="AX467" s="197" t="s">
        <v>1264</v>
      </c>
      <c r="AY467" s="243"/>
      <c r="AZ467" s="92"/>
      <c r="BA467" s="29"/>
      <c r="BB467" s="99"/>
      <c r="BC467" s="93"/>
      <c r="BD467" s="93"/>
      <c r="BE467" s="93"/>
      <c r="BF467" s="93"/>
      <c r="BG467" s="93"/>
      <c r="BH467" s="93"/>
      <c r="BI467" s="93"/>
      <c r="BJ467" s="93">
        <f t="shared" si="300"/>
        <v>11590.756302521009</v>
      </c>
      <c r="BK467" s="94">
        <f t="shared" si="281"/>
        <v>1</v>
      </c>
      <c r="BL467" s="35"/>
      <c r="BM467" s="95">
        <f t="shared" si="282"/>
        <v>11590.756302521009</v>
      </c>
      <c r="BN467" s="96">
        <f t="shared" si="283"/>
        <v>11590.756302521009</v>
      </c>
      <c r="BO467" s="248">
        <f t="shared" si="299"/>
        <v>11590.756302521009</v>
      </c>
      <c r="BP467" s="183">
        <f t="shared" si="284"/>
        <v>11590.756302521009</v>
      </c>
      <c r="BQ467" s="184">
        <f t="shared" si="285"/>
        <v>0</v>
      </c>
      <c r="BR467" s="232">
        <f t="shared" si="286"/>
        <v>0</v>
      </c>
      <c r="BS467" s="184"/>
      <c r="BT467" s="97"/>
      <c r="BU467" s="171">
        <f t="shared" si="287"/>
        <v>11591</v>
      </c>
      <c r="BV467" s="175">
        <f t="shared" si="288"/>
        <v>2202</v>
      </c>
      <c r="BW467" s="176">
        <f t="shared" si="289"/>
        <v>13793</v>
      </c>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119"/>
      <c r="ES467" s="119"/>
      <c r="ET467" s="119"/>
      <c r="EU467" s="119"/>
      <c r="EV467" s="119"/>
      <c r="EW467" s="119"/>
      <c r="EX467" s="119"/>
      <c r="EY467" s="119"/>
      <c r="EZ467" s="119"/>
      <c r="FA467" s="119"/>
      <c r="FB467" s="119"/>
      <c r="FC467" s="119"/>
      <c r="FD467" s="119"/>
      <c r="FE467" s="119"/>
      <c r="FF467" s="119"/>
      <c r="FG467" s="119"/>
      <c r="FH467" s="119"/>
      <c r="FI467" s="119"/>
      <c r="FJ467" s="119"/>
      <c r="FK467" s="119"/>
      <c r="FL467" s="119"/>
      <c r="FM467" s="119"/>
      <c r="FN467" s="119"/>
      <c r="FO467" s="119"/>
      <c r="FP467" s="119"/>
      <c r="FQ467" s="119"/>
      <c r="FR467" s="119"/>
      <c r="FS467" s="119"/>
      <c r="FT467" s="119"/>
      <c r="FU467" s="119"/>
      <c r="FV467" s="119"/>
      <c r="FW467" s="119"/>
      <c r="FX467" s="119"/>
      <c r="FY467" s="119"/>
      <c r="FZ467" s="119"/>
      <c r="GA467" s="119"/>
      <c r="GB467" s="119"/>
      <c r="GC467" s="119"/>
      <c r="GD467" s="119"/>
      <c r="GE467" s="119"/>
      <c r="GF467" s="119"/>
      <c r="GG467" s="119"/>
      <c r="GH467" s="119"/>
      <c r="GI467" s="119"/>
      <c r="GJ467" s="119"/>
      <c r="GK467" s="119"/>
      <c r="GL467" s="119"/>
      <c r="GM467" s="119"/>
      <c r="GN467" s="119"/>
      <c r="GO467" s="119"/>
      <c r="GP467" s="119"/>
      <c r="GQ467" s="119"/>
      <c r="GR467" s="119"/>
      <c r="GS467" s="119"/>
      <c r="GT467" s="119"/>
      <c r="GU467" s="119"/>
      <c r="GV467" s="119"/>
      <c r="GW467" s="119"/>
      <c r="GX467" s="119"/>
      <c r="GY467" s="119"/>
      <c r="GZ467" s="119"/>
      <c r="HA467" s="119"/>
    </row>
    <row r="468" spans="1:209" ht="84.95" customHeight="1" x14ac:dyDescent="0.3">
      <c r="A468" s="214">
        <v>628</v>
      </c>
      <c r="B468" s="104" t="s">
        <v>1501</v>
      </c>
      <c r="C468" s="217" t="s">
        <v>18</v>
      </c>
      <c r="D468" s="206"/>
      <c r="E468" s="74"/>
      <c r="F468" s="75"/>
      <c r="G468" s="74"/>
      <c r="H468" s="76"/>
      <c r="I468" s="105"/>
      <c r="J468" s="106"/>
      <c r="K468" s="107"/>
      <c r="L468" s="80"/>
      <c r="M468" s="81">
        <f t="shared" si="290"/>
        <v>0</v>
      </c>
      <c r="N468" s="82"/>
      <c r="O468" s="83">
        <f t="shared" si="291"/>
        <v>0</v>
      </c>
      <c r="P468" s="83">
        <f t="shared" si="292"/>
        <v>0</v>
      </c>
      <c r="Q468" s="108"/>
      <c r="R468" s="80"/>
      <c r="S468" s="81">
        <f t="shared" si="293"/>
        <v>0</v>
      </c>
      <c r="T468" s="82"/>
      <c r="U468" s="83">
        <f t="shared" si="294"/>
        <v>0</v>
      </c>
      <c r="V468" s="83">
        <f t="shared" si="295"/>
        <v>0</v>
      </c>
      <c r="W468" s="109"/>
      <c r="X468" s="80"/>
      <c r="Y468" s="81">
        <f t="shared" si="296"/>
        <v>0</v>
      </c>
      <c r="Z468" s="82"/>
      <c r="AA468" s="83">
        <f t="shared" si="297"/>
        <v>0</v>
      </c>
      <c r="AB468" s="83">
        <f t="shared" si="298"/>
        <v>0</v>
      </c>
      <c r="AC468" s="109"/>
      <c r="AD468" s="85" t="e">
        <f t="shared" si="280"/>
        <v>#DIV/0!</v>
      </c>
      <c r="AE468" s="86"/>
      <c r="AF468" s="87"/>
      <c r="AG468" s="88"/>
      <c r="AH468" s="114"/>
      <c r="AI468" s="86"/>
      <c r="AJ468" s="87"/>
      <c r="AK468" s="88"/>
      <c r="AL468" s="114"/>
      <c r="AM468" s="86"/>
      <c r="AN468" s="87"/>
      <c r="AO468" s="90"/>
      <c r="AP468" s="91"/>
      <c r="AQ468" s="86"/>
      <c r="AR468" s="87"/>
      <c r="AS468" s="90"/>
      <c r="AT468" s="91"/>
      <c r="AU468" s="113">
        <v>1115.966386554622</v>
      </c>
      <c r="AV468" s="111">
        <v>212.03361344537802</v>
      </c>
      <c r="AW468" s="112">
        <v>1328</v>
      </c>
      <c r="AX468" s="197" t="s">
        <v>1265</v>
      </c>
      <c r="AZ468" s="92"/>
      <c r="BB468" s="99"/>
      <c r="BC468" s="93"/>
      <c r="BD468" s="93"/>
      <c r="BE468" s="93"/>
      <c r="BF468" s="93"/>
      <c r="BG468" s="93"/>
      <c r="BH468" s="93"/>
      <c r="BI468" s="93"/>
      <c r="BJ468" s="93">
        <f t="shared" si="300"/>
        <v>1115.966386554622</v>
      </c>
      <c r="BK468" s="94">
        <f t="shared" si="281"/>
        <v>1</v>
      </c>
      <c r="BM468" s="95">
        <f t="shared" si="282"/>
        <v>1115.966386554622</v>
      </c>
      <c r="BN468" s="96">
        <f t="shared" si="283"/>
        <v>1115.966386554622</v>
      </c>
      <c r="BO468" s="248">
        <f t="shared" si="299"/>
        <v>1115.966386554622</v>
      </c>
      <c r="BP468" s="183">
        <f t="shared" si="284"/>
        <v>1115.966386554622</v>
      </c>
      <c r="BQ468" s="184">
        <f t="shared" si="285"/>
        <v>0</v>
      </c>
      <c r="BR468" s="232">
        <f t="shared" si="286"/>
        <v>0</v>
      </c>
      <c r="BS468" s="184"/>
      <c r="BT468" s="97"/>
      <c r="BU468" s="171">
        <f t="shared" si="287"/>
        <v>1116</v>
      </c>
      <c r="BV468" s="175">
        <f t="shared" si="288"/>
        <v>212</v>
      </c>
      <c r="BW468" s="176">
        <f t="shared" si="289"/>
        <v>1328</v>
      </c>
    </row>
    <row r="469" spans="1:209" ht="84.95" customHeight="1" x14ac:dyDescent="0.3">
      <c r="A469" s="214">
        <v>629</v>
      </c>
      <c r="B469" s="104" t="s">
        <v>1502</v>
      </c>
      <c r="C469" s="217" t="s">
        <v>18</v>
      </c>
      <c r="D469" s="206"/>
      <c r="E469" s="74"/>
      <c r="F469" s="75"/>
      <c r="G469" s="74"/>
      <c r="H469" s="76"/>
      <c r="I469" s="105"/>
      <c r="J469" s="106"/>
      <c r="K469" s="107"/>
      <c r="L469" s="80"/>
      <c r="M469" s="81">
        <f t="shared" si="290"/>
        <v>0</v>
      </c>
      <c r="N469" s="82"/>
      <c r="O469" s="83">
        <f t="shared" si="291"/>
        <v>0</v>
      </c>
      <c r="P469" s="83">
        <f t="shared" si="292"/>
        <v>0</v>
      </c>
      <c r="Q469" s="108"/>
      <c r="R469" s="80"/>
      <c r="S469" s="81">
        <f t="shared" si="293"/>
        <v>0</v>
      </c>
      <c r="T469" s="82"/>
      <c r="U469" s="83">
        <f t="shared" si="294"/>
        <v>0</v>
      </c>
      <c r="V469" s="83">
        <f t="shared" si="295"/>
        <v>0</v>
      </c>
      <c r="W469" s="109"/>
      <c r="X469" s="80"/>
      <c r="Y469" s="81">
        <f t="shared" si="296"/>
        <v>0</v>
      </c>
      <c r="Z469" s="82"/>
      <c r="AA469" s="83">
        <f t="shared" si="297"/>
        <v>0</v>
      </c>
      <c r="AB469" s="83">
        <f t="shared" si="298"/>
        <v>0</v>
      </c>
      <c r="AC469" s="109"/>
      <c r="AD469" s="85" t="e">
        <f t="shared" si="280"/>
        <v>#DIV/0!</v>
      </c>
      <c r="AE469" s="86"/>
      <c r="AF469" s="87"/>
      <c r="AG469" s="88"/>
      <c r="AH469" s="114"/>
      <c r="AI469" s="86"/>
      <c r="AJ469" s="87"/>
      <c r="AK469" s="88"/>
      <c r="AL469" s="114"/>
      <c r="AM469" s="86"/>
      <c r="AN469" s="87"/>
      <c r="AO469" s="90"/>
      <c r="AP469" s="91"/>
      <c r="AQ469" s="86"/>
      <c r="AR469" s="87"/>
      <c r="AS469" s="90"/>
      <c r="AT469" s="91"/>
      <c r="AU469" s="113">
        <v>6542.0168067226896</v>
      </c>
      <c r="AV469" s="111">
        <v>1242.9831932773104</v>
      </c>
      <c r="AW469" s="112">
        <v>7785</v>
      </c>
      <c r="AX469" s="197" t="s">
        <v>1266</v>
      </c>
      <c r="AZ469" s="92"/>
      <c r="BB469" s="99"/>
      <c r="BC469" s="93"/>
      <c r="BD469" s="93"/>
      <c r="BE469" s="93"/>
      <c r="BF469" s="93"/>
      <c r="BG469" s="93"/>
      <c r="BH469" s="93"/>
      <c r="BI469" s="93"/>
      <c r="BJ469" s="93">
        <f t="shared" si="300"/>
        <v>6542.0168067226896</v>
      </c>
      <c r="BK469" s="94">
        <f t="shared" si="281"/>
        <v>1</v>
      </c>
      <c r="BM469" s="95">
        <f t="shared" si="282"/>
        <v>6542.0168067226896</v>
      </c>
      <c r="BN469" s="96">
        <f t="shared" si="283"/>
        <v>6542.0168067226896</v>
      </c>
      <c r="BO469" s="248">
        <f t="shared" si="299"/>
        <v>6542.0168067226896</v>
      </c>
      <c r="BP469" s="183">
        <f t="shared" si="284"/>
        <v>6542.0168067226896</v>
      </c>
      <c r="BQ469" s="184">
        <f t="shared" si="285"/>
        <v>0</v>
      </c>
      <c r="BR469" s="232">
        <f t="shared" si="286"/>
        <v>0</v>
      </c>
      <c r="BS469" s="184"/>
      <c r="BT469" s="97"/>
      <c r="BU469" s="171">
        <f t="shared" si="287"/>
        <v>6542</v>
      </c>
      <c r="BV469" s="175">
        <f t="shared" si="288"/>
        <v>1243</v>
      </c>
      <c r="BW469" s="176">
        <f t="shared" si="289"/>
        <v>7785</v>
      </c>
    </row>
    <row r="470" spans="1:209" ht="84.95" customHeight="1" x14ac:dyDescent="0.3">
      <c r="A470" s="214">
        <v>630</v>
      </c>
      <c r="B470" s="104" t="s">
        <v>1267</v>
      </c>
      <c r="C470" s="217" t="s">
        <v>162</v>
      </c>
      <c r="D470" s="206"/>
      <c r="E470" s="74"/>
      <c r="F470" s="75"/>
      <c r="G470" s="74"/>
      <c r="H470" s="76"/>
      <c r="I470" s="105"/>
      <c r="J470" s="106"/>
      <c r="K470" s="107"/>
      <c r="L470" s="80"/>
      <c r="M470" s="81">
        <f t="shared" si="290"/>
        <v>0</v>
      </c>
      <c r="N470" s="82"/>
      <c r="O470" s="83">
        <f t="shared" si="291"/>
        <v>0</v>
      </c>
      <c r="P470" s="83">
        <f t="shared" si="292"/>
        <v>0</v>
      </c>
      <c r="Q470" s="108"/>
      <c r="R470" s="80"/>
      <c r="S470" s="81">
        <f t="shared" si="293"/>
        <v>0</v>
      </c>
      <c r="T470" s="82"/>
      <c r="U470" s="83">
        <f t="shared" si="294"/>
        <v>0</v>
      </c>
      <c r="V470" s="83">
        <f t="shared" si="295"/>
        <v>0</v>
      </c>
      <c r="W470" s="109"/>
      <c r="X470" s="80"/>
      <c r="Y470" s="81">
        <f t="shared" si="296"/>
        <v>0</v>
      </c>
      <c r="Z470" s="82"/>
      <c r="AA470" s="83">
        <f t="shared" si="297"/>
        <v>0</v>
      </c>
      <c r="AB470" s="83">
        <f t="shared" si="298"/>
        <v>0</v>
      </c>
      <c r="AC470" s="109"/>
      <c r="AD470" s="85" t="e">
        <f t="shared" si="280"/>
        <v>#DIV/0!</v>
      </c>
      <c r="AE470" s="86"/>
      <c r="AF470" s="87"/>
      <c r="AG470" s="88"/>
      <c r="AH470" s="114"/>
      <c r="AI470" s="113">
        <v>64500</v>
      </c>
      <c r="AJ470" s="111">
        <v>12255</v>
      </c>
      <c r="AK470" s="115">
        <v>76755</v>
      </c>
      <c r="AL470" s="114" t="s">
        <v>1268</v>
      </c>
      <c r="AM470" s="86">
        <v>88767.226890756312</v>
      </c>
      <c r="AN470" s="87">
        <f t="shared" ref="AN470:AN508" si="301">+AM470*0.19</f>
        <v>16865.773109243699</v>
      </c>
      <c r="AO470" s="90">
        <f t="shared" ref="AO470:AO508" si="302">+AN470+AM470</f>
        <v>105633.00000000001</v>
      </c>
      <c r="AP470" s="91" t="s">
        <v>1269</v>
      </c>
      <c r="AQ470" s="136">
        <v>114170.58823529413</v>
      </c>
      <c r="AR470" s="137">
        <v>21692.411764705874</v>
      </c>
      <c r="AS470" s="138">
        <v>135863</v>
      </c>
      <c r="AT470" s="91" t="s">
        <v>1270</v>
      </c>
      <c r="AU470" s="86"/>
      <c r="AV470" s="87"/>
      <c r="AW470" s="90"/>
      <c r="AX470" s="197"/>
      <c r="AZ470" s="92"/>
      <c r="BB470" s="99"/>
      <c r="BC470" s="93"/>
      <c r="BD470" s="93"/>
      <c r="BE470" s="93"/>
      <c r="BF470" s="93"/>
      <c r="BG470" s="93">
        <f>+AI470</f>
        <v>64500</v>
      </c>
      <c r="BH470" s="93">
        <f t="shared" ref="BH470:BH508" si="303">+AM470</f>
        <v>88767.226890756312</v>
      </c>
      <c r="BI470" s="93">
        <f>+AQ470</f>
        <v>114170.58823529413</v>
      </c>
      <c r="BJ470" s="93"/>
      <c r="BK470" s="94">
        <f t="shared" si="281"/>
        <v>3</v>
      </c>
      <c r="BM470" s="95">
        <f t="shared" si="282"/>
        <v>89145.938375350146</v>
      </c>
      <c r="BN470" s="96">
        <f t="shared" si="283"/>
        <v>114170.58823529413</v>
      </c>
      <c r="BO470" s="248">
        <f>(SUM(BB470:BJ470)-BN470)/(BK470-1)</f>
        <v>76633.613445378156</v>
      </c>
      <c r="BP470" s="183">
        <f t="shared" si="284"/>
        <v>86787.171679018298</v>
      </c>
      <c r="BQ470" s="184">
        <f t="shared" si="285"/>
        <v>24837.45962656926</v>
      </c>
      <c r="BR470" s="232">
        <f t="shared" si="286"/>
        <v>0.2786157179925664</v>
      </c>
      <c r="BS470" s="184"/>
      <c r="BT470" s="97"/>
      <c r="BU470" s="171">
        <f t="shared" si="287"/>
        <v>89146</v>
      </c>
      <c r="BV470" s="175">
        <f t="shared" si="288"/>
        <v>16938</v>
      </c>
      <c r="BW470" s="176">
        <f t="shared" si="289"/>
        <v>106084</v>
      </c>
    </row>
    <row r="471" spans="1:209" ht="84.95" customHeight="1" x14ac:dyDescent="0.3">
      <c r="A471" s="214">
        <v>631</v>
      </c>
      <c r="B471" s="104" t="s">
        <v>1271</v>
      </c>
      <c r="C471" s="217" t="s">
        <v>18</v>
      </c>
      <c r="D471" s="206"/>
      <c r="E471" s="74"/>
      <c r="F471" s="75"/>
      <c r="G471" s="74"/>
      <c r="H471" s="76"/>
      <c r="I471" s="105"/>
      <c r="J471" s="106"/>
      <c r="K471" s="107"/>
      <c r="L471" s="80"/>
      <c r="M471" s="81">
        <f t="shared" si="290"/>
        <v>0</v>
      </c>
      <c r="N471" s="82"/>
      <c r="O471" s="83">
        <f t="shared" si="291"/>
        <v>0</v>
      </c>
      <c r="P471" s="83">
        <f t="shared" si="292"/>
        <v>0</v>
      </c>
      <c r="Q471" s="108"/>
      <c r="R471" s="80"/>
      <c r="S471" s="81">
        <f t="shared" si="293"/>
        <v>0</v>
      </c>
      <c r="T471" s="82"/>
      <c r="U471" s="83">
        <f t="shared" si="294"/>
        <v>0</v>
      </c>
      <c r="V471" s="83">
        <f t="shared" si="295"/>
        <v>0</v>
      </c>
      <c r="W471" s="109"/>
      <c r="X471" s="80"/>
      <c r="Y471" s="81">
        <f t="shared" si="296"/>
        <v>0</v>
      </c>
      <c r="Z471" s="82"/>
      <c r="AA471" s="83">
        <f t="shared" si="297"/>
        <v>0</v>
      </c>
      <c r="AB471" s="83">
        <f t="shared" si="298"/>
        <v>0</v>
      </c>
      <c r="AC471" s="109"/>
      <c r="AD471" s="85" t="e">
        <f t="shared" si="280"/>
        <v>#DIV/0!</v>
      </c>
      <c r="AE471" s="86"/>
      <c r="AF471" s="87"/>
      <c r="AG471" s="88"/>
      <c r="AH471" s="114"/>
      <c r="AI471" s="86"/>
      <c r="AJ471" s="87"/>
      <c r="AK471" s="88"/>
      <c r="AL471" s="114"/>
      <c r="AM471" s="86">
        <v>20924.36974789916</v>
      </c>
      <c r="AN471" s="87">
        <f t="shared" si="301"/>
        <v>3975.6302521008406</v>
      </c>
      <c r="AO471" s="90">
        <f t="shared" si="302"/>
        <v>24900</v>
      </c>
      <c r="AP471" s="91" t="s">
        <v>1272</v>
      </c>
      <c r="AQ471" s="86"/>
      <c r="AR471" s="87"/>
      <c r="AS471" s="90"/>
      <c r="AT471" s="91"/>
      <c r="AU471" s="86"/>
      <c r="AV471" s="87"/>
      <c r="AW471" s="90"/>
      <c r="AX471" s="197"/>
      <c r="AZ471" s="92"/>
      <c r="BB471" s="99"/>
      <c r="BC471" s="93"/>
      <c r="BD471" s="93"/>
      <c r="BE471" s="93"/>
      <c r="BF471" s="93"/>
      <c r="BG471" s="93"/>
      <c r="BH471" s="93">
        <f t="shared" si="303"/>
        <v>20924.36974789916</v>
      </c>
      <c r="BI471" s="93"/>
      <c r="BJ471" s="93"/>
      <c r="BK471" s="94">
        <f t="shared" si="281"/>
        <v>1</v>
      </c>
      <c r="BM471" s="95">
        <f t="shared" si="282"/>
        <v>20924.36974789916</v>
      </c>
      <c r="BN471" s="96">
        <f t="shared" si="283"/>
        <v>20924.36974789916</v>
      </c>
      <c r="BO471" s="248">
        <f>+BM471</f>
        <v>20924.36974789916</v>
      </c>
      <c r="BP471" s="183">
        <f t="shared" si="284"/>
        <v>20924.36974789916</v>
      </c>
      <c r="BQ471" s="184">
        <f t="shared" si="285"/>
        <v>0</v>
      </c>
      <c r="BR471" s="232">
        <f t="shared" si="286"/>
        <v>0</v>
      </c>
      <c r="BS471" s="184"/>
      <c r="BT471" s="97"/>
      <c r="BU471" s="171">
        <f t="shared" si="287"/>
        <v>20924</v>
      </c>
      <c r="BV471" s="175">
        <f t="shared" si="288"/>
        <v>3976</v>
      </c>
      <c r="BW471" s="176">
        <f t="shared" si="289"/>
        <v>24900</v>
      </c>
    </row>
    <row r="472" spans="1:209" ht="84.95" customHeight="1" x14ac:dyDescent="0.3">
      <c r="A472" s="214">
        <v>632</v>
      </c>
      <c r="B472" s="104" t="s">
        <v>1503</v>
      </c>
      <c r="C472" s="217" t="s">
        <v>18</v>
      </c>
      <c r="D472" s="206"/>
      <c r="E472" s="74"/>
      <c r="F472" s="75"/>
      <c r="G472" s="74"/>
      <c r="H472" s="76"/>
      <c r="I472" s="105"/>
      <c r="J472" s="106"/>
      <c r="K472" s="107"/>
      <c r="L472" s="80"/>
      <c r="M472" s="81">
        <f t="shared" si="290"/>
        <v>0</v>
      </c>
      <c r="N472" s="82"/>
      <c r="O472" s="83">
        <f t="shared" si="291"/>
        <v>0</v>
      </c>
      <c r="P472" s="83">
        <f t="shared" si="292"/>
        <v>0</v>
      </c>
      <c r="Q472" s="108"/>
      <c r="R472" s="80"/>
      <c r="S472" s="81">
        <f t="shared" si="293"/>
        <v>0</v>
      </c>
      <c r="T472" s="82"/>
      <c r="U472" s="83">
        <f t="shared" si="294"/>
        <v>0</v>
      </c>
      <c r="V472" s="83">
        <f t="shared" si="295"/>
        <v>0</v>
      </c>
      <c r="W472" s="109"/>
      <c r="X472" s="80"/>
      <c r="Y472" s="81">
        <f t="shared" si="296"/>
        <v>0</v>
      </c>
      <c r="Z472" s="82"/>
      <c r="AA472" s="83">
        <f t="shared" si="297"/>
        <v>0</v>
      </c>
      <c r="AB472" s="83">
        <f t="shared" si="298"/>
        <v>0</v>
      </c>
      <c r="AC472" s="109"/>
      <c r="AD472" s="85" t="e">
        <f t="shared" si="280"/>
        <v>#DIV/0!</v>
      </c>
      <c r="AE472" s="86"/>
      <c r="AF472" s="87"/>
      <c r="AG472" s="88"/>
      <c r="AH472" s="114"/>
      <c r="AI472" s="113">
        <v>163865.5462184874</v>
      </c>
      <c r="AJ472" s="111">
        <v>31134.453781512595</v>
      </c>
      <c r="AK472" s="115">
        <v>195000</v>
      </c>
      <c r="AL472" s="114" t="s">
        <v>1268</v>
      </c>
      <c r="AM472" s="86">
        <v>304117.64705882355</v>
      </c>
      <c r="AN472" s="87">
        <f t="shared" si="301"/>
        <v>57782.352941176476</v>
      </c>
      <c r="AO472" s="90">
        <f t="shared" si="302"/>
        <v>361900</v>
      </c>
      <c r="AP472" s="91" t="s">
        <v>1273</v>
      </c>
      <c r="AQ472" s="136">
        <v>318487.39495798323</v>
      </c>
      <c r="AR472" s="137">
        <v>60512.605042016774</v>
      </c>
      <c r="AS472" s="138">
        <v>379000</v>
      </c>
      <c r="AT472" s="91" t="s">
        <v>1274</v>
      </c>
      <c r="AU472" s="86"/>
      <c r="AV472" s="87"/>
      <c r="AW472" s="90"/>
      <c r="AX472" s="197"/>
      <c r="AZ472" s="92"/>
      <c r="BB472" s="99"/>
      <c r="BC472" s="93"/>
      <c r="BD472" s="93"/>
      <c r="BE472" s="93"/>
      <c r="BF472" s="93"/>
      <c r="BG472" s="93">
        <f>+AI472</f>
        <v>163865.5462184874</v>
      </c>
      <c r="BH472" s="93">
        <f t="shared" si="303"/>
        <v>304117.64705882355</v>
      </c>
      <c r="BI472" s="93">
        <f>+AQ472</f>
        <v>318487.39495798323</v>
      </c>
      <c r="BJ472" s="93"/>
      <c r="BK472" s="94">
        <f t="shared" si="281"/>
        <v>3</v>
      </c>
      <c r="BM472" s="95">
        <f t="shared" si="282"/>
        <v>262156.86274509807</v>
      </c>
      <c r="BN472" s="96">
        <f t="shared" si="283"/>
        <v>318487.39495798323</v>
      </c>
      <c r="BO472" s="248">
        <f>(SUM(BB472:BJ472)-BN472)/(BK472-1)</f>
        <v>233991.59663865549</v>
      </c>
      <c r="BP472" s="183">
        <f t="shared" si="284"/>
        <v>251308.49736705524</v>
      </c>
      <c r="BQ472" s="184">
        <f t="shared" si="285"/>
        <v>85425.462199932692</v>
      </c>
      <c r="BR472" s="232">
        <f t="shared" si="286"/>
        <v>0.32585628812240591</v>
      </c>
      <c r="BS472" s="184"/>
      <c r="BT472" s="97"/>
      <c r="BU472" s="171">
        <f t="shared" si="287"/>
        <v>262157</v>
      </c>
      <c r="BV472" s="175">
        <f t="shared" si="288"/>
        <v>49810</v>
      </c>
      <c r="BW472" s="176">
        <f t="shared" si="289"/>
        <v>311967</v>
      </c>
    </row>
    <row r="473" spans="1:209" ht="84.95" customHeight="1" x14ac:dyDescent="0.3">
      <c r="A473" s="214">
        <v>633</v>
      </c>
      <c r="B473" s="104" t="s">
        <v>1275</v>
      </c>
      <c r="C473" s="217" t="s">
        <v>162</v>
      </c>
      <c r="D473" s="206"/>
      <c r="E473" s="74"/>
      <c r="F473" s="75"/>
      <c r="G473" s="74"/>
      <c r="H473" s="76"/>
      <c r="I473" s="105"/>
      <c r="J473" s="106"/>
      <c r="K473" s="107"/>
      <c r="L473" s="80"/>
      <c r="M473" s="81">
        <f t="shared" si="290"/>
        <v>0</v>
      </c>
      <c r="N473" s="82"/>
      <c r="O473" s="83">
        <f t="shared" si="291"/>
        <v>0</v>
      </c>
      <c r="P473" s="83">
        <f t="shared" si="292"/>
        <v>0</v>
      </c>
      <c r="Q473" s="108"/>
      <c r="R473" s="80"/>
      <c r="S473" s="81">
        <f t="shared" si="293"/>
        <v>0</v>
      </c>
      <c r="T473" s="82"/>
      <c r="U473" s="83">
        <f t="shared" si="294"/>
        <v>0</v>
      </c>
      <c r="V473" s="83">
        <f t="shared" si="295"/>
        <v>0</v>
      </c>
      <c r="W473" s="109"/>
      <c r="X473" s="80"/>
      <c r="Y473" s="81">
        <f t="shared" si="296"/>
        <v>0</v>
      </c>
      <c r="Z473" s="82"/>
      <c r="AA473" s="83">
        <f t="shared" si="297"/>
        <v>0</v>
      </c>
      <c r="AB473" s="83">
        <f t="shared" si="298"/>
        <v>0</v>
      </c>
      <c r="AC473" s="109"/>
      <c r="AD473" s="85" t="e">
        <f t="shared" si="280"/>
        <v>#DIV/0!</v>
      </c>
      <c r="AE473" s="86"/>
      <c r="AF473" s="87"/>
      <c r="AG473" s="88"/>
      <c r="AH473" s="114"/>
      <c r="AI473" s="86"/>
      <c r="AJ473" s="87"/>
      <c r="AK473" s="88"/>
      <c r="AL473" s="114"/>
      <c r="AM473" s="86">
        <v>21764.705882352941</v>
      </c>
      <c r="AN473" s="87">
        <f t="shared" si="301"/>
        <v>4135.2941176470586</v>
      </c>
      <c r="AO473" s="90">
        <f t="shared" si="302"/>
        <v>25900</v>
      </c>
      <c r="AP473" s="91" t="s">
        <v>1276</v>
      </c>
      <c r="AQ473" s="86"/>
      <c r="AR473" s="87"/>
      <c r="AS473" s="90"/>
      <c r="AT473" s="91"/>
      <c r="AU473" s="86"/>
      <c r="AV473" s="87"/>
      <c r="AW473" s="90"/>
      <c r="AX473" s="197"/>
      <c r="AZ473" s="92"/>
      <c r="BB473" s="99"/>
      <c r="BC473" s="93"/>
      <c r="BD473" s="93"/>
      <c r="BE473" s="93"/>
      <c r="BF473" s="93"/>
      <c r="BG473" s="93"/>
      <c r="BH473" s="93">
        <f t="shared" si="303"/>
        <v>21764.705882352941</v>
      </c>
      <c r="BI473" s="93"/>
      <c r="BJ473" s="93"/>
      <c r="BK473" s="94">
        <f t="shared" si="281"/>
        <v>1</v>
      </c>
      <c r="BM473" s="95">
        <f t="shared" si="282"/>
        <v>21764.705882352941</v>
      </c>
      <c r="BN473" s="96">
        <f t="shared" si="283"/>
        <v>21764.705882352941</v>
      </c>
      <c r="BO473" s="248">
        <f>+BM473</f>
        <v>21764.705882352941</v>
      </c>
      <c r="BP473" s="183">
        <f t="shared" si="284"/>
        <v>21764.705882352941</v>
      </c>
      <c r="BQ473" s="184">
        <f t="shared" si="285"/>
        <v>0</v>
      </c>
      <c r="BR473" s="232">
        <f t="shared" si="286"/>
        <v>0</v>
      </c>
      <c r="BS473" s="184"/>
      <c r="BT473" s="97"/>
      <c r="BU473" s="171">
        <f t="shared" si="287"/>
        <v>21765</v>
      </c>
      <c r="BV473" s="175">
        <f t="shared" si="288"/>
        <v>4135</v>
      </c>
      <c r="BW473" s="176">
        <f t="shared" si="289"/>
        <v>25900</v>
      </c>
    </row>
    <row r="474" spans="1:209" ht="84.95" customHeight="1" x14ac:dyDescent="0.3">
      <c r="A474" s="214">
        <v>634</v>
      </c>
      <c r="B474" s="104" t="s">
        <v>1277</v>
      </c>
      <c r="C474" s="217" t="s">
        <v>18</v>
      </c>
      <c r="D474" s="206"/>
      <c r="E474" s="74"/>
      <c r="F474" s="75"/>
      <c r="G474" s="74"/>
      <c r="H474" s="76"/>
      <c r="I474" s="105"/>
      <c r="J474" s="106"/>
      <c r="K474" s="107"/>
      <c r="L474" s="80"/>
      <c r="M474" s="81">
        <f t="shared" si="290"/>
        <v>0</v>
      </c>
      <c r="N474" s="82"/>
      <c r="O474" s="83">
        <f t="shared" si="291"/>
        <v>0</v>
      </c>
      <c r="P474" s="83">
        <f t="shared" si="292"/>
        <v>0</v>
      </c>
      <c r="Q474" s="108"/>
      <c r="R474" s="80"/>
      <c r="S474" s="81">
        <f t="shared" si="293"/>
        <v>0</v>
      </c>
      <c r="T474" s="82"/>
      <c r="U474" s="83">
        <f t="shared" si="294"/>
        <v>0</v>
      </c>
      <c r="V474" s="83">
        <f t="shared" si="295"/>
        <v>0</v>
      </c>
      <c r="W474" s="109"/>
      <c r="X474" s="80"/>
      <c r="Y474" s="81">
        <f t="shared" si="296"/>
        <v>0</v>
      </c>
      <c r="Z474" s="82"/>
      <c r="AA474" s="83">
        <f t="shared" si="297"/>
        <v>0</v>
      </c>
      <c r="AB474" s="83">
        <f t="shared" si="298"/>
        <v>0</v>
      </c>
      <c r="AC474" s="109"/>
      <c r="AD474" s="85" t="e">
        <f t="shared" si="280"/>
        <v>#DIV/0!</v>
      </c>
      <c r="AE474" s="86"/>
      <c r="AF474" s="87"/>
      <c r="AG474" s="88"/>
      <c r="AH474" s="114"/>
      <c r="AI474" s="86"/>
      <c r="AJ474" s="87"/>
      <c r="AK474" s="88"/>
      <c r="AL474" s="114"/>
      <c r="AM474" s="86">
        <v>35210.08403361345</v>
      </c>
      <c r="AN474" s="87">
        <f t="shared" si="301"/>
        <v>6689.9159663865557</v>
      </c>
      <c r="AO474" s="90">
        <f t="shared" si="302"/>
        <v>41900.000000000007</v>
      </c>
      <c r="AP474" s="91" t="s">
        <v>1278</v>
      </c>
      <c r="AQ474" s="136">
        <v>33455.74768368886</v>
      </c>
      <c r="AR474" s="137">
        <v>6356.5920599008823</v>
      </c>
      <c r="AS474" s="138">
        <v>39812.339743589742</v>
      </c>
      <c r="AT474" s="91" t="s">
        <v>1279</v>
      </c>
      <c r="AU474" s="86"/>
      <c r="AV474" s="87"/>
      <c r="AW474" s="90"/>
      <c r="AX474" s="197"/>
      <c r="AZ474" s="92"/>
      <c r="BB474" s="99"/>
      <c r="BC474" s="93"/>
      <c r="BD474" s="93"/>
      <c r="BE474" s="93"/>
      <c r="BF474" s="93"/>
      <c r="BG474" s="93"/>
      <c r="BH474" s="93">
        <f t="shared" si="303"/>
        <v>35210.08403361345</v>
      </c>
      <c r="BI474" s="93">
        <f t="shared" ref="BI474:BI496" si="304">+AQ474</f>
        <v>33455.74768368886</v>
      </c>
      <c r="BJ474" s="93"/>
      <c r="BK474" s="94">
        <f t="shared" si="281"/>
        <v>2</v>
      </c>
      <c r="BM474" s="95">
        <f t="shared" si="282"/>
        <v>34332.915858651155</v>
      </c>
      <c r="BN474" s="96">
        <f t="shared" si="283"/>
        <v>35210.08403361345</v>
      </c>
      <c r="BO474" s="248">
        <f t="shared" ref="BO474:BO496" si="305">(SUM(BB474:BJ474)-BN474)/(BK474-1)</f>
        <v>33455.74768368886</v>
      </c>
      <c r="BP474" s="183">
        <f t="shared" si="284"/>
        <v>34321.708689254578</v>
      </c>
      <c r="BQ474" s="184">
        <f t="shared" si="285"/>
        <v>1240.5031295137333</v>
      </c>
      <c r="BR474" s="232">
        <f t="shared" si="286"/>
        <v>3.6131598452659626E-2</v>
      </c>
      <c r="BS474" s="184"/>
      <c r="BT474" s="97"/>
      <c r="BU474" s="171">
        <f t="shared" si="287"/>
        <v>34333</v>
      </c>
      <c r="BV474" s="175">
        <f t="shared" si="288"/>
        <v>6523</v>
      </c>
      <c r="BW474" s="176">
        <f t="shared" si="289"/>
        <v>40856</v>
      </c>
    </row>
    <row r="475" spans="1:209" ht="84.95" customHeight="1" x14ac:dyDescent="0.3">
      <c r="A475" s="214">
        <v>635</v>
      </c>
      <c r="B475" s="104" t="s">
        <v>1280</v>
      </c>
      <c r="C475" s="217" t="s">
        <v>18</v>
      </c>
      <c r="D475" s="206"/>
      <c r="E475" s="74"/>
      <c r="F475" s="75"/>
      <c r="G475" s="74"/>
      <c r="H475" s="76"/>
      <c r="I475" s="105"/>
      <c r="J475" s="106"/>
      <c r="K475" s="107"/>
      <c r="L475" s="80"/>
      <c r="M475" s="81">
        <f t="shared" si="290"/>
        <v>0</v>
      </c>
      <c r="N475" s="82"/>
      <c r="O475" s="83">
        <f t="shared" si="291"/>
        <v>0</v>
      </c>
      <c r="P475" s="83">
        <f t="shared" si="292"/>
        <v>0</v>
      </c>
      <c r="Q475" s="108"/>
      <c r="R475" s="80"/>
      <c r="S475" s="81">
        <f t="shared" si="293"/>
        <v>0</v>
      </c>
      <c r="T475" s="82"/>
      <c r="U475" s="83">
        <f t="shared" si="294"/>
        <v>0</v>
      </c>
      <c r="V475" s="83">
        <f t="shared" si="295"/>
        <v>0</v>
      </c>
      <c r="W475" s="109"/>
      <c r="X475" s="80"/>
      <c r="Y475" s="81">
        <f t="shared" si="296"/>
        <v>0</v>
      </c>
      <c r="Z475" s="82"/>
      <c r="AA475" s="83">
        <f t="shared" si="297"/>
        <v>0</v>
      </c>
      <c r="AB475" s="83">
        <f t="shared" si="298"/>
        <v>0</v>
      </c>
      <c r="AC475" s="109"/>
      <c r="AD475" s="85" t="e">
        <f t="shared" si="280"/>
        <v>#DIV/0!</v>
      </c>
      <c r="AE475" s="86"/>
      <c r="AF475" s="87"/>
      <c r="AG475" s="88"/>
      <c r="AH475" s="114"/>
      <c r="AI475" s="113">
        <v>9604.2016806722695</v>
      </c>
      <c r="AJ475" s="111">
        <v>1824.7983193277305</v>
      </c>
      <c r="AK475" s="115">
        <v>11429</v>
      </c>
      <c r="AL475" s="114" t="s">
        <v>1268</v>
      </c>
      <c r="AM475" s="86">
        <v>9285.7142857142862</v>
      </c>
      <c r="AN475" s="87">
        <f t="shared" si="301"/>
        <v>1764.2857142857144</v>
      </c>
      <c r="AO475" s="90">
        <f t="shared" si="302"/>
        <v>11050</v>
      </c>
      <c r="AP475" s="91" t="s">
        <v>1281</v>
      </c>
      <c r="AQ475" s="136">
        <v>9991.5966386554628</v>
      </c>
      <c r="AR475" s="137">
        <v>1898.4033613445372</v>
      </c>
      <c r="AS475" s="138">
        <v>11890</v>
      </c>
      <c r="AT475" s="91" t="s">
        <v>1282</v>
      </c>
      <c r="AU475" s="86"/>
      <c r="AV475" s="87"/>
      <c r="AW475" s="90"/>
      <c r="AX475" s="197"/>
      <c r="AZ475" s="92"/>
      <c r="BB475" s="99"/>
      <c r="BC475" s="93"/>
      <c r="BD475" s="93"/>
      <c r="BE475" s="93"/>
      <c r="BF475" s="93"/>
      <c r="BG475" s="93">
        <f>+AI475</f>
        <v>9604.2016806722695</v>
      </c>
      <c r="BH475" s="93">
        <f t="shared" si="303"/>
        <v>9285.7142857142862</v>
      </c>
      <c r="BI475" s="93">
        <f t="shared" si="304"/>
        <v>9991.5966386554628</v>
      </c>
      <c r="BJ475" s="93"/>
      <c r="BK475" s="94">
        <f t="shared" si="281"/>
        <v>3</v>
      </c>
      <c r="BM475" s="95">
        <f t="shared" si="282"/>
        <v>9627.1708683473407</v>
      </c>
      <c r="BN475" s="96">
        <f t="shared" si="283"/>
        <v>9991.5966386554628</v>
      </c>
      <c r="BO475" s="248">
        <f t="shared" si="305"/>
        <v>9444.9579831932788</v>
      </c>
      <c r="BP475" s="183">
        <f t="shared" si="284"/>
        <v>9622.8524583722792</v>
      </c>
      <c r="BQ475" s="184">
        <f t="shared" si="285"/>
        <v>353.50128958079119</v>
      </c>
      <c r="BR475" s="232">
        <f t="shared" si="286"/>
        <v>3.6719124903355473E-2</v>
      </c>
      <c r="BS475" s="184"/>
      <c r="BT475" s="97"/>
      <c r="BU475" s="171">
        <f t="shared" si="287"/>
        <v>9627</v>
      </c>
      <c r="BV475" s="175">
        <f t="shared" si="288"/>
        <v>1829</v>
      </c>
      <c r="BW475" s="176">
        <f t="shared" si="289"/>
        <v>11456</v>
      </c>
    </row>
    <row r="476" spans="1:209" ht="84.95" customHeight="1" x14ac:dyDescent="0.3">
      <c r="A476" s="214">
        <v>637</v>
      </c>
      <c r="B476" s="104" t="s">
        <v>1286</v>
      </c>
      <c r="C476" s="217" t="s">
        <v>18</v>
      </c>
      <c r="D476" s="206"/>
      <c r="E476" s="74"/>
      <c r="F476" s="75"/>
      <c r="G476" s="74"/>
      <c r="H476" s="76"/>
      <c r="I476" s="105"/>
      <c r="J476" s="106"/>
      <c r="K476" s="107"/>
      <c r="L476" s="80"/>
      <c r="M476" s="81">
        <f t="shared" si="290"/>
        <v>0</v>
      </c>
      <c r="N476" s="82"/>
      <c r="O476" s="83">
        <f t="shared" si="291"/>
        <v>0</v>
      </c>
      <c r="P476" s="83">
        <f t="shared" si="292"/>
        <v>0</v>
      </c>
      <c r="Q476" s="108"/>
      <c r="R476" s="80"/>
      <c r="S476" s="81">
        <f t="shared" si="293"/>
        <v>0</v>
      </c>
      <c r="T476" s="82"/>
      <c r="U476" s="83">
        <f t="shared" si="294"/>
        <v>0</v>
      </c>
      <c r="V476" s="83">
        <f t="shared" si="295"/>
        <v>0</v>
      </c>
      <c r="W476" s="109"/>
      <c r="X476" s="80"/>
      <c r="Y476" s="81">
        <f t="shared" si="296"/>
        <v>0</v>
      </c>
      <c r="Z476" s="82"/>
      <c r="AA476" s="83">
        <f t="shared" si="297"/>
        <v>0</v>
      </c>
      <c r="AB476" s="83">
        <f t="shared" si="298"/>
        <v>0</v>
      </c>
      <c r="AC476" s="109"/>
      <c r="AD476" s="85" t="e">
        <f t="shared" si="280"/>
        <v>#DIV/0!</v>
      </c>
      <c r="AE476" s="86"/>
      <c r="AF476" s="87"/>
      <c r="AG476" s="88"/>
      <c r="AH476" s="114"/>
      <c r="AI476" s="86"/>
      <c r="AJ476" s="87"/>
      <c r="AK476" s="88"/>
      <c r="AL476" s="114"/>
      <c r="AM476" s="86">
        <v>19075.63025210084</v>
      </c>
      <c r="AN476" s="87">
        <f t="shared" si="301"/>
        <v>3624.3697478991598</v>
      </c>
      <c r="AO476" s="90">
        <f t="shared" si="302"/>
        <v>22700</v>
      </c>
      <c r="AP476" s="91" t="s">
        <v>1287</v>
      </c>
      <c r="AQ476" s="136">
        <v>19151.26050420168</v>
      </c>
      <c r="AR476" s="137">
        <v>3638.7394957983197</v>
      </c>
      <c r="AS476" s="138">
        <v>22790</v>
      </c>
      <c r="AT476" s="91" t="s">
        <v>1288</v>
      </c>
      <c r="AU476" s="86"/>
      <c r="AV476" s="87"/>
      <c r="AW476" s="90"/>
      <c r="AX476" s="197"/>
      <c r="AZ476" s="92"/>
      <c r="BB476" s="99"/>
      <c r="BC476" s="93"/>
      <c r="BD476" s="93"/>
      <c r="BE476" s="93"/>
      <c r="BF476" s="93"/>
      <c r="BG476" s="93"/>
      <c r="BH476" s="93">
        <f t="shared" si="303"/>
        <v>19075.63025210084</v>
      </c>
      <c r="BI476" s="93">
        <f t="shared" si="304"/>
        <v>19151.26050420168</v>
      </c>
      <c r="BJ476" s="93"/>
      <c r="BK476" s="94">
        <f t="shared" si="281"/>
        <v>2</v>
      </c>
      <c r="BM476" s="95">
        <f t="shared" si="282"/>
        <v>19113.44537815126</v>
      </c>
      <c r="BN476" s="96">
        <f t="shared" si="283"/>
        <v>19151.26050420168</v>
      </c>
      <c r="BO476" s="248">
        <f t="shared" si="305"/>
        <v>19075.63025210084</v>
      </c>
      <c r="BP476" s="183">
        <f t="shared" si="284"/>
        <v>19113.407970317945</v>
      </c>
      <c r="BQ476" s="184">
        <f t="shared" si="285"/>
        <v>53.478664123352203</v>
      </c>
      <c r="BR476" s="232">
        <f t="shared" si="286"/>
        <v>2.7979604443521267E-3</v>
      </c>
      <c r="BS476" s="184"/>
      <c r="BT476" s="97"/>
      <c r="BU476" s="171">
        <f t="shared" si="287"/>
        <v>19113</v>
      </c>
      <c r="BV476" s="175">
        <f t="shared" si="288"/>
        <v>3631</v>
      </c>
      <c r="BW476" s="176">
        <f t="shared" si="289"/>
        <v>22744</v>
      </c>
    </row>
    <row r="477" spans="1:209" ht="84.95" customHeight="1" x14ac:dyDescent="0.3">
      <c r="A477" s="214">
        <v>638</v>
      </c>
      <c r="B477" s="104" t="s">
        <v>1289</v>
      </c>
      <c r="C477" s="217" t="s">
        <v>18</v>
      </c>
      <c r="D477" s="206"/>
      <c r="E477" s="74"/>
      <c r="F477" s="75"/>
      <c r="G477" s="74"/>
      <c r="H477" s="76"/>
      <c r="I477" s="105"/>
      <c r="J477" s="106"/>
      <c r="K477" s="107"/>
      <c r="L477" s="80"/>
      <c r="M477" s="81">
        <f t="shared" si="290"/>
        <v>0</v>
      </c>
      <c r="N477" s="82"/>
      <c r="O477" s="83">
        <f t="shared" si="291"/>
        <v>0</v>
      </c>
      <c r="P477" s="83">
        <f t="shared" si="292"/>
        <v>0</v>
      </c>
      <c r="Q477" s="108"/>
      <c r="R477" s="80"/>
      <c r="S477" s="81">
        <f t="shared" si="293"/>
        <v>0</v>
      </c>
      <c r="T477" s="82"/>
      <c r="U477" s="83">
        <f t="shared" si="294"/>
        <v>0</v>
      </c>
      <c r="V477" s="83">
        <f t="shared" si="295"/>
        <v>0</v>
      </c>
      <c r="W477" s="109"/>
      <c r="X477" s="80"/>
      <c r="Y477" s="81">
        <f t="shared" si="296"/>
        <v>0</v>
      </c>
      <c r="Z477" s="82"/>
      <c r="AA477" s="83">
        <f t="shared" si="297"/>
        <v>0</v>
      </c>
      <c r="AB477" s="83">
        <f t="shared" si="298"/>
        <v>0</v>
      </c>
      <c r="AC477" s="109"/>
      <c r="AD477" s="85" t="e">
        <f t="shared" si="280"/>
        <v>#DIV/0!</v>
      </c>
      <c r="AE477" s="86"/>
      <c r="AF477" s="87"/>
      <c r="AG477" s="88"/>
      <c r="AH477" s="114"/>
      <c r="AI477" s="86"/>
      <c r="AJ477" s="87"/>
      <c r="AK477" s="88"/>
      <c r="AL477" s="114"/>
      <c r="AM477" s="86">
        <v>3445.3781512605042</v>
      </c>
      <c r="AN477" s="87">
        <f t="shared" si="301"/>
        <v>654.62184873949582</v>
      </c>
      <c r="AO477" s="90">
        <f t="shared" si="302"/>
        <v>4100</v>
      </c>
      <c r="AP477" s="91" t="s">
        <v>1290</v>
      </c>
      <c r="AQ477" s="136">
        <v>3100.840336134454</v>
      </c>
      <c r="AR477" s="137">
        <v>589.15966386554601</v>
      </c>
      <c r="AS477" s="138">
        <v>3690</v>
      </c>
      <c r="AT477" s="91" t="s">
        <v>1291</v>
      </c>
      <c r="AU477" s="86"/>
      <c r="AV477" s="87"/>
      <c r="AW477" s="90"/>
      <c r="AX477" s="197"/>
      <c r="AZ477" s="92"/>
      <c r="BB477" s="99"/>
      <c r="BC477" s="93"/>
      <c r="BD477" s="93"/>
      <c r="BE477" s="93"/>
      <c r="BF477" s="93"/>
      <c r="BG477" s="93"/>
      <c r="BH477" s="93">
        <f t="shared" si="303"/>
        <v>3445.3781512605042</v>
      </c>
      <c r="BI477" s="93">
        <f t="shared" si="304"/>
        <v>3100.840336134454</v>
      </c>
      <c r="BJ477" s="93"/>
      <c r="BK477" s="94">
        <f t="shared" si="281"/>
        <v>2</v>
      </c>
      <c r="BM477" s="95">
        <f t="shared" si="282"/>
        <v>3273.1092436974791</v>
      </c>
      <c r="BN477" s="96">
        <f t="shared" si="283"/>
        <v>3445.3781512605042</v>
      </c>
      <c r="BO477" s="248">
        <f t="shared" si="305"/>
        <v>3100.840336134454</v>
      </c>
      <c r="BP477" s="183">
        <f t="shared" si="284"/>
        <v>3268.572707568997</v>
      </c>
      <c r="BQ477" s="184">
        <f t="shared" si="285"/>
        <v>243.62502545082714</v>
      </c>
      <c r="BR477" s="232">
        <f t="shared" si="286"/>
        <v>7.4432292756478641E-2</v>
      </c>
      <c r="BS477" s="184"/>
      <c r="BT477" s="97"/>
      <c r="BU477" s="171">
        <f t="shared" si="287"/>
        <v>3273</v>
      </c>
      <c r="BV477" s="175">
        <f t="shared" si="288"/>
        <v>622</v>
      </c>
      <c r="BW477" s="176">
        <f t="shared" si="289"/>
        <v>3895</v>
      </c>
    </row>
    <row r="478" spans="1:209" ht="84.95" customHeight="1" x14ac:dyDescent="0.3">
      <c r="A478" s="214">
        <v>639</v>
      </c>
      <c r="B478" s="104" t="s">
        <v>1292</v>
      </c>
      <c r="C478" s="217" t="s">
        <v>18</v>
      </c>
      <c r="D478" s="206"/>
      <c r="E478" s="74"/>
      <c r="F478" s="75"/>
      <c r="G478" s="74"/>
      <c r="H478" s="76"/>
      <c r="I478" s="105"/>
      <c r="J478" s="106"/>
      <c r="K478" s="107"/>
      <c r="L478" s="80"/>
      <c r="M478" s="81">
        <f t="shared" si="290"/>
        <v>0</v>
      </c>
      <c r="N478" s="82"/>
      <c r="O478" s="83">
        <f t="shared" si="291"/>
        <v>0</v>
      </c>
      <c r="P478" s="83">
        <f t="shared" si="292"/>
        <v>0</v>
      </c>
      <c r="Q478" s="108"/>
      <c r="R478" s="80"/>
      <c r="S478" s="81">
        <f t="shared" si="293"/>
        <v>0</v>
      </c>
      <c r="T478" s="82"/>
      <c r="U478" s="83">
        <f t="shared" si="294"/>
        <v>0</v>
      </c>
      <c r="V478" s="83">
        <f t="shared" si="295"/>
        <v>0</v>
      </c>
      <c r="W478" s="109"/>
      <c r="X478" s="80"/>
      <c r="Y478" s="81">
        <f t="shared" si="296"/>
        <v>0</v>
      </c>
      <c r="Z478" s="82"/>
      <c r="AA478" s="83">
        <f t="shared" si="297"/>
        <v>0</v>
      </c>
      <c r="AB478" s="83">
        <f t="shared" si="298"/>
        <v>0</v>
      </c>
      <c r="AC478" s="109"/>
      <c r="AD478" s="85" t="e">
        <f t="shared" si="280"/>
        <v>#DIV/0!</v>
      </c>
      <c r="AE478" s="86"/>
      <c r="AF478" s="87"/>
      <c r="AG478" s="88"/>
      <c r="AH478" s="114"/>
      <c r="AI478" s="86"/>
      <c r="AJ478" s="87"/>
      <c r="AK478" s="88"/>
      <c r="AL478" s="114"/>
      <c r="AM478" s="86">
        <v>5840.3361344537816</v>
      </c>
      <c r="AN478" s="87">
        <f t="shared" si="301"/>
        <v>1109.6638655462184</v>
      </c>
      <c r="AO478" s="90">
        <f t="shared" si="302"/>
        <v>6950</v>
      </c>
      <c r="AP478" s="91" t="s">
        <v>1293</v>
      </c>
      <c r="AQ478" s="136">
        <v>5840.3361344537816</v>
      </c>
      <c r="AR478" s="137">
        <v>1109.6638655462184</v>
      </c>
      <c r="AS478" s="138">
        <v>6950</v>
      </c>
      <c r="AT478" s="91" t="s">
        <v>1294</v>
      </c>
      <c r="AU478" s="86"/>
      <c r="AV478" s="87"/>
      <c r="AW478" s="90"/>
      <c r="AX478" s="197"/>
      <c r="AZ478" s="92"/>
      <c r="BB478" s="99"/>
      <c r="BC478" s="93"/>
      <c r="BD478" s="93"/>
      <c r="BE478" s="93"/>
      <c r="BF478" s="93"/>
      <c r="BG478" s="93"/>
      <c r="BH478" s="93">
        <f t="shared" si="303"/>
        <v>5840.3361344537816</v>
      </c>
      <c r="BI478" s="93">
        <f t="shared" si="304"/>
        <v>5840.3361344537816</v>
      </c>
      <c r="BJ478" s="93"/>
      <c r="BK478" s="94">
        <f t="shared" si="281"/>
        <v>2</v>
      </c>
      <c r="BM478" s="95">
        <f t="shared" si="282"/>
        <v>5840.3361344537816</v>
      </c>
      <c r="BN478" s="96">
        <f t="shared" si="283"/>
        <v>5840.3361344537816</v>
      </c>
      <c r="BO478" s="248">
        <f t="shared" si="305"/>
        <v>5840.3361344537816</v>
      </c>
      <c r="BP478" s="183">
        <f t="shared" si="284"/>
        <v>5840.3361344537816</v>
      </c>
      <c r="BQ478" s="184">
        <f t="shared" si="285"/>
        <v>0</v>
      </c>
      <c r="BR478" s="232">
        <f t="shared" si="286"/>
        <v>0</v>
      </c>
      <c r="BS478" s="184"/>
      <c r="BT478" s="97"/>
      <c r="BU478" s="171">
        <f t="shared" si="287"/>
        <v>5840</v>
      </c>
      <c r="BV478" s="175">
        <f t="shared" si="288"/>
        <v>1110</v>
      </c>
      <c r="BW478" s="176">
        <f t="shared" si="289"/>
        <v>6950</v>
      </c>
    </row>
    <row r="479" spans="1:209" ht="84.95" customHeight="1" x14ac:dyDescent="0.3">
      <c r="A479" s="214">
        <v>640</v>
      </c>
      <c r="B479" s="104" t="s">
        <v>1295</v>
      </c>
      <c r="C479" s="217" t="s">
        <v>18</v>
      </c>
      <c r="D479" s="206"/>
      <c r="E479" s="74"/>
      <c r="F479" s="75"/>
      <c r="G479" s="74"/>
      <c r="H479" s="76"/>
      <c r="I479" s="105"/>
      <c r="J479" s="106"/>
      <c r="K479" s="107"/>
      <c r="L479" s="80"/>
      <c r="M479" s="81">
        <f t="shared" si="290"/>
        <v>0</v>
      </c>
      <c r="N479" s="82"/>
      <c r="O479" s="83">
        <f t="shared" si="291"/>
        <v>0</v>
      </c>
      <c r="P479" s="83">
        <f t="shared" si="292"/>
        <v>0</v>
      </c>
      <c r="Q479" s="108"/>
      <c r="R479" s="80"/>
      <c r="S479" s="81">
        <f t="shared" si="293"/>
        <v>0</v>
      </c>
      <c r="T479" s="82"/>
      <c r="U479" s="83">
        <f t="shared" si="294"/>
        <v>0</v>
      </c>
      <c r="V479" s="83">
        <f t="shared" si="295"/>
        <v>0</v>
      </c>
      <c r="W479" s="109"/>
      <c r="X479" s="80"/>
      <c r="Y479" s="81">
        <f t="shared" si="296"/>
        <v>0</v>
      </c>
      <c r="Z479" s="82"/>
      <c r="AA479" s="83">
        <f t="shared" si="297"/>
        <v>0</v>
      </c>
      <c r="AB479" s="83">
        <f t="shared" si="298"/>
        <v>0</v>
      </c>
      <c r="AC479" s="109"/>
      <c r="AD479" s="85" t="e">
        <f t="shared" si="280"/>
        <v>#DIV/0!</v>
      </c>
      <c r="AE479" s="86"/>
      <c r="AF479" s="87"/>
      <c r="AG479" s="88"/>
      <c r="AH479" s="114"/>
      <c r="AI479" s="86"/>
      <c r="AJ479" s="87"/>
      <c r="AK479" s="88"/>
      <c r="AL479" s="114"/>
      <c r="AM479" s="86">
        <v>9327.7310924369758</v>
      </c>
      <c r="AN479" s="87">
        <f t="shared" si="301"/>
        <v>1772.2689075630253</v>
      </c>
      <c r="AO479" s="90">
        <f t="shared" si="302"/>
        <v>11100.000000000002</v>
      </c>
      <c r="AP479" s="91" t="s">
        <v>1296</v>
      </c>
      <c r="AQ479" s="136">
        <v>9403.361344537816</v>
      </c>
      <c r="AR479" s="137">
        <v>1786.638655462184</v>
      </c>
      <c r="AS479" s="138">
        <v>11190</v>
      </c>
      <c r="AT479" s="91" t="s">
        <v>1297</v>
      </c>
      <c r="AU479" s="86"/>
      <c r="AV479" s="87"/>
      <c r="AW479" s="90"/>
      <c r="AX479" s="197"/>
      <c r="AZ479" s="92"/>
      <c r="BB479" s="99"/>
      <c r="BC479" s="93"/>
      <c r="BD479" s="93"/>
      <c r="BE479" s="93"/>
      <c r="BF479" s="93"/>
      <c r="BG479" s="93"/>
      <c r="BH479" s="93">
        <f t="shared" si="303"/>
        <v>9327.7310924369758</v>
      </c>
      <c r="BI479" s="93">
        <f t="shared" si="304"/>
        <v>9403.361344537816</v>
      </c>
      <c r="BJ479" s="93"/>
      <c r="BK479" s="94">
        <f t="shared" si="281"/>
        <v>2</v>
      </c>
      <c r="BM479" s="95">
        <f t="shared" si="282"/>
        <v>9365.5462184873959</v>
      </c>
      <c r="BN479" s="96">
        <f t="shared" si="283"/>
        <v>9403.361344537816</v>
      </c>
      <c r="BO479" s="248">
        <f t="shared" si="305"/>
        <v>9327.7310924369758</v>
      </c>
      <c r="BP479" s="183">
        <f t="shared" si="284"/>
        <v>9365.4698753914836</v>
      </c>
      <c r="BQ479" s="184">
        <f t="shared" si="285"/>
        <v>53.478664123352203</v>
      </c>
      <c r="BR479" s="232">
        <f t="shared" si="286"/>
        <v>5.7101489732426305E-3</v>
      </c>
      <c r="BS479" s="184"/>
      <c r="BT479" s="97"/>
      <c r="BU479" s="171">
        <f t="shared" si="287"/>
        <v>9366</v>
      </c>
      <c r="BV479" s="175">
        <f t="shared" si="288"/>
        <v>1780</v>
      </c>
      <c r="BW479" s="176">
        <f t="shared" si="289"/>
        <v>11146</v>
      </c>
    </row>
    <row r="480" spans="1:209" ht="84.95" customHeight="1" x14ac:dyDescent="0.3">
      <c r="A480" s="214">
        <v>641</v>
      </c>
      <c r="B480" s="104" t="s">
        <v>1298</v>
      </c>
      <c r="C480" s="217" t="s">
        <v>18</v>
      </c>
      <c r="D480" s="206"/>
      <c r="E480" s="74"/>
      <c r="F480" s="75"/>
      <c r="G480" s="74"/>
      <c r="H480" s="76"/>
      <c r="I480" s="118"/>
      <c r="J480" s="106"/>
      <c r="K480" s="107"/>
      <c r="L480" s="80"/>
      <c r="M480" s="81">
        <f t="shared" si="290"/>
        <v>0</v>
      </c>
      <c r="N480" s="82"/>
      <c r="O480" s="83">
        <f t="shared" si="291"/>
        <v>0</v>
      </c>
      <c r="P480" s="83">
        <f t="shared" si="292"/>
        <v>0</v>
      </c>
      <c r="Q480" s="108"/>
      <c r="R480" s="80"/>
      <c r="S480" s="81">
        <f t="shared" si="293"/>
        <v>0</v>
      </c>
      <c r="T480" s="82"/>
      <c r="U480" s="83">
        <f t="shared" si="294"/>
        <v>0</v>
      </c>
      <c r="V480" s="83">
        <f t="shared" si="295"/>
        <v>0</v>
      </c>
      <c r="W480" s="109"/>
      <c r="X480" s="80"/>
      <c r="Y480" s="81">
        <f t="shared" si="296"/>
        <v>0</v>
      </c>
      <c r="Z480" s="82"/>
      <c r="AA480" s="83">
        <f t="shared" si="297"/>
        <v>0</v>
      </c>
      <c r="AB480" s="83">
        <f t="shared" si="298"/>
        <v>0</v>
      </c>
      <c r="AC480" s="109"/>
      <c r="AD480" s="85" t="e">
        <f t="shared" si="280"/>
        <v>#DIV/0!</v>
      </c>
      <c r="AE480" s="86"/>
      <c r="AF480" s="87"/>
      <c r="AG480" s="88"/>
      <c r="AH480" s="114"/>
      <c r="AI480" s="86"/>
      <c r="AJ480" s="87"/>
      <c r="AK480" s="88"/>
      <c r="AL480" s="114"/>
      <c r="AM480" s="86">
        <v>4957.9831932773113</v>
      </c>
      <c r="AN480" s="87">
        <f t="shared" si="301"/>
        <v>942.01680672268913</v>
      </c>
      <c r="AO480" s="90">
        <f t="shared" si="302"/>
        <v>5900</v>
      </c>
      <c r="AP480" s="91" t="s">
        <v>1299</v>
      </c>
      <c r="AQ480" s="136">
        <v>5033.6134453781515</v>
      </c>
      <c r="AR480" s="137">
        <v>956.38655462184852</v>
      </c>
      <c r="AS480" s="138">
        <v>5990</v>
      </c>
      <c r="AT480" s="91" t="s">
        <v>1300</v>
      </c>
      <c r="AU480" s="86"/>
      <c r="AV480" s="87"/>
      <c r="AW480" s="90"/>
      <c r="AX480" s="197"/>
      <c r="AZ480" s="92"/>
      <c r="BB480" s="99"/>
      <c r="BC480" s="93"/>
      <c r="BD480" s="93"/>
      <c r="BE480" s="93"/>
      <c r="BF480" s="93"/>
      <c r="BG480" s="93"/>
      <c r="BH480" s="93">
        <f t="shared" si="303"/>
        <v>4957.9831932773113</v>
      </c>
      <c r="BI480" s="93">
        <f t="shared" si="304"/>
        <v>5033.6134453781515</v>
      </c>
      <c r="BJ480" s="93"/>
      <c r="BK480" s="94">
        <f t="shared" si="281"/>
        <v>2</v>
      </c>
      <c r="BM480" s="95">
        <f t="shared" si="282"/>
        <v>4995.7983193277314</v>
      </c>
      <c r="BN480" s="96">
        <f t="shared" si="283"/>
        <v>5033.6134453781515</v>
      </c>
      <c r="BO480" s="248">
        <f t="shared" si="305"/>
        <v>4957.9831932773113</v>
      </c>
      <c r="BP480" s="183">
        <f t="shared" si="284"/>
        <v>4995.6551986340673</v>
      </c>
      <c r="BQ480" s="184">
        <f t="shared" si="285"/>
        <v>53.478664123352203</v>
      </c>
      <c r="BR480" s="232">
        <f t="shared" si="286"/>
        <v>1.0704728394750063E-2</v>
      </c>
      <c r="BS480" s="184"/>
      <c r="BT480" s="97"/>
      <c r="BU480" s="171">
        <f t="shared" si="287"/>
        <v>4996</v>
      </c>
      <c r="BV480" s="175">
        <f t="shared" si="288"/>
        <v>949</v>
      </c>
      <c r="BW480" s="176">
        <f t="shared" si="289"/>
        <v>5945</v>
      </c>
    </row>
    <row r="481" spans="1:209" s="120" customFormat="1" ht="84.95" customHeight="1" x14ac:dyDescent="0.3">
      <c r="A481" s="214">
        <v>642</v>
      </c>
      <c r="B481" s="104" t="s">
        <v>1504</v>
      </c>
      <c r="C481" s="217" t="s">
        <v>18</v>
      </c>
      <c r="D481" s="206"/>
      <c r="E481" s="74"/>
      <c r="F481" s="75"/>
      <c r="G481" s="74"/>
      <c r="H481" s="76"/>
      <c r="I481" s="105"/>
      <c r="J481" s="106"/>
      <c r="K481" s="107"/>
      <c r="L481" s="80"/>
      <c r="M481" s="81">
        <f t="shared" si="290"/>
        <v>0</v>
      </c>
      <c r="N481" s="82"/>
      <c r="O481" s="83">
        <f t="shared" si="291"/>
        <v>0</v>
      </c>
      <c r="P481" s="83">
        <f t="shared" si="292"/>
        <v>0</v>
      </c>
      <c r="Q481" s="108"/>
      <c r="R481" s="80"/>
      <c r="S481" s="81">
        <f t="shared" si="293"/>
        <v>0</v>
      </c>
      <c r="T481" s="82"/>
      <c r="U481" s="83">
        <f t="shared" si="294"/>
        <v>0</v>
      </c>
      <c r="V481" s="83">
        <f t="shared" si="295"/>
        <v>0</v>
      </c>
      <c r="W481" s="109"/>
      <c r="X481" s="80"/>
      <c r="Y481" s="81">
        <f t="shared" si="296"/>
        <v>0</v>
      </c>
      <c r="Z481" s="82"/>
      <c r="AA481" s="83">
        <f t="shared" si="297"/>
        <v>0</v>
      </c>
      <c r="AB481" s="83">
        <f t="shared" si="298"/>
        <v>0</v>
      </c>
      <c r="AC481" s="109"/>
      <c r="AD481" s="85" t="e">
        <f t="shared" si="280"/>
        <v>#DIV/0!</v>
      </c>
      <c r="AE481" s="86"/>
      <c r="AF481" s="87"/>
      <c r="AG481" s="88"/>
      <c r="AH481" s="114"/>
      <c r="AI481" s="113">
        <v>2068.90756302521</v>
      </c>
      <c r="AJ481" s="111">
        <v>393.09243697478996</v>
      </c>
      <c r="AK481" s="115">
        <v>2462</v>
      </c>
      <c r="AL481" s="114" t="s">
        <v>57</v>
      </c>
      <c r="AM481" s="86">
        <v>1974.7899159663866</v>
      </c>
      <c r="AN481" s="87">
        <f t="shared" si="301"/>
        <v>375.21008403361344</v>
      </c>
      <c r="AO481" s="90">
        <f t="shared" si="302"/>
        <v>2350</v>
      </c>
      <c r="AP481" s="91" t="s">
        <v>1301</v>
      </c>
      <c r="AQ481" s="136">
        <v>1848.7394957983195</v>
      </c>
      <c r="AR481" s="137">
        <v>351.26050420168053</v>
      </c>
      <c r="AS481" s="138">
        <v>2200</v>
      </c>
      <c r="AT481" s="91" t="s">
        <v>1302</v>
      </c>
      <c r="AU481" s="86"/>
      <c r="AV481" s="87"/>
      <c r="AW481" s="90"/>
      <c r="AX481" s="197"/>
      <c r="AY481" s="243"/>
      <c r="AZ481" s="92"/>
      <c r="BA481" s="29"/>
      <c r="BB481" s="99"/>
      <c r="BC481" s="93"/>
      <c r="BD481" s="93"/>
      <c r="BE481" s="93"/>
      <c r="BF481" s="93"/>
      <c r="BG481" s="93">
        <f>+AI481</f>
        <v>2068.90756302521</v>
      </c>
      <c r="BH481" s="93">
        <f t="shared" si="303"/>
        <v>1974.7899159663866</v>
      </c>
      <c r="BI481" s="93">
        <f t="shared" si="304"/>
        <v>1848.7394957983195</v>
      </c>
      <c r="BJ481" s="93"/>
      <c r="BK481" s="94">
        <f t="shared" si="281"/>
        <v>3</v>
      </c>
      <c r="BL481" s="35"/>
      <c r="BM481" s="95">
        <f t="shared" si="282"/>
        <v>1964.1456582633054</v>
      </c>
      <c r="BN481" s="96">
        <f t="shared" si="283"/>
        <v>2068.90756302521</v>
      </c>
      <c r="BO481" s="248">
        <f t="shared" si="305"/>
        <v>1911.7647058823532</v>
      </c>
      <c r="BP481" s="183">
        <f t="shared" si="284"/>
        <v>1962.0612882669632</v>
      </c>
      <c r="BQ481" s="184">
        <f t="shared" si="285"/>
        <v>110.46931530132409</v>
      </c>
      <c r="BR481" s="232">
        <f t="shared" si="286"/>
        <v>5.6242934344798483E-2</v>
      </c>
      <c r="BS481" s="184"/>
      <c r="BT481" s="97"/>
      <c r="BU481" s="171">
        <f t="shared" si="287"/>
        <v>1964</v>
      </c>
      <c r="BV481" s="175">
        <f t="shared" si="288"/>
        <v>373</v>
      </c>
      <c r="BW481" s="176">
        <f t="shared" si="289"/>
        <v>2337</v>
      </c>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119"/>
      <c r="ES481" s="119"/>
      <c r="ET481" s="119"/>
      <c r="EU481" s="119"/>
      <c r="EV481" s="119"/>
      <c r="EW481" s="119"/>
      <c r="EX481" s="119"/>
      <c r="EY481" s="119"/>
      <c r="EZ481" s="119"/>
      <c r="FA481" s="119"/>
      <c r="FB481" s="119"/>
      <c r="FC481" s="119"/>
      <c r="FD481" s="119"/>
      <c r="FE481" s="119"/>
      <c r="FF481" s="119"/>
      <c r="FG481" s="119"/>
      <c r="FH481" s="119"/>
      <c r="FI481" s="119"/>
      <c r="FJ481" s="119"/>
      <c r="FK481" s="119"/>
      <c r="FL481" s="119"/>
      <c r="FM481" s="119"/>
      <c r="FN481" s="119"/>
      <c r="FO481" s="119"/>
      <c r="FP481" s="119"/>
      <c r="FQ481" s="119"/>
      <c r="FR481" s="119"/>
      <c r="FS481" s="119"/>
      <c r="FT481" s="119"/>
      <c r="FU481" s="119"/>
      <c r="FV481" s="119"/>
      <c r="FW481" s="119"/>
      <c r="FX481" s="119"/>
      <c r="FY481" s="119"/>
      <c r="FZ481" s="119"/>
      <c r="GA481" s="119"/>
      <c r="GB481" s="119"/>
      <c r="GC481" s="119"/>
      <c r="GD481" s="119"/>
      <c r="GE481" s="119"/>
      <c r="GF481" s="119"/>
      <c r="GG481" s="119"/>
      <c r="GH481" s="119"/>
      <c r="GI481" s="119"/>
      <c r="GJ481" s="119"/>
      <c r="GK481" s="119"/>
      <c r="GL481" s="119"/>
      <c r="GM481" s="119"/>
      <c r="GN481" s="119"/>
      <c r="GO481" s="119"/>
      <c r="GP481" s="119"/>
      <c r="GQ481" s="119"/>
      <c r="GR481" s="119"/>
      <c r="GS481" s="119"/>
      <c r="GT481" s="119"/>
      <c r="GU481" s="119"/>
      <c r="GV481" s="119"/>
      <c r="GW481" s="119"/>
      <c r="GX481" s="119"/>
      <c r="GY481" s="119"/>
      <c r="GZ481" s="119"/>
      <c r="HA481" s="119"/>
    </row>
    <row r="482" spans="1:209" s="120" customFormat="1" ht="84.95" customHeight="1" x14ac:dyDescent="0.3">
      <c r="A482" s="214">
        <v>643</v>
      </c>
      <c r="B482" s="104" t="s">
        <v>1505</v>
      </c>
      <c r="C482" s="217" t="s">
        <v>18</v>
      </c>
      <c r="D482" s="206"/>
      <c r="E482" s="74"/>
      <c r="F482" s="75"/>
      <c r="G482" s="74"/>
      <c r="H482" s="76"/>
      <c r="I482" s="105"/>
      <c r="J482" s="106"/>
      <c r="K482" s="107"/>
      <c r="L482" s="80"/>
      <c r="M482" s="81">
        <f t="shared" si="290"/>
        <v>0</v>
      </c>
      <c r="N482" s="82"/>
      <c r="O482" s="83">
        <f t="shared" si="291"/>
        <v>0</v>
      </c>
      <c r="P482" s="83">
        <f t="shared" si="292"/>
        <v>0</v>
      </c>
      <c r="Q482" s="108"/>
      <c r="R482" s="80"/>
      <c r="S482" s="81">
        <f t="shared" si="293"/>
        <v>0</v>
      </c>
      <c r="T482" s="82"/>
      <c r="U482" s="83">
        <f t="shared" si="294"/>
        <v>0</v>
      </c>
      <c r="V482" s="83">
        <f t="shared" si="295"/>
        <v>0</v>
      </c>
      <c r="W482" s="109"/>
      <c r="X482" s="80"/>
      <c r="Y482" s="81">
        <f t="shared" si="296"/>
        <v>0</v>
      </c>
      <c r="Z482" s="82"/>
      <c r="AA482" s="83">
        <f t="shared" si="297"/>
        <v>0</v>
      </c>
      <c r="AB482" s="83">
        <f t="shared" si="298"/>
        <v>0</v>
      </c>
      <c r="AC482" s="109"/>
      <c r="AD482" s="85" t="e">
        <f t="shared" si="280"/>
        <v>#DIV/0!</v>
      </c>
      <c r="AE482" s="86"/>
      <c r="AF482" s="87"/>
      <c r="AG482" s="88"/>
      <c r="AH482" s="114"/>
      <c r="AI482" s="113">
        <v>2068.90756302521</v>
      </c>
      <c r="AJ482" s="111">
        <v>393.09243697478996</v>
      </c>
      <c r="AK482" s="115">
        <v>2462</v>
      </c>
      <c r="AL482" s="114" t="s">
        <v>57</v>
      </c>
      <c r="AM482" s="86">
        <v>1974.7899159663866</v>
      </c>
      <c r="AN482" s="87">
        <f t="shared" si="301"/>
        <v>375.21008403361344</v>
      </c>
      <c r="AO482" s="90">
        <f t="shared" si="302"/>
        <v>2350</v>
      </c>
      <c r="AP482" s="91" t="s">
        <v>1303</v>
      </c>
      <c r="AQ482" s="136">
        <v>1848.7394957983195</v>
      </c>
      <c r="AR482" s="137">
        <v>351.26050420168053</v>
      </c>
      <c r="AS482" s="138">
        <v>2200</v>
      </c>
      <c r="AT482" s="91" t="s">
        <v>1304</v>
      </c>
      <c r="AU482" s="86"/>
      <c r="AV482" s="87"/>
      <c r="AW482" s="90"/>
      <c r="AX482" s="197"/>
      <c r="AY482" s="243"/>
      <c r="AZ482" s="92"/>
      <c r="BA482" s="29"/>
      <c r="BB482" s="99"/>
      <c r="BC482" s="93"/>
      <c r="BD482" s="93"/>
      <c r="BE482" s="93"/>
      <c r="BF482" s="93"/>
      <c r="BG482" s="93">
        <f>+AI482</f>
        <v>2068.90756302521</v>
      </c>
      <c r="BH482" s="93">
        <f t="shared" si="303"/>
        <v>1974.7899159663866</v>
      </c>
      <c r="BI482" s="93">
        <f t="shared" si="304"/>
        <v>1848.7394957983195</v>
      </c>
      <c r="BJ482" s="93"/>
      <c r="BK482" s="94">
        <f t="shared" si="281"/>
        <v>3</v>
      </c>
      <c r="BL482" s="35"/>
      <c r="BM482" s="95">
        <f t="shared" si="282"/>
        <v>1964.1456582633054</v>
      </c>
      <c r="BN482" s="96">
        <f t="shared" si="283"/>
        <v>2068.90756302521</v>
      </c>
      <c r="BO482" s="248">
        <f t="shared" si="305"/>
        <v>1911.7647058823532</v>
      </c>
      <c r="BP482" s="183">
        <f t="shared" si="284"/>
        <v>1962.0612882669632</v>
      </c>
      <c r="BQ482" s="184">
        <f t="shared" si="285"/>
        <v>110.46931530132409</v>
      </c>
      <c r="BR482" s="232">
        <f t="shared" si="286"/>
        <v>5.6242934344798483E-2</v>
      </c>
      <c r="BS482" s="184"/>
      <c r="BT482" s="97"/>
      <c r="BU482" s="171">
        <f t="shared" si="287"/>
        <v>1964</v>
      </c>
      <c r="BV482" s="175">
        <f t="shared" si="288"/>
        <v>373</v>
      </c>
      <c r="BW482" s="176">
        <f t="shared" si="289"/>
        <v>2337</v>
      </c>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119"/>
      <c r="ES482" s="119"/>
      <c r="ET482" s="119"/>
      <c r="EU482" s="119"/>
      <c r="EV482" s="119"/>
      <c r="EW482" s="119"/>
      <c r="EX482" s="119"/>
      <c r="EY482" s="119"/>
      <c r="EZ482" s="119"/>
      <c r="FA482" s="119"/>
      <c r="FB482" s="119"/>
      <c r="FC482" s="119"/>
      <c r="FD482" s="119"/>
      <c r="FE482" s="119"/>
      <c r="FF482" s="119"/>
      <c r="FG482" s="119"/>
      <c r="FH482" s="119"/>
      <c r="FI482" s="119"/>
      <c r="FJ482" s="119"/>
      <c r="FK482" s="119"/>
      <c r="FL482" s="119"/>
      <c r="FM482" s="119"/>
      <c r="FN482" s="119"/>
      <c r="FO482" s="119"/>
      <c r="FP482" s="119"/>
      <c r="FQ482" s="119"/>
      <c r="FR482" s="119"/>
      <c r="FS482" s="119"/>
      <c r="FT482" s="119"/>
      <c r="FU482" s="119"/>
      <c r="FV482" s="119"/>
      <c r="FW482" s="119"/>
      <c r="FX482" s="119"/>
      <c r="FY482" s="119"/>
      <c r="FZ482" s="119"/>
      <c r="GA482" s="119"/>
      <c r="GB482" s="119"/>
      <c r="GC482" s="119"/>
      <c r="GD482" s="119"/>
      <c r="GE482" s="119"/>
      <c r="GF482" s="119"/>
      <c r="GG482" s="119"/>
      <c r="GH482" s="119"/>
      <c r="GI482" s="119"/>
      <c r="GJ482" s="119"/>
      <c r="GK482" s="119"/>
      <c r="GL482" s="119"/>
      <c r="GM482" s="119"/>
      <c r="GN482" s="119"/>
      <c r="GO482" s="119"/>
      <c r="GP482" s="119"/>
      <c r="GQ482" s="119"/>
      <c r="GR482" s="119"/>
      <c r="GS482" s="119"/>
      <c r="GT482" s="119"/>
      <c r="GU482" s="119"/>
      <c r="GV482" s="119"/>
      <c r="GW482" s="119"/>
      <c r="GX482" s="119"/>
      <c r="GY482" s="119"/>
      <c r="GZ482" s="119"/>
      <c r="HA482" s="119"/>
    </row>
    <row r="483" spans="1:209" s="117" customFormat="1" ht="84.95" customHeight="1" x14ac:dyDescent="0.3">
      <c r="A483" s="214">
        <v>644</v>
      </c>
      <c r="B483" s="104" t="s">
        <v>1305</v>
      </c>
      <c r="C483" s="217" t="s">
        <v>18</v>
      </c>
      <c r="D483" s="206"/>
      <c r="E483" s="74"/>
      <c r="F483" s="75"/>
      <c r="G483" s="74"/>
      <c r="H483" s="76"/>
      <c r="I483" s="105"/>
      <c r="J483" s="106"/>
      <c r="K483" s="107"/>
      <c r="L483" s="80"/>
      <c r="M483" s="81">
        <f t="shared" si="290"/>
        <v>0</v>
      </c>
      <c r="N483" s="82"/>
      <c r="O483" s="83">
        <f t="shared" si="291"/>
        <v>0</v>
      </c>
      <c r="P483" s="83">
        <f t="shared" si="292"/>
        <v>0</v>
      </c>
      <c r="Q483" s="108"/>
      <c r="R483" s="80"/>
      <c r="S483" s="81">
        <f t="shared" si="293"/>
        <v>0</v>
      </c>
      <c r="T483" s="82"/>
      <c r="U483" s="83">
        <f t="shared" si="294"/>
        <v>0</v>
      </c>
      <c r="V483" s="83">
        <f t="shared" si="295"/>
        <v>0</v>
      </c>
      <c r="W483" s="109"/>
      <c r="X483" s="80"/>
      <c r="Y483" s="81">
        <f t="shared" si="296"/>
        <v>0</v>
      </c>
      <c r="Z483" s="82"/>
      <c r="AA483" s="83">
        <f t="shared" si="297"/>
        <v>0</v>
      </c>
      <c r="AB483" s="83">
        <f t="shared" si="298"/>
        <v>0</v>
      </c>
      <c r="AC483" s="109"/>
      <c r="AD483" s="85" t="e">
        <f t="shared" si="280"/>
        <v>#DIV/0!</v>
      </c>
      <c r="AE483" s="86"/>
      <c r="AF483" s="87"/>
      <c r="AG483" s="88"/>
      <c r="AH483" s="114"/>
      <c r="AI483" s="86"/>
      <c r="AJ483" s="87"/>
      <c r="AK483" s="88"/>
      <c r="AL483" s="114"/>
      <c r="AM483" s="86">
        <v>411.76470588235298</v>
      </c>
      <c r="AN483" s="87">
        <f t="shared" si="301"/>
        <v>78.235294117647072</v>
      </c>
      <c r="AO483" s="90">
        <f t="shared" si="302"/>
        <v>490.00000000000006</v>
      </c>
      <c r="AP483" s="91" t="s">
        <v>1306</v>
      </c>
      <c r="AQ483" s="136">
        <v>343.13725490196049</v>
      </c>
      <c r="AR483" s="137">
        <v>65.196078431372484</v>
      </c>
      <c r="AS483" s="138">
        <v>408.33333333333297</v>
      </c>
      <c r="AT483" s="91" t="s">
        <v>1307</v>
      </c>
      <c r="AU483" s="86"/>
      <c r="AV483" s="87"/>
      <c r="AW483" s="90"/>
      <c r="AX483" s="197"/>
      <c r="AY483" s="243"/>
      <c r="AZ483" s="92"/>
      <c r="BA483" s="29"/>
      <c r="BB483" s="99"/>
      <c r="BC483" s="93"/>
      <c r="BD483" s="93"/>
      <c r="BE483" s="93"/>
      <c r="BF483" s="93"/>
      <c r="BG483" s="93"/>
      <c r="BH483" s="93">
        <f t="shared" si="303"/>
        <v>411.76470588235298</v>
      </c>
      <c r="BI483" s="93">
        <f t="shared" si="304"/>
        <v>343.13725490196049</v>
      </c>
      <c r="BJ483" s="93"/>
      <c r="BK483" s="94">
        <f t="shared" si="281"/>
        <v>2</v>
      </c>
      <c r="BL483" s="35"/>
      <c r="BM483" s="95">
        <f t="shared" si="282"/>
        <v>377.45098039215674</v>
      </c>
      <c r="BN483" s="96">
        <f t="shared" si="283"/>
        <v>411.76470588235298</v>
      </c>
      <c r="BO483" s="248">
        <f t="shared" si="305"/>
        <v>343.13725490196049</v>
      </c>
      <c r="BP483" s="183">
        <f t="shared" si="284"/>
        <v>375.88802966040799</v>
      </c>
      <c r="BQ483" s="184">
        <f t="shared" si="285"/>
        <v>48.526935963782911</v>
      </c>
      <c r="BR483" s="232">
        <f t="shared" si="286"/>
        <v>0.12856486930664568</v>
      </c>
      <c r="BS483" s="184"/>
      <c r="BT483" s="97"/>
      <c r="BU483" s="171">
        <f t="shared" si="287"/>
        <v>377</v>
      </c>
      <c r="BV483" s="175">
        <f t="shared" si="288"/>
        <v>72</v>
      </c>
      <c r="BW483" s="176">
        <f t="shared" si="289"/>
        <v>449</v>
      </c>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row>
    <row r="484" spans="1:209" s="117" customFormat="1" ht="84.95" customHeight="1" x14ac:dyDescent="0.3">
      <c r="A484" s="214">
        <v>645</v>
      </c>
      <c r="B484" s="104" t="s">
        <v>1308</v>
      </c>
      <c r="C484" s="217" t="s">
        <v>18</v>
      </c>
      <c r="D484" s="206"/>
      <c r="E484" s="74"/>
      <c r="F484" s="75"/>
      <c r="G484" s="74"/>
      <c r="H484" s="76"/>
      <c r="I484" s="105"/>
      <c r="J484" s="106"/>
      <c r="K484" s="107"/>
      <c r="L484" s="80"/>
      <c r="M484" s="81">
        <f t="shared" si="290"/>
        <v>0</v>
      </c>
      <c r="N484" s="82"/>
      <c r="O484" s="83">
        <f t="shared" si="291"/>
        <v>0</v>
      </c>
      <c r="P484" s="83">
        <f t="shared" si="292"/>
        <v>0</v>
      </c>
      <c r="Q484" s="108"/>
      <c r="R484" s="80"/>
      <c r="S484" s="81">
        <f t="shared" si="293"/>
        <v>0</v>
      </c>
      <c r="T484" s="82"/>
      <c r="U484" s="83">
        <f t="shared" si="294"/>
        <v>0</v>
      </c>
      <c r="V484" s="83">
        <f t="shared" si="295"/>
        <v>0</v>
      </c>
      <c r="W484" s="109"/>
      <c r="X484" s="80"/>
      <c r="Y484" s="81">
        <f t="shared" si="296"/>
        <v>0</v>
      </c>
      <c r="Z484" s="82"/>
      <c r="AA484" s="83">
        <f t="shared" si="297"/>
        <v>0</v>
      </c>
      <c r="AB484" s="83">
        <f t="shared" si="298"/>
        <v>0</v>
      </c>
      <c r="AC484" s="109"/>
      <c r="AD484" s="85" t="e">
        <f t="shared" si="280"/>
        <v>#DIV/0!</v>
      </c>
      <c r="AE484" s="86"/>
      <c r="AF484" s="87"/>
      <c r="AG484" s="88"/>
      <c r="AH484" s="114"/>
      <c r="AI484" s="86"/>
      <c r="AJ484" s="87"/>
      <c r="AK484" s="88"/>
      <c r="AL484" s="114"/>
      <c r="AM484" s="86">
        <v>217.64705882352942</v>
      </c>
      <c r="AN484" s="87">
        <f t="shared" si="301"/>
        <v>41.352941176470587</v>
      </c>
      <c r="AO484" s="90">
        <f t="shared" si="302"/>
        <v>259</v>
      </c>
      <c r="AP484" s="91" t="s">
        <v>1309</v>
      </c>
      <c r="AQ484" s="136">
        <v>517.64705882352939</v>
      </c>
      <c r="AR484" s="137">
        <v>98.352941176470608</v>
      </c>
      <c r="AS484" s="138">
        <v>616</v>
      </c>
      <c r="AT484" s="91" t="s">
        <v>1310</v>
      </c>
      <c r="AU484" s="86"/>
      <c r="AV484" s="87"/>
      <c r="AW484" s="90"/>
      <c r="AX484" s="197"/>
      <c r="AY484" s="243"/>
      <c r="AZ484" s="92"/>
      <c r="BA484" s="29"/>
      <c r="BB484" s="99"/>
      <c r="BC484" s="93"/>
      <c r="BD484" s="93"/>
      <c r="BE484" s="93"/>
      <c r="BF484" s="93"/>
      <c r="BG484" s="93"/>
      <c r="BH484" s="93">
        <f t="shared" si="303"/>
        <v>217.64705882352942</v>
      </c>
      <c r="BI484" s="93">
        <f t="shared" si="304"/>
        <v>517.64705882352939</v>
      </c>
      <c r="BJ484" s="93"/>
      <c r="BK484" s="94">
        <f t="shared" si="281"/>
        <v>2</v>
      </c>
      <c r="BL484" s="35"/>
      <c r="BM484" s="95">
        <f t="shared" si="282"/>
        <v>367.64705882352939</v>
      </c>
      <c r="BN484" s="96">
        <f t="shared" si="283"/>
        <v>517.64705882352939</v>
      </c>
      <c r="BO484" s="248">
        <f t="shared" si="305"/>
        <v>217.64705882352939</v>
      </c>
      <c r="BP484" s="183">
        <f t="shared" si="284"/>
        <v>335.65512041616722</v>
      </c>
      <c r="BQ484" s="184">
        <f t="shared" si="285"/>
        <v>212.13203435596427</v>
      </c>
      <c r="BR484" s="232">
        <f t="shared" si="286"/>
        <v>0.57699913344822285</v>
      </c>
      <c r="BS484" s="184"/>
      <c r="BT484" s="97"/>
      <c r="BU484" s="171">
        <f t="shared" si="287"/>
        <v>368</v>
      </c>
      <c r="BV484" s="175">
        <f t="shared" si="288"/>
        <v>70</v>
      </c>
      <c r="BW484" s="176">
        <f t="shared" si="289"/>
        <v>438</v>
      </c>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row>
    <row r="485" spans="1:209" s="117" customFormat="1" ht="84.95" customHeight="1" x14ac:dyDescent="0.3">
      <c r="A485" s="214">
        <v>646</v>
      </c>
      <c r="B485" s="104" t="s">
        <v>1506</v>
      </c>
      <c r="C485" s="217" t="s">
        <v>18</v>
      </c>
      <c r="D485" s="206"/>
      <c r="E485" s="74"/>
      <c r="F485" s="75"/>
      <c r="G485" s="74"/>
      <c r="H485" s="76"/>
      <c r="I485" s="105"/>
      <c r="J485" s="106"/>
      <c r="K485" s="107"/>
      <c r="L485" s="80"/>
      <c r="M485" s="81">
        <f t="shared" si="290"/>
        <v>0</v>
      </c>
      <c r="N485" s="82"/>
      <c r="O485" s="83">
        <f t="shared" si="291"/>
        <v>0</v>
      </c>
      <c r="P485" s="83">
        <f t="shared" si="292"/>
        <v>0</v>
      </c>
      <c r="Q485" s="108"/>
      <c r="R485" s="80"/>
      <c r="S485" s="81">
        <f t="shared" si="293"/>
        <v>0</v>
      </c>
      <c r="T485" s="82"/>
      <c r="U485" s="83">
        <f t="shared" si="294"/>
        <v>0</v>
      </c>
      <c r="V485" s="83">
        <f t="shared" si="295"/>
        <v>0</v>
      </c>
      <c r="W485" s="109"/>
      <c r="X485" s="80"/>
      <c r="Y485" s="81">
        <f t="shared" si="296"/>
        <v>0</v>
      </c>
      <c r="Z485" s="82"/>
      <c r="AA485" s="83">
        <f t="shared" si="297"/>
        <v>0</v>
      </c>
      <c r="AB485" s="83">
        <f t="shared" si="298"/>
        <v>0</v>
      </c>
      <c r="AC485" s="109"/>
      <c r="AD485" s="85" t="e">
        <f t="shared" si="280"/>
        <v>#DIV/0!</v>
      </c>
      <c r="AE485" s="86"/>
      <c r="AF485" s="87"/>
      <c r="AG485" s="88"/>
      <c r="AH485" s="114"/>
      <c r="AI485" s="86"/>
      <c r="AJ485" s="87"/>
      <c r="AK485" s="88"/>
      <c r="AL485" s="114"/>
      <c r="AM485" s="86">
        <v>770.31092436974791</v>
      </c>
      <c r="AN485" s="87">
        <f t="shared" si="301"/>
        <v>146.35907563025211</v>
      </c>
      <c r="AO485" s="90">
        <f t="shared" si="302"/>
        <v>916.67000000000007</v>
      </c>
      <c r="AP485" s="91" t="s">
        <v>1311</v>
      </c>
      <c r="AQ485" s="136">
        <v>259.10364145658264</v>
      </c>
      <c r="AR485" s="137">
        <v>49.229691876750678</v>
      </c>
      <c r="AS485" s="138">
        <v>308.33333333333331</v>
      </c>
      <c r="AT485" s="91" t="s">
        <v>1312</v>
      </c>
      <c r="AU485" s="86"/>
      <c r="AV485" s="87"/>
      <c r="AW485" s="90"/>
      <c r="AX485" s="197"/>
      <c r="AY485" s="243"/>
      <c r="AZ485" s="92"/>
      <c r="BA485" s="29"/>
      <c r="BB485" s="99"/>
      <c r="BC485" s="93"/>
      <c r="BD485" s="93"/>
      <c r="BE485" s="93"/>
      <c r="BF485" s="93"/>
      <c r="BG485" s="93"/>
      <c r="BH485" s="93">
        <f t="shared" si="303"/>
        <v>770.31092436974791</v>
      </c>
      <c r="BI485" s="93">
        <f t="shared" si="304"/>
        <v>259.10364145658264</v>
      </c>
      <c r="BJ485" s="93"/>
      <c r="BK485" s="94">
        <f t="shared" si="281"/>
        <v>2</v>
      </c>
      <c r="BL485" s="35"/>
      <c r="BM485" s="95">
        <f t="shared" si="282"/>
        <v>514.70728291316527</v>
      </c>
      <c r="BN485" s="96">
        <f t="shared" si="283"/>
        <v>770.31092436974791</v>
      </c>
      <c r="BO485" s="248">
        <f t="shared" si="305"/>
        <v>259.10364145658264</v>
      </c>
      <c r="BP485" s="183">
        <f t="shared" si="284"/>
        <v>446.75537552220669</v>
      </c>
      <c r="BQ485" s="184">
        <f t="shared" si="285"/>
        <v>361.47813633984907</v>
      </c>
      <c r="BR485" s="232">
        <f t="shared" si="286"/>
        <v>0.70229846815832397</v>
      </c>
      <c r="BS485" s="184"/>
      <c r="BT485" s="97"/>
      <c r="BU485" s="171">
        <f t="shared" si="287"/>
        <v>515</v>
      </c>
      <c r="BV485" s="175">
        <f t="shared" si="288"/>
        <v>98</v>
      </c>
      <c r="BW485" s="176">
        <f t="shared" si="289"/>
        <v>613</v>
      </c>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row>
    <row r="486" spans="1:209" s="117" customFormat="1" ht="84.95" customHeight="1" x14ac:dyDescent="0.3">
      <c r="A486" s="214">
        <v>647</v>
      </c>
      <c r="B486" s="104" t="s">
        <v>1507</v>
      </c>
      <c r="C486" s="217" t="s">
        <v>18</v>
      </c>
      <c r="D486" s="206"/>
      <c r="E486" s="74"/>
      <c r="F486" s="75"/>
      <c r="G486" s="74"/>
      <c r="H486" s="76"/>
      <c r="I486" s="105"/>
      <c r="J486" s="106"/>
      <c r="K486" s="107"/>
      <c r="L486" s="80"/>
      <c r="M486" s="81">
        <f t="shared" si="290"/>
        <v>0</v>
      </c>
      <c r="N486" s="82"/>
      <c r="O486" s="83">
        <f t="shared" si="291"/>
        <v>0</v>
      </c>
      <c r="P486" s="83">
        <f t="shared" si="292"/>
        <v>0</v>
      </c>
      <c r="Q486" s="108"/>
      <c r="R486" s="80"/>
      <c r="S486" s="81">
        <f t="shared" si="293"/>
        <v>0</v>
      </c>
      <c r="T486" s="82"/>
      <c r="U486" s="83">
        <f t="shared" si="294"/>
        <v>0</v>
      </c>
      <c r="V486" s="83">
        <f t="shared" si="295"/>
        <v>0</v>
      </c>
      <c r="W486" s="109"/>
      <c r="X486" s="80"/>
      <c r="Y486" s="81">
        <f t="shared" si="296"/>
        <v>0</v>
      </c>
      <c r="Z486" s="82"/>
      <c r="AA486" s="83">
        <f t="shared" si="297"/>
        <v>0</v>
      </c>
      <c r="AB486" s="83">
        <f t="shared" si="298"/>
        <v>0</v>
      </c>
      <c r="AC486" s="109"/>
      <c r="AD486" s="85" t="e">
        <f t="shared" si="280"/>
        <v>#DIV/0!</v>
      </c>
      <c r="AE486" s="86"/>
      <c r="AF486" s="87"/>
      <c r="AG486" s="88"/>
      <c r="AH486" s="114"/>
      <c r="AI486" s="86"/>
      <c r="AJ486" s="87"/>
      <c r="AK486" s="88"/>
      <c r="AL486" s="114"/>
      <c r="AM486" s="86">
        <v>644.26050420168065</v>
      </c>
      <c r="AN486" s="87">
        <f t="shared" si="301"/>
        <v>122.40949579831933</v>
      </c>
      <c r="AO486" s="90">
        <f t="shared" si="302"/>
        <v>766.67</v>
      </c>
      <c r="AP486" s="91" t="s">
        <v>1313</v>
      </c>
      <c r="AQ486" s="136">
        <v>251.40056022408967</v>
      </c>
      <c r="AR486" s="137">
        <v>47.766106442577012</v>
      </c>
      <c r="AS486" s="138">
        <v>299.16666666666669</v>
      </c>
      <c r="AT486" s="91" t="s">
        <v>1314</v>
      </c>
      <c r="AU486" s="86"/>
      <c r="AV486" s="87"/>
      <c r="AW486" s="90"/>
      <c r="AX486" s="197"/>
      <c r="AY486" s="243"/>
      <c r="AZ486" s="92"/>
      <c r="BA486" s="29"/>
      <c r="BB486" s="99"/>
      <c r="BC486" s="93"/>
      <c r="BD486" s="93"/>
      <c r="BE486" s="93"/>
      <c r="BF486" s="93"/>
      <c r="BG486" s="93"/>
      <c r="BH486" s="93">
        <f t="shared" si="303"/>
        <v>644.26050420168065</v>
      </c>
      <c r="BI486" s="93">
        <f t="shared" si="304"/>
        <v>251.40056022408967</v>
      </c>
      <c r="BJ486" s="93"/>
      <c r="BK486" s="94">
        <f t="shared" si="281"/>
        <v>2</v>
      </c>
      <c r="BL486" s="35"/>
      <c r="BM486" s="95">
        <f t="shared" si="282"/>
        <v>447.83053221288515</v>
      </c>
      <c r="BN486" s="96">
        <f t="shared" si="283"/>
        <v>644.26050420168065</v>
      </c>
      <c r="BO486" s="248">
        <f t="shared" si="305"/>
        <v>251.40056022408965</v>
      </c>
      <c r="BP486" s="183">
        <f t="shared" si="284"/>
        <v>402.45180045137954</v>
      </c>
      <c r="BQ486" s="184">
        <f t="shared" si="285"/>
        <v>277.79393044312178</v>
      </c>
      <c r="BR486" s="232">
        <f t="shared" si="286"/>
        <v>0.62031038632057123</v>
      </c>
      <c r="BS486" s="184"/>
      <c r="BT486" s="97"/>
      <c r="BU486" s="171">
        <f t="shared" si="287"/>
        <v>448</v>
      </c>
      <c r="BV486" s="175">
        <f t="shared" si="288"/>
        <v>85</v>
      </c>
      <c r="BW486" s="176">
        <f t="shared" si="289"/>
        <v>533</v>
      </c>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row>
    <row r="487" spans="1:209" s="117" customFormat="1" ht="84.95" customHeight="1" x14ac:dyDescent="0.3">
      <c r="A487" s="214">
        <v>648</v>
      </c>
      <c r="B487" s="104" t="s">
        <v>1315</v>
      </c>
      <c r="C487" s="217" t="s">
        <v>18</v>
      </c>
      <c r="D487" s="206"/>
      <c r="E487" s="74"/>
      <c r="F487" s="75"/>
      <c r="G487" s="74"/>
      <c r="H487" s="76"/>
      <c r="I487" s="105"/>
      <c r="J487" s="106"/>
      <c r="K487" s="107"/>
      <c r="L487" s="80"/>
      <c r="M487" s="81">
        <f t="shared" si="290"/>
        <v>0</v>
      </c>
      <c r="N487" s="82"/>
      <c r="O487" s="83">
        <f t="shared" si="291"/>
        <v>0</v>
      </c>
      <c r="P487" s="83">
        <f t="shared" si="292"/>
        <v>0</v>
      </c>
      <c r="Q487" s="108"/>
      <c r="R487" s="80"/>
      <c r="S487" s="81">
        <f t="shared" si="293"/>
        <v>0</v>
      </c>
      <c r="T487" s="82"/>
      <c r="U487" s="83">
        <f t="shared" si="294"/>
        <v>0</v>
      </c>
      <c r="V487" s="83">
        <f t="shared" si="295"/>
        <v>0</v>
      </c>
      <c r="W487" s="109"/>
      <c r="X487" s="80"/>
      <c r="Y487" s="81">
        <f t="shared" si="296"/>
        <v>0</v>
      </c>
      <c r="Z487" s="82"/>
      <c r="AA487" s="83">
        <f t="shared" si="297"/>
        <v>0</v>
      </c>
      <c r="AB487" s="83">
        <f t="shared" si="298"/>
        <v>0</v>
      </c>
      <c r="AC487" s="109"/>
      <c r="AD487" s="85" t="e">
        <f t="shared" si="280"/>
        <v>#DIV/0!</v>
      </c>
      <c r="AE487" s="86"/>
      <c r="AF487" s="87"/>
      <c r="AG487" s="88"/>
      <c r="AH487" s="114"/>
      <c r="AI487" s="86"/>
      <c r="AJ487" s="87"/>
      <c r="AK487" s="88"/>
      <c r="AL487" s="114"/>
      <c r="AM487" s="86">
        <v>27142.857142857145</v>
      </c>
      <c r="AN487" s="87">
        <f t="shared" si="301"/>
        <v>5157.1428571428578</v>
      </c>
      <c r="AO487" s="90">
        <f t="shared" si="302"/>
        <v>32300.000000000004</v>
      </c>
      <c r="AP487" s="91" t="s">
        <v>1316</v>
      </c>
      <c r="AQ487" s="136">
        <v>26882.352941176472</v>
      </c>
      <c r="AR487" s="137">
        <v>5107.6470588235279</v>
      </c>
      <c r="AS487" s="138">
        <v>31990</v>
      </c>
      <c r="AT487" s="91" t="s">
        <v>1317</v>
      </c>
      <c r="AU487" s="86"/>
      <c r="AV487" s="87"/>
      <c r="AW487" s="90"/>
      <c r="AX487" s="197"/>
      <c r="AY487" s="243"/>
      <c r="AZ487" s="92"/>
      <c r="BA487" s="29"/>
      <c r="BB487" s="99"/>
      <c r="BC487" s="93"/>
      <c r="BD487" s="93"/>
      <c r="BE487" s="93"/>
      <c r="BF487" s="93"/>
      <c r="BG487" s="93"/>
      <c r="BH487" s="93">
        <f t="shared" si="303"/>
        <v>27142.857142857145</v>
      </c>
      <c r="BI487" s="93">
        <f t="shared" si="304"/>
        <v>26882.352941176472</v>
      </c>
      <c r="BJ487" s="93"/>
      <c r="BK487" s="94">
        <f t="shared" si="281"/>
        <v>2</v>
      </c>
      <c r="BL487" s="35"/>
      <c r="BM487" s="95">
        <f t="shared" si="282"/>
        <v>27012.60504201681</v>
      </c>
      <c r="BN487" s="96">
        <f t="shared" si="283"/>
        <v>27142.857142857145</v>
      </c>
      <c r="BO487" s="248">
        <f t="shared" si="305"/>
        <v>26882.352941176476</v>
      </c>
      <c r="BP487" s="183">
        <f t="shared" si="284"/>
        <v>27012.291008839267</v>
      </c>
      <c r="BQ487" s="184">
        <f t="shared" si="285"/>
        <v>184.20428753599177</v>
      </c>
      <c r="BR487" s="232">
        <f t="shared" si="286"/>
        <v>6.8191974542799868E-3</v>
      </c>
      <c r="BS487" s="184"/>
      <c r="BT487" s="97"/>
      <c r="BU487" s="171">
        <f t="shared" si="287"/>
        <v>27013</v>
      </c>
      <c r="BV487" s="175">
        <f t="shared" si="288"/>
        <v>5132</v>
      </c>
      <c r="BW487" s="176">
        <f t="shared" si="289"/>
        <v>32145</v>
      </c>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row>
    <row r="488" spans="1:209" s="117" customFormat="1" ht="84.95" customHeight="1" x14ac:dyDescent="0.3">
      <c r="A488" s="214">
        <v>649</v>
      </c>
      <c r="B488" s="104" t="s">
        <v>1318</v>
      </c>
      <c r="C488" s="217" t="s">
        <v>18</v>
      </c>
      <c r="D488" s="206"/>
      <c r="E488" s="74"/>
      <c r="F488" s="75"/>
      <c r="G488" s="74"/>
      <c r="H488" s="76"/>
      <c r="I488" s="105"/>
      <c r="J488" s="106"/>
      <c r="K488" s="107"/>
      <c r="L488" s="80"/>
      <c r="M488" s="81">
        <f t="shared" si="290"/>
        <v>0</v>
      </c>
      <c r="N488" s="82"/>
      <c r="O488" s="83">
        <f t="shared" si="291"/>
        <v>0</v>
      </c>
      <c r="P488" s="83">
        <f t="shared" si="292"/>
        <v>0</v>
      </c>
      <c r="Q488" s="108"/>
      <c r="R488" s="80"/>
      <c r="S488" s="81">
        <f t="shared" si="293"/>
        <v>0</v>
      </c>
      <c r="T488" s="82"/>
      <c r="U488" s="83">
        <f t="shared" si="294"/>
        <v>0</v>
      </c>
      <c r="V488" s="83">
        <f t="shared" si="295"/>
        <v>0</v>
      </c>
      <c r="W488" s="109"/>
      <c r="X488" s="80"/>
      <c r="Y488" s="81">
        <f t="shared" si="296"/>
        <v>0</v>
      </c>
      <c r="Z488" s="82"/>
      <c r="AA488" s="83">
        <f t="shared" si="297"/>
        <v>0</v>
      </c>
      <c r="AB488" s="83">
        <f t="shared" si="298"/>
        <v>0</v>
      </c>
      <c r="AC488" s="109"/>
      <c r="AD488" s="85" t="e">
        <f t="shared" si="280"/>
        <v>#DIV/0!</v>
      </c>
      <c r="AE488" s="86"/>
      <c r="AF488" s="87"/>
      <c r="AG488" s="88"/>
      <c r="AH488" s="114"/>
      <c r="AI488" s="86"/>
      <c r="AJ488" s="87"/>
      <c r="AK488" s="88"/>
      <c r="AL488" s="114"/>
      <c r="AM488" s="86">
        <v>70588.23529411765</v>
      </c>
      <c r="AN488" s="87">
        <f t="shared" si="301"/>
        <v>13411.764705882353</v>
      </c>
      <c r="AO488" s="90">
        <f t="shared" si="302"/>
        <v>84000</v>
      </c>
      <c r="AP488" s="91" t="s">
        <v>1319</v>
      </c>
      <c r="AQ488" s="136">
        <v>71344.537815126052</v>
      </c>
      <c r="AR488" s="137">
        <v>13555.462184873948</v>
      </c>
      <c r="AS488" s="138">
        <v>84900</v>
      </c>
      <c r="AT488" s="91" t="s">
        <v>1320</v>
      </c>
      <c r="AU488" s="86"/>
      <c r="AV488" s="87"/>
      <c r="AW488" s="90"/>
      <c r="AX488" s="197"/>
      <c r="AY488" s="243"/>
      <c r="AZ488" s="92"/>
      <c r="BA488" s="29"/>
      <c r="BB488" s="99"/>
      <c r="BC488" s="93"/>
      <c r="BD488" s="93"/>
      <c r="BE488" s="93"/>
      <c r="BF488" s="93"/>
      <c r="BG488" s="93"/>
      <c r="BH488" s="93">
        <f t="shared" si="303"/>
        <v>70588.23529411765</v>
      </c>
      <c r="BI488" s="93">
        <f t="shared" si="304"/>
        <v>71344.537815126052</v>
      </c>
      <c r="BJ488" s="93"/>
      <c r="BK488" s="94">
        <f t="shared" si="281"/>
        <v>2</v>
      </c>
      <c r="BL488" s="35"/>
      <c r="BM488" s="95">
        <f t="shared" si="282"/>
        <v>70966.386554621859</v>
      </c>
      <c r="BN488" s="96">
        <f t="shared" si="283"/>
        <v>71344.537815126052</v>
      </c>
      <c r="BO488" s="248">
        <f t="shared" si="305"/>
        <v>70588.235294117665</v>
      </c>
      <c r="BP488" s="183">
        <f t="shared" si="284"/>
        <v>70965.379039671112</v>
      </c>
      <c r="BQ488" s="184">
        <f t="shared" si="285"/>
        <v>534.786641233522</v>
      </c>
      <c r="BR488" s="232">
        <f t="shared" si="286"/>
        <v>7.5357738669969343E-3</v>
      </c>
      <c r="BS488" s="184"/>
      <c r="BT488" s="97"/>
      <c r="BU488" s="171">
        <f t="shared" si="287"/>
        <v>70966</v>
      </c>
      <c r="BV488" s="175">
        <f t="shared" si="288"/>
        <v>13484</v>
      </c>
      <c r="BW488" s="176">
        <f t="shared" si="289"/>
        <v>84450</v>
      </c>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row>
    <row r="489" spans="1:209" s="117" customFormat="1" ht="84.95" customHeight="1" x14ac:dyDescent="0.3">
      <c r="A489" s="214">
        <v>650</v>
      </c>
      <c r="B489" s="104" t="s">
        <v>1321</v>
      </c>
      <c r="C489" s="217" t="s">
        <v>18</v>
      </c>
      <c r="D489" s="206"/>
      <c r="E489" s="74"/>
      <c r="F489" s="75"/>
      <c r="G489" s="74"/>
      <c r="H489" s="76"/>
      <c r="I489" s="105"/>
      <c r="J489" s="106"/>
      <c r="K489" s="107"/>
      <c r="L489" s="80"/>
      <c r="M489" s="81">
        <f t="shared" si="290"/>
        <v>0</v>
      </c>
      <c r="N489" s="82"/>
      <c r="O489" s="83">
        <f t="shared" si="291"/>
        <v>0</v>
      </c>
      <c r="P489" s="83">
        <f t="shared" si="292"/>
        <v>0</v>
      </c>
      <c r="Q489" s="108"/>
      <c r="R489" s="80"/>
      <c r="S489" s="81">
        <f t="shared" si="293"/>
        <v>0</v>
      </c>
      <c r="T489" s="82"/>
      <c r="U489" s="83">
        <f t="shared" si="294"/>
        <v>0</v>
      </c>
      <c r="V489" s="83">
        <f t="shared" si="295"/>
        <v>0</v>
      </c>
      <c r="W489" s="109"/>
      <c r="X489" s="80"/>
      <c r="Y489" s="81">
        <f t="shared" si="296"/>
        <v>0</v>
      </c>
      <c r="Z489" s="82"/>
      <c r="AA489" s="83">
        <f t="shared" si="297"/>
        <v>0</v>
      </c>
      <c r="AB489" s="83">
        <f t="shared" si="298"/>
        <v>0</v>
      </c>
      <c r="AC489" s="109"/>
      <c r="AD489" s="85" t="e">
        <f t="shared" si="280"/>
        <v>#DIV/0!</v>
      </c>
      <c r="AE489" s="86"/>
      <c r="AF489" s="87"/>
      <c r="AG489" s="88"/>
      <c r="AH489" s="114"/>
      <c r="AI489" s="86"/>
      <c r="AJ489" s="87"/>
      <c r="AK489" s="88"/>
      <c r="AL489" s="114"/>
      <c r="AM489" s="86">
        <v>8571.4285714285725</v>
      </c>
      <c r="AN489" s="87">
        <f t="shared" si="301"/>
        <v>1628.5714285714289</v>
      </c>
      <c r="AO489" s="90">
        <f t="shared" si="302"/>
        <v>10200.000000000002</v>
      </c>
      <c r="AP489" s="91" t="s">
        <v>1322</v>
      </c>
      <c r="AQ489" s="136">
        <v>9067.226890756303</v>
      </c>
      <c r="AR489" s="137">
        <v>1722.773109243697</v>
      </c>
      <c r="AS489" s="138">
        <v>10790</v>
      </c>
      <c r="AT489" s="91" t="s">
        <v>1323</v>
      </c>
      <c r="AU489" s="86"/>
      <c r="AV489" s="87"/>
      <c r="AW489" s="90"/>
      <c r="AX489" s="197"/>
      <c r="AY489" s="243"/>
      <c r="AZ489" s="92"/>
      <c r="BA489" s="29"/>
      <c r="BB489" s="99"/>
      <c r="BC489" s="93"/>
      <c r="BD489" s="93"/>
      <c r="BE489" s="93"/>
      <c r="BF489" s="93"/>
      <c r="BG489" s="93"/>
      <c r="BH489" s="93">
        <f t="shared" si="303"/>
        <v>8571.4285714285725</v>
      </c>
      <c r="BI489" s="93">
        <f t="shared" si="304"/>
        <v>9067.226890756303</v>
      </c>
      <c r="BJ489" s="93"/>
      <c r="BK489" s="94">
        <f t="shared" si="281"/>
        <v>2</v>
      </c>
      <c r="BL489" s="35"/>
      <c r="BM489" s="95">
        <f t="shared" si="282"/>
        <v>8819.3277310924386</v>
      </c>
      <c r="BN489" s="96">
        <f t="shared" si="283"/>
        <v>9067.226890756303</v>
      </c>
      <c r="BO489" s="248">
        <f t="shared" si="305"/>
        <v>8571.4285714285743</v>
      </c>
      <c r="BP489" s="183">
        <f t="shared" si="284"/>
        <v>8815.8429906081037</v>
      </c>
      <c r="BQ489" s="184">
        <f t="shared" si="285"/>
        <v>350.58235369753152</v>
      </c>
      <c r="BR489" s="232">
        <f t="shared" si="286"/>
        <v>3.9751596083855402E-2</v>
      </c>
      <c r="BS489" s="184"/>
      <c r="BT489" s="97"/>
      <c r="BU489" s="171">
        <f t="shared" si="287"/>
        <v>8819</v>
      </c>
      <c r="BV489" s="175">
        <f t="shared" si="288"/>
        <v>1676</v>
      </c>
      <c r="BW489" s="176">
        <f t="shared" si="289"/>
        <v>10495</v>
      </c>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row>
    <row r="490" spans="1:209" s="117" customFormat="1" ht="84.95" customHeight="1" x14ac:dyDescent="0.3">
      <c r="A490" s="214">
        <v>651</v>
      </c>
      <c r="B490" s="104" t="s">
        <v>1324</v>
      </c>
      <c r="C490" s="217" t="s">
        <v>18</v>
      </c>
      <c r="D490" s="206"/>
      <c r="E490" s="74"/>
      <c r="F490" s="75"/>
      <c r="G490" s="74"/>
      <c r="H490" s="76"/>
      <c r="I490" s="105"/>
      <c r="J490" s="106"/>
      <c r="K490" s="107"/>
      <c r="L490" s="80"/>
      <c r="M490" s="81">
        <f t="shared" si="290"/>
        <v>0</v>
      </c>
      <c r="N490" s="82"/>
      <c r="O490" s="83">
        <f t="shared" si="291"/>
        <v>0</v>
      </c>
      <c r="P490" s="83">
        <f t="shared" si="292"/>
        <v>0</v>
      </c>
      <c r="Q490" s="108"/>
      <c r="R490" s="80"/>
      <c r="S490" s="81">
        <f t="shared" si="293"/>
        <v>0</v>
      </c>
      <c r="T490" s="82"/>
      <c r="U490" s="83">
        <f t="shared" si="294"/>
        <v>0</v>
      </c>
      <c r="V490" s="83">
        <f t="shared" si="295"/>
        <v>0</v>
      </c>
      <c r="W490" s="109"/>
      <c r="X490" s="80"/>
      <c r="Y490" s="81">
        <f t="shared" si="296"/>
        <v>0</v>
      </c>
      <c r="Z490" s="82"/>
      <c r="AA490" s="83">
        <f t="shared" si="297"/>
        <v>0</v>
      </c>
      <c r="AB490" s="83">
        <f t="shared" si="298"/>
        <v>0</v>
      </c>
      <c r="AC490" s="109"/>
      <c r="AD490" s="85" t="e">
        <f t="shared" si="280"/>
        <v>#DIV/0!</v>
      </c>
      <c r="AE490" s="86"/>
      <c r="AF490" s="87"/>
      <c r="AG490" s="88"/>
      <c r="AH490" s="114"/>
      <c r="AI490" s="86"/>
      <c r="AJ490" s="87"/>
      <c r="AK490" s="88"/>
      <c r="AL490" s="114"/>
      <c r="AM490" s="86">
        <v>7226.8907563025214</v>
      </c>
      <c r="AN490" s="87">
        <f t="shared" si="301"/>
        <v>1373.1092436974791</v>
      </c>
      <c r="AO490" s="90">
        <f t="shared" si="302"/>
        <v>8600</v>
      </c>
      <c r="AP490" s="91" t="s">
        <v>1325</v>
      </c>
      <c r="AQ490" s="136">
        <v>7302.5210084033615</v>
      </c>
      <c r="AR490" s="137">
        <v>1387.4789915966385</v>
      </c>
      <c r="AS490" s="138">
        <v>8690</v>
      </c>
      <c r="AT490" s="91" t="s">
        <v>1326</v>
      </c>
      <c r="AU490" s="86"/>
      <c r="AV490" s="87"/>
      <c r="AW490" s="90"/>
      <c r="AX490" s="197"/>
      <c r="AY490" s="243"/>
      <c r="AZ490" s="92"/>
      <c r="BA490" s="29"/>
      <c r="BB490" s="99"/>
      <c r="BC490" s="93"/>
      <c r="BD490" s="93"/>
      <c r="BE490" s="93"/>
      <c r="BF490" s="93"/>
      <c r="BG490" s="93"/>
      <c r="BH490" s="93">
        <f t="shared" si="303"/>
        <v>7226.8907563025214</v>
      </c>
      <c r="BI490" s="93">
        <f t="shared" si="304"/>
        <v>7302.5210084033615</v>
      </c>
      <c r="BJ490" s="93"/>
      <c r="BK490" s="94">
        <f t="shared" si="281"/>
        <v>2</v>
      </c>
      <c r="BL490" s="35"/>
      <c r="BM490" s="95">
        <f t="shared" si="282"/>
        <v>7264.7058823529414</v>
      </c>
      <c r="BN490" s="96">
        <f t="shared" si="283"/>
        <v>7302.5210084033615</v>
      </c>
      <c r="BO490" s="248">
        <f t="shared" si="305"/>
        <v>7226.8907563025214</v>
      </c>
      <c r="BP490" s="183">
        <f t="shared" si="284"/>
        <v>7264.607461751476</v>
      </c>
      <c r="BQ490" s="184">
        <f t="shared" si="285"/>
        <v>53.478664123352203</v>
      </c>
      <c r="BR490" s="232">
        <f t="shared" si="286"/>
        <v>7.3614355473440281E-3</v>
      </c>
      <c r="BS490" s="184"/>
      <c r="BT490" s="97"/>
      <c r="BU490" s="171">
        <f t="shared" si="287"/>
        <v>7265</v>
      </c>
      <c r="BV490" s="175">
        <f t="shared" si="288"/>
        <v>1380</v>
      </c>
      <c r="BW490" s="176">
        <f t="shared" si="289"/>
        <v>8645</v>
      </c>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row>
    <row r="491" spans="1:209" s="117" customFormat="1" ht="84.95" customHeight="1" x14ac:dyDescent="0.3">
      <c r="A491" s="214">
        <v>652</v>
      </c>
      <c r="B491" s="104" t="s">
        <v>1327</v>
      </c>
      <c r="C491" s="217" t="s">
        <v>18</v>
      </c>
      <c r="D491" s="206"/>
      <c r="E491" s="74"/>
      <c r="F491" s="75"/>
      <c r="G491" s="74"/>
      <c r="H491" s="76"/>
      <c r="I491" s="105"/>
      <c r="J491" s="106"/>
      <c r="K491" s="107"/>
      <c r="L491" s="80"/>
      <c r="M491" s="81">
        <f t="shared" si="290"/>
        <v>0</v>
      </c>
      <c r="N491" s="82"/>
      <c r="O491" s="83">
        <f t="shared" si="291"/>
        <v>0</v>
      </c>
      <c r="P491" s="83">
        <f t="shared" si="292"/>
        <v>0</v>
      </c>
      <c r="Q491" s="108"/>
      <c r="R491" s="80"/>
      <c r="S491" s="81">
        <f t="shared" si="293"/>
        <v>0</v>
      </c>
      <c r="T491" s="82"/>
      <c r="U491" s="83">
        <f t="shared" si="294"/>
        <v>0</v>
      </c>
      <c r="V491" s="83">
        <f t="shared" si="295"/>
        <v>0</v>
      </c>
      <c r="W491" s="109"/>
      <c r="X491" s="80"/>
      <c r="Y491" s="81">
        <f t="shared" si="296"/>
        <v>0</v>
      </c>
      <c r="Z491" s="82"/>
      <c r="AA491" s="83">
        <f t="shared" si="297"/>
        <v>0</v>
      </c>
      <c r="AB491" s="83">
        <f t="shared" si="298"/>
        <v>0</v>
      </c>
      <c r="AC491" s="109"/>
      <c r="AD491" s="85" t="e">
        <f t="shared" si="280"/>
        <v>#DIV/0!</v>
      </c>
      <c r="AE491" s="86"/>
      <c r="AF491" s="87"/>
      <c r="AG491" s="88"/>
      <c r="AH491" s="114"/>
      <c r="AI491" s="86"/>
      <c r="AJ491" s="87"/>
      <c r="AK491" s="88"/>
      <c r="AL491" s="114"/>
      <c r="AM491" s="86">
        <v>5546.2184873949582</v>
      </c>
      <c r="AN491" s="87">
        <f t="shared" si="301"/>
        <v>1053.7815126050421</v>
      </c>
      <c r="AO491" s="90">
        <f t="shared" si="302"/>
        <v>6600</v>
      </c>
      <c r="AP491" s="91" t="s">
        <v>1328</v>
      </c>
      <c r="AQ491" s="136">
        <v>5621.8487394957983</v>
      </c>
      <c r="AR491" s="137">
        <v>1068.1512605042017</v>
      </c>
      <c r="AS491" s="138">
        <v>6690</v>
      </c>
      <c r="AT491" s="91" t="s">
        <v>1329</v>
      </c>
      <c r="AU491" s="86"/>
      <c r="AV491" s="87"/>
      <c r="AW491" s="90"/>
      <c r="AX491" s="197"/>
      <c r="AY491" s="243"/>
      <c r="AZ491" s="92"/>
      <c r="BA491" s="29"/>
      <c r="BB491" s="99"/>
      <c r="BC491" s="93"/>
      <c r="BD491" s="93"/>
      <c r="BE491" s="93"/>
      <c r="BF491" s="93"/>
      <c r="BG491" s="93"/>
      <c r="BH491" s="93">
        <f t="shared" si="303"/>
        <v>5546.2184873949582</v>
      </c>
      <c r="BI491" s="93">
        <f t="shared" si="304"/>
        <v>5621.8487394957983</v>
      </c>
      <c r="BJ491" s="93"/>
      <c r="BK491" s="94">
        <f t="shared" si="281"/>
        <v>2</v>
      </c>
      <c r="BL491" s="35"/>
      <c r="BM491" s="95">
        <f t="shared" si="282"/>
        <v>5584.0336134453783</v>
      </c>
      <c r="BN491" s="96">
        <f t="shared" si="283"/>
        <v>5621.8487394957983</v>
      </c>
      <c r="BO491" s="248">
        <f t="shared" si="305"/>
        <v>5546.2184873949582</v>
      </c>
      <c r="BP491" s="183">
        <f t="shared" si="284"/>
        <v>5583.9055697898084</v>
      </c>
      <c r="BQ491" s="184">
        <f t="shared" si="285"/>
        <v>53.478664123352203</v>
      </c>
      <c r="BR491" s="232">
        <f t="shared" si="286"/>
        <v>9.5770670138132612E-3</v>
      </c>
      <c r="BS491" s="184"/>
      <c r="BT491" s="97"/>
      <c r="BU491" s="171">
        <f t="shared" si="287"/>
        <v>5584</v>
      </c>
      <c r="BV491" s="175">
        <f t="shared" si="288"/>
        <v>1061</v>
      </c>
      <c r="BW491" s="176">
        <f t="shared" si="289"/>
        <v>6645</v>
      </c>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row>
    <row r="492" spans="1:209" s="117" customFormat="1" ht="84.95" customHeight="1" x14ac:dyDescent="0.3">
      <c r="A492" s="214">
        <v>653</v>
      </c>
      <c r="B492" s="104" t="s">
        <v>1330</v>
      </c>
      <c r="C492" s="217" t="s">
        <v>18</v>
      </c>
      <c r="D492" s="206"/>
      <c r="E492" s="74"/>
      <c r="F492" s="75"/>
      <c r="G492" s="74"/>
      <c r="H492" s="76"/>
      <c r="I492" s="105"/>
      <c r="J492" s="106"/>
      <c r="K492" s="107"/>
      <c r="L492" s="80"/>
      <c r="M492" s="81">
        <f t="shared" si="290"/>
        <v>0</v>
      </c>
      <c r="N492" s="82"/>
      <c r="O492" s="83">
        <f t="shared" si="291"/>
        <v>0</v>
      </c>
      <c r="P492" s="83">
        <f t="shared" si="292"/>
        <v>0</v>
      </c>
      <c r="Q492" s="108"/>
      <c r="R492" s="80"/>
      <c r="S492" s="81">
        <f t="shared" si="293"/>
        <v>0</v>
      </c>
      <c r="T492" s="82"/>
      <c r="U492" s="83">
        <f t="shared" si="294"/>
        <v>0</v>
      </c>
      <c r="V492" s="83">
        <f t="shared" si="295"/>
        <v>0</v>
      </c>
      <c r="W492" s="109"/>
      <c r="X492" s="80"/>
      <c r="Y492" s="81">
        <f t="shared" si="296"/>
        <v>0</v>
      </c>
      <c r="Z492" s="82"/>
      <c r="AA492" s="83">
        <f t="shared" si="297"/>
        <v>0</v>
      </c>
      <c r="AB492" s="83">
        <f t="shared" si="298"/>
        <v>0</v>
      </c>
      <c r="AC492" s="109"/>
      <c r="AD492" s="85" t="e">
        <f t="shared" si="280"/>
        <v>#DIV/0!</v>
      </c>
      <c r="AE492" s="86"/>
      <c r="AF492" s="87"/>
      <c r="AG492" s="88"/>
      <c r="AH492" s="114"/>
      <c r="AI492" s="86"/>
      <c r="AJ492" s="87"/>
      <c r="AK492" s="88"/>
      <c r="AL492" s="114"/>
      <c r="AM492" s="86">
        <v>2478.9915966386557</v>
      </c>
      <c r="AN492" s="87">
        <f t="shared" si="301"/>
        <v>471.00840336134456</v>
      </c>
      <c r="AO492" s="90">
        <f t="shared" si="302"/>
        <v>2950</v>
      </c>
      <c r="AP492" s="91" t="s">
        <v>1331</v>
      </c>
      <c r="AQ492" s="136">
        <v>2478.9915966386557</v>
      </c>
      <c r="AR492" s="137">
        <v>471.00840336134434</v>
      </c>
      <c r="AS492" s="138">
        <v>2950</v>
      </c>
      <c r="AT492" s="91" t="s">
        <v>1332</v>
      </c>
      <c r="AU492" s="86"/>
      <c r="AV492" s="87"/>
      <c r="AW492" s="90"/>
      <c r="AX492" s="197"/>
      <c r="AY492" s="243"/>
      <c r="AZ492" s="92"/>
      <c r="BA492" s="29"/>
      <c r="BB492" s="99"/>
      <c r="BC492" s="93"/>
      <c r="BD492" s="93"/>
      <c r="BE492" s="93"/>
      <c r="BF492" s="93"/>
      <c r="BG492" s="93"/>
      <c r="BH492" s="93">
        <f t="shared" si="303"/>
        <v>2478.9915966386557</v>
      </c>
      <c r="BI492" s="93">
        <f t="shared" si="304"/>
        <v>2478.9915966386557</v>
      </c>
      <c r="BJ492" s="93"/>
      <c r="BK492" s="94">
        <f t="shared" si="281"/>
        <v>2</v>
      </c>
      <c r="BL492" s="35"/>
      <c r="BM492" s="95">
        <f t="shared" si="282"/>
        <v>2478.9915966386557</v>
      </c>
      <c r="BN492" s="96">
        <f t="shared" si="283"/>
        <v>2478.9915966386557</v>
      </c>
      <c r="BO492" s="248">
        <f t="shared" si="305"/>
        <v>2478.9915966386557</v>
      </c>
      <c r="BP492" s="183">
        <f t="shared" si="284"/>
        <v>2478.9915966386557</v>
      </c>
      <c r="BQ492" s="184">
        <f t="shared" si="285"/>
        <v>0</v>
      </c>
      <c r="BR492" s="232">
        <f t="shared" si="286"/>
        <v>0</v>
      </c>
      <c r="BS492" s="184"/>
      <c r="BT492" s="97"/>
      <c r="BU492" s="171">
        <f t="shared" si="287"/>
        <v>2479</v>
      </c>
      <c r="BV492" s="175">
        <f t="shared" si="288"/>
        <v>471</v>
      </c>
      <c r="BW492" s="176">
        <f t="shared" si="289"/>
        <v>2950</v>
      </c>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row>
    <row r="493" spans="1:209" s="117" customFormat="1" ht="84.95" customHeight="1" x14ac:dyDescent="0.3">
      <c r="A493" s="214">
        <v>654</v>
      </c>
      <c r="B493" s="104" t="s">
        <v>1333</v>
      </c>
      <c r="C493" s="217" t="s">
        <v>18</v>
      </c>
      <c r="D493" s="206"/>
      <c r="E493" s="74"/>
      <c r="F493" s="75"/>
      <c r="G493" s="74"/>
      <c r="H493" s="76"/>
      <c r="I493" s="105"/>
      <c r="J493" s="106"/>
      <c r="K493" s="107"/>
      <c r="L493" s="80"/>
      <c r="M493" s="81">
        <f t="shared" si="290"/>
        <v>0</v>
      </c>
      <c r="N493" s="82"/>
      <c r="O493" s="83">
        <f t="shared" si="291"/>
        <v>0</v>
      </c>
      <c r="P493" s="83">
        <f t="shared" si="292"/>
        <v>0</v>
      </c>
      <c r="Q493" s="108"/>
      <c r="R493" s="80"/>
      <c r="S493" s="81">
        <f t="shared" si="293"/>
        <v>0</v>
      </c>
      <c r="T493" s="82"/>
      <c r="U493" s="83">
        <f t="shared" si="294"/>
        <v>0</v>
      </c>
      <c r="V493" s="83">
        <f t="shared" si="295"/>
        <v>0</v>
      </c>
      <c r="W493" s="109"/>
      <c r="X493" s="80"/>
      <c r="Y493" s="81">
        <f t="shared" si="296"/>
        <v>0</v>
      </c>
      <c r="Z493" s="82"/>
      <c r="AA493" s="83">
        <f t="shared" si="297"/>
        <v>0</v>
      </c>
      <c r="AB493" s="83">
        <f t="shared" si="298"/>
        <v>0</v>
      </c>
      <c r="AC493" s="109"/>
      <c r="AD493" s="85" t="e">
        <f t="shared" si="280"/>
        <v>#DIV/0!</v>
      </c>
      <c r="AE493" s="86"/>
      <c r="AF493" s="87"/>
      <c r="AG493" s="88"/>
      <c r="AH493" s="114"/>
      <c r="AI493" s="86"/>
      <c r="AJ493" s="87"/>
      <c r="AK493" s="88"/>
      <c r="AL493" s="114"/>
      <c r="AM493" s="86">
        <v>11344.53781512605</v>
      </c>
      <c r="AN493" s="87">
        <f t="shared" si="301"/>
        <v>2155.4621848739494</v>
      </c>
      <c r="AO493" s="90">
        <f t="shared" si="302"/>
        <v>13500</v>
      </c>
      <c r="AP493" s="91" t="s">
        <v>1334</v>
      </c>
      <c r="AQ493" s="136">
        <v>11504.20168067227</v>
      </c>
      <c r="AR493" s="137">
        <v>2185.7983193277305</v>
      </c>
      <c r="AS493" s="138">
        <v>13690</v>
      </c>
      <c r="AT493" s="91" t="s">
        <v>1335</v>
      </c>
      <c r="AU493" s="86"/>
      <c r="AV493" s="87"/>
      <c r="AW493" s="90"/>
      <c r="AX493" s="197"/>
      <c r="AY493" s="243"/>
      <c r="AZ493" s="92"/>
      <c r="BA493" s="29"/>
      <c r="BB493" s="99"/>
      <c r="BC493" s="93"/>
      <c r="BD493" s="93"/>
      <c r="BE493" s="93"/>
      <c r="BF493" s="93"/>
      <c r="BG493" s="93"/>
      <c r="BH493" s="93">
        <f t="shared" si="303"/>
        <v>11344.53781512605</v>
      </c>
      <c r="BI493" s="93">
        <f t="shared" si="304"/>
        <v>11504.20168067227</v>
      </c>
      <c r="BJ493" s="93"/>
      <c r="BK493" s="94">
        <f t="shared" si="281"/>
        <v>2</v>
      </c>
      <c r="BL493" s="35"/>
      <c r="BM493" s="95">
        <f t="shared" si="282"/>
        <v>11424.36974789916</v>
      </c>
      <c r="BN493" s="96">
        <f t="shared" si="283"/>
        <v>11504.20168067227</v>
      </c>
      <c r="BO493" s="248">
        <f t="shared" si="305"/>
        <v>11344.53781512605</v>
      </c>
      <c r="BP493" s="183">
        <f t="shared" si="284"/>
        <v>11424.090817182048</v>
      </c>
      <c r="BQ493" s="184">
        <f t="shared" si="285"/>
        <v>112.89940203818884</v>
      </c>
      <c r="BR493" s="232">
        <f t="shared" si="286"/>
        <v>9.8823308882269E-3</v>
      </c>
      <c r="BS493" s="184"/>
      <c r="BT493" s="97"/>
      <c r="BU493" s="171">
        <f t="shared" si="287"/>
        <v>11424</v>
      </c>
      <c r="BV493" s="175">
        <f t="shared" si="288"/>
        <v>2171</v>
      </c>
      <c r="BW493" s="176">
        <f t="shared" si="289"/>
        <v>13595</v>
      </c>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row>
    <row r="494" spans="1:209" s="117" customFormat="1" ht="84.95" customHeight="1" x14ac:dyDescent="0.3">
      <c r="A494" s="214">
        <v>655</v>
      </c>
      <c r="B494" s="104" t="s">
        <v>1336</v>
      </c>
      <c r="C494" s="217" t="s">
        <v>18</v>
      </c>
      <c r="D494" s="206"/>
      <c r="E494" s="74"/>
      <c r="F494" s="75"/>
      <c r="G494" s="74"/>
      <c r="H494" s="76"/>
      <c r="I494" s="105"/>
      <c r="J494" s="106"/>
      <c r="K494" s="107"/>
      <c r="L494" s="80"/>
      <c r="M494" s="81">
        <f t="shared" si="290"/>
        <v>0</v>
      </c>
      <c r="N494" s="82"/>
      <c r="O494" s="83">
        <f t="shared" si="291"/>
        <v>0</v>
      </c>
      <c r="P494" s="83">
        <f t="shared" si="292"/>
        <v>0</v>
      </c>
      <c r="Q494" s="108"/>
      <c r="R494" s="80"/>
      <c r="S494" s="81">
        <f t="shared" si="293"/>
        <v>0</v>
      </c>
      <c r="T494" s="82"/>
      <c r="U494" s="83">
        <f t="shared" si="294"/>
        <v>0</v>
      </c>
      <c r="V494" s="83">
        <f t="shared" si="295"/>
        <v>0</v>
      </c>
      <c r="W494" s="109"/>
      <c r="X494" s="80"/>
      <c r="Y494" s="81">
        <f t="shared" si="296"/>
        <v>0</v>
      </c>
      <c r="Z494" s="82"/>
      <c r="AA494" s="83">
        <f t="shared" si="297"/>
        <v>0</v>
      </c>
      <c r="AB494" s="83">
        <f t="shared" si="298"/>
        <v>0</v>
      </c>
      <c r="AC494" s="109"/>
      <c r="AD494" s="85" t="e">
        <f t="shared" si="280"/>
        <v>#DIV/0!</v>
      </c>
      <c r="AE494" s="86"/>
      <c r="AF494" s="87"/>
      <c r="AG494" s="88"/>
      <c r="AH494" s="114"/>
      <c r="AI494" s="86"/>
      <c r="AJ494" s="87"/>
      <c r="AK494" s="88"/>
      <c r="AL494" s="114"/>
      <c r="AM494" s="86">
        <v>8571.4285714285725</v>
      </c>
      <c r="AN494" s="87">
        <f t="shared" si="301"/>
        <v>1628.5714285714289</v>
      </c>
      <c r="AO494" s="90">
        <f t="shared" si="302"/>
        <v>10200.000000000002</v>
      </c>
      <c r="AP494" s="91" t="s">
        <v>1337</v>
      </c>
      <c r="AQ494" s="136">
        <v>8647.0588235294126</v>
      </c>
      <c r="AR494" s="137">
        <v>1642.9411764705874</v>
      </c>
      <c r="AS494" s="138">
        <v>10290</v>
      </c>
      <c r="AT494" s="91" t="s">
        <v>1338</v>
      </c>
      <c r="AU494" s="86"/>
      <c r="AV494" s="87"/>
      <c r="AW494" s="90"/>
      <c r="AX494" s="197"/>
      <c r="AY494" s="243"/>
      <c r="AZ494" s="92"/>
      <c r="BA494" s="29"/>
      <c r="BB494" s="99"/>
      <c r="BC494" s="93"/>
      <c r="BD494" s="93"/>
      <c r="BE494" s="93"/>
      <c r="BF494" s="93"/>
      <c r="BG494" s="93"/>
      <c r="BH494" s="93">
        <f t="shared" si="303"/>
        <v>8571.4285714285725</v>
      </c>
      <c r="BI494" s="93">
        <f t="shared" si="304"/>
        <v>8647.0588235294126</v>
      </c>
      <c r="BJ494" s="93"/>
      <c r="BK494" s="94">
        <f t="shared" si="281"/>
        <v>2</v>
      </c>
      <c r="BL494" s="35"/>
      <c r="BM494" s="95">
        <f t="shared" si="282"/>
        <v>8609.2436974789925</v>
      </c>
      <c r="BN494" s="96">
        <f t="shared" si="283"/>
        <v>8647.0588235294126</v>
      </c>
      <c r="BO494" s="248">
        <f t="shared" si="305"/>
        <v>8571.4285714285725</v>
      </c>
      <c r="BP494" s="183">
        <f t="shared" si="284"/>
        <v>8609.1606477532714</v>
      </c>
      <c r="BQ494" s="184">
        <f t="shared" si="285"/>
        <v>53.478664123352203</v>
      </c>
      <c r="BR494" s="232">
        <f t="shared" si="286"/>
        <v>6.2117726019315879E-3</v>
      </c>
      <c r="BS494" s="184"/>
      <c r="BT494" s="97"/>
      <c r="BU494" s="171">
        <f t="shared" si="287"/>
        <v>8609</v>
      </c>
      <c r="BV494" s="175">
        <f t="shared" si="288"/>
        <v>1636</v>
      </c>
      <c r="BW494" s="176">
        <f t="shared" si="289"/>
        <v>10245</v>
      </c>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row>
    <row r="495" spans="1:209" ht="84.95" customHeight="1" x14ac:dyDescent="0.3">
      <c r="A495" s="214">
        <v>656</v>
      </c>
      <c r="B495" s="104" t="s">
        <v>1339</v>
      </c>
      <c r="C495" s="217" t="s">
        <v>18</v>
      </c>
      <c r="D495" s="206"/>
      <c r="E495" s="74"/>
      <c r="F495" s="75"/>
      <c r="G495" s="74"/>
      <c r="H495" s="76"/>
      <c r="I495" s="105"/>
      <c r="J495" s="106"/>
      <c r="K495" s="107"/>
      <c r="L495" s="80"/>
      <c r="M495" s="81">
        <f t="shared" si="290"/>
        <v>0</v>
      </c>
      <c r="N495" s="82"/>
      <c r="O495" s="83">
        <f t="shared" si="291"/>
        <v>0</v>
      </c>
      <c r="P495" s="83">
        <f t="shared" si="292"/>
        <v>0</v>
      </c>
      <c r="Q495" s="108"/>
      <c r="R495" s="80"/>
      <c r="S495" s="81">
        <f t="shared" si="293"/>
        <v>0</v>
      </c>
      <c r="T495" s="82"/>
      <c r="U495" s="83">
        <f t="shared" si="294"/>
        <v>0</v>
      </c>
      <c r="V495" s="83">
        <f t="shared" si="295"/>
        <v>0</v>
      </c>
      <c r="W495" s="109"/>
      <c r="X495" s="80"/>
      <c r="Y495" s="81">
        <f t="shared" si="296"/>
        <v>0</v>
      </c>
      <c r="Z495" s="82"/>
      <c r="AA495" s="83">
        <f t="shared" si="297"/>
        <v>0</v>
      </c>
      <c r="AB495" s="83">
        <f t="shared" si="298"/>
        <v>0</v>
      </c>
      <c r="AC495" s="109"/>
      <c r="AD495" s="85" t="e">
        <f t="shared" si="280"/>
        <v>#DIV/0!</v>
      </c>
      <c r="AE495" s="86"/>
      <c r="AF495" s="87"/>
      <c r="AG495" s="88"/>
      <c r="AH495" s="114"/>
      <c r="AI495" s="86"/>
      <c r="AJ495" s="87"/>
      <c r="AK495" s="88"/>
      <c r="AL495" s="114"/>
      <c r="AM495" s="86">
        <v>16582.633053221289</v>
      </c>
      <c r="AN495" s="87">
        <f t="shared" si="301"/>
        <v>3150.7002801120448</v>
      </c>
      <c r="AO495" s="90">
        <f t="shared" si="302"/>
        <v>19733.333333333332</v>
      </c>
      <c r="AP495" s="91" t="s">
        <v>1340</v>
      </c>
      <c r="AQ495" s="136">
        <v>15963.865546218489</v>
      </c>
      <c r="AR495" s="137">
        <v>3033.1344537815112</v>
      </c>
      <c r="AS495" s="138">
        <v>18997</v>
      </c>
      <c r="AT495" s="91" t="s">
        <v>1338</v>
      </c>
      <c r="AU495" s="86"/>
      <c r="AV495" s="87"/>
      <c r="AW495" s="90"/>
      <c r="AX495" s="197"/>
      <c r="AZ495" s="92"/>
      <c r="BB495" s="99"/>
      <c r="BC495" s="93"/>
      <c r="BD495" s="93"/>
      <c r="BE495" s="93"/>
      <c r="BF495" s="93"/>
      <c r="BG495" s="93"/>
      <c r="BH495" s="93">
        <f t="shared" si="303"/>
        <v>16582.633053221289</v>
      </c>
      <c r="BI495" s="93">
        <f t="shared" si="304"/>
        <v>15963.865546218489</v>
      </c>
      <c r="BJ495" s="93"/>
      <c r="BK495" s="94">
        <f t="shared" si="281"/>
        <v>2</v>
      </c>
      <c r="BM495" s="95">
        <f t="shared" si="282"/>
        <v>16273.24929971989</v>
      </c>
      <c r="BN495" s="96">
        <f t="shared" si="283"/>
        <v>16582.633053221289</v>
      </c>
      <c r="BO495" s="248">
        <f t="shared" si="305"/>
        <v>15963.865546218491</v>
      </c>
      <c r="BP495" s="183">
        <f t="shared" si="284"/>
        <v>16270.308062968668</v>
      </c>
      <c r="BQ495" s="184">
        <f t="shared" si="285"/>
        <v>437.53470017957437</v>
      </c>
      <c r="BR495" s="232">
        <f t="shared" si="286"/>
        <v>2.6886744750300458E-2</v>
      </c>
      <c r="BS495" s="184"/>
      <c r="BT495" s="97"/>
      <c r="BU495" s="171">
        <f t="shared" si="287"/>
        <v>16273</v>
      </c>
      <c r="BV495" s="175">
        <f t="shared" si="288"/>
        <v>3092</v>
      </c>
      <c r="BW495" s="176">
        <f t="shared" si="289"/>
        <v>19365</v>
      </c>
    </row>
    <row r="496" spans="1:209" ht="84.95" customHeight="1" x14ac:dyDescent="0.3">
      <c r="A496" s="214">
        <v>657</v>
      </c>
      <c r="B496" s="104" t="s">
        <v>1341</v>
      </c>
      <c r="C496" s="217" t="s">
        <v>18</v>
      </c>
      <c r="D496" s="206"/>
      <c r="E496" s="74"/>
      <c r="F496" s="75"/>
      <c r="G496" s="74"/>
      <c r="H496" s="76"/>
      <c r="I496" s="105"/>
      <c r="J496" s="106"/>
      <c r="K496" s="107"/>
      <c r="L496" s="80"/>
      <c r="M496" s="81">
        <f t="shared" si="290"/>
        <v>0</v>
      </c>
      <c r="N496" s="82"/>
      <c r="O496" s="83">
        <f t="shared" si="291"/>
        <v>0</v>
      </c>
      <c r="P496" s="83">
        <f t="shared" si="292"/>
        <v>0</v>
      </c>
      <c r="Q496" s="108"/>
      <c r="R496" s="80"/>
      <c r="S496" s="81">
        <f t="shared" si="293"/>
        <v>0</v>
      </c>
      <c r="T496" s="82"/>
      <c r="U496" s="83">
        <f t="shared" si="294"/>
        <v>0</v>
      </c>
      <c r="V496" s="83">
        <f t="shared" si="295"/>
        <v>0</v>
      </c>
      <c r="W496" s="109"/>
      <c r="X496" s="80"/>
      <c r="Y496" s="81">
        <f t="shared" si="296"/>
        <v>0</v>
      </c>
      <c r="Z496" s="82"/>
      <c r="AA496" s="83">
        <f t="shared" si="297"/>
        <v>0</v>
      </c>
      <c r="AB496" s="83">
        <f t="shared" si="298"/>
        <v>0</v>
      </c>
      <c r="AC496" s="109"/>
      <c r="AD496" s="85" t="e">
        <f t="shared" si="280"/>
        <v>#DIV/0!</v>
      </c>
      <c r="AE496" s="86"/>
      <c r="AF496" s="87"/>
      <c r="AG496" s="88"/>
      <c r="AH496" s="114"/>
      <c r="AI496" s="86"/>
      <c r="AJ496" s="87"/>
      <c r="AK496" s="88"/>
      <c r="AL496" s="114"/>
      <c r="AM496" s="86">
        <v>5546.2184873949582</v>
      </c>
      <c r="AN496" s="87">
        <f t="shared" si="301"/>
        <v>1053.7815126050421</v>
      </c>
      <c r="AO496" s="90">
        <f t="shared" si="302"/>
        <v>6600</v>
      </c>
      <c r="AP496" s="91" t="s">
        <v>1342</v>
      </c>
      <c r="AQ496" s="136">
        <v>5621.8487394957983</v>
      </c>
      <c r="AR496" s="137">
        <v>1068.1512605042017</v>
      </c>
      <c r="AS496" s="138">
        <v>6690</v>
      </c>
      <c r="AT496" s="91" t="s">
        <v>1343</v>
      </c>
      <c r="AU496" s="86"/>
      <c r="AV496" s="87"/>
      <c r="AW496" s="90"/>
      <c r="AX496" s="197"/>
      <c r="AZ496" s="92"/>
      <c r="BB496" s="99"/>
      <c r="BC496" s="93"/>
      <c r="BD496" s="93"/>
      <c r="BE496" s="93"/>
      <c r="BF496" s="93"/>
      <c r="BG496" s="93"/>
      <c r="BH496" s="93">
        <f t="shared" si="303"/>
        <v>5546.2184873949582</v>
      </c>
      <c r="BI496" s="93">
        <f t="shared" si="304"/>
        <v>5621.8487394957983</v>
      </c>
      <c r="BJ496" s="93"/>
      <c r="BK496" s="94">
        <f t="shared" si="281"/>
        <v>2</v>
      </c>
      <c r="BM496" s="95">
        <f t="shared" si="282"/>
        <v>5584.0336134453783</v>
      </c>
      <c r="BN496" s="96">
        <f t="shared" si="283"/>
        <v>5621.8487394957983</v>
      </c>
      <c r="BO496" s="248">
        <f t="shared" si="305"/>
        <v>5546.2184873949582</v>
      </c>
      <c r="BP496" s="183">
        <f t="shared" si="284"/>
        <v>5583.9055697898084</v>
      </c>
      <c r="BQ496" s="184">
        <f t="shared" si="285"/>
        <v>53.478664123352203</v>
      </c>
      <c r="BR496" s="232">
        <f t="shared" si="286"/>
        <v>9.5770670138132612E-3</v>
      </c>
      <c r="BS496" s="184"/>
      <c r="BT496" s="97"/>
      <c r="BU496" s="171">
        <f t="shared" si="287"/>
        <v>5584</v>
      </c>
      <c r="BV496" s="175">
        <f t="shared" si="288"/>
        <v>1061</v>
      </c>
      <c r="BW496" s="176">
        <f t="shared" si="289"/>
        <v>6645</v>
      </c>
    </row>
    <row r="497" spans="1:75" ht="84.95" customHeight="1" x14ac:dyDescent="0.3">
      <c r="A497" s="214">
        <v>658</v>
      </c>
      <c r="B497" s="104" t="s">
        <v>1344</v>
      </c>
      <c r="C497" s="217" t="s">
        <v>907</v>
      </c>
      <c r="D497" s="206"/>
      <c r="E497" s="74"/>
      <c r="F497" s="75"/>
      <c r="G497" s="74"/>
      <c r="H497" s="76"/>
      <c r="I497" s="105"/>
      <c r="J497" s="106"/>
      <c r="K497" s="107"/>
      <c r="L497" s="80"/>
      <c r="M497" s="81">
        <f t="shared" si="290"/>
        <v>0</v>
      </c>
      <c r="N497" s="82"/>
      <c r="O497" s="83">
        <f t="shared" si="291"/>
        <v>0</v>
      </c>
      <c r="P497" s="83">
        <f t="shared" si="292"/>
        <v>0</v>
      </c>
      <c r="Q497" s="108"/>
      <c r="R497" s="80"/>
      <c r="S497" s="81">
        <f t="shared" si="293"/>
        <v>0</v>
      </c>
      <c r="T497" s="82"/>
      <c r="U497" s="83">
        <f t="shared" si="294"/>
        <v>0</v>
      </c>
      <c r="V497" s="83">
        <f t="shared" si="295"/>
        <v>0</v>
      </c>
      <c r="W497" s="109"/>
      <c r="X497" s="80"/>
      <c r="Y497" s="81">
        <f t="shared" si="296"/>
        <v>0</v>
      </c>
      <c r="Z497" s="82"/>
      <c r="AA497" s="83">
        <f t="shared" si="297"/>
        <v>0</v>
      </c>
      <c r="AB497" s="83">
        <f t="shared" si="298"/>
        <v>0</v>
      </c>
      <c r="AC497" s="109"/>
      <c r="AD497" s="85" t="e">
        <f t="shared" si="280"/>
        <v>#DIV/0!</v>
      </c>
      <c r="AE497" s="86"/>
      <c r="AF497" s="87"/>
      <c r="AG497" s="88"/>
      <c r="AH497" s="114"/>
      <c r="AI497" s="86"/>
      <c r="AJ497" s="87"/>
      <c r="AK497" s="88"/>
      <c r="AL497" s="114"/>
      <c r="AM497" s="86">
        <v>312521.00840336137</v>
      </c>
      <c r="AN497" s="87">
        <f t="shared" si="301"/>
        <v>59378.991596638662</v>
      </c>
      <c r="AO497" s="90">
        <f t="shared" si="302"/>
        <v>371900</v>
      </c>
      <c r="AP497" s="91" t="s">
        <v>1345</v>
      </c>
      <c r="AQ497" s="86"/>
      <c r="AR497" s="87"/>
      <c r="AS497" s="90"/>
      <c r="AT497" s="91"/>
      <c r="AU497" s="86"/>
      <c r="AV497" s="87"/>
      <c r="AW497" s="90"/>
      <c r="AX497" s="197"/>
      <c r="AZ497" s="92"/>
      <c r="BB497" s="99"/>
      <c r="BC497" s="93"/>
      <c r="BD497" s="93"/>
      <c r="BE497" s="93"/>
      <c r="BF497" s="93"/>
      <c r="BG497" s="93"/>
      <c r="BH497" s="93">
        <f t="shared" si="303"/>
        <v>312521.00840336137</v>
      </c>
      <c r="BI497" s="93"/>
      <c r="BJ497" s="93"/>
      <c r="BK497" s="94">
        <f t="shared" si="281"/>
        <v>1</v>
      </c>
      <c r="BM497" s="95">
        <f t="shared" si="282"/>
        <v>312521.00840336137</v>
      </c>
      <c r="BN497" s="96">
        <f t="shared" si="283"/>
        <v>312521.00840336137</v>
      </c>
      <c r="BO497" s="248">
        <f>+BM497</f>
        <v>312521.00840336137</v>
      </c>
      <c r="BP497" s="183">
        <f t="shared" si="284"/>
        <v>312521.00840336137</v>
      </c>
      <c r="BQ497" s="184">
        <f t="shared" si="285"/>
        <v>0</v>
      </c>
      <c r="BR497" s="232">
        <f t="shared" si="286"/>
        <v>0</v>
      </c>
      <c r="BS497" s="184"/>
      <c r="BT497" s="97"/>
      <c r="BU497" s="171">
        <f t="shared" si="287"/>
        <v>312521</v>
      </c>
      <c r="BV497" s="175">
        <f t="shared" si="288"/>
        <v>59379</v>
      </c>
      <c r="BW497" s="176">
        <f t="shared" si="289"/>
        <v>371900</v>
      </c>
    </row>
    <row r="498" spans="1:75" s="35" customFormat="1" ht="84.95" customHeight="1" x14ac:dyDescent="0.3">
      <c r="A498" s="214">
        <v>659</v>
      </c>
      <c r="B498" s="104" t="s">
        <v>1508</v>
      </c>
      <c r="C498" s="217" t="s">
        <v>18</v>
      </c>
      <c r="D498" s="206"/>
      <c r="E498" s="74"/>
      <c r="F498" s="75"/>
      <c r="G498" s="74"/>
      <c r="H498" s="76"/>
      <c r="I498" s="105"/>
      <c r="J498" s="106"/>
      <c r="K498" s="107"/>
      <c r="L498" s="80"/>
      <c r="M498" s="81">
        <f t="shared" si="290"/>
        <v>0</v>
      </c>
      <c r="N498" s="82"/>
      <c r="O498" s="83">
        <f t="shared" si="291"/>
        <v>0</v>
      </c>
      <c r="P498" s="83">
        <f t="shared" si="292"/>
        <v>0</v>
      </c>
      <c r="Q498" s="108"/>
      <c r="R498" s="80"/>
      <c r="S498" s="81">
        <f t="shared" si="293"/>
        <v>0</v>
      </c>
      <c r="T498" s="82"/>
      <c r="U498" s="83">
        <f t="shared" si="294"/>
        <v>0</v>
      </c>
      <c r="V498" s="83">
        <f t="shared" si="295"/>
        <v>0</v>
      </c>
      <c r="W498" s="109"/>
      <c r="X498" s="80"/>
      <c r="Y498" s="81">
        <f t="shared" si="296"/>
        <v>0</v>
      </c>
      <c r="Z498" s="82"/>
      <c r="AA498" s="83">
        <f t="shared" si="297"/>
        <v>0</v>
      </c>
      <c r="AB498" s="83">
        <f t="shared" si="298"/>
        <v>0</v>
      </c>
      <c r="AC498" s="109"/>
      <c r="AD498" s="85" t="e">
        <f t="shared" si="280"/>
        <v>#DIV/0!</v>
      </c>
      <c r="AE498" s="86"/>
      <c r="AF498" s="87"/>
      <c r="AG498" s="88"/>
      <c r="AH498" s="114"/>
      <c r="AI498" s="86"/>
      <c r="AJ498" s="87"/>
      <c r="AK498" s="88"/>
      <c r="AL498" s="114"/>
      <c r="AM498" s="86">
        <v>185630.25210084036</v>
      </c>
      <c r="AN498" s="87">
        <f t="shared" si="301"/>
        <v>35269.747899159665</v>
      </c>
      <c r="AO498" s="90">
        <f t="shared" si="302"/>
        <v>220900.00000000003</v>
      </c>
      <c r="AP498" s="91" t="s">
        <v>1346</v>
      </c>
      <c r="AQ498" s="136">
        <v>193268.90756302522</v>
      </c>
      <c r="AR498" s="137">
        <v>36721.092436974781</v>
      </c>
      <c r="AS498" s="138">
        <v>229990</v>
      </c>
      <c r="AT498" s="91" t="s">
        <v>1347</v>
      </c>
      <c r="AU498" s="86"/>
      <c r="AV498" s="87"/>
      <c r="AW498" s="90"/>
      <c r="AX498" s="197"/>
      <c r="AY498" s="243"/>
      <c r="AZ498" s="92"/>
      <c r="BA498" s="29"/>
      <c r="BB498" s="99"/>
      <c r="BC498" s="93"/>
      <c r="BD498" s="93"/>
      <c r="BE498" s="93"/>
      <c r="BF498" s="93"/>
      <c r="BG498" s="93"/>
      <c r="BH498" s="93">
        <f t="shared" si="303"/>
        <v>185630.25210084036</v>
      </c>
      <c r="BI498" s="93">
        <f>+AQ498</f>
        <v>193268.90756302522</v>
      </c>
      <c r="BJ498" s="93"/>
      <c r="BK498" s="94">
        <f t="shared" si="281"/>
        <v>2</v>
      </c>
      <c r="BM498" s="95">
        <f t="shared" si="282"/>
        <v>189449.57983193279</v>
      </c>
      <c r="BN498" s="96">
        <f t="shared" si="283"/>
        <v>193268.90756302522</v>
      </c>
      <c r="BO498" s="248">
        <f>(SUM(BB498:BJ498)-BN498)/(BK498-1)</f>
        <v>185630.25210084036</v>
      </c>
      <c r="BP498" s="183">
        <f t="shared" si="284"/>
        <v>189411.07685185253</v>
      </c>
      <c r="BQ498" s="184">
        <f t="shared" si="285"/>
        <v>5401.3450764585778</v>
      </c>
      <c r="BR498" s="232">
        <f t="shared" si="286"/>
        <v>2.8510726079468193E-2</v>
      </c>
      <c r="BS498" s="184"/>
      <c r="BT498" s="97"/>
      <c r="BU498" s="171">
        <f t="shared" si="287"/>
        <v>189450</v>
      </c>
      <c r="BV498" s="175">
        <f t="shared" si="288"/>
        <v>35996</v>
      </c>
      <c r="BW498" s="176">
        <f t="shared" si="289"/>
        <v>225446</v>
      </c>
    </row>
    <row r="499" spans="1:75" s="35" customFormat="1" ht="84.95" customHeight="1" x14ac:dyDescent="0.3">
      <c r="A499" s="214">
        <v>660</v>
      </c>
      <c r="B499" s="141" t="s">
        <v>1348</v>
      </c>
      <c r="C499" s="217" t="s">
        <v>18</v>
      </c>
      <c r="D499" s="206"/>
      <c r="E499" s="74"/>
      <c r="F499" s="75"/>
      <c r="G499" s="74"/>
      <c r="H499" s="76"/>
      <c r="I499" s="105"/>
      <c r="J499" s="106"/>
      <c r="K499" s="107"/>
      <c r="L499" s="80"/>
      <c r="M499" s="81">
        <f t="shared" si="290"/>
        <v>0</v>
      </c>
      <c r="N499" s="82"/>
      <c r="O499" s="83">
        <f t="shared" si="291"/>
        <v>0</v>
      </c>
      <c r="P499" s="83">
        <f t="shared" si="292"/>
        <v>0</v>
      </c>
      <c r="Q499" s="108"/>
      <c r="R499" s="80"/>
      <c r="S499" s="81">
        <f t="shared" si="293"/>
        <v>0</v>
      </c>
      <c r="T499" s="82"/>
      <c r="U499" s="83">
        <f t="shared" si="294"/>
        <v>0</v>
      </c>
      <c r="V499" s="83">
        <f t="shared" si="295"/>
        <v>0</v>
      </c>
      <c r="W499" s="109"/>
      <c r="X499" s="80"/>
      <c r="Y499" s="81">
        <f t="shared" si="296"/>
        <v>0</v>
      </c>
      <c r="Z499" s="82"/>
      <c r="AA499" s="83">
        <f t="shared" si="297"/>
        <v>0</v>
      </c>
      <c r="AB499" s="83">
        <f t="shared" si="298"/>
        <v>0</v>
      </c>
      <c r="AC499" s="109"/>
      <c r="AD499" s="85" t="e">
        <f t="shared" si="280"/>
        <v>#DIV/0!</v>
      </c>
      <c r="AE499" s="86"/>
      <c r="AF499" s="87"/>
      <c r="AG499" s="88"/>
      <c r="AH499" s="114"/>
      <c r="AI499" s="86"/>
      <c r="AJ499" s="87"/>
      <c r="AK499" s="88"/>
      <c r="AL499" s="114"/>
      <c r="AM499" s="86">
        <v>3512.6050420168067</v>
      </c>
      <c r="AN499" s="87">
        <f t="shared" si="301"/>
        <v>667.39495798319331</v>
      </c>
      <c r="AO499" s="90">
        <f t="shared" si="302"/>
        <v>4180</v>
      </c>
      <c r="AP499" s="91" t="s">
        <v>1349</v>
      </c>
      <c r="AQ499" s="136">
        <v>2744.5378151260506</v>
      </c>
      <c r="AR499" s="137">
        <v>521.46218487394935</v>
      </c>
      <c r="AS499" s="138">
        <v>3266</v>
      </c>
      <c r="AT499" s="91" t="s">
        <v>1350</v>
      </c>
      <c r="AU499" s="86"/>
      <c r="AV499" s="87"/>
      <c r="AW499" s="90"/>
      <c r="AX499" s="197"/>
      <c r="AY499" s="243"/>
      <c r="AZ499" s="92"/>
      <c r="BA499" s="29"/>
      <c r="BB499" s="99"/>
      <c r="BC499" s="93"/>
      <c r="BD499" s="93"/>
      <c r="BE499" s="93"/>
      <c r="BF499" s="93"/>
      <c r="BG499" s="93"/>
      <c r="BH499" s="93">
        <f t="shared" si="303"/>
        <v>3512.6050420168067</v>
      </c>
      <c r="BI499" s="93">
        <f>+AQ499</f>
        <v>2744.5378151260506</v>
      </c>
      <c r="BJ499" s="93"/>
      <c r="BK499" s="94">
        <f t="shared" si="281"/>
        <v>2</v>
      </c>
      <c r="BM499" s="95">
        <f t="shared" si="282"/>
        <v>3128.5714285714284</v>
      </c>
      <c r="BN499" s="96">
        <f t="shared" si="283"/>
        <v>3512.6050420168067</v>
      </c>
      <c r="BO499" s="248">
        <f>(SUM(BB499:BJ499)-BN499)/(BK499-1)</f>
        <v>2744.5378151260502</v>
      </c>
      <c r="BP499" s="183">
        <f t="shared" si="284"/>
        <v>3104.9118131466398</v>
      </c>
      <c r="BQ499" s="184">
        <f t="shared" si="285"/>
        <v>543.10554454160024</v>
      </c>
      <c r="BR499" s="232">
        <f t="shared" si="286"/>
        <v>0.17359537953384482</v>
      </c>
      <c r="BS499" s="184"/>
      <c r="BT499" s="97"/>
      <c r="BU499" s="171">
        <f t="shared" si="287"/>
        <v>3129</v>
      </c>
      <c r="BV499" s="175">
        <f t="shared" si="288"/>
        <v>595</v>
      </c>
      <c r="BW499" s="176">
        <f t="shared" si="289"/>
        <v>3724</v>
      </c>
    </row>
    <row r="500" spans="1:75" s="35" customFormat="1" ht="84.95" customHeight="1" x14ac:dyDescent="0.3">
      <c r="A500" s="214">
        <v>661</v>
      </c>
      <c r="B500" s="104" t="s">
        <v>1351</v>
      </c>
      <c r="C500" s="217" t="s">
        <v>18</v>
      </c>
      <c r="D500" s="206"/>
      <c r="E500" s="74"/>
      <c r="F500" s="75"/>
      <c r="G500" s="74"/>
      <c r="H500" s="76"/>
      <c r="I500" s="105"/>
      <c r="J500" s="106"/>
      <c r="K500" s="107"/>
      <c r="L500" s="80"/>
      <c r="M500" s="81">
        <f t="shared" si="290"/>
        <v>0</v>
      </c>
      <c r="N500" s="82"/>
      <c r="O500" s="83">
        <f t="shared" si="291"/>
        <v>0</v>
      </c>
      <c r="P500" s="83">
        <f t="shared" si="292"/>
        <v>0</v>
      </c>
      <c r="Q500" s="108"/>
      <c r="R500" s="80"/>
      <c r="S500" s="81">
        <f t="shared" si="293"/>
        <v>0</v>
      </c>
      <c r="T500" s="82"/>
      <c r="U500" s="83">
        <f t="shared" si="294"/>
        <v>0</v>
      </c>
      <c r="V500" s="83">
        <f t="shared" si="295"/>
        <v>0</v>
      </c>
      <c r="W500" s="109"/>
      <c r="X500" s="80"/>
      <c r="Y500" s="81">
        <f t="shared" si="296"/>
        <v>0</v>
      </c>
      <c r="Z500" s="82"/>
      <c r="AA500" s="83">
        <f t="shared" si="297"/>
        <v>0</v>
      </c>
      <c r="AB500" s="83">
        <f t="shared" si="298"/>
        <v>0</v>
      </c>
      <c r="AC500" s="109"/>
      <c r="AD500" s="85" t="e">
        <f t="shared" si="280"/>
        <v>#DIV/0!</v>
      </c>
      <c r="AE500" s="86"/>
      <c r="AF500" s="87"/>
      <c r="AG500" s="88"/>
      <c r="AH500" s="114"/>
      <c r="AI500" s="86"/>
      <c r="AJ500" s="87"/>
      <c r="AK500" s="88"/>
      <c r="AL500" s="114"/>
      <c r="AM500" s="86">
        <v>6974.7899159663866</v>
      </c>
      <c r="AN500" s="87">
        <f t="shared" si="301"/>
        <v>1325.2100840336134</v>
      </c>
      <c r="AO500" s="90">
        <f t="shared" si="302"/>
        <v>8300</v>
      </c>
      <c r="AP500" s="91" t="s">
        <v>1352</v>
      </c>
      <c r="AQ500" s="136">
        <v>7050.4201680672268</v>
      </c>
      <c r="AR500" s="137">
        <v>1339.5798319327732</v>
      </c>
      <c r="AS500" s="138">
        <v>8390</v>
      </c>
      <c r="AT500" s="91" t="s">
        <v>1353</v>
      </c>
      <c r="AU500" s="86"/>
      <c r="AV500" s="87"/>
      <c r="AW500" s="90"/>
      <c r="AX500" s="197"/>
      <c r="AY500" s="243"/>
      <c r="AZ500" s="92"/>
      <c r="BA500" s="29"/>
      <c r="BB500" s="99"/>
      <c r="BC500" s="93"/>
      <c r="BD500" s="93"/>
      <c r="BE500" s="93"/>
      <c r="BF500" s="93"/>
      <c r="BG500" s="93"/>
      <c r="BH500" s="93">
        <f t="shared" si="303"/>
        <v>6974.7899159663866</v>
      </c>
      <c r="BI500" s="93">
        <f>+AQ500</f>
        <v>7050.4201680672268</v>
      </c>
      <c r="BJ500" s="93"/>
      <c r="BK500" s="94">
        <f t="shared" si="281"/>
        <v>2</v>
      </c>
      <c r="BM500" s="95">
        <f t="shared" si="282"/>
        <v>7012.6050420168067</v>
      </c>
      <c r="BN500" s="96">
        <f t="shared" si="283"/>
        <v>7050.4201680672268</v>
      </c>
      <c r="BO500" s="248">
        <f>(SUM(BB500:BJ500)-BN500)/(BK500-1)</f>
        <v>6974.7899159663866</v>
      </c>
      <c r="BP500" s="183">
        <f t="shared" si="284"/>
        <v>7012.5030831766007</v>
      </c>
      <c r="BQ500" s="184">
        <f t="shared" si="285"/>
        <v>53.478664123352203</v>
      </c>
      <c r="BR500" s="232">
        <f t="shared" si="286"/>
        <v>7.6260767293935437E-3</v>
      </c>
      <c r="BS500" s="184"/>
      <c r="BT500" s="97"/>
      <c r="BU500" s="171">
        <f t="shared" si="287"/>
        <v>7013</v>
      </c>
      <c r="BV500" s="175">
        <f t="shared" si="288"/>
        <v>1332</v>
      </c>
      <c r="BW500" s="176">
        <f t="shared" si="289"/>
        <v>8345</v>
      </c>
    </row>
    <row r="501" spans="1:75" s="35" customFormat="1" ht="84.95" customHeight="1" x14ac:dyDescent="0.3">
      <c r="A501" s="214">
        <v>662</v>
      </c>
      <c r="B501" s="104" t="s">
        <v>1354</v>
      </c>
      <c r="C501" s="217" t="s">
        <v>18</v>
      </c>
      <c r="D501" s="206"/>
      <c r="E501" s="74"/>
      <c r="F501" s="75"/>
      <c r="G501" s="74"/>
      <c r="H501" s="76"/>
      <c r="I501" s="105"/>
      <c r="J501" s="106"/>
      <c r="K501" s="107"/>
      <c r="L501" s="80"/>
      <c r="M501" s="81">
        <f t="shared" si="290"/>
        <v>0</v>
      </c>
      <c r="N501" s="82"/>
      <c r="O501" s="83">
        <f t="shared" si="291"/>
        <v>0</v>
      </c>
      <c r="P501" s="83">
        <f t="shared" si="292"/>
        <v>0</v>
      </c>
      <c r="Q501" s="108"/>
      <c r="R501" s="80"/>
      <c r="S501" s="81">
        <f t="shared" si="293"/>
        <v>0</v>
      </c>
      <c r="T501" s="82"/>
      <c r="U501" s="83">
        <f t="shared" si="294"/>
        <v>0</v>
      </c>
      <c r="V501" s="83">
        <f t="shared" si="295"/>
        <v>0</v>
      </c>
      <c r="W501" s="109"/>
      <c r="X501" s="80"/>
      <c r="Y501" s="81">
        <f t="shared" si="296"/>
        <v>0</v>
      </c>
      <c r="Z501" s="82"/>
      <c r="AA501" s="83">
        <f t="shared" si="297"/>
        <v>0</v>
      </c>
      <c r="AB501" s="83">
        <f t="shared" si="298"/>
        <v>0</v>
      </c>
      <c r="AC501" s="109"/>
      <c r="AD501" s="85" t="e">
        <f t="shared" si="280"/>
        <v>#DIV/0!</v>
      </c>
      <c r="AE501" s="86"/>
      <c r="AF501" s="87"/>
      <c r="AG501" s="88"/>
      <c r="AH501" s="114"/>
      <c r="AI501" s="86"/>
      <c r="AJ501" s="87"/>
      <c r="AK501" s="88"/>
      <c r="AL501" s="114"/>
      <c r="AM501" s="86">
        <v>2436.9747899159665</v>
      </c>
      <c r="AN501" s="87">
        <f t="shared" si="301"/>
        <v>463.02521008403363</v>
      </c>
      <c r="AO501" s="90">
        <f t="shared" si="302"/>
        <v>2900</v>
      </c>
      <c r="AP501" s="91" t="s">
        <v>1355</v>
      </c>
      <c r="AQ501" s="86"/>
      <c r="AR501" s="87"/>
      <c r="AS501" s="90"/>
      <c r="AT501" s="91"/>
      <c r="AU501" s="86"/>
      <c r="AV501" s="87"/>
      <c r="AW501" s="90"/>
      <c r="AX501" s="197"/>
      <c r="AY501" s="243"/>
      <c r="AZ501" s="92"/>
      <c r="BA501" s="29"/>
      <c r="BB501" s="99"/>
      <c r="BC501" s="93"/>
      <c r="BD501" s="93"/>
      <c r="BE501" s="93"/>
      <c r="BF501" s="93"/>
      <c r="BG501" s="93"/>
      <c r="BH501" s="93">
        <f t="shared" si="303"/>
        <v>2436.9747899159665</v>
      </c>
      <c r="BI501" s="93"/>
      <c r="BJ501" s="93"/>
      <c r="BK501" s="94">
        <f t="shared" si="281"/>
        <v>1</v>
      </c>
      <c r="BM501" s="95">
        <f t="shared" si="282"/>
        <v>2436.9747899159665</v>
      </c>
      <c r="BN501" s="96">
        <f t="shared" si="283"/>
        <v>2436.9747899159665</v>
      </c>
      <c r="BO501" s="248">
        <f>+BM501</f>
        <v>2436.9747899159665</v>
      </c>
      <c r="BP501" s="183">
        <f t="shared" si="284"/>
        <v>2436.9747899159665</v>
      </c>
      <c r="BQ501" s="184">
        <f t="shared" si="285"/>
        <v>0</v>
      </c>
      <c r="BR501" s="232">
        <f t="shared" si="286"/>
        <v>0</v>
      </c>
      <c r="BS501" s="184"/>
      <c r="BT501" s="97"/>
      <c r="BU501" s="171">
        <f t="shared" si="287"/>
        <v>2437</v>
      </c>
      <c r="BV501" s="175">
        <f t="shared" si="288"/>
        <v>463</v>
      </c>
      <c r="BW501" s="176">
        <f t="shared" si="289"/>
        <v>2900</v>
      </c>
    </row>
    <row r="502" spans="1:75" s="35" customFormat="1" ht="84.95" customHeight="1" x14ac:dyDescent="0.3">
      <c r="A502" s="214">
        <v>663</v>
      </c>
      <c r="B502" s="104" t="s">
        <v>1356</v>
      </c>
      <c r="C502" s="217" t="s">
        <v>18</v>
      </c>
      <c r="D502" s="206"/>
      <c r="E502" s="74"/>
      <c r="F502" s="75"/>
      <c r="G502" s="74"/>
      <c r="H502" s="76"/>
      <c r="I502" s="105"/>
      <c r="J502" s="106"/>
      <c r="K502" s="107"/>
      <c r="L502" s="80"/>
      <c r="M502" s="81">
        <f t="shared" si="290"/>
        <v>0</v>
      </c>
      <c r="N502" s="82"/>
      <c r="O502" s="83">
        <f t="shared" si="291"/>
        <v>0</v>
      </c>
      <c r="P502" s="83">
        <f t="shared" si="292"/>
        <v>0</v>
      </c>
      <c r="Q502" s="108"/>
      <c r="R502" s="80"/>
      <c r="S502" s="81">
        <f t="shared" si="293"/>
        <v>0</v>
      </c>
      <c r="T502" s="82"/>
      <c r="U502" s="83">
        <f t="shared" si="294"/>
        <v>0</v>
      </c>
      <c r="V502" s="83">
        <f t="shared" si="295"/>
        <v>0</v>
      </c>
      <c r="W502" s="109"/>
      <c r="X502" s="80"/>
      <c r="Y502" s="81">
        <f t="shared" si="296"/>
        <v>0</v>
      </c>
      <c r="Z502" s="82"/>
      <c r="AA502" s="83">
        <f t="shared" si="297"/>
        <v>0</v>
      </c>
      <c r="AB502" s="83">
        <f t="shared" si="298"/>
        <v>0</v>
      </c>
      <c r="AC502" s="109"/>
      <c r="AD502" s="85" t="e">
        <f t="shared" si="280"/>
        <v>#DIV/0!</v>
      </c>
      <c r="AE502" s="86"/>
      <c r="AF502" s="87"/>
      <c r="AG502" s="88"/>
      <c r="AH502" s="114"/>
      <c r="AI502" s="86"/>
      <c r="AJ502" s="87"/>
      <c r="AK502" s="88"/>
      <c r="AL502" s="114"/>
      <c r="AM502" s="86">
        <v>7352.9411764705883</v>
      </c>
      <c r="AN502" s="87">
        <f t="shared" si="301"/>
        <v>1397.0588235294117</v>
      </c>
      <c r="AO502" s="90">
        <f t="shared" si="302"/>
        <v>8750</v>
      </c>
      <c r="AP502" s="91" t="s">
        <v>1357</v>
      </c>
      <c r="AQ502" s="86"/>
      <c r="AR502" s="87"/>
      <c r="AS502" s="90"/>
      <c r="AT502" s="91"/>
      <c r="AU502" s="86"/>
      <c r="AV502" s="87"/>
      <c r="AW502" s="90"/>
      <c r="AX502" s="197"/>
      <c r="AY502" s="243"/>
      <c r="AZ502" s="92"/>
      <c r="BA502" s="29"/>
      <c r="BB502" s="99"/>
      <c r="BC502" s="93"/>
      <c r="BD502" s="93"/>
      <c r="BE502" s="93"/>
      <c r="BF502" s="93"/>
      <c r="BG502" s="93"/>
      <c r="BH502" s="93">
        <f t="shared" si="303"/>
        <v>7352.9411764705883</v>
      </c>
      <c r="BI502" s="93"/>
      <c r="BJ502" s="93"/>
      <c r="BK502" s="94">
        <f t="shared" si="281"/>
        <v>1</v>
      </c>
      <c r="BM502" s="95">
        <f t="shared" si="282"/>
        <v>7352.9411764705883</v>
      </c>
      <c r="BN502" s="96">
        <f t="shared" si="283"/>
        <v>7352.9411764705883</v>
      </c>
      <c r="BO502" s="248">
        <f>+BM502</f>
        <v>7352.9411764705883</v>
      </c>
      <c r="BP502" s="183">
        <f t="shared" si="284"/>
        <v>7352.9411764705883</v>
      </c>
      <c r="BQ502" s="184">
        <f t="shared" si="285"/>
        <v>0</v>
      </c>
      <c r="BR502" s="232">
        <f t="shared" si="286"/>
        <v>0</v>
      </c>
      <c r="BS502" s="184"/>
      <c r="BT502" s="97"/>
      <c r="BU502" s="171">
        <f t="shared" si="287"/>
        <v>7353</v>
      </c>
      <c r="BV502" s="175">
        <f t="shared" si="288"/>
        <v>1397</v>
      </c>
      <c r="BW502" s="176">
        <f t="shared" si="289"/>
        <v>8750</v>
      </c>
    </row>
    <row r="503" spans="1:75" s="35" customFormat="1" ht="84.95" customHeight="1" x14ac:dyDescent="0.3">
      <c r="A503" s="214">
        <v>664</v>
      </c>
      <c r="B503" s="254" t="s">
        <v>1509</v>
      </c>
      <c r="C503" s="217" t="s">
        <v>18</v>
      </c>
      <c r="D503" s="206"/>
      <c r="E503" s="74"/>
      <c r="F503" s="75"/>
      <c r="G503" s="74"/>
      <c r="H503" s="76"/>
      <c r="I503" s="105"/>
      <c r="J503" s="106"/>
      <c r="K503" s="107"/>
      <c r="L503" s="80"/>
      <c r="M503" s="81">
        <f t="shared" si="290"/>
        <v>0</v>
      </c>
      <c r="N503" s="82"/>
      <c r="O503" s="83">
        <f t="shared" si="291"/>
        <v>0</v>
      </c>
      <c r="P503" s="83">
        <f t="shared" si="292"/>
        <v>0</v>
      </c>
      <c r="Q503" s="108"/>
      <c r="R503" s="80"/>
      <c r="S503" s="81">
        <f t="shared" si="293"/>
        <v>0</v>
      </c>
      <c r="T503" s="82"/>
      <c r="U503" s="83">
        <f t="shared" si="294"/>
        <v>0</v>
      </c>
      <c r="V503" s="83">
        <f t="shared" si="295"/>
        <v>0</v>
      </c>
      <c r="W503" s="109"/>
      <c r="X503" s="80"/>
      <c r="Y503" s="81">
        <f t="shared" si="296"/>
        <v>0</v>
      </c>
      <c r="Z503" s="82"/>
      <c r="AA503" s="83">
        <f t="shared" si="297"/>
        <v>0</v>
      </c>
      <c r="AB503" s="83">
        <f t="shared" si="298"/>
        <v>0</v>
      </c>
      <c r="AC503" s="109"/>
      <c r="AD503" s="85" t="e">
        <f t="shared" si="280"/>
        <v>#DIV/0!</v>
      </c>
      <c r="AE503" s="86"/>
      <c r="AF503" s="87"/>
      <c r="AG503" s="88"/>
      <c r="AH503" s="114"/>
      <c r="AI503" s="86"/>
      <c r="AJ503" s="87"/>
      <c r="AK503" s="88"/>
      <c r="AL503" s="114"/>
      <c r="AM503" s="86">
        <v>10000</v>
      </c>
      <c r="AN503" s="87">
        <f t="shared" si="301"/>
        <v>1900</v>
      </c>
      <c r="AO503" s="90">
        <f t="shared" si="302"/>
        <v>11900</v>
      </c>
      <c r="AP503" s="91" t="s">
        <v>1358</v>
      </c>
      <c r="AQ503" s="86"/>
      <c r="AR503" s="87"/>
      <c r="AS503" s="90"/>
      <c r="AT503" s="91"/>
      <c r="AU503" s="86"/>
      <c r="AV503" s="87"/>
      <c r="AW503" s="90"/>
      <c r="AX503" s="197"/>
      <c r="AY503" s="243"/>
      <c r="AZ503" s="92"/>
      <c r="BA503" s="29"/>
      <c r="BB503" s="99"/>
      <c r="BC503" s="93"/>
      <c r="BD503" s="93"/>
      <c r="BE503" s="93"/>
      <c r="BF503" s="93"/>
      <c r="BG503" s="93"/>
      <c r="BH503" s="93">
        <f t="shared" si="303"/>
        <v>10000</v>
      </c>
      <c r="BI503" s="93"/>
      <c r="BJ503" s="93"/>
      <c r="BK503" s="94">
        <f t="shared" si="281"/>
        <v>1</v>
      </c>
      <c r="BM503" s="95">
        <f t="shared" si="282"/>
        <v>10000</v>
      </c>
      <c r="BN503" s="96">
        <f t="shared" si="283"/>
        <v>10000</v>
      </c>
      <c r="BO503" s="248">
        <f>+BM503</f>
        <v>10000</v>
      </c>
      <c r="BP503" s="183">
        <f t="shared" si="284"/>
        <v>10000</v>
      </c>
      <c r="BQ503" s="184">
        <f t="shared" si="285"/>
        <v>0</v>
      </c>
      <c r="BR503" s="232">
        <f t="shared" si="286"/>
        <v>0</v>
      </c>
      <c r="BS503" s="184"/>
      <c r="BT503" s="97"/>
      <c r="BU503" s="171">
        <f t="shared" si="287"/>
        <v>10000</v>
      </c>
      <c r="BV503" s="175">
        <f t="shared" si="288"/>
        <v>1900</v>
      </c>
      <c r="BW503" s="176">
        <f t="shared" si="289"/>
        <v>11900</v>
      </c>
    </row>
    <row r="504" spans="1:75" s="35" customFormat="1" ht="84.95" customHeight="1" x14ac:dyDescent="0.3">
      <c r="A504" s="214">
        <v>666</v>
      </c>
      <c r="B504" s="104" t="s">
        <v>1360</v>
      </c>
      <c r="C504" s="217" t="s">
        <v>18</v>
      </c>
      <c r="D504" s="206"/>
      <c r="E504" s="74"/>
      <c r="F504" s="75"/>
      <c r="G504" s="74"/>
      <c r="H504" s="76"/>
      <c r="I504" s="105"/>
      <c r="J504" s="106"/>
      <c r="K504" s="107"/>
      <c r="L504" s="80"/>
      <c r="M504" s="81">
        <f t="shared" si="290"/>
        <v>0</v>
      </c>
      <c r="N504" s="82"/>
      <c r="O504" s="83">
        <f t="shared" si="291"/>
        <v>0</v>
      </c>
      <c r="P504" s="83">
        <f t="shared" si="292"/>
        <v>0</v>
      </c>
      <c r="Q504" s="108"/>
      <c r="R504" s="80"/>
      <c r="S504" s="81">
        <f t="shared" si="293"/>
        <v>0</v>
      </c>
      <c r="T504" s="82"/>
      <c r="U504" s="83">
        <f t="shared" si="294"/>
        <v>0</v>
      </c>
      <c r="V504" s="83">
        <f t="shared" si="295"/>
        <v>0</v>
      </c>
      <c r="W504" s="109"/>
      <c r="X504" s="80"/>
      <c r="Y504" s="81">
        <f t="shared" si="296"/>
        <v>0</v>
      </c>
      <c r="Z504" s="82"/>
      <c r="AA504" s="83">
        <f t="shared" si="297"/>
        <v>0</v>
      </c>
      <c r="AB504" s="83">
        <f t="shared" si="298"/>
        <v>0</v>
      </c>
      <c r="AC504" s="109"/>
      <c r="AD504" s="85" t="e">
        <f t="shared" si="280"/>
        <v>#DIV/0!</v>
      </c>
      <c r="AE504" s="86"/>
      <c r="AF504" s="87"/>
      <c r="AG504" s="88"/>
      <c r="AH504" s="114"/>
      <c r="AI504" s="86"/>
      <c r="AJ504" s="87"/>
      <c r="AK504" s="88"/>
      <c r="AL504" s="114"/>
      <c r="AM504" s="86">
        <v>29327.731092436978</v>
      </c>
      <c r="AN504" s="87">
        <f t="shared" si="301"/>
        <v>5572.268907563026</v>
      </c>
      <c r="AO504" s="90">
        <f t="shared" si="302"/>
        <v>34900</v>
      </c>
      <c r="AP504" s="91" t="s">
        <v>1361</v>
      </c>
      <c r="AQ504" s="86"/>
      <c r="AR504" s="87"/>
      <c r="AS504" s="90"/>
      <c r="AT504" s="91"/>
      <c r="AU504" s="86"/>
      <c r="AV504" s="87"/>
      <c r="AW504" s="90"/>
      <c r="AX504" s="197"/>
      <c r="AY504" s="243"/>
      <c r="AZ504" s="92"/>
      <c r="BA504" s="29"/>
      <c r="BB504" s="99"/>
      <c r="BC504" s="93"/>
      <c r="BD504" s="93"/>
      <c r="BE504" s="93"/>
      <c r="BF504" s="93"/>
      <c r="BG504" s="93"/>
      <c r="BH504" s="93">
        <f t="shared" si="303"/>
        <v>29327.731092436978</v>
      </c>
      <c r="BI504" s="93"/>
      <c r="BJ504" s="93"/>
      <c r="BK504" s="94">
        <f t="shared" si="281"/>
        <v>1</v>
      </c>
      <c r="BM504" s="95">
        <f t="shared" si="282"/>
        <v>29327.731092436978</v>
      </c>
      <c r="BN504" s="96">
        <f t="shared" si="283"/>
        <v>29327.731092436978</v>
      </c>
      <c r="BO504" s="248">
        <f>+BM504</f>
        <v>29327.731092436978</v>
      </c>
      <c r="BP504" s="183">
        <f t="shared" si="284"/>
        <v>29327.731092436978</v>
      </c>
      <c r="BQ504" s="184">
        <f t="shared" si="285"/>
        <v>0</v>
      </c>
      <c r="BR504" s="232">
        <f t="shared" si="286"/>
        <v>0</v>
      </c>
      <c r="BS504" s="184"/>
      <c r="BT504" s="97"/>
      <c r="BU504" s="171">
        <f t="shared" si="287"/>
        <v>29328</v>
      </c>
      <c r="BV504" s="175">
        <f t="shared" si="288"/>
        <v>5572</v>
      </c>
      <c r="BW504" s="176">
        <f t="shared" si="289"/>
        <v>34900</v>
      </c>
    </row>
    <row r="505" spans="1:75" s="35" customFormat="1" ht="84.95" customHeight="1" x14ac:dyDescent="0.3">
      <c r="A505" s="214">
        <v>667</v>
      </c>
      <c r="B505" s="104" t="s">
        <v>1362</v>
      </c>
      <c r="C505" s="217" t="s">
        <v>18</v>
      </c>
      <c r="D505" s="206"/>
      <c r="E505" s="74"/>
      <c r="F505" s="75"/>
      <c r="G505" s="74"/>
      <c r="H505" s="76"/>
      <c r="I505" s="105"/>
      <c r="J505" s="106"/>
      <c r="K505" s="107"/>
      <c r="L505" s="80"/>
      <c r="M505" s="81">
        <f t="shared" si="290"/>
        <v>0</v>
      </c>
      <c r="N505" s="82"/>
      <c r="O505" s="83">
        <f t="shared" si="291"/>
        <v>0</v>
      </c>
      <c r="P505" s="83">
        <f t="shared" si="292"/>
        <v>0</v>
      </c>
      <c r="Q505" s="108"/>
      <c r="R505" s="80"/>
      <c r="S505" s="81">
        <f t="shared" si="293"/>
        <v>0</v>
      </c>
      <c r="T505" s="82"/>
      <c r="U505" s="83">
        <f t="shared" si="294"/>
        <v>0</v>
      </c>
      <c r="V505" s="83">
        <f t="shared" si="295"/>
        <v>0</v>
      </c>
      <c r="W505" s="109"/>
      <c r="X505" s="80"/>
      <c r="Y505" s="81">
        <f t="shared" si="296"/>
        <v>0</v>
      </c>
      <c r="Z505" s="82"/>
      <c r="AA505" s="83">
        <f t="shared" si="297"/>
        <v>0</v>
      </c>
      <c r="AB505" s="83">
        <f t="shared" si="298"/>
        <v>0</v>
      </c>
      <c r="AC505" s="109"/>
      <c r="AD505" s="85" t="e">
        <f t="shared" si="280"/>
        <v>#DIV/0!</v>
      </c>
      <c r="AE505" s="86"/>
      <c r="AF505" s="87"/>
      <c r="AG505" s="88"/>
      <c r="AH505" s="114"/>
      <c r="AI505" s="86"/>
      <c r="AJ505" s="87"/>
      <c r="AK505" s="88"/>
      <c r="AL505" s="114"/>
      <c r="AM505" s="86">
        <v>17563.025210084033</v>
      </c>
      <c r="AN505" s="87">
        <f t="shared" si="301"/>
        <v>3336.9747899159665</v>
      </c>
      <c r="AO505" s="90">
        <f t="shared" si="302"/>
        <v>20900</v>
      </c>
      <c r="AP505" s="91" t="s">
        <v>1363</v>
      </c>
      <c r="AQ505" s="136">
        <v>5882.3529411764712</v>
      </c>
      <c r="AR505" s="137">
        <v>1117.6470588235288</v>
      </c>
      <c r="AS505" s="138">
        <v>7000</v>
      </c>
      <c r="AT505" s="91" t="s">
        <v>1364</v>
      </c>
      <c r="AU505" s="86"/>
      <c r="AV505" s="87"/>
      <c r="AW505" s="90"/>
      <c r="AX505" s="197"/>
      <c r="AY505" s="243"/>
      <c r="AZ505" s="92"/>
      <c r="BA505" s="29"/>
      <c r="BB505" s="99"/>
      <c r="BC505" s="93"/>
      <c r="BD505" s="93"/>
      <c r="BE505" s="93"/>
      <c r="BF505" s="93"/>
      <c r="BG505" s="93"/>
      <c r="BH505" s="93">
        <f t="shared" si="303"/>
        <v>17563.025210084033</v>
      </c>
      <c r="BI505" s="93">
        <f>+AQ505</f>
        <v>5882.3529411764712</v>
      </c>
      <c r="BJ505" s="93"/>
      <c r="BK505" s="94">
        <f t="shared" si="281"/>
        <v>2</v>
      </c>
      <c r="BM505" s="95">
        <f t="shared" si="282"/>
        <v>11722.689075630253</v>
      </c>
      <c r="BN505" s="96">
        <f t="shared" si="283"/>
        <v>17563.025210084033</v>
      </c>
      <c r="BO505" s="248">
        <f>(SUM(BB505:BJ505)-BN505)/(BK505-1)</f>
        <v>5882.3529411764721</v>
      </c>
      <c r="BP505" s="183">
        <f t="shared" si="284"/>
        <v>10164.246799467943</v>
      </c>
      <c r="BQ505" s="184">
        <f t="shared" si="285"/>
        <v>8259.4825701621921</v>
      </c>
      <c r="BR505" s="232">
        <f t="shared" si="286"/>
        <v>0.70457234827906867</v>
      </c>
      <c r="BS505" s="184"/>
      <c r="BT505" s="97"/>
      <c r="BU505" s="171">
        <f t="shared" si="287"/>
        <v>11723</v>
      </c>
      <c r="BV505" s="175">
        <f t="shared" si="288"/>
        <v>2227</v>
      </c>
      <c r="BW505" s="176">
        <f t="shared" si="289"/>
        <v>13950</v>
      </c>
    </row>
    <row r="506" spans="1:75" s="35" customFormat="1" ht="84.95" customHeight="1" x14ac:dyDescent="0.3">
      <c r="A506" s="214">
        <v>668</v>
      </c>
      <c r="B506" s="104" t="s">
        <v>1365</v>
      </c>
      <c r="C506" s="217" t="s">
        <v>18</v>
      </c>
      <c r="D506" s="206"/>
      <c r="E506" s="74"/>
      <c r="F506" s="75"/>
      <c r="G506" s="74"/>
      <c r="H506" s="76"/>
      <c r="I506" s="105"/>
      <c r="J506" s="106"/>
      <c r="K506" s="107"/>
      <c r="L506" s="80"/>
      <c r="M506" s="81">
        <f t="shared" si="290"/>
        <v>0</v>
      </c>
      <c r="N506" s="82"/>
      <c r="O506" s="83">
        <f t="shared" si="291"/>
        <v>0</v>
      </c>
      <c r="P506" s="83">
        <f t="shared" si="292"/>
        <v>0</v>
      </c>
      <c r="Q506" s="108"/>
      <c r="R506" s="80"/>
      <c r="S506" s="81">
        <f t="shared" si="293"/>
        <v>0</v>
      </c>
      <c r="T506" s="82"/>
      <c r="U506" s="83">
        <f t="shared" si="294"/>
        <v>0</v>
      </c>
      <c r="V506" s="83">
        <f t="shared" si="295"/>
        <v>0</v>
      </c>
      <c r="W506" s="109"/>
      <c r="X506" s="80"/>
      <c r="Y506" s="81">
        <f t="shared" si="296"/>
        <v>0</v>
      </c>
      <c r="Z506" s="82"/>
      <c r="AA506" s="83">
        <f t="shared" si="297"/>
        <v>0</v>
      </c>
      <c r="AB506" s="83">
        <f t="shared" si="298"/>
        <v>0</v>
      </c>
      <c r="AC506" s="109"/>
      <c r="AD506" s="85" t="e">
        <f t="shared" si="280"/>
        <v>#DIV/0!</v>
      </c>
      <c r="AE506" s="86"/>
      <c r="AF506" s="87"/>
      <c r="AG506" s="88"/>
      <c r="AH506" s="114"/>
      <c r="AI506" s="86"/>
      <c r="AJ506" s="87"/>
      <c r="AK506" s="88"/>
      <c r="AL506" s="114"/>
      <c r="AM506" s="86">
        <v>7058.8235294117649</v>
      </c>
      <c r="AN506" s="87">
        <f t="shared" si="301"/>
        <v>1341.1764705882354</v>
      </c>
      <c r="AO506" s="90">
        <f t="shared" si="302"/>
        <v>8400</v>
      </c>
      <c r="AP506" s="91" t="s">
        <v>1366</v>
      </c>
      <c r="AQ506" s="136">
        <v>5453.7815126050418</v>
      </c>
      <c r="AR506" s="137">
        <v>1036.2184873949582</v>
      </c>
      <c r="AS506" s="138">
        <v>6490</v>
      </c>
      <c r="AT506" s="91" t="s">
        <v>1367</v>
      </c>
      <c r="AU506" s="86"/>
      <c r="AV506" s="87"/>
      <c r="AW506" s="90"/>
      <c r="AX506" s="197"/>
      <c r="AY506" s="243"/>
      <c r="AZ506" s="92"/>
      <c r="BA506" s="29"/>
      <c r="BB506" s="99"/>
      <c r="BC506" s="93"/>
      <c r="BD506" s="93"/>
      <c r="BE506" s="93"/>
      <c r="BF506" s="93"/>
      <c r="BG506" s="93"/>
      <c r="BH506" s="93">
        <f t="shared" si="303"/>
        <v>7058.8235294117649</v>
      </c>
      <c r="BI506" s="93">
        <f>+AQ506</f>
        <v>5453.7815126050418</v>
      </c>
      <c r="BJ506" s="93"/>
      <c r="BK506" s="94">
        <f t="shared" si="281"/>
        <v>2</v>
      </c>
      <c r="BM506" s="95">
        <f t="shared" si="282"/>
        <v>6256.3025210084033</v>
      </c>
      <c r="BN506" s="96">
        <f t="shared" si="283"/>
        <v>7058.8235294117649</v>
      </c>
      <c r="BO506" s="248">
        <f>(SUM(BB506:BJ506)-BN506)/(BK506-1)</f>
        <v>5453.7815126050418</v>
      </c>
      <c r="BP506" s="183">
        <f t="shared" si="284"/>
        <v>6204.6177372540324</v>
      </c>
      <c r="BQ506" s="184">
        <f t="shared" si="285"/>
        <v>1134.9360941733653</v>
      </c>
      <c r="BR506" s="232">
        <f t="shared" si="286"/>
        <v>0.18140684379668298</v>
      </c>
      <c r="BS506" s="184"/>
      <c r="BT506" s="97"/>
      <c r="BU506" s="171">
        <f t="shared" si="287"/>
        <v>6256</v>
      </c>
      <c r="BV506" s="175">
        <f t="shared" si="288"/>
        <v>1189</v>
      </c>
      <c r="BW506" s="176">
        <f t="shared" si="289"/>
        <v>7445</v>
      </c>
    </row>
    <row r="507" spans="1:75" s="35" customFormat="1" ht="84.95" customHeight="1" x14ac:dyDescent="0.3">
      <c r="A507" s="214">
        <v>669</v>
      </c>
      <c r="B507" s="104" t="s">
        <v>1510</v>
      </c>
      <c r="C507" s="217" t="s">
        <v>18</v>
      </c>
      <c r="D507" s="206"/>
      <c r="E507" s="74"/>
      <c r="F507" s="75"/>
      <c r="G507" s="74"/>
      <c r="H507" s="76"/>
      <c r="I507" s="105"/>
      <c r="J507" s="106"/>
      <c r="K507" s="107"/>
      <c r="L507" s="80"/>
      <c r="M507" s="81">
        <f t="shared" si="290"/>
        <v>0</v>
      </c>
      <c r="N507" s="82"/>
      <c r="O507" s="83">
        <f t="shared" si="291"/>
        <v>0</v>
      </c>
      <c r="P507" s="83">
        <f t="shared" si="292"/>
        <v>0</v>
      </c>
      <c r="Q507" s="108"/>
      <c r="R507" s="80"/>
      <c r="S507" s="81">
        <f t="shared" si="293"/>
        <v>0</v>
      </c>
      <c r="T507" s="82"/>
      <c r="U507" s="83">
        <f t="shared" si="294"/>
        <v>0</v>
      </c>
      <c r="V507" s="83">
        <f t="shared" si="295"/>
        <v>0</v>
      </c>
      <c r="W507" s="109"/>
      <c r="X507" s="80"/>
      <c r="Y507" s="81">
        <f t="shared" si="296"/>
        <v>0</v>
      </c>
      <c r="Z507" s="82"/>
      <c r="AA507" s="83">
        <f t="shared" si="297"/>
        <v>0</v>
      </c>
      <c r="AB507" s="83">
        <f t="shared" si="298"/>
        <v>0</v>
      </c>
      <c r="AC507" s="109"/>
      <c r="AD507" s="85" t="e">
        <f t="shared" si="280"/>
        <v>#DIV/0!</v>
      </c>
      <c r="AE507" s="86"/>
      <c r="AF507" s="87"/>
      <c r="AG507" s="88"/>
      <c r="AH507" s="114"/>
      <c r="AI507" s="86"/>
      <c r="AJ507" s="87"/>
      <c r="AK507" s="88"/>
      <c r="AL507" s="114"/>
      <c r="AM507" s="86">
        <v>1302.5210084033613</v>
      </c>
      <c r="AN507" s="87">
        <f t="shared" si="301"/>
        <v>247.47899159663865</v>
      </c>
      <c r="AO507" s="90">
        <f t="shared" si="302"/>
        <v>1550</v>
      </c>
      <c r="AP507" s="91" t="s">
        <v>1368</v>
      </c>
      <c r="AQ507" s="136">
        <v>1172.2689075630253</v>
      </c>
      <c r="AR507" s="137">
        <v>222.73109243697468</v>
      </c>
      <c r="AS507" s="138">
        <v>1395</v>
      </c>
      <c r="AT507" s="91" t="s">
        <v>1369</v>
      </c>
      <c r="AU507" s="86"/>
      <c r="AV507" s="87"/>
      <c r="AW507" s="90"/>
      <c r="AX507" s="197"/>
      <c r="AY507" s="243"/>
      <c r="AZ507" s="92"/>
      <c r="BA507" s="29"/>
      <c r="BB507" s="99"/>
      <c r="BC507" s="93"/>
      <c r="BD507" s="93"/>
      <c r="BE507" s="93"/>
      <c r="BF507" s="93"/>
      <c r="BG507" s="93"/>
      <c r="BH507" s="93">
        <f t="shared" si="303"/>
        <v>1302.5210084033613</v>
      </c>
      <c r="BI507" s="93">
        <f>+AQ507</f>
        <v>1172.2689075630253</v>
      </c>
      <c r="BJ507" s="93"/>
      <c r="BK507" s="94">
        <f t="shared" si="281"/>
        <v>2</v>
      </c>
      <c r="BM507" s="95">
        <f t="shared" si="282"/>
        <v>1237.3949579831933</v>
      </c>
      <c r="BN507" s="96">
        <f t="shared" si="283"/>
        <v>1302.5210084033613</v>
      </c>
      <c r="BO507" s="248">
        <f>(SUM(BB507:BJ507)-BN507)/(BK507-1)</f>
        <v>1172.2689075630253</v>
      </c>
      <c r="BP507" s="183">
        <f t="shared" si="284"/>
        <v>1235.6799260321818</v>
      </c>
      <c r="BQ507" s="184">
        <f t="shared" si="285"/>
        <v>92.102143767995571</v>
      </c>
      <c r="BR507" s="232">
        <f t="shared" si="286"/>
        <v>7.4432292756478585E-2</v>
      </c>
      <c r="BS507" s="184"/>
      <c r="BT507" s="97"/>
      <c r="BU507" s="171">
        <f t="shared" si="287"/>
        <v>1237</v>
      </c>
      <c r="BV507" s="175">
        <f t="shared" si="288"/>
        <v>235</v>
      </c>
      <c r="BW507" s="176">
        <f t="shared" si="289"/>
        <v>1472</v>
      </c>
    </row>
    <row r="508" spans="1:75" s="35" customFormat="1" ht="84.95" customHeight="1" x14ac:dyDescent="0.3">
      <c r="A508" s="214">
        <v>670</v>
      </c>
      <c r="B508" s="104" t="s">
        <v>1370</v>
      </c>
      <c r="C508" s="217" t="s">
        <v>18</v>
      </c>
      <c r="D508" s="206"/>
      <c r="E508" s="74"/>
      <c r="F508" s="75"/>
      <c r="G508" s="74"/>
      <c r="H508" s="76"/>
      <c r="I508" s="105"/>
      <c r="J508" s="106"/>
      <c r="K508" s="107"/>
      <c r="L508" s="80"/>
      <c r="M508" s="81">
        <f t="shared" si="290"/>
        <v>0</v>
      </c>
      <c r="N508" s="82"/>
      <c r="O508" s="83">
        <f t="shared" si="291"/>
        <v>0</v>
      </c>
      <c r="P508" s="83">
        <f t="shared" si="292"/>
        <v>0</v>
      </c>
      <c r="Q508" s="108"/>
      <c r="R508" s="80"/>
      <c r="S508" s="81">
        <f t="shared" si="293"/>
        <v>0</v>
      </c>
      <c r="T508" s="82"/>
      <c r="U508" s="83">
        <f t="shared" si="294"/>
        <v>0</v>
      </c>
      <c r="V508" s="83">
        <f t="shared" si="295"/>
        <v>0</v>
      </c>
      <c r="W508" s="109"/>
      <c r="X508" s="80"/>
      <c r="Y508" s="81">
        <f t="shared" si="296"/>
        <v>0</v>
      </c>
      <c r="Z508" s="82"/>
      <c r="AA508" s="83">
        <f t="shared" si="297"/>
        <v>0</v>
      </c>
      <c r="AB508" s="83">
        <f t="shared" si="298"/>
        <v>0</v>
      </c>
      <c r="AC508" s="109"/>
      <c r="AD508" s="85" t="e">
        <f t="shared" si="280"/>
        <v>#DIV/0!</v>
      </c>
      <c r="AE508" s="86"/>
      <c r="AF508" s="87"/>
      <c r="AG508" s="88"/>
      <c r="AH508" s="114"/>
      <c r="AI508" s="86"/>
      <c r="AJ508" s="87"/>
      <c r="AK508" s="88"/>
      <c r="AL508" s="114"/>
      <c r="AM508" s="86">
        <v>8151.2605042016812</v>
      </c>
      <c r="AN508" s="87">
        <f t="shared" si="301"/>
        <v>1548.7394957983195</v>
      </c>
      <c r="AO508" s="90">
        <f t="shared" si="302"/>
        <v>9700</v>
      </c>
      <c r="AP508" s="91" t="s">
        <v>1371</v>
      </c>
      <c r="AQ508" s="136">
        <v>8226.8907563025223</v>
      </c>
      <c r="AR508" s="137">
        <v>1563.1092436974777</v>
      </c>
      <c r="AS508" s="138">
        <v>9790</v>
      </c>
      <c r="AT508" s="91" t="s">
        <v>1239</v>
      </c>
      <c r="AU508" s="86"/>
      <c r="AV508" s="87"/>
      <c r="AW508" s="90"/>
      <c r="AX508" s="197"/>
      <c r="AY508" s="243"/>
      <c r="AZ508" s="92"/>
      <c r="BA508" s="29"/>
      <c r="BB508" s="99"/>
      <c r="BC508" s="93"/>
      <c r="BD508" s="93"/>
      <c r="BE508" s="93"/>
      <c r="BF508" s="93"/>
      <c r="BG508" s="93"/>
      <c r="BH508" s="93">
        <f t="shared" si="303"/>
        <v>8151.2605042016812</v>
      </c>
      <c r="BI508" s="93">
        <f>+AQ508</f>
        <v>8226.8907563025223</v>
      </c>
      <c r="BJ508" s="93"/>
      <c r="BK508" s="94">
        <f t="shared" si="281"/>
        <v>2</v>
      </c>
      <c r="BM508" s="95">
        <f t="shared" si="282"/>
        <v>8189.0756302521022</v>
      </c>
      <c r="BN508" s="96">
        <f t="shared" si="283"/>
        <v>8226.8907563025223</v>
      </c>
      <c r="BO508" s="248">
        <f>(SUM(BB508:BJ508)-BN508)/(BK508-1)</f>
        <v>8151.2605042016821</v>
      </c>
      <c r="BP508" s="183">
        <f t="shared" si="284"/>
        <v>8188.9883193365622</v>
      </c>
      <c r="BQ508" s="184">
        <f t="shared" si="285"/>
        <v>53.47866412335285</v>
      </c>
      <c r="BR508" s="232">
        <f t="shared" si="286"/>
        <v>6.5304884871000392E-3</v>
      </c>
      <c r="BS508" s="184"/>
      <c r="BT508" s="97"/>
      <c r="BU508" s="171">
        <f t="shared" si="287"/>
        <v>8189</v>
      </c>
      <c r="BV508" s="175">
        <f t="shared" si="288"/>
        <v>1556</v>
      </c>
      <c r="BW508" s="176">
        <f t="shared" si="289"/>
        <v>9745</v>
      </c>
    </row>
    <row r="509" spans="1:75" s="35" customFormat="1" ht="84.95" customHeight="1" x14ac:dyDescent="0.3">
      <c r="A509" s="214">
        <v>671</v>
      </c>
      <c r="B509" s="104" t="s">
        <v>1372</v>
      </c>
      <c r="C509" s="217" t="s">
        <v>18</v>
      </c>
      <c r="D509" s="208">
        <v>472680</v>
      </c>
      <c r="E509" s="74">
        <f>+D509*0.0562</f>
        <v>26564.615999999998</v>
      </c>
      <c r="F509" s="75">
        <f>+E509+D509</f>
        <v>499244.61599999998</v>
      </c>
      <c r="G509" s="74">
        <f>+F509*0.19</f>
        <v>94856.477039999998</v>
      </c>
      <c r="H509" s="76">
        <f>+G509+F509</f>
        <v>594101.09303999995</v>
      </c>
      <c r="I509" s="105"/>
      <c r="J509" s="106"/>
      <c r="K509" s="107"/>
      <c r="L509" s="80"/>
      <c r="M509" s="81">
        <f t="shared" si="290"/>
        <v>0</v>
      </c>
      <c r="N509" s="81"/>
      <c r="O509" s="83">
        <f t="shared" si="291"/>
        <v>0</v>
      </c>
      <c r="P509" s="83">
        <f t="shared" si="292"/>
        <v>0</v>
      </c>
      <c r="Q509" s="108"/>
      <c r="R509" s="80"/>
      <c r="S509" s="81">
        <f t="shared" si="293"/>
        <v>0</v>
      </c>
      <c r="T509" s="81"/>
      <c r="U509" s="83">
        <f t="shared" si="294"/>
        <v>0</v>
      </c>
      <c r="V509" s="83">
        <f t="shared" si="295"/>
        <v>0</v>
      </c>
      <c r="W509" s="109"/>
      <c r="X509" s="80"/>
      <c r="Y509" s="81">
        <f t="shared" si="296"/>
        <v>0</v>
      </c>
      <c r="Z509" s="81"/>
      <c r="AA509" s="83">
        <f t="shared" si="297"/>
        <v>0</v>
      </c>
      <c r="AB509" s="83">
        <f t="shared" si="298"/>
        <v>0</v>
      </c>
      <c r="AC509" s="109"/>
      <c r="AD509" s="85" t="e">
        <f t="shared" si="280"/>
        <v>#DIV/0!</v>
      </c>
      <c r="AE509" s="86"/>
      <c r="AF509" s="87"/>
      <c r="AG509" s="87"/>
      <c r="AH509" s="114"/>
      <c r="AI509" s="86"/>
      <c r="AJ509" s="87"/>
      <c r="AK509" s="87"/>
      <c r="AL509" s="114"/>
      <c r="AM509" s="86"/>
      <c r="AN509" s="87"/>
      <c r="AO509" s="87"/>
      <c r="AP509" s="91"/>
      <c r="AQ509" s="86"/>
      <c r="AR509" s="87"/>
      <c r="AS509" s="87"/>
      <c r="AT509" s="91"/>
      <c r="AU509" s="86"/>
      <c r="AV509" s="87"/>
      <c r="AW509" s="87"/>
      <c r="AX509" s="197"/>
      <c r="AY509" s="243"/>
      <c r="AZ509" s="92"/>
      <c r="BA509" s="29"/>
      <c r="BB509" s="99">
        <f>+F509*1.09</f>
        <v>544176.63144000003</v>
      </c>
      <c r="BC509" s="93"/>
      <c r="BD509" s="93"/>
      <c r="BE509" s="93"/>
      <c r="BF509" s="93"/>
      <c r="BG509" s="93"/>
      <c r="BH509" s="93"/>
      <c r="BI509" s="93"/>
      <c r="BJ509" s="93"/>
      <c r="BK509" s="94">
        <f t="shared" si="281"/>
        <v>1</v>
      </c>
      <c r="BM509" s="95">
        <f t="shared" si="282"/>
        <v>544176.63144000003</v>
      </c>
      <c r="BN509" s="96">
        <f t="shared" si="283"/>
        <v>544176.63144000003</v>
      </c>
      <c r="BO509" s="248">
        <f>+BM509</f>
        <v>544176.63144000003</v>
      </c>
      <c r="BP509" s="183">
        <f t="shared" si="284"/>
        <v>544176.63144000003</v>
      </c>
      <c r="BQ509" s="184">
        <f t="shared" si="285"/>
        <v>0</v>
      </c>
      <c r="BR509" s="232">
        <f t="shared" si="286"/>
        <v>0</v>
      </c>
      <c r="BS509" s="184"/>
      <c r="BT509" s="97"/>
      <c r="BU509" s="171">
        <f t="shared" si="287"/>
        <v>544177</v>
      </c>
      <c r="BV509" s="175">
        <f t="shared" si="288"/>
        <v>103394</v>
      </c>
      <c r="BW509" s="176">
        <f t="shared" si="289"/>
        <v>647571</v>
      </c>
    </row>
    <row r="510" spans="1:75" s="35" customFormat="1" ht="84.95" customHeight="1" x14ac:dyDescent="0.3">
      <c r="A510" s="214">
        <v>672</v>
      </c>
      <c r="B510" s="104" t="s">
        <v>1373</v>
      </c>
      <c r="C510" s="217" t="s">
        <v>18</v>
      </c>
      <c r="D510" s="206"/>
      <c r="E510" s="74"/>
      <c r="F510" s="75"/>
      <c r="G510" s="74"/>
      <c r="H510" s="76"/>
      <c r="I510" s="105"/>
      <c r="J510" s="106"/>
      <c r="K510" s="107"/>
      <c r="L510" s="80"/>
      <c r="M510" s="81">
        <f t="shared" si="290"/>
        <v>0</v>
      </c>
      <c r="N510" s="82"/>
      <c r="O510" s="83">
        <f t="shared" si="291"/>
        <v>0</v>
      </c>
      <c r="P510" s="83">
        <f t="shared" si="292"/>
        <v>0</v>
      </c>
      <c r="Q510" s="108"/>
      <c r="R510" s="80"/>
      <c r="S510" s="81">
        <f t="shared" si="293"/>
        <v>0</v>
      </c>
      <c r="T510" s="82"/>
      <c r="U510" s="83">
        <f t="shared" si="294"/>
        <v>0</v>
      </c>
      <c r="V510" s="83">
        <f t="shared" si="295"/>
        <v>0</v>
      </c>
      <c r="W510" s="109"/>
      <c r="X510" s="80"/>
      <c r="Y510" s="81">
        <f t="shared" si="296"/>
        <v>0</v>
      </c>
      <c r="Z510" s="82"/>
      <c r="AA510" s="83">
        <f t="shared" si="297"/>
        <v>0</v>
      </c>
      <c r="AB510" s="83">
        <f t="shared" si="298"/>
        <v>0</v>
      </c>
      <c r="AC510" s="109"/>
      <c r="AD510" s="85" t="e">
        <f t="shared" si="280"/>
        <v>#DIV/0!</v>
      </c>
      <c r="AE510" s="86"/>
      <c r="AF510" s="87"/>
      <c r="AG510" s="88"/>
      <c r="AH510" s="114"/>
      <c r="AI510" s="86"/>
      <c r="AJ510" s="87"/>
      <c r="AK510" s="88"/>
      <c r="AL510" s="114"/>
      <c r="AM510" s="86">
        <v>3697.4789915966389</v>
      </c>
      <c r="AN510" s="87">
        <f>+AM510*0.19</f>
        <v>702.52100840336141</v>
      </c>
      <c r="AO510" s="90">
        <f>+AN510+AM510</f>
        <v>4400</v>
      </c>
      <c r="AP510" s="91" t="s">
        <v>1374</v>
      </c>
      <c r="AQ510" s="136">
        <v>1848.7394957983195</v>
      </c>
      <c r="AR510" s="137">
        <v>351.26050420168053</v>
      </c>
      <c r="AS510" s="138">
        <v>2200</v>
      </c>
      <c r="AT510" s="91" t="s">
        <v>1375</v>
      </c>
      <c r="AU510" s="86"/>
      <c r="AV510" s="87"/>
      <c r="AW510" s="90"/>
      <c r="AX510" s="197"/>
      <c r="AY510" s="243"/>
      <c r="AZ510" s="92"/>
      <c r="BA510" s="29"/>
      <c r="BB510" s="99"/>
      <c r="BC510" s="93"/>
      <c r="BD510" s="93"/>
      <c r="BE510" s="93"/>
      <c r="BF510" s="93"/>
      <c r="BG510" s="93"/>
      <c r="BH510" s="93">
        <f>+AM510</f>
        <v>3697.4789915966389</v>
      </c>
      <c r="BI510" s="93">
        <f>+AQ510</f>
        <v>1848.7394957983195</v>
      </c>
      <c r="BJ510" s="93"/>
      <c r="BK510" s="94">
        <f t="shared" si="281"/>
        <v>2</v>
      </c>
      <c r="BM510" s="95">
        <f t="shared" si="282"/>
        <v>2773.1092436974791</v>
      </c>
      <c r="BN510" s="96">
        <f t="shared" si="283"/>
        <v>3697.4789915966389</v>
      </c>
      <c r="BO510" s="248">
        <f>(SUM(BB510:BJ510)-BN510)/(BK510-1)</f>
        <v>1848.7394957983192</v>
      </c>
      <c r="BP510" s="183">
        <f t="shared" si="284"/>
        <v>2614.5124682527808</v>
      </c>
      <c r="BQ510" s="184">
        <f t="shared" si="285"/>
        <v>1307.2562341263908</v>
      </c>
      <c r="BR510" s="232">
        <f t="shared" si="286"/>
        <v>0.47140452079103184</v>
      </c>
      <c r="BS510" s="184"/>
      <c r="BT510" s="97"/>
      <c r="BU510" s="171">
        <f t="shared" si="287"/>
        <v>2773</v>
      </c>
      <c r="BV510" s="175">
        <f t="shared" si="288"/>
        <v>527</v>
      </c>
      <c r="BW510" s="176">
        <f t="shared" si="289"/>
        <v>3300</v>
      </c>
    </row>
    <row r="511" spans="1:75" s="35" customFormat="1" ht="84.95" customHeight="1" x14ac:dyDescent="0.3">
      <c r="A511" s="214">
        <v>673</v>
      </c>
      <c r="B511" s="104" t="s">
        <v>1376</v>
      </c>
      <c r="C511" s="217" t="s">
        <v>370</v>
      </c>
      <c r="D511" s="206"/>
      <c r="E511" s="74"/>
      <c r="F511" s="75"/>
      <c r="G511" s="74"/>
      <c r="H511" s="76"/>
      <c r="I511" s="105"/>
      <c r="J511" s="106"/>
      <c r="K511" s="107"/>
      <c r="L511" s="80"/>
      <c r="M511" s="81">
        <f t="shared" si="290"/>
        <v>0</v>
      </c>
      <c r="N511" s="82"/>
      <c r="O511" s="83">
        <f t="shared" si="291"/>
        <v>0</v>
      </c>
      <c r="P511" s="83">
        <f t="shared" si="292"/>
        <v>0</v>
      </c>
      <c r="Q511" s="108"/>
      <c r="R511" s="80"/>
      <c r="S511" s="81">
        <f t="shared" si="293"/>
        <v>0</v>
      </c>
      <c r="T511" s="82"/>
      <c r="U511" s="83">
        <f t="shared" si="294"/>
        <v>0</v>
      </c>
      <c r="V511" s="83">
        <f t="shared" si="295"/>
        <v>0</v>
      </c>
      <c r="W511" s="109"/>
      <c r="X511" s="80"/>
      <c r="Y511" s="81">
        <f t="shared" si="296"/>
        <v>0</v>
      </c>
      <c r="Z511" s="82"/>
      <c r="AA511" s="83">
        <f t="shared" si="297"/>
        <v>0</v>
      </c>
      <c r="AB511" s="83">
        <f t="shared" si="298"/>
        <v>0</v>
      </c>
      <c r="AC511" s="109"/>
      <c r="AD511" s="85" t="e">
        <f t="shared" si="280"/>
        <v>#DIV/0!</v>
      </c>
      <c r="AE511" s="86"/>
      <c r="AF511" s="87"/>
      <c r="AG511" s="88"/>
      <c r="AH511" s="114"/>
      <c r="AI511" s="86"/>
      <c r="AJ511" s="87"/>
      <c r="AK511" s="88"/>
      <c r="AL511" s="114"/>
      <c r="AM511" s="86">
        <v>726.47058823529414</v>
      </c>
      <c r="AN511" s="87">
        <f>+AM511*0.19</f>
        <v>138.02941176470588</v>
      </c>
      <c r="AO511" s="90">
        <f>+AN511+AM511</f>
        <v>864.5</v>
      </c>
      <c r="AP511" s="91" t="s">
        <v>1377</v>
      </c>
      <c r="AQ511" s="86"/>
      <c r="AR511" s="87"/>
      <c r="AS511" s="90"/>
      <c r="AT511" s="91"/>
      <c r="AU511" s="86"/>
      <c r="AV511" s="87"/>
      <c r="AW511" s="90"/>
      <c r="AX511" s="197"/>
      <c r="AY511" s="243"/>
      <c r="AZ511" s="92"/>
      <c r="BA511" s="29"/>
      <c r="BB511" s="99"/>
      <c r="BC511" s="93"/>
      <c r="BD511" s="93"/>
      <c r="BE511" s="93"/>
      <c r="BF511" s="93"/>
      <c r="BG511" s="93"/>
      <c r="BH511" s="93">
        <f>+AM511</f>
        <v>726.47058823529414</v>
      </c>
      <c r="BI511" s="93"/>
      <c r="BJ511" s="93"/>
      <c r="BK511" s="94">
        <f t="shared" si="281"/>
        <v>1</v>
      </c>
      <c r="BM511" s="95">
        <f t="shared" si="282"/>
        <v>726.47058823529414</v>
      </c>
      <c r="BN511" s="96">
        <f t="shared" si="283"/>
        <v>726.47058823529414</v>
      </c>
      <c r="BO511" s="248">
        <f>+BM511</f>
        <v>726.47058823529414</v>
      </c>
      <c r="BP511" s="183">
        <f t="shared" si="284"/>
        <v>726.47058823529414</v>
      </c>
      <c r="BQ511" s="184">
        <f t="shared" si="285"/>
        <v>0</v>
      </c>
      <c r="BR511" s="232">
        <f t="shared" si="286"/>
        <v>0</v>
      </c>
      <c r="BS511" s="184"/>
      <c r="BT511" s="97"/>
      <c r="BU511" s="171">
        <f t="shared" si="287"/>
        <v>726</v>
      </c>
      <c r="BV511" s="175">
        <f t="shared" si="288"/>
        <v>138</v>
      </c>
      <c r="BW511" s="176">
        <f t="shared" si="289"/>
        <v>864</v>
      </c>
    </row>
    <row r="512" spans="1:75" s="35" customFormat="1" ht="84.95" customHeight="1" x14ac:dyDescent="0.3">
      <c r="A512" s="214">
        <v>674</v>
      </c>
      <c r="B512" s="104" t="s">
        <v>1378</v>
      </c>
      <c r="C512" s="217" t="s">
        <v>18</v>
      </c>
      <c r="D512" s="206"/>
      <c r="E512" s="74"/>
      <c r="F512" s="75"/>
      <c r="G512" s="74"/>
      <c r="H512" s="76"/>
      <c r="I512" s="105"/>
      <c r="J512" s="106"/>
      <c r="K512" s="107"/>
      <c r="L512" s="80"/>
      <c r="M512" s="81">
        <f t="shared" si="290"/>
        <v>0</v>
      </c>
      <c r="N512" s="82"/>
      <c r="O512" s="83">
        <f t="shared" si="291"/>
        <v>0</v>
      </c>
      <c r="P512" s="83">
        <f t="shared" si="292"/>
        <v>0</v>
      </c>
      <c r="Q512" s="108"/>
      <c r="R512" s="80"/>
      <c r="S512" s="81">
        <f t="shared" si="293"/>
        <v>0</v>
      </c>
      <c r="T512" s="82"/>
      <c r="U512" s="83">
        <f t="shared" si="294"/>
        <v>0</v>
      </c>
      <c r="V512" s="83">
        <f t="shared" si="295"/>
        <v>0</v>
      </c>
      <c r="W512" s="109"/>
      <c r="X512" s="80"/>
      <c r="Y512" s="81">
        <f t="shared" si="296"/>
        <v>0</v>
      </c>
      <c r="Z512" s="82"/>
      <c r="AA512" s="83">
        <f t="shared" si="297"/>
        <v>0</v>
      </c>
      <c r="AB512" s="83">
        <f t="shared" si="298"/>
        <v>0</v>
      </c>
      <c r="AC512" s="109"/>
      <c r="AD512" s="85" t="e">
        <f t="shared" si="280"/>
        <v>#DIV/0!</v>
      </c>
      <c r="AE512" s="86"/>
      <c r="AF512" s="87"/>
      <c r="AG512" s="88"/>
      <c r="AH512" s="114"/>
      <c r="AI512" s="86"/>
      <c r="AJ512" s="87"/>
      <c r="AK512" s="88"/>
      <c r="AL512" s="114"/>
      <c r="AM512" s="86">
        <v>40252.100840336134</v>
      </c>
      <c r="AN512" s="87">
        <f>+AM512*0.19</f>
        <v>7647.8991596638652</v>
      </c>
      <c r="AO512" s="90">
        <f>+AN512+AM512</f>
        <v>47900</v>
      </c>
      <c r="AP512" s="91" t="s">
        <v>1379</v>
      </c>
      <c r="AQ512" s="86"/>
      <c r="AR512" s="87"/>
      <c r="AS512" s="90"/>
      <c r="AT512" s="91"/>
      <c r="AU512" s="86"/>
      <c r="AV512" s="87"/>
      <c r="AW512" s="90"/>
      <c r="AX512" s="197"/>
      <c r="AY512" s="243"/>
      <c r="AZ512" s="92"/>
      <c r="BA512" s="29"/>
      <c r="BB512" s="99"/>
      <c r="BC512" s="93"/>
      <c r="BD512" s="93"/>
      <c r="BE512" s="93"/>
      <c r="BF512" s="93"/>
      <c r="BG512" s="93"/>
      <c r="BH512" s="93">
        <f>+AM512</f>
        <v>40252.100840336134</v>
      </c>
      <c r="BI512" s="93"/>
      <c r="BJ512" s="93"/>
      <c r="BK512" s="94">
        <f t="shared" si="281"/>
        <v>1</v>
      </c>
      <c r="BM512" s="95">
        <f t="shared" si="282"/>
        <v>40252.100840336134</v>
      </c>
      <c r="BN512" s="96">
        <f t="shared" si="283"/>
        <v>40252.100840336134</v>
      </c>
      <c r="BO512" s="248">
        <f>+BM512</f>
        <v>40252.100840336134</v>
      </c>
      <c r="BP512" s="183">
        <f t="shared" si="284"/>
        <v>40252.100840336134</v>
      </c>
      <c r="BQ512" s="184">
        <f t="shared" si="285"/>
        <v>0</v>
      </c>
      <c r="BR512" s="232">
        <f t="shared" si="286"/>
        <v>0</v>
      </c>
      <c r="BS512" s="184"/>
      <c r="BT512" s="97"/>
      <c r="BU512" s="171">
        <f t="shared" si="287"/>
        <v>40252</v>
      </c>
      <c r="BV512" s="175">
        <f t="shared" si="288"/>
        <v>7648</v>
      </c>
      <c r="BW512" s="176">
        <f t="shared" si="289"/>
        <v>47900</v>
      </c>
    </row>
    <row r="513" spans="1:75" s="35" customFormat="1" ht="84.95" customHeight="1" x14ac:dyDescent="0.3">
      <c r="A513" s="214">
        <v>675</v>
      </c>
      <c r="B513" s="104" t="s">
        <v>1380</v>
      </c>
      <c r="C513" s="217" t="s">
        <v>18</v>
      </c>
      <c r="D513" s="206"/>
      <c r="E513" s="74"/>
      <c r="F513" s="75"/>
      <c r="G513" s="74"/>
      <c r="H513" s="76"/>
      <c r="I513" s="105"/>
      <c r="J513" s="106"/>
      <c r="K513" s="107"/>
      <c r="L513" s="80"/>
      <c r="M513" s="81">
        <f t="shared" si="290"/>
        <v>0</v>
      </c>
      <c r="N513" s="82"/>
      <c r="O513" s="83">
        <f t="shared" si="291"/>
        <v>0</v>
      </c>
      <c r="P513" s="83">
        <f t="shared" si="292"/>
        <v>0</v>
      </c>
      <c r="Q513" s="108"/>
      <c r="R513" s="80"/>
      <c r="S513" s="81">
        <f t="shared" si="293"/>
        <v>0</v>
      </c>
      <c r="T513" s="82"/>
      <c r="U513" s="83">
        <f t="shared" si="294"/>
        <v>0</v>
      </c>
      <c r="V513" s="83">
        <f t="shared" si="295"/>
        <v>0</v>
      </c>
      <c r="W513" s="109"/>
      <c r="X513" s="80"/>
      <c r="Y513" s="81">
        <f t="shared" si="296"/>
        <v>0</v>
      </c>
      <c r="Z513" s="82"/>
      <c r="AA513" s="83">
        <f t="shared" si="297"/>
        <v>0</v>
      </c>
      <c r="AB513" s="83">
        <f t="shared" si="298"/>
        <v>0</v>
      </c>
      <c r="AC513" s="109"/>
      <c r="AD513" s="85" t="e">
        <f t="shared" si="280"/>
        <v>#DIV/0!</v>
      </c>
      <c r="AE513" s="86"/>
      <c r="AF513" s="87"/>
      <c r="AG513" s="88"/>
      <c r="AH513" s="114"/>
      <c r="AI513" s="86"/>
      <c r="AJ513" s="87"/>
      <c r="AK513" s="88"/>
      <c r="AL513" s="114"/>
      <c r="AM513" s="86">
        <v>12521.008403361346</v>
      </c>
      <c r="AN513" s="87">
        <f>+AM513*0.19</f>
        <v>2378.9915966386557</v>
      </c>
      <c r="AO513" s="90">
        <f>+AN513+AM513</f>
        <v>14900.000000000002</v>
      </c>
      <c r="AP513" s="91" t="s">
        <v>1381</v>
      </c>
      <c r="AQ513" s="136">
        <v>12352.941176470589</v>
      </c>
      <c r="AR513" s="137">
        <v>2347.0588235294108</v>
      </c>
      <c r="AS513" s="138">
        <v>14700</v>
      </c>
      <c r="AT513" s="91" t="s">
        <v>1382</v>
      </c>
      <c r="AU513" s="86"/>
      <c r="AV513" s="87"/>
      <c r="AW513" s="90"/>
      <c r="AX513" s="197"/>
      <c r="AY513" s="243"/>
      <c r="AZ513" s="92"/>
      <c r="BA513" s="29"/>
      <c r="BB513" s="99"/>
      <c r="BC513" s="93"/>
      <c r="BD513" s="93"/>
      <c r="BE513" s="93"/>
      <c r="BF513" s="93"/>
      <c r="BG513" s="93"/>
      <c r="BH513" s="93">
        <f>+AM513</f>
        <v>12521.008403361346</v>
      </c>
      <c r="BI513" s="93">
        <f>+AQ513</f>
        <v>12352.941176470589</v>
      </c>
      <c r="BJ513" s="93"/>
      <c r="BK513" s="94">
        <f t="shared" si="281"/>
        <v>2</v>
      </c>
      <c r="BM513" s="95">
        <f t="shared" si="282"/>
        <v>12436.974789915967</v>
      </c>
      <c r="BN513" s="96">
        <f t="shared" si="283"/>
        <v>12521.008403361346</v>
      </c>
      <c r="BO513" s="248">
        <f>(SUM(BB513:BJ513)-BN513)/(BK513-1)</f>
        <v>12352.941176470587</v>
      </c>
      <c r="BP513" s="183">
        <f t="shared" si="284"/>
        <v>12436.690889332927</v>
      </c>
      <c r="BQ513" s="184">
        <f t="shared" si="285"/>
        <v>118.84147582967199</v>
      </c>
      <c r="BR513" s="232">
        <f t="shared" si="286"/>
        <v>9.5554970430614637E-3</v>
      </c>
      <c r="BS513" s="184"/>
      <c r="BT513" s="97"/>
      <c r="BU513" s="171">
        <f t="shared" si="287"/>
        <v>12437</v>
      </c>
      <c r="BV513" s="175">
        <f t="shared" si="288"/>
        <v>2363</v>
      </c>
      <c r="BW513" s="176">
        <f t="shared" si="289"/>
        <v>14800</v>
      </c>
    </row>
    <row r="514" spans="1:75" s="35" customFormat="1" ht="84.95" customHeight="1" x14ac:dyDescent="0.3">
      <c r="A514" s="214">
        <v>676</v>
      </c>
      <c r="B514" s="104" t="s">
        <v>1383</v>
      </c>
      <c r="C514" s="217" t="s">
        <v>18</v>
      </c>
      <c r="D514" s="206"/>
      <c r="E514" s="74"/>
      <c r="F514" s="75"/>
      <c r="G514" s="74"/>
      <c r="H514" s="76"/>
      <c r="I514" s="105"/>
      <c r="J514" s="106"/>
      <c r="K514" s="107"/>
      <c r="L514" s="80"/>
      <c r="M514" s="81">
        <f t="shared" si="290"/>
        <v>0</v>
      </c>
      <c r="N514" s="82"/>
      <c r="O514" s="83">
        <f t="shared" si="291"/>
        <v>0</v>
      </c>
      <c r="P514" s="83">
        <f t="shared" si="292"/>
        <v>0</v>
      </c>
      <c r="Q514" s="108"/>
      <c r="R514" s="80"/>
      <c r="S514" s="81">
        <f t="shared" si="293"/>
        <v>0</v>
      </c>
      <c r="T514" s="82"/>
      <c r="U514" s="83">
        <f t="shared" si="294"/>
        <v>0</v>
      </c>
      <c r="V514" s="83">
        <f t="shared" si="295"/>
        <v>0</v>
      </c>
      <c r="W514" s="109"/>
      <c r="X514" s="80"/>
      <c r="Y514" s="81">
        <f t="shared" si="296"/>
        <v>0</v>
      </c>
      <c r="Z514" s="82"/>
      <c r="AA514" s="83">
        <f t="shared" si="297"/>
        <v>0</v>
      </c>
      <c r="AB514" s="83">
        <f t="shared" si="298"/>
        <v>0</v>
      </c>
      <c r="AC514" s="109"/>
      <c r="AD514" s="85" t="e">
        <f t="shared" si="280"/>
        <v>#DIV/0!</v>
      </c>
      <c r="AE514" s="86"/>
      <c r="AF514" s="87"/>
      <c r="AG514" s="88"/>
      <c r="AH514" s="114"/>
      <c r="AI514" s="86"/>
      <c r="AJ514" s="87"/>
      <c r="AK514" s="88"/>
      <c r="AL514" s="114"/>
      <c r="AM514" s="86">
        <v>22605.042016806725</v>
      </c>
      <c r="AN514" s="87">
        <f>+AM514*0.19</f>
        <v>4294.9579831932779</v>
      </c>
      <c r="AO514" s="90">
        <f>+AN514+AM514</f>
        <v>26900.000000000004</v>
      </c>
      <c r="AP514" s="91" t="s">
        <v>1384</v>
      </c>
      <c r="AQ514" s="86"/>
      <c r="AR514" s="87"/>
      <c r="AS514" s="90"/>
      <c r="AT514" s="91"/>
      <c r="AU514" s="86"/>
      <c r="AV514" s="87"/>
      <c r="AW514" s="90"/>
      <c r="AX514" s="197"/>
      <c r="AY514" s="243"/>
      <c r="AZ514" s="92"/>
      <c r="BA514" s="29"/>
      <c r="BB514" s="99"/>
      <c r="BC514" s="93"/>
      <c r="BD514" s="93"/>
      <c r="BE514" s="93"/>
      <c r="BF514" s="93"/>
      <c r="BG514" s="93"/>
      <c r="BH514" s="93">
        <f>+AM514</f>
        <v>22605.042016806725</v>
      </c>
      <c r="BI514" s="93"/>
      <c r="BJ514" s="93"/>
      <c r="BK514" s="94">
        <f t="shared" si="281"/>
        <v>1</v>
      </c>
      <c r="BM514" s="95">
        <f t="shared" si="282"/>
        <v>22605.042016806725</v>
      </c>
      <c r="BN514" s="96">
        <f t="shared" si="283"/>
        <v>22605.042016806725</v>
      </c>
      <c r="BO514" s="248">
        <f>+BM514</f>
        <v>22605.042016806725</v>
      </c>
      <c r="BP514" s="183">
        <f t="shared" si="284"/>
        <v>22605.042016806725</v>
      </c>
      <c r="BQ514" s="184">
        <f t="shared" si="285"/>
        <v>0</v>
      </c>
      <c r="BR514" s="232">
        <f t="shared" si="286"/>
        <v>0</v>
      </c>
      <c r="BS514" s="184"/>
      <c r="BT514" s="97"/>
      <c r="BU514" s="171">
        <f t="shared" si="287"/>
        <v>22605</v>
      </c>
      <c r="BV514" s="175">
        <f t="shared" si="288"/>
        <v>4295</v>
      </c>
      <c r="BW514" s="176">
        <f t="shared" si="289"/>
        <v>26900</v>
      </c>
    </row>
    <row r="515" spans="1:75" s="35" customFormat="1" ht="84.95" customHeight="1" x14ac:dyDescent="0.3">
      <c r="A515" s="214">
        <v>679</v>
      </c>
      <c r="B515" s="104" t="s">
        <v>1390</v>
      </c>
      <c r="C515" s="217" t="s">
        <v>1391</v>
      </c>
      <c r="D515" s="206">
        <v>86411</v>
      </c>
      <c r="E515" s="74">
        <f>+D515*0.0562</f>
        <v>4856.2982000000002</v>
      </c>
      <c r="F515" s="75">
        <f>+E515+D515</f>
        <v>91267.298200000005</v>
      </c>
      <c r="G515" s="74">
        <f>+F515*0.19</f>
        <v>17340.786658000001</v>
      </c>
      <c r="H515" s="76">
        <f>+G515+F515</f>
        <v>108608.084858</v>
      </c>
      <c r="I515" s="105"/>
      <c r="J515" s="106"/>
      <c r="K515" s="107"/>
      <c r="L515" s="80"/>
      <c r="M515" s="81">
        <f t="shared" si="290"/>
        <v>0</v>
      </c>
      <c r="N515" s="82"/>
      <c r="O515" s="83">
        <f t="shared" si="291"/>
        <v>0</v>
      </c>
      <c r="P515" s="83">
        <f t="shared" si="292"/>
        <v>0</v>
      </c>
      <c r="Q515" s="108"/>
      <c r="R515" s="80"/>
      <c r="S515" s="81">
        <f t="shared" si="293"/>
        <v>0</v>
      </c>
      <c r="T515" s="82"/>
      <c r="U515" s="83">
        <f t="shared" si="294"/>
        <v>0</v>
      </c>
      <c r="V515" s="83">
        <f t="shared" si="295"/>
        <v>0</v>
      </c>
      <c r="W515" s="109"/>
      <c r="X515" s="80"/>
      <c r="Y515" s="81">
        <f t="shared" si="296"/>
        <v>0</v>
      </c>
      <c r="Z515" s="82"/>
      <c r="AA515" s="83">
        <f t="shared" si="297"/>
        <v>0</v>
      </c>
      <c r="AB515" s="83">
        <f t="shared" si="298"/>
        <v>0</v>
      </c>
      <c r="AC515" s="109"/>
      <c r="AD515" s="85" t="e">
        <f t="shared" si="280"/>
        <v>#DIV/0!</v>
      </c>
      <c r="AE515" s="86"/>
      <c r="AF515" s="87"/>
      <c r="AG515" s="88"/>
      <c r="AH515" s="114"/>
      <c r="AI515" s="86"/>
      <c r="AJ515" s="87"/>
      <c r="AK515" s="88"/>
      <c r="AL515" s="114"/>
      <c r="AM515" s="86"/>
      <c r="AN515" s="87"/>
      <c r="AO515" s="90"/>
      <c r="AP515" s="91"/>
      <c r="AQ515" s="86"/>
      <c r="AR515" s="87"/>
      <c r="AS515" s="90"/>
      <c r="AT515" s="91"/>
      <c r="AU515" s="86"/>
      <c r="AV515" s="87"/>
      <c r="AW515" s="90"/>
      <c r="AX515" s="197"/>
      <c r="AY515" s="243"/>
      <c r="AZ515" s="92"/>
      <c r="BA515" s="29"/>
      <c r="BB515" s="99">
        <f>+F515*1.09</f>
        <v>99481.355038000009</v>
      </c>
      <c r="BC515" s="93"/>
      <c r="BD515" s="93"/>
      <c r="BE515" s="93"/>
      <c r="BF515" s="93"/>
      <c r="BG515" s="93"/>
      <c r="BH515" s="93"/>
      <c r="BI515" s="93"/>
      <c r="BJ515" s="93"/>
      <c r="BK515" s="94">
        <f t="shared" si="281"/>
        <v>1</v>
      </c>
      <c r="BM515" s="95">
        <f t="shared" si="282"/>
        <v>99481.355038000009</v>
      </c>
      <c r="BN515" s="96">
        <f t="shared" si="283"/>
        <v>99481.355038000009</v>
      </c>
      <c r="BO515" s="248">
        <f>+BM515</f>
        <v>99481.355038000009</v>
      </c>
      <c r="BP515" s="183">
        <f t="shared" si="284"/>
        <v>99481.355038000009</v>
      </c>
      <c r="BQ515" s="184">
        <f t="shared" si="285"/>
        <v>0</v>
      </c>
      <c r="BR515" s="232">
        <f t="shared" si="286"/>
        <v>0</v>
      </c>
      <c r="BS515" s="184"/>
      <c r="BT515" s="97"/>
      <c r="BU515" s="171">
        <f t="shared" si="287"/>
        <v>99481</v>
      </c>
      <c r="BV515" s="175">
        <f t="shared" si="288"/>
        <v>18901</v>
      </c>
      <c r="BW515" s="176">
        <f t="shared" si="289"/>
        <v>118382</v>
      </c>
    </row>
    <row r="516" spans="1:75" s="35" customFormat="1" ht="84.95" customHeight="1" x14ac:dyDescent="0.3">
      <c r="A516" s="214">
        <v>680</v>
      </c>
      <c r="B516" s="104" t="s">
        <v>1392</v>
      </c>
      <c r="C516" s="217" t="s">
        <v>907</v>
      </c>
      <c r="D516" s="206"/>
      <c r="E516" s="74"/>
      <c r="F516" s="75"/>
      <c r="G516" s="74"/>
      <c r="H516" s="76"/>
      <c r="I516" s="105"/>
      <c r="J516" s="106"/>
      <c r="K516" s="107"/>
      <c r="L516" s="80"/>
      <c r="M516" s="81">
        <f t="shared" si="290"/>
        <v>0</v>
      </c>
      <c r="N516" s="82"/>
      <c r="O516" s="83">
        <f t="shared" si="291"/>
        <v>0</v>
      </c>
      <c r="P516" s="83">
        <f t="shared" si="292"/>
        <v>0</v>
      </c>
      <c r="Q516" s="108"/>
      <c r="R516" s="80"/>
      <c r="S516" s="81">
        <f t="shared" si="293"/>
        <v>0</v>
      </c>
      <c r="T516" s="82"/>
      <c r="U516" s="83">
        <f t="shared" si="294"/>
        <v>0</v>
      </c>
      <c r="V516" s="83">
        <f t="shared" si="295"/>
        <v>0</v>
      </c>
      <c r="W516" s="109"/>
      <c r="X516" s="80"/>
      <c r="Y516" s="81">
        <f t="shared" si="296"/>
        <v>0</v>
      </c>
      <c r="Z516" s="82"/>
      <c r="AA516" s="83">
        <f t="shared" si="297"/>
        <v>0</v>
      </c>
      <c r="AB516" s="83">
        <f t="shared" si="298"/>
        <v>0</v>
      </c>
      <c r="AC516" s="109"/>
      <c r="AD516" s="85" t="e">
        <f t="shared" si="280"/>
        <v>#DIV/0!</v>
      </c>
      <c r="AE516" s="86"/>
      <c r="AF516" s="87"/>
      <c r="AG516" s="88"/>
      <c r="AH516" s="114"/>
      <c r="AI516" s="86"/>
      <c r="AJ516" s="87"/>
      <c r="AK516" s="88"/>
      <c r="AL516" s="114"/>
      <c r="AM516" s="86">
        <v>56218.487394957985</v>
      </c>
      <c r="AN516" s="87">
        <f t="shared" ref="AN516:AN526" si="306">+AM516*0.19</f>
        <v>10681.512605042017</v>
      </c>
      <c r="AO516" s="90">
        <f t="shared" ref="AO516:AO526" si="307">+AN516+AM516</f>
        <v>66900</v>
      </c>
      <c r="AP516" s="91" t="s">
        <v>1393</v>
      </c>
      <c r="AQ516" s="136">
        <v>45789.915966386558</v>
      </c>
      <c r="AR516" s="137">
        <v>8700.0840336134424</v>
      </c>
      <c r="AS516" s="138">
        <v>54490</v>
      </c>
      <c r="AT516" s="91" t="s">
        <v>1394</v>
      </c>
      <c r="AU516" s="86"/>
      <c r="AV516" s="87"/>
      <c r="AW516" s="90"/>
      <c r="AX516" s="197"/>
      <c r="AY516" s="243"/>
      <c r="AZ516" s="92"/>
      <c r="BA516" s="29"/>
      <c r="BB516" s="99"/>
      <c r="BC516" s="93"/>
      <c r="BD516" s="93"/>
      <c r="BE516" s="93"/>
      <c r="BF516" s="93"/>
      <c r="BG516" s="93"/>
      <c r="BH516" s="93">
        <f t="shared" ref="BH516:BH526" si="308">+AM516</f>
        <v>56218.487394957985</v>
      </c>
      <c r="BI516" s="93">
        <f>+AQ516</f>
        <v>45789.915966386558</v>
      </c>
      <c r="BJ516" s="93"/>
      <c r="BK516" s="94">
        <f t="shared" si="281"/>
        <v>2</v>
      </c>
      <c r="BM516" s="95">
        <f t="shared" si="282"/>
        <v>51004.201680672268</v>
      </c>
      <c r="BN516" s="96">
        <f t="shared" si="283"/>
        <v>56218.487394957985</v>
      </c>
      <c r="BO516" s="248">
        <f>(SUM(BB516:BJ516)-BN516)/(BK516-1)</f>
        <v>45789.91596638655</v>
      </c>
      <c r="BP516" s="183">
        <f t="shared" si="284"/>
        <v>50736.966933119766</v>
      </c>
      <c r="BQ516" s="184">
        <f t="shared" si="285"/>
        <v>7374.1135752312348</v>
      </c>
      <c r="BR516" s="232">
        <f t="shared" si="286"/>
        <v>0.14457855102603459</v>
      </c>
      <c r="BS516" s="184"/>
      <c r="BT516" s="97"/>
      <c r="BU516" s="171">
        <f t="shared" si="287"/>
        <v>51004</v>
      </c>
      <c r="BV516" s="175">
        <f t="shared" si="288"/>
        <v>9691</v>
      </c>
      <c r="BW516" s="176">
        <f t="shared" si="289"/>
        <v>60695</v>
      </c>
    </row>
    <row r="517" spans="1:75" s="35" customFormat="1" ht="84.95" customHeight="1" x14ac:dyDescent="0.3">
      <c r="A517" s="214">
        <v>681</v>
      </c>
      <c r="B517" s="104" t="s">
        <v>1395</v>
      </c>
      <c r="C517" s="217" t="s">
        <v>18</v>
      </c>
      <c r="D517" s="206"/>
      <c r="E517" s="74"/>
      <c r="F517" s="75"/>
      <c r="G517" s="74"/>
      <c r="H517" s="76"/>
      <c r="I517" s="105"/>
      <c r="J517" s="106"/>
      <c r="K517" s="107"/>
      <c r="L517" s="80"/>
      <c r="M517" s="81">
        <f t="shared" si="290"/>
        <v>0</v>
      </c>
      <c r="N517" s="82"/>
      <c r="O517" s="83">
        <f t="shared" si="291"/>
        <v>0</v>
      </c>
      <c r="P517" s="83">
        <f t="shared" si="292"/>
        <v>0</v>
      </c>
      <c r="Q517" s="108"/>
      <c r="R517" s="80"/>
      <c r="S517" s="81">
        <f t="shared" si="293"/>
        <v>0</v>
      </c>
      <c r="T517" s="82"/>
      <c r="U517" s="83">
        <f t="shared" si="294"/>
        <v>0</v>
      </c>
      <c r="V517" s="83">
        <f t="shared" si="295"/>
        <v>0</v>
      </c>
      <c r="W517" s="109"/>
      <c r="X517" s="80"/>
      <c r="Y517" s="81">
        <f t="shared" si="296"/>
        <v>0</v>
      </c>
      <c r="Z517" s="82"/>
      <c r="AA517" s="83">
        <f t="shared" si="297"/>
        <v>0</v>
      </c>
      <c r="AB517" s="83">
        <f t="shared" si="298"/>
        <v>0</v>
      </c>
      <c r="AC517" s="109"/>
      <c r="AD517" s="85" t="e">
        <f t="shared" si="280"/>
        <v>#DIV/0!</v>
      </c>
      <c r="AE517" s="86"/>
      <c r="AF517" s="87"/>
      <c r="AG517" s="88"/>
      <c r="AH517" s="114"/>
      <c r="AI517" s="86"/>
      <c r="AJ517" s="87"/>
      <c r="AK517" s="88"/>
      <c r="AL517" s="114"/>
      <c r="AM517" s="86">
        <v>470504.2016806723</v>
      </c>
      <c r="AN517" s="87">
        <f t="shared" si="306"/>
        <v>89395.798319327732</v>
      </c>
      <c r="AO517" s="90">
        <f t="shared" si="307"/>
        <v>559900</v>
      </c>
      <c r="AP517" s="91" t="s">
        <v>1396</v>
      </c>
      <c r="AQ517" s="86"/>
      <c r="AR517" s="87"/>
      <c r="AS517" s="90"/>
      <c r="AT517" s="91"/>
      <c r="AU517" s="86"/>
      <c r="AV517" s="87"/>
      <c r="AW517" s="90"/>
      <c r="AX517" s="197"/>
      <c r="AY517" s="243"/>
      <c r="AZ517" s="92"/>
      <c r="BA517" s="29"/>
      <c r="BB517" s="99"/>
      <c r="BC517" s="93"/>
      <c r="BD517" s="93"/>
      <c r="BE517" s="93"/>
      <c r="BF517" s="93"/>
      <c r="BG517" s="93"/>
      <c r="BH517" s="93">
        <f t="shared" si="308"/>
        <v>470504.2016806723</v>
      </c>
      <c r="BI517" s="93"/>
      <c r="BJ517" s="93"/>
      <c r="BK517" s="94">
        <f t="shared" si="281"/>
        <v>1</v>
      </c>
      <c r="BM517" s="95">
        <f t="shared" si="282"/>
        <v>470504.2016806723</v>
      </c>
      <c r="BN517" s="96">
        <f t="shared" si="283"/>
        <v>470504.2016806723</v>
      </c>
      <c r="BO517" s="248">
        <f t="shared" ref="BO517:BO536" si="309">+BM517</f>
        <v>470504.2016806723</v>
      </c>
      <c r="BP517" s="183">
        <f t="shared" si="284"/>
        <v>470504.2016806723</v>
      </c>
      <c r="BQ517" s="184">
        <f t="shared" si="285"/>
        <v>0</v>
      </c>
      <c r="BR517" s="232">
        <f t="shared" si="286"/>
        <v>0</v>
      </c>
      <c r="BS517" s="184"/>
      <c r="BT517" s="97"/>
      <c r="BU517" s="171">
        <f t="shared" si="287"/>
        <v>470504</v>
      </c>
      <c r="BV517" s="175">
        <f t="shared" si="288"/>
        <v>89396</v>
      </c>
      <c r="BW517" s="176">
        <f t="shared" si="289"/>
        <v>559900</v>
      </c>
    </row>
    <row r="518" spans="1:75" s="35" customFormat="1" ht="84.95" customHeight="1" x14ac:dyDescent="0.3">
      <c r="A518" s="214">
        <v>682</v>
      </c>
      <c r="B518" s="104" t="s">
        <v>1397</v>
      </c>
      <c r="C518" s="217" t="s">
        <v>18</v>
      </c>
      <c r="D518" s="206"/>
      <c r="E518" s="74"/>
      <c r="F518" s="75"/>
      <c r="G518" s="74"/>
      <c r="H518" s="76"/>
      <c r="I518" s="105"/>
      <c r="J518" s="106"/>
      <c r="K518" s="107"/>
      <c r="L518" s="80"/>
      <c r="M518" s="81">
        <f t="shared" si="290"/>
        <v>0</v>
      </c>
      <c r="N518" s="82"/>
      <c r="O518" s="83">
        <f t="shared" si="291"/>
        <v>0</v>
      </c>
      <c r="P518" s="83">
        <f t="shared" si="292"/>
        <v>0</v>
      </c>
      <c r="Q518" s="108"/>
      <c r="R518" s="80"/>
      <c r="S518" s="81">
        <f t="shared" si="293"/>
        <v>0</v>
      </c>
      <c r="T518" s="82"/>
      <c r="U518" s="83">
        <f t="shared" si="294"/>
        <v>0</v>
      </c>
      <c r="V518" s="83">
        <f t="shared" si="295"/>
        <v>0</v>
      </c>
      <c r="W518" s="109"/>
      <c r="X518" s="80"/>
      <c r="Y518" s="81">
        <f t="shared" si="296"/>
        <v>0</v>
      </c>
      <c r="Z518" s="82"/>
      <c r="AA518" s="83">
        <f t="shared" si="297"/>
        <v>0</v>
      </c>
      <c r="AB518" s="83">
        <f t="shared" si="298"/>
        <v>0</v>
      </c>
      <c r="AC518" s="109"/>
      <c r="AD518" s="85" t="e">
        <f t="shared" si="280"/>
        <v>#DIV/0!</v>
      </c>
      <c r="AE518" s="86"/>
      <c r="AF518" s="87"/>
      <c r="AG518" s="88"/>
      <c r="AH518" s="114"/>
      <c r="AI518" s="86"/>
      <c r="AJ518" s="87"/>
      <c r="AK518" s="88"/>
      <c r="AL518" s="114"/>
      <c r="AM518" s="86">
        <v>67142.857142857145</v>
      </c>
      <c r="AN518" s="87">
        <f t="shared" si="306"/>
        <v>12757.142857142857</v>
      </c>
      <c r="AO518" s="90">
        <f t="shared" si="307"/>
        <v>79900</v>
      </c>
      <c r="AP518" s="91" t="s">
        <v>1398</v>
      </c>
      <c r="AQ518" s="86"/>
      <c r="AR518" s="87"/>
      <c r="AS518" s="90"/>
      <c r="AT518" s="91"/>
      <c r="AU518" s="86"/>
      <c r="AV518" s="87"/>
      <c r="AW518" s="90"/>
      <c r="AX518" s="197"/>
      <c r="AY518" s="243"/>
      <c r="AZ518" s="92"/>
      <c r="BA518" s="29"/>
      <c r="BB518" s="99"/>
      <c r="BC518" s="93"/>
      <c r="BD518" s="93"/>
      <c r="BE518" s="93"/>
      <c r="BF518" s="93"/>
      <c r="BG518" s="93"/>
      <c r="BH518" s="93">
        <f t="shared" si="308"/>
        <v>67142.857142857145</v>
      </c>
      <c r="BI518" s="93"/>
      <c r="BJ518" s="93"/>
      <c r="BK518" s="94">
        <f t="shared" si="281"/>
        <v>1</v>
      </c>
      <c r="BM518" s="95">
        <f t="shared" si="282"/>
        <v>67142.857142857145</v>
      </c>
      <c r="BN518" s="96">
        <f t="shared" si="283"/>
        <v>67142.857142857145</v>
      </c>
      <c r="BO518" s="248">
        <f t="shared" si="309"/>
        <v>67142.857142857145</v>
      </c>
      <c r="BP518" s="183">
        <f t="shared" si="284"/>
        <v>67142.857142857145</v>
      </c>
      <c r="BQ518" s="184">
        <f t="shared" si="285"/>
        <v>0</v>
      </c>
      <c r="BR518" s="232">
        <f t="shared" si="286"/>
        <v>0</v>
      </c>
      <c r="BS518" s="184"/>
      <c r="BT518" s="97"/>
      <c r="BU518" s="171">
        <f t="shared" si="287"/>
        <v>67143</v>
      </c>
      <c r="BV518" s="175">
        <f t="shared" si="288"/>
        <v>12757</v>
      </c>
      <c r="BW518" s="176">
        <f t="shared" si="289"/>
        <v>79900</v>
      </c>
    </row>
    <row r="519" spans="1:75" s="35" customFormat="1" ht="84.95" customHeight="1" x14ac:dyDescent="0.3">
      <c r="A519" s="214">
        <v>683</v>
      </c>
      <c r="B519" s="104" t="s">
        <v>1399</v>
      </c>
      <c r="C519" s="217" t="s">
        <v>18</v>
      </c>
      <c r="D519" s="206"/>
      <c r="E519" s="74"/>
      <c r="F519" s="75"/>
      <c r="G519" s="74"/>
      <c r="H519" s="76"/>
      <c r="I519" s="105"/>
      <c r="J519" s="106"/>
      <c r="K519" s="107"/>
      <c r="L519" s="80"/>
      <c r="M519" s="81">
        <f t="shared" si="290"/>
        <v>0</v>
      </c>
      <c r="N519" s="82"/>
      <c r="O519" s="83">
        <f t="shared" si="291"/>
        <v>0</v>
      </c>
      <c r="P519" s="83">
        <f t="shared" si="292"/>
        <v>0</v>
      </c>
      <c r="Q519" s="108"/>
      <c r="R519" s="80"/>
      <c r="S519" s="81">
        <f t="shared" si="293"/>
        <v>0</v>
      </c>
      <c r="T519" s="82"/>
      <c r="U519" s="83">
        <f t="shared" si="294"/>
        <v>0</v>
      </c>
      <c r="V519" s="83">
        <f t="shared" si="295"/>
        <v>0</v>
      </c>
      <c r="W519" s="109"/>
      <c r="X519" s="80"/>
      <c r="Y519" s="81">
        <f t="shared" si="296"/>
        <v>0</v>
      </c>
      <c r="Z519" s="82"/>
      <c r="AA519" s="83">
        <f t="shared" si="297"/>
        <v>0</v>
      </c>
      <c r="AB519" s="83">
        <f t="shared" si="298"/>
        <v>0</v>
      </c>
      <c r="AC519" s="109"/>
      <c r="AD519" s="85" t="e">
        <f t="shared" si="280"/>
        <v>#DIV/0!</v>
      </c>
      <c r="AE519" s="86"/>
      <c r="AF519" s="87"/>
      <c r="AG519" s="88"/>
      <c r="AH519" s="114"/>
      <c r="AI519" s="86"/>
      <c r="AJ519" s="87"/>
      <c r="AK519" s="88"/>
      <c r="AL519" s="114"/>
      <c r="AM519" s="86">
        <v>215882.35294117648</v>
      </c>
      <c r="AN519" s="87">
        <f t="shared" si="306"/>
        <v>41017.647058823532</v>
      </c>
      <c r="AO519" s="90">
        <f t="shared" si="307"/>
        <v>256900</v>
      </c>
      <c r="AP519" s="91" t="s">
        <v>1400</v>
      </c>
      <c r="AQ519" s="86"/>
      <c r="AR519" s="87"/>
      <c r="AS519" s="90"/>
      <c r="AT519" s="91"/>
      <c r="AU519" s="86"/>
      <c r="AV519" s="87"/>
      <c r="AW519" s="90"/>
      <c r="AX519" s="197"/>
      <c r="AY519" s="243"/>
      <c r="AZ519" s="92"/>
      <c r="BA519" s="29"/>
      <c r="BB519" s="99"/>
      <c r="BC519" s="93"/>
      <c r="BD519" s="93"/>
      <c r="BE519" s="93"/>
      <c r="BF519" s="93"/>
      <c r="BG519" s="93"/>
      <c r="BH519" s="93">
        <f t="shared" si="308"/>
        <v>215882.35294117648</v>
      </c>
      <c r="BI519" s="93"/>
      <c r="BJ519" s="93"/>
      <c r="BK519" s="94">
        <f t="shared" si="281"/>
        <v>1</v>
      </c>
      <c r="BM519" s="95">
        <f t="shared" si="282"/>
        <v>215882.35294117648</v>
      </c>
      <c r="BN519" s="96">
        <f t="shared" si="283"/>
        <v>215882.35294117648</v>
      </c>
      <c r="BO519" s="248">
        <f t="shared" si="309"/>
        <v>215882.35294117648</v>
      </c>
      <c r="BP519" s="183">
        <f t="shared" si="284"/>
        <v>215882.35294117648</v>
      </c>
      <c r="BQ519" s="184">
        <f t="shared" si="285"/>
        <v>0</v>
      </c>
      <c r="BR519" s="232">
        <f t="shared" si="286"/>
        <v>0</v>
      </c>
      <c r="BS519" s="184"/>
      <c r="BT519" s="97"/>
      <c r="BU519" s="171">
        <f t="shared" si="287"/>
        <v>215882</v>
      </c>
      <c r="BV519" s="175">
        <f t="shared" si="288"/>
        <v>41018</v>
      </c>
      <c r="BW519" s="176">
        <f t="shared" si="289"/>
        <v>256900</v>
      </c>
    </row>
    <row r="520" spans="1:75" s="35" customFormat="1" ht="84.95" customHeight="1" x14ac:dyDescent="0.3">
      <c r="A520" s="214">
        <v>684</v>
      </c>
      <c r="B520" s="104" t="s">
        <v>1511</v>
      </c>
      <c r="C520" s="217" t="s">
        <v>18</v>
      </c>
      <c r="D520" s="206"/>
      <c r="E520" s="74"/>
      <c r="F520" s="75"/>
      <c r="G520" s="74"/>
      <c r="H520" s="76"/>
      <c r="I520" s="105"/>
      <c r="J520" s="106"/>
      <c r="K520" s="107"/>
      <c r="L520" s="80"/>
      <c r="M520" s="81">
        <f t="shared" si="290"/>
        <v>0</v>
      </c>
      <c r="N520" s="82"/>
      <c r="O520" s="83">
        <f t="shared" si="291"/>
        <v>0</v>
      </c>
      <c r="P520" s="83">
        <f t="shared" si="292"/>
        <v>0</v>
      </c>
      <c r="Q520" s="108"/>
      <c r="R520" s="80"/>
      <c r="S520" s="81">
        <f t="shared" si="293"/>
        <v>0</v>
      </c>
      <c r="T520" s="82"/>
      <c r="U520" s="83">
        <f t="shared" si="294"/>
        <v>0</v>
      </c>
      <c r="V520" s="83">
        <f t="shared" si="295"/>
        <v>0</v>
      </c>
      <c r="W520" s="109"/>
      <c r="X520" s="80"/>
      <c r="Y520" s="81">
        <f t="shared" si="296"/>
        <v>0</v>
      </c>
      <c r="Z520" s="82"/>
      <c r="AA520" s="83">
        <f t="shared" si="297"/>
        <v>0</v>
      </c>
      <c r="AB520" s="83">
        <f t="shared" si="298"/>
        <v>0</v>
      </c>
      <c r="AC520" s="109"/>
      <c r="AD520" s="85" t="e">
        <f t="shared" ref="AD520:AD540" si="310">AVERAGE(N520,T520,Z520)</f>
        <v>#DIV/0!</v>
      </c>
      <c r="AE520" s="86"/>
      <c r="AF520" s="87"/>
      <c r="AG520" s="88"/>
      <c r="AH520" s="114"/>
      <c r="AI520" s="86"/>
      <c r="AJ520" s="87"/>
      <c r="AK520" s="88"/>
      <c r="AL520" s="114"/>
      <c r="AM520" s="86">
        <v>781.51260504201684</v>
      </c>
      <c r="AN520" s="87">
        <f t="shared" si="306"/>
        <v>148.48739495798321</v>
      </c>
      <c r="AO520" s="90">
        <f t="shared" si="307"/>
        <v>930</v>
      </c>
      <c r="AP520" s="91" t="s">
        <v>1401</v>
      </c>
      <c r="AQ520" s="86"/>
      <c r="AR520" s="87"/>
      <c r="AS520" s="90"/>
      <c r="AT520" s="91"/>
      <c r="AU520" s="86"/>
      <c r="AV520" s="87"/>
      <c r="AW520" s="90"/>
      <c r="AX520" s="197"/>
      <c r="AY520" s="243"/>
      <c r="AZ520" s="92"/>
      <c r="BA520" s="29"/>
      <c r="BB520" s="99"/>
      <c r="BC520" s="93"/>
      <c r="BD520" s="93"/>
      <c r="BE520" s="93"/>
      <c r="BF520" s="93"/>
      <c r="BG520" s="93"/>
      <c r="BH520" s="93">
        <f t="shared" si="308"/>
        <v>781.51260504201684</v>
      </c>
      <c r="BI520" s="93"/>
      <c r="BJ520" s="93"/>
      <c r="BK520" s="94">
        <f t="shared" ref="BK520:BK540" si="311">COUNT(BB520:BJ520)</f>
        <v>1</v>
      </c>
      <c r="BM520" s="95">
        <f t="shared" ref="BM520:BM540" si="312">AVERAGE(BB520:BJ520)</f>
        <v>781.51260504201684</v>
      </c>
      <c r="BN520" s="96">
        <f t="shared" ref="BN520:BN540" si="313">MAX(BB520:BJ520)</f>
        <v>781.51260504201684</v>
      </c>
      <c r="BO520" s="248">
        <f t="shared" si="309"/>
        <v>781.51260504201684</v>
      </c>
      <c r="BP520" s="183">
        <f t="shared" ref="BP520:BP540" si="314">GEOMEAN(BB520:BJ520)</f>
        <v>781.51260504201684</v>
      </c>
      <c r="BQ520" s="184">
        <f t="shared" ref="BQ520:BQ540" si="315">IF(BK520=1,0,STDEVA(BB520:BJ520))</f>
        <v>0</v>
      </c>
      <c r="BR520" s="232">
        <f t="shared" ref="BR520:BR540" si="316">+BQ520/BM520</f>
        <v>0</v>
      </c>
      <c r="BS520" s="184"/>
      <c r="BT520" s="97"/>
      <c r="BU520" s="171">
        <f t="shared" ref="BU520:BU540" si="317">ROUND(BM520,0)</f>
        <v>782</v>
      </c>
      <c r="BV520" s="175">
        <f t="shared" ref="BV520:BV540" si="318">ROUND((BU520*0.19),0)</f>
        <v>149</v>
      </c>
      <c r="BW520" s="176">
        <f t="shared" ref="BW520:BW540" si="319">+BV520+BU520</f>
        <v>931</v>
      </c>
    </row>
    <row r="521" spans="1:75" s="35" customFormat="1" ht="84.95" customHeight="1" x14ac:dyDescent="0.3">
      <c r="A521" s="214">
        <v>685</v>
      </c>
      <c r="B521" s="104" t="s">
        <v>1402</v>
      </c>
      <c r="C521" s="217" t="s">
        <v>18</v>
      </c>
      <c r="D521" s="206"/>
      <c r="E521" s="74"/>
      <c r="F521" s="75"/>
      <c r="G521" s="74"/>
      <c r="H521" s="76"/>
      <c r="I521" s="105"/>
      <c r="J521" s="106"/>
      <c r="K521" s="107"/>
      <c r="L521" s="80"/>
      <c r="M521" s="81">
        <f t="shared" ref="M521:M540" si="320">+L521*0.0562</f>
        <v>0</v>
      </c>
      <c r="N521" s="82"/>
      <c r="O521" s="83">
        <f t="shared" ref="O521:O540" si="321">+N521*0.19</f>
        <v>0</v>
      </c>
      <c r="P521" s="83">
        <f t="shared" ref="P521:P540" si="322">+N521+O521</f>
        <v>0</v>
      </c>
      <c r="Q521" s="108"/>
      <c r="R521" s="80"/>
      <c r="S521" s="81">
        <f t="shared" ref="S521:S540" si="323">+R521*0.0562</f>
        <v>0</v>
      </c>
      <c r="T521" s="82"/>
      <c r="U521" s="83">
        <f t="shared" ref="U521:U540" si="324">+T521*0.19</f>
        <v>0</v>
      </c>
      <c r="V521" s="83">
        <f t="shared" ref="V521:V540" si="325">+T521+U521</f>
        <v>0</v>
      </c>
      <c r="W521" s="109"/>
      <c r="X521" s="80"/>
      <c r="Y521" s="81">
        <f t="shared" ref="Y521:Y540" si="326">+X521*0.0562</f>
        <v>0</v>
      </c>
      <c r="Z521" s="82"/>
      <c r="AA521" s="83">
        <f t="shared" ref="AA521:AA540" si="327">+Z521*0.19</f>
        <v>0</v>
      </c>
      <c r="AB521" s="83">
        <f t="shared" ref="AB521:AB540" si="328">+AA521+Z521</f>
        <v>0</v>
      </c>
      <c r="AC521" s="109"/>
      <c r="AD521" s="85" t="e">
        <f t="shared" si="310"/>
        <v>#DIV/0!</v>
      </c>
      <c r="AE521" s="86"/>
      <c r="AF521" s="87"/>
      <c r="AG521" s="88"/>
      <c r="AH521" s="114"/>
      <c r="AI521" s="86"/>
      <c r="AJ521" s="87"/>
      <c r="AK521" s="88"/>
      <c r="AL521" s="114"/>
      <c r="AM521" s="86">
        <v>41932.773109243702</v>
      </c>
      <c r="AN521" s="87">
        <f t="shared" si="306"/>
        <v>7967.2268907563039</v>
      </c>
      <c r="AO521" s="90">
        <f t="shared" si="307"/>
        <v>49900.000000000007</v>
      </c>
      <c r="AP521" s="91" t="s">
        <v>1403</v>
      </c>
      <c r="AQ521" s="86"/>
      <c r="AR521" s="87"/>
      <c r="AS521" s="90"/>
      <c r="AT521" s="91"/>
      <c r="AU521" s="86"/>
      <c r="AV521" s="87"/>
      <c r="AW521" s="90"/>
      <c r="AX521" s="197"/>
      <c r="AY521" s="243"/>
      <c r="AZ521" s="92"/>
      <c r="BA521" s="29"/>
      <c r="BB521" s="99"/>
      <c r="BC521" s="93"/>
      <c r="BD521" s="93"/>
      <c r="BE521" s="93"/>
      <c r="BF521" s="93"/>
      <c r="BG521" s="93"/>
      <c r="BH521" s="93">
        <f t="shared" si="308"/>
        <v>41932.773109243702</v>
      </c>
      <c r="BI521" s="93"/>
      <c r="BJ521" s="93"/>
      <c r="BK521" s="94">
        <f t="shared" si="311"/>
        <v>1</v>
      </c>
      <c r="BM521" s="95">
        <f t="shared" si="312"/>
        <v>41932.773109243702</v>
      </c>
      <c r="BN521" s="96">
        <f t="shared" si="313"/>
        <v>41932.773109243702</v>
      </c>
      <c r="BO521" s="248">
        <f t="shared" si="309"/>
        <v>41932.773109243702</v>
      </c>
      <c r="BP521" s="183">
        <f t="shared" si="314"/>
        <v>41932.773109243702</v>
      </c>
      <c r="BQ521" s="184">
        <f t="shared" si="315"/>
        <v>0</v>
      </c>
      <c r="BR521" s="232">
        <f t="shared" si="316"/>
        <v>0</v>
      </c>
      <c r="BS521" s="184"/>
      <c r="BT521" s="97"/>
      <c r="BU521" s="171">
        <f t="shared" si="317"/>
        <v>41933</v>
      </c>
      <c r="BV521" s="175">
        <f t="shared" si="318"/>
        <v>7967</v>
      </c>
      <c r="BW521" s="176">
        <f t="shared" si="319"/>
        <v>49900</v>
      </c>
    </row>
    <row r="522" spans="1:75" s="35" customFormat="1" ht="84.95" customHeight="1" x14ac:dyDescent="0.3">
      <c r="A522" s="214">
        <v>686</v>
      </c>
      <c r="B522" s="104" t="s">
        <v>1404</v>
      </c>
      <c r="C522" s="217" t="s">
        <v>18</v>
      </c>
      <c r="D522" s="206"/>
      <c r="E522" s="74"/>
      <c r="F522" s="75"/>
      <c r="G522" s="74"/>
      <c r="H522" s="76"/>
      <c r="I522" s="105"/>
      <c r="J522" s="106"/>
      <c r="K522" s="107"/>
      <c r="L522" s="80"/>
      <c r="M522" s="81">
        <f t="shared" si="320"/>
        <v>0</v>
      </c>
      <c r="N522" s="82"/>
      <c r="O522" s="83">
        <f t="shared" si="321"/>
        <v>0</v>
      </c>
      <c r="P522" s="83">
        <f t="shared" si="322"/>
        <v>0</v>
      </c>
      <c r="Q522" s="108"/>
      <c r="R522" s="80"/>
      <c r="S522" s="81">
        <f t="shared" si="323"/>
        <v>0</v>
      </c>
      <c r="T522" s="82"/>
      <c r="U522" s="83">
        <f t="shared" si="324"/>
        <v>0</v>
      </c>
      <c r="V522" s="83">
        <f t="shared" si="325"/>
        <v>0</v>
      </c>
      <c r="W522" s="109"/>
      <c r="X522" s="80"/>
      <c r="Y522" s="81">
        <f t="shared" si="326"/>
        <v>0</v>
      </c>
      <c r="Z522" s="82"/>
      <c r="AA522" s="83">
        <f t="shared" si="327"/>
        <v>0</v>
      </c>
      <c r="AB522" s="83">
        <f t="shared" si="328"/>
        <v>0</v>
      </c>
      <c r="AC522" s="109"/>
      <c r="AD522" s="85" t="e">
        <f t="shared" si="310"/>
        <v>#DIV/0!</v>
      </c>
      <c r="AE522" s="86"/>
      <c r="AF522" s="87"/>
      <c r="AG522" s="88"/>
      <c r="AH522" s="114"/>
      <c r="AI522" s="86"/>
      <c r="AJ522" s="87"/>
      <c r="AK522" s="88"/>
      <c r="AL522" s="114"/>
      <c r="AM522" s="86">
        <v>2647.0588235294117</v>
      </c>
      <c r="AN522" s="87">
        <f t="shared" si="306"/>
        <v>502.94117647058823</v>
      </c>
      <c r="AO522" s="90">
        <f t="shared" si="307"/>
        <v>3150</v>
      </c>
      <c r="AP522" s="91" t="s">
        <v>1405</v>
      </c>
      <c r="AQ522" s="86"/>
      <c r="AR522" s="87"/>
      <c r="AS522" s="90"/>
      <c r="AT522" s="91"/>
      <c r="AU522" s="86"/>
      <c r="AV522" s="87"/>
      <c r="AW522" s="90"/>
      <c r="AX522" s="197"/>
      <c r="AY522" s="243"/>
      <c r="AZ522" s="92"/>
      <c r="BA522" s="29"/>
      <c r="BB522" s="99"/>
      <c r="BC522" s="93"/>
      <c r="BD522" s="93"/>
      <c r="BE522" s="93"/>
      <c r="BF522" s="93"/>
      <c r="BG522" s="93"/>
      <c r="BH522" s="93">
        <f t="shared" si="308"/>
        <v>2647.0588235294117</v>
      </c>
      <c r="BI522" s="93"/>
      <c r="BJ522" s="93"/>
      <c r="BK522" s="94">
        <f t="shared" si="311"/>
        <v>1</v>
      </c>
      <c r="BM522" s="95">
        <f t="shared" si="312"/>
        <v>2647.0588235294117</v>
      </c>
      <c r="BN522" s="96">
        <f t="shared" si="313"/>
        <v>2647.0588235294117</v>
      </c>
      <c r="BO522" s="248">
        <f t="shared" si="309"/>
        <v>2647.0588235294117</v>
      </c>
      <c r="BP522" s="183">
        <f t="shared" si="314"/>
        <v>2647.0588235294117</v>
      </c>
      <c r="BQ522" s="184">
        <f t="shared" si="315"/>
        <v>0</v>
      </c>
      <c r="BR522" s="232">
        <f t="shared" si="316"/>
        <v>0</v>
      </c>
      <c r="BS522" s="184"/>
      <c r="BT522" s="97"/>
      <c r="BU522" s="171">
        <f t="shared" si="317"/>
        <v>2647</v>
      </c>
      <c r="BV522" s="175">
        <f t="shared" si="318"/>
        <v>503</v>
      </c>
      <c r="BW522" s="176">
        <f t="shared" si="319"/>
        <v>3150</v>
      </c>
    </row>
    <row r="523" spans="1:75" s="35" customFormat="1" ht="84.95" customHeight="1" x14ac:dyDescent="0.3">
      <c r="A523" s="214">
        <v>687</v>
      </c>
      <c r="B523" s="104" t="s">
        <v>1512</v>
      </c>
      <c r="C523" s="217" t="s">
        <v>18</v>
      </c>
      <c r="D523" s="206"/>
      <c r="E523" s="74"/>
      <c r="F523" s="75"/>
      <c r="G523" s="74"/>
      <c r="H523" s="76"/>
      <c r="I523" s="105"/>
      <c r="J523" s="106"/>
      <c r="K523" s="107"/>
      <c r="L523" s="80"/>
      <c r="M523" s="81">
        <f t="shared" si="320"/>
        <v>0</v>
      </c>
      <c r="N523" s="82"/>
      <c r="O523" s="83">
        <f t="shared" si="321"/>
        <v>0</v>
      </c>
      <c r="P523" s="83">
        <f t="shared" si="322"/>
        <v>0</v>
      </c>
      <c r="Q523" s="108"/>
      <c r="R523" s="80"/>
      <c r="S523" s="81">
        <f t="shared" si="323"/>
        <v>0</v>
      </c>
      <c r="T523" s="82"/>
      <c r="U523" s="83">
        <f t="shared" si="324"/>
        <v>0</v>
      </c>
      <c r="V523" s="83">
        <f t="shared" si="325"/>
        <v>0</v>
      </c>
      <c r="W523" s="109"/>
      <c r="X523" s="80"/>
      <c r="Y523" s="81">
        <f t="shared" si="326"/>
        <v>0</v>
      </c>
      <c r="Z523" s="82"/>
      <c r="AA523" s="83">
        <f t="shared" si="327"/>
        <v>0</v>
      </c>
      <c r="AB523" s="83">
        <f t="shared" si="328"/>
        <v>0</v>
      </c>
      <c r="AC523" s="109"/>
      <c r="AD523" s="85" t="e">
        <f t="shared" si="310"/>
        <v>#DIV/0!</v>
      </c>
      <c r="AE523" s="86"/>
      <c r="AF523" s="87"/>
      <c r="AG523" s="88"/>
      <c r="AH523" s="114"/>
      <c r="AI523" s="86"/>
      <c r="AJ523" s="87"/>
      <c r="AK523" s="88"/>
      <c r="AL523" s="142"/>
      <c r="AM523" s="86">
        <v>313529.4117647059</v>
      </c>
      <c r="AN523" s="87">
        <f t="shared" si="306"/>
        <v>59570.588235294119</v>
      </c>
      <c r="AO523" s="90">
        <f t="shared" si="307"/>
        <v>373100</v>
      </c>
      <c r="AP523" s="91" t="s">
        <v>1406</v>
      </c>
      <c r="AQ523" s="86"/>
      <c r="AR523" s="87"/>
      <c r="AS523" s="90"/>
      <c r="AT523" s="91"/>
      <c r="AU523" s="86"/>
      <c r="AV523" s="87"/>
      <c r="AW523" s="90"/>
      <c r="AX523" s="197"/>
      <c r="AY523" s="243"/>
      <c r="AZ523" s="92"/>
      <c r="BA523" s="29"/>
      <c r="BB523" s="99"/>
      <c r="BC523" s="93"/>
      <c r="BD523" s="93"/>
      <c r="BE523" s="93"/>
      <c r="BF523" s="93"/>
      <c r="BG523" s="93"/>
      <c r="BH523" s="93">
        <f t="shared" si="308"/>
        <v>313529.4117647059</v>
      </c>
      <c r="BI523" s="93"/>
      <c r="BJ523" s="93"/>
      <c r="BK523" s="94">
        <f t="shared" si="311"/>
        <v>1</v>
      </c>
      <c r="BM523" s="95">
        <f t="shared" si="312"/>
        <v>313529.4117647059</v>
      </c>
      <c r="BN523" s="96">
        <f t="shared" si="313"/>
        <v>313529.4117647059</v>
      </c>
      <c r="BO523" s="248">
        <f t="shared" si="309"/>
        <v>313529.4117647059</v>
      </c>
      <c r="BP523" s="183">
        <f t="shared" si="314"/>
        <v>313529.4117647059</v>
      </c>
      <c r="BQ523" s="184">
        <f t="shared" si="315"/>
        <v>0</v>
      </c>
      <c r="BR523" s="232">
        <f t="shared" si="316"/>
        <v>0</v>
      </c>
      <c r="BS523" s="184"/>
      <c r="BT523" s="97"/>
      <c r="BU523" s="171">
        <f t="shared" si="317"/>
        <v>313529</v>
      </c>
      <c r="BV523" s="175">
        <f t="shared" si="318"/>
        <v>59571</v>
      </c>
      <c r="BW523" s="176">
        <f t="shared" si="319"/>
        <v>373100</v>
      </c>
    </row>
    <row r="524" spans="1:75" s="35" customFormat="1" ht="84.95" customHeight="1" x14ac:dyDescent="0.3">
      <c r="A524" s="214">
        <v>688</v>
      </c>
      <c r="B524" s="104" t="s">
        <v>1407</v>
      </c>
      <c r="C524" s="217" t="s">
        <v>1408</v>
      </c>
      <c r="D524" s="206"/>
      <c r="E524" s="74"/>
      <c r="F524" s="75"/>
      <c r="G524" s="74"/>
      <c r="H524" s="76"/>
      <c r="I524" s="105"/>
      <c r="J524" s="106"/>
      <c r="K524" s="107"/>
      <c r="L524" s="80"/>
      <c r="M524" s="81">
        <f t="shared" si="320"/>
        <v>0</v>
      </c>
      <c r="N524" s="82"/>
      <c r="O524" s="83">
        <f t="shared" si="321"/>
        <v>0</v>
      </c>
      <c r="P524" s="83">
        <f t="shared" si="322"/>
        <v>0</v>
      </c>
      <c r="Q524" s="108"/>
      <c r="R524" s="80"/>
      <c r="S524" s="81">
        <f t="shared" si="323"/>
        <v>0</v>
      </c>
      <c r="T524" s="82"/>
      <c r="U524" s="83">
        <f t="shared" si="324"/>
        <v>0</v>
      </c>
      <c r="V524" s="83">
        <f t="shared" si="325"/>
        <v>0</v>
      </c>
      <c r="W524" s="109"/>
      <c r="X524" s="80"/>
      <c r="Y524" s="81">
        <f t="shared" si="326"/>
        <v>0</v>
      </c>
      <c r="Z524" s="82"/>
      <c r="AA524" s="83">
        <f t="shared" si="327"/>
        <v>0</v>
      </c>
      <c r="AB524" s="83">
        <f t="shared" si="328"/>
        <v>0</v>
      </c>
      <c r="AC524" s="109"/>
      <c r="AD524" s="85" t="e">
        <f t="shared" si="310"/>
        <v>#DIV/0!</v>
      </c>
      <c r="AE524" s="86"/>
      <c r="AF524" s="87"/>
      <c r="AG524" s="88"/>
      <c r="AH524" s="114"/>
      <c r="AI524" s="86"/>
      <c r="AJ524" s="87"/>
      <c r="AK524" s="88"/>
      <c r="AL524" s="114"/>
      <c r="AM524" s="86">
        <v>321764.70588235295</v>
      </c>
      <c r="AN524" s="87">
        <f t="shared" si="306"/>
        <v>61135.294117647063</v>
      </c>
      <c r="AO524" s="90">
        <f t="shared" si="307"/>
        <v>382900</v>
      </c>
      <c r="AP524" s="91" t="s">
        <v>1409</v>
      </c>
      <c r="AQ524" s="86"/>
      <c r="AR524" s="87"/>
      <c r="AS524" s="90"/>
      <c r="AT524" s="91"/>
      <c r="AU524" s="86"/>
      <c r="AV524" s="87"/>
      <c r="AW524" s="90"/>
      <c r="AX524" s="197"/>
      <c r="AY524" s="243"/>
      <c r="AZ524" s="92"/>
      <c r="BA524" s="29"/>
      <c r="BB524" s="99"/>
      <c r="BC524" s="93"/>
      <c r="BD524" s="93"/>
      <c r="BE524" s="93"/>
      <c r="BF524" s="93"/>
      <c r="BG524" s="93"/>
      <c r="BH524" s="93">
        <f t="shared" si="308"/>
        <v>321764.70588235295</v>
      </c>
      <c r="BI524" s="93"/>
      <c r="BJ524" s="93"/>
      <c r="BK524" s="94">
        <f t="shared" si="311"/>
        <v>1</v>
      </c>
      <c r="BM524" s="95">
        <f t="shared" si="312"/>
        <v>321764.70588235295</v>
      </c>
      <c r="BN524" s="96">
        <f t="shared" si="313"/>
        <v>321764.70588235295</v>
      </c>
      <c r="BO524" s="248">
        <f t="shared" si="309"/>
        <v>321764.70588235295</v>
      </c>
      <c r="BP524" s="183">
        <f t="shared" si="314"/>
        <v>321764.70588235295</v>
      </c>
      <c r="BQ524" s="184">
        <f t="shared" si="315"/>
        <v>0</v>
      </c>
      <c r="BR524" s="232">
        <f t="shared" si="316"/>
        <v>0</v>
      </c>
      <c r="BS524" s="184"/>
      <c r="BT524" s="97"/>
      <c r="BU524" s="171">
        <f t="shared" si="317"/>
        <v>321765</v>
      </c>
      <c r="BV524" s="175">
        <f t="shared" si="318"/>
        <v>61135</v>
      </c>
      <c r="BW524" s="176">
        <f t="shared" si="319"/>
        <v>382900</v>
      </c>
    </row>
    <row r="525" spans="1:75" s="35" customFormat="1" ht="84.95" customHeight="1" x14ac:dyDescent="0.3">
      <c r="A525" s="214">
        <v>690</v>
      </c>
      <c r="B525" s="104" t="s">
        <v>1513</v>
      </c>
      <c r="C525" s="217" t="s">
        <v>18</v>
      </c>
      <c r="D525" s="206"/>
      <c r="E525" s="74"/>
      <c r="F525" s="75"/>
      <c r="G525" s="74"/>
      <c r="H525" s="76"/>
      <c r="I525" s="105"/>
      <c r="J525" s="106"/>
      <c r="K525" s="107"/>
      <c r="L525" s="80"/>
      <c r="M525" s="81">
        <f t="shared" si="320"/>
        <v>0</v>
      </c>
      <c r="N525" s="82"/>
      <c r="O525" s="83">
        <f t="shared" si="321"/>
        <v>0</v>
      </c>
      <c r="P525" s="83">
        <f t="shared" si="322"/>
        <v>0</v>
      </c>
      <c r="Q525" s="108"/>
      <c r="R525" s="80"/>
      <c r="S525" s="81">
        <f t="shared" si="323"/>
        <v>0</v>
      </c>
      <c r="T525" s="82"/>
      <c r="U525" s="83">
        <f t="shared" si="324"/>
        <v>0</v>
      </c>
      <c r="V525" s="83">
        <f t="shared" si="325"/>
        <v>0</v>
      </c>
      <c r="W525" s="109"/>
      <c r="X525" s="80"/>
      <c r="Y525" s="81">
        <f t="shared" si="326"/>
        <v>0</v>
      </c>
      <c r="Z525" s="82"/>
      <c r="AA525" s="83">
        <f t="shared" si="327"/>
        <v>0</v>
      </c>
      <c r="AB525" s="83">
        <f t="shared" si="328"/>
        <v>0</v>
      </c>
      <c r="AC525" s="109"/>
      <c r="AD525" s="85" t="e">
        <f t="shared" si="310"/>
        <v>#DIV/0!</v>
      </c>
      <c r="AE525" s="86"/>
      <c r="AF525" s="87"/>
      <c r="AG525" s="88"/>
      <c r="AH525" s="114"/>
      <c r="AI525" s="86"/>
      <c r="AJ525" s="87"/>
      <c r="AK525" s="88"/>
      <c r="AL525" s="114"/>
      <c r="AM525" s="86">
        <v>271344.53781512607</v>
      </c>
      <c r="AN525" s="87">
        <f t="shared" si="306"/>
        <v>51555.462184873955</v>
      </c>
      <c r="AO525" s="90">
        <f t="shared" si="307"/>
        <v>322900</v>
      </c>
      <c r="AP525" s="91" t="s">
        <v>671</v>
      </c>
      <c r="AQ525" s="86"/>
      <c r="AR525" s="87"/>
      <c r="AS525" s="90"/>
      <c r="AT525" s="91"/>
      <c r="AU525" s="86"/>
      <c r="AV525" s="87"/>
      <c r="AW525" s="90"/>
      <c r="AX525" s="197"/>
      <c r="AY525" s="243"/>
      <c r="AZ525" s="92"/>
      <c r="BA525" s="29"/>
      <c r="BB525" s="99"/>
      <c r="BC525" s="93"/>
      <c r="BD525" s="93"/>
      <c r="BE525" s="93"/>
      <c r="BF525" s="93"/>
      <c r="BG525" s="93"/>
      <c r="BH525" s="93">
        <f t="shared" si="308"/>
        <v>271344.53781512607</v>
      </c>
      <c r="BI525" s="93"/>
      <c r="BJ525" s="93"/>
      <c r="BK525" s="94">
        <f t="shared" si="311"/>
        <v>1</v>
      </c>
      <c r="BM525" s="95">
        <f t="shared" si="312"/>
        <v>271344.53781512607</v>
      </c>
      <c r="BN525" s="96">
        <f t="shared" si="313"/>
        <v>271344.53781512607</v>
      </c>
      <c r="BO525" s="248">
        <f t="shared" si="309"/>
        <v>271344.53781512607</v>
      </c>
      <c r="BP525" s="183">
        <f t="shared" si="314"/>
        <v>271344.53781512607</v>
      </c>
      <c r="BQ525" s="184">
        <f t="shared" si="315"/>
        <v>0</v>
      </c>
      <c r="BR525" s="232">
        <f t="shared" si="316"/>
        <v>0</v>
      </c>
      <c r="BS525" s="184"/>
      <c r="BT525" s="97"/>
      <c r="BU525" s="171">
        <f t="shared" si="317"/>
        <v>271345</v>
      </c>
      <c r="BV525" s="175">
        <f t="shared" si="318"/>
        <v>51556</v>
      </c>
      <c r="BW525" s="176">
        <f t="shared" si="319"/>
        <v>322901</v>
      </c>
    </row>
    <row r="526" spans="1:75" s="35" customFormat="1" ht="84.95" customHeight="1" x14ac:dyDescent="0.3">
      <c r="A526" s="214">
        <v>691</v>
      </c>
      <c r="B526" s="104" t="s">
        <v>1411</v>
      </c>
      <c r="C526" s="217" t="s">
        <v>18</v>
      </c>
      <c r="D526" s="206"/>
      <c r="E526" s="74"/>
      <c r="F526" s="75"/>
      <c r="G526" s="74"/>
      <c r="H526" s="76"/>
      <c r="I526" s="105"/>
      <c r="J526" s="106"/>
      <c r="K526" s="107"/>
      <c r="L526" s="80"/>
      <c r="M526" s="81">
        <f t="shared" si="320"/>
        <v>0</v>
      </c>
      <c r="N526" s="82"/>
      <c r="O526" s="83">
        <f t="shared" si="321"/>
        <v>0</v>
      </c>
      <c r="P526" s="83">
        <f t="shared" si="322"/>
        <v>0</v>
      </c>
      <c r="Q526" s="108"/>
      <c r="R526" s="80"/>
      <c r="S526" s="81">
        <f t="shared" si="323"/>
        <v>0</v>
      </c>
      <c r="T526" s="82"/>
      <c r="U526" s="83">
        <f t="shared" si="324"/>
        <v>0</v>
      </c>
      <c r="V526" s="83">
        <f t="shared" si="325"/>
        <v>0</v>
      </c>
      <c r="W526" s="109"/>
      <c r="X526" s="80"/>
      <c r="Y526" s="81">
        <f t="shared" si="326"/>
        <v>0</v>
      </c>
      <c r="Z526" s="82"/>
      <c r="AA526" s="83">
        <f t="shared" si="327"/>
        <v>0</v>
      </c>
      <c r="AB526" s="83">
        <f t="shared" si="328"/>
        <v>0</v>
      </c>
      <c r="AC526" s="109"/>
      <c r="AD526" s="85" t="e">
        <f t="shared" si="310"/>
        <v>#DIV/0!</v>
      </c>
      <c r="AE526" s="86"/>
      <c r="AF526" s="87"/>
      <c r="AG526" s="88"/>
      <c r="AH526" s="114"/>
      <c r="AI526" s="86"/>
      <c r="AJ526" s="87"/>
      <c r="AK526" s="88"/>
      <c r="AL526" s="114"/>
      <c r="AM526" s="86">
        <v>302436.97478991596</v>
      </c>
      <c r="AN526" s="87">
        <f t="shared" si="306"/>
        <v>57463.02521008403</v>
      </c>
      <c r="AO526" s="90">
        <f t="shared" si="307"/>
        <v>359900</v>
      </c>
      <c r="AP526" s="91" t="s">
        <v>1412</v>
      </c>
      <c r="AQ526" s="86"/>
      <c r="AR526" s="87"/>
      <c r="AS526" s="90"/>
      <c r="AT526" s="91"/>
      <c r="AU526" s="86"/>
      <c r="AV526" s="87"/>
      <c r="AW526" s="90"/>
      <c r="AX526" s="197"/>
      <c r="AY526" s="243"/>
      <c r="AZ526" s="92"/>
      <c r="BA526" s="29"/>
      <c r="BB526" s="99"/>
      <c r="BC526" s="93"/>
      <c r="BD526" s="93"/>
      <c r="BE526" s="93"/>
      <c r="BF526" s="93"/>
      <c r="BG526" s="93"/>
      <c r="BH526" s="93">
        <f t="shared" si="308"/>
        <v>302436.97478991596</v>
      </c>
      <c r="BI526" s="93"/>
      <c r="BJ526" s="93"/>
      <c r="BK526" s="94">
        <f t="shared" si="311"/>
        <v>1</v>
      </c>
      <c r="BM526" s="95">
        <f t="shared" si="312"/>
        <v>302436.97478991596</v>
      </c>
      <c r="BN526" s="96">
        <f t="shared" si="313"/>
        <v>302436.97478991596</v>
      </c>
      <c r="BO526" s="248">
        <f t="shared" si="309"/>
        <v>302436.97478991596</v>
      </c>
      <c r="BP526" s="183">
        <f t="shared" si="314"/>
        <v>302436.97478991596</v>
      </c>
      <c r="BQ526" s="184">
        <f t="shared" si="315"/>
        <v>0</v>
      </c>
      <c r="BR526" s="232">
        <f t="shared" si="316"/>
        <v>0</v>
      </c>
      <c r="BS526" s="184"/>
      <c r="BT526" s="97"/>
      <c r="BU526" s="171">
        <f t="shared" si="317"/>
        <v>302437</v>
      </c>
      <c r="BV526" s="175">
        <f t="shared" si="318"/>
        <v>57463</v>
      </c>
      <c r="BW526" s="176">
        <f t="shared" si="319"/>
        <v>359900</v>
      </c>
    </row>
    <row r="527" spans="1:75" s="35" customFormat="1" ht="84.95" customHeight="1" x14ac:dyDescent="0.3">
      <c r="A527" s="214">
        <v>692</v>
      </c>
      <c r="B527" s="104" t="s">
        <v>1413</v>
      </c>
      <c r="C527" s="217" t="s">
        <v>18</v>
      </c>
      <c r="D527" s="206">
        <v>188100</v>
      </c>
      <c r="E527" s="74">
        <f>+D527*0.0562</f>
        <v>10571.22</v>
      </c>
      <c r="F527" s="75">
        <f>+E527+D527</f>
        <v>198671.22</v>
      </c>
      <c r="G527" s="74">
        <f>+F527*0.19</f>
        <v>37747.531800000004</v>
      </c>
      <c r="H527" s="76">
        <f>+G527+F527</f>
        <v>236418.7518</v>
      </c>
      <c r="I527" s="105"/>
      <c r="J527" s="106"/>
      <c r="K527" s="107"/>
      <c r="L527" s="80"/>
      <c r="M527" s="81">
        <f t="shared" si="320"/>
        <v>0</v>
      </c>
      <c r="N527" s="82"/>
      <c r="O527" s="83">
        <f t="shared" si="321"/>
        <v>0</v>
      </c>
      <c r="P527" s="83">
        <f t="shared" si="322"/>
        <v>0</v>
      </c>
      <c r="Q527" s="108"/>
      <c r="R527" s="80"/>
      <c r="S527" s="81">
        <f t="shared" si="323"/>
        <v>0</v>
      </c>
      <c r="T527" s="82"/>
      <c r="U527" s="83">
        <f t="shared" si="324"/>
        <v>0</v>
      </c>
      <c r="V527" s="83">
        <f t="shared" si="325"/>
        <v>0</v>
      </c>
      <c r="W527" s="109"/>
      <c r="X527" s="80"/>
      <c r="Y527" s="81">
        <f t="shared" si="326"/>
        <v>0</v>
      </c>
      <c r="Z527" s="82"/>
      <c r="AA527" s="83">
        <f t="shared" si="327"/>
        <v>0</v>
      </c>
      <c r="AB527" s="83">
        <f t="shared" si="328"/>
        <v>0</v>
      </c>
      <c r="AC527" s="109"/>
      <c r="AD527" s="85" t="e">
        <f t="shared" si="310"/>
        <v>#DIV/0!</v>
      </c>
      <c r="AE527" s="86"/>
      <c r="AF527" s="87"/>
      <c r="AG527" s="88"/>
      <c r="AH527" s="114"/>
      <c r="AI527" s="86"/>
      <c r="AJ527" s="87"/>
      <c r="AK527" s="88"/>
      <c r="AL527" s="114"/>
      <c r="AM527" s="86"/>
      <c r="AN527" s="87"/>
      <c r="AO527" s="90"/>
      <c r="AP527" s="91"/>
      <c r="AQ527" s="86"/>
      <c r="AR527" s="87"/>
      <c r="AS527" s="90"/>
      <c r="AT527" s="91"/>
      <c r="AU527" s="86"/>
      <c r="AV527" s="87"/>
      <c r="AW527" s="90"/>
      <c r="AX527" s="197"/>
      <c r="AY527" s="243"/>
      <c r="AZ527" s="92"/>
      <c r="BA527" s="29"/>
      <c r="BB527" s="99">
        <f>+F527*1.09</f>
        <v>216551.62980000002</v>
      </c>
      <c r="BC527" s="93"/>
      <c r="BD527" s="93"/>
      <c r="BE527" s="93"/>
      <c r="BF527" s="93"/>
      <c r="BG527" s="93"/>
      <c r="BH527" s="93"/>
      <c r="BI527" s="93"/>
      <c r="BJ527" s="93"/>
      <c r="BK527" s="94">
        <f t="shared" si="311"/>
        <v>1</v>
      </c>
      <c r="BM527" s="95">
        <f t="shared" si="312"/>
        <v>216551.62980000002</v>
      </c>
      <c r="BN527" s="96">
        <f t="shared" si="313"/>
        <v>216551.62980000002</v>
      </c>
      <c r="BO527" s="248">
        <f t="shared" si="309"/>
        <v>216551.62980000002</v>
      </c>
      <c r="BP527" s="183">
        <f t="shared" si="314"/>
        <v>216551.62980000002</v>
      </c>
      <c r="BQ527" s="184">
        <f t="shared" si="315"/>
        <v>0</v>
      </c>
      <c r="BR527" s="232">
        <f t="shared" si="316"/>
        <v>0</v>
      </c>
      <c r="BS527" s="184"/>
      <c r="BT527" s="97"/>
      <c r="BU527" s="171">
        <f t="shared" si="317"/>
        <v>216552</v>
      </c>
      <c r="BV527" s="175">
        <f t="shared" si="318"/>
        <v>41145</v>
      </c>
      <c r="BW527" s="176">
        <f t="shared" si="319"/>
        <v>257697</v>
      </c>
    </row>
    <row r="528" spans="1:75" s="35" customFormat="1" ht="84.95" customHeight="1" x14ac:dyDescent="0.3">
      <c r="A528" s="214">
        <v>693</v>
      </c>
      <c r="B528" s="104" t="s">
        <v>1414</v>
      </c>
      <c r="C528" s="217" t="s">
        <v>18</v>
      </c>
      <c r="D528" s="208">
        <v>472500</v>
      </c>
      <c r="E528" s="74">
        <f>+D528*0.0562</f>
        <v>26554.5</v>
      </c>
      <c r="F528" s="75">
        <f>+E528+D528</f>
        <v>499054.5</v>
      </c>
      <c r="G528" s="74">
        <f>+F528*0.19</f>
        <v>94820.354999999996</v>
      </c>
      <c r="H528" s="76">
        <f>+G528+F528</f>
        <v>593874.85499999998</v>
      </c>
      <c r="I528" s="105"/>
      <c r="J528" s="106"/>
      <c r="K528" s="107"/>
      <c r="L528" s="80"/>
      <c r="M528" s="81">
        <f t="shared" si="320"/>
        <v>0</v>
      </c>
      <c r="N528" s="81"/>
      <c r="O528" s="83">
        <f t="shared" si="321"/>
        <v>0</v>
      </c>
      <c r="P528" s="83">
        <f t="shared" si="322"/>
        <v>0</v>
      </c>
      <c r="Q528" s="108"/>
      <c r="R528" s="80"/>
      <c r="S528" s="81">
        <f t="shared" si="323"/>
        <v>0</v>
      </c>
      <c r="T528" s="81"/>
      <c r="U528" s="83">
        <f t="shared" si="324"/>
        <v>0</v>
      </c>
      <c r="V528" s="83">
        <f t="shared" si="325"/>
        <v>0</v>
      </c>
      <c r="W528" s="109"/>
      <c r="X528" s="80"/>
      <c r="Y528" s="81">
        <f t="shared" si="326"/>
        <v>0</v>
      </c>
      <c r="Z528" s="81"/>
      <c r="AA528" s="83">
        <f t="shared" si="327"/>
        <v>0</v>
      </c>
      <c r="AB528" s="83">
        <f t="shared" si="328"/>
        <v>0</v>
      </c>
      <c r="AC528" s="109"/>
      <c r="AD528" s="85" t="e">
        <f t="shared" si="310"/>
        <v>#DIV/0!</v>
      </c>
      <c r="AE528" s="86"/>
      <c r="AF528" s="87"/>
      <c r="AG528" s="87"/>
      <c r="AH528" s="114"/>
      <c r="AI528" s="86"/>
      <c r="AJ528" s="87"/>
      <c r="AK528" s="87"/>
      <c r="AL528" s="114"/>
      <c r="AM528" s="86"/>
      <c r="AN528" s="87"/>
      <c r="AO528" s="87"/>
      <c r="AP528" s="91"/>
      <c r="AQ528" s="86"/>
      <c r="AR528" s="87"/>
      <c r="AS528" s="87"/>
      <c r="AT528" s="91"/>
      <c r="AU528" s="86"/>
      <c r="AV528" s="87"/>
      <c r="AW528" s="87"/>
      <c r="AX528" s="197"/>
      <c r="AY528" s="243"/>
      <c r="AZ528" s="92"/>
      <c r="BA528" s="29"/>
      <c r="BB528" s="99">
        <f>+F528*1.09</f>
        <v>543969.40500000003</v>
      </c>
      <c r="BC528" s="93"/>
      <c r="BD528" s="93"/>
      <c r="BE528" s="93"/>
      <c r="BF528" s="93"/>
      <c r="BG528" s="93"/>
      <c r="BH528" s="93"/>
      <c r="BI528" s="93"/>
      <c r="BJ528" s="93"/>
      <c r="BK528" s="94">
        <f t="shared" si="311"/>
        <v>1</v>
      </c>
      <c r="BM528" s="95">
        <f t="shared" si="312"/>
        <v>543969.40500000003</v>
      </c>
      <c r="BN528" s="96">
        <f t="shared" si="313"/>
        <v>543969.40500000003</v>
      </c>
      <c r="BO528" s="248">
        <f t="shared" si="309"/>
        <v>543969.40500000003</v>
      </c>
      <c r="BP528" s="183">
        <f t="shared" si="314"/>
        <v>543969.40500000003</v>
      </c>
      <c r="BQ528" s="184">
        <f t="shared" si="315"/>
        <v>0</v>
      </c>
      <c r="BR528" s="232">
        <f t="shared" si="316"/>
        <v>0</v>
      </c>
      <c r="BS528" s="184"/>
      <c r="BT528" s="97"/>
      <c r="BU528" s="171">
        <f t="shared" si="317"/>
        <v>543969</v>
      </c>
      <c r="BV528" s="175">
        <f t="shared" si="318"/>
        <v>103354</v>
      </c>
      <c r="BW528" s="176">
        <f t="shared" si="319"/>
        <v>647323</v>
      </c>
    </row>
    <row r="529" spans="1:76" s="35" customFormat="1" ht="84.95" customHeight="1" x14ac:dyDescent="0.3">
      <c r="A529" s="214">
        <v>694</v>
      </c>
      <c r="B529" s="104" t="s">
        <v>1415</v>
      </c>
      <c r="C529" s="217" t="s">
        <v>18</v>
      </c>
      <c r="D529" s="208">
        <v>391500</v>
      </c>
      <c r="E529" s="74">
        <f>+D529*0.0562</f>
        <v>22002.3</v>
      </c>
      <c r="F529" s="75">
        <f>+E529+D529</f>
        <v>413502.3</v>
      </c>
      <c r="G529" s="74">
        <f>+F529*0.19</f>
        <v>78565.437000000005</v>
      </c>
      <c r="H529" s="76">
        <f>+G529+F529</f>
        <v>492067.73699999996</v>
      </c>
      <c r="I529" s="105"/>
      <c r="J529" s="106"/>
      <c r="K529" s="107"/>
      <c r="L529" s="80"/>
      <c r="M529" s="81">
        <f t="shared" si="320"/>
        <v>0</v>
      </c>
      <c r="N529" s="81"/>
      <c r="O529" s="83">
        <f t="shared" si="321"/>
        <v>0</v>
      </c>
      <c r="P529" s="83">
        <f t="shared" si="322"/>
        <v>0</v>
      </c>
      <c r="Q529" s="108"/>
      <c r="R529" s="80"/>
      <c r="S529" s="81">
        <f t="shared" si="323"/>
        <v>0</v>
      </c>
      <c r="T529" s="81"/>
      <c r="U529" s="83">
        <f t="shared" si="324"/>
        <v>0</v>
      </c>
      <c r="V529" s="83">
        <f t="shared" si="325"/>
        <v>0</v>
      </c>
      <c r="W529" s="109"/>
      <c r="X529" s="80"/>
      <c r="Y529" s="81">
        <f t="shared" si="326"/>
        <v>0</v>
      </c>
      <c r="Z529" s="81"/>
      <c r="AA529" s="83">
        <f t="shared" si="327"/>
        <v>0</v>
      </c>
      <c r="AB529" s="83">
        <f t="shared" si="328"/>
        <v>0</v>
      </c>
      <c r="AC529" s="109"/>
      <c r="AD529" s="85" t="e">
        <f t="shared" si="310"/>
        <v>#DIV/0!</v>
      </c>
      <c r="AE529" s="86"/>
      <c r="AF529" s="87"/>
      <c r="AG529" s="87"/>
      <c r="AH529" s="114"/>
      <c r="AI529" s="86"/>
      <c r="AJ529" s="87"/>
      <c r="AK529" s="87"/>
      <c r="AL529" s="114"/>
      <c r="AM529" s="86"/>
      <c r="AN529" s="87"/>
      <c r="AO529" s="87"/>
      <c r="AP529" s="91"/>
      <c r="AQ529" s="86"/>
      <c r="AR529" s="87"/>
      <c r="AS529" s="87"/>
      <c r="AT529" s="91"/>
      <c r="AU529" s="86"/>
      <c r="AV529" s="87"/>
      <c r="AW529" s="87"/>
      <c r="AX529" s="197"/>
      <c r="AY529" s="243"/>
      <c r="AZ529" s="92"/>
      <c r="BA529" s="29"/>
      <c r="BB529" s="99">
        <f>+F529*1.09</f>
        <v>450717.50700000004</v>
      </c>
      <c r="BC529" s="93"/>
      <c r="BD529" s="93"/>
      <c r="BE529" s="93"/>
      <c r="BF529" s="93"/>
      <c r="BG529" s="93"/>
      <c r="BH529" s="93"/>
      <c r="BI529" s="93"/>
      <c r="BJ529" s="93"/>
      <c r="BK529" s="94">
        <f t="shared" si="311"/>
        <v>1</v>
      </c>
      <c r="BM529" s="95">
        <f t="shared" si="312"/>
        <v>450717.50700000004</v>
      </c>
      <c r="BN529" s="96">
        <f t="shared" si="313"/>
        <v>450717.50700000004</v>
      </c>
      <c r="BO529" s="248">
        <f t="shared" si="309"/>
        <v>450717.50700000004</v>
      </c>
      <c r="BP529" s="183">
        <f t="shared" si="314"/>
        <v>450717.50700000004</v>
      </c>
      <c r="BQ529" s="184">
        <f t="shared" si="315"/>
        <v>0</v>
      </c>
      <c r="BR529" s="232">
        <f t="shared" si="316"/>
        <v>0</v>
      </c>
      <c r="BS529" s="184"/>
      <c r="BT529" s="97"/>
      <c r="BU529" s="171">
        <f t="shared" si="317"/>
        <v>450718</v>
      </c>
      <c r="BV529" s="175">
        <f t="shared" si="318"/>
        <v>85636</v>
      </c>
      <c r="BW529" s="176">
        <f t="shared" si="319"/>
        <v>536354</v>
      </c>
    </row>
    <row r="530" spans="1:76" s="35" customFormat="1" ht="84.95" customHeight="1" x14ac:dyDescent="0.3">
      <c r="A530" s="214">
        <v>695</v>
      </c>
      <c r="B530" s="104" t="s">
        <v>1514</v>
      </c>
      <c r="C530" s="217" t="s">
        <v>18</v>
      </c>
      <c r="D530" s="206"/>
      <c r="E530" s="74"/>
      <c r="F530" s="75"/>
      <c r="G530" s="74"/>
      <c r="H530" s="76"/>
      <c r="I530" s="105"/>
      <c r="J530" s="106"/>
      <c r="K530" s="107"/>
      <c r="L530" s="80"/>
      <c r="M530" s="81">
        <f t="shared" si="320"/>
        <v>0</v>
      </c>
      <c r="N530" s="82"/>
      <c r="O530" s="83">
        <f t="shared" si="321"/>
        <v>0</v>
      </c>
      <c r="P530" s="83">
        <f t="shared" si="322"/>
        <v>0</v>
      </c>
      <c r="Q530" s="108"/>
      <c r="R530" s="80"/>
      <c r="S530" s="81">
        <f t="shared" si="323"/>
        <v>0</v>
      </c>
      <c r="T530" s="82"/>
      <c r="U530" s="83">
        <f t="shared" si="324"/>
        <v>0</v>
      </c>
      <c r="V530" s="83">
        <f t="shared" si="325"/>
        <v>0</v>
      </c>
      <c r="W530" s="109"/>
      <c r="X530" s="80"/>
      <c r="Y530" s="81">
        <f t="shared" si="326"/>
        <v>0</v>
      </c>
      <c r="Z530" s="82"/>
      <c r="AA530" s="83">
        <f t="shared" si="327"/>
        <v>0</v>
      </c>
      <c r="AB530" s="83">
        <f t="shared" si="328"/>
        <v>0</v>
      </c>
      <c r="AC530" s="109"/>
      <c r="AD530" s="85" t="e">
        <f t="shared" si="310"/>
        <v>#DIV/0!</v>
      </c>
      <c r="AE530" s="86"/>
      <c r="AF530" s="87"/>
      <c r="AG530" s="88"/>
      <c r="AH530" s="114"/>
      <c r="AI530" s="86"/>
      <c r="AJ530" s="87"/>
      <c r="AK530" s="88"/>
      <c r="AL530" s="114"/>
      <c r="AM530" s="86">
        <v>747.89915966386559</v>
      </c>
      <c r="AN530" s="87">
        <f>+AM530*0.19</f>
        <v>142.10084033613447</v>
      </c>
      <c r="AO530" s="90">
        <f>+AN530+AM530</f>
        <v>890</v>
      </c>
      <c r="AP530" s="91" t="s">
        <v>1416</v>
      </c>
      <c r="AQ530" s="86"/>
      <c r="AR530" s="87"/>
      <c r="AS530" s="90"/>
      <c r="AT530" s="91"/>
      <c r="AU530" s="86"/>
      <c r="AV530" s="87"/>
      <c r="AW530" s="90"/>
      <c r="AX530" s="197"/>
      <c r="AY530" s="243"/>
      <c r="AZ530" s="92"/>
      <c r="BA530" s="29"/>
      <c r="BB530" s="99"/>
      <c r="BC530" s="93"/>
      <c r="BD530" s="93"/>
      <c r="BE530" s="93"/>
      <c r="BF530" s="93"/>
      <c r="BG530" s="93"/>
      <c r="BH530" s="93">
        <f>+AM530</f>
        <v>747.89915966386559</v>
      </c>
      <c r="BI530" s="93"/>
      <c r="BJ530" s="93"/>
      <c r="BK530" s="94">
        <f t="shared" si="311"/>
        <v>1</v>
      </c>
      <c r="BM530" s="95">
        <f t="shared" si="312"/>
        <v>747.89915966386559</v>
      </c>
      <c r="BN530" s="96">
        <f t="shared" si="313"/>
        <v>747.89915966386559</v>
      </c>
      <c r="BO530" s="248">
        <f t="shared" si="309"/>
        <v>747.89915966386559</v>
      </c>
      <c r="BP530" s="183">
        <f t="shared" si="314"/>
        <v>747.89915966386559</v>
      </c>
      <c r="BQ530" s="184">
        <f t="shared" si="315"/>
        <v>0</v>
      </c>
      <c r="BR530" s="232">
        <f t="shared" si="316"/>
        <v>0</v>
      </c>
      <c r="BS530" s="184"/>
      <c r="BT530" s="97"/>
      <c r="BU530" s="171">
        <f t="shared" si="317"/>
        <v>748</v>
      </c>
      <c r="BV530" s="175">
        <f t="shared" si="318"/>
        <v>142</v>
      </c>
      <c r="BW530" s="176">
        <f t="shared" si="319"/>
        <v>890</v>
      </c>
    </row>
    <row r="531" spans="1:76" s="35" customFormat="1" ht="84.95" customHeight="1" x14ac:dyDescent="0.3">
      <c r="A531" s="214">
        <v>696</v>
      </c>
      <c r="B531" s="104" t="s">
        <v>1417</v>
      </c>
      <c r="C531" s="217" t="s">
        <v>18</v>
      </c>
      <c r="D531" s="206"/>
      <c r="E531" s="74"/>
      <c r="F531" s="75"/>
      <c r="G531" s="74"/>
      <c r="H531" s="76"/>
      <c r="I531" s="105"/>
      <c r="J531" s="106"/>
      <c r="K531" s="107"/>
      <c r="L531" s="80"/>
      <c r="M531" s="81">
        <f t="shared" si="320"/>
        <v>0</v>
      </c>
      <c r="N531" s="82"/>
      <c r="O531" s="83">
        <f t="shared" si="321"/>
        <v>0</v>
      </c>
      <c r="P531" s="83">
        <f t="shared" si="322"/>
        <v>0</v>
      </c>
      <c r="Q531" s="108"/>
      <c r="R531" s="80"/>
      <c r="S531" s="81">
        <f t="shared" si="323"/>
        <v>0</v>
      </c>
      <c r="T531" s="82"/>
      <c r="U531" s="83">
        <f t="shared" si="324"/>
        <v>0</v>
      </c>
      <c r="V531" s="83">
        <f t="shared" si="325"/>
        <v>0</v>
      </c>
      <c r="W531" s="109"/>
      <c r="X531" s="80"/>
      <c r="Y531" s="81">
        <f t="shared" si="326"/>
        <v>0</v>
      </c>
      <c r="Z531" s="82"/>
      <c r="AA531" s="83">
        <f t="shared" si="327"/>
        <v>0</v>
      </c>
      <c r="AB531" s="83">
        <f t="shared" si="328"/>
        <v>0</v>
      </c>
      <c r="AC531" s="109"/>
      <c r="AD531" s="85" t="e">
        <f t="shared" si="310"/>
        <v>#DIV/0!</v>
      </c>
      <c r="AE531" s="86"/>
      <c r="AF531" s="87"/>
      <c r="AG531" s="88"/>
      <c r="AH531" s="114"/>
      <c r="AI531" s="86"/>
      <c r="AJ531" s="87"/>
      <c r="AK531" s="88"/>
      <c r="AL531" s="114"/>
      <c r="AM531" s="86">
        <v>5840.3361344537816</v>
      </c>
      <c r="AN531" s="87">
        <f>+AM531*0.19</f>
        <v>1109.6638655462184</v>
      </c>
      <c r="AO531" s="90">
        <f>+AN531+AM531</f>
        <v>6950</v>
      </c>
      <c r="AP531" s="91" t="s">
        <v>1418</v>
      </c>
      <c r="AQ531" s="86"/>
      <c r="AR531" s="87"/>
      <c r="AS531" s="90"/>
      <c r="AT531" s="91"/>
      <c r="AU531" s="86"/>
      <c r="AV531" s="87"/>
      <c r="AW531" s="90"/>
      <c r="AX531" s="197"/>
      <c r="AY531" s="243"/>
      <c r="AZ531" s="92"/>
      <c r="BA531" s="29"/>
      <c r="BB531" s="99"/>
      <c r="BC531" s="93"/>
      <c r="BD531" s="93"/>
      <c r="BE531" s="93"/>
      <c r="BF531" s="93"/>
      <c r="BG531" s="93"/>
      <c r="BH531" s="93">
        <f>+AM531</f>
        <v>5840.3361344537816</v>
      </c>
      <c r="BI531" s="93"/>
      <c r="BJ531" s="93"/>
      <c r="BK531" s="94">
        <f t="shared" si="311"/>
        <v>1</v>
      </c>
      <c r="BM531" s="95">
        <f t="shared" si="312"/>
        <v>5840.3361344537816</v>
      </c>
      <c r="BN531" s="96">
        <f t="shared" si="313"/>
        <v>5840.3361344537816</v>
      </c>
      <c r="BO531" s="248">
        <f t="shared" si="309"/>
        <v>5840.3361344537816</v>
      </c>
      <c r="BP531" s="183">
        <f t="shared" si="314"/>
        <v>5840.3361344537816</v>
      </c>
      <c r="BQ531" s="184">
        <f t="shared" si="315"/>
        <v>0</v>
      </c>
      <c r="BR531" s="232">
        <f t="shared" si="316"/>
        <v>0</v>
      </c>
      <c r="BS531" s="184"/>
      <c r="BT531" s="97"/>
      <c r="BU531" s="171">
        <f t="shared" si="317"/>
        <v>5840</v>
      </c>
      <c r="BV531" s="175">
        <f t="shared" si="318"/>
        <v>1110</v>
      </c>
      <c r="BW531" s="176">
        <f t="shared" si="319"/>
        <v>6950</v>
      </c>
    </row>
    <row r="532" spans="1:76" s="35" customFormat="1" ht="84.95" customHeight="1" x14ac:dyDescent="0.3">
      <c r="A532" s="214">
        <v>697</v>
      </c>
      <c r="B532" s="104" t="s">
        <v>1419</v>
      </c>
      <c r="C532" s="217" t="s">
        <v>18</v>
      </c>
      <c r="D532" s="206"/>
      <c r="E532" s="74"/>
      <c r="F532" s="75"/>
      <c r="G532" s="74"/>
      <c r="H532" s="76"/>
      <c r="I532" s="105"/>
      <c r="J532" s="106"/>
      <c r="K532" s="107"/>
      <c r="L532" s="80"/>
      <c r="M532" s="81">
        <f t="shared" si="320"/>
        <v>0</v>
      </c>
      <c r="N532" s="82"/>
      <c r="O532" s="83">
        <f t="shared" si="321"/>
        <v>0</v>
      </c>
      <c r="P532" s="83">
        <f t="shared" si="322"/>
        <v>0</v>
      </c>
      <c r="Q532" s="108"/>
      <c r="R532" s="80"/>
      <c r="S532" s="81">
        <f t="shared" si="323"/>
        <v>0</v>
      </c>
      <c r="T532" s="82"/>
      <c r="U532" s="83">
        <f t="shared" si="324"/>
        <v>0</v>
      </c>
      <c r="V532" s="83">
        <f t="shared" si="325"/>
        <v>0</v>
      </c>
      <c r="W532" s="109"/>
      <c r="X532" s="80"/>
      <c r="Y532" s="81">
        <f t="shared" si="326"/>
        <v>0</v>
      </c>
      <c r="Z532" s="82"/>
      <c r="AA532" s="83">
        <f t="shared" si="327"/>
        <v>0</v>
      </c>
      <c r="AB532" s="83">
        <f t="shared" si="328"/>
        <v>0</v>
      </c>
      <c r="AC532" s="109"/>
      <c r="AD532" s="85" t="e">
        <f t="shared" si="310"/>
        <v>#DIV/0!</v>
      </c>
      <c r="AE532" s="86"/>
      <c r="AF532" s="87"/>
      <c r="AG532" s="88"/>
      <c r="AH532" s="114"/>
      <c r="AI532" s="86"/>
      <c r="AJ532" s="87"/>
      <c r="AK532" s="88"/>
      <c r="AL532" s="114"/>
      <c r="AM532" s="86"/>
      <c r="AN532" s="87"/>
      <c r="AO532" s="90"/>
      <c r="AP532" s="91"/>
      <c r="AQ532" s="136">
        <v>8394.957983193277</v>
      </c>
      <c r="AR532" s="137">
        <v>1595.042016806723</v>
      </c>
      <c r="AS532" s="138">
        <v>9990</v>
      </c>
      <c r="AT532" s="91" t="s">
        <v>1420</v>
      </c>
      <c r="AU532" s="86"/>
      <c r="AV532" s="87"/>
      <c r="AW532" s="90"/>
      <c r="AX532" s="197"/>
      <c r="AY532" s="243"/>
      <c r="AZ532" s="92"/>
      <c r="BA532" s="29"/>
      <c r="BB532" s="99"/>
      <c r="BC532" s="93"/>
      <c r="BD532" s="93"/>
      <c r="BE532" s="93"/>
      <c r="BF532" s="93"/>
      <c r="BG532" s="93"/>
      <c r="BH532" s="93"/>
      <c r="BI532" s="93">
        <f>+AQ532</f>
        <v>8394.957983193277</v>
      </c>
      <c r="BJ532" s="93"/>
      <c r="BK532" s="94">
        <f t="shared" si="311"/>
        <v>1</v>
      </c>
      <c r="BM532" s="95">
        <f t="shared" si="312"/>
        <v>8394.957983193277</v>
      </c>
      <c r="BN532" s="96">
        <f t="shared" si="313"/>
        <v>8394.957983193277</v>
      </c>
      <c r="BO532" s="248">
        <f t="shared" si="309"/>
        <v>8394.957983193277</v>
      </c>
      <c r="BP532" s="183">
        <f t="shared" si="314"/>
        <v>8394.957983193277</v>
      </c>
      <c r="BQ532" s="184">
        <f t="shared" si="315"/>
        <v>0</v>
      </c>
      <c r="BR532" s="232">
        <f t="shared" si="316"/>
        <v>0</v>
      </c>
      <c r="BS532" s="184"/>
      <c r="BT532" s="97"/>
      <c r="BU532" s="171">
        <f t="shared" si="317"/>
        <v>8395</v>
      </c>
      <c r="BV532" s="175">
        <f t="shared" si="318"/>
        <v>1595</v>
      </c>
      <c r="BW532" s="176">
        <f t="shared" si="319"/>
        <v>9990</v>
      </c>
    </row>
    <row r="533" spans="1:76" s="35" customFormat="1" ht="84.95" customHeight="1" x14ac:dyDescent="0.3">
      <c r="A533" s="214">
        <v>698</v>
      </c>
      <c r="B533" s="104" t="s">
        <v>1421</v>
      </c>
      <c r="C533" s="217" t="s">
        <v>1422</v>
      </c>
      <c r="D533" s="206"/>
      <c r="E533" s="74"/>
      <c r="F533" s="75"/>
      <c r="G533" s="74"/>
      <c r="H533" s="76"/>
      <c r="I533" s="105"/>
      <c r="J533" s="106"/>
      <c r="K533" s="107"/>
      <c r="L533" s="80"/>
      <c r="M533" s="81">
        <f t="shared" si="320"/>
        <v>0</v>
      </c>
      <c r="N533" s="82"/>
      <c r="O533" s="83">
        <f t="shared" si="321"/>
        <v>0</v>
      </c>
      <c r="P533" s="83">
        <f t="shared" si="322"/>
        <v>0</v>
      </c>
      <c r="Q533" s="108"/>
      <c r="R533" s="80"/>
      <c r="S533" s="81">
        <f t="shared" si="323"/>
        <v>0</v>
      </c>
      <c r="T533" s="82"/>
      <c r="U533" s="83">
        <f t="shared" si="324"/>
        <v>0</v>
      </c>
      <c r="V533" s="83">
        <f t="shared" si="325"/>
        <v>0</v>
      </c>
      <c r="W533" s="109"/>
      <c r="X533" s="80"/>
      <c r="Y533" s="81">
        <f t="shared" si="326"/>
        <v>0</v>
      </c>
      <c r="Z533" s="82"/>
      <c r="AA533" s="83">
        <f t="shared" si="327"/>
        <v>0</v>
      </c>
      <c r="AB533" s="83">
        <f t="shared" si="328"/>
        <v>0</v>
      </c>
      <c r="AC533" s="109"/>
      <c r="AD533" s="85" t="e">
        <f t="shared" si="310"/>
        <v>#DIV/0!</v>
      </c>
      <c r="AE533" s="86"/>
      <c r="AF533" s="87"/>
      <c r="AG533" s="88"/>
      <c r="AH533" s="114"/>
      <c r="AI533" s="86"/>
      <c r="AJ533" s="87"/>
      <c r="AK533" s="88"/>
      <c r="AL533" s="114"/>
      <c r="AM533" s="86">
        <v>225966.38655462186</v>
      </c>
      <c r="AN533" s="87">
        <f>+AM533*0.19</f>
        <v>42933.613445378156</v>
      </c>
      <c r="AO533" s="90">
        <f>+AN533+AM533</f>
        <v>268900</v>
      </c>
      <c r="AP533" s="91" t="s">
        <v>1423</v>
      </c>
      <c r="AQ533" s="86"/>
      <c r="AR533" s="87"/>
      <c r="AS533" s="90"/>
      <c r="AT533" s="91"/>
      <c r="AU533" s="86"/>
      <c r="AV533" s="87"/>
      <c r="AW533" s="90"/>
      <c r="AX533" s="197"/>
      <c r="AY533" s="243"/>
      <c r="AZ533" s="92"/>
      <c r="BA533" s="29"/>
      <c r="BB533" s="99"/>
      <c r="BC533" s="93"/>
      <c r="BD533" s="93"/>
      <c r="BE533" s="93"/>
      <c r="BF533" s="93"/>
      <c r="BG533" s="93"/>
      <c r="BH533" s="93">
        <f>+AM533</f>
        <v>225966.38655462186</v>
      </c>
      <c r="BI533" s="93"/>
      <c r="BJ533" s="93"/>
      <c r="BK533" s="94">
        <f t="shared" si="311"/>
        <v>1</v>
      </c>
      <c r="BM533" s="95">
        <f t="shared" si="312"/>
        <v>225966.38655462186</v>
      </c>
      <c r="BN533" s="96">
        <f t="shared" si="313"/>
        <v>225966.38655462186</v>
      </c>
      <c r="BO533" s="248">
        <f t="shared" si="309"/>
        <v>225966.38655462186</v>
      </c>
      <c r="BP533" s="183">
        <f t="shared" si="314"/>
        <v>225966.38655462186</v>
      </c>
      <c r="BQ533" s="184">
        <f t="shared" si="315"/>
        <v>0</v>
      </c>
      <c r="BR533" s="232">
        <f t="shared" si="316"/>
        <v>0</v>
      </c>
      <c r="BS533" s="184"/>
      <c r="BT533" s="97"/>
      <c r="BU533" s="171">
        <f t="shared" si="317"/>
        <v>225966</v>
      </c>
      <c r="BV533" s="175">
        <f t="shared" si="318"/>
        <v>42934</v>
      </c>
      <c r="BW533" s="176">
        <f t="shared" si="319"/>
        <v>268900</v>
      </c>
    </row>
    <row r="534" spans="1:76" s="35" customFormat="1" ht="84.95" customHeight="1" x14ac:dyDescent="0.3">
      <c r="A534" s="214">
        <v>699</v>
      </c>
      <c r="B534" s="104" t="s">
        <v>1424</v>
      </c>
      <c r="C534" s="217" t="s">
        <v>1425</v>
      </c>
      <c r="D534" s="206"/>
      <c r="E534" s="74"/>
      <c r="F534" s="75"/>
      <c r="G534" s="74"/>
      <c r="H534" s="76"/>
      <c r="I534" s="105"/>
      <c r="J534" s="106"/>
      <c r="K534" s="107"/>
      <c r="L534" s="80"/>
      <c r="M534" s="81">
        <f t="shared" si="320"/>
        <v>0</v>
      </c>
      <c r="N534" s="82"/>
      <c r="O534" s="83">
        <f t="shared" si="321"/>
        <v>0</v>
      </c>
      <c r="P534" s="83">
        <f t="shared" si="322"/>
        <v>0</v>
      </c>
      <c r="Q534" s="108"/>
      <c r="R534" s="80"/>
      <c r="S534" s="81">
        <f t="shared" si="323"/>
        <v>0</v>
      </c>
      <c r="T534" s="82"/>
      <c r="U534" s="83">
        <f t="shared" si="324"/>
        <v>0</v>
      </c>
      <c r="V534" s="83">
        <f t="shared" si="325"/>
        <v>0</v>
      </c>
      <c r="W534" s="109"/>
      <c r="X534" s="80"/>
      <c r="Y534" s="81">
        <f t="shared" si="326"/>
        <v>0</v>
      </c>
      <c r="Z534" s="82"/>
      <c r="AA534" s="83">
        <f t="shared" si="327"/>
        <v>0</v>
      </c>
      <c r="AB534" s="83">
        <f t="shared" si="328"/>
        <v>0</v>
      </c>
      <c r="AC534" s="109"/>
      <c r="AD534" s="85" t="e">
        <f t="shared" si="310"/>
        <v>#DIV/0!</v>
      </c>
      <c r="AE534" s="86"/>
      <c r="AF534" s="87"/>
      <c r="AG534" s="88"/>
      <c r="AH534" s="114"/>
      <c r="AI534" s="86"/>
      <c r="AJ534" s="87"/>
      <c r="AK534" s="88"/>
      <c r="AL534" s="114"/>
      <c r="AM534" s="86">
        <v>79747.899159663866</v>
      </c>
      <c r="AN534" s="87">
        <f>+AM534*0.19</f>
        <v>15152.100840336134</v>
      </c>
      <c r="AO534" s="90">
        <f>+AN534+AM534</f>
        <v>94900</v>
      </c>
      <c r="AP534" s="91" t="s">
        <v>1426</v>
      </c>
      <c r="AQ534" s="86"/>
      <c r="AR534" s="87"/>
      <c r="AS534" s="90"/>
      <c r="AT534" s="91"/>
      <c r="AU534" s="86"/>
      <c r="AV534" s="87"/>
      <c r="AW534" s="90"/>
      <c r="AX534" s="197"/>
      <c r="AY534" s="243"/>
      <c r="AZ534" s="92"/>
      <c r="BA534" s="29"/>
      <c r="BB534" s="99"/>
      <c r="BC534" s="93"/>
      <c r="BD534" s="93"/>
      <c r="BE534" s="93"/>
      <c r="BF534" s="93"/>
      <c r="BG534" s="93"/>
      <c r="BH534" s="93">
        <f>+AM534</f>
        <v>79747.899159663866</v>
      </c>
      <c r="BI534" s="93"/>
      <c r="BJ534" s="93"/>
      <c r="BK534" s="94">
        <f t="shared" si="311"/>
        <v>1</v>
      </c>
      <c r="BM534" s="95">
        <f t="shared" si="312"/>
        <v>79747.899159663866</v>
      </c>
      <c r="BN534" s="96">
        <f t="shared" si="313"/>
        <v>79747.899159663866</v>
      </c>
      <c r="BO534" s="248">
        <f t="shared" si="309"/>
        <v>79747.899159663866</v>
      </c>
      <c r="BP534" s="183">
        <f t="shared" si="314"/>
        <v>79747.899159663866</v>
      </c>
      <c r="BQ534" s="184">
        <f t="shared" si="315"/>
        <v>0</v>
      </c>
      <c r="BR534" s="232">
        <f t="shared" si="316"/>
        <v>0</v>
      </c>
      <c r="BS534" s="184"/>
      <c r="BT534" s="97"/>
      <c r="BU534" s="171">
        <f t="shared" si="317"/>
        <v>79748</v>
      </c>
      <c r="BV534" s="175">
        <f t="shared" si="318"/>
        <v>15152</v>
      </c>
      <c r="BW534" s="176">
        <f t="shared" si="319"/>
        <v>94900</v>
      </c>
    </row>
    <row r="535" spans="1:76" s="35" customFormat="1" ht="84.95" customHeight="1" x14ac:dyDescent="0.3">
      <c r="A535" s="214">
        <v>700</v>
      </c>
      <c r="B535" s="104" t="s">
        <v>1427</v>
      </c>
      <c r="C535" s="217" t="s">
        <v>18</v>
      </c>
      <c r="D535" s="206"/>
      <c r="E535" s="74"/>
      <c r="F535" s="75"/>
      <c r="G535" s="74"/>
      <c r="H535" s="76"/>
      <c r="I535" s="105"/>
      <c r="J535" s="106"/>
      <c r="K535" s="107"/>
      <c r="L535" s="80"/>
      <c r="M535" s="81">
        <f t="shared" si="320"/>
        <v>0</v>
      </c>
      <c r="N535" s="82"/>
      <c r="O535" s="83">
        <f t="shared" si="321"/>
        <v>0</v>
      </c>
      <c r="P535" s="83">
        <f t="shared" si="322"/>
        <v>0</v>
      </c>
      <c r="Q535" s="108"/>
      <c r="R535" s="80"/>
      <c r="S535" s="81">
        <f t="shared" si="323"/>
        <v>0</v>
      </c>
      <c r="T535" s="82"/>
      <c r="U535" s="83">
        <f t="shared" si="324"/>
        <v>0</v>
      </c>
      <c r="V535" s="83">
        <f t="shared" si="325"/>
        <v>0</v>
      </c>
      <c r="W535" s="109"/>
      <c r="X535" s="80"/>
      <c r="Y535" s="81">
        <f t="shared" si="326"/>
        <v>0</v>
      </c>
      <c r="Z535" s="82"/>
      <c r="AA535" s="83">
        <f t="shared" si="327"/>
        <v>0</v>
      </c>
      <c r="AB535" s="83">
        <f t="shared" si="328"/>
        <v>0</v>
      </c>
      <c r="AC535" s="109"/>
      <c r="AD535" s="85" t="e">
        <f t="shared" si="310"/>
        <v>#DIV/0!</v>
      </c>
      <c r="AE535" s="86"/>
      <c r="AF535" s="87"/>
      <c r="AG535" s="88"/>
      <c r="AH535" s="114"/>
      <c r="AI535" s="86"/>
      <c r="AJ535" s="87"/>
      <c r="AK535" s="88"/>
      <c r="AL535" s="114"/>
      <c r="AM535" s="86">
        <v>68823.529411764714</v>
      </c>
      <c r="AN535" s="87">
        <f>+AM535*0.19</f>
        <v>13076.470588235296</v>
      </c>
      <c r="AO535" s="90">
        <f>+AN535+AM535</f>
        <v>81900.000000000015</v>
      </c>
      <c r="AP535" s="91" t="s">
        <v>1428</v>
      </c>
      <c r="AQ535" s="86"/>
      <c r="AR535" s="87"/>
      <c r="AS535" s="90"/>
      <c r="AT535" s="91"/>
      <c r="AU535" s="86"/>
      <c r="AV535" s="87"/>
      <c r="AW535" s="90"/>
      <c r="AX535" s="197"/>
      <c r="AY535" s="243"/>
      <c r="AZ535" s="92"/>
      <c r="BA535" s="29"/>
      <c r="BB535" s="99"/>
      <c r="BC535" s="93"/>
      <c r="BD535" s="93"/>
      <c r="BE535" s="93"/>
      <c r="BF535" s="93"/>
      <c r="BG535" s="93"/>
      <c r="BH535" s="93">
        <f>+AM535</f>
        <v>68823.529411764714</v>
      </c>
      <c r="BI535" s="93"/>
      <c r="BJ535" s="93"/>
      <c r="BK535" s="94">
        <f t="shared" si="311"/>
        <v>1</v>
      </c>
      <c r="BM535" s="95">
        <f t="shared" si="312"/>
        <v>68823.529411764714</v>
      </c>
      <c r="BN535" s="96">
        <f t="shared" si="313"/>
        <v>68823.529411764714</v>
      </c>
      <c r="BO535" s="248">
        <f t="shared" si="309"/>
        <v>68823.529411764714</v>
      </c>
      <c r="BP535" s="183">
        <f t="shared" si="314"/>
        <v>68823.529411764714</v>
      </c>
      <c r="BQ535" s="184">
        <f t="shared" si="315"/>
        <v>0</v>
      </c>
      <c r="BR535" s="232">
        <f t="shared" si="316"/>
        <v>0</v>
      </c>
      <c r="BS535" s="184"/>
      <c r="BT535" s="97"/>
      <c r="BU535" s="171">
        <f t="shared" si="317"/>
        <v>68824</v>
      </c>
      <c r="BV535" s="175">
        <f t="shared" si="318"/>
        <v>13077</v>
      </c>
      <c r="BW535" s="176">
        <f t="shared" si="319"/>
        <v>81901</v>
      </c>
    </row>
    <row r="536" spans="1:76" s="35" customFormat="1" ht="84.95" customHeight="1" x14ac:dyDescent="0.3">
      <c r="A536" s="214">
        <v>701</v>
      </c>
      <c r="B536" s="104" t="s">
        <v>1429</v>
      </c>
      <c r="C536" s="217" t="s">
        <v>18</v>
      </c>
      <c r="D536" s="206"/>
      <c r="E536" s="74"/>
      <c r="F536" s="75"/>
      <c r="G536" s="74"/>
      <c r="H536" s="76"/>
      <c r="I536" s="105"/>
      <c r="J536" s="106"/>
      <c r="K536" s="107"/>
      <c r="L536" s="80"/>
      <c r="M536" s="81">
        <f t="shared" si="320"/>
        <v>0</v>
      </c>
      <c r="N536" s="82"/>
      <c r="O536" s="83">
        <f t="shared" si="321"/>
        <v>0</v>
      </c>
      <c r="P536" s="83">
        <f t="shared" si="322"/>
        <v>0</v>
      </c>
      <c r="Q536" s="108"/>
      <c r="R536" s="80"/>
      <c r="S536" s="81">
        <f t="shared" si="323"/>
        <v>0</v>
      </c>
      <c r="T536" s="82"/>
      <c r="U536" s="83">
        <f t="shared" si="324"/>
        <v>0</v>
      </c>
      <c r="V536" s="83">
        <f t="shared" si="325"/>
        <v>0</v>
      </c>
      <c r="W536" s="109"/>
      <c r="X536" s="80"/>
      <c r="Y536" s="81">
        <f t="shared" si="326"/>
        <v>0</v>
      </c>
      <c r="Z536" s="82"/>
      <c r="AA536" s="83">
        <f t="shared" si="327"/>
        <v>0</v>
      </c>
      <c r="AB536" s="83">
        <f t="shared" si="328"/>
        <v>0</v>
      </c>
      <c r="AC536" s="109"/>
      <c r="AD536" s="85" t="e">
        <f t="shared" si="310"/>
        <v>#DIV/0!</v>
      </c>
      <c r="AE536" s="86"/>
      <c r="AF536" s="87"/>
      <c r="AG536" s="88"/>
      <c r="AH536" s="114"/>
      <c r="AI536" s="86"/>
      <c r="AJ536" s="87"/>
      <c r="AK536" s="88"/>
      <c r="AL536" s="114"/>
      <c r="AM536" s="86">
        <v>42773.10924369748</v>
      </c>
      <c r="AN536" s="87">
        <f>+AM536*0.19</f>
        <v>8126.8907563025214</v>
      </c>
      <c r="AO536" s="90">
        <f>+AN536+AM536</f>
        <v>50900</v>
      </c>
      <c r="AP536" s="91" t="s">
        <v>1430</v>
      </c>
      <c r="AQ536" s="86"/>
      <c r="AR536" s="87"/>
      <c r="AS536" s="90"/>
      <c r="AT536" s="91"/>
      <c r="AU536" s="86"/>
      <c r="AV536" s="87"/>
      <c r="AW536" s="90"/>
      <c r="AX536" s="197"/>
      <c r="AY536" s="243"/>
      <c r="AZ536" s="92"/>
      <c r="BA536" s="29"/>
      <c r="BB536" s="99"/>
      <c r="BC536" s="93"/>
      <c r="BD536" s="93"/>
      <c r="BE536" s="93"/>
      <c r="BF536" s="93"/>
      <c r="BG536" s="93"/>
      <c r="BH536" s="93">
        <f>+AM536</f>
        <v>42773.10924369748</v>
      </c>
      <c r="BI536" s="93"/>
      <c r="BJ536" s="93"/>
      <c r="BK536" s="94">
        <f t="shared" si="311"/>
        <v>1</v>
      </c>
      <c r="BM536" s="95">
        <f t="shared" si="312"/>
        <v>42773.10924369748</v>
      </c>
      <c r="BN536" s="96">
        <f t="shared" si="313"/>
        <v>42773.10924369748</v>
      </c>
      <c r="BO536" s="248">
        <f t="shared" si="309"/>
        <v>42773.10924369748</v>
      </c>
      <c r="BP536" s="183">
        <f t="shared" si="314"/>
        <v>42773.10924369748</v>
      </c>
      <c r="BQ536" s="184">
        <f t="shared" si="315"/>
        <v>0</v>
      </c>
      <c r="BR536" s="232">
        <f t="shared" si="316"/>
        <v>0</v>
      </c>
      <c r="BS536" s="184"/>
      <c r="BT536" s="97"/>
      <c r="BU536" s="171">
        <f t="shared" si="317"/>
        <v>42773</v>
      </c>
      <c r="BV536" s="175">
        <f t="shared" si="318"/>
        <v>8127</v>
      </c>
      <c r="BW536" s="176">
        <f t="shared" si="319"/>
        <v>50900</v>
      </c>
    </row>
    <row r="537" spans="1:76" s="35" customFormat="1" ht="84.95" customHeight="1" x14ac:dyDescent="0.3">
      <c r="A537" s="214">
        <v>702</v>
      </c>
      <c r="B537" s="104" t="s">
        <v>1431</v>
      </c>
      <c r="C537" s="217" t="s">
        <v>18</v>
      </c>
      <c r="D537" s="206"/>
      <c r="E537" s="74"/>
      <c r="F537" s="75"/>
      <c r="G537" s="74"/>
      <c r="H537" s="76"/>
      <c r="I537" s="105"/>
      <c r="J537" s="106"/>
      <c r="K537" s="107"/>
      <c r="L537" s="80"/>
      <c r="M537" s="81">
        <f t="shared" si="320"/>
        <v>0</v>
      </c>
      <c r="N537" s="82"/>
      <c r="O537" s="83">
        <f t="shared" si="321"/>
        <v>0</v>
      </c>
      <c r="P537" s="83">
        <f t="shared" si="322"/>
        <v>0</v>
      </c>
      <c r="Q537" s="108"/>
      <c r="R537" s="80"/>
      <c r="S537" s="81">
        <f t="shared" si="323"/>
        <v>0</v>
      </c>
      <c r="T537" s="82"/>
      <c r="U537" s="83">
        <f t="shared" si="324"/>
        <v>0</v>
      </c>
      <c r="V537" s="83">
        <f t="shared" si="325"/>
        <v>0</v>
      </c>
      <c r="W537" s="109"/>
      <c r="X537" s="80"/>
      <c r="Y537" s="81">
        <f t="shared" si="326"/>
        <v>0</v>
      </c>
      <c r="Z537" s="82"/>
      <c r="AA537" s="83">
        <f t="shared" si="327"/>
        <v>0</v>
      </c>
      <c r="AB537" s="83">
        <f t="shared" si="328"/>
        <v>0</v>
      </c>
      <c r="AC537" s="109"/>
      <c r="AD537" s="85" t="e">
        <f t="shared" si="310"/>
        <v>#DIV/0!</v>
      </c>
      <c r="AE537" s="86"/>
      <c r="AF537" s="87"/>
      <c r="AG537" s="88"/>
      <c r="AH537" s="114"/>
      <c r="AI537" s="86"/>
      <c r="AJ537" s="87"/>
      <c r="AK537" s="88"/>
      <c r="AL537" s="114"/>
      <c r="AM537" s="86">
        <v>6638.6554621848745</v>
      </c>
      <c r="AN537" s="87">
        <f>+AM537*0.19</f>
        <v>1261.3445378151262</v>
      </c>
      <c r="AO537" s="90">
        <f>+AN537+AM537</f>
        <v>7900.0000000000009</v>
      </c>
      <c r="AP537" s="91" t="s">
        <v>1432</v>
      </c>
      <c r="AQ537" s="136">
        <v>6714.2857142857147</v>
      </c>
      <c r="AR537" s="137">
        <v>1275.7142857142853</v>
      </c>
      <c r="AS537" s="138">
        <v>7990</v>
      </c>
      <c r="AT537" s="91" t="s">
        <v>1433</v>
      </c>
      <c r="AU537" s="86"/>
      <c r="AV537" s="87"/>
      <c r="AW537" s="90"/>
      <c r="AX537" s="197"/>
      <c r="AY537" s="243"/>
      <c r="AZ537" s="92"/>
      <c r="BA537" s="29"/>
      <c r="BB537" s="99"/>
      <c r="BC537" s="93"/>
      <c r="BD537" s="93"/>
      <c r="BE537" s="93"/>
      <c r="BF537" s="93"/>
      <c r="BG537" s="93"/>
      <c r="BH537" s="93">
        <f>+AM537</f>
        <v>6638.6554621848745</v>
      </c>
      <c r="BI537" s="93">
        <f>+AQ537</f>
        <v>6714.2857142857147</v>
      </c>
      <c r="BJ537" s="93"/>
      <c r="BK537" s="94">
        <f t="shared" si="311"/>
        <v>2</v>
      </c>
      <c r="BM537" s="95">
        <f t="shared" si="312"/>
        <v>6676.4705882352946</v>
      </c>
      <c r="BN537" s="96">
        <f t="shared" si="313"/>
        <v>6714.2857142857147</v>
      </c>
      <c r="BO537" s="248">
        <f>(SUM(BB537:BJ537)-BN537)/(BK537-1)</f>
        <v>6638.6554621848745</v>
      </c>
      <c r="BP537" s="183">
        <f t="shared" si="314"/>
        <v>6676.3634960817353</v>
      </c>
      <c r="BQ537" s="184">
        <f t="shared" si="315"/>
        <v>53.478664123352203</v>
      </c>
      <c r="BR537" s="232">
        <f t="shared" si="316"/>
        <v>8.0100201770659674E-3</v>
      </c>
      <c r="BS537" s="184"/>
      <c r="BT537" s="97"/>
      <c r="BU537" s="171">
        <f t="shared" si="317"/>
        <v>6676</v>
      </c>
      <c r="BV537" s="175">
        <f t="shared" si="318"/>
        <v>1268</v>
      </c>
      <c r="BW537" s="176">
        <f t="shared" si="319"/>
        <v>7944</v>
      </c>
    </row>
    <row r="538" spans="1:76" s="35" customFormat="1" ht="84.95" customHeight="1" x14ac:dyDescent="0.3">
      <c r="A538" s="214">
        <v>703</v>
      </c>
      <c r="B538" s="141" t="s">
        <v>1434</v>
      </c>
      <c r="C538" s="217" t="s">
        <v>18</v>
      </c>
      <c r="D538" s="206"/>
      <c r="E538" s="74"/>
      <c r="F538" s="75"/>
      <c r="G538" s="74"/>
      <c r="H538" s="76"/>
      <c r="I538" s="105"/>
      <c r="J538" s="106"/>
      <c r="K538" s="107"/>
      <c r="L538" s="80"/>
      <c r="M538" s="81">
        <f t="shared" si="320"/>
        <v>0</v>
      </c>
      <c r="N538" s="82"/>
      <c r="O538" s="83">
        <f t="shared" si="321"/>
        <v>0</v>
      </c>
      <c r="P538" s="83">
        <f t="shared" si="322"/>
        <v>0</v>
      </c>
      <c r="Q538" s="108"/>
      <c r="R538" s="80"/>
      <c r="S538" s="81">
        <f t="shared" si="323"/>
        <v>0</v>
      </c>
      <c r="T538" s="82"/>
      <c r="U538" s="83">
        <f t="shared" si="324"/>
        <v>0</v>
      </c>
      <c r="V538" s="83">
        <f t="shared" si="325"/>
        <v>0</v>
      </c>
      <c r="W538" s="109"/>
      <c r="X538" s="80"/>
      <c r="Y538" s="81">
        <f t="shared" si="326"/>
        <v>0</v>
      </c>
      <c r="Z538" s="82"/>
      <c r="AA538" s="83">
        <f t="shared" si="327"/>
        <v>0</v>
      </c>
      <c r="AB538" s="83">
        <f t="shared" si="328"/>
        <v>0</v>
      </c>
      <c r="AC538" s="109"/>
      <c r="AD538" s="85" t="e">
        <f t="shared" si="310"/>
        <v>#DIV/0!</v>
      </c>
      <c r="AE538" s="86"/>
      <c r="AF538" s="87"/>
      <c r="AG538" s="88"/>
      <c r="AH538" s="114"/>
      <c r="AI538" s="86"/>
      <c r="AJ538" s="87"/>
      <c r="AK538" s="88"/>
      <c r="AL538" s="114"/>
      <c r="AM538" s="86"/>
      <c r="AN538" s="87"/>
      <c r="AO538" s="90"/>
      <c r="AP538" s="91"/>
      <c r="AQ538" s="136">
        <v>336.1344537815126</v>
      </c>
      <c r="AR538" s="137">
        <v>63.865546218487395</v>
      </c>
      <c r="AS538" s="138">
        <v>400</v>
      </c>
      <c r="AT538" s="91" t="s">
        <v>1435</v>
      </c>
      <c r="AU538" s="86"/>
      <c r="AV538" s="87"/>
      <c r="AW538" s="90"/>
      <c r="AX538" s="197"/>
      <c r="AY538" s="243"/>
      <c r="AZ538" s="92"/>
      <c r="BA538" s="29"/>
      <c r="BB538" s="99"/>
      <c r="BC538" s="93"/>
      <c r="BD538" s="93"/>
      <c r="BE538" s="93"/>
      <c r="BF538" s="93"/>
      <c r="BG538" s="93"/>
      <c r="BH538" s="93"/>
      <c r="BI538" s="93">
        <f>+AQ538</f>
        <v>336.1344537815126</v>
      </c>
      <c r="BJ538" s="93"/>
      <c r="BK538" s="94">
        <f t="shared" si="311"/>
        <v>1</v>
      </c>
      <c r="BM538" s="95">
        <f t="shared" si="312"/>
        <v>336.1344537815126</v>
      </c>
      <c r="BN538" s="96">
        <f t="shared" si="313"/>
        <v>336.1344537815126</v>
      </c>
      <c r="BO538" s="248">
        <f>+BM538</f>
        <v>336.1344537815126</v>
      </c>
      <c r="BP538" s="183">
        <f t="shared" si="314"/>
        <v>336.1344537815126</v>
      </c>
      <c r="BQ538" s="184">
        <f t="shared" si="315"/>
        <v>0</v>
      </c>
      <c r="BR538" s="232">
        <f t="shared" si="316"/>
        <v>0</v>
      </c>
      <c r="BS538" s="184"/>
      <c r="BT538" s="97"/>
      <c r="BU538" s="171">
        <f t="shared" si="317"/>
        <v>336</v>
      </c>
      <c r="BV538" s="175">
        <f t="shared" si="318"/>
        <v>64</v>
      </c>
      <c r="BW538" s="176">
        <f t="shared" si="319"/>
        <v>400</v>
      </c>
    </row>
    <row r="539" spans="1:76" s="35" customFormat="1" ht="84.95" customHeight="1" x14ac:dyDescent="0.3">
      <c r="A539" s="214">
        <v>704</v>
      </c>
      <c r="B539" s="104" t="s">
        <v>1436</v>
      </c>
      <c r="C539" s="217" t="s">
        <v>18</v>
      </c>
      <c r="D539" s="206"/>
      <c r="E539" s="74"/>
      <c r="F539" s="75"/>
      <c r="G539" s="74"/>
      <c r="H539" s="76"/>
      <c r="I539" s="105"/>
      <c r="J539" s="106"/>
      <c r="K539" s="107"/>
      <c r="L539" s="80"/>
      <c r="M539" s="81">
        <f t="shared" si="320"/>
        <v>0</v>
      </c>
      <c r="N539" s="82"/>
      <c r="O539" s="83">
        <f t="shared" si="321"/>
        <v>0</v>
      </c>
      <c r="P539" s="83">
        <f t="shared" si="322"/>
        <v>0</v>
      </c>
      <c r="Q539" s="108"/>
      <c r="R539" s="80"/>
      <c r="S539" s="81">
        <f t="shared" si="323"/>
        <v>0</v>
      </c>
      <c r="T539" s="82"/>
      <c r="U539" s="83">
        <f t="shared" si="324"/>
        <v>0</v>
      </c>
      <c r="V539" s="83">
        <f t="shared" si="325"/>
        <v>0</v>
      </c>
      <c r="W539" s="109"/>
      <c r="X539" s="80"/>
      <c r="Y539" s="81">
        <f t="shared" si="326"/>
        <v>0</v>
      </c>
      <c r="Z539" s="82"/>
      <c r="AA539" s="83">
        <f t="shared" si="327"/>
        <v>0</v>
      </c>
      <c r="AB539" s="83">
        <f t="shared" si="328"/>
        <v>0</v>
      </c>
      <c r="AC539" s="109"/>
      <c r="AD539" s="85" t="e">
        <f t="shared" si="310"/>
        <v>#DIV/0!</v>
      </c>
      <c r="AE539" s="86"/>
      <c r="AF539" s="87"/>
      <c r="AG539" s="88"/>
      <c r="AH539" s="114"/>
      <c r="AI539" s="86"/>
      <c r="AJ539" s="87"/>
      <c r="AK539" s="88"/>
      <c r="AL539" s="114"/>
      <c r="AM539" s="86">
        <v>125966.38655462186</v>
      </c>
      <c r="AN539" s="87">
        <f>+AM539*0.19</f>
        <v>23933.613445378152</v>
      </c>
      <c r="AO539" s="90">
        <f>+AN539+AM539</f>
        <v>149900</v>
      </c>
      <c r="AP539" s="91" t="s">
        <v>1437</v>
      </c>
      <c r="AQ539" s="86"/>
      <c r="AR539" s="87"/>
      <c r="AS539" s="90"/>
      <c r="AT539" s="91"/>
      <c r="AU539" s="86"/>
      <c r="AV539" s="87"/>
      <c r="AW539" s="90"/>
      <c r="AX539" s="197"/>
      <c r="AY539" s="243"/>
      <c r="AZ539" s="92"/>
      <c r="BA539" s="29"/>
      <c r="BB539" s="99"/>
      <c r="BC539" s="93"/>
      <c r="BD539" s="93"/>
      <c r="BE539" s="93"/>
      <c r="BF539" s="93"/>
      <c r="BG539" s="93"/>
      <c r="BH539" s="93">
        <f>+AM539</f>
        <v>125966.38655462186</v>
      </c>
      <c r="BI539" s="93"/>
      <c r="BJ539" s="93"/>
      <c r="BK539" s="94">
        <f t="shared" si="311"/>
        <v>1</v>
      </c>
      <c r="BM539" s="95">
        <f t="shared" si="312"/>
        <v>125966.38655462186</v>
      </c>
      <c r="BN539" s="96">
        <f t="shared" si="313"/>
        <v>125966.38655462186</v>
      </c>
      <c r="BO539" s="248">
        <f>+BM539</f>
        <v>125966.38655462186</v>
      </c>
      <c r="BP539" s="183">
        <f t="shared" si="314"/>
        <v>125966.38655462186</v>
      </c>
      <c r="BQ539" s="184">
        <f t="shared" si="315"/>
        <v>0</v>
      </c>
      <c r="BR539" s="232">
        <f t="shared" si="316"/>
        <v>0</v>
      </c>
      <c r="BS539" s="184"/>
      <c r="BT539" s="97"/>
      <c r="BU539" s="171">
        <f t="shared" si="317"/>
        <v>125966</v>
      </c>
      <c r="BV539" s="175">
        <f t="shared" si="318"/>
        <v>23934</v>
      </c>
      <c r="BW539" s="176">
        <f t="shared" si="319"/>
        <v>149900</v>
      </c>
    </row>
    <row r="540" spans="1:76" s="35" customFormat="1" ht="84.95" customHeight="1" x14ac:dyDescent="0.3">
      <c r="A540" s="214">
        <v>705</v>
      </c>
      <c r="B540" s="104" t="s">
        <v>1438</v>
      </c>
      <c r="C540" s="217" t="s">
        <v>18</v>
      </c>
      <c r="D540" s="206"/>
      <c r="E540" s="74"/>
      <c r="F540" s="75"/>
      <c r="G540" s="74"/>
      <c r="H540" s="76"/>
      <c r="I540" s="105"/>
      <c r="J540" s="106"/>
      <c r="K540" s="107"/>
      <c r="L540" s="80"/>
      <c r="M540" s="81">
        <f t="shared" si="320"/>
        <v>0</v>
      </c>
      <c r="N540" s="82"/>
      <c r="O540" s="83">
        <f t="shared" si="321"/>
        <v>0</v>
      </c>
      <c r="P540" s="83">
        <f t="shared" si="322"/>
        <v>0</v>
      </c>
      <c r="Q540" s="108"/>
      <c r="R540" s="80"/>
      <c r="S540" s="81">
        <f t="shared" si="323"/>
        <v>0</v>
      </c>
      <c r="T540" s="82"/>
      <c r="U540" s="83">
        <f t="shared" si="324"/>
        <v>0</v>
      </c>
      <c r="V540" s="83">
        <f t="shared" si="325"/>
        <v>0</v>
      </c>
      <c r="W540" s="109"/>
      <c r="X540" s="80"/>
      <c r="Y540" s="81">
        <f t="shared" si="326"/>
        <v>0</v>
      </c>
      <c r="Z540" s="82"/>
      <c r="AA540" s="83">
        <f t="shared" si="327"/>
        <v>0</v>
      </c>
      <c r="AB540" s="83">
        <f t="shared" si="328"/>
        <v>0</v>
      </c>
      <c r="AC540" s="109"/>
      <c r="AD540" s="85" t="e">
        <f t="shared" si="310"/>
        <v>#DIV/0!</v>
      </c>
      <c r="AE540" s="86"/>
      <c r="AF540" s="87"/>
      <c r="AG540" s="88"/>
      <c r="AH540" s="114"/>
      <c r="AI540" s="86"/>
      <c r="AJ540" s="87"/>
      <c r="AK540" s="88"/>
      <c r="AL540" s="114"/>
      <c r="AM540" s="86">
        <v>73025.210084033621</v>
      </c>
      <c r="AN540" s="87">
        <f>+AM540*0.19</f>
        <v>13874.789915966388</v>
      </c>
      <c r="AO540" s="90">
        <f>+AN540+AM540</f>
        <v>86900.000000000015</v>
      </c>
      <c r="AP540" s="91" t="s">
        <v>1439</v>
      </c>
      <c r="AQ540" s="86"/>
      <c r="AR540" s="87"/>
      <c r="AS540" s="90"/>
      <c r="AT540" s="91"/>
      <c r="AU540" s="86"/>
      <c r="AV540" s="87"/>
      <c r="AW540" s="90"/>
      <c r="AX540" s="197"/>
      <c r="AY540" s="243"/>
      <c r="AZ540" s="92"/>
      <c r="BA540" s="29"/>
      <c r="BB540" s="99"/>
      <c r="BC540" s="93"/>
      <c r="BD540" s="93"/>
      <c r="BE540" s="93"/>
      <c r="BF540" s="93"/>
      <c r="BG540" s="93"/>
      <c r="BH540" s="93">
        <f>+AM540</f>
        <v>73025.210084033621</v>
      </c>
      <c r="BI540" s="93"/>
      <c r="BJ540" s="93"/>
      <c r="BK540" s="94">
        <f t="shared" si="311"/>
        <v>1</v>
      </c>
      <c r="BM540" s="95">
        <f t="shared" si="312"/>
        <v>73025.210084033621</v>
      </c>
      <c r="BN540" s="96">
        <f t="shared" si="313"/>
        <v>73025.210084033621</v>
      </c>
      <c r="BO540" s="248">
        <f>+BM540</f>
        <v>73025.210084033621</v>
      </c>
      <c r="BP540" s="183">
        <f t="shared" si="314"/>
        <v>73025.210084033621</v>
      </c>
      <c r="BQ540" s="184">
        <f t="shared" si="315"/>
        <v>0</v>
      </c>
      <c r="BR540" s="232">
        <f t="shared" si="316"/>
        <v>0</v>
      </c>
      <c r="BS540" s="184"/>
      <c r="BT540" s="97"/>
      <c r="BU540" s="171">
        <f t="shared" si="317"/>
        <v>73025</v>
      </c>
      <c r="BV540" s="175">
        <f t="shared" si="318"/>
        <v>13875</v>
      </c>
      <c r="BW540" s="176">
        <f t="shared" si="319"/>
        <v>86900</v>
      </c>
    </row>
    <row r="541" spans="1:76" s="35" customFormat="1" ht="27" thickBot="1" x14ac:dyDescent="0.45">
      <c r="A541" s="127"/>
      <c r="B541" s="150"/>
      <c r="C541" s="150"/>
      <c r="D541" s="151"/>
      <c r="E541" s="151"/>
      <c r="F541" s="151"/>
      <c r="G541" s="151"/>
      <c r="H541" s="151"/>
      <c r="I541" s="150"/>
      <c r="J541" s="127"/>
      <c r="K541" s="127"/>
      <c r="L541" s="154"/>
      <c r="M541" s="154"/>
      <c r="N541" s="154"/>
      <c r="O541" s="156"/>
      <c r="P541" s="156"/>
      <c r="Q541" s="157"/>
      <c r="R541" s="154"/>
      <c r="S541" s="154"/>
      <c r="T541" s="154"/>
      <c r="U541" s="156"/>
      <c r="V541" s="156"/>
      <c r="W541" s="127"/>
      <c r="X541" s="154"/>
      <c r="Y541" s="154"/>
      <c r="Z541" s="154"/>
      <c r="AA541" s="156"/>
      <c r="AB541" s="156"/>
      <c r="AC541" s="127"/>
      <c r="AD541" s="127"/>
      <c r="AE541" s="158"/>
      <c r="AF541" s="159"/>
      <c r="AG541" s="159"/>
      <c r="AH541" s="160"/>
      <c r="AI541" s="159"/>
      <c r="AJ541" s="159"/>
      <c r="AK541" s="159"/>
      <c r="AL541" s="160"/>
      <c r="AM541" s="159"/>
      <c r="AN541" s="159"/>
      <c r="AO541" s="159"/>
      <c r="AP541" s="44"/>
      <c r="AQ541" s="159"/>
      <c r="AR541" s="159"/>
      <c r="AS541" s="159"/>
      <c r="AT541" s="44"/>
      <c r="AU541" s="159"/>
      <c r="AV541" s="159"/>
      <c r="AW541" s="159"/>
      <c r="AX541" s="44"/>
      <c r="AY541" s="243"/>
      <c r="AZ541" s="246" t="e">
        <f>AVERAGE(AZ8:AZ540)</f>
        <v>#DIV/0!</v>
      </c>
      <c r="BA541" s="29"/>
      <c r="BB541" s="40"/>
      <c r="BM541" s="237">
        <f>SUBTOTAL(9,BM8:BM540)</f>
        <v>39303919.11274083</v>
      </c>
      <c r="BN541" s="237">
        <f>SUBTOTAL(9,BN8:BN540)</f>
        <v>41364015.800865002</v>
      </c>
      <c r="BO541" s="250">
        <f>SUBTOTAL(9,BO8:BO540)</f>
        <v>37608067.661591455</v>
      </c>
      <c r="BP541" s="237">
        <f>SUBTOTAL(9,BP8:BP540)</f>
        <v>38817473.552876763</v>
      </c>
      <c r="BU541" s="172">
        <f>SUM(BU8:BU540)</f>
        <v>39303911</v>
      </c>
      <c r="BV541" s="172">
        <f>SUM(BV8:BV540)</f>
        <v>7467738</v>
      </c>
      <c r="BW541" s="172">
        <f>SUM(BW8:BW540)</f>
        <v>46771649</v>
      </c>
      <c r="BX541" s="161"/>
    </row>
    <row r="542" spans="1:76" s="35" customFormat="1" x14ac:dyDescent="0.25">
      <c r="A542" s="127"/>
      <c r="B542" s="150"/>
      <c r="C542" s="150"/>
      <c r="D542" s="151"/>
      <c r="E542" s="151"/>
      <c r="F542" s="151"/>
      <c r="G542" s="151"/>
      <c r="H542" s="151"/>
      <c r="I542" s="150"/>
      <c r="J542" s="127"/>
      <c r="K542" s="127"/>
      <c r="L542" s="154"/>
      <c r="M542" s="154"/>
      <c r="N542" s="154"/>
      <c r="O542" s="156"/>
      <c r="P542" s="156"/>
      <c r="Q542" s="157"/>
      <c r="R542" s="154"/>
      <c r="S542" s="154"/>
      <c r="T542" s="154"/>
      <c r="U542" s="156"/>
      <c r="V542" s="156"/>
      <c r="W542" s="127"/>
      <c r="X542" s="154"/>
      <c r="Y542" s="154"/>
      <c r="Z542" s="154"/>
      <c r="AA542" s="156"/>
      <c r="AB542" s="156"/>
      <c r="AC542" s="127"/>
      <c r="AD542" s="127"/>
      <c r="AE542" s="162"/>
      <c r="AF542" s="159"/>
      <c r="AG542" s="159"/>
      <c r="AH542" s="160"/>
      <c r="AI542" s="159"/>
      <c r="AJ542" s="159"/>
      <c r="AK542" s="159"/>
      <c r="AL542" s="160"/>
      <c r="AM542" s="159"/>
      <c r="AN542" s="159"/>
      <c r="AO542" s="159"/>
      <c r="AP542" s="44"/>
      <c r="AQ542" s="159"/>
      <c r="AR542" s="159"/>
      <c r="AS542" s="159"/>
      <c r="AT542" s="44"/>
      <c r="AU542" s="159"/>
      <c r="AV542" s="159"/>
      <c r="AW542" s="159"/>
      <c r="AX542" s="44"/>
      <c r="AY542" s="243"/>
      <c r="AZ542" s="39"/>
      <c r="BA542" s="29"/>
      <c r="BB542" s="40"/>
      <c r="BU542" s="36"/>
      <c r="BV542" s="36"/>
      <c r="BW542" s="36"/>
    </row>
    <row r="543" spans="1:76" s="35" customFormat="1" x14ac:dyDescent="0.25">
      <c r="A543" s="127"/>
      <c r="B543" s="150"/>
      <c r="C543" s="150"/>
      <c r="D543" s="151"/>
      <c r="E543" s="151"/>
      <c r="F543" s="151"/>
      <c r="G543" s="151"/>
      <c r="H543" s="151"/>
      <c r="I543" s="150"/>
      <c r="J543" s="127"/>
      <c r="K543" s="127"/>
      <c r="L543" s="154"/>
      <c r="M543" s="154"/>
      <c r="N543" s="154"/>
      <c r="O543" s="156"/>
      <c r="P543" s="156"/>
      <c r="Q543" s="157"/>
      <c r="R543" s="154"/>
      <c r="S543" s="154"/>
      <c r="T543" s="154"/>
      <c r="U543" s="156"/>
      <c r="V543" s="156"/>
      <c r="W543" s="127"/>
      <c r="X543" s="154"/>
      <c r="Y543" s="154"/>
      <c r="Z543" s="154"/>
      <c r="AA543" s="156"/>
      <c r="AB543" s="156"/>
      <c r="AC543" s="127"/>
      <c r="AD543" s="127"/>
      <c r="AE543" s="162"/>
      <c r="AF543" s="159"/>
      <c r="AG543" s="159"/>
      <c r="AH543" s="160"/>
      <c r="AI543" s="159"/>
      <c r="AJ543" s="159"/>
      <c r="AK543" s="159"/>
      <c r="AL543" s="160"/>
      <c r="AM543" s="159"/>
      <c r="AN543" s="159"/>
      <c r="AO543" s="159"/>
      <c r="AP543" s="44"/>
      <c r="AQ543" s="159"/>
      <c r="AR543" s="159"/>
      <c r="AS543" s="159"/>
      <c r="AT543" s="44"/>
      <c r="AU543" s="159"/>
      <c r="AV543" s="159"/>
      <c r="AW543" s="159"/>
      <c r="AX543" s="44"/>
      <c r="AY543" s="243"/>
      <c r="AZ543" s="39"/>
      <c r="BA543" s="29"/>
      <c r="BB543" s="40"/>
      <c r="BU543" s="36"/>
      <c r="BV543" s="36"/>
      <c r="BW543" s="36"/>
    </row>
    <row r="544" spans="1:76" s="35" customFormat="1" x14ac:dyDescent="0.25">
      <c r="A544" s="127"/>
      <c r="B544" s="150"/>
      <c r="C544" s="150"/>
      <c r="D544" s="151"/>
      <c r="E544" s="151"/>
      <c r="F544" s="151"/>
      <c r="G544" s="151"/>
      <c r="H544" s="151"/>
      <c r="I544" s="150"/>
      <c r="J544" s="127"/>
      <c r="K544" s="127"/>
      <c r="L544" s="154"/>
      <c r="M544" s="154"/>
      <c r="N544" s="154"/>
      <c r="O544" s="156"/>
      <c r="P544" s="156"/>
      <c r="Q544" s="157"/>
      <c r="R544" s="154"/>
      <c r="S544" s="154"/>
      <c r="T544" s="154"/>
      <c r="U544" s="156"/>
      <c r="V544" s="156"/>
      <c r="W544" s="127"/>
      <c r="X544" s="154"/>
      <c r="Y544" s="154"/>
      <c r="Z544" s="154"/>
      <c r="AA544" s="156"/>
      <c r="AB544" s="156"/>
      <c r="AC544" s="127"/>
      <c r="AD544" s="127"/>
      <c r="AE544" s="162"/>
      <c r="AF544" s="159"/>
      <c r="AG544" s="159"/>
      <c r="AH544" s="160"/>
      <c r="AI544" s="159"/>
      <c r="AJ544" s="159"/>
      <c r="AK544" s="159"/>
      <c r="AL544" s="160"/>
      <c r="AM544" s="159"/>
      <c r="AN544" s="159"/>
      <c r="AO544" s="159"/>
      <c r="AP544" s="44"/>
      <c r="AQ544" s="159"/>
      <c r="AR544" s="159"/>
      <c r="AS544" s="159"/>
      <c r="AT544" s="44"/>
      <c r="AU544" s="159"/>
      <c r="AV544" s="159"/>
      <c r="AW544" s="159"/>
      <c r="AX544" s="44"/>
      <c r="AY544" s="243"/>
      <c r="AZ544" s="39"/>
      <c r="BA544" s="29"/>
      <c r="BB544" s="40"/>
      <c r="BU544" s="36"/>
      <c r="BV544" s="36"/>
      <c r="BW544" s="36"/>
    </row>
    <row r="545" spans="1:209" s="35" customFormat="1" x14ac:dyDescent="0.25">
      <c r="A545" s="244"/>
      <c r="B545" s="247" t="s">
        <v>2053</v>
      </c>
      <c r="C545" s="150"/>
      <c r="D545" s="151"/>
      <c r="E545" s="151"/>
      <c r="F545" s="151"/>
      <c r="G545" s="151"/>
      <c r="H545" s="151"/>
      <c r="I545" s="150"/>
      <c r="J545" s="127"/>
      <c r="K545" s="127"/>
      <c r="L545" s="154"/>
      <c r="M545" s="154"/>
      <c r="N545" s="154"/>
      <c r="O545" s="156"/>
      <c r="P545" s="156"/>
      <c r="Q545" s="157"/>
      <c r="R545" s="154"/>
      <c r="S545" s="154"/>
      <c r="T545" s="154"/>
      <c r="U545" s="156"/>
      <c r="V545" s="156"/>
      <c r="W545" s="127"/>
      <c r="X545" s="154"/>
      <c r="Y545" s="154"/>
      <c r="Z545" s="154"/>
      <c r="AA545" s="156"/>
      <c r="AB545" s="156"/>
      <c r="AC545" s="127"/>
      <c r="AD545" s="127"/>
      <c r="AE545" s="162"/>
      <c r="AF545" s="159"/>
      <c r="AG545" s="159"/>
      <c r="AH545" s="160"/>
      <c r="AI545" s="159"/>
      <c r="AJ545" s="159"/>
      <c r="AK545" s="159"/>
      <c r="AL545" s="160"/>
      <c r="AM545" s="159"/>
      <c r="AN545" s="159"/>
      <c r="AO545" s="159"/>
      <c r="AP545" s="44"/>
      <c r="AQ545" s="159"/>
      <c r="AR545" s="159"/>
      <c r="AS545" s="159"/>
      <c r="AT545" s="44"/>
      <c r="AU545" s="159"/>
      <c r="AV545" s="159"/>
      <c r="AW545" s="159"/>
      <c r="AX545" s="44"/>
      <c r="AY545" s="243"/>
      <c r="AZ545" s="39"/>
      <c r="BA545" s="29"/>
      <c r="BB545" s="40"/>
      <c r="BU545" s="36"/>
      <c r="BV545" s="36"/>
      <c r="BW545" s="36"/>
    </row>
    <row r="546" spans="1:209" x14ac:dyDescent="0.25">
      <c r="F546" s="151"/>
      <c r="J546" s="127"/>
      <c r="N546" s="154"/>
      <c r="T546" s="154"/>
      <c r="Z546" s="154"/>
    </row>
    <row r="547" spans="1:209" x14ac:dyDescent="0.25">
      <c r="F547" s="151"/>
      <c r="J547" s="127"/>
      <c r="N547" s="154"/>
      <c r="T547" s="154"/>
      <c r="Z547" s="154"/>
    </row>
    <row r="548" spans="1:209" x14ac:dyDescent="0.25">
      <c r="F548" s="151"/>
      <c r="J548" s="127"/>
      <c r="N548" s="154"/>
      <c r="T548" s="154"/>
      <c r="Z548" s="154"/>
    </row>
    <row r="549" spans="1:209" s="39" customFormat="1" x14ac:dyDescent="0.25">
      <c r="A549" s="127"/>
      <c r="B549" s="150"/>
      <c r="C549" s="150"/>
      <c r="D549" s="151"/>
      <c r="E549" s="151"/>
      <c r="F549" s="151"/>
      <c r="G549" s="151"/>
      <c r="H549" s="151"/>
      <c r="I549" s="150"/>
      <c r="J549" s="127"/>
      <c r="K549" s="127"/>
      <c r="L549" s="154"/>
      <c r="M549" s="154"/>
      <c r="N549" s="154"/>
      <c r="O549" s="156"/>
      <c r="P549" s="156"/>
      <c r="Q549" s="157"/>
      <c r="R549" s="154"/>
      <c r="S549" s="154"/>
      <c r="T549" s="154"/>
      <c r="U549" s="156"/>
      <c r="V549" s="156"/>
      <c r="W549" s="127"/>
      <c r="X549" s="154"/>
      <c r="Y549" s="154"/>
      <c r="Z549" s="154"/>
      <c r="AA549" s="156"/>
      <c r="AB549" s="156"/>
      <c r="AC549" s="127"/>
      <c r="AD549" s="127"/>
      <c r="AE549" s="162"/>
      <c r="AF549" s="159"/>
      <c r="AG549" s="159"/>
      <c r="AH549" s="160"/>
      <c r="AI549" s="159"/>
      <c r="AJ549" s="159"/>
      <c r="AK549" s="159"/>
      <c r="AL549" s="160"/>
      <c r="AM549" s="159"/>
      <c r="AN549" s="159"/>
      <c r="AO549" s="159"/>
      <c r="AP549" s="44"/>
      <c r="AQ549" s="159"/>
      <c r="AR549" s="159"/>
      <c r="AS549" s="159"/>
      <c r="AT549" s="44"/>
      <c r="AU549" s="159"/>
      <c r="AV549" s="159"/>
      <c r="AW549" s="159"/>
      <c r="AX549" s="44"/>
      <c r="AY549" s="243"/>
      <c r="BA549" s="29"/>
      <c r="BB549" s="40"/>
      <c r="BC549" s="35"/>
      <c r="BD549" s="35"/>
      <c r="BE549" s="35"/>
      <c r="BF549" s="35"/>
      <c r="BG549" s="35"/>
      <c r="BH549" s="35"/>
      <c r="BI549" s="35"/>
      <c r="BJ549" s="35"/>
      <c r="BK549" s="35"/>
      <c r="BL549" s="35"/>
      <c r="BM549" s="35"/>
      <c r="BN549" s="35"/>
      <c r="BO549" s="35"/>
      <c r="BP549" s="44"/>
      <c r="BQ549" s="44"/>
      <c r="BR549" s="44"/>
      <c r="BS549" s="44"/>
      <c r="BT549" s="44"/>
      <c r="BU549" s="159"/>
      <c r="BV549" s="159"/>
      <c r="BW549" s="159"/>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c r="FY549" s="35"/>
      <c r="FZ549" s="35"/>
      <c r="GA549" s="35"/>
      <c r="GB549" s="35"/>
      <c r="GC549" s="35"/>
      <c r="GD549" s="35"/>
      <c r="GE549" s="35"/>
      <c r="GF549" s="35"/>
      <c r="GG549" s="35"/>
      <c r="GH549" s="35"/>
      <c r="GI549" s="35"/>
      <c r="GJ549" s="35"/>
      <c r="GK549" s="35"/>
      <c r="GL549" s="35"/>
      <c r="GM549" s="35"/>
      <c r="GN549" s="35"/>
      <c r="GO549" s="35"/>
      <c r="GP549" s="35"/>
      <c r="GQ549" s="35"/>
      <c r="GR549" s="35"/>
      <c r="GS549" s="35"/>
      <c r="GT549" s="35"/>
      <c r="GU549" s="35"/>
      <c r="GV549" s="35"/>
      <c r="GW549" s="35"/>
      <c r="GX549" s="35"/>
      <c r="GY549" s="35"/>
      <c r="GZ549" s="35"/>
      <c r="HA549" s="35"/>
    </row>
    <row r="550" spans="1:209" s="39" customFormat="1" x14ac:dyDescent="0.25">
      <c r="A550" s="127"/>
      <c r="B550" s="150"/>
      <c r="C550" s="150"/>
      <c r="D550" s="151"/>
      <c r="E550" s="151"/>
      <c r="F550" s="151"/>
      <c r="G550" s="151"/>
      <c r="H550" s="151"/>
      <c r="I550" s="150"/>
      <c r="J550" s="127"/>
      <c r="K550" s="127"/>
      <c r="L550" s="154"/>
      <c r="M550" s="154"/>
      <c r="N550" s="154"/>
      <c r="O550" s="156"/>
      <c r="P550" s="156"/>
      <c r="Q550" s="157"/>
      <c r="R550" s="154"/>
      <c r="S550" s="154"/>
      <c r="T550" s="154"/>
      <c r="U550" s="156"/>
      <c r="V550" s="156"/>
      <c r="W550" s="127"/>
      <c r="X550" s="154"/>
      <c r="Y550" s="154"/>
      <c r="Z550" s="154"/>
      <c r="AA550" s="156"/>
      <c r="AB550" s="156"/>
      <c r="AC550" s="127"/>
      <c r="AD550" s="127"/>
      <c r="AE550" s="162"/>
      <c r="AF550" s="159"/>
      <c r="AG550" s="159"/>
      <c r="AH550" s="160"/>
      <c r="AI550" s="159"/>
      <c r="AJ550" s="159"/>
      <c r="AK550" s="159"/>
      <c r="AL550" s="160"/>
      <c r="AM550" s="159"/>
      <c r="AN550" s="159"/>
      <c r="AO550" s="159"/>
      <c r="AP550" s="44"/>
      <c r="AQ550" s="159"/>
      <c r="AR550" s="159"/>
      <c r="AS550" s="159"/>
      <c r="AT550" s="44"/>
      <c r="AU550" s="159"/>
      <c r="AV550" s="159"/>
      <c r="AW550" s="159"/>
      <c r="AX550" s="44"/>
      <c r="AY550" s="243"/>
      <c r="BA550" s="29"/>
      <c r="BB550" s="40"/>
      <c r="BC550" s="35"/>
      <c r="BD550" s="35"/>
      <c r="BE550" s="35"/>
      <c r="BF550" s="35"/>
      <c r="BG550" s="35"/>
      <c r="BH550" s="35"/>
      <c r="BI550" s="35"/>
      <c r="BJ550" s="35"/>
      <c r="BK550" s="35"/>
      <c r="BL550" s="35"/>
      <c r="BM550" s="35"/>
      <c r="BN550" s="35"/>
      <c r="BO550" s="35"/>
      <c r="BP550" s="44"/>
      <c r="BQ550" s="44"/>
      <c r="BR550" s="44"/>
      <c r="BS550" s="44"/>
      <c r="BT550" s="44"/>
      <c r="BU550" s="159"/>
      <c r="BV550" s="159"/>
      <c r="BW550" s="159"/>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c r="FY550" s="35"/>
      <c r="FZ550" s="35"/>
      <c r="GA550" s="35"/>
      <c r="GB550" s="35"/>
      <c r="GC550" s="35"/>
      <c r="GD550" s="35"/>
      <c r="GE550" s="35"/>
      <c r="GF550" s="35"/>
      <c r="GG550" s="35"/>
      <c r="GH550" s="35"/>
      <c r="GI550" s="35"/>
      <c r="GJ550" s="35"/>
      <c r="GK550" s="35"/>
      <c r="GL550" s="35"/>
      <c r="GM550" s="35"/>
      <c r="GN550" s="35"/>
      <c r="GO550" s="35"/>
      <c r="GP550" s="35"/>
      <c r="GQ550" s="35"/>
      <c r="GR550" s="35"/>
      <c r="GS550" s="35"/>
      <c r="GT550" s="35"/>
      <c r="GU550" s="35"/>
      <c r="GV550" s="35"/>
      <c r="GW550" s="35"/>
      <c r="GX550" s="35"/>
      <c r="GY550" s="35"/>
      <c r="GZ550" s="35"/>
      <c r="HA550" s="35"/>
    </row>
    <row r="551" spans="1:209" s="39" customFormat="1" x14ac:dyDescent="0.25">
      <c r="A551" s="127"/>
      <c r="B551" s="150"/>
      <c r="C551" s="150"/>
      <c r="D551" s="151"/>
      <c r="E551" s="151"/>
      <c r="F551" s="151"/>
      <c r="G551" s="151"/>
      <c r="H551" s="151"/>
      <c r="I551" s="150"/>
      <c r="J551" s="127"/>
      <c r="K551" s="127"/>
      <c r="L551" s="154"/>
      <c r="M551" s="154"/>
      <c r="N551" s="154"/>
      <c r="O551" s="156"/>
      <c r="P551" s="156"/>
      <c r="Q551" s="157"/>
      <c r="R551" s="154"/>
      <c r="S551" s="154"/>
      <c r="T551" s="154"/>
      <c r="U551" s="156"/>
      <c r="V551" s="156"/>
      <c r="W551" s="127"/>
      <c r="X551" s="154"/>
      <c r="Y551" s="154"/>
      <c r="Z551" s="154"/>
      <c r="AA551" s="156"/>
      <c r="AB551" s="156"/>
      <c r="AC551" s="127"/>
      <c r="AD551" s="127"/>
      <c r="AE551" s="162"/>
      <c r="AF551" s="159"/>
      <c r="AG551" s="159"/>
      <c r="AH551" s="160"/>
      <c r="AI551" s="159"/>
      <c r="AJ551" s="159"/>
      <c r="AK551" s="159"/>
      <c r="AL551" s="160"/>
      <c r="AM551" s="159"/>
      <c r="AN551" s="159"/>
      <c r="AO551" s="159"/>
      <c r="AP551" s="44"/>
      <c r="AQ551" s="159"/>
      <c r="AR551" s="159"/>
      <c r="AS551" s="159"/>
      <c r="AT551" s="44"/>
      <c r="AU551" s="159"/>
      <c r="AV551" s="159"/>
      <c r="AW551" s="159"/>
      <c r="AX551" s="44"/>
      <c r="AY551" s="243"/>
      <c r="BA551" s="29"/>
      <c r="BB551" s="40"/>
      <c r="BC551" s="35"/>
      <c r="BD551" s="35"/>
      <c r="BE551" s="35"/>
      <c r="BF551" s="35"/>
      <c r="BG551" s="35"/>
      <c r="BH551" s="35"/>
      <c r="BI551" s="35"/>
      <c r="BJ551" s="35"/>
      <c r="BK551" s="35"/>
      <c r="BL551" s="35"/>
      <c r="BM551" s="35"/>
      <c r="BN551" s="35"/>
      <c r="BO551" s="35"/>
      <c r="BP551" s="44"/>
      <c r="BQ551" s="44"/>
      <c r="BR551" s="44"/>
      <c r="BS551" s="44"/>
      <c r="BT551" s="44"/>
      <c r="BU551" s="159"/>
      <c r="BV551" s="159"/>
      <c r="BW551" s="159"/>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c r="FY551" s="35"/>
      <c r="FZ551" s="35"/>
      <c r="GA551" s="35"/>
      <c r="GB551" s="35"/>
      <c r="GC551" s="35"/>
      <c r="GD551" s="35"/>
      <c r="GE551" s="35"/>
      <c r="GF551" s="35"/>
      <c r="GG551" s="35"/>
      <c r="GH551" s="35"/>
      <c r="GI551" s="35"/>
      <c r="GJ551" s="35"/>
      <c r="GK551" s="35"/>
      <c r="GL551" s="35"/>
      <c r="GM551" s="35"/>
      <c r="GN551" s="35"/>
      <c r="GO551" s="35"/>
      <c r="GP551" s="35"/>
      <c r="GQ551" s="35"/>
      <c r="GR551" s="35"/>
      <c r="GS551" s="35"/>
      <c r="GT551" s="35"/>
      <c r="GU551" s="35"/>
      <c r="GV551" s="35"/>
      <c r="GW551" s="35"/>
      <c r="GX551" s="35"/>
      <c r="GY551" s="35"/>
      <c r="GZ551" s="35"/>
      <c r="HA551" s="35"/>
    </row>
    <row r="552" spans="1:209" s="39" customFormat="1" x14ac:dyDescent="0.25">
      <c r="A552" s="127"/>
      <c r="B552" s="150"/>
      <c r="C552" s="150"/>
      <c r="D552" s="151"/>
      <c r="E552" s="151"/>
      <c r="F552" s="151"/>
      <c r="G552" s="151"/>
      <c r="H552" s="151"/>
      <c r="I552" s="150"/>
      <c r="J552" s="127"/>
      <c r="K552" s="127"/>
      <c r="L552" s="154"/>
      <c r="M552" s="154"/>
      <c r="N552" s="154"/>
      <c r="O552" s="156"/>
      <c r="P552" s="156"/>
      <c r="Q552" s="157"/>
      <c r="R552" s="154"/>
      <c r="S552" s="154"/>
      <c r="T552" s="154"/>
      <c r="U552" s="156"/>
      <c r="V552" s="156"/>
      <c r="W552" s="127"/>
      <c r="X552" s="154"/>
      <c r="Y552" s="154"/>
      <c r="Z552" s="154"/>
      <c r="AA552" s="156"/>
      <c r="AB552" s="156"/>
      <c r="AC552" s="127"/>
      <c r="AD552" s="127"/>
      <c r="AE552" s="162"/>
      <c r="AF552" s="159"/>
      <c r="AG552" s="159"/>
      <c r="AH552" s="160"/>
      <c r="AI552" s="159"/>
      <c r="AJ552" s="159"/>
      <c r="AK552" s="159"/>
      <c r="AL552" s="160"/>
      <c r="AM552" s="159"/>
      <c r="AN552" s="159"/>
      <c r="AO552" s="159"/>
      <c r="AP552" s="44"/>
      <c r="AQ552" s="159"/>
      <c r="AR552" s="159"/>
      <c r="AS552" s="159"/>
      <c r="AT552" s="44"/>
      <c r="AU552" s="159"/>
      <c r="AV552" s="159"/>
      <c r="AW552" s="159"/>
      <c r="AX552" s="44"/>
      <c r="AY552" s="243"/>
      <c r="BA552" s="29"/>
      <c r="BB552" s="40"/>
      <c r="BC552" s="35"/>
      <c r="BD552" s="35"/>
      <c r="BE552" s="35"/>
      <c r="BF552" s="35"/>
      <c r="BG552" s="35"/>
      <c r="BH552" s="35"/>
      <c r="BI552" s="35"/>
      <c r="BJ552" s="35"/>
      <c r="BK552" s="35"/>
      <c r="BL552" s="35"/>
      <c r="BM552" s="35"/>
      <c r="BN552" s="35"/>
      <c r="BO552" s="35"/>
      <c r="BP552" s="44"/>
      <c r="BQ552" s="44"/>
      <c r="BR552" s="44"/>
      <c r="BS552" s="44"/>
      <c r="BT552" s="44"/>
      <c r="BU552" s="159"/>
      <c r="BV552" s="159"/>
      <c r="BW552" s="159"/>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c r="FY552" s="35"/>
      <c r="FZ552" s="35"/>
      <c r="GA552" s="35"/>
      <c r="GB552" s="35"/>
      <c r="GC552" s="35"/>
      <c r="GD552" s="35"/>
      <c r="GE552" s="35"/>
      <c r="GF552" s="35"/>
      <c r="GG552" s="35"/>
      <c r="GH552" s="35"/>
      <c r="GI552" s="35"/>
      <c r="GJ552" s="35"/>
      <c r="GK552" s="35"/>
      <c r="GL552" s="35"/>
      <c r="GM552" s="35"/>
      <c r="GN552" s="35"/>
      <c r="GO552" s="35"/>
      <c r="GP552" s="35"/>
      <c r="GQ552" s="35"/>
      <c r="GR552" s="35"/>
      <c r="GS552" s="35"/>
      <c r="GT552" s="35"/>
      <c r="GU552" s="35"/>
      <c r="GV552" s="35"/>
      <c r="GW552" s="35"/>
      <c r="GX552" s="35"/>
      <c r="GY552" s="35"/>
      <c r="GZ552" s="35"/>
      <c r="HA552" s="35"/>
    </row>
    <row r="553" spans="1:209" s="39" customFormat="1" x14ac:dyDescent="0.25">
      <c r="A553" s="127"/>
      <c r="B553" s="150"/>
      <c r="C553" s="150"/>
      <c r="D553" s="151"/>
      <c r="E553" s="151"/>
      <c r="F553" s="151"/>
      <c r="G553" s="151"/>
      <c r="H553" s="151"/>
      <c r="I553" s="150"/>
      <c r="J553" s="127"/>
      <c r="K553" s="127"/>
      <c r="L553" s="154"/>
      <c r="M553" s="154"/>
      <c r="N553" s="154"/>
      <c r="O553" s="156"/>
      <c r="P553" s="156"/>
      <c r="Q553" s="157"/>
      <c r="R553" s="154"/>
      <c r="S553" s="154"/>
      <c r="T553" s="154"/>
      <c r="U553" s="156"/>
      <c r="V553" s="156"/>
      <c r="W553" s="127"/>
      <c r="X553" s="154"/>
      <c r="Y553" s="154"/>
      <c r="Z553" s="154"/>
      <c r="AA553" s="156"/>
      <c r="AB553" s="156"/>
      <c r="AC553" s="127"/>
      <c r="AD553" s="127"/>
      <c r="AE553" s="162"/>
      <c r="AF553" s="159"/>
      <c r="AG553" s="159"/>
      <c r="AH553" s="160"/>
      <c r="AI553" s="159"/>
      <c r="AJ553" s="159"/>
      <c r="AK553" s="159"/>
      <c r="AL553" s="160"/>
      <c r="AM553" s="159"/>
      <c r="AN553" s="159"/>
      <c r="AO553" s="159"/>
      <c r="AP553" s="44"/>
      <c r="AQ553" s="159"/>
      <c r="AR553" s="159"/>
      <c r="AS553" s="159"/>
      <c r="AT553" s="44"/>
      <c r="AU553" s="159"/>
      <c r="AV553" s="159"/>
      <c r="AW553" s="159"/>
      <c r="AX553" s="44"/>
      <c r="AY553" s="243"/>
      <c r="BA553" s="29"/>
      <c r="BB553" s="40"/>
      <c r="BC553" s="35"/>
      <c r="BD553" s="35"/>
      <c r="BE553" s="35"/>
      <c r="BF553" s="35"/>
      <c r="BG553" s="35"/>
      <c r="BH553" s="35"/>
      <c r="BI553" s="35"/>
      <c r="BJ553" s="35"/>
      <c r="BK553" s="35"/>
      <c r="BL553" s="35"/>
      <c r="BM553" s="35"/>
      <c r="BN553" s="35"/>
      <c r="BO553" s="35"/>
      <c r="BP553" s="44"/>
      <c r="BQ553" s="44"/>
      <c r="BR553" s="44"/>
      <c r="BS553" s="44"/>
      <c r="BT553" s="44"/>
      <c r="BU553" s="159"/>
      <c r="BV553" s="159"/>
      <c r="BW553" s="159"/>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c r="FY553" s="35"/>
      <c r="FZ553" s="35"/>
      <c r="GA553" s="35"/>
      <c r="GB553" s="35"/>
      <c r="GC553" s="35"/>
      <c r="GD553" s="35"/>
      <c r="GE553" s="35"/>
      <c r="GF553" s="35"/>
      <c r="GG553" s="35"/>
      <c r="GH553" s="35"/>
      <c r="GI553" s="35"/>
      <c r="GJ553" s="35"/>
      <c r="GK553" s="35"/>
      <c r="GL553" s="35"/>
      <c r="GM553" s="35"/>
      <c r="GN553" s="35"/>
      <c r="GO553" s="35"/>
      <c r="GP553" s="35"/>
      <c r="GQ553" s="35"/>
      <c r="GR553" s="35"/>
      <c r="GS553" s="35"/>
      <c r="GT553" s="35"/>
      <c r="GU553" s="35"/>
      <c r="GV553" s="35"/>
      <c r="GW553" s="35"/>
      <c r="GX553" s="35"/>
      <c r="GY553" s="35"/>
      <c r="GZ553" s="35"/>
      <c r="HA553" s="35"/>
    </row>
    <row r="554" spans="1:209" s="39" customFormat="1" x14ac:dyDescent="0.25">
      <c r="A554" s="127"/>
      <c r="B554" s="150"/>
      <c r="C554" s="150"/>
      <c r="D554" s="151"/>
      <c r="E554" s="151"/>
      <c r="F554" s="151"/>
      <c r="G554" s="151"/>
      <c r="H554" s="151"/>
      <c r="I554" s="150"/>
      <c r="J554" s="127"/>
      <c r="K554" s="127"/>
      <c r="L554" s="154"/>
      <c r="M554" s="154"/>
      <c r="N554" s="154"/>
      <c r="O554" s="156"/>
      <c r="P554" s="156"/>
      <c r="Q554" s="157"/>
      <c r="R554" s="154"/>
      <c r="S554" s="154"/>
      <c r="T554" s="154"/>
      <c r="U554" s="156"/>
      <c r="V554" s="156"/>
      <c r="W554" s="127"/>
      <c r="X554" s="154"/>
      <c r="Y554" s="154"/>
      <c r="Z554" s="154"/>
      <c r="AA554" s="156"/>
      <c r="AB554" s="156"/>
      <c r="AC554" s="127"/>
      <c r="AD554" s="127"/>
      <c r="AE554" s="162"/>
      <c r="AF554" s="159"/>
      <c r="AG554" s="159"/>
      <c r="AH554" s="160"/>
      <c r="AI554" s="159"/>
      <c r="AJ554" s="159"/>
      <c r="AK554" s="159"/>
      <c r="AL554" s="160"/>
      <c r="AM554" s="159"/>
      <c r="AN554" s="159"/>
      <c r="AO554" s="159"/>
      <c r="AP554" s="44"/>
      <c r="AQ554" s="159"/>
      <c r="AR554" s="159"/>
      <c r="AS554" s="159"/>
      <c r="AT554" s="44"/>
      <c r="AU554" s="159"/>
      <c r="AV554" s="159"/>
      <c r="AW554" s="159"/>
      <c r="AX554" s="44"/>
      <c r="AY554" s="243"/>
      <c r="BA554" s="29"/>
      <c r="BB554" s="40"/>
      <c r="BC554" s="35"/>
      <c r="BD554" s="35"/>
      <c r="BE554" s="35"/>
      <c r="BF554" s="35"/>
      <c r="BG554" s="35"/>
      <c r="BH554" s="35"/>
      <c r="BI554" s="35"/>
      <c r="BJ554" s="35"/>
      <c r="BK554" s="35"/>
      <c r="BL554" s="35"/>
      <c r="BM554" s="35"/>
      <c r="BN554" s="35"/>
      <c r="BO554" s="35"/>
      <c r="BP554" s="44"/>
      <c r="BQ554" s="44"/>
      <c r="BR554" s="44"/>
      <c r="BS554" s="44"/>
      <c r="BT554" s="44"/>
      <c r="BU554" s="159"/>
      <c r="BV554" s="159"/>
      <c r="BW554" s="159"/>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c r="FY554" s="35"/>
      <c r="FZ554" s="35"/>
      <c r="GA554" s="35"/>
      <c r="GB554" s="35"/>
      <c r="GC554" s="35"/>
      <c r="GD554" s="35"/>
      <c r="GE554" s="35"/>
      <c r="GF554" s="35"/>
      <c r="GG554" s="35"/>
      <c r="GH554" s="35"/>
      <c r="GI554" s="35"/>
      <c r="GJ554" s="35"/>
      <c r="GK554" s="35"/>
      <c r="GL554" s="35"/>
      <c r="GM554" s="35"/>
      <c r="GN554" s="35"/>
      <c r="GO554" s="35"/>
      <c r="GP554" s="35"/>
      <c r="GQ554" s="35"/>
      <c r="GR554" s="35"/>
      <c r="GS554" s="35"/>
      <c r="GT554" s="35"/>
      <c r="GU554" s="35"/>
      <c r="GV554" s="35"/>
      <c r="GW554" s="35"/>
      <c r="GX554" s="35"/>
      <c r="GY554" s="35"/>
      <c r="GZ554" s="35"/>
      <c r="HA554" s="35"/>
    </row>
    <row r="555" spans="1:209" s="39" customFormat="1" x14ac:dyDescent="0.25">
      <c r="A555" s="127"/>
      <c r="B555" s="150"/>
      <c r="C555" s="150"/>
      <c r="D555" s="151"/>
      <c r="E555" s="151"/>
      <c r="F555" s="151"/>
      <c r="G555" s="151"/>
      <c r="H555" s="151"/>
      <c r="I555" s="150"/>
      <c r="J555" s="127"/>
      <c r="K555" s="127"/>
      <c r="L555" s="154"/>
      <c r="M555" s="154"/>
      <c r="N555" s="154"/>
      <c r="O555" s="156"/>
      <c r="P555" s="156"/>
      <c r="Q555" s="157"/>
      <c r="R555" s="154"/>
      <c r="S555" s="154"/>
      <c r="T555" s="154"/>
      <c r="U555" s="156"/>
      <c r="V555" s="156"/>
      <c r="W555" s="127"/>
      <c r="X555" s="154"/>
      <c r="Y555" s="154"/>
      <c r="Z555" s="154"/>
      <c r="AA555" s="156"/>
      <c r="AB555" s="156"/>
      <c r="AC555" s="127"/>
      <c r="AD555" s="127"/>
      <c r="AE555" s="162"/>
      <c r="AF555" s="159"/>
      <c r="AG555" s="159"/>
      <c r="AH555" s="160"/>
      <c r="AI555" s="159"/>
      <c r="AJ555" s="159"/>
      <c r="AK555" s="159"/>
      <c r="AL555" s="160"/>
      <c r="AM555" s="159"/>
      <c r="AN555" s="159"/>
      <c r="AO555" s="159"/>
      <c r="AP555" s="44"/>
      <c r="AQ555" s="159"/>
      <c r="AR555" s="159"/>
      <c r="AS555" s="159"/>
      <c r="AT555" s="44"/>
      <c r="AU555" s="159"/>
      <c r="AV555" s="159"/>
      <c r="AW555" s="159"/>
      <c r="AX555" s="44"/>
      <c r="AY555" s="243"/>
      <c r="BA555" s="29"/>
      <c r="BB555" s="40"/>
      <c r="BC555" s="35"/>
      <c r="BD555" s="35"/>
      <c r="BE555" s="35"/>
      <c r="BF555" s="35"/>
      <c r="BG555" s="35"/>
      <c r="BH555" s="35"/>
      <c r="BI555" s="35"/>
      <c r="BJ555" s="35"/>
      <c r="BK555" s="35"/>
      <c r="BL555" s="35"/>
      <c r="BM555" s="35"/>
      <c r="BN555" s="35"/>
      <c r="BO555" s="35"/>
      <c r="BP555" s="44"/>
      <c r="BQ555" s="44"/>
      <c r="BR555" s="44"/>
      <c r="BS555" s="44"/>
      <c r="BT555" s="44"/>
      <c r="BU555" s="159"/>
      <c r="BV555" s="159"/>
      <c r="BW555" s="159"/>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c r="FY555" s="35"/>
      <c r="FZ555" s="35"/>
      <c r="GA555" s="35"/>
      <c r="GB555" s="35"/>
      <c r="GC555" s="35"/>
      <c r="GD555" s="35"/>
      <c r="GE555" s="35"/>
      <c r="GF555" s="35"/>
      <c r="GG555" s="35"/>
      <c r="GH555" s="35"/>
      <c r="GI555" s="35"/>
      <c r="GJ555" s="35"/>
      <c r="GK555" s="35"/>
      <c r="GL555" s="35"/>
      <c r="GM555" s="35"/>
      <c r="GN555" s="35"/>
      <c r="GO555" s="35"/>
      <c r="GP555" s="35"/>
      <c r="GQ555" s="35"/>
      <c r="GR555" s="35"/>
      <c r="GS555" s="35"/>
      <c r="GT555" s="35"/>
      <c r="GU555" s="35"/>
      <c r="GV555" s="35"/>
      <c r="GW555" s="35"/>
      <c r="GX555" s="35"/>
      <c r="GY555" s="35"/>
      <c r="GZ555" s="35"/>
      <c r="HA555" s="35"/>
    </row>
    <row r="556" spans="1:209" s="39" customFormat="1" x14ac:dyDescent="0.25">
      <c r="A556" s="127"/>
      <c r="B556" s="150"/>
      <c r="C556" s="150"/>
      <c r="D556" s="151"/>
      <c r="E556" s="151"/>
      <c r="F556" s="151"/>
      <c r="G556" s="151"/>
      <c r="H556" s="151"/>
      <c r="I556" s="150"/>
      <c r="J556" s="127"/>
      <c r="K556" s="127"/>
      <c r="L556" s="154"/>
      <c r="M556" s="154"/>
      <c r="N556" s="154"/>
      <c r="O556" s="156"/>
      <c r="P556" s="156"/>
      <c r="Q556" s="157"/>
      <c r="R556" s="154"/>
      <c r="S556" s="154"/>
      <c r="T556" s="154"/>
      <c r="U556" s="156"/>
      <c r="V556" s="156"/>
      <c r="W556" s="127"/>
      <c r="X556" s="154"/>
      <c r="Y556" s="154"/>
      <c r="Z556" s="154"/>
      <c r="AA556" s="156"/>
      <c r="AB556" s="156"/>
      <c r="AC556" s="127"/>
      <c r="AD556" s="127"/>
      <c r="AE556" s="162"/>
      <c r="AF556" s="159"/>
      <c r="AG556" s="159"/>
      <c r="AH556" s="160"/>
      <c r="AI556" s="159"/>
      <c r="AJ556" s="159"/>
      <c r="AK556" s="159"/>
      <c r="AL556" s="160"/>
      <c r="AM556" s="159"/>
      <c r="AN556" s="159"/>
      <c r="AO556" s="159"/>
      <c r="AP556" s="44"/>
      <c r="AQ556" s="159"/>
      <c r="AR556" s="159"/>
      <c r="AS556" s="159"/>
      <c r="AT556" s="44"/>
      <c r="AU556" s="159"/>
      <c r="AV556" s="159"/>
      <c r="AW556" s="159"/>
      <c r="AX556" s="44"/>
      <c r="AY556" s="243"/>
      <c r="BA556" s="29"/>
      <c r="BB556" s="40"/>
      <c r="BC556" s="35"/>
      <c r="BD556" s="35"/>
      <c r="BE556" s="35"/>
      <c r="BF556" s="35"/>
      <c r="BG556" s="35"/>
      <c r="BH556" s="35"/>
      <c r="BI556" s="35"/>
      <c r="BJ556" s="35"/>
      <c r="BK556" s="35"/>
      <c r="BL556" s="35"/>
      <c r="BM556" s="35"/>
      <c r="BN556" s="35"/>
      <c r="BO556" s="35"/>
      <c r="BP556" s="44"/>
      <c r="BQ556" s="44"/>
      <c r="BR556" s="44"/>
      <c r="BS556" s="44"/>
      <c r="BT556" s="44"/>
      <c r="BU556" s="159"/>
      <c r="BV556" s="159"/>
      <c r="BW556" s="159"/>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c r="FY556" s="35"/>
      <c r="FZ556" s="35"/>
      <c r="GA556" s="35"/>
      <c r="GB556" s="35"/>
      <c r="GC556" s="35"/>
      <c r="GD556" s="35"/>
      <c r="GE556" s="35"/>
      <c r="GF556" s="35"/>
      <c r="GG556" s="35"/>
      <c r="GH556" s="35"/>
      <c r="GI556" s="35"/>
      <c r="GJ556" s="35"/>
      <c r="GK556" s="35"/>
      <c r="GL556" s="35"/>
      <c r="GM556" s="35"/>
      <c r="GN556" s="35"/>
      <c r="GO556" s="35"/>
      <c r="GP556" s="35"/>
      <c r="GQ556" s="35"/>
      <c r="GR556" s="35"/>
      <c r="GS556" s="35"/>
      <c r="GT556" s="35"/>
      <c r="GU556" s="35"/>
      <c r="GV556" s="35"/>
      <c r="GW556" s="35"/>
      <c r="GX556" s="35"/>
      <c r="GY556" s="35"/>
      <c r="GZ556" s="35"/>
      <c r="HA556" s="35"/>
    </row>
    <row r="557" spans="1:209" s="39" customFormat="1" x14ac:dyDescent="0.25">
      <c r="A557" s="127"/>
      <c r="B557" s="150"/>
      <c r="C557" s="150"/>
      <c r="D557" s="151"/>
      <c r="E557" s="151"/>
      <c r="F557" s="151"/>
      <c r="G557" s="151"/>
      <c r="H557" s="151"/>
      <c r="I557" s="150"/>
      <c r="J557" s="127"/>
      <c r="K557" s="127"/>
      <c r="L557" s="154"/>
      <c r="M557" s="154"/>
      <c r="N557" s="154"/>
      <c r="O557" s="156"/>
      <c r="P557" s="156"/>
      <c r="Q557" s="157"/>
      <c r="R557" s="154"/>
      <c r="S557" s="154"/>
      <c r="T557" s="154"/>
      <c r="U557" s="156"/>
      <c r="V557" s="156"/>
      <c r="W557" s="127"/>
      <c r="X557" s="154"/>
      <c r="Y557" s="154"/>
      <c r="Z557" s="154"/>
      <c r="AA557" s="156"/>
      <c r="AB557" s="156"/>
      <c r="AC557" s="127"/>
      <c r="AD557" s="127"/>
      <c r="AE557" s="162"/>
      <c r="AF557" s="159"/>
      <c r="AG557" s="159"/>
      <c r="AH557" s="160"/>
      <c r="AI557" s="159"/>
      <c r="AJ557" s="159"/>
      <c r="AK557" s="159"/>
      <c r="AL557" s="160"/>
      <c r="AM557" s="159"/>
      <c r="AN557" s="159"/>
      <c r="AO557" s="159"/>
      <c r="AP557" s="44"/>
      <c r="AQ557" s="159"/>
      <c r="AR557" s="159"/>
      <c r="AS557" s="159"/>
      <c r="AT557" s="44"/>
      <c r="AU557" s="159"/>
      <c r="AV557" s="159"/>
      <c r="AW557" s="159"/>
      <c r="AX557" s="44"/>
      <c r="AY557" s="243"/>
      <c r="BA557" s="29"/>
      <c r="BB557" s="40"/>
      <c r="BC557" s="35"/>
      <c r="BD557" s="35"/>
      <c r="BE557" s="35"/>
      <c r="BF557" s="35"/>
      <c r="BG557" s="35"/>
      <c r="BH557" s="35"/>
      <c r="BI557" s="35"/>
      <c r="BJ557" s="35"/>
      <c r="BK557" s="35"/>
      <c r="BL557" s="35"/>
      <c r="BM557" s="35"/>
      <c r="BN557" s="35"/>
      <c r="BO557" s="35"/>
      <c r="BP557" s="44"/>
      <c r="BQ557" s="44"/>
      <c r="BR557" s="44"/>
      <c r="BS557" s="44"/>
      <c r="BT557" s="44"/>
      <c r="BU557" s="159"/>
      <c r="BV557" s="159"/>
      <c r="BW557" s="159"/>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c r="FY557" s="35"/>
      <c r="FZ557" s="35"/>
      <c r="GA557" s="35"/>
      <c r="GB557" s="35"/>
      <c r="GC557" s="35"/>
      <c r="GD557" s="35"/>
      <c r="GE557" s="35"/>
      <c r="GF557" s="35"/>
      <c r="GG557" s="35"/>
      <c r="GH557" s="35"/>
      <c r="GI557" s="35"/>
      <c r="GJ557" s="35"/>
      <c r="GK557" s="35"/>
      <c r="GL557" s="35"/>
      <c r="GM557" s="35"/>
      <c r="GN557" s="35"/>
      <c r="GO557" s="35"/>
      <c r="GP557" s="35"/>
      <c r="GQ557" s="35"/>
      <c r="GR557" s="35"/>
      <c r="GS557" s="35"/>
      <c r="GT557" s="35"/>
      <c r="GU557" s="35"/>
      <c r="GV557" s="35"/>
      <c r="GW557" s="35"/>
      <c r="GX557" s="35"/>
      <c r="GY557" s="35"/>
      <c r="GZ557" s="35"/>
      <c r="HA557" s="35"/>
    </row>
    <row r="558" spans="1:209" s="39" customFormat="1" x14ac:dyDescent="0.25">
      <c r="A558" s="127"/>
      <c r="B558" s="150"/>
      <c r="C558" s="150"/>
      <c r="D558" s="151"/>
      <c r="E558" s="151"/>
      <c r="F558" s="151"/>
      <c r="G558" s="151"/>
      <c r="H558" s="151"/>
      <c r="I558" s="150"/>
      <c r="J558" s="127"/>
      <c r="K558" s="127"/>
      <c r="L558" s="154"/>
      <c r="M558" s="154"/>
      <c r="N558" s="154"/>
      <c r="O558" s="156"/>
      <c r="P558" s="156"/>
      <c r="Q558" s="157"/>
      <c r="R558" s="154"/>
      <c r="S558" s="154"/>
      <c r="T558" s="154"/>
      <c r="U558" s="156"/>
      <c r="V558" s="156"/>
      <c r="W558" s="127"/>
      <c r="X558" s="154"/>
      <c r="Y558" s="154"/>
      <c r="Z558" s="154"/>
      <c r="AA558" s="156"/>
      <c r="AB558" s="156"/>
      <c r="AC558" s="127"/>
      <c r="AD558" s="127"/>
      <c r="AE558" s="162"/>
      <c r="AF558" s="159"/>
      <c r="AG558" s="159"/>
      <c r="AH558" s="160"/>
      <c r="AI558" s="159"/>
      <c r="AJ558" s="159"/>
      <c r="AK558" s="159"/>
      <c r="AL558" s="160"/>
      <c r="AM558" s="159"/>
      <c r="AN558" s="159"/>
      <c r="AO558" s="159"/>
      <c r="AP558" s="44"/>
      <c r="AQ558" s="159"/>
      <c r="AR558" s="159"/>
      <c r="AS558" s="159"/>
      <c r="AT558" s="44"/>
      <c r="AU558" s="159"/>
      <c r="AV558" s="159"/>
      <c r="AW558" s="159"/>
      <c r="AX558" s="44"/>
      <c r="AY558" s="243"/>
      <c r="BA558" s="29"/>
      <c r="BB558" s="40"/>
      <c r="BC558" s="35"/>
      <c r="BD558" s="35"/>
      <c r="BE558" s="35"/>
      <c r="BF558" s="35"/>
      <c r="BG558" s="35"/>
      <c r="BH558" s="35"/>
      <c r="BI558" s="35"/>
      <c r="BJ558" s="35"/>
      <c r="BK558" s="35"/>
      <c r="BL558" s="35"/>
      <c r="BM558" s="35"/>
      <c r="BN558" s="35"/>
      <c r="BO558" s="35"/>
      <c r="BP558" s="44"/>
      <c r="BQ558" s="44"/>
      <c r="BR558" s="44"/>
      <c r="BS558" s="44"/>
      <c r="BT558" s="44"/>
      <c r="BU558" s="159"/>
      <c r="BV558" s="159"/>
      <c r="BW558" s="159"/>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c r="FY558" s="35"/>
      <c r="FZ558" s="35"/>
      <c r="GA558" s="35"/>
      <c r="GB558" s="35"/>
      <c r="GC558" s="35"/>
      <c r="GD558" s="35"/>
      <c r="GE558" s="35"/>
      <c r="GF558" s="35"/>
      <c r="GG558" s="35"/>
      <c r="GH558" s="35"/>
      <c r="GI558" s="35"/>
      <c r="GJ558" s="35"/>
      <c r="GK558" s="35"/>
      <c r="GL558" s="35"/>
      <c r="GM558" s="35"/>
      <c r="GN558" s="35"/>
      <c r="GO558" s="35"/>
      <c r="GP558" s="35"/>
      <c r="GQ558" s="35"/>
      <c r="GR558" s="35"/>
      <c r="GS558" s="35"/>
      <c r="GT558" s="35"/>
      <c r="GU558" s="35"/>
      <c r="GV558" s="35"/>
      <c r="GW558" s="35"/>
      <c r="GX558" s="35"/>
      <c r="GY558" s="35"/>
      <c r="GZ558" s="35"/>
      <c r="HA558" s="35"/>
    </row>
    <row r="559" spans="1:209" s="39" customFormat="1" x14ac:dyDescent="0.25">
      <c r="A559" s="127"/>
      <c r="B559" s="150"/>
      <c r="C559" s="150"/>
      <c r="D559" s="151"/>
      <c r="E559" s="151"/>
      <c r="F559" s="151"/>
      <c r="G559" s="151"/>
      <c r="H559" s="151"/>
      <c r="I559" s="150"/>
      <c r="J559" s="127"/>
      <c r="K559" s="127"/>
      <c r="L559" s="154"/>
      <c r="M559" s="154"/>
      <c r="N559" s="154"/>
      <c r="O559" s="156"/>
      <c r="P559" s="156"/>
      <c r="Q559" s="157"/>
      <c r="R559" s="154"/>
      <c r="S559" s="154"/>
      <c r="T559" s="154"/>
      <c r="U559" s="156"/>
      <c r="V559" s="156"/>
      <c r="W559" s="127"/>
      <c r="X559" s="154"/>
      <c r="Y559" s="154"/>
      <c r="Z559" s="154"/>
      <c r="AA559" s="156"/>
      <c r="AB559" s="156"/>
      <c r="AC559" s="127"/>
      <c r="AD559" s="127"/>
      <c r="AE559" s="162"/>
      <c r="AF559" s="159"/>
      <c r="AG559" s="159"/>
      <c r="AH559" s="160"/>
      <c r="AI559" s="159"/>
      <c r="AJ559" s="159"/>
      <c r="AK559" s="159"/>
      <c r="AL559" s="160"/>
      <c r="AM559" s="159"/>
      <c r="AN559" s="159"/>
      <c r="AO559" s="159"/>
      <c r="AP559" s="44"/>
      <c r="AQ559" s="159"/>
      <c r="AR559" s="159"/>
      <c r="AS559" s="159"/>
      <c r="AT559" s="44"/>
      <c r="AU559" s="159"/>
      <c r="AV559" s="159"/>
      <c r="AW559" s="159"/>
      <c r="AX559" s="44"/>
      <c r="AY559" s="243"/>
      <c r="BA559" s="29"/>
      <c r="BB559" s="40"/>
      <c r="BC559" s="35"/>
      <c r="BD559" s="35"/>
      <c r="BE559" s="35"/>
      <c r="BF559" s="35"/>
      <c r="BG559" s="35"/>
      <c r="BH559" s="35"/>
      <c r="BI559" s="35"/>
      <c r="BJ559" s="35"/>
      <c r="BK559" s="35"/>
      <c r="BL559" s="35"/>
      <c r="BM559" s="35"/>
      <c r="BN559" s="35"/>
      <c r="BO559" s="35"/>
      <c r="BP559" s="44"/>
      <c r="BQ559" s="44"/>
      <c r="BR559" s="44"/>
      <c r="BS559" s="44"/>
      <c r="BT559" s="44"/>
      <c r="BU559" s="159"/>
      <c r="BV559" s="159"/>
      <c r="BW559" s="159"/>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c r="FY559" s="35"/>
      <c r="FZ559" s="35"/>
      <c r="GA559" s="35"/>
      <c r="GB559" s="35"/>
      <c r="GC559" s="35"/>
      <c r="GD559" s="35"/>
      <c r="GE559" s="35"/>
      <c r="GF559" s="35"/>
      <c r="GG559" s="35"/>
      <c r="GH559" s="35"/>
      <c r="GI559" s="35"/>
      <c r="GJ559" s="35"/>
      <c r="GK559" s="35"/>
      <c r="GL559" s="35"/>
      <c r="GM559" s="35"/>
      <c r="GN559" s="35"/>
      <c r="GO559" s="35"/>
      <c r="GP559" s="35"/>
      <c r="GQ559" s="35"/>
      <c r="GR559" s="35"/>
      <c r="GS559" s="35"/>
      <c r="GT559" s="35"/>
      <c r="GU559" s="35"/>
      <c r="GV559" s="35"/>
      <c r="GW559" s="35"/>
      <c r="GX559" s="35"/>
      <c r="GY559" s="35"/>
      <c r="GZ559" s="35"/>
      <c r="HA559" s="35"/>
    </row>
    <row r="560" spans="1:209" s="39" customFormat="1" x14ac:dyDescent="0.25">
      <c r="A560" s="127"/>
      <c r="B560" s="150"/>
      <c r="C560" s="150"/>
      <c r="D560" s="151"/>
      <c r="E560" s="151"/>
      <c r="F560" s="151"/>
      <c r="G560" s="151"/>
      <c r="H560" s="151"/>
      <c r="I560" s="150"/>
      <c r="J560" s="127"/>
      <c r="K560" s="127"/>
      <c r="L560" s="154"/>
      <c r="M560" s="154"/>
      <c r="N560" s="154"/>
      <c r="O560" s="156"/>
      <c r="P560" s="156"/>
      <c r="Q560" s="157"/>
      <c r="R560" s="154"/>
      <c r="S560" s="154"/>
      <c r="T560" s="154"/>
      <c r="U560" s="156"/>
      <c r="V560" s="156"/>
      <c r="W560" s="127"/>
      <c r="X560" s="154"/>
      <c r="Y560" s="154"/>
      <c r="Z560" s="154"/>
      <c r="AA560" s="156"/>
      <c r="AB560" s="156"/>
      <c r="AC560" s="127"/>
      <c r="AD560" s="127"/>
      <c r="AE560" s="162"/>
      <c r="AF560" s="159"/>
      <c r="AG560" s="159"/>
      <c r="AH560" s="160"/>
      <c r="AI560" s="159"/>
      <c r="AJ560" s="159"/>
      <c r="AK560" s="159"/>
      <c r="AL560" s="160"/>
      <c r="AM560" s="159"/>
      <c r="AN560" s="159"/>
      <c r="AO560" s="159"/>
      <c r="AP560" s="44"/>
      <c r="AQ560" s="159"/>
      <c r="AR560" s="159"/>
      <c r="AS560" s="159"/>
      <c r="AT560" s="44"/>
      <c r="AU560" s="159"/>
      <c r="AV560" s="159"/>
      <c r="AW560" s="159"/>
      <c r="AX560" s="44"/>
      <c r="AY560" s="243"/>
      <c r="BA560" s="29"/>
      <c r="BB560" s="40"/>
      <c r="BC560" s="35"/>
      <c r="BD560" s="35"/>
      <c r="BE560" s="35"/>
      <c r="BF560" s="35"/>
      <c r="BG560" s="35"/>
      <c r="BH560" s="35"/>
      <c r="BI560" s="35"/>
      <c r="BJ560" s="35"/>
      <c r="BK560" s="35"/>
      <c r="BL560" s="35"/>
      <c r="BM560" s="35"/>
      <c r="BN560" s="35"/>
      <c r="BO560" s="35"/>
      <c r="BP560" s="44"/>
      <c r="BQ560" s="44"/>
      <c r="BR560" s="44"/>
      <c r="BS560" s="44"/>
      <c r="BT560" s="44"/>
      <c r="BU560" s="159"/>
      <c r="BV560" s="159"/>
      <c r="BW560" s="159"/>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c r="FY560" s="35"/>
      <c r="FZ560" s="35"/>
      <c r="GA560" s="35"/>
      <c r="GB560" s="35"/>
      <c r="GC560" s="35"/>
      <c r="GD560" s="35"/>
      <c r="GE560" s="35"/>
      <c r="GF560" s="35"/>
      <c r="GG560" s="35"/>
      <c r="GH560" s="35"/>
      <c r="GI560" s="35"/>
      <c r="GJ560" s="35"/>
      <c r="GK560" s="35"/>
      <c r="GL560" s="35"/>
      <c r="GM560" s="35"/>
      <c r="GN560" s="35"/>
      <c r="GO560" s="35"/>
      <c r="GP560" s="35"/>
      <c r="GQ560" s="35"/>
      <c r="GR560" s="35"/>
      <c r="GS560" s="35"/>
      <c r="GT560" s="35"/>
      <c r="GU560" s="35"/>
      <c r="GV560" s="35"/>
      <c r="GW560" s="35"/>
      <c r="GX560" s="35"/>
      <c r="GY560" s="35"/>
      <c r="GZ560" s="35"/>
      <c r="HA560" s="35"/>
    </row>
    <row r="561" spans="1:209" s="39" customFormat="1" x14ac:dyDescent="0.25">
      <c r="A561" s="127"/>
      <c r="B561" s="150"/>
      <c r="C561" s="150"/>
      <c r="D561" s="151"/>
      <c r="E561" s="151"/>
      <c r="F561" s="151"/>
      <c r="G561" s="151"/>
      <c r="H561" s="151"/>
      <c r="I561" s="150"/>
      <c r="J561" s="127"/>
      <c r="K561" s="127"/>
      <c r="L561" s="154"/>
      <c r="M561" s="154"/>
      <c r="N561" s="154"/>
      <c r="O561" s="156"/>
      <c r="P561" s="156"/>
      <c r="Q561" s="157"/>
      <c r="R561" s="154"/>
      <c r="S561" s="154"/>
      <c r="T561" s="154"/>
      <c r="U561" s="156"/>
      <c r="V561" s="156"/>
      <c r="W561" s="127"/>
      <c r="X561" s="154"/>
      <c r="Y561" s="154"/>
      <c r="Z561" s="154"/>
      <c r="AA561" s="156"/>
      <c r="AB561" s="156"/>
      <c r="AC561" s="127"/>
      <c r="AD561" s="127"/>
      <c r="AE561" s="162"/>
      <c r="AF561" s="159"/>
      <c r="AG561" s="159"/>
      <c r="AH561" s="160"/>
      <c r="AI561" s="159"/>
      <c r="AJ561" s="159"/>
      <c r="AK561" s="159"/>
      <c r="AL561" s="160"/>
      <c r="AM561" s="159"/>
      <c r="AN561" s="159"/>
      <c r="AO561" s="159"/>
      <c r="AP561" s="44"/>
      <c r="AQ561" s="159"/>
      <c r="AR561" s="159"/>
      <c r="AS561" s="159"/>
      <c r="AT561" s="44"/>
      <c r="AU561" s="159"/>
      <c r="AV561" s="159"/>
      <c r="AW561" s="159"/>
      <c r="AX561" s="44"/>
      <c r="AY561" s="243"/>
      <c r="BA561" s="29"/>
      <c r="BB561" s="40"/>
      <c r="BC561" s="35"/>
      <c r="BD561" s="35"/>
      <c r="BE561" s="35"/>
      <c r="BF561" s="35"/>
      <c r="BG561" s="35"/>
      <c r="BH561" s="35"/>
      <c r="BI561" s="35"/>
      <c r="BJ561" s="35"/>
      <c r="BK561" s="35"/>
      <c r="BL561" s="35"/>
      <c r="BM561" s="35"/>
      <c r="BN561" s="35"/>
      <c r="BO561" s="35"/>
      <c r="BP561" s="44"/>
      <c r="BQ561" s="44"/>
      <c r="BR561" s="44"/>
      <c r="BS561" s="44"/>
      <c r="BT561" s="44"/>
      <c r="BU561" s="159"/>
      <c r="BV561" s="159"/>
      <c r="BW561" s="159"/>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c r="FY561" s="35"/>
      <c r="FZ561" s="35"/>
      <c r="GA561" s="35"/>
      <c r="GB561" s="35"/>
      <c r="GC561" s="35"/>
      <c r="GD561" s="35"/>
      <c r="GE561" s="35"/>
      <c r="GF561" s="35"/>
      <c r="GG561" s="35"/>
      <c r="GH561" s="35"/>
      <c r="GI561" s="35"/>
      <c r="GJ561" s="35"/>
      <c r="GK561" s="35"/>
      <c r="GL561" s="35"/>
      <c r="GM561" s="35"/>
      <c r="GN561" s="35"/>
      <c r="GO561" s="35"/>
      <c r="GP561" s="35"/>
      <c r="GQ561" s="35"/>
      <c r="GR561" s="35"/>
      <c r="GS561" s="35"/>
      <c r="GT561" s="35"/>
      <c r="GU561" s="35"/>
      <c r="GV561" s="35"/>
      <c r="GW561" s="35"/>
      <c r="GX561" s="35"/>
      <c r="GY561" s="35"/>
      <c r="GZ561" s="35"/>
      <c r="HA561" s="35"/>
    </row>
    <row r="562" spans="1:209" s="39" customFormat="1" x14ac:dyDescent="0.25">
      <c r="A562" s="127"/>
      <c r="B562" s="150"/>
      <c r="C562" s="150"/>
      <c r="D562" s="151"/>
      <c r="E562" s="151"/>
      <c r="F562" s="151"/>
      <c r="G562" s="151"/>
      <c r="H562" s="151"/>
      <c r="I562" s="150"/>
      <c r="J562" s="127"/>
      <c r="K562" s="127"/>
      <c r="L562" s="154"/>
      <c r="M562" s="154"/>
      <c r="N562" s="154"/>
      <c r="O562" s="156"/>
      <c r="P562" s="156"/>
      <c r="Q562" s="157"/>
      <c r="R562" s="154"/>
      <c r="S562" s="154"/>
      <c r="T562" s="154"/>
      <c r="U562" s="156"/>
      <c r="V562" s="156"/>
      <c r="W562" s="127"/>
      <c r="X562" s="154"/>
      <c r="Y562" s="154"/>
      <c r="Z562" s="154"/>
      <c r="AA562" s="156"/>
      <c r="AB562" s="156"/>
      <c r="AC562" s="127"/>
      <c r="AD562" s="127"/>
      <c r="AE562" s="162"/>
      <c r="AF562" s="159"/>
      <c r="AG562" s="159"/>
      <c r="AH562" s="160"/>
      <c r="AI562" s="159"/>
      <c r="AJ562" s="159"/>
      <c r="AK562" s="159"/>
      <c r="AL562" s="160"/>
      <c r="AM562" s="159"/>
      <c r="AN562" s="159"/>
      <c r="AO562" s="159"/>
      <c r="AP562" s="44"/>
      <c r="AQ562" s="159"/>
      <c r="AR562" s="159"/>
      <c r="AS562" s="159"/>
      <c r="AT562" s="44"/>
      <c r="AU562" s="159"/>
      <c r="AV562" s="159"/>
      <c r="AW562" s="159"/>
      <c r="AX562" s="44"/>
      <c r="AY562" s="243"/>
      <c r="BA562" s="29"/>
      <c r="BB562" s="40"/>
      <c r="BC562" s="35"/>
      <c r="BD562" s="35"/>
      <c r="BE562" s="35"/>
      <c r="BF562" s="35"/>
      <c r="BG562" s="35"/>
      <c r="BH562" s="35"/>
      <c r="BI562" s="35"/>
      <c r="BJ562" s="35"/>
      <c r="BK562" s="35"/>
      <c r="BL562" s="35"/>
      <c r="BM562" s="35"/>
      <c r="BN562" s="35"/>
      <c r="BO562" s="35"/>
      <c r="BP562" s="44"/>
      <c r="BQ562" s="44"/>
      <c r="BR562" s="44"/>
      <c r="BS562" s="44"/>
      <c r="BT562" s="44"/>
      <c r="BU562" s="159"/>
      <c r="BV562" s="159"/>
      <c r="BW562" s="159"/>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c r="FY562" s="35"/>
      <c r="FZ562" s="35"/>
      <c r="GA562" s="35"/>
      <c r="GB562" s="35"/>
      <c r="GC562" s="35"/>
      <c r="GD562" s="35"/>
      <c r="GE562" s="35"/>
      <c r="GF562" s="35"/>
      <c r="GG562" s="35"/>
      <c r="GH562" s="35"/>
      <c r="GI562" s="35"/>
      <c r="GJ562" s="35"/>
      <c r="GK562" s="35"/>
      <c r="GL562" s="35"/>
      <c r="GM562" s="35"/>
      <c r="GN562" s="35"/>
      <c r="GO562" s="35"/>
      <c r="GP562" s="35"/>
      <c r="GQ562" s="35"/>
      <c r="GR562" s="35"/>
      <c r="GS562" s="35"/>
      <c r="GT562" s="35"/>
      <c r="GU562" s="35"/>
      <c r="GV562" s="35"/>
      <c r="GW562" s="35"/>
      <c r="GX562" s="35"/>
      <c r="GY562" s="35"/>
      <c r="GZ562" s="35"/>
      <c r="HA562" s="35"/>
    </row>
    <row r="563" spans="1:209" s="39" customFormat="1" x14ac:dyDescent="0.25">
      <c r="A563" s="127"/>
      <c r="B563" s="150"/>
      <c r="C563" s="150"/>
      <c r="D563" s="151"/>
      <c r="E563" s="151"/>
      <c r="F563" s="151"/>
      <c r="G563" s="151"/>
      <c r="H563" s="151"/>
      <c r="I563" s="150"/>
      <c r="J563" s="127"/>
      <c r="K563" s="127"/>
      <c r="L563" s="154"/>
      <c r="M563" s="154"/>
      <c r="N563" s="154"/>
      <c r="O563" s="156"/>
      <c r="P563" s="156"/>
      <c r="Q563" s="157"/>
      <c r="R563" s="154"/>
      <c r="S563" s="154"/>
      <c r="T563" s="154"/>
      <c r="U563" s="156"/>
      <c r="V563" s="156"/>
      <c r="W563" s="127"/>
      <c r="X563" s="154"/>
      <c r="Y563" s="154"/>
      <c r="Z563" s="154"/>
      <c r="AA563" s="156"/>
      <c r="AB563" s="156"/>
      <c r="AC563" s="127"/>
      <c r="AD563" s="127"/>
      <c r="AE563" s="162"/>
      <c r="AF563" s="159"/>
      <c r="AG563" s="159"/>
      <c r="AH563" s="160"/>
      <c r="AI563" s="159"/>
      <c r="AJ563" s="159"/>
      <c r="AK563" s="159"/>
      <c r="AL563" s="160"/>
      <c r="AM563" s="159"/>
      <c r="AN563" s="159"/>
      <c r="AO563" s="159"/>
      <c r="AP563" s="44"/>
      <c r="AQ563" s="159"/>
      <c r="AR563" s="159"/>
      <c r="AS563" s="159"/>
      <c r="AT563" s="44"/>
      <c r="AU563" s="159"/>
      <c r="AV563" s="159"/>
      <c r="AW563" s="159"/>
      <c r="AX563" s="44"/>
      <c r="AY563" s="243"/>
      <c r="BA563" s="29"/>
      <c r="BB563" s="40"/>
      <c r="BC563" s="35"/>
      <c r="BD563" s="35"/>
      <c r="BE563" s="35"/>
      <c r="BF563" s="35"/>
      <c r="BG563" s="35"/>
      <c r="BH563" s="35"/>
      <c r="BI563" s="35"/>
      <c r="BJ563" s="35"/>
      <c r="BK563" s="35"/>
      <c r="BL563" s="35"/>
      <c r="BM563" s="35"/>
      <c r="BN563" s="35"/>
      <c r="BO563" s="35"/>
      <c r="BP563" s="44"/>
      <c r="BQ563" s="44"/>
      <c r="BR563" s="44"/>
      <c r="BS563" s="44"/>
      <c r="BT563" s="44"/>
      <c r="BU563" s="159"/>
      <c r="BV563" s="159"/>
      <c r="BW563" s="159"/>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c r="FY563" s="35"/>
      <c r="FZ563" s="35"/>
      <c r="GA563" s="35"/>
      <c r="GB563" s="35"/>
      <c r="GC563" s="35"/>
      <c r="GD563" s="35"/>
      <c r="GE563" s="35"/>
      <c r="GF563" s="35"/>
      <c r="GG563" s="35"/>
      <c r="GH563" s="35"/>
      <c r="GI563" s="35"/>
      <c r="GJ563" s="35"/>
      <c r="GK563" s="35"/>
      <c r="GL563" s="35"/>
      <c r="GM563" s="35"/>
      <c r="GN563" s="35"/>
      <c r="GO563" s="35"/>
      <c r="GP563" s="35"/>
      <c r="GQ563" s="35"/>
      <c r="GR563" s="35"/>
      <c r="GS563" s="35"/>
      <c r="GT563" s="35"/>
      <c r="GU563" s="35"/>
      <c r="GV563" s="35"/>
      <c r="GW563" s="35"/>
      <c r="GX563" s="35"/>
      <c r="GY563" s="35"/>
      <c r="GZ563" s="35"/>
      <c r="HA563" s="35"/>
    </row>
    <row r="564" spans="1:209" s="39" customFormat="1" x14ac:dyDescent="0.25">
      <c r="A564" s="127"/>
      <c r="B564" s="150"/>
      <c r="C564" s="150"/>
      <c r="D564" s="151"/>
      <c r="E564" s="151"/>
      <c r="F564" s="151"/>
      <c r="G564" s="151"/>
      <c r="H564" s="151"/>
      <c r="I564" s="150"/>
      <c r="J564" s="127"/>
      <c r="K564" s="127"/>
      <c r="L564" s="154"/>
      <c r="M564" s="154"/>
      <c r="N564" s="154"/>
      <c r="O564" s="156"/>
      <c r="P564" s="156"/>
      <c r="Q564" s="157"/>
      <c r="R564" s="154"/>
      <c r="S564" s="154"/>
      <c r="T564" s="154"/>
      <c r="U564" s="156"/>
      <c r="V564" s="156"/>
      <c r="W564" s="127"/>
      <c r="X564" s="154"/>
      <c r="Y564" s="154"/>
      <c r="Z564" s="154"/>
      <c r="AA564" s="156"/>
      <c r="AB564" s="156"/>
      <c r="AC564" s="127"/>
      <c r="AD564" s="127"/>
      <c r="AE564" s="162"/>
      <c r="AF564" s="159"/>
      <c r="AG564" s="159"/>
      <c r="AH564" s="160"/>
      <c r="AI564" s="159"/>
      <c r="AJ564" s="159"/>
      <c r="AK564" s="159"/>
      <c r="AL564" s="160"/>
      <c r="AM564" s="159"/>
      <c r="AN564" s="159"/>
      <c r="AO564" s="159"/>
      <c r="AP564" s="44"/>
      <c r="AQ564" s="159"/>
      <c r="AR564" s="159"/>
      <c r="AS564" s="159"/>
      <c r="AT564" s="44"/>
      <c r="AU564" s="159"/>
      <c r="AV564" s="159"/>
      <c r="AW564" s="159"/>
      <c r="AX564" s="44"/>
      <c r="AY564" s="243"/>
      <c r="BA564" s="29"/>
      <c r="BB564" s="40"/>
      <c r="BC564" s="35"/>
      <c r="BD564" s="35"/>
      <c r="BE564" s="35"/>
      <c r="BF564" s="35"/>
      <c r="BG564" s="35"/>
      <c r="BH564" s="35"/>
      <c r="BI564" s="35"/>
      <c r="BJ564" s="35"/>
      <c r="BK564" s="35"/>
      <c r="BL564" s="35"/>
      <c r="BM564" s="35"/>
      <c r="BN564" s="35"/>
      <c r="BO564" s="35"/>
      <c r="BP564" s="44"/>
      <c r="BQ564" s="44"/>
      <c r="BR564" s="44"/>
      <c r="BS564" s="44"/>
      <c r="BT564" s="44"/>
      <c r="BU564" s="159"/>
      <c r="BV564" s="159"/>
      <c r="BW564" s="159"/>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c r="FY564" s="35"/>
      <c r="FZ564" s="35"/>
      <c r="GA564" s="35"/>
      <c r="GB564" s="35"/>
      <c r="GC564" s="35"/>
      <c r="GD564" s="35"/>
      <c r="GE564" s="35"/>
      <c r="GF564" s="35"/>
      <c r="GG564" s="35"/>
      <c r="GH564" s="35"/>
      <c r="GI564" s="35"/>
      <c r="GJ564" s="35"/>
      <c r="GK564" s="35"/>
      <c r="GL564" s="35"/>
      <c r="GM564" s="35"/>
      <c r="GN564" s="35"/>
      <c r="GO564" s="35"/>
      <c r="GP564" s="35"/>
      <c r="GQ564" s="35"/>
      <c r="GR564" s="35"/>
      <c r="GS564" s="35"/>
      <c r="GT564" s="35"/>
      <c r="GU564" s="35"/>
      <c r="GV564" s="35"/>
      <c r="GW564" s="35"/>
      <c r="GX564" s="35"/>
      <c r="GY564" s="35"/>
      <c r="GZ564" s="35"/>
      <c r="HA564" s="35"/>
    </row>
    <row r="565" spans="1:209" s="39" customFormat="1" x14ac:dyDescent="0.25">
      <c r="A565" s="127"/>
      <c r="B565" s="150"/>
      <c r="C565" s="150"/>
      <c r="D565" s="151"/>
      <c r="E565" s="151"/>
      <c r="F565" s="151"/>
      <c r="G565" s="151"/>
      <c r="H565" s="151"/>
      <c r="I565" s="150"/>
      <c r="J565" s="127"/>
      <c r="K565" s="127"/>
      <c r="L565" s="154"/>
      <c r="M565" s="154"/>
      <c r="N565" s="154"/>
      <c r="O565" s="156"/>
      <c r="P565" s="156"/>
      <c r="Q565" s="157"/>
      <c r="R565" s="154"/>
      <c r="S565" s="154"/>
      <c r="T565" s="154"/>
      <c r="U565" s="156"/>
      <c r="V565" s="156"/>
      <c r="W565" s="127"/>
      <c r="X565" s="154"/>
      <c r="Y565" s="154"/>
      <c r="Z565" s="154"/>
      <c r="AA565" s="156"/>
      <c r="AB565" s="156"/>
      <c r="AC565" s="127"/>
      <c r="AD565" s="127"/>
      <c r="AE565" s="162"/>
      <c r="AF565" s="159"/>
      <c r="AG565" s="159"/>
      <c r="AH565" s="160"/>
      <c r="AI565" s="159"/>
      <c r="AJ565" s="159"/>
      <c r="AK565" s="159"/>
      <c r="AL565" s="160"/>
      <c r="AM565" s="159"/>
      <c r="AN565" s="159"/>
      <c r="AO565" s="159"/>
      <c r="AP565" s="44"/>
      <c r="AQ565" s="159"/>
      <c r="AR565" s="159"/>
      <c r="AS565" s="159"/>
      <c r="AT565" s="44"/>
      <c r="AU565" s="159"/>
      <c r="AV565" s="159"/>
      <c r="AW565" s="159"/>
      <c r="AX565" s="44"/>
      <c r="AY565" s="243"/>
      <c r="BA565" s="29"/>
      <c r="BB565" s="40"/>
      <c r="BC565" s="35"/>
      <c r="BD565" s="35"/>
      <c r="BE565" s="35"/>
      <c r="BF565" s="35"/>
      <c r="BG565" s="35"/>
      <c r="BH565" s="35"/>
      <c r="BI565" s="35"/>
      <c r="BJ565" s="35"/>
      <c r="BK565" s="35"/>
      <c r="BL565" s="35"/>
      <c r="BM565" s="35"/>
      <c r="BN565" s="35"/>
      <c r="BO565" s="35"/>
      <c r="BP565" s="44"/>
      <c r="BQ565" s="44"/>
      <c r="BR565" s="44"/>
      <c r="BS565" s="44"/>
      <c r="BT565" s="44"/>
      <c r="BU565" s="159"/>
      <c r="BV565" s="159"/>
      <c r="BW565" s="159"/>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c r="FY565" s="35"/>
      <c r="FZ565" s="35"/>
      <c r="GA565" s="35"/>
      <c r="GB565" s="35"/>
      <c r="GC565" s="35"/>
      <c r="GD565" s="35"/>
      <c r="GE565" s="35"/>
      <c r="GF565" s="35"/>
      <c r="GG565" s="35"/>
      <c r="GH565" s="35"/>
      <c r="GI565" s="35"/>
      <c r="GJ565" s="35"/>
      <c r="GK565" s="35"/>
      <c r="GL565" s="35"/>
      <c r="GM565" s="35"/>
      <c r="GN565" s="35"/>
      <c r="GO565" s="35"/>
      <c r="GP565" s="35"/>
      <c r="GQ565" s="35"/>
      <c r="GR565" s="35"/>
      <c r="GS565" s="35"/>
      <c r="GT565" s="35"/>
      <c r="GU565" s="35"/>
      <c r="GV565" s="35"/>
      <c r="GW565" s="35"/>
      <c r="GX565" s="35"/>
      <c r="GY565" s="35"/>
      <c r="GZ565" s="35"/>
      <c r="HA565" s="35"/>
    </row>
    <row r="566" spans="1:209" s="39" customFormat="1" x14ac:dyDescent="0.25">
      <c r="A566" s="127"/>
      <c r="B566" s="150"/>
      <c r="C566" s="150"/>
      <c r="D566" s="151"/>
      <c r="E566" s="151"/>
      <c r="F566" s="151"/>
      <c r="G566" s="151"/>
      <c r="H566" s="151"/>
      <c r="I566" s="150"/>
      <c r="J566" s="127"/>
      <c r="K566" s="127"/>
      <c r="L566" s="154"/>
      <c r="M566" s="154"/>
      <c r="N566" s="154"/>
      <c r="O566" s="156"/>
      <c r="P566" s="156"/>
      <c r="Q566" s="157"/>
      <c r="R566" s="154"/>
      <c r="S566" s="154"/>
      <c r="T566" s="154"/>
      <c r="U566" s="156"/>
      <c r="V566" s="156"/>
      <c r="W566" s="127"/>
      <c r="X566" s="154"/>
      <c r="Y566" s="154"/>
      <c r="Z566" s="154"/>
      <c r="AA566" s="156"/>
      <c r="AB566" s="156"/>
      <c r="AC566" s="127"/>
      <c r="AD566" s="127"/>
      <c r="AE566" s="162"/>
      <c r="AF566" s="159"/>
      <c r="AG566" s="159"/>
      <c r="AH566" s="160"/>
      <c r="AI566" s="159"/>
      <c r="AJ566" s="159"/>
      <c r="AK566" s="159"/>
      <c r="AL566" s="160"/>
      <c r="AM566" s="159"/>
      <c r="AN566" s="159"/>
      <c r="AO566" s="159"/>
      <c r="AP566" s="44"/>
      <c r="AQ566" s="159"/>
      <c r="AR566" s="159"/>
      <c r="AS566" s="159"/>
      <c r="AT566" s="44"/>
      <c r="AU566" s="159"/>
      <c r="AV566" s="159"/>
      <c r="AW566" s="159"/>
      <c r="AX566" s="44"/>
      <c r="AY566" s="243"/>
      <c r="BA566" s="29"/>
      <c r="BB566" s="40"/>
      <c r="BC566" s="35"/>
      <c r="BD566" s="35"/>
      <c r="BE566" s="35"/>
      <c r="BF566" s="35"/>
      <c r="BG566" s="35"/>
      <c r="BH566" s="35"/>
      <c r="BI566" s="35"/>
      <c r="BJ566" s="35"/>
      <c r="BK566" s="35"/>
      <c r="BL566" s="35"/>
      <c r="BM566" s="35"/>
      <c r="BN566" s="35"/>
      <c r="BO566" s="35"/>
      <c r="BP566" s="44"/>
      <c r="BQ566" s="44"/>
      <c r="BR566" s="44"/>
      <c r="BS566" s="44"/>
      <c r="BT566" s="44"/>
      <c r="BU566" s="159"/>
      <c r="BV566" s="159"/>
      <c r="BW566" s="159"/>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c r="FY566" s="35"/>
      <c r="FZ566" s="35"/>
      <c r="GA566" s="35"/>
      <c r="GB566" s="35"/>
      <c r="GC566" s="35"/>
      <c r="GD566" s="35"/>
      <c r="GE566" s="35"/>
      <c r="GF566" s="35"/>
      <c r="GG566" s="35"/>
      <c r="GH566" s="35"/>
      <c r="GI566" s="35"/>
      <c r="GJ566" s="35"/>
      <c r="GK566" s="35"/>
      <c r="GL566" s="35"/>
      <c r="GM566" s="35"/>
      <c r="GN566" s="35"/>
      <c r="GO566" s="35"/>
      <c r="GP566" s="35"/>
      <c r="GQ566" s="35"/>
      <c r="GR566" s="35"/>
      <c r="GS566" s="35"/>
      <c r="GT566" s="35"/>
      <c r="GU566" s="35"/>
      <c r="GV566" s="35"/>
      <c r="GW566" s="35"/>
      <c r="GX566" s="35"/>
      <c r="GY566" s="35"/>
      <c r="GZ566" s="35"/>
      <c r="HA566" s="35"/>
    </row>
    <row r="567" spans="1:209" s="39" customFormat="1" x14ac:dyDescent="0.25">
      <c r="A567" s="127"/>
      <c r="B567" s="150"/>
      <c r="C567" s="150"/>
      <c r="D567" s="151"/>
      <c r="E567" s="151"/>
      <c r="F567" s="151"/>
      <c r="G567" s="151"/>
      <c r="H567" s="151"/>
      <c r="I567" s="150"/>
      <c r="J567" s="127"/>
      <c r="K567" s="127"/>
      <c r="L567" s="154"/>
      <c r="M567" s="154"/>
      <c r="N567" s="154"/>
      <c r="O567" s="156"/>
      <c r="P567" s="156"/>
      <c r="Q567" s="157"/>
      <c r="R567" s="154"/>
      <c r="S567" s="154"/>
      <c r="T567" s="154"/>
      <c r="U567" s="156"/>
      <c r="V567" s="156"/>
      <c r="W567" s="127"/>
      <c r="X567" s="154"/>
      <c r="Y567" s="154"/>
      <c r="Z567" s="154"/>
      <c r="AA567" s="156"/>
      <c r="AB567" s="156"/>
      <c r="AC567" s="127"/>
      <c r="AD567" s="127"/>
      <c r="AE567" s="162"/>
      <c r="AF567" s="159"/>
      <c r="AG567" s="159"/>
      <c r="AH567" s="160"/>
      <c r="AI567" s="159"/>
      <c r="AJ567" s="159"/>
      <c r="AK567" s="159"/>
      <c r="AL567" s="160"/>
      <c r="AM567" s="159"/>
      <c r="AN567" s="159"/>
      <c r="AO567" s="159"/>
      <c r="AP567" s="44"/>
      <c r="AQ567" s="159"/>
      <c r="AR567" s="159"/>
      <c r="AS567" s="159"/>
      <c r="AT567" s="44"/>
      <c r="AU567" s="159"/>
      <c r="AV567" s="159"/>
      <c r="AW567" s="159"/>
      <c r="AX567" s="44"/>
      <c r="AY567" s="243"/>
      <c r="BA567" s="29"/>
      <c r="BB567" s="40"/>
      <c r="BC567" s="35"/>
      <c r="BD567" s="35"/>
      <c r="BE567" s="35"/>
      <c r="BF567" s="35"/>
      <c r="BG567" s="35"/>
      <c r="BH567" s="35"/>
      <c r="BI567" s="35"/>
      <c r="BJ567" s="35"/>
      <c r="BK567" s="35"/>
      <c r="BL567" s="35"/>
      <c r="BM567" s="35"/>
      <c r="BN567" s="35"/>
      <c r="BO567" s="35"/>
      <c r="BP567" s="44"/>
      <c r="BQ567" s="44"/>
      <c r="BR567" s="44"/>
      <c r="BS567" s="44"/>
      <c r="BT567" s="44"/>
      <c r="BU567" s="159"/>
      <c r="BV567" s="159"/>
      <c r="BW567" s="159"/>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c r="FY567" s="35"/>
      <c r="FZ567" s="35"/>
      <c r="GA567" s="35"/>
      <c r="GB567" s="35"/>
      <c r="GC567" s="35"/>
      <c r="GD567" s="35"/>
      <c r="GE567" s="35"/>
      <c r="GF567" s="35"/>
      <c r="GG567" s="35"/>
      <c r="GH567" s="35"/>
      <c r="GI567" s="35"/>
      <c r="GJ567" s="35"/>
      <c r="GK567" s="35"/>
      <c r="GL567" s="35"/>
      <c r="GM567" s="35"/>
      <c r="GN567" s="35"/>
      <c r="GO567" s="35"/>
      <c r="GP567" s="35"/>
      <c r="GQ567" s="35"/>
      <c r="GR567" s="35"/>
      <c r="GS567" s="35"/>
      <c r="GT567" s="35"/>
      <c r="GU567" s="35"/>
      <c r="GV567" s="35"/>
      <c r="GW567" s="35"/>
      <c r="GX567" s="35"/>
      <c r="GY567" s="35"/>
      <c r="GZ567" s="35"/>
      <c r="HA567" s="35"/>
    </row>
    <row r="568" spans="1:209" s="39" customFormat="1" x14ac:dyDescent="0.25">
      <c r="A568" s="127"/>
      <c r="B568" s="150"/>
      <c r="C568" s="150"/>
      <c r="D568" s="151"/>
      <c r="E568" s="151"/>
      <c r="F568" s="151"/>
      <c r="G568" s="151"/>
      <c r="H568" s="151"/>
      <c r="I568" s="150"/>
      <c r="J568" s="127"/>
      <c r="K568" s="127"/>
      <c r="L568" s="154"/>
      <c r="M568" s="154"/>
      <c r="N568" s="154"/>
      <c r="O568" s="156"/>
      <c r="P568" s="156"/>
      <c r="Q568" s="157"/>
      <c r="R568" s="154"/>
      <c r="S568" s="154"/>
      <c r="T568" s="154"/>
      <c r="U568" s="156"/>
      <c r="V568" s="156"/>
      <c r="W568" s="127"/>
      <c r="X568" s="154"/>
      <c r="Y568" s="154"/>
      <c r="Z568" s="154"/>
      <c r="AA568" s="156"/>
      <c r="AB568" s="156"/>
      <c r="AC568" s="127"/>
      <c r="AD568" s="127"/>
      <c r="AE568" s="162"/>
      <c r="AF568" s="159"/>
      <c r="AG568" s="159"/>
      <c r="AH568" s="160"/>
      <c r="AI568" s="159"/>
      <c r="AJ568" s="159"/>
      <c r="AK568" s="159"/>
      <c r="AL568" s="160"/>
      <c r="AM568" s="159"/>
      <c r="AN568" s="159"/>
      <c r="AO568" s="159"/>
      <c r="AP568" s="44"/>
      <c r="AQ568" s="159"/>
      <c r="AR568" s="159"/>
      <c r="AS568" s="159"/>
      <c r="AT568" s="44"/>
      <c r="AU568" s="159"/>
      <c r="AV568" s="159"/>
      <c r="AW568" s="159"/>
      <c r="AX568" s="44"/>
      <c r="AY568" s="243"/>
      <c r="BA568" s="29"/>
      <c r="BB568" s="40"/>
      <c r="BC568" s="35"/>
      <c r="BD568" s="35"/>
      <c r="BE568" s="35"/>
      <c r="BF568" s="35"/>
      <c r="BG568" s="35"/>
      <c r="BH568" s="35"/>
      <c r="BI568" s="35"/>
      <c r="BJ568" s="35"/>
      <c r="BK568" s="35"/>
      <c r="BL568" s="35"/>
      <c r="BM568" s="35"/>
      <c r="BN568" s="35"/>
      <c r="BO568" s="35"/>
      <c r="BP568" s="44"/>
      <c r="BQ568" s="44"/>
      <c r="BR568" s="44"/>
      <c r="BS568" s="44"/>
      <c r="BT568" s="44"/>
      <c r="BU568" s="159"/>
      <c r="BV568" s="159"/>
      <c r="BW568" s="159"/>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c r="FY568" s="35"/>
      <c r="FZ568" s="35"/>
      <c r="GA568" s="35"/>
      <c r="GB568" s="35"/>
      <c r="GC568" s="35"/>
      <c r="GD568" s="35"/>
      <c r="GE568" s="35"/>
      <c r="GF568" s="35"/>
      <c r="GG568" s="35"/>
      <c r="GH568" s="35"/>
      <c r="GI568" s="35"/>
      <c r="GJ568" s="35"/>
      <c r="GK568" s="35"/>
      <c r="GL568" s="35"/>
      <c r="GM568" s="35"/>
      <c r="GN568" s="35"/>
      <c r="GO568" s="35"/>
      <c r="GP568" s="35"/>
      <c r="GQ568" s="35"/>
      <c r="GR568" s="35"/>
      <c r="GS568" s="35"/>
      <c r="GT568" s="35"/>
      <c r="GU568" s="35"/>
      <c r="GV568" s="35"/>
      <c r="GW568" s="35"/>
      <c r="GX568" s="35"/>
      <c r="GY568" s="35"/>
      <c r="GZ568" s="35"/>
      <c r="HA568" s="35"/>
    </row>
    <row r="569" spans="1:209" s="39" customFormat="1" x14ac:dyDescent="0.25">
      <c r="A569" s="127"/>
      <c r="B569" s="150"/>
      <c r="C569" s="150"/>
      <c r="D569" s="151"/>
      <c r="E569" s="151"/>
      <c r="F569" s="151"/>
      <c r="G569" s="151"/>
      <c r="H569" s="151"/>
      <c r="I569" s="150"/>
      <c r="J569" s="127"/>
      <c r="K569" s="127"/>
      <c r="L569" s="154"/>
      <c r="M569" s="154"/>
      <c r="N569" s="154"/>
      <c r="O569" s="156"/>
      <c r="P569" s="156"/>
      <c r="Q569" s="157"/>
      <c r="R569" s="154"/>
      <c r="S569" s="154"/>
      <c r="T569" s="154"/>
      <c r="U569" s="156"/>
      <c r="V569" s="156"/>
      <c r="W569" s="127"/>
      <c r="X569" s="154"/>
      <c r="Y569" s="154"/>
      <c r="Z569" s="154"/>
      <c r="AA569" s="156"/>
      <c r="AB569" s="156"/>
      <c r="AC569" s="127"/>
      <c r="AD569" s="127"/>
      <c r="AE569" s="162"/>
      <c r="AF569" s="159"/>
      <c r="AG569" s="159"/>
      <c r="AH569" s="160"/>
      <c r="AI569" s="159"/>
      <c r="AJ569" s="159"/>
      <c r="AK569" s="159"/>
      <c r="AL569" s="160"/>
      <c r="AM569" s="159"/>
      <c r="AN569" s="159"/>
      <c r="AO569" s="159"/>
      <c r="AP569" s="44"/>
      <c r="AQ569" s="159"/>
      <c r="AR569" s="159"/>
      <c r="AS569" s="159"/>
      <c r="AT569" s="44"/>
      <c r="AU569" s="159"/>
      <c r="AV569" s="159"/>
      <c r="AW569" s="159"/>
      <c r="AX569" s="44"/>
      <c r="AY569" s="243"/>
      <c r="BA569" s="29"/>
      <c r="BB569" s="40"/>
      <c r="BC569" s="35"/>
      <c r="BD569" s="35"/>
      <c r="BE569" s="35"/>
      <c r="BF569" s="35"/>
      <c r="BG569" s="35"/>
      <c r="BH569" s="35"/>
      <c r="BI569" s="35"/>
      <c r="BJ569" s="35"/>
      <c r="BK569" s="35"/>
      <c r="BL569" s="35"/>
      <c r="BM569" s="35"/>
      <c r="BN569" s="35"/>
      <c r="BO569" s="35"/>
      <c r="BP569" s="44"/>
      <c r="BQ569" s="44"/>
      <c r="BR569" s="44"/>
      <c r="BS569" s="44"/>
      <c r="BT569" s="44"/>
      <c r="BU569" s="159"/>
      <c r="BV569" s="159"/>
      <c r="BW569" s="159"/>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c r="FY569" s="35"/>
      <c r="FZ569" s="35"/>
      <c r="GA569" s="35"/>
      <c r="GB569" s="35"/>
      <c r="GC569" s="35"/>
      <c r="GD569" s="35"/>
      <c r="GE569" s="35"/>
      <c r="GF569" s="35"/>
      <c r="GG569" s="35"/>
      <c r="GH569" s="35"/>
      <c r="GI569" s="35"/>
      <c r="GJ569" s="35"/>
      <c r="GK569" s="35"/>
      <c r="GL569" s="35"/>
      <c r="GM569" s="35"/>
      <c r="GN569" s="35"/>
      <c r="GO569" s="35"/>
      <c r="GP569" s="35"/>
      <c r="GQ569" s="35"/>
      <c r="GR569" s="35"/>
      <c r="GS569" s="35"/>
      <c r="GT569" s="35"/>
      <c r="GU569" s="35"/>
      <c r="GV569" s="35"/>
      <c r="GW569" s="35"/>
      <c r="GX569" s="35"/>
      <c r="GY569" s="35"/>
      <c r="GZ569" s="35"/>
      <c r="HA569" s="35"/>
    </row>
    <row r="570" spans="1:209" s="39" customFormat="1" x14ac:dyDescent="0.25">
      <c r="A570" s="127"/>
      <c r="B570" s="150"/>
      <c r="C570" s="150"/>
      <c r="D570" s="151"/>
      <c r="E570" s="151"/>
      <c r="F570" s="151"/>
      <c r="G570" s="151"/>
      <c r="H570" s="151"/>
      <c r="I570" s="150"/>
      <c r="J570" s="127"/>
      <c r="K570" s="127"/>
      <c r="L570" s="154"/>
      <c r="M570" s="154"/>
      <c r="N570" s="154"/>
      <c r="O570" s="156"/>
      <c r="P570" s="156"/>
      <c r="Q570" s="157"/>
      <c r="R570" s="154"/>
      <c r="S570" s="154"/>
      <c r="T570" s="154"/>
      <c r="U570" s="156"/>
      <c r="V570" s="156"/>
      <c r="W570" s="127"/>
      <c r="X570" s="154"/>
      <c r="Y570" s="154"/>
      <c r="Z570" s="154"/>
      <c r="AA570" s="156"/>
      <c r="AB570" s="156"/>
      <c r="AC570" s="127"/>
      <c r="AD570" s="127"/>
      <c r="AE570" s="162"/>
      <c r="AF570" s="159"/>
      <c r="AG570" s="159"/>
      <c r="AH570" s="160"/>
      <c r="AI570" s="159"/>
      <c r="AJ570" s="159"/>
      <c r="AK570" s="159"/>
      <c r="AL570" s="160"/>
      <c r="AM570" s="159"/>
      <c r="AN570" s="159"/>
      <c r="AO570" s="159"/>
      <c r="AP570" s="44"/>
      <c r="AQ570" s="159"/>
      <c r="AR570" s="159"/>
      <c r="AS570" s="159"/>
      <c r="AT570" s="44"/>
      <c r="AU570" s="159"/>
      <c r="AV570" s="159"/>
      <c r="AW570" s="159"/>
      <c r="AX570" s="44"/>
      <c r="AY570" s="243"/>
      <c r="BA570" s="29"/>
      <c r="BB570" s="40"/>
      <c r="BC570" s="35"/>
      <c r="BD570" s="35"/>
      <c r="BE570" s="35"/>
      <c r="BF570" s="35"/>
      <c r="BG570" s="35"/>
      <c r="BH570" s="35"/>
      <c r="BI570" s="35"/>
      <c r="BJ570" s="35"/>
      <c r="BK570" s="35"/>
      <c r="BL570" s="35"/>
      <c r="BM570" s="35"/>
      <c r="BN570" s="35"/>
      <c r="BO570" s="35"/>
      <c r="BP570" s="44"/>
      <c r="BQ570" s="44"/>
      <c r="BR570" s="44"/>
      <c r="BS570" s="44"/>
      <c r="BT570" s="44"/>
      <c r="BU570" s="159"/>
      <c r="BV570" s="159"/>
      <c r="BW570" s="159"/>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c r="FY570" s="35"/>
      <c r="FZ570" s="35"/>
      <c r="GA570" s="35"/>
      <c r="GB570" s="35"/>
      <c r="GC570" s="35"/>
      <c r="GD570" s="35"/>
      <c r="GE570" s="35"/>
      <c r="GF570" s="35"/>
      <c r="GG570" s="35"/>
      <c r="GH570" s="35"/>
      <c r="GI570" s="35"/>
      <c r="GJ570" s="35"/>
      <c r="GK570" s="35"/>
      <c r="GL570" s="35"/>
      <c r="GM570" s="35"/>
      <c r="GN570" s="35"/>
      <c r="GO570" s="35"/>
      <c r="GP570" s="35"/>
      <c r="GQ570" s="35"/>
      <c r="GR570" s="35"/>
      <c r="GS570" s="35"/>
      <c r="GT570" s="35"/>
      <c r="GU570" s="35"/>
      <c r="GV570" s="35"/>
      <c r="GW570" s="35"/>
      <c r="GX570" s="35"/>
      <c r="GY570" s="35"/>
      <c r="GZ570" s="35"/>
      <c r="HA570" s="35"/>
    </row>
    <row r="571" spans="1:209" s="39" customFormat="1" x14ac:dyDescent="0.25">
      <c r="A571" s="127"/>
      <c r="B571" s="150"/>
      <c r="C571" s="150"/>
      <c r="D571" s="151"/>
      <c r="E571" s="151"/>
      <c r="F571" s="151"/>
      <c r="G571" s="151"/>
      <c r="H571" s="151"/>
      <c r="I571" s="150"/>
      <c r="J571" s="127"/>
      <c r="K571" s="127"/>
      <c r="L571" s="154"/>
      <c r="M571" s="154"/>
      <c r="N571" s="154"/>
      <c r="O571" s="156"/>
      <c r="P571" s="156"/>
      <c r="Q571" s="157"/>
      <c r="R571" s="154"/>
      <c r="S571" s="154"/>
      <c r="T571" s="154"/>
      <c r="U571" s="156"/>
      <c r="V571" s="156"/>
      <c r="W571" s="127"/>
      <c r="X571" s="154"/>
      <c r="Y571" s="154"/>
      <c r="Z571" s="154"/>
      <c r="AA571" s="156"/>
      <c r="AB571" s="156"/>
      <c r="AC571" s="127"/>
      <c r="AD571" s="127"/>
      <c r="AE571" s="162"/>
      <c r="AF571" s="159"/>
      <c r="AG571" s="159"/>
      <c r="AH571" s="160"/>
      <c r="AI571" s="159"/>
      <c r="AJ571" s="159"/>
      <c r="AK571" s="159"/>
      <c r="AL571" s="160"/>
      <c r="AM571" s="159"/>
      <c r="AN571" s="159"/>
      <c r="AO571" s="159"/>
      <c r="AP571" s="44"/>
      <c r="AQ571" s="159"/>
      <c r="AR571" s="159"/>
      <c r="AS571" s="159"/>
      <c r="AT571" s="44"/>
      <c r="AU571" s="159"/>
      <c r="AV571" s="159"/>
      <c r="AW571" s="159"/>
      <c r="AX571" s="44"/>
      <c r="AY571" s="243"/>
      <c r="BA571" s="29"/>
      <c r="BB571" s="40"/>
      <c r="BC571" s="35"/>
      <c r="BD571" s="35"/>
      <c r="BE571" s="35"/>
      <c r="BF571" s="35"/>
      <c r="BG571" s="35"/>
      <c r="BH571" s="35"/>
      <c r="BI571" s="35"/>
      <c r="BJ571" s="35"/>
      <c r="BK571" s="35"/>
      <c r="BL571" s="35"/>
      <c r="BM571" s="35"/>
      <c r="BN571" s="35"/>
      <c r="BO571" s="35"/>
      <c r="BP571" s="44"/>
      <c r="BQ571" s="44"/>
      <c r="BR571" s="44"/>
      <c r="BS571" s="44"/>
      <c r="BT571" s="44"/>
      <c r="BU571" s="159"/>
      <c r="BV571" s="159"/>
      <c r="BW571" s="159"/>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c r="FY571" s="35"/>
      <c r="FZ571" s="35"/>
      <c r="GA571" s="35"/>
      <c r="GB571" s="35"/>
      <c r="GC571" s="35"/>
      <c r="GD571" s="35"/>
      <c r="GE571" s="35"/>
      <c r="GF571" s="35"/>
      <c r="GG571" s="35"/>
      <c r="GH571" s="35"/>
      <c r="GI571" s="35"/>
      <c r="GJ571" s="35"/>
      <c r="GK571" s="35"/>
      <c r="GL571" s="35"/>
      <c r="GM571" s="35"/>
      <c r="GN571" s="35"/>
      <c r="GO571" s="35"/>
      <c r="GP571" s="35"/>
      <c r="GQ571" s="35"/>
      <c r="GR571" s="35"/>
      <c r="GS571" s="35"/>
      <c r="GT571" s="35"/>
      <c r="GU571" s="35"/>
      <c r="GV571" s="35"/>
      <c r="GW571" s="35"/>
      <c r="GX571" s="35"/>
      <c r="GY571" s="35"/>
      <c r="GZ571" s="35"/>
      <c r="HA571" s="35"/>
    </row>
    <row r="572" spans="1:209" s="39" customFormat="1" x14ac:dyDescent="0.25">
      <c r="A572" s="127"/>
      <c r="B572" s="150"/>
      <c r="C572" s="150"/>
      <c r="D572" s="151"/>
      <c r="E572" s="151"/>
      <c r="F572" s="151"/>
      <c r="G572" s="151"/>
      <c r="H572" s="151"/>
      <c r="I572" s="150"/>
      <c r="J572" s="127"/>
      <c r="K572" s="127"/>
      <c r="L572" s="154"/>
      <c r="M572" s="154"/>
      <c r="N572" s="154"/>
      <c r="O572" s="156"/>
      <c r="P572" s="156"/>
      <c r="Q572" s="157"/>
      <c r="R572" s="154"/>
      <c r="S572" s="154"/>
      <c r="T572" s="154"/>
      <c r="U572" s="156"/>
      <c r="V572" s="156"/>
      <c r="W572" s="127"/>
      <c r="X572" s="154"/>
      <c r="Y572" s="154"/>
      <c r="Z572" s="154"/>
      <c r="AA572" s="156"/>
      <c r="AB572" s="156"/>
      <c r="AC572" s="127"/>
      <c r="AD572" s="127"/>
      <c r="AE572" s="162"/>
      <c r="AF572" s="159"/>
      <c r="AG572" s="159"/>
      <c r="AH572" s="160"/>
      <c r="AI572" s="159"/>
      <c r="AJ572" s="159"/>
      <c r="AK572" s="159"/>
      <c r="AL572" s="160"/>
      <c r="AM572" s="159"/>
      <c r="AN572" s="159"/>
      <c r="AO572" s="159"/>
      <c r="AP572" s="44"/>
      <c r="AQ572" s="159"/>
      <c r="AR572" s="159"/>
      <c r="AS572" s="159"/>
      <c r="AT572" s="44"/>
      <c r="AU572" s="159"/>
      <c r="AV572" s="159"/>
      <c r="AW572" s="159"/>
      <c r="AX572" s="44"/>
      <c r="AY572" s="243"/>
      <c r="BA572" s="29"/>
      <c r="BB572" s="40"/>
      <c r="BC572" s="35"/>
      <c r="BD572" s="35"/>
      <c r="BE572" s="35"/>
      <c r="BF572" s="35"/>
      <c r="BG572" s="35"/>
      <c r="BH572" s="35"/>
      <c r="BI572" s="35"/>
      <c r="BJ572" s="35"/>
      <c r="BK572" s="35"/>
      <c r="BL572" s="35"/>
      <c r="BM572" s="35"/>
      <c r="BN572" s="35"/>
      <c r="BO572" s="35"/>
      <c r="BP572" s="44"/>
      <c r="BQ572" s="44"/>
      <c r="BR572" s="44"/>
      <c r="BS572" s="44"/>
      <c r="BT572" s="44"/>
      <c r="BU572" s="159"/>
      <c r="BV572" s="159"/>
      <c r="BW572" s="159"/>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c r="FY572" s="35"/>
      <c r="FZ572" s="35"/>
      <c r="GA572" s="35"/>
      <c r="GB572" s="35"/>
      <c r="GC572" s="35"/>
      <c r="GD572" s="35"/>
      <c r="GE572" s="35"/>
      <c r="GF572" s="35"/>
      <c r="GG572" s="35"/>
      <c r="GH572" s="35"/>
      <c r="GI572" s="35"/>
      <c r="GJ572" s="35"/>
      <c r="GK572" s="35"/>
      <c r="GL572" s="35"/>
      <c r="GM572" s="35"/>
      <c r="GN572" s="35"/>
      <c r="GO572" s="35"/>
      <c r="GP572" s="35"/>
      <c r="GQ572" s="35"/>
      <c r="GR572" s="35"/>
      <c r="GS572" s="35"/>
      <c r="GT572" s="35"/>
      <c r="GU572" s="35"/>
      <c r="GV572" s="35"/>
      <c r="GW572" s="35"/>
      <c r="GX572" s="35"/>
      <c r="GY572" s="35"/>
      <c r="GZ572" s="35"/>
      <c r="HA572" s="35"/>
    </row>
    <row r="573" spans="1:209" s="39" customFormat="1" x14ac:dyDescent="0.25">
      <c r="A573" s="127"/>
      <c r="B573" s="150"/>
      <c r="C573" s="150"/>
      <c r="D573" s="151"/>
      <c r="E573" s="151"/>
      <c r="F573" s="151"/>
      <c r="G573" s="151"/>
      <c r="H573" s="151"/>
      <c r="I573" s="150"/>
      <c r="J573" s="127"/>
      <c r="K573" s="127"/>
      <c r="L573" s="154"/>
      <c r="M573" s="154"/>
      <c r="N573" s="154"/>
      <c r="O573" s="156"/>
      <c r="P573" s="156"/>
      <c r="Q573" s="157"/>
      <c r="R573" s="154"/>
      <c r="S573" s="154"/>
      <c r="T573" s="154"/>
      <c r="U573" s="156"/>
      <c r="V573" s="156"/>
      <c r="W573" s="127"/>
      <c r="X573" s="154"/>
      <c r="Y573" s="154"/>
      <c r="Z573" s="154"/>
      <c r="AA573" s="156"/>
      <c r="AB573" s="156"/>
      <c r="AC573" s="127"/>
      <c r="AD573" s="127"/>
      <c r="AE573" s="162"/>
      <c r="AF573" s="159"/>
      <c r="AG573" s="159"/>
      <c r="AH573" s="160"/>
      <c r="AI573" s="159"/>
      <c r="AJ573" s="159"/>
      <c r="AK573" s="159"/>
      <c r="AL573" s="160"/>
      <c r="AM573" s="159"/>
      <c r="AN573" s="159"/>
      <c r="AO573" s="159"/>
      <c r="AP573" s="44"/>
      <c r="AQ573" s="159"/>
      <c r="AR573" s="159"/>
      <c r="AS573" s="159"/>
      <c r="AT573" s="44"/>
      <c r="AU573" s="159"/>
      <c r="AV573" s="159"/>
      <c r="AW573" s="159"/>
      <c r="AX573" s="44"/>
      <c r="AY573" s="243"/>
      <c r="BA573" s="29"/>
      <c r="BB573" s="40"/>
      <c r="BC573" s="35"/>
      <c r="BD573" s="35"/>
      <c r="BE573" s="35"/>
      <c r="BF573" s="35"/>
      <c r="BG573" s="35"/>
      <c r="BH573" s="35"/>
      <c r="BI573" s="35"/>
      <c r="BJ573" s="35"/>
      <c r="BK573" s="35"/>
      <c r="BL573" s="35"/>
      <c r="BM573" s="35"/>
      <c r="BN573" s="35"/>
      <c r="BO573" s="35"/>
      <c r="BP573" s="44"/>
      <c r="BQ573" s="44"/>
      <c r="BR573" s="44"/>
      <c r="BS573" s="44"/>
      <c r="BT573" s="44"/>
      <c r="BU573" s="159"/>
      <c r="BV573" s="159"/>
      <c r="BW573" s="159"/>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c r="FY573" s="35"/>
      <c r="FZ573" s="35"/>
      <c r="GA573" s="35"/>
      <c r="GB573" s="35"/>
      <c r="GC573" s="35"/>
      <c r="GD573" s="35"/>
      <c r="GE573" s="35"/>
      <c r="GF573" s="35"/>
      <c r="GG573" s="35"/>
      <c r="GH573" s="35"/>
      <c r="GI573" s="35"/>
      <c r="GJ573" s="35"/>
      <c r="GK573" s="35"/>
      <c r="GL573" s="35"/>
      <c r="GM573" s="35"/>
      <c r="GN573" s="35"/>
      <c r="GO573" s="35"/>
      <c r="GP573" s="35"/>
      <c r="GQ573" s="35"/>
      <c r="GR573" s="35"/>
      <c r="GS573" s="35"/>
      <c r="GT573" s="35"/>
      <c r="GU573" s="35"/>
      <c r="GV573" s="35"/>
      <c r="GW573" s="35"/>
      <c r="GX573" s="35"/>
      <c r="GY573" s="35"/>
      <c r="GZ573" s="35"/>
      <c r="HA573" s="35"/>
    </row>
    <row r="574" spans="1:209" s="39" customFormat="1" x14ac:dyDescent="0.25">
      <c r="A574" s="127"/>
      <c r="B574" s="150"/>
      <c r="C574" s="150"/>
      <c r="D574" s="151"/>
      <c r="E574" s="151"/>
      <c r="F574" s="151"/>
      <c r="G574" s="151"/>
      <c r="H574" s="151"/>
      <c r="I574" s="150"/>
      <c r="J574" s="127"/>
      <c r="K574" s="127"/>
      <c r="L574" s="154"/>
      <c r="M574" s="154"/>
      <c r="N574" s="154"/>
      <c r="O574" s="156"/>
      <c r="P574" s="156"/>
      <c r="Q574" s="157"/>
      <c r="R574" s="154"/>
      <c r="S574" s="154"/>
      <c r="T574" s="154"/>
      <c r="U574" s="156"/>
      <c r="V574" s="156"/>
      <c r="W574" s="127"/>
      <c r="X574" s="154"/>
      <c r="Y574" s="154"/>
      <c r="Z574" s="154"/>
      <c r="AA574" s="156"/>
      <c r="AB574" s="156"/>
      <c r="AC574" s="127"/>
      <c r="AD574" s="127"/>
      <c r="AE574" s="162"/>
      <c r="AF574" s="159"/>
      <c r="AG574" s="159"/>
      <c r="AH574" s="160"/>
      <c r="AI574" s="159"/>
      <c r="AJ574" s="159"/>
      <c r="AK574" s="159"/>
      <c r="AL574" s="160"/>
      <c r="AM574" s="159"/>
      <c r="AN574" s="159"/>
      <c r="AO574" s="159"/>
      <c r="AP574" s="44"/>
      <c r="AQ574" s="159"/>
      <c r="AR574" s="159"/>
      <c r="AS574" s="159"/>
      <c r="AT574" s="44"/>
      <c r="AU574" s="159"/>
      <c r="AV574" s="159"/>
      <c r="AW574" s="159"/>
      <c r="AX574" s="44"/>
      <c r="AY574" s="243"/>
      <c r="BA574" s="29"/>
      <c r="BB574" s="40"/>
      <c r="BC574" s="35"/>
      <c r="BD574" s="35"/>
      <c r="BE574" s="35"/>
      <c r="BF574" s="35"/>
      <c r="BG574" s="35"/>
      <c r="BH574" s="35"/>
      <c r="BI574" s="35"/>
      <c r="BJ574" s="35"/>
      <c r="BK574" s="35"/>
      <c r="BL574" s="35"/>
      <c r="BM574" s="35"/>
      <c r="BN574" s="35"/>
      <c r="BO574" s="35"/>
      <c r="BP574" s="44"/>
      <c r="BQ574" s="44"/>
      <c r="BR574" s="44"/>
      <c r="BS574" s="44"/>
      <c r="BT574" s="44"/>
      <c r="BU574" s="159"/>
      <c r="BV574" s="159"/>
      <c r="BW574" s="159"/>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c r="FY574" s="35"/>
      <c r="FZ574" s="35"/>
      <c r="GA574" s="35"/>
      <c r="GB574" s="35"/>
      <c r="GC574" s="35"/>
      <c r="GD574" s="35"/>
      <c r="GE574" s="35"/>
      <c r="GF574" s="35"/>
      <c r="GG574" s="35"/>
      <c r="GH574" s="35"/>
      <c r="GI574" s="35"/>
      <c r="GJ574" s="35"/>
      <c r="GK574" s="35"/>
      <c r="GL574" s="35"/>
      <c r="GM574" s="35"/>
      <c r="GN574" s="35"/>
      <c r="GO574" s="35"/>
      <c r="GP574" s="35"/>
      <c r="GQ574" s="35"/>
      <c r="GR574" s="35"/>
      <c r="GS574" s="35"/>
      <c r="GT574" s="35"/>
      <c r="GU574" s="35"/>
      <c r="GV574" s="35"/>
      <c r="GW574" s="35"/>
      <c r="GX574" s="35"/>
      <c r="GY574" s="35"/>
      <c r="GZ574" s="35"/>
      <c r="HA574" s="35"/>
    </row>
    <row r="575" spans="1:209" s="39" customFormat="1" x14ac:dyDescent="0.25">
      <c r="A575" s="127"/>
      <c r="B575" s="150"/>
      <c r="C575" s="150"/>
      <c r="D575" s="151"/>
      <c r="E575" s="151"/>
      <c r="F575" s="151"/>
      <c r="G575" s="151"/>
      <c r="H575" s="151"/>
      <c r="I575" s="150"/>
      <c r="J575" s="127"/>
      <c r="K575" s="127"/>
      <c r="L575" s="154"/>
      <c r="M575" s="154"/>
      <c r="N575" s="154"/>
      <c r="O575" s="156"/>
      <c r="P575" s="156"/>
      <c r="Q575" s="157"/>
      <c r="R575" s="154"/>
      <c r="S575" s="154"/>
      <c r="T575" s="154"/>
      <c r="U575" s="156"/>
      <c r="V575" s="156"/>
      <c r="W575" s="127"/>
      <c r="X575" s="154"/>
      <c r="Y575" s="154"/>
      <c r="Z575" s="154"/>
      <c r="AA575" s="156"/>
      <c r="AB575" s="156"/>
      <c r="AC575" s="127"/>
      <c r="AD575" s="127"/>
      <c r="AE575" s="162"/>
      <c r="AF575" s="159"/>
      <c r="AG575" s="159"/>
      <c r="AH575" s="160"/>
      <c r="AI575" s="159"/>
      <c r="AJ575" s="159"/>
      <c r="AK575" s="159"/>
      <c r="AL575" s="160"/>
      <c r="AM575" s="159"/>
      <c r="AN575" s="159"/>
      <c r="AO575" s="159"/>
      <c r="AP575" s="44"/>
      <c r="AQ575" s="159"/>
      <c r="AR575" s="159"/>
      <c r="AS575" s="159"/>
      <c r="AT575" s="44"/>
      <c r="AU575" s="159"/>
      <c r="AV575" s="159"/>
      <c r="AW575" s="159"/>
      <c r="AX575" s="44"/>
      <c r="AY575" s="243"/>
      <c r="BA575" s="29"/>
      <c r="BB575" s="40"/>
      <c r="BC575" s="35"/>
      <c r="BD575" s="35"/>
      <c r="BE575" s="35"/>
      <c r="BF575" s="35"/>
      <c r="BG575" s="35"/>
      <c r="BH575" s="35"/>
      <c r="BI575" s="35"/>
      <c r="BJ575" s="35"/>
      <c r="BK575" s="35"/>
      <c r="BL575" s="35"/>
      <c r="BM575" s="35"/>
      <c r="BN575" s="35"/>
      <c r="BO575" s="35"/>
      <c r="BP575" s="44"/>
      <c r="BQ575" s="44"/>
      <c r="BR575" s="44"/>
      <c r="BS575" s="44"/>
      <c r="BT575" s="44"/>
      <c r="BU575" s="159"/>
      <c r="BV575" s="159"/>
      <c r="BW575" s="159"/>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c r="FY575" s="35"/>
      <c r="FZ575" s="35"/>
      <c r="GA575" s="35"/>
      <c r="GB575" s="35"/>
      <c r="GC575" s="35"/>
      <c r="GD575" s="35"/>
      <c r="GE575" s="35"/>
      <c r="GF575" s="35"/>
      <c r="GG575" s="35"/>
      <c r="GH575" s="35"/>
      <c r="GI575" s="35"/>
      <c r="GJ575" s="35"/>
      <c r="GK575" s="35"/>
      <c r="GL575" s="35"/>
      <c r="GM575" s="35"/>
      <c r="GN575" s="35"/>
      <c r="GO575" s="35"/>
      <c r="GP575" s="35"/>
      <c r="GQ575" s="35"/>
      <c r="GR575" s="35"/>
      <c r="GS575" s="35"/>
      <c r="GT575" s="35"/>
      <c r="GU575" s="35"/>
      <c r="GV575" s="35"/>
      <c r="GW575" s="35"/>
      <c r="GX575" s="35"/>
      <c r="GY575" s="35"/>
      <c r="GZ575" s="35"/>
      <c r="HA575" s="35"/>
    </row>
    <row r="576" spans="1:209" s="39" customFormat="1" x14ac:dyDescent="0.25">
      <c r="A576" s="127"/>
      <c r="B576" s="150"/>
      <c r="C576" s="150"/>
      <c r="D576" s="151"/>
      <c r="E576" s="151"/>
      <c r="F576" s="151"/>
      <c r="G576" s="151"/>
      <c r="H576" s="151"/>
      <c r="I576" s="150"/>
      <c r="J576" s="127"/>
      <c r="K576" s="127"/>
      <c r="L576" s="154"/>
      <c r="M576" s="154"/>
      <c r="N576" s="154"/>
      <c r="O576" s="156"/>
      <c r="P576" s="156"/>
      <c r="Q576" s="157"/>
      <c r="R576" s="154"/>
      <c r="S576" s="154"/>
      <c r="T576" s="154"/>
      <c r="U576" s="156"/>
      <c r="V576" s="156"/>
      <c r="W576" s="127"/>
      <c r="X576" s="154"/>
      <c r="Y576" s="154"/>
      <c r="Z576" s="154"/>
      <c r="AA576" s="156"/>
      <c r="AB576" s="156"/>
      <c r="AC576" s="127"/>
      <c r="AD576" s="127"/>
      <c r="AE576" s="162"/>
      <c r="AF576" s="159"/>
      <c r="AG576" s="159"/>
      <c r="AH576" s="160"/>
      <c r="AI576" s="159"/>
      <c r="AJ576" s="159"/>
      <c r="AK576" s="159"/>
      <c r="AL576" s="160"/>
      <c r="AM576" s="159"/>
      <c r="AN576" s="159"/>
      <c r="AO576" s="159"/>
      <c r="AP576" s="44"/>
      <c r="AQ576" s="159"/>
      <c r="AR576" s="159"/>
      <c r="AS576" s="159"/>
      <c r="AT576" s="44"/>
      <c r="AU576" s="159"/>
      <c r="AV576" s="159"/>
      <c r="AW576" s="159"/>
      <c r="AX576" s="44"/>
      <c r="AY576" s="243"/>
      <c r="BA576" s="29"/>
      <c r="BB576" s="40"/>
      <c r="BC576" s="35"/>
      <c r="BD576" s="35"/>
      <c r="BE576" s="35"/>
      <c r="BF576" s="35"/>
      <c r="BG576" s="35"/>
      <c r="BH576" s="35"/>
      <c r="BI576" s="35"/>
      <c r="BJ576" s="35"/>
      <c r="BK576" s="35"/>
      <c r="BL576" s="35"/>
      <c r="BM576" s="35"/>
      <c r="BN576" s="35"/>
      <c r="BO576" s="35"/>
      <c r="BP576" s="44"/>
      <c r="BQ576" s="44"/>
      <c r="BR576" s="44"/>
      <c r="BS576" s="44"/>
      <c r="BT576" s="44"/>
      <c r="BU576" s="159"/>
      <c r="BV576" s="159"/>
      <c r="BW576" s="159"/>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c r="FY576" s="35"/>
      <c r="FZ576" s="35"/>
      <c r="GA576" s="35"/>
      <c r="GB576" s="35"/>
      <c r="GC576" s="35"/>
      <c r="GD576" s="35"/>
      <c r="GE576" s="35"/>
      <c r="GF576" s="35"/>
      <c r="GG576" s="35"/>
      <c r="GH576" s="35"/>
      <c r="GI576" s="35"/>
      <c r="GJ576" s="35"/>
      <c r="GK576" s="35"/>
      <c r="GL576" s="35"/>
      <c r="GM576" s="35"/>
      <c r="GN576" s="35"/>
      <c r="GO576" s="35"/>
      <c r="GP576" s="35"/>
      <c r="GQ576" s="35"/>
      <c r="GR576" s="35"/>
      <c r="GS576" s="35"/>
      <c r="GT576" s="35"/>
      <c r="GU576" s="35"/>
      <c r="GV576" s="35"/>
      <c r="GW576" s="35"/>
      <c r="GX576" s="35"/>
      <c r="GY576" s="35"/>
      <c r="GZ576" s="35"/>
      <c r="HA576" s="35"/>
    </row>
    <row r="577" spans="1:209" s="39" customFormat="1" x14ac:dyDescent="0.25">
      <c r="A577" s="127"/>
      <c r="B577" s="150"/>
      <c r="C577" s="150"/>
      <c r="D577" s="151"/>
      <c r="E577" s="151"/>
      <c r="F577" s="151"/>
      <c r="G577" s="151"/>
      <c r="H577" s="151"/>
      <c r="I577" s="150"/>
      <c r="J577" s="127"/>
      <c r="K577" s="127"/>
      <c r="L577" s="154"/>
      <c r="M577" s="154"/>
      <c r="N577" s="154"/>
      <c r="O577" s="156"/>
      <c r="P577" s="156"/>
      <c r="Q577" s="157"/>
      <c r="R577" s="154"/>
      <c r="S577" s="154"/>
      <c r="T577" s="154"/>
      <c r="U577" s="156"/>
      <c r="V577" s="156"/>
      <c r="W577" s="127"/>
      <c r="X577" s="154"/>
      <c r="Y577" s="154"/>
      <c r="Z577" s="154"/>
      <c r="AA577" s="156"/>
      <c r="AB577" s="156"/>
      <c r="AC577" s="127"/>
      <c r="AD577" s="127"/>
      <c r="AE577" s="162"/>
      <c r="AF577" s="159"/>
      <c r="AG577" s="159"/>
      <c r="AH577" s="160"/>
      <c r="AI577" s="159"/>
      <c r="AJ577" s="159"/>
      <c r="AK577" s="159"/>
      <c r="AL577" s="160"/>
      <c r="AM577" s="159"/>
      <c r="AN577" s="159"/>
      <c r="AO577" s="159"/>
      <c r="AP577" s="44"/>
      <c r="AQ577" s="159"/>
      <c r="AR577" s="159"/>
      <c r="AS577" s="159"/>
      <c r="AT577" s="44"/>
      <c r="AU577" s="159"/>
      <c r="AV577" s="159"/>
      <c r="AW577" s="159"/>
      <c r="AX577" s="44"/>
      <c r="AY577" s="243"/>
      <c r="BA577" s="29"/>
      <c r="BB577" s="40"/>
      <c r="BC577" s="35"/>
      <c r="BD577" s="35"/>
      <c r="BE577" s="35"/>
      <c r="BF577" s="35"/>
      <c r="BG577" s="35"/>
      <c r="BH577" s="35"/>
      <c r="BI577" s="35"/>
      <c r="BJ577" s="35"/>
      <c r="BK577" s="35"/>
      <c r="BL577" s="35"/>
      <c r="BM577" s="35"/>
      <c r="BN577" s="35"/>
      <c r="BO577" s="35"/>
      <c r="BP577" s="44"/>
      <c r="BQ577" s="44"/>
      <c r="BR577" s="44"/>
      <c r="BS577" s="44"/>
      <c r="BT577" s="44"/>
      <c r="BU577" s="159"/>
      <c r="BV577" s="159"/>
      <c r="BW577" s="159"/>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c r="FY577" s="35"/>
      <c r="FZ577" s="35"/>
      <c r="GA577" s="35"/>
      <c r="GB577" s="35"/>
      <c r="GC577" s="35"/>
      <c r="GD577" s="35"/>
      <c r="GE577" s="35"/>
      <c r="GF577" s="35"/>
      <c r="GG577" s="35"/>
      <c r="GH577" s="35"/>
      <c r="GI577" s="35"/>
      <c r="GJ577" s="35"/>
      <c r="GK577" s="35"/>
      <c r="GL577" s="35"/>
      <c r="GM577" s="35"/>
      <c r="GN577" s="35"/>
      <c r="GO577" s="35"/>
      <c r="GP577" s="35"/>
      <c r="GQ577" s="35"/>
      <c r="GR577" s="35"/>
      <c r="GS577" s="35"/>
      <c r="GT577" s="35"/>
      <c r="GU577" s="35"/>
      <c r="GV577" s="35"/>
      <c r="GW577" s="35"/>
      <c r="GX577" s="35"/>
      <c r="GY577" s="35"/>
      <c r="GZ577" s="35"/>
      <c r="HA577" s="35"/>
    </row>
    <row r="578" spans="1:209" s="39" customFormat="1" x14ac:dyDescent="0.25">
      <c r="A578" s="127"/>
      <c r="B578" s="150"/>
      <c r="C578" s="150"/>
      <c r="D578" s="151"/>
      <c r="E578" s="151"/>
      <c r="F578" s="151"/>
      <c r="G578" s="151"/>
      <c r="H578" s="151"/>
      <c r="I578" s="150"/>
      <c r="J578" s="127"/>
      <c r="K578" s="127"/>
      <c r="L578" s="154"/>
      <c r="M578" s="154"/>
      <c r="N578" s="154"/>
      <c r="O578" s="156"/>
      <c r="P578" s="156"/>
      <c r="Q578" s="157"/>
      <c r="R578" s="154"/>
      <c r="S578" s="154"/>
      <c r="T578" s="154"/>
      <c r="U578" s="156"/>
      <c r="V578" s="156"/>
      <c r="W578" s="127"/>
      <c r="X578" s="154"/>
      <c r="Y578" s="154"/>
      <c r="Z578" s="154"/>
      <c r="AA578" s="156"/>
      <c r="AB578" s="156"/>
      <c r="AC578" s="127"/>
      <c r="AD578" s="127"/>
      <c r="AE578" s="162"/>
      <c r="AF578" s="159"/>
      <c r="AG578" s="159"/>
      <c r="AH578" s="160"/>
      <c r="AI578" s="159"/>
      <c r="AJ578" s="159"/>
      <c r="AK578" s="159"/>
      <c r="AL578" s="160"/>
      <c r="AM578" s="159"/>
      <c r="AN578" s="159"/>
      <c r="AO578" s="159"/>
      <c r="AP578" s="44"/>
      <c r="AQ578" s="159"/>
      <c r="AR578" s="159"/>
      <c r="AS578" s="159"/>
      <c r="AT578" s="44"/>
      <c r="AU578" s="159"/>
      <c r="AV578" s="159"/>
      <c r="AW578" s="159"/>
      <c r="AX578" s="44"/>
      <c r="AY578" s="243"/>
      <c r="BA578" s="29"/>
      <c r="BB578" s="40"/>
      <c r="BC578" s="35"/>
      <c r="BD578" s="35"/>
      <c r="BE578" s="35"/>
      <c r="BF578" s="35"/>
      <c r="BG578" s="35"/>
      <c r="BH578" s="35"/>
      <c r="BI578" s="35"/>
      <c r="BJ578" s="35"/>
      <c r="BK578" s="35"/>
      <c r="BL578" s="35"/>
      <c r="BM578" s="35"/>
      <c r="BN578" s="35"/>
      <c r="BO578" s="35"/>
      <c r="BP578" s="44"/>
      <c r="BQ578" s="44"/>
      <c r="BR578" s="44"/>
      <c r="BS578" s="44"/>
      <c r="BT578" s="44"/>
      <c r="BU578" s="159"/>
      <c r="BV578" s="159"/>
      <c r="BW578" s="159"/>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c r="FY578" s="35"/>
      <c r="FZ578" s="35"/>
      <c r="GA578" s="35"/>
      <c r="GB578" s="35"/>
      <c r="GC578" s="35"/>
      <c r="GD578" s="35"/>
      <c r="GE578" s="35"/>
      <c r="GF578" s="35"/>
      <c r="GG578" s="35"/>
      <c r="GH578" s="35"/>
      <c r="GI578" s="35"/>
      <c r="GJ578" s="35"/>
      <c r="GK578" s="35"/>
      <c r="GL578" s="35"/>
      <c r="GM578" s="35"/>
      <c r="GN578" s="35"/>
      <c r="GO578" s="35"/>
      <c r="GP578" s="35"/>
      <c r="GQ578" s="35"/>
      <c r="GR578" s="35"/>
      <c r="GS578" s="35"/>
      <c r="GT578" s="35"/>
      <c r="GU578" s="35"/>
      <c r="GV578" s="35"/>
      <c r="GW578" s="35"/>
      <c r="GX578" s="35"/>
      <c r="GY578" s="35"/>
      <c r="GZ578" s="35"/>
      <c r="HA578" s="35"/>
    </row>
    <row r="579" spans="1:209" s="39" customFormat="1" x14ac:dyDescent="0.25">
      <c r="A579" s="127"/>
      <c r="B579" s="150"/>
      <c r="C579" s="150"/>
      <c r="D579" s="151"/>
      <c r="E579" s="151"/>
      <c r="F579" s="151"/>
      <c r="G579" s="151"/>
      <c r="H579" s="151"/>
      <c r="I579" s="150"/>
      <c r="J579" s="127"/>
      <c r="K579" s="127"/>
      <c r="L579" s="154"/>
      <c r="M579" s="154"/>
      <c r="N579" s="154"/>
      <c r="O579" s="156"/>
      <c r="P579" s="156"/>
      <c r="Q579" s="157"/>
      <c r="R579" s="154"/>
      <c r="S579" s="154"/>
      <c r="T579" s="154"/>
      <c r="U579" s="156"/>
      <c r="V579" s="156"/>
      <c r="W579" s="127"/>
      <c r="X579" s="154"/>
      <c r="Y579" s="154"/>
      <c r="Z579" s="154"/>
      <c r="AA579" s="156"/>
      <c r="AB579" s="156"/>
      <c r="AC579" s="127"/>
      <c r="AD579" s="127"/>
      <c r="AE579" s="162"/>
      <c r="AF579" s="159"/>
      <c r="AG579" s="159"/>
      <c r="AH579" s="160"/>
      <c r="AI579" s="159"/>
      <c r="AJ579" s="159"/>
      <c r="AK579" s="159"/>
      <c r="AL579" s="160"/>
      <c r="AM579" s="159"/>
      <c r="AN579" s="159"/>
      <c r="AO579" s="159"/>
      <c r="AP579" s="44"/>
      <c r="AQ579" s="159"/>
      <c r="AR579" s="159"/>
      <c r="AS579" s="159"/>
      <c r="AT579" s="44"/>
      <c r="AU579" s="159"/>
      <c r="AV579" s="159"/>
      <c r="AW579" s="159"/>
      <c r="AX579" s="44"/>
      <c r="AY579" s="243"/>
      <c r="BA579" s="29"/>
      <c r="BB579" s="40"/>
      <c r="BC579" s="35"/>
      <c r="BD579" s="35"/>
      <c r="BE579" s="35"/>
      <c r="BF579" s="35"/>
      <c r="BG579" s="35"/>
      <c r="BH579" s="35"/>
      <c r="BI579" s="35"/>
      <c r="BJ579" s="35"/>
      <c r="BK579" s="35"/>
      <c r="BL579" s="35"/>
      <c r="BM579" s="35"/>
      <c r="BN579" s="35"/>
      <c r="BO579" s="35"/>
      <c r="BP579" s="44"/>
      <c r="BQ579" s="44"/>
      <c r="BR579" s="44"/>
      <c r="BS579" s="44"/>
      <c r="BT579" s="44"/>
      <c r="BU579" s="159"/>
      <c r="BV579" s="159"/>
      <c r="BW579" s="159"/>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c r="FY579" s="35"/>
      <c r="FZ579" s="35"/>
      <c r="GA579" s="35"/>
      <c r="GB579" s="35"/>
      <c r="GC579" s="35"/>
      <c r="GD579" s="35"/>
      <c r="GE579" s="35"/>
      <c r="GF579" s="35"/>
      <c r="GG579" s="35"/>
      <c r="GH579" s="35"/>
      <c r="GI579" s="35"/>
      <c r="GJ579" s="35"/>
      <c r="GK579" s="35"/>
      <c r="GL579" s="35"/>
      <c r="GM579" s="35"/>
      <c r="GN579" s="35"/>
      <c r="GO579" s="35"/>
      <c r="GP579" s="35"/>
      <c r="GQ579" s="35"/>
      <c r="GR579" s="35"/>
      <c r="GS579" s="35"/>
      <c r="GT579" s="35"/>
      <c r="GU579" s="35"/>
      <c r="GV579" s="35"/>
      <c r="GW579" s="35"/>
      <c r="GX579" s="35"/>
      <c r="GY579" s="35"/>
      <c r="GZ579" s="35"/>
      <c r="HA579" s="35"/>
    </row>
    <row r="580" spans="1:209" s="39" customFormat="1" x14ac:dyDescent="0.25">
      <c r="A580" s="127"/>
      <c r="B580" s="150"/>
      <c r="C580" s="150"/>
      <c r="D580" s="151"/>
      <c r="E580" s="151"/>
      <c r="F580" s="151"/>
      <c r="G580" s="151"/>
      <c r="H580" s="151"/>
      <c r="I580" s="150"/>
      <c r="J580" s="127"/>
      <c r="K580" s="127"/>
      <c r="L580" s="154"/>
      <c r="M580" s="154"/>
      <c r="N580" s="154"/>
      <c r="O580" s="156"/>
      <c r="P580" s="156"/>
      <c r="Q580" s="157"/>
      <c r="R580" s="154"/>
      <c r="S580" s="154"/>
      <c r="T580" s="154"/>
      <c r="U580" s="156"/>
      <c r="V580" s="156"/>
      <c r="W580" s="127"/>
      <c r="X580" s="154"/>
      <c r="Y580" s="154"/>
      <c r="Z580" s="154"/>
      <c r="AA580" s="156"/>
      <c r="AB580" s="156"/>
      <c r="AC580" s="127"/>
      <c r="AD580" s="127"/>
      <c r="AE580" s="162"/>
      <c r="AF580" s="159"/>
      <c r="AG580" s="159"/>
      <c r="AH580" s="160"/>
      <c r="AI580" s="159"/>
      <c r="AJ580" s="159"/>
      <c r="AK580" s="159"/>
      <c r="AL580" s="160"/>
      <c r="AM580" s="159"/>
      <c r="AN580" s="159"/>
      <c r="AO580" s="159"/>
      <c r="AP580" s="44"/>
      <c r="AQ580" s="159"/>
      <c r="AR580" s="159"/>
      <c r="AS580" s="159"/>
      <c r="AT580" s="44"/>
      <c r="AU580" s="159"/>
      <c r="AV580" s="159"/>
      <c r="AW580" s="159"/>
      <c r="AX580" s="44"/>
      <c r="AY580" s="243"/>
      <c r="BA580" s="29"/>
      <c r="BB580" s="40"/>
      <c r="BC580" s="35"/>
      <c r="BD580" s="35"/>
      <c r="BE580" s="35"/>
      <c r="BF580" s="35"/>
      <c r="BG580" s="35"/>
      <c r="BH580" s="35"/>
      <c r="BI580" s="35"/>
      <c r="BJ580" s="35"/>
      <c r="BK580" s="35"/>
      <c r="BL580" s="35"/>
      <c r="BM580" s="35"/>
      <c r="BN580" s="35"/>
      <c r="BO580" s="35"/>
      <c r="BP580" s="44"/>
      <c r="BQ580" s="44"/>
      <c r="BR580" s="44"/>
      <c r="BS580" s="44"/>
      <c r="BT580" s="44"/>
      <c r="BU580" s="159"/>
      <c r="BV580" s="159"/>
      <c r="BW580" s="159"/>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c r="FY580" s="35"/>
      <c r="FZ580" s="35"/>
      <c r="GA580" s="35"/>
      <c r="GB580" s="35"/>
      <c r="GC580" s="35"/>
      <c r="GD580" s="35"/>
      <c r="GE580" s="35"/>
      <c r="GF580" s="35"/>
      <c r="GG580" s="35"/>
      <c r="GH580" s="35"/>
      <c r="GI580" s="35"/>
      <c r="GJ580" s="35"/>
      <c r="GK580" s="35"/>
      <c r="GL580" s="35"/>
      <c r="GM580" s="35"/>
      <c r="GN580" s="35"/>
      <c r="GO580" s="35"/>
      <c r="GP580" s="35"/>
      <c r="GQ580" s="35"/>
      <c r="GR580" s="35"/>
      <c r="GS580" s="35"/>
      <c r="GT580" s="35"/>
      <c r="GU580" s="35"/>
      <c r="GV580" s="35"/>
      <c r="GW580" s="35"/>
      <c r="GX580" s="35"/>
      <c r="GY580" s="35"/>
      <c r="GZ580" s="35"/>
      <c r="HA580" s="35"/>
    </row>
    <row r="581" spans="1:209" s="39" customFormat="1" x14ac:dyDescent="0.25">
      <c r="A581" s="127"/>
      <c r="B581" s="150"/>
      <c r="C581" s="150"/>
      <c r="D581" s="151"/>
      <c r="E581" s="151"/>
      <c r="F581" s="151"/>
      <c r="G581" s="151"/>
      <c r="H581" s="151"/>
      <c r="I581" s="150"/>
      <c r="J581" s="127"/>
      <c r="K581" s="127"/>
      <c r="L581" s="154"/>
      <c r="M581" s="154"/>
      <c r="N581" s="154"/>
      <c r="O581" s="156"/>
      <c r="P581" s="156"/>
      <c r="Q581" s="157"/>
      <c r="R581" s="154"/>
      <c r="S581" s="154"/>
      <c r="T581" s="154"/>
      <c r="U581" s="156"/>
      <c r="V581" s="156"/>
      <c r="W581" s="127"/>
      <c r="X581" s="154"/>
      <c r="Y581" s="154"/>
      <c r="Z581" s="154"/>
      <c r="AA581" s="156"/>
      <c r="AB581" s="156"/>
      <c r="AC581" s="127"/>
      <c r="AD581" s="127"/>
      <c r="AE581" s="162"/>
      <c r="AF581" s="159"/>
      <c r="AG581" s="159"/>
      <c r="AH581" s="160"/>
      <c r="AI581" s="159"/>
      <c r="AJ581" s="159"/>
      <c r="AK581" s="159"/>
      <c r="AL581" s="160"/>
      <c r="AM581" s="159"/>
      <c r="AN581" s="159"/>
      <c r="AO581" s="159"/>
      <c r="AP581" s="44"/>
      <c r="AQ581" s="159"/>
      <c r="AR581" s="159"/>
      <c r="AS581" s="159"/>
      <c r="AT581" s="44"/>
      <c r="AU581" s="159"/>
      <c r="AV581" s="159"/>
      <c r="AW581" s="159"/>
      <c r="AX581" s="44"/>
      <c r="AY581" s="243"/>
      <c r="BA581" s="29"/>
      <c r="BB581" s="40"/>
      <c r="BC581" s="35"/>
      <c r="BD581" s="35"/>
      <c r="BE581" s="35"/>
      <c r="BF581" s="35"/>
      <c r="BG581" s="35"/>
      <c r="BH581" s="35"/>
      <c r="BI581" s="35"/>
      <c r="BJ581" s="35"/>
      <c r="BK581" s="35"/>
      <c r="BL581" s="35"/>
      <c r="BM581" s="35"/>
      <c r="BN581" s="35"/>
      <c r="BO581" s="35"/>
      <c r="BP581" s="44"/>
      <c r="BQ581" s="44"/>
      <c r="BR581" s="44"/>
      <c r="BS581" s="44"/>
      <c r="BT581" s="44"/>
      <c r="BU581" s="159"/>
      <c r="BV581" s="159"/>
      <c r="BW581" s="159"/>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c r="FY581" s="35"/>
      <c r="FZ581" s="35"/>
      <c r="GA581" s="35"/>
      <c r="GB581" s="35"/>
      <c r="GC581" s="35"/>
      <c r="GD581" s="35"/>
      <c r="GE581" s="35"/>
      <c r="GF581" s="35"/>
      <c r="GG581" s="35"/>
      <c r="GH581" s="35"/>
      <c r="GI581" s="35"/>
      <c r="GJ581" s="35"/>
      <c r="GK581" s="35"/>
      <c r="GL581" s="35"/>
      <c r="GM581" s="35"/>
      <c r="GN581" s="35"/>
      <c r="GO581" s="35"/>
      <c r="GP581" s="35"/>
      <c r="GQ581" s="35"/>
      <c r="GR581" s="35"/>
      <c r="GS581" s="35"/>
      <c r="GT581" s="35"/>
      <c r="GU581" s="35"/>
      <c r="GV581" s="35"/>
      <c r="GW581" s="35"/>
      <c r="GX581" s="35"/>
      <c r="GY581" s="35"/>
      <c r="GZ581" s="35"/>
      <c r="HA581" s="35"/>
    </row>
    <row r="582" spans="1:209" s="39" customFormat="1" x14ac:dyDescent="0.25">
      <c r="A582" s="127"/>
      <c r="B582" s="150"/>
      <c r="C582" s="150"/>
      <c r="D582" s="151"/>
      <c r="E582" s="151"/>
      <c r="F582" s="151"/>
      <c r="G582" s="151"/>
      <c r="H582" s="151"/>
      <c r="I582" s="150"/>
      <c r="J582" s="127"/>
      <c r="K582" s="127"/>
      <c r="L582" s="154"/>
      <c r="M582" s="154"/>
      <c r="N582" s="154"/>
      <c r="O582" s="156"/>
      <c r="P582" s="156"/>
      <c r="Q582" s="157"/>
      <c r="R582" s="154"/>
      <c r="S582" s="154"/>
      <c r="T582" s="154"/>
      <c r="U582" s="156"/>
      <c r="V582" s="156"/>
      <c r="W582" s="127"/>
      <c r="X582" s="154"/>
      <c r="Y582" s="154"/>
      <c r="Z582" s="154"/>
      <c r="AA582" s="156"/>
      <c r="AB582" s="156"/>
      <c r="AC582" s="127"/>
      <c r="AD582" s="127"/>
      <c r="AE582" s="162"/>
      <c r="AF582" s="159"/>
      <c r="AG582" s="159"/>
      <c r="AH582" s="160"/>
      <c r="AI582" s="159"/>
      <c r="AJ582" s="159"/>
      <c r="AK582" s="159"/>
      <c r="AL582" s="160"/>
      <c r="AM582" s="159"/>
      <c r="AN582" s="159"/>
      <c r="AO582" s="159"/>
      <c r="AP582" s="44"/>
      <c r="AQ582" s="159"/>
      <c r="AR582" s="159"/>
      <c r="AS582" s="159"/>
      <c r="AT582" s="44"/>
      <c r="AU582" s="159"/>
      <c r="AV582" s="159"/>
      <c r="AW582" s="159"/>
      <c r="AX582" s="44"/>
      <c r="AY582" s="243"/>
      <c r="BA582" s="29"/>
      <c r="BB582" s="40"/>
      <c r="BC582" s="35"/>
      <c r="BD582" s="35"/>
      <c r="BE582" s="35"/>
      <c r="BF582" s="35"/>
      <c r="BG582" s="35"/>
      <c r="BH582" s="35"/>
      <c r="BI582" s="35"/>
      <c r="BJ582" s="35"/>
      <c r="BK582" s="35"/>
      <c r="BL582" s="35"/>
      <c r="BM582" s="35"/>
      <c r="BN582" s="35"/>
      <c r="BO582" s="35"/>
      <c r="BP582" s="44"/>
      <c r="BQ582" s="44"/>
      <c r="BR582" s="44"/>
      <c r="BS582" s="44"/>
      <c r="BT582" s="44"/>
      <c r="BU582" s="159"/>
      <c r="BV582" s="159"/>
      <c r="BW582" s="159"/>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c r="FY582" s="35"/>
      <c r="FZ582" s="35"/>
      <c r="GA582" s="35"/>
      <c r="GB582" s="35"/>
      <c r="GC582" s="35"/>
      <c r="GD582" s="35"/>
      <c r="GE582" s="35"/>
      <c r="GF582" s="35"/>
      <c r="GG582" s="35"/>
      <c r="GH582" s="35"/>
      <c r="GI582" s="35"/>
      <c r="GJ582" s="35"/>
      <c r="GK582" s="35"/>
      <c r="GL582" s="35"/>
      <c r="GM582" s="35"/>
      <c r="GN582" s="35"/>
      <c r="GO582" s="35"/>
      <c r="GP582" s="35"/>
      <c r="GQ582" s="35"/>
      <c r="GR582" s="35"/>
      <c r="GS582" s="35"/>
      <c r="GT582" s="35"/>
      <c r="GU582" s="35"/>
      <c r="GV582" s="35"/>
      <c r="GW582" s="35"/>
      <c r="GX582" s="35"/>
      <c r="GY582" s="35"/>
      <c r="GZ582" s="35"/>
      <c r="HA582" s="35"/>
    </row>
    <row r="583" spans="1:209" s="39" customFormat="1" x14ac:dyDescent="0.25">
      <c r="A583" s="127"/>
      <c r="B583" s="150"/>
      <c r="C583" s="150"/>
      <c r="D583" s="151"/>
      <c r="E583" s="151"/>
      <c r="F583" s="151"/>
      <c r="G583" s="151"/>
      <c r="H583" s="151"/>
      <c r="I583" s="150"/>
      <c r="J583" s="127"/>
      <c r="K583" s="127"/>
      <c r="L583" s="154"/>
      <c r="M583" s="154"/>
      <c r="N583" s="154"/>
      <c r="O583" s="156"/>
      <c r="P583" s="156"/>
      <c r="Q583" s="157"/>
      <c r="R583" s="154"/>
      <c r="S583" s="154"/>
      <c r="T583" s="154"/>
      <c r="U583" s="156"/>
      <c r="V583" s="156"/>
      <c r="W583" s="127"/>
      <c r="X583" s="154"/>
      <c r="Y583" s="154"/>
      <c r="Z583" s="154"/>
      <c r="AA583" s="156"/>
      <c r="AB583" s="156"/>
      <c r="AC583" s="127"/>
      <c r="AD583" s="127"/>
      <c r="AE583" s="162"/>
      <c r="AF583" s="159"/>
      <c r="AG583" s="159"/>
      <c r="AH583" s="160"/>
      <c r="AI583" s="159"/>
      <c r="AJ583" s="159"/>
      <c r="AK583" s="159"/>
      <c r="AL583" s="160"/>
      <c r="AM583" s="159"/>
      <c r="AN583" s="159"/>
      <c r="AO583" s="159"/>
      <c r="AP583" s="44"/>
      <c r="AQ583" s="159"/>
      <c r="AR583" s="159"/>
      <c r="AS583" s="159"/>
      <c r="AT583" s="44"/>
      <c r="AU583" s="159"/>
      <c r="AV583" s="159"/>
      <c r="AW583" s="159"/>
      <c r="AX583" s="44"/>
      <c r="AY583" s="243"/>
      <c r="BA583" s="29"/>
      <c r="BB583" s="40"/>
      <c r="BC583" s="35"/>
      <c r="BD583" s="35"/>
      <c r="BE583" s="35"/>
      <c r="BF583" s="35"/>
      <c r="BG583" s="35"/>
      <c r="BH583" s="35"/>
      <c r="BI583" s="35"/>
      <c r="BJ583" s="35"/>
      <c r="BK583" s="35"/>
      <c r="BL583" s="35"/>
      <c r="BM583" s="35"/>
      <c r="BN583" s="35"/>
      <c r="BO583" s="35"/>
      <c r="BP583" s="44"/>
      <c r="BQ583" s="44"/>
      <c r="BR583" s="44"/>
      <c r="BS583" s="44"/>
      <c r="BT583" s="44"/>
      <c r="BU583" s="159"/>
      <c r="BV583" s="159"/>
      <c r="BW583" s="159"/>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c r="FY583" s="35"/>
      <c r="FZ583" s="35"/>
      <c r="GA583" s="35"/>
      <c r="GB583" s="35"/>
      <c r="GC583" s="35"/>
      <c r="GD583" s="35"/>
      <c r="GE583" s="35"/>
      <c r="GF583" s="35"/>
      <c r="GG583" s="35"/>
      <c r="GH583" s="35"/>
      <c r="GI583" s="35"/>
      <c r="GJ583" s="35"/>
      <c r="GK583" s="35"/>
      <c r="GL583" s="35"/>
      <c r="GM583" s="35"/>
      <c r="GN583" s="35"/>
      <c r="GO583" s="35"/>
      <c r="GP583" s="35"/>
      <c r="GQ583" s="35"/>
      <c r="GR583" s="35"/>
      <c r="GS583" s="35"/>
      <c r="GT583" s="35"/>
      <c r="GU583" s="35"/>
      <c r="GV583" s="35"/>
      <c r="GW583" s="35"/>
      <c r="GX583" s="35"/>
      <c r="GY583" s="35"/>
      <c r="GZ583" s="35"/>
      <c r="HA583" s="35"/>
    </row>
    <row r="584" spans="1:209" s="39" customFormat="1" x14ac:dyDescent="0.25">
      <c r="A584" s="127"/>
      <c r="B584" s="150"/>
      <c r="C584" s="150"/>
      <c r="D584" s="151"/>
      <c r="E584" s="151"/>
      <c r="F584" s="151"/>
      <c r="G584" s="151"/>
      <c r="H584" s="151"/>
      <c r="I584" s="150"/>
      <c r="J584" s="127"/>
      <c r="K584" s="127"/>
      <c r="L584" s="154"/>
      <c r="M584" s="154"/>
      <c r="N584" s="154"/>
      <c r="O584" s="156"/>
      <c r="P584" s="156"/>
      <c r="Q584" s="157"/>
      <c r="R584" s="154"/>
      <c r="S584" s="154"/>
      <c r="T584" s="154"/>
      <c r="U584" s="156"/>
      <c r="V584" s="156"/>
      <c r="W584" s="127"/>
      <c r="X584" s="154"/>
      <c r="Y584" s="154"/>
      <c r="Z584" s="154"/>
      <c r="AA584" s="156"/>
      <c r="AB584" s="156"/>
      <c r="AC584" s="127"/>
      <c r="AD584" s="127"/>
      <c r="AE584" s="162"/>
      <c r="AF584" s="159"/>
      <c r="AG584" s="159"/>
      <c r="AH584" s="160"/>
      <c r="AI584" s="159"/>
      <c r="AJ584" s="159"/>
      <c r="AK584" s="159"/>
      <c r="AL584" s="160"/>
      <c r="AM584" s="159"/>
      <c r="AN584" s="159"/>
      <c r="AO584" s="159"/>
      <c r="AP584" s="44"/>
      <c r="AQ584" s="159"/>
      <c r="AR584" s="159"/>
      <c r="AS584" s="159"/>
      <c r="AT584" s="44"/>
      <c r="AU584" s="159"/>
      <c r="AV584" s="159"/>
      <c r="AW584" s="159"/>
      <c r="AX584" s="44"/>
      <c r="AY584" s="243"/>
      <c r="BA584" s="29"/>
      <c r="BB584" s="40"/>
      <c r="BC584" s="35"/>
      <c r="BD584" s="35"/>
      <c r="BE584" s="35"/>
      <c r="BF584" s="35"/>
      <c r="BG584" s="35"/>
      <c r="BH584" s="35"/>
      <c r="BI584" s="35"/>
      <c r="BJ584" s="35"/>
      <c r="BK584" s="35"/>
      <c r="BL584" s="35"/>
      <c r="BM584" s="35"/>
      <c r="BN584" s="35"/>
      <c r="BO584" s="35"/>
      <c r="BP584" s="44"/>
      <c r="BQ584" s="44"/>
      <c r="BR584" s="44"/>
      <c r="BS584" s="44"/>
      <c r="BT584" s="44"/>
      <c r="BU584" s="159"/>
      <c r="BV584" s="159"/>
      <c r="BW584" s="159"/>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c r="FY584" s="35"/>
      <c r="FZ584" s="35"/>
      <c r="GA584" s="35"/>
      <c r="GB584" s="35"/>
      <c r="GC584" s="35"/>
      <c r="GD584" s="35"/>
      <c r="GE584" s="35"/>
      <c r="GF584" s="35"/>
      <c r="GG584" s="35"/>
      <c r="GH584" s="35"/>
      <c r="GI584" s="35"/>
      <c r="GJ584" s="35"/>
      <c r="GK584" s="35"/>
      <c r="GL584" s="35"/>
      <c r="GM584" s="35"/>
      <c r="GN584" s="35"/>
      <c r="GO584" s="35"/>
      <c r="GP584" s="35"/>
      <c r="GQ584" s="35"/>
      <c r="GR584" s="35"/>
      <c r="GS584" s="35"/>
      <c r="GT584" s="35"/>
      <c r="GU584" s="35"/>
      <c r="GV584" s="35"/>
      <c r="GW584" s="35"/>
      <c r="GX584" s="35"/>
      <c r="GY584" s="35"/>
      <c r="GZ584" s="35"/>
      <c r="HA584" s="35"/>
    </row>
    <row r="585" spans="1:209" s="39" customFormat="1" x14ac:dyDescent="0.25">
      <c r="A585" s="127"/>
      <c r="B585" s="150"/>
      <c r="C585" s="150"/>
      <c r="D585" s="151"/>
      <c r="E585" s="151"/>
      <c r="F585" s="151"/>
      <c r="G585" s="151"/>
      <c r="H585" s="151"/>
      <c r="I585" s="150"/>
      <c r="J585" s="127"/>
      <c r="K585" s="127"/>
      <c r="L585" s="154"/>
      <c r="M585" s="154"/>
      <c r="N585" s="154"/>
      <c r="O585" s="156"/>
      <c r="P585" s="156"/>
      <c r="Q585" s="157"/>
      <c r="R585" s="154"/>
      <c r="S585" s="154"/>
      <c r="T585" s="154"/>
      <c r="U585" s="156"/>
      <c r="V585" s="156"/>
      <c r="W585" s="127"/>
      <c r="X585" s="154"/>
      <c r="Y585" s="154"/>
      <c r="Z585" s="154"/>
      <c r="AA585" s="156"/>
      <c r="AB585" s="156"/>
      <c r="AC585" s="127"/>
      <c r="AD585" s="127"/>
      <c r="AE585" s="162"/>
      <c r="AF585" s="159"/>
      <c r="AG585" s="159"/>
      <c r="AH585" s="160"/>
      <c r="AI585" s="159"/>
      <c r="AJ585" s="159"/>
      <c r="AK585" s="159"/>
      <c r="AL585" s="160"/>
      <c r="AM585" s="159"/>
      <c r="AN585" s="159"/>
      <c r="AO585" s="159"/>
      <c r="AP585" s="44"/>
      <c r="AQ585" s="159"/>
      <c r="AR585" s="159"/>
      <c r="AS585" s="159"/>
      <c r="AT585" s="44"/>
      <c r="AU585" s="159"/>
      <c r="AV585" s="159"/>
      <c r="AW585" s="159"/>
      <c r="AX585" s="44"/>
      <c r="AY585" s="243"/>
      <c r="BA585" s="29"/>
      <c r="BB585" s="40"/>
      <c r="BC585" s="35"/>
      <c r="BD585" s="35"/>
      <c r="BE585" s="35"/>
      <c r="BF585" s="35"/>
      <c r="BG585" s="35"/>
      <c r="BH585" s="35"/>
      <c r="BI585" s="35"/>
      <c r="BJ585" s="35"/>
      <c r="BK585" s="35"/>
      <c r="BL585" s="35"/>
      <c r="BM585" s="35"/>
      <c r="BN585" s="35"/>
      <c r="BO585" s="35"/>
      <c r="BP585" s="44"/>
      <c r="BQ585" s="44"/>
      <c r="BR585" s="44"/>
      <c r="BS585" s="44"/>
      <c r="BT585" s="44"/>
      <c r="BU585" s="159"/>
      <c r="BV585" s="159"/>
      <c r="BW585" s="159"/>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c r="FY585" s="35"/>
      <c r="FZ585" s="35"/>
      <c r="GA585" s="35"/>
      <c r="GB585" s="35"/>
      <c r="GC585" s="35"/>
      <c r="GD585" s="35"/>
      <c r="GE585" s="35"/>
      <c r="GF585" s="35"/>
      <c r="GG585" s="35"/>
      <c r="GH585" s="35"/>
      <c r="GI585" s="35"/>
      <c r="GJ585" s="35"/>
      <c r="GK585" s="35"/>
      <c r="GL585" s="35"/>
      <c r="GM585" s="35"/>
      <c r="GN585" s="35"/>
      <c r="GO585" s="35"/>
      <c r="GP585" s="35"/>
      <c r="GQ585" s="35"/>
      <c r="GR585" s="35"/>
      <c r="GS585" s="35"/>
      <c r="GT585" s="35"/>
      <c r="GU585" s="35"/>
      <c r="GV585" s="35"/>
      <c r="GW585" s="35"/>
      <c r="GX585" s="35"/>
      <c r="GY585" s="35"/>
      <c r="GZ585" s="35"/>
      <c r="HA585" s="35"/>
    </row>
    <row r="586" spans="1:209" s="39" customFormat="1" x14ac:dyDescent="0.25">
      <c r="A586" s="127"/>
      <c r="B586" s="150"/>
      <c r="C586" s="150"/>
      <c r="D586" s="151"/>
      <c r="E586" s="151"/>
      <c r="F586" s="151"/>
      <c r="G586" s="151"/>
      <c r="H586" s="151"/>
      <c r="I586" s="150"/>
      <c r="J586" s="127"/>
      <c r="K586" s="127"/>
      <c r="L586" s="154"/>
      <c r="M586" s="154"/>
      <c r="N586" s="154"/>
      <c r="O586" s="156"/>
      <c r="P586" s="156"/>
      <c r="Q586" s="157"/>
      <c r="R586" s="154"/>
      <c r="S586" s="154"/>
      <c r="T586" s="154"/>
      <c r="U586" s="156"/>
      <c r="V586" s="156"/>
      <c r="W586" s="127"/>
      <c r="X586" s="154"/>
      <c r="Y586" s="154"/>
      <c r="Z586" s="154"/>
      <c r="AA586" s="156"/>
      <c r="AB586" s="156"/>
      <c r="AC586" s="127"/>
      <c r="AD586" s="127"/>
      <c r="AE586" s="162"/>
      <c r="AF586" s="159"/>
      <c r="AG586" s="159"/>
      <c r="AH586" s="160"/>
      <c r="AI586" s="159"/>
      <c r="AJ586" s="159"/>
      <c r="AK586" s="159"/>
      <c r="AL586" s="160"/>
      <c r="AM586" s="159"/>
      <c r="AN586" s="159"/>
      <c r="AO586" s="159"/>
      <c r="AP586" s="44"/>
      <c r="AQ586" s="159"/>
      <c r="AR586" s="159"/>
      <c r="AS586" s="159"/>
      <c r="AT586" s="44"/>
      <c r="AU586" s="159"/>
      <c r="AV586" s="159"/>
      <c r="AW586" s="159"/>
      <c r="AX586" s="44"/>
      <c r="AY586" s="243"/>
      <c r="BA586" s="29"/>
      <c r="BB586" s="40"/>
      <c r="BC586" s="35"/>
      <c r="BD586" s="35"/>
      <c r="BE586" s="35"/>
      <c r="BF586" s="35"/>
      <c r="BG586" s="35"/>
      <c r="BH586" s="35"/>
      <c r="BI586" s="35"/>
      <c r="BJ586" s="35"/>
      <c r="BK586" s="35"/>
      <c r="BL586" s="35"/>
      <c r="BM586" s="35"/>
      <c r="BN586" s="35"/>
      <c r="BO586" s="35"/>
      <c r="BP586" s="44"/>
      <c r="BQ586" s="44"/>
      <c r="BR586" s="44"/>
      <c r="BS586" s="44"/>
      <c r="BT586" s="44"/>
      <c r="BU586" s="159"/>
      <c r="BV586" s="159"/>
      <c r="BW586" s="159"/>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c r="FY586" s="35"/>
      <c r="FZ586" s="35"/>
      <c r="GA586" s="35"/>
      <c r="GB586" s="35"/>
      <c r="GC586" s="35"/>
      <c r="GD586" s="35"/>
      <c r="GE586" s="35"/>
      <c r="GF586" s="35"/>
      <c r="GG586" s="35"/>
      <c r="GH586" s="35"/>
      <c r="GI586" s="35"/>
      <c r="GJ586" s="35"/>
      <c r="GK586" s="35"/>
      <c r="GL586" s="35"/>
      <c r="GM586" s="35"/>
      <c r="GN586" s="35"/>
      <c r="GO586" s="35"/>
      <c r="GP586" s="35"/>
      <c r="GQ586" s="35"/>
      <c r="GR586" s="35"/>
      <c r="GS586" s="35"/>
      <c r="GT586" s="35"/>
      <c r="GU586" s="35"/>
      <c r="GV586" s="35"/>
      <c r="GW586" s="35"/>
      <c r="GX586" s="35"/>
      <c r="GY586" s="35"/>
      <c r="GZ586" s="35"/>
      <c r="HA586" s="35"/>
    </row>
    <row r="587" spans="1:209" s="39" customFormat="1" x14ac:dyDescent="0.25">
      <c r="A587" s="127"/>
      <c r="B587" s="150"/>
      <c r="C587" s="150"/>
      <c r="D587" s="151"/>
      <c r="E587" s="151"/>
      <c r="F587" s="151"/>
      <c r="G587" s="151"/>
      <c r="H587" s="151"/>
      <c r="I587" s="150"/>
      <c r="J587" s="127"/>
      <c r="K587" s="127"/>
      <c r="L587" s="154"/>
      <c r="M587" s="154"/>
      <c r="N587" s="154"/>
      <c r="O587" s="156"/>
      <c r="P587" s="156"/>
      <c r="Q587" s="157"/>
      <c r="R587" s="154"/>
      <c r="S587" s="154"/>
      <c r="T587" s="154"/>
      <c r="U587" s="156"/>
      <c r="V587" s="156"/>
      <c r="W587" s="127"/>
      <c r="X587" s="154"/>
      <c r="Y587" s="154"/>
      <c r="Z587" s="154"/>
      <c r="AA587" s="156"/>
      <c r="AB587" s="156"/>
      <c r="AC587" s="127"/>
      <c r="AD587" s="127"/>
      <c r="AE587" s="162"/>
      <c r="AF587" s="159"/>
      <c r="AG587" s="159"/>
      <c r="AH587" s="160"/>
      <c r="AI587" s="159"/>
      <c r="AJ587" s="159"/>
      <c r="AK587" s="159"/>
      <c r="AL587" s="160"/>
      <c r="AM587" s="159"/>
      <c r="AN587" s="159"/>
      <c r="AO587" s="159"/>
      <c r="AP587" s="44"/>
      <c r="AQ587" s="159"/>
      <c r="AR587" s="159"/>
      <c r="AS587" s="159"/>
      <c r="AT587" s="44"/>
      <c r="AU587" s="159"/>
      <c r="AV587" s="159"/>
      <c r="AW587" s="159"/>
      <c r="AX587" s="44"/>
      <c r="AY587" s="243"/>
      <c r="BA587" s="29"/>
      <c r="BB587" s="40"/>
      <c r="BC587" s="35"/>
      <c r="BD587" s="35"/>
      <c r="BE587" s="35"/>
      <c r="BF587" s="35"/>
      <c r="BG587" s="35"/>
      <c r="BH587" s="35"/>
      <c r="BI587" s="35"/>
      <c r="BJ587" s="35"/>
      <c r="BK587" s="35"/>
      <c r="BL587" s="35"/>
      <c r="BM587" s="35"/>
      <c r="BN587" s="35"/>
      <c r="BO587" s="35"/>
      <c r="BP587" s="44"/>
      <c r="BQ587" s="44"/>
      <c r="BR587" s="44"/>
      <c r="BS587" s="44"/>
      <c r="BT587" s="44"/>
      <c r="BU587" s="159"/>
      <c r="BV587" s="159"/>
      <c r="BW587" s="159"/>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c r="FY587" s="35"/>
      <c r="FZ587" s="35"/>
      <c r="GA587" s="35"/>
      <c r="GB587" s="35"/>
      <c r="GC587" s="35"/>
      <c r="GD587" s="35"/>
      <c r="GE587" s="35"/>
      <c r="GF587" s="35"/>
      <c r="GG587" s="35"/>
      <c r="GH587" s="35"/>
      <c r="GI587" s="35"/>
      <c r="GJ587" s="35"/>
      <c r="GK587" s="35"/>
      <c r="GL587" s="35"/>
      <c r="GM587" s="35"/>
      <c r="GN587" s="35"/>
      <c r="GO587" s="35"/>
      <c r="GP587" s="35"/>
      <c r="GQ587" s="35"/>
      <c r="GR587" s="35"/>
      <c r="GS587" s="35"/>
      <c r="GT587" s="35"/>
      <c r="GU587" s="35"/>
      <c r="GV587" s="35"/>
      <c r="GW587" s="35"/>
      <c r="GX587" s="35"/>
      <c r="GY587" s="35"/>
      <c r="GZ587" s="35"/>
      <c r="HA587" s="35"/>
    </row>
    <row r="588" spans="1:209" s="39" customFormat="1" x14ac:dyDescent="0.25">
      <c r="A588" s="127"/>
      <c r="B588" s="150"/>
      <c r="C588" s="150"/>
      <c r="D588" s="151"/>
      <c r="E588" s="151"/>
      <c r="F588" s="151"/>
      <c r="G588" s="151"/>
      <c r="H588" s="151"/>
      <c r="I588" s="150"/>
      <c r="J588" s="127"/>
      <c r="K588" s="127"/>
      <c r="L588" s="154"/>
      <c r="M588" s="154"/>
      <c r="N588" s="154"/>
      <c r="O588" s="156"/>
      <c r="P588" s="156"/>
      <c r="Q588" s="157"/>
      <c r="R588" s="154"/>
      <c r="S588" s="154"/>
      <c r="T588" s="154"/>
      <c r="U588" s="156"/>
      <c r="V588" s="156"/>
      <c r="W588" s="127"/>
      <c r="X588" s="154"/>
      <c r="Y588" s="154"/>
      <c r="Z588" s="154"/>
      <c r="AA588" s="156"/>
      <c r="AB588" s="156"/>
      <c r="AC588" s="127"/>
      <c r="AD588" s="127"/>
      <c r="AE588" s="162"/>
      <c r="AF588" s="159"/>
      <c r="AG588" s="159"/>
      <c r="AH588" s="160"/>
      <c r="AI588" s="159"/>
      <c r="AJ588" s="159"/>
      <c r="AK588" s="159"/>
      <c r="AL588" s="160"/>
      <c r="AM588" s="159"/>
      <c r="AN588" s="159"/>
      <c r="AO588" s="159"/>
      <c r="AP588" s="44"/>
      <c r="AQ588" s="159"/>
      <c r="AR588" s="159"/>
      <c r="AS588" s="159"/>
      <c r="AT588" s="44"/>
      <c r="AU588" s="159"/>
      <c r="AV588" s="159"/>
      <c r="AW588" s="159"/>
      <c r="AX588" s="44"/>
      <c r="AY588" s="243"/>
      <c r="BA588" s="29"/>
      <c r="BB588" s="40"/>
      <c r="BC588" s="35"/>
      <c r="BD588" s="35"/>
      <c r="BE588" s="35"/>
      <c r="BF588" s="35"/>
      <c r="BG588" s="35"/>
      <c r="BH588" s="35"/>
      <c r="BI588" s="35"/>
      <c r="BJ588" s="35"/>
      <c r="BK588" s="35"/>
      <c r="BL588" s="35"/>
      <c r="BM588" s="35"/>
      <c r="BN588" s="35"/>
      <c r="BO588" s="35"/>
      <c r="BP588" s="44"/>
      <c r="BQ588" s="44"/>
      <c r="BR588" s="44"/>
      <c r="BS588" s="44"/>
      <c r="BT588" s="44"/>
      <c r="BU588" s="159"/>
      <c r="BV588" s="159"/>
      <c r="BW588" s="159"/>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c r="FY588" s="35"/>
      <c r="FZ588" s="35"/>
      <c r="GA588" s="35"/>
      <c r="GB588" s="35"/>
      <c r="GC588" s="35"/>
      <c r="GD588" s="35"/>
      <c r="GE588" s="35"/>
      <c r="GF588" s="35"/>
      <c r="GG588" s="35"/>
      <c r="GH588" s="35"/>
      <c r="GI588" s="35"/>
      <c r="GJ588" s="35"/>
      <c r="GK588" s="35"/>
      <c r="GL588" s="35"/>
      <c r="GM588" s="35"/>
      <c r="GN588" s="35"/>
      <c r="GO588" s="35"/>
      <c r="GP588" s="35"/>
      <c r="GQ588" s="35"/>
      <c r="GR588" s="35"/>
      <c r="GS588" s="35"/>
      <c r="GT588" s="35"/>
      <c r="GU588" s="35"/>
      <c r="GV588" s="35"/>
      <c r="GW588" s="35"/>
      <c r="GX588" s="35"/>
      <c r="GY588" s="35"/>
      <c r="GZ588" s="35"/>
      <c r="HA588" s="35"/>
    </row>
    <row r="589" spans="1:209" s="39" customFormat="1" x14ac:dyDescent="0.25">
      <c r="A589" s="127"/>
      <c r="B589" s="150"/>
      <c r="C589" s="150"/>
      <c r="D589" s="151"/>
      <c r="E589" s="151"/>
      <c r="F589" s="151"/>
      <c r="G589" s="151"/>
      <c r="H589" s="151"/>
      <c r="I589" s="150"/>
      <c r="J589" s="127"/>
      <c r="K589" s="127"/>
      <c r="L589" s="154"/>
      <c r="M589" s="154"/>
      <c r="N589" s="154"/>
      <c r="O589" s="156"/>
      <c r="P589" s="156"/>
      <c r="Q589" s="157"/>
      <c r="R589" s="154"/>
      <c r="S589" s="154"/>
      <c r="T589" s="154"/>
      <c r="U589" s="156"/>
      <c r="V589" s="156"/>
      <c r="W589" s="127"/>
      <c r="X589" s="154"/>
      <c r="Y589" s="154"/>
      <c r="Z589" s="154"/>
      <c r="AA589" s="156"/>
      <c r="AB589" s="156"/>
      <c r="AC589" s="127"/>
      <c r="AD589" s="127"/>
      <c r="AE589" s="162"/>
      <c r="AF589" s="159"/>
      <c r="AG589" s="159"/>
      <c r="AH589" s="160"/>
      <c r="AI589" s="159"/>
      <c r="AJ589" s="159"/>
      <c r="AK589" s="159"/>
      <c r="AL589" s="160"/>
      <c r="AM589" s="159"/>
      <c r="AN589" s="159"/>
      <c r="AO589" s="159"/>
      <c r="AP589" s="44"/>
      <c r="AQ589" s="159"/>
      <c r="AR589" s="159"/>
      <c r="AS589" s="159"/>
      <c r="AT589" s="44"/>
      <c r="AU589" s="159"/>
      <c r="AV589" s="159"/>
      <c r="AW589" s="159"/>
      <c r="AX589" s="44"/>
      <c r="AY589" s="243"/>
      <c r="BA589" s="29"/>
      <c r="BB589" s="40"/>
      <c r="BC589" s="35"/>
      <c r="BD589" s="35"/>
      <c r="BE589" s="35"/>
      <c r="BF589" s="35"/>
      <c r="BG589" s="35"/>
      <c r="BH589" s="35"/>
      <c r="BI589" s="35"/>
      <c r="BJ589" s="35"/>
      <c r="BK589" s="35"/>
      <c r="BL589" s="35"/>
      <c r="BM589" s="35"/>
      <c r="BN589" s="35"/>
      <c r="BO589" s="35"/>
      <c r="BP589" s="44"/>
      <c r="BQ589" s="44"/>
      <c r="BR589" s="44"/>
      <c r="BS589" s="44"/>
      <c r="BT589" s="44"/>
      <c r="BU589" s="159"/>
      <c r="BV589" s="159"/>
      <c r="BW589" s="159"/>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c r="FY589" s="35"/>
      <c r="FZ589" s="35"/>
      <c r="GA589" s="35"/>
      <c r="GB589" s="35"/>
      <c r="GC589" s="35"/>
      <c r="GD589" s="35"/>
      <c r="GE589" s="35"/>
      <c r="GF589" s="35"/>
      <c r="GG589" s="35"/>
      <c r="GH589" s="35"/>
      <c r="GI589" s="35"/>
      <c r="GJ589" s="35"/>
      <c r="GK589" s="35"/>
      <c r="GL589" s="35"/>
      <c r="GM589" s="35"/>
      <c r="GN589" s="35"/>
      <c r="GO589" s="35"/>
      <c r="GP589" s="35"/>
      <c r="GQ589" s="35"/>
      <c r="GR589" s="35"/>
      <c r="GS589" s="35"/>
      <c r="GT589" s="35"/>
      <c r="GU589" s="35"/>
      <c r="GV589" s="35"/>
      <c r="GW589" s="35"/>
      <c r="GX589" s="35"/>
      <c r="GY589" s="35"/>
      <c r="GZ589" s="35"/>
      <c r="HA589" s="35"/>
    </row>
    <row r="590" spans="1:209" s="39" customFormat="1" x14ac:dyDescent="0.25">
      <c r="A590" s="127"/>
      <c r="B590" s="150"/>
      <c r="C590" s="150"/>
      <c r="D590" s="151"/>
      <c r="E590" s="151"/>
      <c r="F590" s="151"/>
      <c r="G590" s="151"/>
      <c r="H590" s="151"/>
      <c r="I590" s="150"/>
      <c r="J590" s="127"/>
      <c r="K590" s="127"/>
      <c r="L590" s="154"/>
      <c r="M590" s="154"/>
      <c r="N590" s="154"/>
      <c r="O590" s="156"/>
      <c r="P590" s="156"/>
      <c r="Q590" s="157"/>
      <c r="R590" s="154"/>
      <c r="S590" s="154"/>
      <c r="T590" s="154"/>
      <c r="U590" s="156"/>
      <c r="V590" s="156"/>
      <c r="W590" s="127"/>
      <c r="X590" s="154"/>
      <c r="Y590" s="154"/>
      <c r="Z590" s="154"/>
      <c r="AA590" s="156"/>
      <c r="AB590" s="156"/>
      <c r="AC590" s="127"/>
      <c r="AD590" s="127"/>
      <c r="AE590" s="162"/>
      <c r="AF590" s="159"/>
      <c r="AG590" s="159"/>
      <c r="AH590" s="160"/>
      <c r="AI590" s="159"/>
      <c r="AJ590" s="159"/>
      <c r="AK590" s="159"/>
      <c r="AL590" s="160"/>
      <c r="AM590" s="159"/>
      <c r="AN590" s="159"/>
      <c r="AO590" s="159"/>
      <c r="AP590" s="44"/>
      <c r="AQ590" s="159"/>
      <c r="AR590" s="159"/>
      <c r="AS590" s="159"/>
      <c r="AT590" s="44"/>
      <c r="AU590" s="159"/>
      <c r="AV590" s="159"/>
      <c r="AW590" s="159"/>
      <c r="AX590" s="44"/>
      <c r="AY590" s="243"/>
      <c r="BA590" s="29"/>
      <c r="BB590" s="40"/>
      <c r="BC590" s="35"/>
      <c r="BD590" s="35"/>
      <c r="BE590" s="35"/>
      <c r="BF590" s="35"/>
      <c r="BG590" s="35"/>
      <c r="BH590" s="35"/>
      <c r="BI590" s="35"/>
      <c r="BJ590" s="35"/>
      <c r="BK590" s="35"/>
      <c r="BL590" s="35"/>
      <c r="BM590" s="35"/>
      <c r="BN590" s="35"/>
      <c r="BO590" s="35"/>
      <c r="BP590" s="44"/>
      <c r="BQ590" s="44"/>
      <c r="BR590" s="44"/>
      <c r="BS590" s="44"/>
      <c r="BT590" s="44"/>
      <c r="BU590" s="159"/>
      <c r="BV590" s="159"/>
      <c r="BW590" s="159"/>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EV590" s="35"/>
      <c r="EW590" s="35"/>
      <c r="EX590" s="35"/>
      <c r="EY590" s="35"/>
      <c r="EZ590" s="35"/>
      <c r="FA590" s="35"/>
      <c r="FB590" s="35"/>
      <c r="FC590" s="35"/>
      <c r="FD590" s="35"/>
      <c r="FE590" s="35"/>
      <c r="FF590" s="35"/>
      <c r="FG590" s="35"/>
      <c r="FH590" s="35"/>
      <c r="FI590" s="35"/>
      <c r="FJ590" s="35"/>
      <c r="FK590" s="35"/>
      <c r="FL590" s="35"/>
      <c r="FM590" s="35"/>
      <c r="FN590" s="35"/>
      <c r="FO590" s="35"/>
      <c r="FP590" s="35"/>
      <c r="FQ590" s="35"/>
      <c r="FR590" s="35"/>
      <c r="FS590" s="35"/>
      <c r="FT590" s="35"/>
      <c r="FU590" s="35"/>
      <c r="FV590" s="35"/>
      <c r="FW590" s="35"/>
      <c r="FX590" s="35"/>
      <c r="FY590" s="35"/>
      <c r="FZ590" s="35"/>
      <c r="GA590" s="35"/>
      <c r="GB590" s="35"/>
      <c r="GC590" s="35"/>
      <c r="GD590" s="35"/>
      <c r="GE590" s="35"/>
      <c r="GF590" s="35"/>
      <c r="GG590" s="35"/>
      <c r="GH590" s="35"/>
      <c r="GI590" s="35"/>
      <c r="GJ590" s="35"/>
      <c r="GK590" s="35"/>
      <c r="GL590" s="35"/>
      <c r="GM590" s="35"/>
      <c r="GN590" s="35"/>
      <c r="GO590" s="35"/>
      <c r="GP590" s="35"/>
      <c r="GQ590" s="35"/>
      <c r="GR590" s="35"/>
      <c r="GS590" s="35"/>
      <c r="GT590" s="35"/>
      <c r="GU590" s="35"/>
      <c r="GV590" s="35"/>
      <c r="GW590" s="35"/>
      <c r="GX590" s="35"/>
      <c r="GY590" s="35"/>
      <c r="GZ590" s="35"/>
      <c r="HA590" s="35"/>
    </row>
    <row r="591" spans="1:209" s="39" customFormat="1" x14ac:dyDescent="0.25">
      <c r="A591" s="127"/>
      <c r="B591" s="150"/>
      <c r="C591" s="150"/>
      <c r="D591" s="151"/>
      <c r="E591" s="151"/>
      <c r="F591" s="151"/>
      <c r="G591" s="151"/>
      <c r="H591" s="151"/>
      <c r="I591" s="150"/>
      <c r="J591" s="127"/>
      <c r="K591" s="127"/>
      <c r="L591" s="154"/>
      <c r="M591" s="154"/>
      <c r="N591" s="154"/>
      <c r="O591" s="156"/>
      <c r="P591" s="156"/>
      <c r="Q591" s="157"/>
      <c r="R591" s="154"/>
      <c r="S591" s="154"/>
      <c r="T591" s="154"/>
      <c r="U591" s="156"/>
      <c r="V591" s="156"/>
      <c r="W591" s="127"/>
      <c r="X591" s="154"/>
      <c r="Y591" s="154"/>
      <c r="Z591" s="154"/>
      <c r="AA591" s="156"/>
      <c r="AB591" s="156"/>
      <c r="AC591" s="127"/>
      <c r="AD591" s="127"/>
      <c r="AE591" s="162"/>
      <c r="AF591" s="159"/>
      <c r="AG591" s="159"/>
      <c r="AH591" s="160"/>
      <c r="AI591" s="159"/>
      <c r="AJ591" s="159"/>
      <c r="AK591" s="159"/>
      <c r="AL591" s="160"/>
      <c r="AM591" s="159"/>
      <c r="AN591" s="159"/>
      <c r="AO591" s="159"/>
      <c r="AP591" s="44"/>
      <c r="AQ591" s="159"/>
      <c r="AR591" s="159"/>
      <c r="AS591" s="159"/>
      <c r="AT591" s="44"/>
      <c r="AU591" s="159"/>
      <c r="AV591" s="159"/>
      <c r="AW591" s="159"/>
      <c r="AX591" s="44"/>
      <c r="AY591" s="243"/>
      <c r="BA591" s="29"/>
      <c r="BB591" s="40"/>
      <c r="BC591" s="35"/>
      <c r="BD591" s="35"/>
      <c r="BE591" s="35"/>
      <c r="BF591" s="35"/>
      <c r="BG591" s="35"/>
      <c r="BH591" s="35"/>
      <c r="BI591" s="35"/>
      <c r="BJ591" s="35"/>
      <c r="BK591" s="35"/>
      <c r="BL591" s="35"/>
      <c r="BM591" s="35"/>
      <c r="BN591" s="35"/>
      <c r="BO591" s="35"/>
      <c r="BP591" s="44"/>
      <c r="BQ591" s="44"/>
      <c r="BR591" s="44"/>
      <c r="BS591" s="44"/>
      <c r="BT591" s="44"/>
      <c r="BU591" s="159"/>
      <c r="BV591" s="159"/>
      <c r="BW591" s="159"/>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row>
    <row r="592" spans="1:209" s="39" customFormat="1" x14ac:dyDescent="0.25">
      <c r="A592" s="127"/>
      <c r="B592" s="150"/>
      <c r="C592" s="150"/>
      <c r="D592" s="151"/>
      <c r="E592" s="151"/>
      <c r="F592" s="151"/>
      <c r="G592" s="151"/>
      <c r="H592" s="151"/>
      <c r="I592" s="150"/>
      <c r="J592" s="127"/>
      <c r="K592" s="127"/>
      <c r="L592" s="154"/>
      <c r="M592" s="154"/>
      <c r="N592" s="154"/>
      <c r="O592" s="156"/>
      <c r="P592" s="156"/>
      <c r="Q592" s="157"/>
      <c r="R592" s="154"/>
      <c r="S592" s="154"/>
      <c r="T592" s="154"/>
      <c r="U592" s="156"/>
      <c r="V592" s="156"/>
      <c r="W592" s="127"/>
      <c r="X592" s="154"/>
      <c r="Y592" s="154"/>
      <c r="Z592" s="154"/>
      <c r="AA592" s="156"/>
      <c r="AB592" s="156"/>
      <c r="AC592" s="127"/>
      <c r="AD592" s="127"/>
      <c r="AE592" s="162"/>
      <c r="AF592" s="159"/>
      <c r="AG592" s="159"/>
      <c r="AH592" s="160"/>
      <c r="AI592" s="159"/>
      <c r="AJ592" s="159"/>
      <c r="AK592" s="159"/>
      <c r="AL592" s="160"/>
      <c r="AM592" s="159"/>
      <c r="AN592" s="159"/>
      <c r="AO592" s="159"/>
      <c r="AP592" s="44"/>
      <c r="AQ592" s="159"/>
      <c r="AR592" s="159"/>
      <c r="AS592" s="159"/>
      <c r="AT592" s="44"/>
      <c r="AU592" s="159"/>
      <c r="AV592" s="159"/>
      <c r="AW592" s="159"/>
      <c r="AX592" s="44"/>
      <c r="AY592" s="243"/>
      <c r="BA592" s="29"/>
      <c r="BB592" s="40"/>
      <c r="BC592" s="35"/>
      <c r="BD592" s="35"/>
      <c r="BE592" s="35"/>
      <c r="BF592" s="35"/>
      <c r="BG592" s="35"/>
      <c r="BH592" s="35"/>
      <c r="BI592" s="35"/>
      <c r="BJ592" s="35"/>
      <c r="BK592" s="35"/>
      <c r="BL592" s="35"/>
      <c r="BM592" s="35"/>
      <c r="BN592" s="35"/>
      <c r="BO592" s="35"/>
      <c r="BP592" s="44"/>
      <c r="BQ592" s="44"/>
      <c r="BR592" s="44"/>
      <c r="BS592" s="44"/>
      <c r="BT592" s="44"/>
      <c r="BU592" s="159"/>
      <c r="BV592" s="159"/>
      <c r="BW592" s="159"/>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row>
    <row r="593" spans="1:209" s="39" customFormat="1" x14ac:dyDescent="0.25">
      <c r="A593" s="127"/>
      <c r="B593" s="150"/>
      <c r="C593" s="150"/>
      <c r="D593" s="151"/>
      <c r="E593" s="151"/>
      <c r="F593" s="151"/>
      <c r="G593" s="151"/>
      <c r="H593" s="151"/>
      <c r="I593" s="150"/>
      <c r="J593" s="127"/>
      <c r="K593" s="127"/>
      <c r="L593" s="154"/>
      <c r="M593" s="154"/>
      <c r="N593" s="154"/>
      <c r="O593" s="156"/>
      <c r="P593" s="156"/>
      <c r="Q593" s="157"/>
      <c r="R593" s="154"/>
      <c r="S593" s="154"/>
      <c r="T593" s="154"/>
      <c r="U593" s="156"/>
      <c r="V593" s="156"/>
      <c r="W593" s="127"/>
      <c r="X593" s="154"/>
      <c r="Y593" s="154"/>
      <c r="Z593" s="154"/>
      <c r="AA593" s="156"/>
      <c r="AB593" s="156"/>
      <c r="AC593" s="127"/>
      <c r="AD593" s="127"/>
      <c r="AE593" s="162"/>
      <c r="AF593" s="159"/>
      <c r="AG593" s="159"/>
      <c r="AH593" s="160"/>
      <c r="AI593" s="159"/>
      <c r="AJ593" s="159"/>
      <c r="AK593" s="159"/>
      <c r="AL593" s="160"/>
      <c r="AM593" s="159"/>
      <c r="AN593" s="159"/>
      <c r="AO593" s="159"/>
      <c r="AP593" s="44"/>
      <c r="AQ593" s="159"/>
      <c r="AR593" s="159"/>
      <c r="AS593" s="159"/>
      <c r="AT593" s="44"/>
      <c r="AU593" s="159"/>
      <c r="AV593" s="159"/>
      <c r="AW593" s="159"/>
      <c r="AX593" s="44"/>
      <c r="AY593" s="243"/>
      <c r="BA593" s="29"/>
      <c r="BB593" s="40"/>
      <c r="BC593" s="35"/>
      <c r="BD593" s="35"/>
      <c r="BE593" s="35"/>
      <c r="BF593" s="35"/>
      <c r="BG593" s="35"/>
      <c r="BH593" s="35"/>
      <c r="BI593" s="35"/>
      <c r="BJ593" s="35"/>
      <c r="BK593" s="35"/>
      <c r="BL593" s="35"/>
      <c r="BM593" s="35"/>
      <c r="BN593" s="35"/>
      <c r="BO593" s="35"/>
      <c r="BP593" s="44"/>
      <c r="BQ593" s="44"/>
      <c r="BR593" s="44"/>
      <c r="BS593" s="44"/>
      <c r="BT593" s="44"/>
      <c r="BU593" s="159"/>
      <c r="BV593" s="159"/>
      <c r="BW593" s="159"/>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c r="FY593" s="35"/>
      <c r="FZ593" s="35"/>
      <c r="GA593" s="35"/>
      <c r="GB593" s="35"/>
      <c r="GC593" s="35"/>
      <c r="GD593" s="35"/>
      <c r="GE593" s="35"/>
      <c r="GF593" s="35"/>
      <c r="GG593" s="35"/>
      <c r="GH593" s="35"/>
      <c r="GI593" s="35"/>
      <c r="GJ593" s="35"/>
      <c r="GK593" s="35"/>
      <c r="GL593" s="35"/>
      <c r="GM593" s="35"/>
      <c r="GN593" s="35"/>
      <c r="GO593" s="35"/>
      <c r="GP593" s="35"/>
      <c r="GQ593" s="35"/>
      <c r="GR593" s="35"/>
      <c r="GS593" s="35"/>
      <c r="GT593" s="35"/>
      <c r="GU593" s="35"/>
      <c r="GV593" s="35"/>
      <c r="GW593" s="35"/>
      <c r="GX593" s="35"/>
      <c r="GY593" s="35"/>
      <c r="GZ593" s="35"/>
      <c r="HA593" s="35"/>
    </row>
    <row r="594" spans="1:209" s="39" customFormat="1" x14ac:dyDescent="0.25">
      <c r="A594" s="127"/>
      <c r="B594" s="150"/>
      <c r="C594" s="150"/>
      <c r="D594" s="151"/>
      <c r="E594" s="151"/>
      <c r="F594" s="151"/>
      <c r="G594" s="151"/>
      <c r="H594" s="151"/>
      <c r="I594" s="150"/>
      <c r="J594" s="127"/>
      <c r="K594" s="127"/>
      <c r="L594" s="154"/>
      <c r="M594" s="154"/>
      <c r="N594" s="154"/>
      <c r="O594" s="156"/>
      <c r="P594" s="156"/>
      <c r="Q594" s="157"/>
      <c r="R594" s="154"/>
      <c r="S594" s="154"/>
      <c r="T594" s="154"/>
      <c r="U594" s="156"/>
      <c r="V594" s="156"/>
      <c r="W594" s="127"/>
      <c r="X594" s="154"/>
      <c r="Y594" s="154"/>
      <c r="Z594" s="154"/>
      <c r="AA594" s="156"/>
      <c r="AB594" s="156"/>
      <c r="AC594" s="127"/>
      <c r="AD594" s="127"/>
      <c r="AE594" s="162"/>
      <c r="AF594" s="159"/>
      <c r="AG594" s="159"/>
      <c r="AH594" s="160"/>
      <c r="AI594" s="159"/>
      <c r="AJ594" s="159"/>
      <c r="AK594" s="159"/>
      <c r="AL594" s="160"/>
      <c r="AM594" s="159"/>
      <c r="AN594" s="159"/>
      <c r="AO594" s="159"/>
      <c r="AP594" s="44"/>
      <c r="AQ594" s="159"/>
      <c r="AR594" s="159"/>
      <c r="AS594" s="159"/>
      <c r="AT594" s="44"/>
      <c r="AU594" s="159"/>
      <c r="AV594" s="159"/>
      <c r="AW594" s="159"/>
      <c r="AX594" s="44"/>
      <c r="AY594" s="243"/>
      <c r="BA594" s="29"/>
      <c r="BB594" s="40"/>
      <c r="BC594" s="35"/>
      <c r="BD594" s="35"/>
      <c r="BE594" s="35"/>
      <c r="BF594" s="35"/>
      <c r="BG594" s="35"/>
      <c r="BH594" s="35"/>
      <c r="BI594" s="35"/>
      <c r="BJ594" s="35"/>
      <c r="BK594" s="35"/>
      <c r="BL594" s="35"/>
      <c r="BM594" s="35"/>
      <c r="BN594" s="35"/>
      <c r="BO594" s="35"/>
      <c r="BP594" s="44"/>
      <c r="BQ594" s="44"/>
      <c r="BR594" s="44"/>
      <c r="BS594" s="44"/>
      <c r="BT594" s="44"/>
      <c r="BU594" s="159"/>
      <c r="BV594" s="159"/>
      <c r="BW594" s="159"/>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c r="FY594" s="35"/>
      <c r="FZ594" s="35"/>
      <c r="GA594" s="35"/>
      <c r="GB594" s="35"/>
      <c r="GC594" s="35"/>
      <c r="GD594" s="35"/>
      <c r="GE594" s="35"/>
      <c r="GF594" s="35"/>
      <c r="GG594" s="35"/>
      <c r="GH594" s="35"/>
      <c r="GI594" s="35"/>
      <c r="GJ594" s="35"/>
      <c r="GK594" s="35"/>
      <c r="GL594" s="35"/>
      <c r="GM594" s="35"/>
      <c r="GN594" s="35"/>
      <c r="GO594" s="35"/>
      <c r="GP594" s="35"/>
      <c r="GQ594" s="35"/>
      <c r="GR594" s="35"/>
      <c r="GS594" s="35"/>
      <c r="GT594" s="35"/>
      <c r="GU594" s="35"/>
      <c r="GV594" s="35"/>
      <c r="GW594" s="35"/>
      <c r="GX594" s="35"/>
      <c r="GY594" s="35"/>
      <c r="GZ594" s="35"/>
      <c r="HA594" s="35"/>
    </row>
    <row r="595" spans="1:209" s="39" customFormat="1" x14ac:dyDescent="0.25">
      <c r="A595" s="127"/>
      <c r="B595" s="150"/>
      <c r="C595" s="150"/>
      <c r="D595" s="151"/>
      <c r="E595" s="151"/>
      <c r="F595" s="151"/>
      <c r="G595" s="151"/>
      <c r="H595" s="151"/>
      <c r="I595" s="150"/>
      <c r="J595" s="127"/>
      <c r="K595" s="127"/>
      <c r="L595" s="154"/>
      <c r="M595" s="154"/>
      <c r="N595" s="154"/>
      <c r="O595" s="156"/>
      <c r="P595" s="156"/>
      <c r="Q595" s="157"/>
      <c r="R595" s="154"/>
      <c r="S595" s="154"/>
      <c r="T595" s="154"/>
      <c r="U595" s="156"/>
      <c r="V595" s="156"/>
      <c r="W595" s="127"/>
      <c r="X595" s="154"/>
      <c r="Y595" s="154"/>
      <c r="Z595" s="154"/>
      <c r="AA595" s="156"/>
      <c r="AB595" s="156"/>
      <c r="AC595" s="127"/>
      <c r="AD595" s="127"/>
      <c r="AE595" s="162"/>
      <c r="AF595" s="159"/>
      <c r="AG595" s="159"/>
      <c r="AH595" s="160"/>
      <c r="AI595" s="159"/>
      <c r="AJ595" s="159"/>
      <c r="AK595" s="159"/>
      <c r="AL595" s="160"/>
      <c r="AM595" s="159"/>
      <c r="AN595" s="159"/>
      <c r="AO595" s="159"/>
      <c r="AP595" s="44"/>
      <c r="AQ595" s="159"/>
      <c r="AR595" s="159"/>
      <c r="AS595" s="159"/>
      <c r="AT595" s="44"/>
      <c r="AU595" s="159"/>
      <c r="AV595" s="159"/>
      <c r="AW595" s="159"/>
      <c r="AX595" s="44"/>
      <c r="AY595" s="243"/>
      <c r="BA595" s="29"/>
      <c r="BB595" s="40"/>
      <c r="BC595" s="35"/>
      <c r="BD595" s="35"/>
      <c r="BE595" s="35"/>
      <c r="BF595" s="35"/>
      <c r="BG595" s="35"/>
      <c r="BH595" s="35"/>
      <c r="BI595" s="35"/>
      <c r="BJ595" s="35"/>
      <c r="BK595" s="35"/>
      <c r="BL595" s="35"/>
      <c r="BM595" s="35"/>
      <c r="BN595" s="35"/>
      <c r="BO595" s="35"/>
      <c r="BP595" s="44"/>
      <c r="BQ595" s="44"/>
      <c r="BR595" s="44"/>
      <c r="BS595" s="44"/>
      <c r="BT595" s="44"/>
      <c r="BU595" s="159"/>
      <c r="BV595" s="159"/>
      <c r="BW595" s="159"/>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c r="FY595" s="35"/>
      <c r="FZ595" s="35"/>
      <c r="GA595" s="35"/>
      <c r="GB595" s="35"/>
      <c r="GC595" s="35"/>
      <c r="GD595" s="35"/>
      <c r="GE595" s="35"/>
      <c r="GF595" s="35"/>
      <c r="GG595" s="35"/>
      <c r="GH595" s="35"/>
      <c r="GI595" s="35"/>
      <c r="GJ595" s="35"/>
      <c r="GK595" s="35"/>
      <c r="GL595" s="35"/>
      <c r="GM595" s="35"/>
      <c r="GN595" s="35"/>
      <c r="GO595" s="35"/>
      <c r="GP595" s="35"/>
      <c r="GQ595" s="35"/>
      <c r="GR595" s="35"/>
      <c r="GS595" s="35"/>
      <c r="GT595" s="35"/>
      <c r="GU595" s="35"/>
      <c r="GV595" s="35"/>
      <c r="GW595" s="35"/>
      <c r="GX595" s="35"/>
      <c r="GY595" s="35"/>
      <c r="GZ595" s="35"/>
      <c r="HA595" s="35"/>
    </row>
    <row r="596" spans="1:209" s="39" customFormat="1" x14ac:dyDescent="0.25">
      <c r="A596" s="127"/>
      <c r="B596" s="150"/>
      <c r="C596" s="150"/>
      <c r="D596" s="151"/>
      <c r="E596" s="151"/>
      <c r="F596" s="151"/>
      <c r="G596" s="151"/>
      <c r="H596" s="151"/>
      <c r="I596" s="150"/>
      <c r="J596" s="127"/>
      <c r="K596" s="127"/>
      <c r="L596" s="154"/>
      <c r="M596" s="154"/>
      <c r="N596" s="154"/>
      <c r="O596" s="156"/>
      <c r="P596" s="156"/>
      <c r="Q596" s="157"/>
      <c r="R596" s="154"/>
      <c r="S596" s="154"/>
      <c r="T596" s="154"/>
      <c r="U596" s="156"/>
      <c r="V596" s="156"/>
      <c r="W596" s="127"/>
      <c r="X596" s="154"/>
      <c r="Y596" s="154"/>
      <c r="Z596" s="154"/>
      <c r="AA596" s="156"/>
      <c r="AB596" s="156"/>
      <c r="AC596" s="127"/>
      <c r="AD596" s="127"/>
      <c r="AE596" s="162"/>
      <c r="AF596" s="159"/>
      <c r="AG596" s="159"/>
      <c r="AH596" s="160"/>
      <c r="AI596" s="159"/>
      <c r="AJ596" s="159"/>
      <c r="AK596" s="159"/>
      <c r="AL596" s="160"/>
      <c r="AM596" s="159"/>
      <c r="AN596" s="159"/>
      <c r="AO596" s="159"/>
      <c r="AP596" s="44"/>
      <c r="AQ596" s="159"/>
      <c r="AR596" s="159"/>
      <c r="AS596" s="159"/>
      <c r="AT596" s="44"/>
      <c r="AU596" s="159"/>
      <c r="AV596" s="159"/>
      <c r="AW596" s="159"/>
      <c r="AX596" s="44"/>
      <c r="AY596" s="243"/>
      <c r="BA596" s="29"/>
      <c r="BB596" s="40"/>
      <c r="BC596" s="35"/>
      <c r="BD596" s="35"/>
      <c r="BE596" s="35"/>
      <c r="BF596" s="35"/>
      <c r="BG596" s="35"/>
      <c r="BH596" s="35"/>
      <c r="BI596" s="35"/>
      <c r="BJ596" s="35"/>
      <c r="BK596" s="35"/>
      <c r="BL596" s="35"/>
      <c r="BM596" s="35"/>
      <c r="BN596" s="35"/>
      <c r="BO596" s="35"/>
      <c r="BP596" s="44"/>
      <c r="BQ596" s="44"/>
      <c r="BR596" s="44"/>
      <c r="BS596" s="44"/>
      <c r="BT596" s="44"/>
      <c r="BU596" s="159"/>
      <c r="BV596" s="159"/>
      <c r="BW596" s="159"/>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c r="FY596" s="35"/>
      <c r="FZ596" s="35"/>
      <c r="GA596" s="35"/>
      <c r="GB596" s="35"/>
      <c r="GC596" s="35"/>
      <c r="GD596" s="35"/>
      <c r="GE596" s="35"/>
      <c r="GF596" s="35"/>
      <c r="GG596" s="35"/>
      <c r="GH596" s="35"/>
      <c r="GI596" s="35"/>
      <c r="GJ596" s="35"/>
      <c r="GK596" s="35"/>
      <c r="GL596" s="35"/>
      <c r="GM596" s="35"/>
      <c r="GN596" s="35"/>
      <c r="GO596" s="35"/>
      <c r="GP596" s="35"/>
      <c r="GQ596" s="35"/>
      <c r="GR596" s="35"/>
      <c r="GS596" s="35"/>
      <c r="GT596" s="35"/>
      <c r="GU596" s="35"/>
      <c r="GV596" s="35"/>
      <c r="GW596" s="35"/>
      <c r="GX596" s="35"/>
      <c r="GY596" s="35"/>
      <c r="GZ596" s="35"/>
      <c r="HA596" s="35"/>
    </row>
    <row r="597" spans="1:209" s="39" customFormat="1" x14ac:dyDescent="0.25">
      <c r="A597" s="127"/>
      <c r="B597" s="150"/>
      <c r="C597" s="150"/>
      <c r="D597" s="151"/>
      <c r="E597" s="151"/>
      <c r="F597" s="151"/>
      <c r="G597" s="151"/>
      <c r="H597" s="151"/>
      <c r="I597" s="150"/>
      <c r="J597" s="127"/>
      <c r="K597" s="127"/>
      <c r="L597" s="154"/>
      <c r="M597" s="154"/>
      <c r="N597" s="154"/>
      <c r="O597" s="156"/>
      <c r="P597" s="156"/>
      <c r="Q597" s="157"/>
      <c r="R597" s="154"/>
      <c r="S597" s="154"/>
      <c r="T597" s="154"/>
      <c r="U597" s="156"/>
      <c r="V597" s="156"/>
      <c r="W597" s="127"/>
      <c r="X597" s="154"/>
      <c r="Y597" s="154"/>
      <c r="Z597" s="154"/>
      <c r="AA597" s="156"/>
      <c r="AB597" s="156"/>
      <c r="AC597" s="127"/>
      <c r="AD597" s="127"/>
      <c r="AE597" s="162"/>
      <c r="AF597" s="159"/>
      <c r="AG597" s="159"/>
      <c r="AH597" s="160"/>
      <c r="AI597" s="159"/>
      <c r="AJ597" s="159"/>
      <c r="AK597" s="159"/>
      <c r="AL597" s="160"/>
      <c r="AM597" s="159"/>
      <c r="AN597" s="159"/>
      <c r="AO597" s="159"/>
      <c r="AP597" s="44"/>
      <c r="AQ597" s="159"/>
      <c r="AR597" s="159"/>
      <c r="AS597" s="159"/>
      <c r="AT597" s="44"/>
      <c r="AU597" s="159"/>
      <c r="AV597" s="159"/>
      <c r="AW597" s="159"/>
      <c r="AX597" s="44"/>
      <c r="AY597" s="243"/>
      <c r="BA597" s="29"/>
      <c r="BB597" s="40"/>
      <c r="BC597" s="35"/>
      <c r="BD597" s="35"/>
      <c r="BE597" s="35"/>
      <c r="BF597" s="35"/>
      <c r="BG597" s="35"/>
      <c r="BH597" s="35"/>
      <c r="BI597" s="35"/>
      <c r="BJ597" s="35"/>
      <c r="BK597" s="35"/>
      <c r="BL597" s="35"/>
      <c r="BM597" s="35"/>
      <c r="BN597" s="35"/>
      <c r="BO597" s="35"/>
      <c r="BP597" s="44"/>
      <c r="BQ597" s="44"/>
      <c r="BR597" s="44"/>
      <c r="BS597" s="44"/>
      <c r="BT597" s="44"/>
      <c r="BU597" s="159"/>
      <c r="BV597" s="159"/>
      <c r="BW597" s="159"/>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c r="FY597" s="35"/>
      <c r="FZ597" s="35"/>
      <c r="GA597" s="35"/>
      <c r="GB597" s="35"/>
      <c r="GC597" s="35"/>
      <c r="GD597" s="35"/>
      <c r="GE597" s="35"/>
      <c r="GF597" s="35"/>
      <c r="GG597" s="35"/>
      <c r="GH597" s="35"/>
      <c r="GI597" s="35"/>
      <c r="GJ597" s="35"/>
      <c r="GK597" s="35"/>
      <c r="GL597" s="35"/>
      <c r="GM597" s="35"/>
      <c r="GN597" s="35"/>
      <c r="GO597" s="35"/>
      <c r="GP597" s="35"/>
      <c r="GQ597" s="35"/>
      <c r="GR597" s="35"/>
      <c r="GS597" s="35"/>
      <c r="GT597" s="35"/>
      <c r="GU597" s="35"/>
      <c r="GV597" s="35"/>
      <c r="GW597" s="35"/>
      <c r="GX597" s="35"/>
      <c r="GY597" s="35"/>
      <c r="GZ597" s="35"/>
      <c r="HA597" s="35"/>
    </row>
    <row r="598" spans="1:209" s="39" customFormat="1" x14ac:dyDescent="0.25">
      <c r="A598" s="127"/>
      <c r="B598" s="150"/>
      <c r="C598" s="150"/>
      <c r="D598" s="151"/>
      <c r="E598" s="151"/>
      <c r="F598" s="151"/>
      <c r="G598" s="151"/>
      <c r="H598" s="151"/>
      <c r="I598" s="150"/>
      <c r="J598" s="127"/>
      <c r="K598" s="127"/>
      <c r="L598" s="154"/>
      <c r="M598" s="154"/>
      <c r="N598" s="154"/>
      <c r="O598" s="156"/>
      <c r="P598" s="156"/>
      <c r="Q598" s="157"/>
      <c r="R598" s="154"/>
      <c r="S598" s="154"/>
      <c r="T598" s="154"/>
      <c r="U598" s="156"/>
      <c r="V598" s="156"/>
      <c r="W598" s="127"/>
      <c r="X598" s="154"/>
      <c r="Y598" s="154"/>
      <c r="Z598" s="154"/>
      <c r="AA598" s="156"/>
      <c r="AB598" s="156"/>
      <c r="AC598" s="127"/>
      <c r="AD598" s="127"/>
      <c r="AE598" s="162"/>
      <c r="AF598" s="159"/>
      <c r="AG598" s="159"/>
      <c r="AH598" s="160"/>
      <c r="AI598" s="159"/>
      <c r="AJ598" s="159"/>
      <c r="AK598" s="159"/>
      <c r="AL598" s="160"/>
      <c r="AM598" s="159"/>
      <c r="AN598" s="159"/>
      <c r="AO598" s="159"/>
      <c r="AP598" s="44"/>
      <c r="AQ598" s="159"/>
      <c r="AR598" s="159"/>
      <c r="AS598" s="159"/>
      <c r="AT598" s="44"/>
      <c r="AU598" s="159"/>
      <c r="AV598" s="159"/>
      <c r="AW598" s="159"/>
      <c r="AX598" s="44"/>
      <c r="AY598" s="243"/>
      <c r="BA598" s="29"/>
      <c r="BB598" s="40"/>
      <c r="BC598" s="35"/>
      <c r="BD598" s="35"/>
      <c r="BE598" s="35"/>
      <c r="BF598" s="35"/>
      <c r="BG598" s="35"/>
      <c r="BH598" s="35"/>
      <c r="BI598" s="35"/>
      <c r="BJ598" s="35"/>
      <c r="BK598" s="35"/>
      <c r="BL598" s="35"/>
      <c r="BM598" s="35"/>
      <c r="BN598" s="35"/>
      <c r="BO598" s="35"/>
      <c r="BP598" s="44"/>
      <c r="BQ598" s="44"/>
      <c r="BR598" s="44"/>
      <c r="BS598" s="44"/>
      <c r="BT598" s="44"/>
      <c r="BU598" s="159"/>
      <c r="BV598" s="159"/>
      <c r="BW598" s="159"/>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c r="FY598" s="35"/>
      <c r="FZ598" s="35"/>
      <c r="GA598" s="35"/>
      <c r="GB598" s="35"/>
      <c r="GC598" s="35"/>
      <c r="GD598" s="35"/>
      <c r="GE598" s="35"/>
      <c r="GF598" s="35"/>
      <c r="GG598" s="35"/>
      <c r="GH598" s="35"/>
      <c r="GI598" s="35"/>
      <c r="GJ598" s="35"/>
      <c r="GK598" s="35"/>
      <c r="GL598" s="35"/>
      <c r="GM598" s="35"/>
      <c r="GN598" s="35"/>
      <c r="GO598" s="35"/>
      <c r="GP598" s="35"/>
      <c r="GQ598" s="35"/>
      <c r="GR598" s="35"/>
      <c r="GS598" s="35"/>
      <c r="GT598" s="35"/>
      <c r="GU598" s="35"/>
      <c r="GV598" s="35"/>
      <c r="GW598" s="35"/>
      <c r="GX598" s="35"/>
      <c r="GY598" s="35"/>
      <c r="GZ598" s="35"/>
      <c r="HA598" s="35"/>
    </row>
    <row r="599" spans="1:209" s="39" customFormat="1" x14ac:dyDescent="0.25">
      <c r="A599" s="127"/>
      <c r="B599" s="150"/>
      <c r="C599" s="150"/>
      <c r="D599" s="151"/>
      <c r="E599" s="151"/>
      <c r="F599" s="151"/>
      <c r="G599" s="151"/>
      <c r="H599" s="151"/>
      <c r="I599" s="150"/>
      <c r="J599" s="127"/>
      <c r="K599" s="127"/>
      <c r="L599" s="154"/>
      <c r="M599" s="154"/>
      <c r="N599" s="154"/>
      <c r="O599" s="156"/>
      <c r="P599" s="156"/>
      <c r="Q599" s="157"/>
      <c r="R599" s="154"/>
      <c r="S599" s="154"/>
      <c r="T599" s="154"/>
      <c r="U599" s="156"/>
      <c r="V599" s="156"/>
      <c r="W599" s="127"/>
      <c r="X599" s="154"/>
      <c r="Y599" s="154"/>
      <c r="Z599" s="154"/>
      <c r="AA599" s="156"/>
      <c r="AB599" s="156"/>
      <c r="AC599" s="127"/>
      <c r="AD599" s="127"/>
      <c r="AE599" s="162"/>
      <c r="AF599" s="159"/>
      <c r="AG599" s="159"/>
      <c r="AH599" s="160"/>
      <c r="AI599" s="159"/>
      <c r="AJ599" s="159"/>
      <c r="AK599" s="159"/>
      <c r="AL599" s="160"/>
      <c r="AM599" s="159"/>
      <c r="AN599" s="159"/>
      <c r="AO599" s="159"/>
      <c r="AP599" s="44"/>
      <c r="AQ599" s="159"/>
      <c r="AR599" s="159"/>
      <c r="AS599" s="159"/>
      <c r="AT599" s="44"/>
      <c r="AU599" s="159"/>
      <c r="AV599" s="159"/>
      <c r="AW599" s="159"/>
      <c r="AX599" s="44"/>
      <c r="AY599" s="243"/>
      <c r="BA599" s="29"/>
      <c r="BB599" s="40"/>
      <c r="BC599" s="35"/>
      <c r="BD599" s="35"/>
      <c r="BE599" s="35"/>
      <c r="BF599" s="35"/>
      <c r="BG599" s="35"/>
      <c r="BH599" s="35"/>
      <c r="BI599" s="35"/>
      <c r="BJ599" s="35"/>
      <c r="BK599" s="35"/>
      <c r="BL599" s="35"/>
      <c r="BM599" s="35"/>
      <c r="BN599" s="35"/>
      <c r="BO599" s="35"/>
      <c r="BP599" s="44"/>
      <c r="BQ599" s="44"/>
      <c r="BR599" s="44"/>
      <c r="BS599" s="44"/>
      <c r="BT599" s="44"/>
      <c r="BU599" s="159"/>
      <c r="BV599" s="159"/>
      <c r="BW599" s="159"/>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c r="FY599" s="35"/>
      <c r="FZ599" s="35"/>
      <c r="GA599" s="35"/>
      <c r="GB599" s="35"/>
      <c r="GC599" s="35"/>
      <c r="GD599" s="35"/>
      <c r="GE599" s="35"/>
      <c r="GF599" s="35"/>
      <c r="GG599" s="35"/>
      <c r="GH599" s="35"/>
      <c r="GI599" s="35"/>
      <c r="GJ599" s="35"/>
      <c r="GK599" s="35"/>
      <c r="GL599" s="35"/>
      <c r="GM599" s="35"/>
      <c r="GN599" s="35"/>
      <c r="GO599" s="35"/>
      <c r="GP599" s="35"/>
      <c r="GQ599" s="35"/>
      <c r="GR599" s="35"/>
      <c r="GS599" s="35"/>
      <c r="GT599" s="35"/>
      <c r="GU599" s="35"/>
      <c r="GV599" s="35"/>
      <c r="GW599" s="35"/>
      <c r="GX599" s="35"/>
      <c r="GY599" s="35"/>
      <c r="GZ599" s="35"/>
      <c r="HA599" s="35"/>
    </row>
    <row r="600" spans="1:209" s="39" customFormat="1" x14ac:dyDescent="0.25">
      <c r="A600" s="127"/>
      <c r="B600" s="150"/>
      <c r="C600" s="150"/>
      <c r="D600" s="151"/>
      <c r="E600" s="151"/>
      <c r="F600" s="151"/>
      <c r="G600" s="151"/>
      <c r="H600" s="151"/>
      <c r="I600" s="150"/>
      <c r="J600" s="127"/>
      <c r="K600" s="127"/>
      <c r="L600" s="154"/>
      <c r="M600" s="154"/>
      <c r="N600" s="154"/>
      <c r="O600" s="156"/>
      <c r="P600" s="156"/>
      <c r="Q600" s="157"/>
      <c r="R600" s="154"/>
      <c r="S600" s="154"/>
      <c r="T600" s="154"/>
      <c r="U600" s="156"/>
      <c r="V600" s="156"/>
      <c r="W600" s="127"/>
      <c r="X600" s="154"/>
      <c r="Y600" s="154"/>
      <c r="Z600" s="154"/>
      <c r="AA600" s="156"/>
      <c r="AB600" s="156"/>
      <c r="AC600" s="127"/>
      <c r="AD600" s="127"/>
      <c r="AE600" s="162"/>
      <c r="AF600" s="159"/>
      <c r="AG600" s="159"/>
      <c r="AH600" s="160"/>
      <c r="AI600" s="159"/>
      <c r="AJ600" s="159"/>
      <c r="AK600" s="159"/>
      <c r="AL600" s="160"/>
      <c r="AM600" s="159"/>
      <c r="AN600" s="159"/>
      <c r="AO600" s="159"/>
      <c r="AP600" s="44"/>
      <c r="AQ600" s="159"/>
      <c r="AR600" s="159"/>
      <c r="AS600" s="159"/>
      <c r="AT600" s="44"/>
      <c r="AU600" s="159"/>
      <c r="AV600" s="159"/>
      <c r="AW600" s="159"/>
      <c r="AX600" s="44"/>
      <c r="AY600" s="243"/>
      <c r="BA600" s="29"/>
      <c r="BB600" s="40"/>
      <c r="BC600" s="35"/>
      <c r="BD600" s="35"/>
      <c r="BE600" s="35"/>
      <c r="BF600" s="35"/>
      <c r="BG600" s="35"/>
      <c r="BH600" s="35"/>
      <c r="BI600" s="35"/>
      <c r="BJ600" s="35"/>
      <c r="BK600" s="35"/>
      <c r="BL600" s="35"/>
      <c r="BM600" s="35"/>
      <c r="BN600" s="35"/>
      <c r="BO600" s="35"/>
      <c r="BP600" s="44"/>
      <c r="BQ600" s="44"/>
      <c r="BR600" s="44"/>
      <c r="BS600" s="44"/>
      <c r="BT600" s="44"/>
      <c r="BU600" s="159"/>
      <c r="BV600" s="159"/>
      <c r="BW600" s="159"/>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c r="FY600" s="35"/>
      <c r="FZ600" s="35"/>
      <c r="GA600" s="35"/>
      <c r="GB600" s="35"/>
      <c r="GC600" s="35"/>
      <c r="GD600" s="35"/>
      <c r="GE600" s="35"/>
      <c r="GF600" s="35"/>
      <c r="GG600" s="35"/>
      <c r="GH600" s="35"/>
      <c r="GI600" s="35"/>
      <c r="GJ600" s="35"/>
      <c r="GK600" s="35"/>
      <c r="GL600" s="35"/>
      <c r="GM600" s="35"/>
      <c r="GN600" s="35"/>
      <c r="GO600" s="35"/>
      <c r="GP600" s="35"/>
      <c r="GQ600" s="35"/>
      <c r="GR600" s="35"/>
      <c r="GS600" s="35"/>
      <c r="GT600" s="35"/>
      <c r="GU600" s="35"/>
      <c r="GV600" s="35"/>
      <c r="GW600" s="35"/>
      <c r="GX600" s="35"/>
      <c r="GY600" s="35"/>
      <c r="GZ600" s="35"/>
      <c r="HA600" s="35"/>
    </row>
    <row r="601" spans="1:209" s="39" customFormat="1" x14ac:dyDescent="0.25">
      <c r="A601" s="127"/>
      <c r="B601" s="150"/>
      <c r="C601" s="150"/>
      <c r="D601" s="151"/>
      <c r="E601" s="151"/>
      <c r="F601" s="151"/>
      <c r="G601" s="151"/>
      <c r="H601" s="151"/>
      <c r="I601" s="150"/>
      <c r="J601" s="127"/>
      <c r="K601" s="127"/>
      <c r="L601" s="154"/>
      <c r="M601" s="154"/>
      <c r="N601" s="154"/>
      <c r="O601" s="156"/>
      <c r="P601" s="156"/>
      <c r="Q601" s="157"/>
      <c r="R601" s="154"/>
      <c r="S601" s="154"/>
      <c r="T601" s="154"/>
      <c r="U601" s="156"/>
      <c r="V601" s="156"/>
      <c r="W601" s="127"/>
      <c r="X601" s="154"/>
      <c r="Y601" s="154"/>
      <c r="Z601" s="154"/>
      <c r="AA601" s="156"/>
      <c r="AB601" s="156"/>
      <c r="AC601" s="127"/>
      <c r="AD601" s="127"/>
      <c r="AE601" s="162"/>
      <c r="AF601" s="159"/>
      <c r="AG601" s="159"/>
      <c r="AH601" s="160"/>
      <c r="AI601" s="159"/>
      <c r="AJ601" s="159"/>
      <c r="AK601" s="159"/>
      <c r="AL601" s="160"/>
      <c r="AM601" s="159"/>
      <c r="AN601" s="159"/>
      <c r="AO601" s="159"/>
      <c r="AP601" s="44"/>
      <c r="AQ601" s="159"/>
      <c r="AR601" s="159"/>
      <c r="AS601" s="159"/>
      <c r="AT601" s="44"/>
      <c r="AU601" s="159"/>
      <c r="AV601" s="159"/>
      <c r="AW601" s="159"/>
      <c r="AX601" s="44"/>
      <c r="AY601" s="243"/>
      <c r="BA601" s="29"/>
      <c r="BB601" s="40"/>
      <c r="BC601" s="35"/>
      <c r="BD601" s="35"/>
      <c r="BE601" s="35"/>
      <c r="BF601" s="35"/>
      <c r="BG601" s="35"/>
      <c r="BH601" s="35"/>
      <c r="BI601" s="35"/>
      <c r="BJ601" s="35"/>
      <c r="BK601" s="35"/>
      <c r="BL601" s="35"/>
      <c r="BM601" s="35"/>
      <c r="BN601" s="35"/>
      <c r="BO601" s="35"/>
      <c r="BP601" s="44"/>
      <c r="BQ601" s="44"/>
      <c r="BR601" s="44"/>
      <c r="BS601" s="44"/>
      <c r="BT601" s="44"/>
      <c r="BU601" s="159"/>
      <c r="BV601" s="159"/>
      <c r="BW601" s="159"/>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c r="FY601" s="35"/>
      <c r="FZ601" s="35"/>
      <c r="GA601" s="35"/>
      <c r="GB601" s="35"/>
      <c r="GC601" s="35"/>
      <c r="GD601" s="35"/>
      <c r="GE601" s="35"/>
      <c r="GF601" s="35"/>
      <c r="GG601" s="35"/>
      <c r="GH601" s="35"/>
      <c r="GI601" s="35"/>
      <c r="GJ601" s="35"/>
      <c r="GK601" s="35"/>
      <c r="GL601" s="35"/>
      <c r="GM601" s="35"/>
      <c r="GN601" s="35"/>
      <c r="GO601" s="35"/>
      <c r="GP601" s="35"/>
      <c r="GQ601" s="35"/>
      <c r="GR601" s="35"/>
      <c r="GS601" s="35"/>
      <c r="GT601" s="35"/>
      <c r="GU601" s="35"/>
      <c r="GV601" s="35"/>
      <c r="GW601" s="35"/>
      <c r="GX601" s="35"/>
      <c r="GY601" s="35"/>
      <c r="GZ601" s="35"/>
      <c r="HA601" s="35"/>
    </row>
    <row r="602" spans="1:209" s="39" customFormat="1" x14ac:dyDescent="0.25">
      <c r="A602" s="127"/>
      <c r="B602" s="150"/>
      <c r="C602" s="150"/>
      <c r="D602" s="151"/>
      <c r="E602" s="151"/>
      <c r="F602" s="151"/>
      <c r="G602" s="151"/>
      <c r="H602" s="151"/>
      <c r="I602" s="150"/>
      <c r="J602" s="127"/>
      <c r="K602" s="127"/>
      <c r="L602" s="154"/>
      <c r="M602" s="154"/>
      <c r="N602" s="154"/>
      <c r="O602" s="156"/>
      <c r="P602" s="156"/>
      <c r="Q602" s="157"/>
      <c r="R602" s="154"/>
      <c r="S602" s="154"/>
      <c r="T602" s="154"/>
      <c r="U602" s="156"/>
      <c r="V602" s="156"/>
      <c r="W602" s="127"/>
      <c r="X602" s="154"/>
      <c r="Y602" s="154"/>
      <c r="Z602" s="154"/>
      <c r="AA602" s="156"/>
      <c r="AB602" s="156"/>
      <c r="AC602" s="127"/>
      <c r="AD602" s="127"/>
      <c r="AE602" s="162"/>
      <c r="AF602" s="159"/>
      <c r="AG602" s="159"/>
      <c r="AH602" s="160"/>
      <c r="AI602" s="159"/>
      <c r="AJ602" s="159"/>
      <c r="AK602" s="159"/>
      <c r="AL602" s="160"/>
      <c r="AM602" s="159"/>
      <c r="AN602" s="159"/>
      <c r="AO602" s="159"/>
      <c r="AP602" s="44"/>
      <c r="AQ602" s="159"/>
      <c r="AR602" s="159"/>
      <c r="AS602" s="159"/>
      <c r="AT602" s="44"/>
      <c r="AU602" s="159"/>
      <c r="AV602" s="159"/>
      <c r="AW602" s="159"/>
      <c r="AX602" s="44"/>
      <c r="AY602" s="243"/>
      <c r="BA602" s="29"/>
      <c r="BB602" s="40"/>
      <c r="BC602" s="35"/>
      <c r="BD602" s="35"/>
      <c r="BE602" s="35"/>
      <c r="BF602" s="35"/>
      <c r="BG602" s="35"/>
      <c r="BH602" s="35"/>
      <c r="BI602" s="35"/>
      <c r="BJ602" s="35"/>
      <c r="BK602" s="35"/>
      <c r="BL602" s="35"/>
      <c r="BM602" s="35"/>
      <c r="BN602" s="35"/>
      <c r="BO602" s="35"/>
      <c r="BP602" s="44"/>
      <c r="BQ602" s="44"/>
      <c r="BR602" s="44"/>
      <c r="BS602" s="44"/>
      <c r="BT602" s="44"/>
      <c r="BU602" s="159"/>
      <c r="BV602" s="159"/>
      <c r="BW602" s="159"/>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c r="FY602" s="35"/>
      <c r="FZ602" s="35"/>
      <c r="GA602" s="35"/>
      <c r="GB602" s="35"/>
      <c r="GC602" s="35"/>
      <c r="GD602" s="35"/>
      <c r="GE602" s="35"/>
      <c r="GF602" s="35"/>
      <c r="GG602" s="35"/>
      <c r="GH602" s="35"/>
      <c r="GI602" s="35"/>
      <c r="GJ602" s="35"/>
      <c r="GK602" s="35"/>
      <c r="GL602" s="35"/>
      <c r="GM602" s="35"/>
      <c r="GN602" s="35"/>
      <c r="GO602" s="35"/>
      <c r="GP602" s="35"/>
      <c r="GQ602" s="35"/>
      <c r="GR602" s="35"/>
      <c r="GS602" s="35"/>
      <c r="GT602" s="35"/>
      <c r="GU602" s="35"/>
      <c r="GV602" s="35"/>
      <c r="GW602" s="35"/>
      <c r="GX602" s="35"/>
      <c r="GY602" s="35"/>
      <c r="GZ602" s="35"/>
      <c r="HA602" s="35"/>
    </row>
    <row r="603" spans="1:209" s="39" customFormat="1" x14ac:dyDescent="0.25">
      <c r="A603" s="127"/>
      <c r="B603" s="150"/>
      <c r="C603" s="150"/>
      <c r="D603" s="151"/>
      <c r="E603" s="151"/>
      <c r="F603" s="151"/>
      <c r="G603" s="151"/>
      <c r="H603" s="151"/>
      <c r="I603" s="150"/>
      <c r="J603" s="127"/>
      <c r="K603" s="127"/>
      <c r="L603" s="154"/>
      <c r="M603" s="154"/>
      <c r="N603" s="154"/>
      <c r="O603" s="156"/>
      <c r="P603" s="156"/>
      <c r="Q603" s="157"/>
      <c r="R603" s="154"/>
      <c r="S603" s="154"/>
      <c r="T603" s="154"/>
      <c r="U603" s="156"/>
      <c r="V603" s="156"/>
      <c r="W603" s="127"/>
      <c r="X603" s="154"/>
      <c r="Y603" s="154"/>
      <c r="Z603" s="154"/>
      <c r="AA603" s="156"/>
      <c r="AB603" s="156"/>
      <c r="AC603" s="127"/>
      <c r="AD603" s="127"/>
      <c r="AE603" s="162"/>
      <c r="AF603" s="159"/>
      <c r="AG603" s="159"/>
      <c r="AH603" s="160"/>
      <c r="AI603" s="159"/>
      <c r="AJ603" s="159"/>
      <c r="AK603" s="159"/>
      <c r="AL603" s="160"/>
      <c r="AM603" s="159"/>
      <c r="AN603" s="159"/>
      <c r="AO603" s="159"/>
      <c r="AP603" s="44"/>
      <c r="AQ603" s="159"/>
      <c r="AR603" s="159"/>
      <c r="AS603" s="159"/>
      <c r="AT603" s="44"/>
      <c r="AU603" s="159"/>
      <c r="AV603" s="159"/>
      <c r="AW603" s="159"/>
      <c r="AX603" s="44"/>
      <c r="AY603" s="243"/>
      <c r="BA603" s="29"/>
      <c r="BB603" s="40"/>
      <c r="BC603" s="35"/>
      <c r="BD603" s="35"/>
      <c r="BE603" s="35"/>
      <c r="BF603" s="35"/>
      <c r="BG603" s="35"/>
      <c r="BH603" s="35"/>
      <c r="BI603" s="35"/>
      <c r="BJ603" s="35"/>
      <c r="BK603" s="35"/>
      <c r="BL603" s="35"/>
      <c r="BM603" s="35"/>
      <c r="BN603" s="35"/>
      <c r="BO603" s="35"/>
      <c r="BP603" s="44"/>
      <c r="BQ603" s="44"/>
      <c r="BR603" s="44"/>
      <c r="BS603" s="44"/>
      <c r="BT603" s="44"/>
      <c r="BU603" s="159"/>
      <c r="BV603" s="159"/>
      <c r="BW603" s="159"/>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c r="FY603" s="35"/>
      <c r="FZ603" s="35"/>
      <c r="GA603" s="35"/>
      <c r="GB603" s="35"/>
      <c r="GC603" s="35"/>
      <c r="GD603" s="35"/>
      <c r="GE603" s="35"/>
      <c r="GF603" s="35"/>
      <c r="GG603" s="35"/>
      <c r="GH603" s="35"/>
      <c r="GI603" s="35"/>
      <c r="GJ603" s="35"/>
      <c r="GK603" s="35"/>
      <c r="GL603" s="35"/>
      <c r="GM603" s="35"/>
      <c r="GN603" s="35"/>
      <c r="GO603" s="35"/>
      <c r="GP603" s="35"/>
      <c r="GQ603" s="35"/>
      <c r="GR603" s="35"/>
      <c r="GS603" s="35"/>
      <c r="GT603" s="35"/>
      <c r="GU603" s="35"/>
      <c r="GV603" s="35"/>
      <c r="GW603" s="35"/>
      <c r="GX603" s="35"/>
      <c r="GY603" s="35"/>
      <c r="GZ603" s="35"/>
      <c r="HA603" s="35"/>
    </row>
    <row r="604" spans="1:209" s="39" customFormat="1" x14ac:dyDescent="0.25">
      <c r="A604" s="127"/>
      <c r="B604" s="150"/>
      <c r="C604" s="150"/>
      <c r="D604" s="151"/>
      <c r="E604" s="151"/>
      <c r="F604" s="151"/>
      <c r="G604" s="151"/>
      <c r="H604" s="151"/>
      <c r="I604" s="150"/>
      <c r="J604" s="127"/>
      <c r="K604" s="127"/>
      <c r="L604" s="154"/>
      <c r="M604" s="154"/>
      <c r="N604" s="154"/>
      <c r="O604" s="156"/>
      <c r="P604" s="156"/>
      <c r="Q604" s="157"/>
      <c r="R604" s="154"/>
      <c r="S604" s="154"/>
      <c r="T604" s="154"/>
      <c r="U604" s="156"/>
      <c r="V604" s="156"/>
      <c r="W604" s="127"/>
      <c r="X604" s="154"/>
      <c r="Y604" s="154"/>
      <c r="Z604" s="154"/>
      <c r="AA604" s="156"/>
      <c r="AB604" s="156"/>
      <c r="AC604" s="127"/>
      <c r="AD604" s="127"/>
      <c r="AE604" s="162"/>
      <c r="AF604" s="159"/>
      <c r="AG604" s="159"/>
      <c r="AH604" s="160"/>
      <c r="AI604" s="159"/>
      <c r="AJ604" s="159"/>
      <c r="AK604" s="159"/>
      <c r="AL604" s="160"/>
      <c r="AM604" s="159"/>
      <c r="AN604" s="159"/>
      <c r="AO604" s="159"/>
      <c r="AP604" s="44"/>
      <c r="AQ604" s="159"/>
      <c r="AR604" s="159"/>
      <c r="AS604" s="159"/>
      <c r="AT604" s="44"/>
      <c r="AU604" s="159"/>
      <c r="AV604" s="159"/>
      <c r="AW604" s="159"/>
      <c r="AX604" s="44"/>
      <c r="AY604" s="243"/>
      <c r="BA604" s="29"/>
      <c r="BB604" s="40"/>
      <c r="BC604" s="35"/>
      <c r="BD604" s="35"/>
      <c r="BE604" s="35"/>
      <c r="BF604" s="35"/>
      <c r="BG604" s="35"/>
      <c r="BH604" s="35"/>
      <c r="BI604" s="35"/>
      <c r="BJ604" s="35"/>
      <c r="BK604" s="35"/>
      <c r="BL604" s="35"/>
      <c r="BM604" s="35"/>
      <c r="BN604" s="35"/>
      <c r="BO604" s="35"/>
      <c r="BP604" s="44"/>
      <c r="BQ604" s="44"/>
      <c r="BR604" s="44"/>
      <c r="BS604" s="44"/>
      <c r="BT604" s="44"/>
      <c r="BU604" s="159"/>
      <c r="BV604" s="159"/>
      <c r="BW604" s="159"/>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EV604" s="35"/>
      <c r="EW604" s="35"/>
      <c r="EX604" s="35"/>
      <c r="EY604" s="35"/>
      <c r="EZ604" s="35"/>
      <c r="FA604" s="35"/>
      <c r="FB604" s="35"/>
      <c r="FC604" s="35"/>
      <c r="FD604" s="35"/>
      <c r="FE604" s="35"/>
      <c r="FF604" s="35"/>
      <c r="FG604" s="35"/>
      <c r="FH604" s="35"/>
      <c r="FI604" s="35"/>
      <c r="FJ604" s="35"/>
      <c r="FK604" s="35"/>
      <c r="FL604" s="35"/>
      <c r="FM604" s="35"/>
      <c r="FN604" s="35"/>
      <c r="FO604" s="35"/>
      <c r="FP604" s="35"/>
      <c r="FQ604" s="35"/>
      <c r="FR604" s="35"/>
      <c r="FS604" s="35"/>
      <c r="FT604" s="35"/>
      <c r="FU604" s="35"/>
      <c r="FV604" s="35"/>
      <c r="FW604" s="35"/>
      <c r="FX604" s="35"/>
      <c r="FY604" s="35"/>
      <c r="FZ604" s="35"/>
      <c r="GA604" s="35"/>
      <c r="GB604" s="35"/>
      <c r="GC604" s="35"/>
      <c r="GD604" s="35"/>
      <c r="GE604" s="35"/>
      <c r="GF604" s="35"/>
      <c r="GG604" s="35"/>
      <c r="GH604" s="35"/>
      <c r="GI604" s="35"/>
      <c r="GJ604" s="35"/>
      <c r="GK604" s="35"/>
      <c r="GL604" s="35"/>
      <c r="GM604" s="35"/>
      <c r="GN604" s="35"/>
      <c r="GO604" s="35"/>
      <c r="GP604" s="35"/>
      <c r="GQ604" s="35"/>
      <c r="GR604" s="35"/>
      <c r="GS604" s="35"/>
      <c r="GT604" s="35"/>
      <c r="GU604" s="35"/>
      <c r="GV604" s="35"/>
      <c r="GW604" s="35"/>
      <c r="GX604" s="35"/>
      <c r="GY604" s="35"/>
      <c r="GZ604" s="35"/>
      <c r="HA604" s="35"/>
    </row>
    <row r="605" spans="1:209" s="39" customFormat="1" x14ac:dyDescent="0.25">
      <c r="A605" s="127"/>
      <c r="B605" s="150"/>
      <c r="C605" s="150"/>
      <c r="D605" s="151"/>
      <c r="E605" s="151"/>
      <c r="F605" s="151"/>
      <c r="G605" s="151"/>
      <c r="H605" s="151"/>
      <c r="I605" s="150"/>
      <c r="J605" s="127"/>
      <c r="K605" s="127"/>
      <c r="L605" s="154"/>
      <c r="M605" s="154"/>
      <c r="N605" s="154"/>
      <c r="O605" s="156"/>
      <c r="P605" s="156"/>
      <c r="Q605" s="157"/>
      <c r="R605" s="154"/>
      <c r="S605" s="154"/>
      <c r="T605" s="154"/>
      <c r="U605" s="156"/>
      <c r="V605" s="156"/>
      <c r="W605" s="127"/>
      <c r="X605" s="154"/>
      <c r="Y605" s="154"/>
      <c r="Z605" s="154"/>
      <c r="AA605" s="156"/>
      <c r="AB605" s="156"/>
      <c r="AC605" s="127"/>
      <c r="AD605" s="127"/>
      <c r="AE605" s="162"/>
      <c r="AF605" s="159"/>
      <c r="AG605" s="159"/>
      <c r="AH605" s="160"/>
      <c r="AI605" s="159"/>
      <c r="AJ605" s="159"/>
      <c r="AK605" s="159"/>
      <c r="AL605" s="160"/>
      <c r="AM605" s="159"/>
      <c r="AN605" s="159"/>
      <c r="AO605" s="159"/>
      <c r="AP605" s="44"/>
      <c r="AQ605" s="159"/>
      <c r="AR605" s="159"/>
      <c r="AS605" s="159"/>
      <c r="AT605" s="44"/>
      <c r="AU605" s="159"/>
      <c r="AV605" s="159"/>
      <c r="AW605" s="159"/>
      <c r="AX605" s="44"/>
      <c r="AY605" s="243"/>
      <c r="BA605" s="29"/>
      <c r="BB605" s="40"/>
      <c r="BC605" s="35"/>
      <c r="BD605" s="35"/>
      <c r="BE605" s="35"/>
      <c r="BF605" s="35"/>
      <c r="BG605" s="35"/>
      <c r="BH605" s="35"/>
      <c r="BI605" s="35"/>
      <c r="BJ605" s="35"/>
      <c r="BK605" s="35"/>
      <c r="BL605" s="35"/>
      <c r="BM605" s="35"/>
      <c r="BN605" s="35"/>
      <c r="BO605" s="35"/>
      <c r="BP605" s="44"/>
      <c r="BQ605" s="44"/>
      <c r="BR605" s="44"/>
      <c r="BS605" s="44"/>
      <c r="BT605" s="44"/>
      <c r="BU605" s="159"/>
      <c r="BV605" s="159"/>
      <c r="BW605" s="159"/>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EV605" s="35"/>
      <c r="EW605" s="35"/>
      <c r="EX605" s="35"/>
      <c r="EY605" s="35"/>
      <c r="EZ605" s="35"/>
      <c r="FA605" s="35"/>
      <c r="FB605" s="35"/>
      <c r="FC605" s="35"/>
      <c r="FD605" s="35"/>
      <c r="FE605" s="35"/>
      <c r="FF605" s="35"/>
      <c r="FG605" s="35"/>
      <c r="FH605" s="35"/>
      <c r="FI605" s="35"/>
      <c r="FJ605" s="35"/>
      <c r="FK605" s="35"/>
      <c r="FL605" s="35"/>
      <c r="FM605" s="35"/>
      <c r="FN605" s="35"/>
      <c r="FO605" s="35"/>
      <c r="FP605" s="35"/>
      <c r="FQ605" s="35"/>
      <c r="FR605" s="35"/>
      <c r="FS605" s="35"/>
      <c r="FT605" s="35"/>
      <c r="FU605" s="35"/>
      <c r="FV605" s="35"/>
      <c r="FW605" s="35"/>
      <c r="FX605" s="35"/>
      <c r="FY605" s="35"/>
      <c r="FZ605" s="35"/>
      <c r="GA605" s="35"/>
      <c r="GB605" s="35"/>
      <c r="GC605" s="35"/>
      <c r="GD605" s="35"/>
      <c r="GE605" s="35"/>
      <c r="GF605" s="35"/>
      <c r="GG605" s="35"/>
      <c r="GH605" s="35"/>
      <c r="GI605" s="35"/>
      <c r="GJ605" s="35"/>
      <c r="GK605" s="35"/>
      <c r="GL605" s="35"/>
      <c r="GM605" s="35"/>
      <c r="GN605" s="35"/>
      <c r="GO605" s="35"/>
      <c r="GP605" s="35"/>
      <c r="GQ605" s="35"/>
      <c r="GR605" s="35"/>
      <c r="GS605" s="35"/>
      <c r="GT605" s="35"/>
      <c r="GU605" s="35"/>
      <c r="GV605" s="35"/>
      <c r="GW605" s="35"/>
      <c r="GX605" s="35"/>
      <c r="GY605" s="35"/>
      <c r="GZ605" s="35"/>
      <c r="HA605" s="35"/>
    </row>
    <row r="606" spans="1:209" s="39" customFormat="1" x14ac:dyDescent="0.25">
      <c r="A606" s="127"/>
      <c r="B606" s="150"/>
      <c r="C606" s="150"/>
      <c r="D606" s="151"/>
      <c r="E606" s="151"/>
      <c r="F606" s="151"/>
      <c r="G606" s="151"/>
      <c r="H606" s="151"/>
      <c r="I606" s="150"/>
      <c r="J606" s="127"/>
      <c r="K606" s="127"/>
      <c r="L606" s="154"/>
      <c r="M606" s="154"/>
      <c r="N606" s="154"/>
      <c r="O606" s="156"/>
      <c r="P606" s="156"/>
      <c r="Q606" s="157"/>
      <c r="R606" s="154"/>
      <c r="S606" s="154"/>
      <c r="T606" s="154"/>
      <c r="U606" s="156"/>
      <c r="V606" s="156"/>
      <c r="W606" s="127"/>
      <c r="X606" s="154"/>
      <c r="Y606" s="154"/>
      <c r="Z606" s="154"/>
      <c r="AA606" s="156"/>
      <c r="AB606" s="156"/>
      <c r="AC606" s="127"/>
      <c r="AD606" s="127"/>
      <c r="AE606" s="162"/>
      <c r="AF606" s="159"/>
      <c r="AG606" s="159"/>
      <c r="AH606" s="160"/>
      <c r="AI606" s="159"/>
      <c r="AJ606" s="159"/>
      <c r="AK606" s="159"/>
      <c r="AL606" s="160"/>
      <c r="AM606" s="159"/>
      <c r="AN606" s="159"/>
      <c r="AO606" s="159"/>
      <c r="AP606" s="44"/>
      <c r="AQ606" s="159"/>
      <c r="AR606" s="159"/>
      <c r="AS606" s="159"/>
      <c r="AT606" s="44"/>
      <c r="AU606" s="159"/>
      <c r="AV606" s="159"/>
      <c r="AW606" s="159"/>
      <c r="AX606" s="44"/>
      <c r="AY606" s="243"/>
      <c r="BA606" s="29"/>
      <c r="BB606" s="40"/>
      <c r="BC606" s="35"/>
      <c r="BD606" s="35"/>
      <c r="BE606" s="35"/>
      <c r="BF606" s="35"/>
      <c r="BG606" s="35"/>
      <c r="BH606" s="35"/>
      <c r="BI606" s="35"/>
      <c r="BJ606" s="35"/>
      <c r="BK606" s="35"/>
      <c r="BL606" s="35"/>
      <c r="BM606" s="35"/>
      <c r="BN606" s="35"/>
      <c r="BO606" s="35"/>
      <c r="BP606" s="44"/>
      <c r="BQ606" s="44"/>
      <c r="BR606" s="44"/>
      <c r="BS606" s="44"/>
      <c r="BT606" s="44"/>
      <c r="BU606" s="159"/>
      <c r="BV606" s="159"/>
      <c r="BW606" s="159"/>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EV606" s="35"/>
      <c r="EW606" s="35"/>
      <c r="EX606" s="35"/>
      <c r="EY606" s="35"/>
      <c r="EZ606" s="35"/>
      <c r="FA606" s="35"/>
      <c r="FB606" s="35"/>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c r="FY606" s="35"/>
      <c r="FZ606" s="35"/>
      <c r="GA606" s="35"/>
      <c r="GB606" s="35"/>
      <c r="GC606" s="35"/>
      <c r="GD606" s="35"/>
      <c r="GE606" s="35"/>
      <c r="GF606" s="35"/>
      <c r="GG606" s="35"/>
      <c r="GH606" s="35"/>
      <c r="GI606" s="35"/>
      <c r="GJ606" s="35"/>
      <c r="GK606" s="35"/>
      <c r="GL606" s="35"/>
      <c r="GM606" s="35"/>
      <c r="GN606" s="35"/>
      <c r="GO606" s="35"/>
      <c r="GP606" s="35"/>
      <c r="GQ606" s="35"/>
      <c r="GR606" s="35"/>
      <c r="GS606" s="35"/>
      <c r="GT606" s="35"/>
      <c r="GU606" s="35"/>
      <c r="GV606" s="35"/>
      <c r="GW606" s="35"/>
      <c r="GX606" s="35"/>
      <c r="GY606" s="35"/>
      <c r="GZ606" s="35"/>
      <c r="HA606" s="35"/>
    </row>
    <row r="607" spans="1:209" s="39" customFormat="1" x14ac:dyDescent="0.25">
      <c r="A607" s="127"/>
      <c r="B607" s="150"/>
      <c r="C607" s="150"/>
      <c r="D607" s="151"/>
      <c r="E607" s="151"/>
      <c r="F607" s="151"/>
      <c r="G607" s="151"/>
      <c r="H607" s="151"/>
      <c r="I607" s="150"/>
      <c r="J607" s="127"/>
      <c r="K607" s="127"/>
      <c r="L607" s="154"/>
      <c r="M607" s="154"/>
      <c r="N607" s="154"/>
      <c r="O607" s="156"/>
      <c r="P607" s="156"/>
      <c r="Q607" s="157"/>
      <c r="R607" s="154"/>
      <c r="S607" s="154"/>
      <c r="T607" s="154"/>
      <c r="U607" s="156"/>
      <c r="V607" s="156"/>
      <c r="W607" s="127"/>
      <c r="X607" s="154"/>
      <c r="Y607" s="154"/>
      <c r="Z607" s="154"/>
      <c r="AA607" s="156"/>
      <c r="AB607" s="156"/>
      <c r="AC607" s="127"/>
      <c r="AD607" s="127"/>
      <c r="AE607" s="162"/>
      <c r="AF607" s="159"/>
      <c r="AG607" s="159"/>
      <c r="AH607" s="160"/>
      <c r="AI607" s="159"/>
      <c r="AJ607" s="159"/>
      <c r="AK607" s="159"/>
      <c r="AL607" s="160"/>
      <c r="AM607" s="159"/>
      <c r="AN607" s="159"/>
      <c r="AO607" s="159"/>
      <c r="AP607" s="44"/>
      <c r="AQ607" s="159"/>
      <c r="AR607" s="159"/>
      <c r="AS607" s="159"/>
      <c r="AT607" s="44"/>
      <c r="AU607" s="159"/>
      <c r="AV607" s="159"/>
      <c r="AW607" s="159"/>
      <c r="AX607" s="44"/>
      <c r="AY607" s="243"/>
      <c r="BA607" s="29"/>
      <c r="BB607" s="40"/>
      <c r="BC607" s="35"/>
      <c r="BD607" s="35"/>
      <c r="BE607" s="35"/>
      <c r="BF607" s="35"/>
      <c r="BG607" s="35"/>
      <c r="BH607" s="35"/>
      <c r="BI607" s="35"/>
      <c r="BJ607" s="35"/>
      <c r="BK607" s="35"/>
      <c r="BL607" s="35"/>
      <c r="BM607" s="35"/>
      <c r="BN607" s="35"/>
      <c r="BO607" s="35"/>
      <c r="BP607" s="44"/>
      <c r="BQ607" s="44"/>
      <c r="BR607" s="44"/>
      <c r="BS607" s="44"/>
      <c r="BT607" s="44"/>
      <c r="BU607" s="159"/>
      <c r="BV607" s="159"/>
      <c r="BW607" s="159"/>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c r="FY607" s="35"/>
      <c r="FZ607" s="35"/>
      <c r="GA607" s="35"/>
      <c r="GB607" s="35"/>
      <c r="GC607" s="35"/>
      <c r="GD607" s="35"/>
      <c r="GE607" s="35"/>
      <c r="GF607" s="35"/>
      <c r="GG607" s="35"/>
      <c r="GH607" s="35"/>
      <c r="GI607" s="35"/>
      <c r="GJ607" s="35"/>
      <c r="GK607" s="35"/>
      <c r="GL607" s="35"/>
      <c r="GM607" s="35"/>
      <c r="GN607" s="35"/>
      <c r="GO607" s="35"/>
      <c r="GP607" s="35"/>
      <c r="GQ607" s="35"/>
      <c r="GR607" s="35"/>
      <c r="GS607" s="35"/>
      <c r="GT607" s="35"/>
      <c r="GU607" s="35"/>
      <c r="GV607" s="35"/>
      <c r="GW607" s="35"/>
      <c r="GX607" s="35"/>
      <c r="GY607" s="35"/>
      <c r="GZ607" s="35"/>
      <c r="HA607" s="35"/>
    </row>
    <row r="608" spans="1:209" s="39" customFormat="1" x14ac:dyDescent="0.25">
      <c r="A608" s="127"/>
      <c r="B608" s="150"/>
      <c r="C608" s="150"/>
      <c r="D608" s="151"/>
      <c r="E608" s="151"/>
      <c r="F608" s="151"/>
      <c r="G608" s="151"/>
      <c r="H608" s="151"/>
      <c r="I608" s="150"/>
      <c r="J608" s="127"/>
      <c r="K608" s="127"/>
      <c r="L608" s="154"/>
      <c r="M608" s="154"/>
      <c r="N608" s="154"/>
      <c r="O608" s="156"/>
      <c r="P608" s="156"/>
      <c r="Q608" s="157"/>
      <c r="R608" s="154"/>
      <c r="S608" s="154"/>
      <c r="T608" s="154"/>
      <c r="U608" s="156"/>
      <c r="V608" s="156"/>
      <c r="W608" s="127"/>
      <c r="X608" s="154"/>
      <c r="Y608" s="154"/>
      <c r="Z608" s="154"/>
      <c r="AA608" s="156"/>
      <c r="AB608" s="156"/>
      <c r="AC608" s="127"/>
      <c r="AD608" s="127"/>
      <c r="AE608" s="162"/>
      <c r="AF608" s="159"/>
      <c r="AG608" s="159"/>
      <c r="AH608" s="160"/>
      <c r="AI608" s="159"/>
      <c r="AJ608" s="159"/>
      <c r="AK608" s="159"/>
      <c r="AL608" s="160"/>
      <c r="AM608" s="159"/>
      <c r="AN608" s="159"/>
      <c r="AO608" s="159"/>
      <c r="AP608" s="44"/>
      <c r="AQ608" s="159"/>
      <c r="AR608" s="159"/>
      <c r="AS608" s="159"/>
      <c r="AT608" s="44"/>
      <c r="AU608" s="159"/>
      <c r="AV608" s="159"/>
      <c r="AW608" s="159"/>
      <c r="AX608" s="44"/>
      <c r="AY608" s="243"/>
      <c r="BA608" s="29"/>
      <c r="BB608" s="40"/>
      <c r="BC608" s="35"/>
      <c r="BD608" s="35"/>
      <c r="BE608" s="35"/>
      <c r="BF608" s="35"/>
      <c r="BG608" s="35"/>
      <c r="BH608" s="35"/>
      <c r="BI608" s="35"/>
      <c r="BJ608" s="35"/>
      <c r="BK608" s="35"/>
      <c r="BL608" s="35"/>
      <c r="BM608" s="35"/>
      <c r="BN608" s="35"/>
      <c r="BO608" s="35"/>
      <c r="BP608" s="44"/>
      <c r="BQ608" s="44"/>
      <c r="BR608" s="44"/>
      <c r="BS608" s="44"/>
      <c r="BT608" s="44"/>
      <c r="BU608" s="159"/>
      <c r="BV608" s="159"/>
      <c r="BW608" s="159"/>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c r="FY608" s="35"/>
      <c r="FZ608" s="35"/>
      <c r="GA608" s="35"/>
      <c r="GB608" s="35"/>
      <c r="GC608" s="35"/>
      <c r="GD608" s="35"/>
      <c r="GE608" s="35"/>
      <c r="GF608" s="35"/>
      <c r="GG608" s="35"/>
      <c r="GH608" s="35"/>
      <c r="GI608" s="35"/>
      <c r="GJ608" s="35"/>
      <c r="GK608" s="35"/>
      <c r="GL608" s="35"/>
      <c r="GM608" s="35"/>
      <c r="GN608" s="35"/>
      <c r="GO608" s="35"/>
      <c r="GP608" s="35"/>
      <c r="GQ608" s="35"/>
      <c r="GR608" s="35"/>
      <c r="GS608" s="35"/>
      <c r="GT608" s="35"/>
      <c r="GU608" s="35"/>
      <c r="GV608" s="35"/>
      <c r="GW608" s="35"/>
      <c r="GX608" s="35"/>
      <c r="GY608" s="35"/>
      <c r="GZ608" s="35"/>
      <c r="HA608" s="35"/>
    </row>
    <row r="609" spans="1:209" s="39" customFormat="1" x14ac:dyDescent="0.25">
      <c r="A609" s="127"/>
      <c r="B609" s="150"/>
      <c r="C609" s="150"/>
      <c r="D609" s="151"/>
      <c r="E609" s="151"/>
      <c r="F609" s="151"/>
      <c r="G609" s="151"/>
      <c r="H609" s="151"/>
      <c r="I609" s="150"/>
      <c r="J609" s="127"/>
      <c r="K609" s="127"/>
      <c r="L609" s="154"/>
      <c r="M609" s="154"/>
      <c r="N609" s="154"/>
      <c r="O609" s="156"/>
      <c r="P609" s="156"/>
      <c r="Q609" s="157"/>
      <c r="R609" s="154"/>
      <c r="S609" s="154"/>
      <c r="T609" s="154"/>
      <c r="U609" s="156"/>
      <c r="V609" s="156"/>
      <c r="W609" s="127"/>
      <c r="X609" s="154"/>
      <c r="Y609" s="154"/>
      <c r="Z609" s="154"/>
      <c r="AA609" s="156"/>
      <c r="AB609" s="156"/>
      <c r="AC609" s="127"/>
      <c r="AD609" s="127"/>
      <c r="AE609" s="162"/>
      <c r="AF609" s="159"/>
      <c r="AG609" s="159"/>
      <c r="AH609" s="160"/>
      <c r="AI609" s="159"/>
      <c r="AJ609" s="159"/>
      <c r="AK609" s="159"/>
      <c r="AL609" s="160"/>
      <c r="AM609" s="159"/>
      <c r="AN609" s="159"/>
      <c r="AO609" s="159"/>
      <c r="AP609" s="44"/>
      <c r="AQ609" s="159"/>
      <c r="AR609" s="159"/>
      <c r="AS609" s="159"/>
      <c r="AT609" s="44"/>
      <c r="AU609" s="159"/>
      <c r="AV609" s="159"/>
      <c r="AW609" s="159"/>
      <c r="AX609" s="44"/>
      <c r="AY609" s="243"/>
      <c r="BA609" s="29"/>
      <c r="BB609" s="40"/>
      <c r="BC609" s="35"/>
      <c r="BD609" s="35"/>
      <c r="BE609" s="35"/>
      <c r="BF609" s="35"/>
      <c r="BG609" s="35"/>
      <c r="BH609" s="35"/>
      <c r="BI609" s="35"/>
      <c r="BJ609" s="35"/>
      <c r="BK609" s="35"/>
      <c r="BL609" s="35"/>
      <c r="BM609" s="35"/>
      <c r="BN609" s="35"/>
      <c r="BO609" s="35"/>
      <c r="BP609" s="44"/>
      <c r="BQ609" s="44"/>
      <c r="BR609" s="44"/>
      <c r="BS609" s="44"/>
      <c r="BT609" s="44"/>
      <c r="BU609" s="159"/>
      <c r="BV609" s="159"/>
      <c r="BW609" s="159"/>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EV609" s="35"/>
      <c r="EW609" s="35"/>
      <c r="EX609" s="35"/>
      <c r="EY609" s="35"/>
      <c r="EZ609" s="35"/>
      <c r="FA609" s="35"/>
      <c r="FB609" s="35"/>
      <c r="FC609" s="35"/>
      <c r="FD609" s="35"/>
      <c r="FE609" s="35"/>
      <c r="FF609" s="35"/>
      <c r="FG609" s="35"/>
      <c r="FH609" s="35"/>
      <c r="FI609" s="35"/>
      <c r="FJ609" s="35"/>
      <c r="FK609" s="35"/>
      <c r="FL609" s="35"/>
      <c r="FM609" s="35"/>
      <c r="FN609" s="35"/>
      <c r="FO609" s="35"/>
      <c r="FP609" s="35"/>
      <c r="FQ609" s="35"/>
      <c r="FR609" s="35"/>
      <c r="FS609" s="35"/>
      <c r="FT609" s="35"/>
      <c r="FU609" s="35"/>
      <c r="FV609" s="35"/>
      <c r="FW609" s="35"/>
      <c r="FX609" s="35"/>
      <c r="FY609" s="35"/>
      <c r="FZ609" s="35"/>
      <c r="GA609" s="35"/>
      <c r="GB609" s="35"/>
      <c r="GC609" s="35"/>
      <c r="GD609" s="35"/>
      <c r="GE609" s="35"/>
      <c r="GF609" s="35"/>
      <c r="GG609" s="35"/>
      <c r="GH609" s="35"/>
      <c r="GI609" s="35"/>
      <c r="GJ609" s="35"/>
      <c r="GK609" s="35"/>
      <c r="GL609" s="35"/>
      <c r="GM609" s="35"/>
      <c r="GN609" s="35"/>
      <c r="GO609" s="35"/>
      <c r="GP609" s="35"/>
      <c r="GQ609" s="35"/>
      <c r="GR609" s="35"/>
      <c r="GS609" s="35"/>
      <c r="GT609" s="35"/>
      <c r="GU609" s="35"/>
      <c r="GV609" s="35"/>
      <c r="GW609" s="35"/>
      <c r="GX609" s="35"/>
      <c r="GY609" s="35"/>
      <c r="GZ609" s="35"/>
      <c r="HA609" s="35"/>
    </row>
    <row r="610" spans="1:209" s="39" customFormat="1" x14ac:dyDescent="0.25">
      <c r="A610" s="127"/>
      <c r="B610" s="150"/>
      <c r="C610" s="150"/>
      <c r="D610" s="151"/>
      <c r="E610" s="151"/>
      <c r="F610" s="151"/>
      <c r="G610" s="151"/>
      <c r="H610" s="151"/>
      <c r="I610" s="150"/>
      <c r="J610" s="127"/>
      <c r="K610" s="127"/>
      <c r="L610" s="154"/>
      <c r="M610" s="154"/>
      <c r="N610" s="154"/>
      <c r="O610" s="156"/>
      <c r="P610" s="156"/>
      <c r="Q610" s="157"/>
      <c r="R610" s="154"/>
      <c r="S610" s="154"/>
      <c r="T610" s="154"/>
      <c r="U610" s="156"/>
      <c r="V610" s="156"/>
      <c r="W610" s="127"/>
      <c r="X610" s="154"/>
      <c r="Y610" s="154"/>
      <c r="Z610" s="154"/>
      <c r="AA610" s="156"/>
      <c r="AB610" s="156"/>
      <c r="AC610" s="127"/>
      <c r="AD610" s="127"/>
      <c r="AE610" s="162"/>
      <c r="AF610" s="159"/>
      <c r="AG610" s="159"/>
      <c r="AH610" s="160"/>
      <c r="AI610" s="159"/>
      <c r="AJ610" s="159"/>
      <c r="AK610" s="159"/>
      <c r="AL610" s="160"/>
      <c r="AM610" s="159"/>
      <c r="AN610" s="159"/>
      <c r="AO610" s="159"/>
      <c r="AP610" s="44"/>
      <c r="AQ610" s="159"/>
      <c r="AR610" s="159"/>
      <c r="AS610" s="159"/>
      <c r="AT610" s="44"/>
      <c r="AU610" s="159"/>
      <c r="AV610" s="159"/>
      <c r="AW610" s="159"/>
      <c r="AX610" s="44"/>
      <c r="AY610" s="243"/>
      <c r="BA610" s="29"/>
      <c r="BB610" s="40"/>
      <c r="BC610" s="35"/>
      <c r="BD610" s="35"/>
      <c r="BE610" s="35"/>
      <c r="BF610" s="35"/>
      <c r="BG610" s="35"/>
      <c r="BH610" s="35"/>
      <c r="BI610" s="35"/>
      <c r="BJ610" s="35"/>
      <c r="BK610" s="35"/>
      <c r="BL610" s="35"/>
      <c r="BM610" s="35"/>
      <c r="BN610" s="35"/>
      <c r="BO610" s="35"/>
      <c r="BP610" s="44"/>
      <c r="BQ610" s="44"/>
      <c r="BR610" s="44"/>
      <c r="BS610" s="44"/>
      <c r="BT610" s="44"/>
      <c r="BU610" s="159"/>
      <c r="BV610" s="159"/>
      <c r="BW610" s="159"/>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EV610" s="35"/>
      <c r="EW610" s="35"/>
      <c r="EX610" s="35"/>
      <c r="EY610" s="35"/>
      <c r="EZ610" s="35"/>
      <c r="FA610" s="35"/>
      <c r="FB610" s="35"/>
      <c r="FC610" s="35"/>
      <c r="FD610" s="35"/>
      <c r="FE610" s="35"/>
      <c r="FF610" s="35"/>
      <c r="FG610" s="35"/>
      <c r="FH610" s="35"/>
      <c r="FI610" s="35"/>
      <c r="FJ610" s="35"/>
      <c r="FK610" s="35"/>
      <c r="FL610" s="35"/>
      <c r="FM610" s="35"/>
      <c r="FN610" s="35"/>
      <c r="FO610" s="35"/>
      <c r="FP610" s="35"/>
      <c r="FQ610" s="35"/>
      <c r="FR610" s="35"/>
      <c r="FS610" s="35"/>
      <c r="FT610" s="35"/>
      <c r="FU610" s="35"/>
      <c r="FV610" s="35"/>
      <c r="FW610" s="35"/>
      <c r="FX610" s="35"/>
      <c r="FY610" s="35"/>
      <c r="FZ610" s="35"/>
      <c r="GA610" s="35"/>
      <c r="GB610" s="35"/>
      <c r="GC610" s="35"/>
      <c r="GD610" s="35"/>
      <c r="GE610" s="35"/>
      <c r="GF610" s="35"/>
      <c r="GG610" s="35"/>
      <c r="GH610" s="35"/>
      <c r="GI610" s="35"/>
      <c r="GJ610" s="35"/>
      <c r="GK610" s="35"/>
      <c r="GL610" s="35"/>
      <c r="GM610" s="35"/>
      <c r="GN610" s="35"/>
      <c r="GO610" s="35"/>
      <c r="GP610" s="35"/>
      <c r="GQ610" s="35"/>
      <c r="GR610" s="35"/>
      <c r="GS610" s="35"/>
      <c r="GT610" s="35"/>
      <c r="GU610" s="35"/>
      <c r="GV610" s="35"/>
      <c r="GW610" s="35"/>
      <c r="GX610" s="35"/>
      <c r="GY610" s="35"/>
      <c r="GZ610" s="35"/>
      <c r="HA610" s="35"/>
    </row>
    <row r="611" spans="1:209" s="39" customFormat="1" x14ac:dyDescent="0.25">
      <c r="A611" s="127"/>
      <c r="B611" s="150"/>
      <c r="C611" s="150"/>
      <c r="D611" s="151"/>
      <c r="E611" s="151"/>
      <c r="F611" s="151"/>
      <c r="G611" s="151"/>
      <c r="H611" s="151"/>
      <c r="I611" s="150"/>
      <c r="J611" s="127"/>
      <c r="K611" s="127"/>
      <c r="L611" s="154"/>
      <c r="M611" s="154"/>
      <c r="N611" s="154"/>
      <c r="O611" s="156"/>
      <c r="P611" s="156"/>
      <c r="Q611" s="157"/>
      <c r="R611" s="154"/>
      <c r="S611" s="154"/>
      <c r="T611" s="154"/>
      <c r="U611" s="156"/>
      <c r="V611" s="156"/>
      <c r="W611" s="127"/>
      <c r="X611" s="154"/>
      <c r="Y611" s="154"/>
      <c r="Z611" s="154"/>
      <c r="AA611" s="156"/>
      <c r="AB611" s="156"/>
      <c r="AC611" s="127"/>
      <c r="AD611" s="127"/>
      <c r="AE611" s="162"/>
      <c r="AF611" s="159"/>
      <c r="AG611" s="159"/>
      <c r="AH611" s="160"/>
      <c r="AI611" s="159"/>
      <c r="AJ611" s="159"/>
      <c r="AK611" s="159"/>
      <c r="AL611" s="160"/>
      <c r="AM611" s="159"/>
      <c r="AN611" s="159"/>
      <c r="AO611" s="159"/>
      <c r="AP611" s="44"/>
      <c r="AQ611" s="159"/>
      <c r="AR611" s="159"/>
      <c r="AS611" s="159"/>
      <c r="AT611" s="44"/>
      <c r="AU611" s="159"/>
      <c r="AV611" s="159"/>
      <c r="AW611" s="159"/>
      <c r="AX611" s="44"/>
      <c r="AY611" s="243"/>
      <c r="BA611" s="29"/>
      <c r="BB611" s="40"/>
      <c r="BC611" s="35"/>
      <c r="BD611" s="35"/>
      <c r="BE611" s="35"/>
      <c r="BF611" s="35"/>
      <c r="BG611" s="35"/>
      <c r="BH611" s="35"/>
      <c r="BI611" s="35"/>
      <c r="BJ611" s="35"/>
      <c r="BK611" s="35"/>
      <c r="BL611" s="35"/>
      <c r="BM611" s="35"/>
      <c r="BN611" s="35"/>
      <c r="BO611" s="35"/>
      <c r="BP611" s="44"/>
      <c r="BQ611" s="44"/>
      <c r="BR611" s="44"/>
      <c r="BS611" s="44"/>
      <c r="BT611" s="44"/>
      <c r="BU611" s="159"/>
      <c r="BV611" s="159"/>
      <c r="BW611" s="159"/>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5"/>
      <c r="FJ611" s="35"/>
      <c r="FK611" s="35"/>
      <c r="FL611" s="35"/>
      <c r="FM611" s="35"/>
      <c r="FN611" s="35"/>
      <c r="FO611" s="35"/>
      <c r="FP611" s="35"/>
      <c r="FQ611" s="35"/>
      <c r="FR611" s="35"/>
      <c r="FS611" s="35"/>
      <c r="FT611" s="35"/>
      <c r="FU611" s="35"/>
      <c r="FV611" s="35"/>
      <c r="FW611" s="35"/>
      <c r="FX611" s="35"/>
      <c r="FY611" s="35"/>
      <c r="FZ611" s="35"/>
      <c r="GA611" s="35"/>
      <c r="GB611" s="35"/>
      <c r="GC611" s="35"/>
      <c r="GD611" s="35"/>
      <c r="GE611" s="35"/>
      <c r="GF611" s="35"/>
      <c r="GG611" s="35"/>
      <c r="GH611" s="35"/>
      <c r="GI611" s="35"/>
      <c r="GJ611" s="35"/>
      <c r="GK611" s="35"/>
      <c r="GL611" s="35"/>
      <c r="GM611" s="35"/>
      <c r="GN611" s="35"/>
      <c r="GO611" s="35"/>
      <c r="GP611" s="35"/>
      <c r="GQ611" s="35"/>
      <c r="GR611" s="35"/>
      <c r="GS611" s="35"/>
      <c r="GT611" s="35"/>
      <c r="GU611" s="35"/>
      <c r="GV611" s="35"/>
      <c r="GW611" s="35"/>
      <c r="GX611" s="35"/>
      <c r="GY611" s="35"/>
      <c r="GZ611" s="35"/>
      <c r="HA611" s="35"/>
    </row>
    <row r="612" spans="1:209" s="39" customFormat="1" x14ac:dyDescent="0.25">
      <c r="A612" s="127"/>
      <c r="B612" s="150"/>
      <c r="C612" s="150"/>
      <c r="D612" s="151"/>
      <c r="E612" s="151"/>
      <c r="F612" s="151"/>
      <c r="G612" s="151"/>
      <c r="H612" s="151"/>
      <c r="I612" s="150"/>
      <c r="J612" s="127"/>
      <c r="K612" s="127"/>
      <c r="L612" s="154"/>
      <c r="M612" s="154"/>
      <c r="N612" s="154"/>
      <c r="O612" s="156"/>
      <c r="P612" s="156"/>
      <c r="Q612" s="157"/>
      <c r="R612" s="154"/>
      <c r="S612" s="154"/>
      <c r="T612" s="154"/>
      <c r="U612" s="156"/>
      <c r="V612" s="156"/>
      <c r="W612" s="127"/>
      <c r="X612" s="154"/>
      <c r="Y612" s="154"/>
      <c r="Z612" s="154"/>
      <c r="AA612" s="156"/>
      <c r="AB612" s="156"/>
      <c r="AC612" s="127"/>
      <c r="AD612" s="127"/>
      <c r="AE612" s="162"/>
      <c r="AF612" s="159"/>
      <c r="AG612" s="159"/>
      <c r="AH612" s="160"/>
      <c r="AI612" s="159"/>
      <c r="AJ612" s="159"/>
      <c r="AK612" s="159"/>
      <c r="AL612" s="160"/>
      <c r="AM612" s="159"/>
      <c r="AN612" s="159"/>
      <c r="AO612" s="159"/>
      <c r="AP612" s="44"/>
      <c r="AQ612" s="159"/>
      <c r="AR612" s="159"/>
      <c r="AS612" s="159"/>
      <c r="AT612" s="44"/>
      <c r="AU612" s="159"/>
      <c r="AV612" s="159"/>
      <c r="AW612" s="159"/>
      <c r="AX612" s="44"/>
      <c r="AY612" s="243"/>
      <c r="BA612" s="29"/>
      <c r="BB612" s="40"/>
      <c r="BC612" s="35"/>
      <c r="BD612" s="35"/>
      <c r="BE612" s="35"/>
      <c r="BF612" s="35"/>
      <c r="BG612" s="35"/>
      <c r="BH612" s="35"/>
      <c r="BI612" s="35"/>
      <c r="BJ612" s="35"/>
      <c r="BK612" s="35"/>
      <c r="BL612" s="35"/>
      <c r="BM612" s="35"/>
      <c r="BN612" s="35"/>
      <c r="BO612" s="35"/>
      <c r="BP612" s="44"/>
      <c r="BQ612" s="44"/>
      <c r="BR612" s="44"/>
      <c r="BS612" s="44"/>
      <c r="BT612" s="44"/>
      <c r="BU612" s="159"/>
      <c r="BV612" s="159"/>
      <c r="BW612" s="159"/>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5"/>
      <c r="FJ612" s="35"/>
      <c r="FK612" s="35"/>
      <c r="FL612" s="35"/>
      <c r="FM612" s="35"/>
      <c r="FN612" s="35"/>
      <c r="FO612" s="35"/>
      <c r="FP612" s="35"/>
      <c r="FQ612" s="35"/>
      <c r="FR612" s="35"/>
      <c r="FS612" s="35"/>
      <c r="FT612" s="35"/>
      <c r="FU612" s="35"/>
      <c r="FV612" s="35"/>
      <c r="FW612" s="35"/>
      <c r="FX612" s="35"/>
      <c r="FY612" s="35"/>
      <c r="FZ612" s="35"/>
      <c r="GA612" s="35"/>
      <c r="GB612" s="35"/>
      <c r="GC612" s="35"/>
      <c r="GD612" s="35"/>
      <c r="GE612" s="35"/>
      <c r="GF612" s="35"/>
      <c r="GG612" s="35"/>
      <c r="GH612" s="35"/>
      <c r="GI612" s="35"/>
      <c r="GJ612" s="35"/>
      <c r="GK612" s="35"/>
      <c r="GL612" s="35"/>
      <c r="GM612" s="35"/>
      <c r="GN612" s="35"/>
      <c r="GO612" s="35"/>
      <c r="GP612" s="35"/>
      <c r="GQ612" s="35"/>
      <c r="GR612" s="35"/>
      <c r="GS612" s="35"/>
      <c r="GT612" s="35"/>
      <c r="GU612" s="35"/>
      <c r="GV612" s="35"/>
      <c r="GW612" s="35"/>
      <c r="GX612" s="35"/>
      <c r="GY612" s="35"/>
      <c r="GZ612" s="35"/>
      <c r="HA612" s="35"/>
    </row>
    <row r="613" spans="1:209" s="39" customFormat="1" x14ac:dyDescent="0.25">
      <c r="A613" s="127"/>
      <c r="B613" s="150"/>
      <c r="C613" s="150"/>
      <c r="D613" s="151"/>
      <c r="E613" s="151"/>
      <c r="F613" s="151"/>
      <c r="G613" s="151"/>
      <c r="H613" s="151"/>
      <c r="I613" s="150"/>
      <c r="J613" s="127"/>
      <c r="K613" s="127"/>
      <c r="L613" s="154"/>
      <c r="M613" s="154"/>
      <c r="N613" s="154"/>
      <c r="O613" s="156"/>
      <c r="P613" s="156"/>
      <c r="Q613" s="157"/>
      <c r="R613" s="154"/>
      <c r="S613" s="154"/>
      <c r="T613" s="154"/>
      <c r="U613" s="156"/>
      <c r="V613" s="156"/>
      <c r="W613" s="127"/>
      <c r="X613" s="154"/>
      <c r="Y613" s="154"/>
      <c r="Z613" s="154"/>
      <c r="AA613" s="156"/>
      <c r="AB613" s="156"/>
      <c r="AC613" s="127"/>
      <c r="AD613" s="127"/>
      <c r="AE613" s="162"/>
      <c r="AF613" s="159"/>
      <c r="AG613" s="159"/>
      <c r="AH613" s="160"/>
      <c r="AI613" s="159"/>
      <c r="AJ613" s="159"/>
      <c r="AK613" s="159"/>
      <c r="AL613" s="160"/>
      <c r="AM613" s="159"/>
      <c r="AN613" s="159"/>
      <c r="AO613" s="159"/>
      <c r="AP613" s="44"/>
      <c r="AQ613" s="159"/>
      <c r="AR613" s="159"/>
      <c r="AS613" s="159"/>
      <c r="AT613" s="44"/>
      <c r="AU613" s="159"/>
      <c r="AV613" s="159"/>
      <c r="AW613" s="159"/>
      <c r="AX613" s="44"/>
      <c r="AY613" s="243"/>
      <c r="BA613" s="29"/>
      <c r="BB613" s="40"/>
      <c r="BC613" s="35"/>
      <c r="BD613" s="35"/>
      <c r="BE613" s="35"/>
      <c r="BF613" s="35"/>
      <c r="BG613" s="35"/>
      <c r="BH613" s="35"/>
      <c r="BI613" s="35"/>
      <c r="BJ613" s="35"/>
      <c r="BK613" s="35"/>
      <c r="BL613" s="35"/>
      <c r="BM613" s="35"/>
      <c r="BN613" s="35"/>
      <c r="BO613" s="35"/>
      <c r="BP613" s="44"/>
      <c r="BQ613" s="44"/>
      <c r="BR613" s="44"/>
      <c r="BS613" s="44"/>
      <c r="BT613" s="44"/>
      <c r="BU613" s="159"/>
      <c r="BV613" s="159"/>
      <c r="BW613" s="159"/>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EV613" s="35"/>
      <c r="EW613" s="35"/>
      <c r="EX613" s="35"/>
      <c r="EY613" s="35"/>
      <c r="EZ613" s="35"/>
      <c r="FA613" s="35"/>
      <c r="FB613" s="35"/>
      <c r="FC613" s="35"/>
      <c r="FD613" s="35"/>
      <c r="FE613" s="35"/>
      <c r="FF613" s="35"/>
      <c r="FG613" s="35"/>
      <c r="FH613" s="35"/>
      <c r="FI613" s="35"/>
      <c r="FJ613" s="35"/>
      <c r="FK613" s="35"/>
      <c r="FL613" s="35"/>
      <c r="FM613" s="35"/>
      <c r="FN613" s="35"/>
      <c r="FO613" s="35"/>
      <c r="FP613" s="35"/>
      <c r="FQ613" s="35"/>
      <c r="FR613" s="35"/>
      <c r="FS613" s="35"/>
      <c r="FT613" s="35"/>
      <c r="FU613" s="35"/>
      <c r="FV613" s="35"/>
      <c r="FW613" s="35"/>
      <c r="FX613" s="35"/>
      <c r="FY613" s="35"/>
      <c r="FZ613" s="35"/>
      <c r="GA613" s="35"/>
      <c r="GB613" s="35"/>
      <c r="GC613" s="35"/>
      <c r="GD613" s="35"/>
      <c r="GE613" s="35"/>
      <c r="GF613" s="35"/>
      <c r="GG613" s="35"/>
      <c r="GH613" s="35"/>
      <c r="GI613" s="35"/>
      <c r="GJ613" s="35"/>
      <c r="GK613" s="35"/>
      <c r="GL613" s="35"/>
      <c r="GM613" s="35"/>
      <c r="GN613" s="35"/>
      <c r="GO613" s="35"/>
      <c r="GP613" s="35"/>
      <c r="GQ613" s="35"/>
      <c r="GR613" s="35"/>
      <c r="GS613" s="35"/>
      <c r="GT613" s="35"/>
      <c r="GU613" s="35"/>
      <c r="GV613" s="35"/>
      <c r="GW613" s="35"/>
      <c r="GX613" s="35"/>
      <c r="GY613" s="35"/>
      <c r="GZ613" s="35"/>
      <c r="HA613" s="35"/>
    </row>
    <row r="614" spans="1:209" s="39" customFormat="1" x14ac:dyDescent="0.25">
      <c r="A614" s="127"/>
      <c r="B614" s="150"/>
      <c r="C614" s="150"/>
      <c r="D614" s="151"/>
      <c r="E614" s="151"/>
      <c r="F614" s="151"/>
      <c r="G614" s="151"/>
      <c r="H614" s="151"/>
      <c r="I614" s="150"/>
      <c r="J614" s="127"/>
      <c r="K614" s="127"/>
      <c r="L614" s="154"/>
      <c r="M614" s="154"/>
      <c r="N614" s="154"/>
      <c r="O614" s="156"/>
      <c r="P614" s="156"/>
      <c r="Q614" s="157"/>
      <c r="R614" s="154"/>
      <c r="S614" s="154"/>
      <c r="T614" s="154"/>
      <c r="U614" s="156"/>
      <c r="V614" s="156"/>
      <c r="W614" s="127"/>
      <c r="X614" s="154"/>
      <c r="Y614" s="154"/>
      <c r="Z614" s="154"/>
      <c r="AA614" s="156"/>
      <c r="AB614" s="156"/>
      <c r="AC614" s="127"/>
      <c r="AD614" s="127"/>
      <c r="AE614" s="162"/>
      <c r="AF614" s="159"/>
      <c r="AG614" s="159"/>
      <c r="AH614" s="160"/>
      <c r="AI614" s="159"/>
      <c r="AJ614" s="159"/>
      <c r="AK614" s="159"/>
      <c r="AL614" s="160"/>
      <c r="AM614" s="159"/>
      <c r="AN614" s="159"/>
      <c r="AO614" s="159"/>
      <c r="AP614" s="44"/>
      <c r="AQ614" s="159"/>
      <c r="AR614" s="159"/>
      <c r="AS614" s="159"/>
      <c r="AT614" s="44"/>
      <c r="AU614" s="159"/>
      <c r="AV614" s="159"/>
      <c r="AW614" s="159"/>
      <c r="AX614" s="44"/>
      <c r="AY614" s="243"/>
      <c r="BA614" s="29"/>
      <c r="BB614" s="40"/>
      <c r="BC614" s="35"/>
      <c r="BD614" s="35"/>
      <c r="BE614" s="35"/>
      <c r="BF614" s="35"/>
      <c r="BG614" s="35"/>
      <c r="BH614" s="35"/>
      <c r="BI614" s="35"/>
      <c r="BJ614" s="35"/>
      <c r="BK614" s="35"/>
      <c r="BL614" s="35"/>
      <c r="BM614" s="35"/>
      <c r="BN614" s="35"/>
      <c r="BO614" s="35"/>
      <c r="BP614" s="44"/>
      <c r="BQ614" s="44"/>
      <c r="BR614" s="44"/>
      <c r="BS614" s="44"/>
      <c r="BT614" s="44"/>
      <c r="BU614" s="159"/>
      <c r="BV614" s="159"/>
      <c r="BW614" s="159"/>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EV614" s="35"/>
      <c r="EW614" s="35"/>
      <c r="EX614" s="35"/>
      <c r="EY614" s="35"/>
      <c r="EZ614" s="35"/>
      <c r="FA614" s="35"/>
      <c r="FB614" s="35"/>
      <c r="FC614" s="35"/>
      <c r="FD614" s="35"/>
      <c r="FE614" s="35"/>
      <c r="FF614" s="35"/>
      <c r="FG614" s="35"/>
      <c r="FH614" s="35"/>
      <c r="FI614" s="35"/>
      <c r="FJ614" s="35"/>
      <c r="FK614" s="35"/>
      <c r="FL614" s="35"/>
      <c r="FM614" s="35"/>
      <c r="FN614" s="35"/>
      <c r="FO614" s="35"/>
      <c r="FP614" s="35"/>
      <c r="FQ614" s="35"/>
      <c r="FR614" s="35"/>
      <c r="FS614" s="35"/>
      <c r="FT614" s="35"/>
      <c r="FU614" s="35"/>
      <c r="FV614" s="35"/>
      <c r="FW614" s="35"/>
      <c r="FX614" s="35"/>
      <c r="FY614" s="35"/>
      <c r="FZ614" s="35"/>
      <c r="GA614" s="35"/>
      <c r="GB614" s="35"/>
      <c r="GC614" s="35"/>
      <c r="GD614" s="35"/>
      <c r="GE614" s="35"/>
      <c r="GF614" s="35"/>
      <c r="GG614" s="35"/>
      <c r="GH614" s="35"/>
      <c r="GI614" s="35"/>
      <c r="GJ614" s="35"/>
      <c r="GK614" s="35"/>
      <c r="GL614" s="35"/>
      <c r="GM614" s="35"/>
      <c r="GN614" s="35"/>
      <c r="GO614" s="35"/>
      <c r="GP614" s="35"/>
      <c r="GQ614" s="35"/>
      <c r="GR614" s="35"/>
      <c r="GS614" s="35"/>
      <c r="GT614" s="35"/>
      <c r="GU614" s="35"/>
      <c r="GV614" s="35"/>
      <c r="GW614" s="35"/>
      <c r="GX614" s="35"/>
      <c r="GY614" s="35"/>
      <c r="GZ614" s="35"/>
      <c r="HA614" s="35"/>
    </row>
    <row r="615" spans="1:209" s="39" customFormat="1" x14ac:dyDescent="0.25">
      <c r="A615" s="127"/>
      <c r="B615" s="150"/>
      <c r="C615" s="150"/>
      <c r="D615" s="151"/>
      <c r="E615" s="151"/>
      <c r="F615" s="151"/>
      <c r="G615" s="151"/>
      <c r="H615" s="151"/>
      <c r="I615" s="150"/>
      <c r="J615" s="127"/>
      <c r="K615" s="127"/>
      <c r="L615" s="154"/>
      <c r="M615" s="154"/>
      <c r="N615" s="154"/>
      <c r="O615" s="156"/>
      <c r="P615" s="156"/>
      <c r="Q615" s="157"/>
      <c r="R615" s="154"/>
      <c r="S615" s="154"/>
      <c r="T615" s="154"/>
      <c r="U615" s="156"/>
      <c r="V615" s="156"/>
      <c r="W615" s="127"/>
      <c r="X615" s="154"/>
      <c r="Y615" s="154"/>
      <c r="Z615" s="154"/>
      <c r="AA615" s="156"/>
      <c r="AB615" s="156"/>
      <c r="AC615" s="127"/>
      <c r="AD615" s="127"/>
      <c r="AE615" s="162"/>
      <c r="AF615" s="159"/>
      <c r="AG615" s="159"/>
      <c r="AH615" s="160"/>
      <c r="AI615" s="159"/>
      <c r="AJ615" s="159"/>
      <c r="AK615" s="159"/>
      <c r="AL615" s="160"/>
      <c r="AM615" s="159"/>
      <c r="AN615" s="159"/>
      <c r="AO615" s="159"/>
      <c r="AP615" s="44"/>
      <c r="AQ615" s="159"/>
      <c r="AR615" s="159"/>
      <c r="AS615" s="159"/>
      <c r="AT615" s="44"/>
      <c r="AU615" s="159"/>
      <c r="AV615" s="159"/>
      <c r="AW615" s="159"/>
      <c r="AX615" s="44"/>
      <c r="AY615" s="243"/>
      <c r="BA615" s="29"/>
      <c r="BB615" s="40"/>
      <c r="BC615" s="35"/>
      <c r="BD615" s="35"/>
      <c r="BE615" s="35"/>
      <c r="BF615" s="35"/>
      <c r="BG615" s="35"/>
      <c r="BH615" s="35"/>
      <c r="BI615" s="35"/>
      <c r="BJ615" s="35"/>
      <c r="BK615" s="35"/>
      <c r="BL615" s="35"/>
      <c r="BM615" s="35"/>
      <c r="BN615" s="35"/>
      <c r="BO615" s="35"/>
      <c r="BP615" s="44"/>
      <c r="BQ615" s="44"/>
      <c r="BR615" s="44"/>
      <c r="BS615" s="44"/>
      <c r="BT615" s="44"/>
      <c r="BU615" s="159"/>
      <c r="BV615" s="159"/>
      <c r="BW615" s="159"/>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c r="ER615" s="35"/>
      <c r="ES615" s="35"/>
      <c r="ET615" s="35"/>
      <c r="EU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c r="FY615" s="35"/>
      <c r="FZ615" s="35"/>
      <c r="GA615" s="35"/>
      <c r="GB615" s="35"/>
      <c r="GC615" s="35"/>
      <c r="GD615" s="35"/>
      <c r="GE615" s="35"/>
      <c r="GF615" s="35"/>
      <c r="GG615" s="35"/>
      <c r="GH615" s="35"/>
      <c r="GI615" s="35"/>
      <c r="GJ615" s="35"/>
      <c r="GK615" s="35"/>
      <c r="GL615" s="35"/>
      <c r="GM615" s="35"/>
      <c r="GN615" s="35"/>
      <c r="GO615" s="35"/>
      <c r="GP615" s="35"/>
      <c r="GQ615" s="35"/>
      <c r="GR615" s="35"/>
      <c r="GS615" s="35"/>
      <c r="GT615" s="35"/>
      <c r="GU615" s="35"/>
      <c r="GV615" s="35"/>
      <c r="GW615" s="35"/>
      <c r="GX615" s="35"/>
      <c r="GY615" s="35"/>
      <c r="GZ615" s="35"/>
      <c r="HA615" s="35"/>
    </row>
    <row r="616" spans="1:209" s="39" customFormat="1" x14ac:dyDescent="0.25">
      <c r="A616" s="127"/>
      <c r="B616" s="150"/>
      <c r="C616" s="150"/>
      <c r="D616" s="151"/>
      <c r="E616" s="151"/>
      <c r="F616" s="151"/>
      <c r="G616" s="151"/>
      <c r="H616" s="151"/>
      <c r="I616" s="150"/>
      <c r="J616" s="127"/>
      <c r="K616" s="127"/>
      <c r="L616" s="154"/>
      <c r="M616" s="154"/>
      <c r="N616" s="154"/>
      <c r="O616" s="156"/>
      <c r="P616" s="156"/>
      <c r="Q616" s="157"/>
      <c r="R616" s="154"/>
      <c r="S616" s="154"/>
      <c r="T616" s="154"/>
      <c r="U616" s="156"/>
      <c r="V616" s="156"/>
      <c r="W616" s="127"/>
      <c r="X616" s="154"/>
      <c r="Y616" s="154"/>
      <c r="Z616" s="154"/>
      <c r="AA616" s="156"/>
      <c r="AB616" s="156"/>
      <c r="AC616" s="127"/>
      <c r="AD616" s="127"/>
      <c r="AE616" s="162"/>
      <c r="AF616" s="159"/>
      <c r="AG616" s="159"/>
      <c r="AH616" s="160"/>
      <c r="AI616" s="159"/>
      <c r="AJ616" s="159"/>
      <c r="AK616" s="159"/>
      <c r="AL616" s="160"/>
      <c r="AM616" s="159"/>
      <c r="AN616" s="159"/>
      <c r="AO616" s="159"/>
      <c r="AP616" s="44"/>
      <c r="AQ616" s="159"/>
      <c r="AR616" s="159"/>
      <c r="AS616" s="159"/>
      <c r="AT616" s="44"/>
      <c r="AU616" s="159"/>
      <c r="AV616" s="159"/>
      <c r="AW616" s="159"/>
      <c r="AX616" s="44"/>
      <c r="AY616" s="243"/>
      <c r="BA616" s="29"/>
      <c r="BB616" s="40"/>
      <c r="BC616" s="35"/>
      <c r="BD616" s="35"/>
      <c r="BE616" s="35"/>
      <c r="BF616" s="35"/>
      <c r="BG616" s="35"/>
      <c r="BH616" s="35"/>
      <c r="BI616" s="35"/>
      <c r="BJ616" s="35"/>
      <c r="BK616" s="35"/>
      <c r="BL616" s="35"/>
      <c r="BM616" s="35"/>
      <c r="BN616" s="35"/>
      <c r="BO616" s="35"/>
      <c r="BP616" s="44"/>
      <c r="BQ616" s="44"/>
      <c r="BR616" s="44"/>
      <c r="BS616" s="44"/>
      <c r="BT616" s="44"/>
      <c r="BU616" s="159"/>
      <c r="BV616" s="159"/>
      <c r="BW616" s="159"/>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M616" s="35"/>
      <c r="EN616" s="35"/>
      <c r="EO616" s="35"/>
      <c r="EP616" s="35"/>
      <c r="EQ616" s="35"/>
      <c r="ER616" s="35"/>
      <c r="ES616" s="35"/>
      <c r="ET616" s="35"/>
      <c r="EU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c r="FY616" s="35"/>
      <c r="FZ616" s="35"/>
      <c r="GA616" s="35"/>
      <c r="GB616" s="35"/>
      <c r="GC616" s="35"/>
      <c r="GD616" s="35"/>
      <c r="GE616" s="35"/>
      <c r="GF616" s="35"/>
      <c r="GG616" s="35"/>
      <c r="GH616" s="35"/>
      <c r="GI616" s="35"/>
      <c r="GJ616" s="35"/>
      <c r="GK616" s="35"/>
      <c r="GL616" s="35"/>
      <c r="GM616" s="35"/>
      <c r="GN616" s="35"/>
      <c r="GO616" s="35"/>
      <c r="GP616" s="35"/>
      <c r="GQ616" s="35"/>
      <c r="GR616" s="35"/>
      <c r="GS616" s="35"/>
      <c r="GT616" s="35"/>
      <c r="GU616" s="35"/>
      <c r="GV616" s="35"/>
      <c r="GW616" s="35"/>
      <c r="GX616" s="35"/>
      <c r="GY616" s="35"/>
      <c r="GZ616" s="35"/>
      <c r="HA616" s="35"/>
    </row>
    <row r="617" spans="1:209" s="39" customFormat="1" x14ac:dyDescent="0.25">
      <c r="A617" s="127"/>
      <c r="B617" s="150"/>
      <c r="C617" s="150"/>
      <c r="D617" s="151"/>
      <c r="E617" s="151"/>
      <c r="F617" s="151"/>
      <c r="G617" s="151"/>
      <c r="H617" s="151"/>
      <c r="I617" s="150"/>
      <c r="J617" s="127"/>
      <c r="K617" s="127"/>
      <c r="L617" s="154"/>
      <c r="M617" s="154"/>
      <c r="N617" s="154"/>
      <c r="O617" s="156"/>
      <c r="P617" s="156"/>
      <c r="Q617" s="157"/>
      <c r="R617" s="154"/>
      <c r="S617" s="154"/>
      <c r="T617" s="154"/>
      <c r="U617" s="156"/>
      <c r="V617" s="156"/>
      <c r="W617" s="127"/>
      <c r="X617" s="154"/>
      <c r="Y617" s="154"/>
      <c r="Z617" s="154"/>
      <c r="AA617" s="156"/>
      <c r="AB617" s="156"/>
      <c r="AC617" s="127"/>
      <c r="AD617" s="127"/>
      <c r="AE617" s="162"/>
      <c r="AF617" s="159"/>
      <c r="AG617" s="159"/>
      <c r="AH617" s="160"/>
      <c r="AI617" s="159"/>
      <c r="AJ617" s="159"/>
      <c r="AK617" s="159"/>
      <c r="AL617" s="160"/>
      <c r="AM617" s="159"/>
      <c r="AN617" s="159"/>
      <c r="AO617" s="159"/>
      <c r="AP617" s="44"/>
      <c r="AQ617" s="159"/>
      <c r="AR617" s="159"/>
      <c r="AS617" s="159"/>
      <c r="AT617" s="44"/>
      <c r="AU617" s="159"/>
      <c r="AV617" s="159"/>
      <c r="AW617" s="159"/>
      <c r="AX617" s="44"/>
      <c r="AY617" s="243"/>
      <c r="BA617" s="29"/>
      <c r="BB617" s="40"/>
      <c r="BC617" s="35"/>
      <c r="BD617" s="35"/>
      <c r="BE617" s="35"/>
      <c r="BF617" s="35"/>
      <c r="BG617" s="35"/>
      <c r="BH617" s="35"/>
      <c r="BI617" s="35"/>
      <c r="BJ617" s="35"/>
      <c r="BK617" s="35"/>
      <c r="BL617" s="35"/>
      <c r="BM617" s="35"/>
      <c r="BN617" s="35"/>
      <c r="BO617" s="35"/>
      <c r="BP617" s="44"/>
      <c r="BQ617" s="44"/>
      <c r="BR617" s="44"/>
      <c r="BS617" s="44"/>
      <c r="BT617" s="44"/>
      <c r="BU617" s="159"/>
      <c r="BV617" s="159"/>
      <c r="BW617" s="159"/>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5"/>
      <c r="ER617" s="35"/>
      <c r="ES617" s="35"/>
      <c r="ET617" s="35"/>
      <c r="EU617" s="35"/>
      <c r="EV617" s="35"/>
      <c r="EW617" s="35"/>
      <c r="EX617" s="35"/>
      <c r="EY617" s="35"/>
      <c r="EZ617" s="35"/>
      <c r="FA617" s="35"/>
      <c r="FB617" s="35"/>
      <c r="FC617" s="35"/>
      <c r="FD617" s="35"/>
      <c r="FE617" s="35"/>
      <c r="FF617" s="35"/>
      <c r="FG617" s="35"/>
      <c r="FH617" s="35"/>
      <c r="FI617" s="35"/>
      <c r="FJ617" s="35"/>
      <c r="FK617" s="35"/>
      <c r="FL617" s="35"/>
      <c r="FM617" s="35"/>
      <c r="FN617" s="35"/>
      <c r="FO617" s="35"/>
      <c r="FP617" s="35"/>
      <c r="FQ617" s="35"/>
      <c r="FR617" s="35"/>
      <c r="FS617" s="35"/>
      <c r="FT617" s="35"/>
      <c r="FU617" s="35"/>
      <c r="FV617" s="35"/>
      <c r="FW617" s="35"/>
      <c r="FX617" s="35"/>
      <c r="FY617" s="35"/>
      <c r="FZ617" s="35"/>
      <c r="GA617" s="35"/>
      <c r="GB617" s="35"/>
      <c r="GC617" s="35"/>
      <c r="GD617" s="35"/>
      <c r="GE617" s="35"/>
      <c r="GF617" s="35"/>
      <c r="GG617" s="35"/>
      <c r="GH617" s="35"/>
      <c r="GI617" s="35"/>
      <c r="GJ617" s="35"/>
      <c r="GK617" s="35"/>
      <c r="GL617" s="35"/>
      <c r="GM617" s="35"/>
      <c r="GN617" s="35"/>
      <c r="GO617" s="35"/>
      <c r="GP617" s="35"/>
      <c r="GQ617" s="35"/>
      <c r="GR617" s="35"/>
      <c r="GS617" s="35"/>
      <c r="GT617" s="35"/>
      <c r="GU617" s="35"/>
      <c r="GV617" s="35"/>
      <c r="GW617" s="35"/>
      <c r="GX617" s="35"/>
      <c r="GY617" s="35"/>
      <c r="GZ617" s="35"/>
      <c r="HA617" s="35"/>
    </row>
    <row r="618" spans="1:209" s="39" customFormat="1" x14ac:dyDescent="0.25">
      <c r="A618" s="127"/>
      <c r="B618" s="150"/>
      <c r="C618" s="150"/>
      <c r="D618" s="151"/>
      <c r="E618" s="151"/>
      <c r="F618" s="151"/>
      <c r="G618" s="151"/>
      <c r="H618" s="151"/>
      <c r="I618" s="150"/>
      <c r="J618" s="127"/>
      <c r="K618" s="127"/>
      <c r="L618" s="154"/>
      <c r="M618" s="154"/>
      <c r="N618" s="154"/>
      <c r="O618" s="156"/>
      <c r="P618" s="156"/>
      <c r="Q618" s="157"/>
      <c r="R618" s="154"/>
      <c r="S618" s="154"/>
      <c r="T618" s="154"/>
      <c r="U618" s="156"/>
      <c r="V618" s="156"/>
      <c r="W618" s="127"/>
      <c r="X618" s="154"/>
      <c r="Y618" s="154"/>
      <c r="Z618" s="154"/>
      <c r="AA618" s="156"/>
      <c r="AB618" s="156"/>
      <c r="AC618" s="127"/>
      <c r="AD618" s="127"/>
      <c r="AE618" s="162"/>
      <c r="AF618" s="159"/>
      <c r="AG618" s="159"/>
      <c r="AH618" s="160"/>
      <c r="AI618" s="159"/>
      <c r="AJ618" s="159"/>
      <c r="AK618" s="159"/>
      <c r="AL618" s="160"/>
      <c r="AM618" s="159"/>
      <c r="AN618" s="159"/>
      <c r="AO618" s="159"/>
      <c r="AP618" s="44"/>
      <c r="AQ618" s="159"/>
      <c r="AR618" s="159"/>
      <c r="AS618" s="159"/>
      <c r="AT618" s="44"/>
      <c r="AU618" s="159"/>
      <c r="AV618" s="159"/>
      <c r="AW618" s="159"/>
      <c r="AX618" s="44"/>
      <c r="AY618" s="243"/>
      <c r="BA618" s="29"/>
      <c r="BB618" s="40"/>
      <c r="BC618" s="35"/>
      <c r="BD618" s="35"/>
      <c r="BE618" s="35"/>
      <c r="BF618" s="35"/>
      <c r="BG618" s="35"/>
      <c r="BH618" s="35"/>
      <c r="BI618" s="35"/>
      <c r="BJ618" s="35"/>
      <c r="BK618" s="35"/>
      <c r="BL618" s="35"/>
      <c r="BM618" s="35"/>
      <c r="BN618" s="35"/>
      <c r="BO618" s="35"/>
      <c r="BP618" s="44"/>
      <c r="BQ618" s="44"/>
      <c r="BR618" s="44"/>
      <c r="BS618" s="44"/>
      <c r="BT618" s="44"/>
      <c r="BU618" s="159"/>
      <c r="BV618" s="159"/>
      <c r="BW618" s="159"/>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c r="EO618" s="35"/>
      <c r="EP618" s="35"/>
      <c r="EQ618" s="35"/>
      <c r="ER618" s="35"/>
      <c r="ES618" s="35"/>
      <c r="ET618" s="35"/>
      <c r="EU618" s="35"/>
      <c r="EV618" s="35"/>
      <c r="EW618" s="35"/>
      <c r="EX618" s="35"/>
      <c r="EY618" s="35"/>
      <c r="EZ618" s="35"/>
      <c r="FA618" s="35"/>
      <c r="FB618" s="35"/>
      <c r="FC618" s="35"/>
      <c r="FD618" s="35"/>
      <c r="FE618" s="35"/>
      <c r="FF618" s="35"/>
      <c r="FG618" s="35"/>
      <c r="FH618" s="35"/>
      <c r="FI618" s="35"/>
      <c r="FJ618" s="35"/>
      <c r="FK618" s="35"/>
      <c r="FL618" s="35"/>
      <c r="FM618" s="35"/>
      <c r="FN618" s="35"/>
      <c r="FO618" s="35"/>
      <c r="FP618" s="35"/>
      <c r="FQ618" s="35"/>
      <c r="FR618" s="35"/>
      <c r="FS618" s="35"/>
      <c r="FT618" s="35"/>
      <c r="FU618" s="35"/>
      <c r="FV618" s="35"/>
      <c r="FW618" s="35"/>
      <c r="FX618" s="35"/>
      <c r="FY618" s="35"/>
      <c r="FZ618" s="35"/>
      <c r="GA618" s="35"/>
      <c r="GB618" s="35"/>
      <c r="GC618" s="35"/>
      <c r="GD618" s="35"/>
      <c r="GE618" s="35"/>
      <c r="GF618" s="35"/>
      <c r="GG618" s="35"/>
      <c r="GH618" s="35"/>
      <c r="GI618" s="35"/>
      <c r="GJ618" s="35"/>
      <c r="GK618" s="35"/>
      <c r="GL618" s="35"/>
      <c r="GM618" s="35"/>
      <c r="GN618" s="35"/>
      <c r="GO618" s="35"/>
      <c r="GP618" s="35"/>
      <c r="GQ618" s="35"/>
      <c r="GR618" s="35"/>
      <c r="GS618" s="35"/>
      <c r="GT618" s="35"/>
      <c r="GU618" s="35"/>
      <c r="GV618" s="35"/>
      <c r="GW618" s="35"/>
      <c r="GX618" s="35"/>
      <c r="GY618" s="35"/>
      <c r="GZ618" s="35"/>
      <c r="HA618" s="35"/>
    </row>
    <row r="619" spans="1:209" s="39" customFormat="1" x14ac:dyDescent="0.25">
      <c r="A619" s="127"/>
      <c r="B619" s="150"/>
      <c r="C619" s="150"/>
      <c r="D619" s="151"/>
      <c r="E619" s="151"/>
      <c r="F619" s="151"/>
      <c r="G619" s="151"/>
      <c r="H619" s="151"/>
      <c r="I619" s="150"/>
      <c r="J619" s="127"/>
      <c r="K619" s="127"/>
      <c r="L619" s="154"/>
      <c r="M619" s="154"/>
      <c r="N619" s="154"/>
      <c r="O619" s="156"/>
      <c r="P619" s="156"/>
      <c r="Q619" s="157"/>
      <c r="R619" s="154"/>
      <c r="S619" s="154"/>
      <c r="T619" s="154"/>
      <c r="U619" s="156"/>
      <c r="V619" s="156"/>
      <c r="W619" s="127"/>
      <c r="X619" s="154"/>
      <c r="Y619" s="154"/>
      <c r="Z619" s="154"/>
      <c r="AA619" s="156"/>
      <c r="AB619" s="156"/>
      <c r="AC619" s="127"/>
      <c r="AD619" s="127"/>
      <c r="AE619" s="162"/>
      <c r="AF619" s="159"/>
      <c r="AG619" s="159"/>
      <c r="AH619" s="160"/>
      <c r="AI619" s="159"/>
      <c r="AJ619" s="159"/>
      <c r="AK619" s="159"/>
      <c r="AL619" s="160"/>
      <c r="AM619" s="159"/>
      <c r="AN619" s="159"/>
      <c r="AO619" s="159"/>
      <c r="AP619" s="44"/>
      <c r="AQ619" s="159"/>
      <c r="AR619" s="159"/>
      <c r="AS619" s="159"/>
      <c r="AT619" s="44"/>
      <c r="AU619" s="159"/>
      <c r="AV619" s="159"/>
      <c r="AW619" s="159"/>
      <c r="AX619" s="44"/>
      <c r="AY619" s="243"/>
      <c r="BA619" s="29"/>
      <c r="BB619" s="40"/>
      <c r="BC619" s="35"/>
      <c r="BD619" s="35"/>
      <c r="BE619" s="35"/>
      <c r="BF619" s="35"/>
      <c r="BG619" s="35"/>
      <c r="BH619" s="35"/>
      <c r="BI619" s="35"/>
      <c r="BJ619" s="35"/>
      <c r="BK619" s="35"/>
      <c r="BL619" s="35"/>
      <c r="BM619" s="35"/>
      <c r="BN619" s="35"/>
      <c r="BO619" s="35"/>
      <c r="BP619" s="44"/>
      <c r="BQ619" s="44"/>
      <c r="BR619" s="44"/>
      <c r="BS619" s="44"/>
      <c r="BT619" s="44"/>
      <c r="BU619" s="159"/>
      <c r="BV619" s="159"/>
      <c r="BW619" s="159"/>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M619" s="35"/>
      <c r="EN619" s="35"/>
      <c r="EO619" s="35"/>
      <c r="EP619" s="35"/>
      <c r="EQ619" s="35"/>
      <c r="ER619" s="35"/>
      <c r="ES619" s="35"/>
      <c r="ET619" s="35"/>
      <c r="EU619" s="35"/>
      <c r="EV619" s="35"/>
      <c r="EW619" s="35"/>
      <c r="EX619" s="35"/>
      <c r="EY619" s="35"/>
      <c r="EZ619" s="35"/>
      <c r="FA619" s="35"/>
      <c r="FB619" s="35"/>
      <c r="FC619" s="35"/>
      <c r="FD619" s="35"/>
      <c r="FE619" s="35"/>
      <c r="FF619" s="35"/>
      <c r="FG619" s="35"/>
      <c r="FH619" s="35"/>
      <c r="FI619" s="35"/>
      <c r="FJ619" s="35"/>
      <c r="FK619" s="35"/>
      <c r="FL619" s="35"/>
      <c r="FM619" s="35"/>
      <c r="FN619" s="35"/>
      <c r="FO619" s="35"/>
      <c r="FP619" s="35"/>
      <c r="FQ619" s="35"/>
      <c r="FR619" s="35"/>
      <c r="FS619" s="35"/>
      <c r="FT619" s="35"/>
      <c r="FU619" s="35"/>
      <c r="FV619" s="35"/>
      <c r="FW619" s="35"/>
      <c r="FX619" s="35"/>
      <c r="FY619" s="35"/>
      <c r="FZ619" s="35"/>
      <c r="GA619" s="35"/>
      <c r="GB619" s="35"/>
      <c r="GC619" s="35"/>
      <c r="GD619" s="35"/>
      <c r="GE619" s="35"/>
      <c r="GF619" s="35"/>
      <c r="GG619" s="35"/>
      <c r="GH619" s="35"/>
      <c r="GI619" s="35"/>
      <c r="GJ619" s="35"/>
      <c r="GK619" s="35"/>
      <c r="GL619" s="35"/>
      <c r="GM619" s="35"/>
      <c r="GN619" s="35"/>
      <c r="GO619" s="35"/>
      <c r="GP619" s="35"/>
      <c r="GQ619" s="35"/>
      <c r="GR619" s="35"/>
      <c r="GS619" s="35"/>
      <c r="GT619" s="35"/>
      <c r="GU619" s="35"/>
      <c r="GV619" s="35"/>
      <c r="GW619" s="35"/>
      <c r="GX619" s="35"/>
      <c r="GY619" s="35"/>
      <c r="GZ619" s="35"/>
      <c r="HA619" s="35"/>
    </row>
    <row r="620" spans="1:209" s="39" customFormat="1" x14ac:dyDescent="0.25">
      <c r="A620" s="127"/>
      <c r="B620" s="150"/>
      <c r="C620" s="150"/>
      <c r="D620" s="151"/>
      <c r="E620" s="151"/>
      <c r="F620" s="151"/>
      <c r="G620" s="151"/>
      <c r="H620" s="151"/>
      <c r="I620" s="150"/>
      <c r="J620" s="127"/>
      <c r="K620" s="127"/>
      <c r="L620" s="154"/>
      <c r="M620" s="154"/>
      <c r="N620" s="154"/>
      <c r="O620" s="156"/>
      <c r="P620" s="156"/>
      <c r="Q620" s="157"/>
      <c r="R620" s="154"/>
      <c r="S620" s="154"/>
      <c r="T620" s="154"/>
      <c r="U620" s="156"/>
      <c r="V620" s="156"/>
      <c r="W620" s="127"/>
      <c r="X620" s="154"/>
      <c r="Y620" s="154"/>
      <c r="Z620" s="154"/>
      <c r="AA620" s="156"/>
      <c r="AB620" s="156"/>
      <c r="AC620" s="127"/>
      <c r="AD620" s="127"/>
      <c r="AE620" s="162"/>
      <c r="AF620" s="159"/>
      <c r="AG620" s="159"/>
      <c r="AH620" s="160"/>
      <c r="AI620" s="159"/>
      <c r="AJ620" s="159"/>
      <c r="AK620" s="159"/>
      <c r="AL620" s="160"/>
      <c r="AM620" s="159"/>
      <c r="AN620" s="159"/>
      <c r="AO620" s="159"/>
      <c r="AP620" s="44"/>
      <c r="AQ620" s="159"/>
      <c r="AR620" s="159"/>
      <c r="AS620" s="159"/>
      <c r="AT620" s="44"/>
      <c r="AU620" s="159"/>
      <c r="AV620" s="159"/>
      <c r="AW620" s="159"/>
      <c r="AX620" s="44"/>
      <c r="AY620" s="243"/>
      <c r="BA620" s="29"/>
      <c r="BB620" s="40"/>
      <c r="BC620" s="35"/>
      <c r="BD620" s="35"/>
      <c r="BE620" s="35"/>
      <c r="BF620" s="35"/>
      <c r="BG620" s="35"/>
      <c r="BH620" s="35"/>
      <c r="BI620" s="35"/>
      <c r="BJ620" s="35"/>
      <c r="BK620" s="35"/>
      <c r="BL620" s="35"/>
      <c r="BM620" s="35"/>
      <c r="BN620" s="35"/>
      <c r="BO620" s="35"/>
      <c r="BP620" s="44"/>
      <c r="BQ620" s="44"/>
      <c r="BR620" s="44"/>
      <c r="BS620" s="44"/>
      <c r="BT620" s="44"/>
      <c r="BU620" s="159"/>
      <c r="BV620" s="159"/>
      <c r="BW620" s="159"/>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5"/>
      <c r="FJ620" s="35"/>
      <c r="FK620" s="35"/>
      <c r="FL620" s="35"/>
      <c r="FM620" s="35"/>
      <c r="FN620" s="35"/>
      <c r="FO620" s="35"/>
      <c r="FP620" s="35"/>
      <c r="FQ620" s="35"/>
      <c r="FR620" s="35"/>
      <c r="FS620" s="35"/>
      <c r="FT620" s="35"/>
      <c r="FU620" s="35"/>
      <c r="FV620" s="35"/>
      <c r="FW620" s="35"/>
      <c r="FX620" s="35"/>
      <c r="FY620" s="35"/>
      <c r="FZ620" s="35"/>
      <c r="GA620" s="35"/>
      <c r="GB620" s="35"/>
      <c r="GC620" s="35"/>
      <c r="GD620" s="35"/>
      <c r="GE620" s="35"/>
      <c r="GF620" s="35"/>
      <c r="GG620" s="35"/>
      <c r="GH620" s="35"/>
      <c r="GI620" s="35"/>
      <c r="GJ620" s="35"/>
      <c r="GK620" s="35"/>
      <c r="GL620" s="35"/>
      <c r="GM620" s="35"/>
      <c r="GN620" s="35"/>
      <c r="GO620" s="35"/>
      <c r="GP620" s="35"/>
      <c r="GQ620" s="35"/>
      <c r="GR620" s="35"/>
      <c r="GS620" s="35"/>
      <c r="GT620" s="35"/>
      <c r="GU620" s="35"/>
      <c r="GV620" s="35"/>
      <c r="GW620" s="35"/>
      <c r="GX620" s="35"/>
      <c r="GY620" s="35"/>
      <c r="GZ620" s="35"/>
      <c r="HA620" s="35"/>
    </row>
    <row r="621" spans="1:209" s="39" customFormat="1" x14ac:dyDescent="0.25">
      <c r="A621" s="127"/>
      <c r="B621" s="150"/>
      <c r="C621" s="150"/>
      <c r="D621" s="151"/>
      <c r="E621" s="151"/>
      <c r="F621" s="151"/>
      <c r="G621" s="151"/>
      <c r="H621" s="151"/>
      <c r="I621" s="150"/>
      <c r="J621" s="127"/>
      <c r="K621" s="127"/>
      <c r="L621" s="154"/>
      <c r="M621" s="154"/>
      <c r="N621" s="154"/>
      <c r="O621" s="156"/>
      <c r="P621" s="156"/>
      <c r="Q621" s="157"/>
      <c r="R621" s="154"/>
      <c r="S621" s="154"/>
      <c r="T621" s="154"/>
      <c r="U621" s="156"/>
      <c r="V621" s="156"/>
      <c r="W621" s="127"/>
      <c r="X621" s="154"/>
      <c r="Y621" s="154"/>
      <c r="Z621" s="154"/>
      <c r="AA621" s="156"/>
      <c r="AB621" s="156"/>
      <c r="AC621" s="127"/>
      <c r="AD621" s="127"/>
      <c r="AE621" s="162"/>
      <c r="AF621" s="159"/>
      <c r="AG621" s="159"/>
      <c r="AH621" s="160"/>
      <c r="AI621" s="159"/>
      <c r="AJ621" s="159"/>
      <c r="AK621" s="159"/>
      <c r="AL621" s="160"/>
      <c r="AM621" s="159"/>
      <c r="AN621" s="159"/>
      <c r="AO621" s="159"/>
      <c r="AP621" s="44"/>
      <c r="AQ621" s="159"/>
      <c r="AR621" s="159"/>
      <c r="AS621" s="159"/>
      <c r="AT621" s="44"/>
      <c r="AU621" s="159"/>
      <c r="AV621" s="159"/>
      <c r="AW621" s="159"/>
      <c r="AX621" s="44"/>
      <c r="AY621" s="243"/>
      <c r="BA621" s="29"/>
      <c r="BB621" s="40"/>
      <c r="BC621" s="35"/>
      <c r="BD621" s="35"/>
      <c r="BE621" s="35"/>
      <c r="BF621" s="35"/>
      <c r="BG621" s="35"/>
      <c r="BH621" s="35"/>
      <c r="BI621" s="35"/>
      <c r="BJ621" s="35"/>
      <c r="BK621" s="35"/>
      <c r="BL621" s="35"/>
      <c r="BM621" s="35"/>
      <c r="BN621" s="35"/>
      <c r="BO621" s="35"/>
      <c r="BP621" s="44"/>
      <c r="BQ621" s="44"/>
      <c r="BR621" s="44"/>
      <c r="BS621" s="44"/>
      <c r="BT621" s="44"/>
      <c r="BU621" s="159"/>
      <c r="BV621" s="159"/>
      <c r="BW621" s="159"/>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c r="ER621" s="35"/>
      <c r="ES621" s="35"/>
      <c r="ET621" s="35"/>
      <c r="EU621" s="35"/>
      <c r="EV621" s="35"/>
      <c r="EW621" s="35"/>
      <c r="EX621" s="35"/>
      <c r="EY621" s="35"/>
      <c r="EZ621" s="35"/>
      <c r="FA621" s="35"/>
      <c r="FB621" s="35"/>
      <c r="FC621" s="35"/>
      <c r="FD621" s="35"/>
      <c r="FE621" s="35"/>
      <c r="FF621" s="35"/>
      <c r="FG621" s="35"/>
      <c r="FH621" s="35"/>
      <c r="FI621" s="35"/>
      <c r="FJ621" s="35"/>
      <c r="FK621" s="35"/>
      <c r="FL621" s="35"/>
      <c r="FM621" s="35"/>
      <c r="FN621" s="35"/>
      <c r="FO621" s="35"/>
      <c r="FP621" s="35"/>
      <c r="FQ621" s="35"/>
      <c r="FR621" s="35"/>
      <c r="FS621" s="35"/>
      <c r="FT621" s="35"/>
      <c r="FU621" s="35"/>
      <c r="FV621" s="35"/>
      <c r="FW621" s="35"/>
      <c r="FX621" s="35"/>
      <c r="FY621" s="35"/>
      <c r="FZ621" s="35"/>
      <c r="GA621" s="35"/>
      <c r="GB621" s="35"/>
      <c r="GC621" s="35"/>
      <c r="GD621" s="35"/>
      <c r="GE621" s="35"/>
      <c r="GF621" s="35"/>
      <c r="GG621" s="35"/>
      <c r="GH621" s="35"/>
      <c r="GI621" s="35"/>
      <c r="GJ621" s="35"/>
      <c r="GK621" s="35"/>
      <c r="GL621" s="35"/>
      <c r="GM621" s="35"/>
      <c r="GN621" s="35"/>
      <c r="GO621" s="35"/>
      <c r="GP621" s="35"/>
      <c r="GQ621" s="35"/>
      <c r="GR621" s="35"/>
      <c r="GS621" s="35"/>
      <c r="GT621" s="35"/>
      <c r="GU621" s="35"/>
      <c r="GV621" s="35"/>
      <c r="GW621" s="35"/>
      <c r="GX621" s="35"/>
      <c r="GY621" s="35"/>
      <c r="GZ621" s="35"/>
      <c r="HA621" s="35"/>
    </row>
    <row r="622" spans="1:209" s="39" customFormat="1" x14ac:dyDescent="0.25">
      <c r="A622" s="127"/>
      <c r="B622" s="150"/>
      <c r="C622" s="150"/>
      <c r="D622" s="151"/>
      <c r="E622" s="151"/>
      <c r="F622" s="151"/>
      <c r="G622" s="151"/>
      <c r="H622" s="151"/>
      <c r="I622" s="150"/>
      <c r="J622" s="127"/>
      <c r="K622" s="127"/>
      <c r="L622" s="154"/>
      <c r="M622" s="154"/>
      <c r="N622" s="154"/>
      <c r="O622" s="156"/>
      <c r="P622" s="156"/>
      <c r="Q622" s="157"/>
      <c r="R622" s="154"/>
      <c r="S622" s="154"/>
      <c r="T622" s="154"/>
      <c r="U622" s="156"/>
      <c r="V622" s="156"/>
      <c r="W622" s="127"/>
      <c r="X622" s="154"/>
      <c r="Y622" s="154"/>
      <c r="Z622" s="154"/>
      <c r="AA622" s="156"/>
      <c r="AB622" s="156"/>
      <c r="AC622" s="127"/>
      <c r="AD622" s="127"/>
      <c r="AE622" s="162"/>
      <c r="AF622" s="159"/>
      <c r="AG622" s="159"/>
      <c r="AH622" s="160"/>
      <c r="AI622" s="159"/>
      <c r="AJ622" s="159"/>
      <c r="AK622" s="159"/>
      <c r="AL622" s="160"/>
      <c r="AM622" s="159"/>
      <c r="AN622" s="159"/>
      <c r="AO622" s="159"/>
      <c r="AP622" s="44"/>
      <c r="AQ622" s="159"/>
      <c r="AR622" s="159"/>
      <c r="AS622" s="159"/>
      <c r="AT622" s="44"/>
      <c r="AU622" s="159"/>
      <c r="AV622" s="159"/>
      <c r="AW622" s="159"/>
      <c r="AX622" s="44"/>
      <c r="AY622" s="243"/>
      <c r="BA622" s="29"/>
      <c r="BB622" s="40"/>
      <c r="BC622" s="35"/>
      <c r="BD622" s="35"/>
      <c r="BE622" s="35"/>
      <c r="BF622" s="35"/>
      <c r="BG622" s="35"/>
      <c r="BH622" s="35"/>
      <c r="BI622" s="35"/>
      <c r="BJ622" s="35"/>
      <c r="BK622" s="35"/>
      <c r="BL622" s="35"/>
      <c r="BM622" s="35"/>
      <c r="BN622" s="35"/>
      <c r="BO622" s="35"/>
      <c r="BP622" s="44"/>
      <c r="BQ622" s="44"/>
      <c r="BR622" s="44"/>
      <c r="BS622" s="44"/>
      <c r="BT622" s="44"/>
      <c r="BU622" s="159"/>
      <c r="BV622" s="159"/>
      <c r="BW622" s="159"/>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5"/>
      <c r="FJ622" s="35"/>
      <c r="FK622" s="35"/>
      <c r="FL622" s="35"/>
      <c r="FM622" s="35"/>
      <c r="FN622" s="35"/>
      <c r="FO622" s="35"/>
      <c r="FP622" s="35"/>
      <c r="FQ622" s="35"/>
      <c r="FR622" s="35"/>
      <c r="FS622" s="35"/>
      <c r="FT622" s="35"/>
      <c r="FU622" s="35"/>
      <c r="FV622" s="35"/>
      <c r="FW622" s="35"/>
      <c r="FX622" s="35"/>
      <c r="FY622" s="35"/>
      <c r="FZ622" s="35"/>
      <c r="GA622" s="35"/>
      <c r="GB622" s="35"/>
      <c r="GC622" s="35"/>
      <c r="GD622" s="35"/>
      <c r="GE622" s="35"/>
      <c r="GF622" s="35"/>
      <c r="GG622" s="35"/>
      <c r="GH622" s="35"/>
      <c r="GI622" s="35"/>
      <c r="GJ622" s="35"/>
      <c r="GK622" s="35"/>
      <c r="GL622" s="35"/>
      <c r="GM622" s="35"/>
      <c r="GN622" s="35"/>
      <c r="GO622" s="35"/>
      <c r="GP622" s="35"/>
      <c r="GQ622" s="35"/>
      <c r="GR622" s="35"/>
      <c r="GS622" s="35"/>
      <c r="GT622" s="35"/>
      <c r="GU622" s="35"/>
      <c r="GV622" s="35"/>
      <c r="GW622" s="35"/>
      <c r="GX622" s="35"/>
      <c r="GY622" s="35"/>
      <c r="GZ622" s="35"/>
      <c r="HA622" s="35"/>
    </row>
    <row r="623" spans="1:209" s="39" customFormat="1" x14ac:dyDescent="0.25">
      <c r="A623" s="127"/>
      <c r="B623" s="150"/>
      <c r="C623" s="150"/>
      <c r="D623" s="151"/>
      <c r="E623" s="151"/>
      <c r="F623" s="151"/>
      <c r="G623" s="151"/>
      <c r="H623" s="151"/>
      <c r="I623" s="150"/>
      <c r="J623" s="127"/>
      <c r="K623" s="127"/>
      <c r="L623" s="154"/>
      <c r="M623" s="154"/>
      <c r="N623" s="154"/>
      <c r="O623" s="156"/>
      <c r="P623" s="156"/>
      <c r="Q623" s="157"/>
      <c r="R623" s="154"/>
      <c r="S623" s="154"/>
      <c r="T623" s="154"/>
      <c r="U623" s="156"/>
      <c r="V623" s="156"/>
      <c r="W623" s="127"/>
      <c r="X623" s="154"/>
      <c r="Y623" s="154"/>
      <c r="Z623" s="154"/>
      <c r="AA623" s="156"/>
      <c r="AB623" s="156"/>
      <c r="AC623" s="127"/>
      <c r="AD623" s="127"/>
      <c r="AE623" s="162"/>
      <c r="AF623" s="159"/>
      <c r="AG623" s="159"/>
      <c r="AH623" s="160"/>
      <c r="AI623" s="159"/>
      <c r="AJ623" s="159"/>
      <c r="AK623" s="159"/>
      <c r="AL623" s="160"/>
      <c r="AM623" s="159"/>
      <c r="AN623" s="159"/>
      <c r="AO623" s="159"/>
      <c r="AP623" s="44"/>
      <c r="AQ623" s="159"/>
      <c r="AR623" s="159"/>
      <c r="AS623" s="159"/>
      <c r="AT623" s="44"/>
      <c r="AU623" s="159"/>
      <c r="AV623" s="159"/>
      <c r="AW623" s="159"/>
      <c r="AX623" s="44"/>
      <c r="AY623" s="243"/>
      <c r="BA623" s="29"/>
      <c r="BB623" s="40"/>
      <c r="BC623" s="35"/>
      <c r="BD623" s="35"/>
      <c r="BE623" s="35"/>
      <c r="BF623" s="35"/>
      <c r="BG623" s="35"/>
      <c r="BH623" s="35"/>
      <c r="BI623" s="35"/>
      <c r="BJ623" s="35"/>
      <c r="BK623" s="35"/>
      <c r="BL623" s="35"/>
      <c r="BM623" s="35"/>
      <c r="BN623" s="35"/>
      <c r="BO623" s="35"/>
      <c r="BP623" s="44"/>
      <c r="BQ623" s="44"/>
      <c r="BR623" s="44"/>
      <c r="BS623" s="44"/>
      <c r="BT623" s="44"/>
      <c r="BU623" s="159"/>
      <c r="BV623" s="159"/>
      <c r="BW623" s="159"/>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c r="ER623" s="35"/>
      <c r="ES623" s="35"/>
      <c r="ET623" s="35"/>
      <c r="EU623" s="35"/>
      <c r="EV623" s="35"/>
      <c r="EW623" s="35"/>
      <c r="EX623" s="35"/>
      <c r="EY623" s="35"/>
      <c r="EZ623" s="35"/>
      <c r="FA623" s="35"/>
      <c r="FB623" s="35"/>
      <c r="FC623" s="35"/>
      <c r="FD623" s="35"/>
      <c r="FE623" s="35"/>
      <c r="FF623" s="35"/>
      <c r="FG623" s="35"/>
      <c r="FH623" s="35"/>
      <c r="FI623" s="35"/>
      <c r="FJ623" s="35"/>
      <c r="FK623" s="35"/>
      <c r="FL623" s="35"/>
      <c r="FM623" s="35"/>
      <c r="FN623" s="35"/>
      <c r="FO623" s="35"/>
      <c r="FP623" s="35"/>
      <c r="FQ623" s="35"/>
      <c r="FR623" s="35"/>
      <c r="FS623" s="35"/>
      <c r="FT623" s="35"/>
      <c r="FU623" s="35"/>
      <c r="FV623" s="35"/>
      <c r="FW623" s="35"/>
      <c r="FX623" s="35"/>
      <c r="FY623" s="35"/>
      <c r="FZ623" s="35"/>
      <c r="GA623" s="35"/>
      <c r="GB623" s="35"/>
      <c r="GC623" s="35"/>
      <c r="GD623" s="35"/>
      <c r="GE623" s="35"/>
      <c r="GF623" s="35"/>
      <c r="GG623" s="35"/>
      <c r="GH623" s="35"/>
      <c r="GI623" s="35"/>
      <c r="GJ623" s="35"/>
      <c r="GK623" s="35"/>
      <c r="GL623" s="35"/>
      <c r="GM623" s="35"/>
      <c r="GN623" s="35"/>
      <c r="GO623" s="35"/>
      <c r="GP623" s="35"/>
      <c r="GQ623" s="35"/>
      <c r="GR623" s="35"/>
      <c r="GS623" s="35"/>
      <c r="GT623" s="35"/>
      <c r="GU623" s="35"/>
      <c r="GV623" s="35"/>
      <c r="GW623" s="35"/>
      <c r="GX623" s="35"/>
      <c r="GY623" s="35"/>
      <c r="GZ623" s="35"/>
      <c r="HA623" s="35"/>
    </row>
    <row r="624" spans="1:209" s="39" customFormat="1" x14ac:dyDescent="0.25">
      <c r="A624" s="127"/>
      <c r="B624" s="150"/>
      <c r="C624" s="150"/>
      <c r="D624" s="151"/>
      <c r="E624" s="151"/>
      <c r="F624" s="151"/>
      <c r="G624" s="151"/>
      <c r="H624" s="151"/>
      <c r="I624" s="150"/>
      <c r="J624" s="127"/>
      <c r="K624" s="127"/>
      <c r="L624" s="154"/>
      <c r="M624" s="154"/>
      <c r="N624" s="154"/>
      <c r="O624" s="156"/>
      <c r="P624" s="156"/>
      <c r="Q624" s="157"/>
      <c r="R624" s="154"/>
      <c r="S624" s="154"/>
      <c r="T624" s="154"/>
      <c r="U624" s="156"/>
      <c r="V624" s="156"/>
      <c r="W624" s="127"/>
      <c r="X624" s="154"/>
      <c r="Y624" s="154"/>
      <c r="Z624" s="154"/>
      <c r="AA624" s="156"/>
      <c r="AB624" s="156"/>
      <c r="AC624" s="127"/>
      <c r="AD624" s="127"/>
      <c r="AE624" s="162"/>
      <c r="AF624" s="159"/>
      <c r="AG624" s="159"/>
      <c r="AH624" s="160"/>
      <c r="AI624" s="159"/>
      <c r="AJ624" s="159"/>
      <c r="AK624" s="159"/>
      <c r="AL624" s="160"/>
      <c r="AM624" s="159"/>
      <c r="AN624" s="159"/>
      <c r="AO624" s="159"/>
      <c r="AP624" s="44"/>
      <c r="AQ624" s="159"/>
      <c r="AR624" s="159"/>
      <c r="AS624" s="159"/>
      <c r="AT624" s="44"/>
      <c r="AU624" s="159"/>
      <c r="AV624" s="159"/>
      <c r="AW624" s="159"/>
      <c r="AX624" s="44"/>
      <c r="AY624" s="243"/>
      <c r="BA624" s="29"/>
      <c r="BB624" s="40"/>
      <c r="BC624" s="35"/>
      <c r="BD624" s="35"/>
      <c r="BE624" s="35"/>
      <c r="BF624" s="35"/>
      <c r="BG624" s="35"/>
      <c r="BH624" s="35"/>
      <c r="BI624" s="35"/>
      <c r="BJ624" s="35"/>
      <c r="BK624" s="35"/>
      <c r="BL624" s="35"/>
      <c r="BM624" s="35"/>
      <c r="BN624" s="35"/>
      <c r="BO624" s="35"/>
      <c r="BP624" s="44"/>
      <c r="BQ624" s="44"/>
      <c r="BR624" s="44"/>
      <c r="BS624" s="44"/>
      <c r="BT624" s="44"/>
      <c r="BU624" s="159"/>
      <c r="BV624" s="159"/>
      <c r="BW624" s="159"/>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c r="FY624" s="35"/>
      <c r="FZ624" s="35"/>
      <c r="GA624" s="35"/>
      <c r="GB624" s="35"/>
      <c r="GC624" s="35"/>
      <c r="GD624" s="35"/>
      <c r="GE624" s="35"/>
      <c r="GF624" s="35"/>
      <c r="GG624" s="35"/>
      <c r="GH624" s="35"/>
      <c r="GI624" s="35"/>
      <c r="GJ624" s="35"/>
      <c r="GK624" s="35"/>
      <c r="GL624" s="35"/>
      <c r="GM624" s="35"/>
      <c r="GN624" s="35"/>
      <c r="GO624" s="35"/>
      <c r="GP624" s="35"/>
      <c r="GQ624" s="35"/>
      <c r="GR624" s="35"/>
      <c r="GS624" s="35"/>
      <c r="GT624" s="35"/>
      <c r="GU624" s="35"/>
      <c r="GV624" s="35"/>
      <c r="GW624" s="35"/>
      <c r="GX624" s="35"/>
      <c r="GY624" s="35"/>
      <c r="GZ624" s="35"/>
      <c r="HA624" s="35"/>
    </row>
    <row r="625" spans="1:209" s="39" customFormat="1" x14ac:dyDescent="0.25">
      <c r="A625" s="127"/>
      <c r="B625" s="150"/>
      <c r="C625" s="150"/>
      <c r="D625" s="151"/>
      <c r="E625" s="151"/>
      <c r="F625" s="151"/>
      <c r="G625" s="151"/>
      <c r="H625" s="151"/>
      <c r="I625" s="150"/>
      <c r="J625" s="127"/>
      <c r="K625" s="127"/>
      <c r="L625" s="154"/>
      <c r="M625" s="154"/>
      <c r="N625" s="154"/>
      <c r="O625" s="156"/>
      <c r="P625" s="156"/>
      <c r="Q625" s="157"/>
      <c r="R625" s="154"/>
      <c r="S625" s="154"/>
      <c r="T625" s="154"/>
      <c r="U625" s="156"/>
      <c r="V625" s="156"/>
      <c r="W625" s="127"/>
      <c r="X625" s="154"/>
      <c r="Y625" s="154"/>
      <c r="Z625" s="154"/>
      <c r="AA625" s="156"/>
      <c r="AB625" s="156"/>
      <c r="AC625" s="127"/>
      <c r="AD625" s="127"/>
      <c r="AE625" s="162"/>
      <c r="AF625" s="159"/>
      <c r="AG625" s="159"/>
      <c r="AH625" s="160"/>
      <c r="AI625" s="159"/>
      <c r="AJ625" s="159"/>
      <c r="AK625" s="159"/>
      <c r="AL625" s="160"/>
      <c r="AM625" s="159"/>
      <c r="AN625" s="159"/>
      <c r="AO625" s="159"/>
      <c r="AP625" s="44"/>
      <c r="AQ625" s="159"/>
      <c r="AR625" s="159"/>
      <c r="AS625" s="159"/>
      <c r="AT625" s="44"/>
      <c r="AU625" s="159"/>
      <c r="AV625" s="159"/>
      <c r="AW625" s="159"/>
      <c r="AX625" s="44"/>
      <c r="AY625" s="243"/>
      <c r="BA625" s="29"/>
      <c r="BB625" s="40"/>
      <c r="BC625" s="35"/>
      <c r="BD625" s="35"/>
      <c r="BE625" s="35"/>
      <c r="BF625" s="35"/>
      <c r="BG625" s="35"/>
      <c r="BH625" s="35"/>
      <c r="BI625" s="35"/>
      <c r="BJ625" s="35"/>
      <c r="BK625" s="35"/>
      <c r="BL625" s="35"/>
      <c r="BM625" s="35"/>
      <c r="BN625" s="35"/>
      <c r="BO625" s="35"/>
      <c r="BP625" s="44"/>
      <c r="BQ625" s="44"/>
      <c r="BR625" s="44"/>
      <c r="BS625" s="44"/>
      <c r="BT625" s="44"/>
      <c r="BU625" s="159"/>
      <c r="BV625" s="159"/>
      <c r="BW625" s="159"/>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M625" s="35"/>
      <c r="EN625" s="35"/>
      <c r="EO625" s="35"/>
      <c r="EP625" s="35"/>
      <c r="EQ625" s="35"/>
      <c r="ER625" s="35"/>
      <c r="ES625" s="35"/>
      <c r="ET625" s="35"/>
      <c r="EU625" s="35"/>
      <c r="EV625" s="35"/>
      <c r="EW625" s="35"/>
      <c r="EX625" s="35"/>
      <c r="EY625" s="35"/>
      <c r="EZ625" s="35"/>
      <c r="FA625" s="35"/>
      <c r="FB625" s="35"/>
      <c r="FC625" s="35"/>
      <c r="FD625" s="35"/>
      <c r="FE625" s="35"/>
      <c r="FF625" s="35"/>
      <c r="FG625" s="35"/>
      <c r="FH625" s="35"/>
      <c r="FI625" s="35"/>
      <c r="FJ625" s="35"/>
      <c r="FK625" s="35"/>
      <c r="FL625" s="35"/>
      <c r="FM625" s="35"/>
      <c r="FN625" s="35"/>
      <c r="FO625" s="35"/>
      <c r="FP625" s="35"/>
      <c r="FQ625" s="35"/>
      <c r="FR625" s="35"/>
      <c r="FS625" s="35"/>
      <c r="FT625" s="35"/>
      <c r="FU625" s="35"/>
      <c r="FV625" s="35"/>
      <c r="FW625" s="35"/>
      <c r="FX625" s="35"/>
      <c r="FY625" s="35"/>
      <c r="FZ625" s="35"/>
      <c r="GA625" s="35"/>
      <c r="GB625" s="35"/>
      <c r="GC625" s="35"/>
      <c r="GD625" s="35"/>
      <c r="GE625" s="35"/>
      <c r="GF625" s="35"/>
      <c r="GG625" s="35"/>
      <c r="GH625" s="35"/>
      <c r="GI625" s="35"/>
      <c r="GJ625" s="35"/>
      <c r="GK625" s="35"/>
      <c r="GL625" s="35"/>
      <c r="GM625" s="35"/>
      <c r="GN625" s="35"/>
      <c r="GO625" s="35"/>
      <c r="GP625" s="35"/>
      <c r="GQ625" s="35"/>
      <c r="GR625" s="35"/>
      <c r="GS625" s="35"/>
      <c r="GT625" s="35"/>
      <c r="GU625" s="35"/>
      <c r="GV625" s="35"/>
      <c r="GW625" s="35"/>
      <c r="GX625" s="35"/>
      <c r="GY625" s="35"/>
      <c r="GZ625" s="35"/>
      <c r="HA625" s="35"/>
    </row>
    <row r="626" spans="1:209" s="39" customFormat="1" x14ac:dyDescent="0.25">
      <c r="A626" s="127"/>
      <c r="B626" s="150"/>
      <c r="C626" s="150"/>
      <c r="D626" s="151"/>
      <c r="E626" s="151"/>
      <c r="F626" s="151"/>
      <c r="G626" s="151"/>
      <c r="H626" s="151"/>
      <c r="I626" s="150"/>
      <c r="J626" s="127"/>
      <c r="K626" s="127"/>
      <c r="L626" s="154"/>
      <c r="M626" s="154"/>
      <c r="N626" s="154"/>
      <c r="O626" s="156"/>
      <c r="P626" s="156"/>
      <c r="Q626" s="157"/>
      <c r="R626" s="154"/>
      <c r="S626" s="154"/>
      <c r="T626" s="154"/>
      <c r="U626" s="156"/>
      <c r="V626" s="156"/>
      <c r="W626" s="127"/>
      <c r="X626" s="154"/>
      <c r="Y626" s="154"/>
      <c r="Z626" s="154"/>
      <c r="AA626" s="156"/>
      <c r="AB626" s="156"/>
      <c r="AC626" s="127"/>
      <c r="AD626" s="127"/>
      <c r="AE626" s="162"/>
      <c r="AF626" s="159"/>
      <c r="AG626" s="159"/>
      <c r="AH626" s="160"/>
      <c r="AI626" s="159"/>
      <c r="AJ626" s="159"/>
      <c r="AK626" s="159"/>
      <c r="AL626" s="160"/>
      <c r="AM626" s="159"/>
      <c r="AN626" s="159"/>
      <c r="AO626" s="159"/>
      <c r="AP626" s="44"/>
      <c r="AQ626" s="159"/>
      <c r="AR626" s="159"/>
      <c r="AS626" s="159"/>
      <c r="AT626" s="44"/>
      <c r="AU626" s="159"/>
      <c r="AV626" s="159"/>
      <c r="AW626" s="159"/>
      <c r="AX626" s="44"/>
      <c r="AY626" s="243"/>
      <c r="BA626" s="29"/>
      <c r="BB626" s="40"/>
      <c r="BC626" s="35"/>
      <c r="BD626" s="35"/>
      <c r="BE626" s="35"/>
      <c r="BF626" s="35"/>
      <c r="BG626" s="35"/>
      <c r="BH626" s="35"/>
      <c r="BI626" s="35"/>
      <c r="BJ626" s="35"/>
      <c r="BK626" s="35"/>
      <c r="BL626" s="35"/>
      <c r="BM626" s="35"/>
      <c r="BN626" s="35"/>
      <c r="BO626" s="35"/>
      <c r="BP626" s="44"/>
      <c r="BQ626" s="44"/>
      <c r="BR626" s="44"/>
      <c r="BS626" s="44"/>
      <c r="BT626" s="44"/>
      <c r="BU626" s="159"/>
      <c r="BV626" s="159"/>
      <c r="BW626" s="159"/>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5"/>
      <c r="FJ626" s="35"/>
      <c r="FK626" s="35"/>
      <c r="FL626" s="35"/>
      <c r="FM626" s="35"/>
      <c r="FN626" s="35"/>
      <c r="FO626" s="35"/>
      <c r="FP626" s="35"/>
      <c r="FQ626" s="35"/>
      <c r="FR626" s="35"/>
      <c r="FS626" s="35"/>
      <c r="FT626" s="35"/>
      <c r="FU626" s="35"/>
      <c r="FV626" s="35"/>
      <c r="FW626" s="35"/>
      <c r="FX626" s="35"/>
      <c r="FY626" s="35"/>
      <c r="FZ626" s="35"/>
      <c r="GA626" s="35"/>
      <c r="GB626" s="35"/>
      <c r="GC626" s="35"/>
      <c r="GD626" s="35"/>
      <c r="GE626" s="35"/>
      <c r="GF626" s="35"/>
      <c r="GG626" s="35"/>
      <c r="GH626" s="35"/>
      <c r="GI626" s="35"/>
      <c r="GJ626" s="35"/>
      <c r="GK626" s="35"/>
      <c r="GL626" s="35"/>
      <c r="GM626" s="35"/>
      <c r="GN626" s="35"/>
      <c r="GO626" s="35"/>
      <c r="GP626" s="35"/>
      <c r="GQ626" s="35"/>
      <c r="GR626" s="35"/>
      <c r="GS626" s="35"/>
      <c r="GT626" s="35"/>
      <c r="GU626" s="35"/>
      <c r="GV626" s="35"/>
      <c r="GW626" s="35"/>
      <c r="GX626" s="35"/>
      <c r="GY626" s="35"/>
      <c r="GZ626" s="35"/>
      <c r="HA626" s="35"/>
    </row>
    <row r="627" spans="1:209" s="39" customFormat="1" x14ac:dyDescent="0.25">
      <c r="A627" s="127"/>
      <c r="B627" s="150"/>
      <c r="C627" s="150"/>
      <c r="D627" s="151"/>
      <c r="E627" s="151"/>
      <c r="F627" s="151"/>
      <c r="G627" s="151"/>
      <c r="H627" s="151"/>
      <c r="I627" s="150"/>
      <c r="J627" s="127"/>
      <c r="K627" s="127"/>
      <c r="L627" s="154"/>
      <c r="M627" s="154"/>
      <c r="N627" s="154"/>
      <c r="O627" s="156"/>
      <c r="P627" s="156"/>
      <c r="Q627" s="157"/>
      <c r="R627" s="154"/>
      <c r="S627" s="154"/>
      <c r="T627" s="154"/>
      <c r="U627" s="156"/>
      <c r="V627" s="156"/>
      <c r="W627" s="127"/>
      <c r="X627" s="154"/>
      <c r="Y627" s="154"/>
      <c r="Z627" s="154"/>
      <c r="AA627" s="156"/>
      <c r="AB627" s="156"/>
      <c r="AC627" s="127"/>
      <c r="AD627" s="127"/>
      <c r="AE627" s="162"/>
      <c r="AF627" s="159"/>
      <c r="AG627" s="159"/>
      <c r="AH627" s="160"/>
      <c r="AI627" s="159"/>
      <c r="AJ627" s="159"/>
      <c r="AK627" s="159"/>
      <c r="AL627" s="160"/>
      <c r="AM627" s="159"/>
      <c r="AN627" s="159"/>
      <c r="AO627" s="159"/>
      <c r="AP627" s="44"/>
      <c r="AQ627" s="159"/>
      <c r="AR627" s="159"/>
      <c r="AS627" s="159"/>
      <c r="AT627" s="44"/>
      <c r="AU627" s="159"/>
      <c r="AV627" s="159"/>
      <c r="AW627" s="159"/>
      <c r="AX627" s="44"/>
      <c r="AY627" s="243"/>
      <c r="BA627" s="29"/>
      <c r="BB627" s="40"/>
      <c r="BC627" s="35"/>
      <c r="BD627" s="35"/>
      <c r="BE627" s="35"/>
      <c r="BF627" s="35"/>
      <c r="BG627" s="35"/>
      <c r="BH627" s="35"/>
      <c r="BI627" s="35"/>
      <c r="BJ627" s="35"/>
      <c r="BK627" s="35"/>
      <c r="BL627" s="35"/>
      <c r="BM627" s="35"/>
      <c r="BN627" s="35"/>
      <c r="BO627" s="35"/>
      <c r="BP627" s="44"/>
      <c r="BQ627" s="44"/>
      <c r="BR627" s="44"/>
      <c r="BS627" s="44"/>
      <c r="BT627" s="44"/>
      <c r="BU627" s="159"/>
      <c r="BV627" s="159"/>
      <c r="BW627" s="159"/>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5"/>
      <c r="ER627" s="35"/>
      <c r="ES627" s="35"/>
      <c r="ET627" s="35"/>
      <c r="EU627" s="35"/>
      <c r="EV627" s="35"/>
      <c r="EW627" s="35"/>
      <c r="EX627" s="35"/>
      <c r="EY627" s="35"/>
      <c r="EZ627" s="35"/>
      <c r="FA627" s="35"/>
      <c r="FB627" s="35"/>
      <c r="FC627" s="35"/>
      <c r="FD627" s="35"/>
      <c r="FE627" s="35"/>
      <c r="FF627" s="35"/>
      <c r="FG627" s="35"/>
      <c r="FH627" s="35"/>
      <c r="FI627" s="35"/>
      <c r="FJ627" s="35"/>
      <c r="FK627" s="35"/>
      <c r="FL627" s="35"/>
      <c r="FM627" s="35"/>
      <c r="FN627" s="35"/>
      <c r="FO627" s="35"/>
      <c r="FP627" s="35"/>
      <c r="FQ627" s="35"/>
      <c r="FR627" s="35"/>
      <c r="FS627" s="35"/>
      <c r="FT627" s="35"/>
      <c r="FU627" s="35"/>
      <c r="FV627" s="35"/>
      <c r="FW627" s="35"/>
      <c r="FX627" s="35"/>
      <c r="FY627" s="35"/>
      <c r="FZ627" s="35"/>
      <c r="GA627" s="35"/>
      <c r="GB627" s="35"/>
      <c r="GC627" s="35"/>
      <c r="GD627" s="35"/>
      <c r="GE627" s="35"/>
      <c r="GF627" s="35"/>
      <c r="GG627" s="35"/>
      <c r="GH627" s="35"/>
      <c r="GI627" s="35"/>
      <c r="GJ627" s="35"/>
      <c r="GK627" s="35"/>
      <c r="GL627" s="35"/>
      <c r="GM627" s="35"/>
      <c r="GN627" s="35"/>
      <c r="GO627" s="35"/>
      <c r="GP627" s="35"/>
      <c r="GQ627" s="35"/>
      <c r="GR627" s="35"/>
      <c r="GS627" s="35"/>
      <c r="GT627" s="35"/>
      <c r="GU627" s="35"/>
      <c r="GV627" s="35"/>
      <c r="GW627" s="35"/>
      <c r="GX627" s="35"/>
      <c r="GY627" s="35"/>
      <c r="GZ627" s="35"/>
      <c r="HA627" s="35"/>
    </row>
    <row r="628" spans="1:209" s="39" customFormat="1" x14ac:dyDescent="0.25">
      <c r="A628" s="127"/>
      <c r="B628" s="150"/>
      <c r="C628" s="150"/>
      <c r="D628" s="151"/>
      <c r="E628" s="151"/>
      <c r="F628" s="151"/>
      <c r="G628" s="151"/>
      <c r="H628" s="151"/>
      <c r="I628" s="150"/>
      <c r="J628" s="127"/>
      <c r="K628" s="127"/>
      <c r="L628" s="154"/>
      <c r="M628" s="154"/>
      <c r="N628" s="154"/>
      <c r="O628" s="156"/>
      <c r="P628" s="156"/>
      <c r="Q628" s="157"/>
      <c r="R628" s="154"/>
      <c r="S628" s="154"/>
      <c r="T628" s="154"/>
      <c r="U628" s="156"/>
      <c r="V628" s="156"/>
      <c r="W628" s="127"/>
      <c r="X628" s="154"/>
      <c r="Y628" s="154"/>
      <c r="Z628" s="154"/>
      <c r="AA628" s="156"/>
      <c r="AB628" s="156"/>
      <c r="AC628" s="127"/>
      <c r="AD628" s="127"/>
      <c r="AE628" s="162"/>
      <c r="AF628" s="159"/>
      <c r="AG628" s="159"/>
      <c r="AH628" s="160"/>
      <c r="AI628" s="159"/>
      <c r="AJ628" s="159"/>
      <c r="AK628" s="159"/>
      <c r="AL628" s="160"/>
      <c r="AM628" s="159"/>
      <c r="AN628" s="159"/>
      <c r="AO628" s="159"/>
      <c r="AP628" s="44"/>
      <c r="AQ628" s="159"/>
      <c r="AR628" s="159"/>
      <c r="AS628" s="159"/>
      <c r="AT628" s="44"/>
      <c r="AU628" s="159"/>
      <c r="AV628" s="159"/>
      <c r="AW628" s="159"/>
      <c r="AX628" s="44"/>
      <c r="AY628" s="243"/>
      <c r="BA628" s="29"/>
      <c r="BB628" s="40"/>
      <c r="BC628" s="35"/>
      <c r="BD628" s="35"/>
      <c r="BE628" s="35"/>
      <c r="BF628" s="35"/>
      <c r="BG628" s="35"/>
      <c r="BH628" s="35"/>
      <c r="BI628" s="35"/>
      <c r="BJ628" s="35"/>
      <c r="BK628" s="35"/>
      <c r="BL628" s="35"/>
      <c r="BM628" s="35"/>
      <c r="BN628" s="35"/>
      <c r="BO628" s="35"/>
      <c r="BP628" s="44"/>
      <c r="BQ628" s="44"/>
      <c r="BR628" s="44"/>
      <c r="BS628" s="44"/>
      <c r="BT628" s="44"/>
      <c r="BU628" s="159"/>
      <c r="BV628" s="159"/>
      <c r="BW628" s="159"/>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M628" s="35"/>
      <c r="EN628" s="35"/>
      <c r="EO628" s="35"/>
      <c r="EP628" s="35"/>
      <c r="EQ628" s="35"/>
      <c r="ER628" s="35"/>
      <c r="ES628" s="35"/>
      <c r="ET628" s="35"/>
      <c r="EU628" s="35"/>
      <c r="EV628" s="35"/>
      <c r="EW628" s="35"/>
      <c r="EX628" s="35"/>
      <c r="EY628" s="35"/>
      <c r="EZ628" s="35"/>
      <c r="FA628" s="35"/>
      <c r="FB628" s="35"/>
      <c r="FC628" s="35"/>
      <c r="FD628" s="35"/>
      <c r="FE628" s="35"/>
      <c r="FF628" s="35"/>
      <c r="FG628" s="35"/>
      <c r="FH628" s="35"/>
      <c r="FI628" s="35"/>
      <c r="FJ628" s="35"/>
      <c r="FK628" s="35"/>
      <c r="FL628" s="35"/>
      <c r="FM628" s="35"/>
      <c r="FN628" s="35"/>
      <c r="FO628" s="35"/>
      <c r="FP628" s="35"/>
      <c r="FQ628" s="35"/>
      <c r="FR628" s="35"/>
      <c r="FS628" s="35"/>
      <c r="FT628" s="35"/>
      <c r="FU628" s="35"/>
      <c r="FV628" s="35"/>
      <c r="FW628" s="35"/>
      <c r="FX628" s="35"/>
      <c r="FY628" s="35"/>
      <c r="FZ628" s="35"/>
      <c r="GA628" s="35"/>
      <c r="GB628" s="35"/>
      <c r="GC628" s="35"/>
      <c r="GD628" s="35"/>
      <c r="GE628" s="35"/>
      <c r="GF628" s="35"/>
      <c r="GG628" s="35"/>
      <c r="GH628" s="35"/>
      <c r="GI628" s="35"/>
      <c r="GJ628" s="35"/>
      <c r="GK628" s="35"/>
      <c r="GL628" s="35"/>
      <c r="GM628" s="35"/>
      <c r="GN628" s="35"/>
      <c r="GO628" s="35"/>
      <c r="GP628" s="35"/>
      <c r="GQ628" s="35"/>
      <c r="GR628" s="35"/>
      <c r="GS628" s="35"/>
      <c r="GT628" s="35"/>
      <c r="GU628" s="35"/>
      <c r="GV628" s="35"/>
      <c r="GW628" s="35"/>
      <c r="GX628" s="35"/>
      <c r="GY628" s="35"/>
      <c r="GZ628" s="35"/>
      <c r="HA628" s="35"/>
    </row>
    <row r="629" spans="1:209" s="39" customFormat="1" x14ac:dyDescent="0.25">
      <c r="A629" s="127"/>
      <c r="B629" s="150"/>
      <c r="C629" s="150"/>
      <c r="D629" s="151"/>
      <c r="E629" s="151"/>
      <c r="F629" s="151"/>
      <c r="G629" s="151"/>
      <c r="H629" s="151"/>
      <c r="I629" s="150"/>
      <c r="J629" s="127"/>
      <c r="K629" s="127"/>
      <c r="L629" s="154"/>
      <c r="M629" s="154"/>
      <c r="N629" s="154"/>
      <c r="O629" s="156"/>
      <c r="P629" s="156"/>
      <c r="Q629" s="157"/>
      <c r="R629" s="154"/>
      <c r="S629" s="154"/>
      <c r="T629" s="154"/>
      <c r="U629" s="156"/>
      <c r="V629" s="156"/>
      <c r="W629" s="127"/>
      <c r="X629" s="154"/>
      <c r="Y629" s="154"/>
      <c r="Z629" s="154"/>
      <c r="AA629" s="156"/>
      <c r="AB629" s="156"/>
      <c r="AC629" s="127"/>
      <c r="AD629" s="127"/>
      <c r="AE629" s="162"/>
      <c r="AF629" s="159"/>
      <c r="AG629" s="159"/>
      <c r="AH629" s="160"/>
      <c r="AI629" s="159"/>
      <c r="AJ629" s="159"/>
      <c r="AK629" s="159"/>
      <c r="AL629" s="160"/>
      <c r="AM629" s="159"/>
      <c r="AN629" s="159"/>
      <c r="AO629" s="159"/>
      <c r="AP629" s="44"/>
      <c r="AQ629" s="159"/>
      <c r="AR629" s="159"/>
      <c r="AS629" s="159"/>
      <c r="AT629" s="44"/>
      <c r="AU629" s="159"/>
      <c r="AV629" s="159"/>
      <c r="AW629" s="159"/>
      <c r="AX629" s="44"/>
      <c r="AY629" s="243"/>
      <c r="BA629" s="29"/>
      <c r="BB629" s="40"/>
      <c r="BC629" s="35"/>
      <c r="BD629" s="35"/>
      <c r="BE629" s="35"/>
      <c r="BF629" s="35"/>
      <c r="BG629" s="35"/>
      <c r="BH629" s="35"/>
      <c r="BI629" s="35"/>
      <c r="BJ629" s="35"/>
      <c r="BK629" s="35"/>
      <c r="BL629" s="35"/>
      <c r="BM629" s="35"/>
      <c r="BN629" s="35"/>
      <c r="BO629" s="35"/>
      <c r="BP629" s="44"/>
      <c r="BQ629" s="44"/>
      <c r="BR629" s="44"/>
      <c r="BS629" s="44"/>
      <c r="BT629" s="44"/>
      <c r="BU629" s="159"/>
      <c r="BV629" s="159"/>
      <c r="BW629" s="159"/>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M629" s="35"/>
      <c r="EN629" s="35"/>
      <c r="EO629" s="35"/>
      <c r="EP629" s="35"/>
      <c r="EQ629" s="35"/>
      <c r="ER629" s="35"/>
      <c r="ES629" s="35"/>
      <c r="ET629" s="35"/>
      <c r="EU629" s="35"/>
      <c r="EV629" s="35"/>
      <c r="EW629" s="35"/>
      <c r="EX629" s="35"/>
      <c r="EY629" s="35"/>
      <c r="EZ629" s="35"/>
      <c r="FA629" s="35"/>
      <c r="FB629" s="35"/>
      <c r="FC629" s="35"/>
      <c r="FD629" s="35"/>
      <c r="FE629" s="35"/>
      <c r="FF629" s="35"/>
      <c r="FG629" s="35"/>
      <c r="FH629" s="35"/>
      <c r="FI629" s="35"/>
      <c r="FJ629" s="35"/>
      <c r="FK629" s="35"/>
      <c r="FL629" s="35"/>
      <c r="FM629" s="35"/>
      <c r="FN629" s="35"/>
      <c r="FO629" s="35"/>
      <c r="FP629" s="35"/>
      <c r="FQ629" s="35"/>
      <c r="FR629" s="35"/>
      <c r="FS629" s="35"/>
      <c r="FT629" s="35"/>
      <c r="FU629" s="35"/>
      <c r="FV629" s="35"/>
      <c r="FW629" s="35"/>
      <c r="FX629" s="35"/>
      <c r="FY629" s="35"/>
      <c r="FZ629" s="35"/>
      <c r="GA629" s="35"/>
      <c r="GB629" s="35"/>
      <c r="GC629" s="35"/>
      <c r="GD629" s="35"/>
      <c r="GE629" s="35"/>
      <c r="GF629" s="35"/>
      <c r="GG629" s="35"/>
      <c r="GH629" s="35"/>
      <c r="GI629" s="35"/>
      <c r="GJ629" s="35"/>
      <c r="GK629" s="35"/>
      <c r="GL629" s="35"/>
      <c r="GM629" s="35"/>
      <c r="GN629" s="35"/>
      <c r="GO629" s="35"/>
      <c r="GP629" s="35"/>
      <c r="GQ629" s="35"/>
      <c r="GR629" s="35"/>
      <c r="GS629" s="35"/>
      <c r="GT629" s="35"/>
      <c r="GU629" s="35"/>
      <c r="GV629" s="35"/>
      <c r="GW629" s="35"/>
      <c r="GX629" s="35"/>
      <c r="GY629" s="35"/>
      <c r="GZ629" s="35"/>
      <c r="HA629" s="35"/>
    </row>
    <row r="630" spans="1:209" s="39" customFormat="1" x14ac:dyDescent="0.25">
      <c r="A630" s="127"/>
      <c r="B630" s="150"/>
      <c r="C630" s="150"/>
      <c r="D630" s="151"/>
      <c r="E630" s="151"/>
      <c r="F630" s="151"/>
      <c r="G630" s="151"/>
      <c r="H630" s="151"/>
      <c r="I630" s="150"/>
      <c r="J630" s="127"/>
      <c r="K630" s="127"/>
      <c r="L630" s="154"/>
      <c r="M630" s="154"/>
      <c r="N630" s="154"/>
      <c r="O630" s="156"/>
      <c r="P630" s="156"/>
      <c r="Q630" s="157"/>
      <c r="R630" s="154"/>
      <c r="S630" s="154"/>
      <c r="T630" s="154"/>
      <c r="U630" s="156"/>
      <c r="V630" s="156"/>
      <c r="W630" s="127"/>
      <c r="X630" s="154"/>
      <c r="Y630" s="154"/>
      <c r="Z630" s="154"/>
      <c r="AA630" s="156"/>
      <c r="AB630" s="156"/>
      <c r="AC630" s="127"/>
      <c r="AD630" s="127"/>
      <c r="AE630" s="162"/>
      <c r="AF630" s="159"/>
      <c r="AG630" s="159"/>
      <c r="AH630" s="160"/>
      <c r="AI630" s="159"/>
      <c r="AJ630" s="159"/>
      <c r="AK630" s="159"/>
      <c r="AL630" s="160"/>
      <c r="AM630" s="159"/>
      <c r="AN630" s="159"/>
      <c r="AO630" s="159"/>
      <c r="AP630" s="44"/>
      <c r="AQ630" s="159"/>
      <c r="AR630" s="159"/>
      <c r="AS630" s="159"/>
      <c r="AT630" s="44"/>
      <c r="AU630" s="159"/>
      <c r="AV630" s="159"/>
      <c r="AW630" s="159"/>
      <c r="AX630" s="44"/>
      <c r="AY630" s="243"/>
      <c r="BA630" s="29"/>
      <c r="BB630" s="40"/>
      <c r="BC630" s="35"/>
      <c r="BD630" s="35"/>
      <c r="BE630" s="35"/>
      <c r="BF630" s="35"/>
      <c r="BG630" s="35"/>
      <c r="BH630" s="35"/>
      <c r="BI630" s="35"/>
      <c r="BJ630" s="35"/>
      <c r="BK630" s="35"/>
      <c r="BL630" s="35"/>
      <c r="BM630" s="35"/>
      <c r="BN630" s="35"/>
      <c r="BO630" s="35"/>
      <c r="BP630" s="44"/>
      <c r="BQ630" s="44"/>
      <c r="BR630" s="44"/>
      <c r="BS630" s="44"/>
      <c r="BT630" s="44"/>
      <c r="BU630" s="159"/>
      <c r="BV630" s="159"/>
      <c r="BW630" s="159"/>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35"/>
      <c r="FU630" s="35"/>
      <c r="FV630" s="35"/>
      <c r="FW630" s="35"/>
      <c r="FX630" s="35"/>
      <c r="FY630" s="35"/>
      <c r="FZ630" s="35"/>
      <c r="GA630" s="35"/>
      <c r="GB630" s="35"/>
      <c r="GC630" s="35"/>
      <c r="GD630" s="35"/>
      <c r="GE630" s="35"/>
      <c r="GF630" s="35"/>
      <c r="GG630" s="35"/>
      <c r="GH630" s="35"/>
      <c r="GI630" s="35"/>
      <c r="GJ630" s="35"/>
      <c r="GK630" s="35"/>
      <c r="GL630" s="35"/>
      <c r="GM630" s="35"/>
      <c r="GN630" s="35"/>
      <c r="GO630" s="35"/>
      <c r="GP630" s="35"/>
      <c r="GQ630" s="35"/>
      <c r="GR630" s="35"/>
      <c r="GS630" s="35"/>
      <c r="GT630" s="35"/>
      <c r="GU630" s="35"/>
      <c r="GV630" s="35"/>
      <c r="GW630" s="35"/>
      <c r="GX630" s="35"/>
      <c r="GY630" s="35"/>
      <c r="GZ630" s="35"/>
      <c r="HA630" s="35"/>
    </row>
    <row r="631" spans="1:209" s="39" customFormat="1" x14ac:dyDescent="0.25">
      <c r="A631" s="127"/>
      <c r="B631" s="150"/>
      <c r="C631" s="150"/>
      <c r="D631" s="151"/>
      <c r="E631" s="151"/>
      <c r="F631" s="151"/>
      <c r="G631" s="151"/>
      <c r="H631" s="151"/>
      <c r="I631" s="150"/>
      <c r="J631" s="127"/>
      <c r="K631" s="127"/>
      <c r="L631" s="154"/>
      <c r="M631" s="154"/>
      <c r="N631" s="154"/>
      <c r="O631" s="156"/>
      <c r="P631" s="156"/>
      <c r="Q631" s="157"/>
      <c r="R631" s="154"/>
      <c r="S631" s="154"/>
      <c r="T631" s="154"/>
      <c r="U631" s="156"/>
      <c r="V631" s="156"/>
      <c r="W631" s="127"/>
      <c r="X631" s="154"/>
      <c r="Y631" s="154"/>
      <c r="Z631" s="154"/>
      <c r="AA631" s="156"/>
      <c r="AB631" s="156"/>
      <c r="AC631" s="127"/>
      <c r="AD631" s="127"/>
      <c r="AE631" s="162"/>
      <c r="AF631" s="159"/>
      <c r="AG631" s="159"/>
      <c r="AH631" s="160"/>
      <c r="AI631" s="159"/>
      <c r="AJ631" s="159"/>
      <c r="AK631" s="159"/>
      <c r="AL631" s="160"/>
      <c r="AM631" s="159"/>
      <c r="AN631" s="159"/>
      <c r="AO631" s="159"/>
      <c r="AP631" s="44"/>
      <c r="AQ631" s="159"/>
      <c r="AR631" s="159"/>
      <c r="AS631" s="159"/>
      <c r="AT631" s="44"/>
      <c r="AU631" s="159"/>
      <c r="AV631" s="159"/>
      <c r="AW631" s="159"/>
      <c r="AX631" s="44"/>
      <c r="AY631" s="243"/>
      <c r="BA631" s="29"/>
      <c r="BB631" s="40"/>
      <c r="BC631" s="35"/>
      <c r="BD631" s="35"/>
      <c r="BE631" s="35"/>
      <c r="BF631" s="35"/>
      <c r="BG631" s="35"/>
      <c r="BH631" s="35"/>
      <c r="BI631" s="35"/>
      <c r="BJ631" s="35"/>
      <c r="BK631" s="35"/>
      <c r="BL631" s="35"/>
      <c r="BM631" s="35"/>
      <c r="BN631" s="35"/>
      <c r="BO631" s="35"/>
      <c r="BP631" s="44"/>
      <c r="BQ631" s="44"/>
      <c r="BR631" s="44"/>
      <c r="BS631" s="44"/>
      <c r="BT631" s="44"/>
      <c r="BU631" s="159"/>
      <c r="BV631" s="159"/>
      <c r="BW631" s="159"/>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5"/>
      <c r="FJ631" s="35"/>
      <c r="FK631" s="35"/>
      <c r="FL631" s="35"/>
      <c r="FM631" s="35"/>
      <c r="FN631" s="35"/>
      <c r="FO631" s="35"/>
      <c r="FP631" s="35"/>
      <c r="FQ631" s="35"/>
      <c r="FR631" s="35"/>
      <c r="FS631" s="35"/>
      <c r="FT631" s="35"/>
      <c r="FU631" s="35"/>
      <c r="FV631" s="35"/>
      <c r="FW631" s="35"/>
      <c r="FX631" s="35"/>
      <c r="FY631" s="35"/>
      <c r="FZ631" s="35"/>
      <c r="GA631" s="35"/>
      <c r="GB631" s="35"/>
      <c r="GC631" s="35"/>
      <c r="GD631" s="35"/>
      <c r="GE631" s="35"/>
      <c r="GF631" s="35"/>
      <c r="GG631" s="35"/>
      <c r="GH631" s="35"/>
      <c r="GI631" s="35"/>
      <c r="GJ631" s="35"/>
      <c r="GK631" s="35"/>
      <c r="GL631" s="35"/>
      <c r="GM631" s="35"/>
      <c r="GN631" s="35"/>
      <c r="GO631" s="35"/>
      <c r="GP631" s="35"/>
      <c r="GQ631" s="35"/>
      <c r="GR631" s="35"/>
      <c r="GS631" s="35"/>
      <c r="GT631" s="35"/>
      <c r="GU631" s="35"/>
      <c r="GV631" s="35"/>
      <c r="GW631" s="35"/>
      <c r="GX631" s="35"/>
      <c r="GY631" s="35"/>
      <c r="GZ631" s="35"/>
      <c r="HA631" s="35"/>
    </row>
    <row r="632" spans="1:209" s="39" customFormat="1" x14ac:dyDescent="0.25">
      <c r="A632" s="127"/>
      <c r="B632" s="150"/>
      <c r="C632" s="150"/>
      <c r="D632" s="151"/>
      <c r="E632" s="151"/>
      <c r="F632" s="151"/>
      <c r="G632" s="151"/>
      <c r="H632" s="151"/>
      <c r="I632" s="150"/>
      <c r="J632" s="127"/>
      <c r="K632" s="127"/>
      <c r="L632" s="154"/>
      <c r="M632" s="154"/>
      <c r="N632" s="154"/>
      <c r="O632" s="156"/>
      <c r="P632" s="156"/>
      <c r="Q632" s="157"/>
      <c r="R632" s="154"/>
      <c r="S632" s="154"/>
      <c r="T632" s="154"/>
      <c r="U632" s="156"/>
      <c r="V632" s="156"/>
      <c r="W632" s="127"/>
      <c r="X632" s="154"/>
      <c r="Y632" s="154"/>
      <c r="Z632" s="154"/>
      <c r="AA632" s="156"/>
      <c r="AB632" s="156"/>
      <c r="AC632" s="127"/>
      <c r="AD632" s="127"/>
      <c r="AE632" s="162"/>
      <c r="AF632" s="159"/>
      <c r="AG632" s="159"/>
      <c r="AH632" s="160"/>
      <c r="AI632" s="159"/>
      <c r="AJ632" s="159"/>
      <c r="AK632" s="159"/>
      <c r="AL632" s="160"/>
      <c r="AM632" s="159"/>
      <c r="AN632" s="159"/>
      <c r="AO632" s="159"/>
      <c r="AP632" s="44"/>
      <c r="AQ632" s="159"/>
      <c r="AR632" s="159"/>
      <c r="AS632" s="159"/>
      <c r="AT632" s="44"/>
      <c r="AU632" s="159"/>
      <c r="AV632" s="159"/>
      <c r="AW632" s="159"/>
      <c r="AX632" s="44"/>
      <c r="AY632" s="243"/>
      <c r="BA632" s="29"/>
      <c r="BB632" s="40"/>
      <c r="BC632" s="35"/>
      <c r="BD632" s="35"/>
      <c r="BE632" s="35"/>
      <c r="BF632" s="35"/>
      <c r="BG632" s="35"/>
      <c r="BH632" s="35"/>
      <c r="BI632" s="35"/>
      <c r="BJ632" s="35"/>
      <c r="BK632" s="35"/>
      <c r="BL632" s="35"/>
      <c r="BM632" s="35"/>
      <c r="BN632" s="35"/>
      <c r="BO632" s="35"/>
      <c r="BP632" s="44"/>
      <c r="BQ632" s="44"/>
      <c r="BR632" s="44"/>
      <c r="BS632" s="44"/>
      <c r="BT632" s="44"/>
      <c r="BU632" s="159"/>
      <c r="BV632" s="159"/>
      <c r="BW632" s="159"/>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5"/>
      <c r="ER632" s="35"/>
      <c r="ES632" s="35"/>
      <c r="ET632" s="35"/>
      <c r="EU632" s="35"/>
      <c r="EV632" s="35"/>
      <c r="EW632" s="35"/>
      <c r="EX632" s="35"/>
      <c r="EY632" s="35"/>
      <c r="EZ632" s="35"/>
      <c r="FA632" s="35"/>
      <c r="FB632" s="35"/>
      <c r="FC632" s="35"/>
      <c r="FD632" s="35"/>
      <c r="FE632" s="35"/>
      <c r="FF632" s="35"/>
      <c r="FG632" s="35"/>
      <c r="FH632" s="35"/>
      <c r="FI632" s="35"/>
      <c r="FJ632" s="35"/>
      <c r="FK632" s="35"/>
      <c r="FL632" s="35"/>
      <c r="FM632" s="35"/>
      <c r="FN632" s="35"/>
      <c r="FO632" s="35"/>
      <c r="FP632" s="35"/>
      <c r="FQ632" s="35"/>
      <c r="FR632" s="35"/>
      <c r="FS632" s="35"/>
      <c r="FT632" s="35"/>
      <c r="FU632" s="35"/>
      <c r="FV632" s="35"/>
      <c r="FW632" s="35"/>
      <c r="FX632" s="35"/>
      <c r="FY632" s="35"/>
      <c r="FZ632" s="35"/>
      <c r="GA632" s="35"/>
      <c r="GB632" s="35"/>
      <c r="GC632" s="35"/>
      <c r="GD632" s="35"/>
      <c r="GE632" s="35"/>
      <c r="GF632" s="35"/>
      <c r="GG632" s="35"/>
      <c r="GH632" s="35"/>
      <c r="GI632" s="35"/>
      <c r="GJ632" s="35"/>
      <c r="GK632" s="35"/>
      <c r="GL632" s="35"/>
      <c r="GM632" s="35"/>
      <c r="GN632" s="35"/>
      <c r="GO632" s="35"/>
      <c r="GP632" s="35"/>
      <c r="GQ632" s="35"/>
      <c r="GR632" s="35"/>
      <c r="GS632" s="35"/>
      <c r="GT632" s="35"/>
      <c r="GU632" s="35"/>
      <c r="GV632" s="35"/>
      <c r="GW632" s="35"/>
      <c r="GX632" s="35"/>
      <c r="GY632" s="35"/>
      <c r="GZ632" s="35"/>
      <c r="HA632" s="35"/>
    </row>
    <row r="633" spans="1:209" s="39" customFormat="1" x14ac:dyDescent="0.25">
      <c r="A633" s="127"/>
      <c r="B633" s="150"/>
      <c r="C633" s="150"/>
      <c r="D633" s="151"/>
      <c r="E633" s="151"/>
      <c r="F633" s="151"/>
      <c r="G633" s="151"/>
      <c r="H633" s="151"/>
      <c r="I633" s="150"/>
      <c r="J633" s="127"/>
      <c r="K633" s="127"/>
      <c r="L633" s="154"/>
      <c r="M633" s="154"/>
      <c r="N633" s="154"/>
      <c r="O633" s="156"/>
      <c r="P633" s="156"/>
      <c r="Q633" s="157"/>
      <c r="R633" s="154"/>
      <c r="S633" s="154"/>
      <c r="T633" s="154"/>
      <c r="U633" s="156"/>
      <c r="V633" s="156"/>
      <c r="W633" s="127"/>
      <c r="X633" s="154"/>
      <c r="Y633" s="154"/>
      <c r="Z633" s="154"/>
      <c r="AA633" s="156"/>
      <c r="AB633" s="156"/>
      <c r="AC633" s="127"/>
      <c r="AD633" s="127"/>
      <c r="AE633" s="162"/>
      <c r="AF633" s="159"/>
      <c r="AG633" s="159"/>
      <c r="AH633" s="160"/>
      <c r="AI633" s="159"/>
      <c r="AJ633" s="159"/>
      <c r="AK633" s="159"/>
      <c r="AL633" s="160"/>
      <c r="AM633" s="159"/>
      <c r="AN633" s="159"/>
      <c r="AO633" s="159"/>
      <c r="AP633" s="44"/>
      <c r="AQ633" s="159"/>
      <c r="AR633" s="159"/>
      <c r="AS633" s="159"/>
      <c r="AT633" s="44"/>
      <c r="AU633" s="159"/>
      <c r="AV633" s="159"/>
      <c r="AW633" s="159"/>
      <c r="AX633" s="44"/>
      <c r="AY633" s="243"/>
      <c r="BA633" s="29"/>
      <c r="BB633" s="40"/>
      <c r="BC633" s="35"/>
      <c r="BD633" s="35"/>
      <c r="BE633" s="35"/>
      <c r="BF633" s="35"/>
      <c r="BG633" s="35"/>
      <c r="BH633" s="35"/>
      <c r="BI633" s="35"/>
      <c r="BJ633" s="35"/>
      <c r="BK633" s="35"/>
      <c r="BL633" s="35"/>
      <c r="BM633" s="35"/>
      <c r="BN633" s="35"/>
      <c r="BO633" s="35"/>
      <c r="BP633" s="44"/>
      <c r="BQ633" s="44"/>
      <c r="BR633" s="44"/>
      <c r="BS633" s="44"/>
      <c r="BT633" s="44"/>
      <c r="BU633" s="159"/>
      <c r="BV633" s="159"/>
      <c r="BW633" s="159"/>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5"/>
      <c r="FJ633" s="35"/>
      <c r="FK633" s="35"/>
      <c r="FL633" s="35"/>
      <c r="FM633" s="35"/>
      <c r="FN633" s="35"/>
      <c r="FO633" s="35"/>
      <c r="FP633" s="35"/>
      <c r="FQ633" s="35"/>
      <c r="FR633" s="35"/>
      <c r="FS633" s="35"/>
      <c r="FT633" s="35"/>
      <c r="FU633" s="35"/>
      <c r="FV633" s="35"/>
      <c r="FW633" s="35"/>
      <c r="FX633" s="35"/>
      <c r="FY633" s="35"/>
      <c r="FZ633" s="35"/>
      <c r="GA633" s="35"/>
      <c r="GB633" s="35"/>
      <c r="GC633" s="35"/>
      <c r="GD633" s="35"/>
      <c r="GE633" s="35"/>
      <c r="GF633" s="35"/>
      <c r="GG633" s="35"/>
      <c r="GH633" s="35"/>
      <c r="GI633" s="35"/>
      <c r="GJ633" s="35"/>
      <c r="GK633" s="35"/>
      <c r="GL633" s="35"/>
      <c r="GM633" s="35"/>
      <c r="GN633" s="35"/>
      <c r="GO633" s="35"/>
      <c r="GP633" s="35"/>
      <c r="GQ633" s="35"/>
      <c r="GR633" s="35"/>
      <c r="GS633" s="35"/>
      <c r="GT633" s="35"/>
      <c r="GU633" s="35"/>
      <c r="GV633" s="35"/>
      <c r="GW633" s="35"/>
      <c r="GX633" s="35"/>
      <c r="GY633" s="35"/>
      <c r="GZ633" s="35"/>
      <c r="HA633" s="35"/>
    </row>
    <row r="634" spans="1:209" s="39" customFormat="1" x14ac:dyDescent="0.25">
      <c r="A634" s="127"/>
      <c r="B634" s="150"/>
      <c r="C634" s="150"/>
      <c r="D634" s="151"/>
      <c r="E634" s="151"/>
      <c r="F634" s="151"/>
      <c r="G634" s="151"/>
      <c r="H634" s="151"/>
      <c r="I634" s="150"/>
      <c r="J634" s="127"/>
      <c r="K634" s="127"/>
      <c r="L634" s="154"/>
      <c r="M634" s="154"/>
      <c r="N634" s="154"/>
      <c r="O634" s="156"/>
      <c r="P634" s="156"/>
      <c r="Q634" s="157"/>
      <c r="R634" s="154"/>
      <c r="S634" s="154"/>
      <c r="T634" s="154"/>
      <c r="U634" s="156"/>
      <c r="V634" s="156"/>
      <c r="W634" s="127"/>
      <c r="X634" s="154"/>
      <c r="Y634" s="154"/>
      <c r="Z634" s="154"/>
      <c r="AA634" s="156"/>
      <c r="AB634" s="156"/>
      <c r="AC634" s="127"/>
      <c r="AD634" s="127"/>
      <c r="AE634" s="162"/>
      <c r="AF634" s="159"/>
      <c r="AG634" s="159"/>
      <c r="AH634" s="160"/>
      <c r="AI634" s="159"/>
      <c r="AJ634" s="159"/>
      <c r="AK634" s="159"/>
      <c r="AL634" s="160"/>
      <c r="AM634" s="159"/>
      <c r="AN634" s="159"/>
      <c r="AO634" s="159"/>
      <c r="AP634" s="44"/>
      <c r="AQ634" s="159"/>
      <c r="AR634" s="159"/>
      <c r="AS634" s="159"/>
      <c r="AT634" s="44"/>
      <c r="AU634" s="159"/>
      <c r="AV634" s="159"/>
      <c r="AW634" s="159"/>
      <c r="AX634" s="44"/>
      <c r="AY634" s="243"/>
      <c r="BA634" s="29"/>
      <c r="BB634" s="40"/>
      <c r="BC634" s="35"/>
      <c r="BD634" s="35"/>
      <c r="BE634" s="35"/>
      <c r="BF634" s="35"/>
      <c r="BG634" s="35"/>
      <c r="BH634" s="35"/>
      <c r="BI634" s="35"/>
      <c r="BJ634" s="35"/>
      <c r="BK634" s="35"/>
      <c r="BL634" s="35"/>
      <c r="BM634" s="35"/>
      <c r="BN634" s="35"/>
      <c r="BO634" s="35"/>
      <c r="BP634" s="44"/>
      <c r="BQ634" s="44"/>
      <c r="BR634" s="44"/>
      <c r="BS634" s="44"/>
      <c r="BT634" s="44"/>
      <c r="BU634" s="159"/>
      <c r="BV634" s="159"/>
      <c r="BW634" s="159"/>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5"/>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5"/>
      <c r="FZ634" s="35"/>
      <c r="GA634" s="35"/>
      <c r="GB634" s="35"/>
      <c r="GC634" s="35"/>
      <c r="GD634" s="35"/>
      <c r="GE634" s="35"/>
      <c r="GF634" s="35"/>
      <c r="GG634" s="35"/>
      <c r="GH634" s="35"/>
      <c r="GI634" s="35"/>
      <c r="GJ634" s="35"/>
      <c r="GK634" s="35"/>
      <c r="GL634" s="35"/>
      <c r="GM634" s="35"/>
      <c r="GN634" s="35"/>
      <c r="GO634" s="35"/>
      <c r="GP634" s="35"/>
      <c r="GQ634" s="35"/>
      <c r="GR634" s="35"/>
      <c r="GS634" s="35"/>
      <c r="GT634" s="35"/>
      <c r="GU634" s="35"/>
      <c r="GV634" s="35"/>
      <c r="GW634" s="35"/>
      <c r="GX634" s="35"/>
      <c r="GY634" s="35"/>
      <c r="GZ634" s="35"/>
      <c r="HA634" s="35"/>
    </row>
    <row r="635" spans="1:209" s="39" customFormat="1" x14ac:dyDescent="0.25">
      <c r="A635" s="127"/>
      <c r="B635" s="150"/>
      <c r="C635" s="150"/>
      <c r="D635" s="151"/>
      <c r="E635" s="151"/>
      <c r="F635" s="151"/>
      <c r="G635" s="151"/>
      <c r="H635" s="151"/>
      <c r="I635" s="150"/>
      <c r="J635" s="127"/>
      <c r="K635" s="127"/>
      <c r="L635" s="154"/>
      <c r="M635" s="154"/>
      <c r="N635" s="154"/>
      <c r="O635" s="156"/>
      <c r="P635" s="156"/>
      <c r="Q635" s="157"/>
      <c r="R635" s="154"/>
      <c r="S635" s="154"/>
      <c r="T635" s="154"/>
      <c r="U635" s="156"/>
      <c r="V635" s="156"/>
      <c r="W635" s="127"/>
      <c r="X635" s="154"/>
      <c r="Y635" s="154"/>
      <c r="Z635" s="154"/>
      <c r="AA635" s="156"/>
      <c r="AB635" s="156"/>
      <c r="AC635" s="127"/>
      <c r="AD635" s="127"/>
      <c r="AE635" s="162"/>
      <c r="AF635" s="159"/>
      <c r="AG635" s="159"/>
      <c r="AH635" s="160"/>
      <c r="AI635" s="159"/>
      <c r="AJ635" s="159"/>
      <c r="AK635" s="159"/>
      <c r="AL635" s="160"/>
      <c r="AM635" s="159"/>
      <c r="AN635" s="159"/>
      <c r="AO635" s="159"/>
      <c r="AP635" s="44"/>
      <c r="AQ635" s="159"/>
      <c r="AR635" s="159"/>
      <c r="AS635" s="159"/>
      <c r="AT635" s="44"/>
      <c r="AU635" s="159"/>
      <c r="AV635" s="159"/>
      <c r="AW635" s="159"/>
      <c r="AX635" s="44"/>
      <c r="AY635" s="243"/>
      <c r="BA635" s="29"/>
      <c r="BB635" s="40"/>
      <c r="BC635" s="35"/>
      <c r="BD635" s="35"/>
      <c r="BE635" s="35"/>
      <c r="BF635" s="35"/>
      <c r="BG635" s="35"/>
      <c r="BH635" s="35"/>
      <c r="BI635" s="35"/>
      <c r="BJ635" s="35"/>
      <c r="BK635" s="35"/>
      <c r="BL635" s="35"/>
      <c r="BM635" s="35"/>
      <c r="BN635" s="35"/>
      <c r="BO635" s="35"/>
      <c r="BP635" s="44"/>
      <c r="BQ635" s="44"/>
      <c r="BR635" s="44"/>
      <c r="BS635" s="44"/>
      <c r="BT635" s="44"/>
      <c r="BU635" s="159"/>
      <c r="BV635" s="159"/>
      <c r="BW635" s="159"/>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c r="FZ635" s="35"/>
      <c r="GA635" s="35"/>
      <c r="GB635" s="35"/>
      <c r="GC635" s="35"/>
      <c r="GD635" s="35"/>
      <c r="GE635" s="35"/>
      <c r="GF635" s="35"/>
      <c r="GG635" s="35"/>
      <c r="GH635" s="35"/>
      <c r="GI635" s="35"/>
      <c r="GJ635" s="35"/>
      <c r="GK635" s="35"/>
      <c r="GL635" s="35"/>
      <c r="GM635" s="35"/>
      <c r="GN635" s="35"/>
      <c r="GO635" s="35"/>
      <c r="GP635" s="35"/>
      <c r="GQ635" s="35"/>
      <c r="GR635" s="35"/>
      <c r="GS635" s="35"/>
      <c r="GT635" s="35"/>
      <c r="GU635" s="35"/>
      <c r="GV635" s="35"/>
      <c r="GW635" s="35"/>
      <c r="GX635" s="35"/>
      <c r="GY635" s="35"/>
      <c r="GZ635" s="35"/>
      <c r="HA635" s="35"/>
    </row>
    <row r="636" spans="1:209" s="39" customFormat="1" x14ac:dyDescent="0.25">
      <c r="A636" s="127"/>
      <c r="B636" s="150"/>
      <c r="C636" s="150"/>
      <c r="D636" s="151"/>
      <c r="E636" s="151"/>
      <c r="F636" s="151"/>
      <c r="G636" s="151"/>
      <c r="H636" s="151"/>
      <c r="I636" s="150"/>
      <c r="J636" s="127"/>
      <c r="K636" s="127"/>
      <c r="L636" s="154"/>
      <c r="M636" s="154"/>
      <c r="N636" s="154"/>
      <c r="O636" s="156"/>
      <c r="P636" s="156"/>
      <c r="Q636" s="157"/>
      <c r="R636" s="154"/>
      <c r="S636" s="154"/>
      <c r="T636" s="154"/>
      <c r="U636" s="156"/>
      <c r="V636" s="156"/>
      <c r="W636" s="127"/>
      <c r="X636" s="154"/>
      <c r="Y636" s="154"/>
      <c r="Z636" s="154"/>
      <c r="AA636" s="156"/>
      <c r="AB636" s="156"/>
      <c r="AC636" s="127"/>
      <c r="AD636" s="127"/>
      <c r="AE636" s="162"/>
      <c r="AF636" s="159"/>
      <c r="AG636" s="159"/>
      <c r="AH636" s="160"/>
      <c r="AI636" s="159"/>
      <c r="AJ636" s="159"/>
      <c r="AK636" s="159"/>
      <c r="AL636" s="160"/>
      <c r="AM636" s="159"/>
      <c r="AN636" s="159"/>
      <c r="AO636" s="159"/>
      <c r="AP636" s="44"/>
      <c r="AQ636" s="159"/>
      <c r="AR636" s="159"/>
      <c r="AS636" s="159"/>
      <c r="AT636" s="44"/>
      <c r="AU636" s="159"/>
      <c r="AV636" s="159"/>
      <c r="AW636" s="159"/>
      <c r="AX636" s="44"/>
      <c r="AY636" s="243"/>
      <c r="BA636" s="29"/>
      <c r="BB636" s="40"/>
      <c r="BC636" s="35"/>
      <c r="BD636" s="35"/>
      <c r="BE636" s="35"/>
      <c r="BF636" s="35"/>
      <c r="BG636" s="35"/>
      <c r="BH636" s="35"/>
      <c r="BI636" s="35"/>
      <c r="BJ636" s="35"/>
      <c r="BK636" s="35"/>
      <c r="BL636" s="35"/>
      <c r="BM636" s="35"/>
      <c r="BN636" s="35"/>
      <c r="BO636" s="35"/>
      <c r="BP636" s="44"/>
      <c r="BQ636" s="44"/>
      <c r="BR636" s="44"/>
      <c r="BS636" s="44"/>
      <c r="BT636" s="44"/>
      <c r="BU636" s="159"/>
      <c r="BV636" s="159"/>
      <c r="BW636" s="159"/>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M636" s="35"/>
      <c r="EN636" s="35"/>
      <c r="EO636" s="35"/>
      <c r="EP636" s="35"/>
      <c r="EQ636" s="35"/>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35"/>
      <c r="FT636" s="35"/>
      <c r="FU636" s="35"/>
      <c r="FV636" s="35"/>
      <c r="FW636" s="35"/>
      <c r="FX636" s="35"/>
      <c r="FY636" s="35"/>
      <c r="FZ636" s="35"/>
      <c r="GA636" s="35"/>
      <c r="GB636" s="35"/>
      <c r="GC636" s="35"/>
      <c r="GD636" s="35"/>
      <c r="GE636" s="35"/>
      <c r="GF636" s="35"/>
      <c r="GG636" s="35"/>
      <c r="GH636" s="35"/>
      <c r="GI636" s="35"/>
      <c r="GJ636" s="35"/>
      <c r="GK636" s="35"/>
      <c r="GL636" s="35"/>
      <c r="GM636" s="35"/>
      <c r="GN636" s="35"/>
      <c r="GO636" s="35"/>
      <c r="GP636" s="35"/>
      <c r="GQ636" s="35"/>
      <c r="GR636" s="35"/>
      <c r="GS636" s="35"/>
      <c r="GT636" s="35"/>
      <c r="GU636" s="35"/>
      <c r="GV636" s="35"/>
      <c r="GW636" s="35"/>
      <c r="GX636" s="35"/>
      <c r="GY636" s="35"/>
      <c r="GZ636" s="35"/>
      <c r="HA636" s="35"/>
    </row>
    <row r="637" spans="1:209" s="39" customFormat="1" x14ac:dyDescent="0.25">
      <c r="A637" s="127"/>
      <c r="B637" s="150"/>
      <c r="C637" s="150"/>
      <c r="D637" s="151"/>
      <c r="E637" s="151"/>
      <c r="F637" s="151"/>
      <c r="G637" s="151"/>
      <c r="H637" s="151"/>
      <c r="I637" s="150"/>
      <c r="J637" s="127"/>
      <c r="K637" s="127"/>
      <c r="L637" s="154"/>
      <c r="M637" s="154"/>
      <c r="N637" s="154"/>
      <c r="O637" s="156"/>
      <c r="P637" s="156"/>
      <c r="Q637" s="157"/>
      <c r="R637" s="154"/>
      <c r="S637" s="154"/>
      <c r="T637" s="154"/>
      <c r="U637" s="156"/>
      <c r="V637" s="156"/>
      <c r="W637" s="127"/>
      <c r="X637" s="154"/>
      <c r="Y637" s="154"/>
      <c r="Z637" s="154"/>
      <c r="AA637" s="156"/>
      <c r="AB637" s="156"/>
      <c r="AC637" s="127"/>
      <c r="AD637" s="127"/>
      <c r="AE637" s="162"/>
      <c r="AF637" s="159"/>
      <c r="AG637" s="159"/>
      <c r="AH637" s="160"/>
      <c r="AI637" s="159"/>
      <c r="AJ637" s="159"/>
      <c r="AK637" s="159"/>
      <c r="AL637" s="160"/>
      <c r="AM637" s="159"/>
      <c r="AN637" s="159"/>
      <c r="AO637" s="159"/>
      <c r="AP637" s="44"/>
      <c r="AQ637" s="159"/>
      <c r="AR637" s="159"/>
      <c r="AS637" s="159"/>
      <c r="AT637" s="44"/>
      <c r="AU637" s="159"/>
      <c r="AV637" s="159"/>
      <c r="AW637" s="159"/>
      <c r="AX637" s="44"/>
      <c r="AY637" s="243"/>
      <c r="BA637" s="29"/>
      <c r="BB637" s="40"/>
      <c r="BC637" s="35"/>
      <c r="BD637" s="35"/>
      <c r="BE637" s="35"/>
      <c r="BF637" s="35"/>
      <c r="BG637" s="35"/>
      <c r="BH637" s="35"/>
      <c r="BI637" s="35"/>
      <c r="BJ637" s="35"/>
      <c r="BK637" s="35"/>
      <c r="BL637" s="35"/>
      <c r="BM637" s="35"/>
      <c r="BN637" s="35"/>
      <c r="BO637" s="35"/>
      <c r="BP637" s="44"/>
      <c r="BQ637" s="44"/>
      <c r="BR637" s="44"/>
      <c r="BS637" s="44"/>
      <c r="BT637" s="44"/>
      <c r="BU637" s="159"/>
      <c r="BV637" s="159"/>
      <c r="BW637" s="159"/>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c r="FQ637" s="35"/>
      <c r="FR637" s="35"/>
      <c r="FS637" s="35"/>
      <c r="FT637" s="35"/>
      <c r="FU637" s="35"/>
      <c r="FV637" s="35"/>
      <c r="FW637" s="35"/>
      <c r="FX637" s="35"/>
      <c r="FY637" s="35"/>
      <c r="FZ637" s="35"/>
      <c r="GA637" s="35"/>
      <c r="GB637" s="35"/>
      <c r="GC637" s="35"/>
      <c r="GD637" s="35"/>
      <c r="GE637" s="35"/>
      <c r="GF637" s="35"/>
      <c r="GG637" s="35"/>
      <c r="GH637" s="35"/>
      <c r="GI637" s="35"/>
      <c r="GJ637" s="35"/>
      <c r="GK637" s="35"/>
      <c r="GL637" s="35"/>
      <c r="GM637" s="35"/>
      <c r="GN637" s="35"/>
      <c r="GO637" s="35"/>
      <c r="GP637" s="35"/>
      <c r="GQ637" s="35"/>
      <c r="GR637" s="35"/>
      <c r="GS637" s="35"/>
      <c r="GT637" s="35"/>
      <c r="GU637" s="35"/>
      <c r="GV637" s="35"/>
      <c r="GW637" s="35"/>
      <c r="GX637" s="35"/>
      <c r="GY637" s="35"/>
      <c r="GZ637" s="35"/>
      <c r="HA637" s="35"/>
    </row>
    <row r="638" spans="1:209" s="39" customFormat="1" x14ac:dyDescent="0.25">
      <c r="A638" s="127"/>
      <c r="B638" s="150"/>
      <c r="C638" s="150"/>
      <c r="D638" s="151"/>
      <c r="E638" s="151"/>
      <c r="F638" s="151"/>
      <c r="G638" s="151"/>
      <c r="H638" s="151"/>
      <c r="I638" s="150"/>
      <c r="J638" s="127"/>
      <c r="K638" s="127"/>
      <c r="L638" s="154"/>
      <c r="M638" s="154"/>
      <c r="N638" s="154"/>
      <c r="O638" s="156"/>
      <c r="P638" s="156"/>
      <c r="Q638" s="157"/>
      <c r="R638" s="154"/>
      <c r="S638" s="154"/>
      <c r="T638" s="154"/>
      <c r="U638" s="156"/>
      <c r="V638" s="156"/>
      <c r="W638" s="127"/>
      <c r="X638" s="154"/>
      <c r="Y638" s="154"/>
      <c r="Z638" s="154"/>
      <c r="AA638" s="156"/>
      <c r="AB638" s="156"/>
      <c r="AC638" s="127"/>
      <c r="AD638" s="127"/>
      <c r="AE638" s="162"/>
      <c r="AF638" s="159"/>
      <c r="AG638" s="159"/>
      <c r="AH638" s="160"/>
      <c r="AI638" s="159"/>
      <c r="AJ638" s="159"/>
      <c r="AK638" s="159"/>
      <c r="AL638" s="160"/>
      <c r="AM638" s="159"/>
      <c r="AN638" s="159"/>
      <c r="AO638" s="159"/>
      <c r="AP638" s="44"/>
      <c r="AQ638" s="159"/>
      <c r="AR638" s="159"/>
      <c r="AS638" s="159"/>
      <c r="AT638" s="44"/>
      <c r="AU638" s="159"/>
      <c r="AV638" s="159"/>
      <c r="AW638" s="159"/>
      <c r="AX638" s="44"/>
      <c r="AY638" s="243"/>
      <c r="BA638" s="29"/>
      <c r="BB638" s="40"/>
      <c r="BC638" s="35"/>
      <c r="BD638" s="35"/>
      <c r="BE638" s="35"/>
      <c r="BF638" s="35"/>
      <c r="BG638" s="35"/>
      <c r="BH638" s="35"/>
      <c r="BI638" s="35"/>
      <c r="BJ638" s="35"/>
      <c r="BK638" s="35"/>
      <c r="BL638" s="35"/>
      <c r="BM638" s="35"/>
      <c r="BN638" s="35"/>
      <c r="BO638" s="35"/>
      <c r="BP638" s="44"/>
      <c r="BQ638" s="44"/>
      <c r="BR638" s="44"/>
      <c r="BS638" s="44"/>
      <c r="BT638" s="44"/>
      <c r="BU638" s="159"/>
      <c r="BV638" s="159"/>
      <c r="BW638" s="159"/>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c r="FZ638" s="35"/>
      <c r="GA638" s="35"/>
      <c r="GB638" s="35"/>
      <c r="GC638" s="35"/>
      <c r="GD638" s="35"/>
      <c r="GE638" s="35"/>
      <c r="GF638" s="35"/>
      <c r="GG638" s="35"/>
      <c r="GH638" s="35"/>
      <c r="GI638" s="35"/>
      <c r="GJ638" s="35"/>
      <c r="GK638" s="35"/>
      <c r="GL638" s="35"/>
      <c r="GM638" s="35"/>
      <c r="GN638" s="35"/>
      <c r="GO638" s="35"/>
      <c r="GP638" s="35"/>
      <c r="GQ638" s="35"/>
      <c r="GR638" s="35"/>
      <c r="GS638" s="35"/>
      <c r="GT638" s="35"/>
      <c r="GU638" s="35"/>
      <c r="GV638" s="35"/>
      <c r="GW638" s="35"/>
      <c r="GX638" s="35"/>
      <c r="GY638" s="35"/>
      <c r="GZ638" s="35"/>
      <c r="HA638" s="35"/>
    </row>
    <row r="639" spans="1:209" s="39" customFormat="1" x14ac:dyDescent="0.25">
      <c r="A639" s="127"/>
      <c r="B639" s="150"/>
      <c r="C639" s="150"/>
      <c r="D639" s="151"/>
      <c r="E639" s="151"/>
      <c r="F639" s="151"/>
      <c r="G639" s="151"/>
      <c r="H639" s="151"/>
      <c r="I639" s="150"/>
      <c r="J639" s="127"/>
      <c r="K639" s="127"/>
      <c r="L639" s="154"/>
      <c r="M639" s="154"/>
      <c r="N639" s="154"/>
      <c r="O639" s="156"/>
      <c r="P639" s="156"/>
      <c r="Q639" s="157"/>
      <c r="R639" s="154"/>
      <c r="S639" s="154"/>
      <c r="T639" s="154"/>
      <c r="U639" s="156"/>
      <c r="V639" s="156"/>
      <c r="W639" s="127"/>
      <c r="X639" s="154"/>
      <c r="Y639" s="154"/>
      <c r="Z639" s="154"/>
      <c r="AA639" s="156"/>
      <c r="AB639" s="156"/>
      <c r="AC639" s="127"/>
      <c r="AD639" s="127"/>
      <c r="AE639" s="162"/>
      <c r="AF639" s="159"/>
      <c r="AG639" s="159"/>
      <c r="AH639" s="160"/>
      <c r="AI639" s="159"/>
      <c r="AJ639" s="159"/>
      <c r="AK639" s="159"/>
      <c r="AL639" s="160"/>
      <c r="AM639" s="159"/>
      <c r="AN639" s="159"/>
      <c r="AO639" s="159"/>
      <c r="AP639" s="44"/>
      <c r="AQ639" s="159"/>
      <c r="AR639" s="159"/>
      <c r="AS639" s="159"/>
      <c r="AT639" s="44"/>
      <c r="AU639" s="159"/>
      <c r="AV639" s="159"/>
      <c r="AW639" s="159"/>
      <c r="AX639" s="44"/>
      <c r="AY639" s="243"/>
      <c r="BA639" s="29"/>
      <c r="BB639" s="40"/>
      <c r="BC639" s="35"/>
      <c r="BD639" s="35"/>
      <c r="BE639" s="35"/>
      <c r="BF639" s="35"/>
      <c r="BG639" s="35"/>
      <c r="BH639" s="35"/>
      <c r="BI639" s="35"/>
      <c r="BJ639" s="35"/>
      <c r="BK639" s="35"/>
      <c r="BL639" s="35"/>
      <c r="BM639" s="35"/>
      <c r="BN639" s="35"/>
      <c r="BO639" s="35"/>
      <c r="BP639" s="44"/>
      <c r="BQ639" s="44"/>
      <c r="BR639" s="44"/>
      <c r="BS639" s="44"/>
      <c r="BT639" s="44"/>
      <c r="BU639" s="159"/>
      <c r="BV639" s="159"/>
      <c r="BW639" s="159"/>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c r="FZ639" s="35"/>
      <c r="GA639" s="35"/>
      <c r="GB639" s="35"/>
      <c r="GC639" s="35"/>
      <c r="GD639" s="35"/>
      <c r="GE639" s="35"/>
      <c r="GF639" s="35"/>
      <c r="GG639" s="35"/>
      <c r="GH639" s="35"/>
      <c r="GI639" s="35"/>
      <c r="GJ639" s="35"/>
      <c r="GK639" s="35"/>
      <c r="GL639" s="35"/>
      <c r="GM639" s="35"/>
      <c r="GN639" s="35"/>
      <c r="GO639" s="35"/>
      <c r="GP639" s="35"/>
      <c r="GQ639" s="35"/>
      <c r="GR639" s="35"/>
      <c r="GS639" s="35"/>
      <c r="GT639" s="35"/>
      <c r="GU639" s="35"/>
      <c r="GV639" s="35"/>
      <c r="GW639" s="35"/>
      <c r="GX639" s="35"/>
      <c r="GY639" s="35"/>
      <c r="GZ639" s="35"/>
      <c r="HA639" s="35"/>
    </row>
    <row r="640" spans="1:209" s="39" customFormat="1" x14ac:dyDescent="0.25">
      <c r="A640" s="127"/>
      <c r="B640" s="150"/>
      <c r="C640" s="150"/>
      <c r="D640" s="151"/>
      <c r="E640" s="151"/>
      <c r="F640" s="151"/>
      <c r="G640" s="151"/>
      <c r="H640" s="151"/>
      <c r="I640" s="150"/>
      <c r="J640" s="127"/>
      <c r="K640" s="127"/>
      <c r="L640" s="154"/>
      <c r="M640" s="154"/>
      <c r="N640" s="154"/>
      <c r="O640" s="156"/>
      <c r="P640" s="156"/>
      <c r="Q640" s="157"/>
      <c r="R640" s="154"/>
      <c r="S640" s="154"/>
      <c r="T640" s="154"/>
      <c r="U640" s="156"/>
      <c r="V640" s="156"/>
      <c r="W640" s="127"/>
      <c r="X640" s="154"/>
      <c r="Y640" s="154"/>
      <c r="Z640" s="154"/>
      <c r="AA640" s="156"/>
      <c r="AB640" s="156"/>
      <c r="AC640" s="127"/>
      <c r="AD640" s="127"/>
      <c r="AE640" s="162"/>
      <c r="AF640" s="159"/>
      <c r="AG640" s="159"/>
      <c r="AH640" s="160"/>
      <c r="AI640" s="159"/>
      <c r="AJ640" s="159"/>
      <c r="AK640" s="159"/>
      <c r="AL640" s="160"/>
      <c r="AM640" s="159"/>
      <c r="AN640" s="159"/>
      <c r="AO640" s="159"/>
      <c r="AP640" s="44"/>
      <c r="AQ640" s="159"/>
      <c r="AR640" s="159"/>
      <c r="AS640" s="159"/>
      <c r="AT640" s="44"/>
      <c r="AU640" s="159"/>
      <c r="AV640" s="159"/>
      <c r="AW640" s="159"/>
      <c r="AX640" s="44"/>
      <c r="AY640" s="243"/>
      <c r="BA640" s="29"/>
      <c r="BB640" s="40"/>
      <c r="BC640" s="35"/>
      <c r="BD640" s="35"/>
      <c r="BE640" s="35"/>
      <c r="BF640" s="35"/>
      <c r="BG640" s="35"/>
      <c r="BH640" s="35"/>
      <c r="BI640" s="35"/>
      <c r="BJ640" s="35"/>
      <c r="BK640" s="35"/>
      <c r="BL640" s="35"/>
      <c r="BM640" s="35"/>
      <c r="BN640" s="35"/>
      <c r="BO640" s="35"/>
      <c r="BP640" s="44"/>
      <c r="BQ640" s="44"/>
      <c r="BR640" s="44"/>
      <c r="BS640" s="44"/>
      <c r="BT640" s="44"/>
      <c r="BU640" s="159"/>
      <c r="BV640" s="159"/>
      <c r="BW640" s="159"/>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M640" s="35"/>
      <c r="EN640" s="35"/>
      <c r="EO640" s="35"/>
      <c r="EP640" s="35"/>
      <c r="EQ640" s="35"/>
      <c r="ER640" s="35"/>
      <c r="ES640" s="35"/>
      <c r="ET640" s="35"/>
      <c r="EU640" s="35"/>
      <c r="EV640" s="35"/>
      <c r="EW640" s="35"/>
      <c r="EX640" s="35"/>
      <c r="EY640" s="35"/>
      <c r="EZ640" s="35"/>
      <c r="FA640" s="35"/>
      <c r="FB640" s="35"/>
      <c r="FC640" s="35"/>
      <c r="FD640" s="35"/>
      <c r="FE640" s="35"/>
      <c r="FF640" s="35"/>
      <c r="FG640" s="35"/>
      <c r="FH640" s="35"/>
      <c r="FI640" s="35"/>
      <c r="FJ640" s="35"/>
      <c r="FK640" s="35"/>
      <c r="FL640" s="35"/>
      <c r="FM640" s="35"/>
      <c r="FN640" s="35"/>
      <c r="FO640" s="35"/>
      <c r="FP640" s="35"/>
      <c r="FQ640" s="35"/>
      <c r="FR640" s="35"/>
      <c r="FS640" s="35"/>
      <c r="FT640" s="35"/>
      <c r="FU640" s="35"/>
      <c r="FV640" s="35"/>
      <c r="FW640" s="35"/>
      <c r="FX640" s="35"/>
      <c r="FY640" s="35"/>
      <c r="FZ640" s="35"/>
      <c r="GA640" s="35"/>
      <c r="GB640" s="35"/>
      <c r="GC640" s="35"/>
      <c r="GD640" s="35"/>
      <c r="GE640" s="35"/>
      <c r="GF640" s="35"/>
      <c r="GG640" s="35"/>
      <c r="GH640" s="35"/>
      <c r="GI640" s="35"/>
      <c r="GJ640" s="35"/>
      <c r="GK640" s="35"/>
      <c r="GL640" s="35"/>
      <c r="GM640" s="35"/>
      <c r="GN640" s="35"/>
      <c r="GO640" s="35"/>
      <c r="GP640" s="35"/>
      <c r="GQ640" s="35"/>
      <c r="GR640" s="35"/>
      <c r="GS640" s="35"/>
      <c r="GT640" s="35"/>
      <c r="GU640" s="35"/>
      <c r="GV640" s="35"/>
      <c r="GW640" s="35"/>
      <c r="GX640" s="35"/>
      <c r="GY640" s="35"/>
      <c r="GZ640" s="35"/>
      <c r="HA640" s="35"/>
    </row>
    <row r="641" spans="1:209" s="39" customFormat="1" x14ac:dyDescent="0.25">
      <c r="A641" s="127"/>
      <c r="B641" s="150"/>
      <c r="C641" s="150"/>
      <c r="D641" s="151"/>
      <c r="E641" s="151"/>
      <c r="F641" s="151"/>
      <c r="G641" s="151"/>
      <c r="H641" s="151"/>
      <c r="I641" s="150"/>
      <c r="J641" s="127"/>
      <c r="K641" s="127"/>
      <c r="L641" s="154"/>
      <c r="M641" s="154"/>
      <c r="N641" s="154"/>
      <c r="O641" s="156"/>
      <c r="P641" s="156"/>
      <c r="Q641" s="157"/>
      <c r="R641" s="154"/>
      <c r="S641" s="154"/>
      <c r="T641" s="154"/>
      <c r="U641" s="156"/>
      <c r="V641" s="156"/>
      <c r="W641" s="127"/>
      <c r="X641" s="154"/>
      <c r="Y641" s="154"/>
      <c r="Z641" s="154"/>
      <c r="AA641" s="156"/>
      <c r="AB641" s="156"/>
      <c r="AC641" s="127"/>
      <c r="AD641" s="127"/>
      <c r="AE641" s="162"/>
      <c r="AF641" s="159"/>
      <c r="AG641" s="159"/>
      <c r="AH641" s="160"/>
      <c r="AI641" s="159"/>
      <c r="AJ641" s="159"/>
      <c r="AK641" s="159"/>
      <c r="AL641" s="160"/>
      <c r="AM641" s="159"/>
      <c r="AN641" s="159"/>
      <c r="AO641" s="159"/>
      <c r="AP641" s="44"/>
      <c r="AQ641" s="159"/>
      <c r="AR641" s="159"/>
      <c r="AS641" s="159"/>
      <c r="AT641" s="44"/>
      <c r="AU641" s="159"/>
      <c r="AV641" s="159"/>
      <c r="AW641" s="159"/>
      <c r="AX641" s="44"/>
      <c r="AY641" s="243"/>
      <c r="BA641" s="29"/>
      <c r="BB641" s="40"/>
      <c r="BC641" s="35"/>
      <c r="BD641" s="35"/>
      <c r="BE641" s="35"/>
      <c r="BF641" s="35"/>
      <c r="BG641" s="35"/>
      <c r="BH641" s="35"/>
      <c r="BI641" s="35"/>
      <c r="BJ641" s="35"/>
      <c r="BK641" s="35"/>
      <c r="BL641" s="35"/>
      <c r="BM641" s="35"/>
      <c r="BN641" s="35"/>
      <c r="BO641" s="35"/>
      <c r="BP641" s="44"/>
      <c r="BQ641" s="44"/>
      <c r="BR641" s="44"/>
      <c r="BS641" s="44"/>
      <c r="BT641" s="44"/>
      <c r="BU641" s="159"/>
      <c r="BV641" s="159"/>
      <c r="BW641" s="159"/>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M641" s="35"/>
      <c r="EN641" s="35"/>
      <c r="EO641" s="35"/>
      <c r="EP641" s="35"/>
      <c r="EQ641" s="35"/>
      <c r="ER641" s="35"/>
      <c r="ES641" s="35"/>
      <c r="ET641" s="35"/>
      <c r="EU641" s="35"/>
      <c r="EV641" s="35"/>
      <c r="EW641" s="35"/>
      <c r="EX641" s="35"/>
      <c r="EY641" s="35"/>
      <c r="EZ641" s="35"/>
      <c r="FA641" s="35"/>
      <c r="FB641" s="35"/>
      <c r="FC641" s="35"/>
      <c r="FD641" s="35"/>
      <c r="FE641" s="35"/>
      <c r="FF641" s="35"/>
      <c r="FG641" s="35"/>
      <c r="FH641" s="35"/>
      <c r="FI641" s="35"/>
      <c r="FJ641" s="35"/>
      <c r="FK641" s="35"/>
      <c r="FL641" s="35"/>
      <c r="FM641" s="35"/>
      <c r="FN641" s="35"/>
      <c r="FO641" s="35"/>
      <c r="FP641" s="35"/>
      <c r="FQ641" s="35"/>
      <c r="FR641" s="35"/>
      <c r="FS641" s="35"/>
      <c r="FT641" s="35"/>
      <c r="FU641" s="35"/>
      <c r="FV641" s="35"/>
      <c r="FW641" s="35"/>
      <c r="FX641" s="35"/>
      <c r="FY641" s="35"/>
      <c r="FZ641" s="35"/>
      <c r="GA641" s="35"/>
      <c r="GB641" s="35"/>
      <c r="GC641" s="35"/>
      <c r="GD641" s="35"/>
      <c r="GE641" s="35"/>
      <c r="GF641" s="35"/>
      <c r="GG641" s="35"/>
      <c r="GH641" s="35"/>
      <c r="GI641" s="35"/>
      <c r="GJ641" s="35"/>
      <c r="GK641" s="35"/>
      <c r="GL641" s="35"/>
      <c r="GM641" s="35"/>
      <c r="GN641" s="35"/>
      <c r="GO641" s="35"/>
      <c r="GP641" s="35"/>
      <c r="GQ641" s="35"/>
      <c r="GR641" s="35"/>
      <c r="GS641" s="35"/>
      <c r="GT641" s="35"/>
      <c r="GU641" s="35"/>
      <c r="GV641" s="35"/>
      <c r="GW641" s="35"/>
      <c r="GX641" s="35"/>
      <c r="GY641" s="35"/>
      <c r="GZ641" s="35"/>
      <c r="HA641" s="35"/>
    </row>
    <row r="642" spans="1:209" s="39" customFormat="1" x14ac:dyDescent="0.25">
      <c r="A642" s="127"/>
      <c r="B642" s="150"/>
      <c r="C642" s="150"/>
      <c r="D642" s="151"/>
      <c r="E642" s="151"/>
      <c r="F642" s="151"/>
      <c r="G642" s="151"/>
      <c r="H642" s="151"/>
      <c r="I642" s="150"/>
      <c r="J642" s="127"/>
      <c r="K642" s="127"/>
      <c r="L642" s="154"/>
      <c r="M642" s="154"/>
      <c r="N642" s="154"/>
      <c r="O642" s="156"/>
      <c r="P642" s="156"/>
      <c r="Q642" s="157"/>
      <c r="R642" s="154"/>
      <c r="S642" s="154"/>
      <c r="T642" s="154"/>
      <c r="U642" s="156"/>
      <c r="V642" s="156"/>
      <c r="W642" s="127"/>
      <c r="X642" s="154"/>
      <c r="Y642" s="154"/>
      <c r="Z642" s="154"/>
      <c r="AA642" s="156"/>
      <c r="AB642" s="156"/>
      <c r="AC642" s="127"/>
      <c r="AD642" s="127"/>
      <c r="AE642" s="162"/>
      <c r="AF642" s="159"/>
      <c r="AG642" s="159"/>
      <c r="AH642" s="160"/>
      <c r="AI642" s="159"/>
      <c r="AJ642" s="159"/>
      <c r="AK642" s="159"/>
      <c r="AL642" s="160"/>
      <c r="AM642" s="159"/>
      <c r="AN642" s="159"/>
      <c r="AO642" s="159"/>
      <c r="AP642" s="44"/>
      <c r="AQ642" s="159"/>
      <c r="AR642" s="159"/>
      <c r="AS642" s="159"/>
      <c r="AT642" s="44"/>
      <c r="AU642" s="159"/>
      <c r="AV642" s="159"/>
      <c r="AW642" s="159"/>
      <c r="AX642" s="44"/>
      <c r="AY642" s="243"/>
      <c r="BA642" s="29"/>
      <c r="BB642" s="40"/>
      <c r="BC642" s="35"/>
      <c r="BD642" s="35"/>
      <c r="BE642" s="35"/>
      <c r="BF642" s="35"/>
      <c r="BG642" s="35"/>
      <c r="BH642" s="35"/>
      <c r="BI642" s="35"/>
      <c r="BJ642" s="35"/>
      <c r="BK642" s="35"/>
      <c r="BL642" s="35"/>
      <c r="BM642" s="35"/>
      <c r="BN642" s="35"/>
      <c r="BO642" s="35"/>
      <c r="BP642" s="44"/>
      <c r="BQ642" s="44"/>
      <c r="BR642" s="44"/>
      <c r="BS642" s="44"/>
      <c r="BT642" s="44"/>
      <c r="BU642" s="159"/>
      <c r="BV642" s="159"/>
      <c r="BW642" s="159"/>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c r="FZ642" s="35"/>
      <c r="GA642" s="35"/>
      <c r="GB642" s="35"/>
      <c r="GC642" s="35"/>
      <c r="GD642" s="35"/>
      <c r="GE642" s="35"/>
      <c r="GF642" s="35"/>
      <c r="GG642" s="35"/>
      <c r="GH642" s="35"/>
      <c r="GI642" s="35"/>
      <c r="GJ642" s="35"/>
      <c r="GK642" s="35"/>
      <c r="GL642" s="35"/>
      <c r="GM642" s="35"/>
      <c r="GN642" s="35"/>
      <c r="GO642" s="35"/>
      <c r="GP642" s="35"/>
      <c r="GQ642" s="35"/>
      <c r="GR642" s="35"/>
      <c r="GS642" s="35"/>
      <c r="GT642" s="35"/>
      <c r="GU642" s="35"/>
      <c r="GV642" s="35"/>
      <c r="GW642" s="35"/>
      <c r="GX642" s="35"/>
      <c r="GY642" s="35"/>
      <c r="GZ642" s="35"/>
      <c r="HA642" s="35"/>
    </row>
    <row r="643" spans="1:209" s="39" customFormat="1" x14ac:dyDescent="0.25">
      <c r="A643" s="127"/>
      <c r="B643" s="150"/>
      <c r="C643" s="150"/>
      <c r="D643" s="151"/>
      <c r="E643" s="151"/>
      <c r="F643" s="151"/>
      <c r="G643" s="151"/>
      <c r="H643" s="151"/>
      <c r="I643" s="150"/>
      <c r="J643" s="127"/>
      <c r="K643" s="127"/>
      <c r="L643" s="154"/>
      <c r="M643" s="154"/>
      <c r="N643" s="154"/>
      <c r="O643" s="156"/>
      <c r="P643" s="156"/>
      <c r="Q643" s="157"/>
      <c r="R643" s="154"/>
      <c r="S643" s="154"/>
      <c r="T643" s="154"/>
      <c r="U643" s="156"/>
      <c r="V643" s="156"/>
      <c r="W643" s="127"/>
      <c r="X643" s="154"/>
      <c r="Y643" s="154"/>
      <c r="Z643" s="154"/>
      <c r="AA643" s="156"/>
      <c r="AB643" s="156"/>
      <c r="AC643" s="127"/>
      <c r="AD643" s="127"/>
      <c r="AE643" s="162"/>
      <c r="AF643" s="159"/>
      <c r="AG643" s="159"/>
      <c r="AH643" s="160"/>
      <c r="AI643" s="159"/>
      <c r="AJ643" s="159"/>
      <c r="AK643" s="159"/>
      <c r="AL643" s="160"/>
      <c r="AM643" s="159"/>
      <c r="AN643" s="159"/>
      <c r="AO643" s="159"/>
      <c r="AP643" s="44"/>
      <c r="AQ643" s="159"/>
      <c r="AR643" s="159"/>
      <c r="AS643" s="159"/>
      <c r="AT643" s="44"/>
      <c r="AU643" s="159"/>
      <c r="AV643" s="159"/>
      <c r="AW643" s="159"/>
      <c r="AX643" s="44"/>
      <c r="AY643" s="243"/>
      <c r="BA643" s="29"/>
      <c r="BB643" s="40"/>
      <c r="BC643" s="35"/>
      <c r="BD643" s="35"/>
      <c r="BE643" s="35"/>
      <c r="BF643" s="35"/>
      <c r="BG643" s="35"/>
      <c r="BH643" s="35"/>
      <c r="BI643" s="35"/>
      <c r="BJ643" s="35"/>
      <c r="BK643" s="35"/>
      <c r="BL643" s="35"/>
      <c r="BM643" s="35"/>
      <c r="BN643" s="35"/>
      <c r="BO643" s="35"/>
      <c r="BP643" s="44"/>
      <c r="BQ643" s="44"/>
      <c r="BR643" s="44"/>
      <c r="BS643" s="44"/>
      <c r="BT643" s="44"/>
      <c r="BU643" s="159"/>
      <c r="BV643" s="159"/>
      <c r="BW643" s="159"/>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c r="FZ643" s="35"/>
      <c r="GA643" s="35"/>
      <c r="GB643" s="35"/>
      <c r="GC643" s="35"/>
      <c r="GD643" s="35"/>
      <c r="GE643" s="35"/>
      <c r="GF643" s="35"/>
      <c r="GG643" s="35"/>
      <c r="GH643" s="35"/>
      <c r="GI643" s="35"/>
      <c r="GJ643" s="35"/>
      <c r="GK643" s="35"/>
      <c r="GL643" s="35"/>
      <c r="GM643" s="35"/>
      <c r="GN643" s="35"/>
      <c r="GO643" s="35"/>
      <c r="GP643" s="35"/>
      <c r="GQ643" s="35"/>
      <c r="GR643" s="35"/>
      <c r="GS643" s="35"/>
      <c r="GT643" s="35"/>
      <c r="GU643" s="35"/>
      <c r="GV643" s="35"/>
      <c r="GW643" s="35"/>
      <c r="GX643" s="35"/>
      <c r="GY643" s="35"/>
      <c r="GZ643" s="35"/>
      <c r="HA643" s="35"/>
    </row>
    <row r="644" spans="1:209" s="39" customFormat="1" x14ac:dyDescent="0.25">
      <c r="A644" s="127"/>
      <c r="B644" s="150"/>
      <c r="C644" s="150"/>
      <c r="D644" s="151"/>
      <c r="E644" s="151"/>
      <c r="F644" s="151"/>
      <c r="G644" s="151"/>
      <c r="H644" s="151"/>
      <c r="I644" s="150"/>
      <c r="J644" s="127"/>
      <c r="K644" s="127"/>
      <c r="L644" s="154"/>
      <c r="M644" s="154"/>
      <c r="N644" s="154"/>
      <c r="O644" s="156"/>
      <c r="P644" s="156"/>
      <c r="Q644" s="157"/>
      <c r="R644" s="154"/>
      <c r="S644" s="154"/>
      <c r="T644" s="154"/>
      <c r="U644" s="156"/>
      <c r="V644" s="156"/>
      <c r="W644" s="127"/>
      <c r="X644" s="154"/>
      <c r="Y644" s="154"/>
      <c r="Z644" s="154"/>
      <c r="AA644" s="156"/>
      <c r="AB644" s="156"/>
      <c r="AC644" s="127"/>
      <c r="AD644" s="127"/>
      <c r="AE644" s="162"/>
      <c r="AF644" s="159"/>
      <c r="AG644" s="159"/>
      <c r="AH644" s="160"/>
      <c r="AI644" s="159"/>
      <c r="AJ644" s="159"/>
      <c r="AK644" s="159"/>
      <c r="AL644" s="160"/>
      <c r="AM644" s="159"/>
      <c r="AN644" s="159"/>
      <c r="AO644" s="159"/>
      <c r="AP644" s="44"/>
      <c r="AQ644" s="159"/>
      <c r="AR644" s="159"/>
      <c r="AS644" s="159"/>
      <c r="AT644" s="44"/>
      <c r="AU644" s="159"/>
      <c r="AV644" s="159"/>
      <c r="AW644" s="159"/>
      <c r="AX644" s="44"/>
      <c r="AY644" s="243"/>
      <c r="BA644" s="29"/>
      <c r="BB644" s="40"/>
      <c r="BC644" s="35"/>
      <c r="BD644" s="35"/>
      <c r="BE644" s="35"/>
      <c r="BF644" s="35"/>
      <c r="BG644" s="35"/>
      <c r="BH644" s="35"/>
      <c r="BI644" s="35"/>
      <c r="BJ644" s="35"/>
      <c r="BK644" s="35"/>
      <c r="BL644" s="35"/>
      <c r="BM644" s="35"/>
      <c r="BN644" s="35"/>
      <c r="BO644" s="35"/>
      <c r="BP644" s="44"/>
      <c r="BQ644" s="44"/>
      <c r="BR644" s="44"/>
      <c r="BS644" s="44"/>
      <c r="BT644" s="44"/>
      <c r="BU644" s="159"/>
      <c r="BV644" s="159"/>
      <c r="BW644" s="159"/>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U644" s="35"/>
      <c r="EV644" s="35"/>
      <c r="EW644" s="35"/>
      <c r="EX644" s="35"/>
      <c r="EY644" s="35"/>
      <c r="EZ644" s="35"/>
      <c r="FA644" s="35"/>
      <c r="FB644" s="35"/>
      <c r="FC644" s="35"/>
      <c r="FD644" s="35"/>
      <c r="FE644" s="35"/>
      <c r="FF644" s="35"/>
      <c r="FG644" s="35"/>
      <c r="FH644" s="35"/>
      <c r="FI644" s="35"/>
      <c r="FJ644" s="35"/>
      <c r="FK644" s="35"/>
      <c r="FL644" s="35"/>
      <c r="FM644" s="35"/>
      <c r="FN644" s="35"/>
      <c r="FO644" s="35"/>
      <c r="FP644" s="35"/>
      <c r="FQ644" s="35"/>
      <c r="FR644" s="35"/>
      <c r="FS644" s="35"/>
      <c r="FT644" s="35"/>
      <c r="FU644" s="35"/>
      <c r="FV644" s="35"/>
      <c r="FW644" s="35"/>
      <c r="FX644" s="35"/>
      <c r="FY644" s="35"/>
      <c r="FZ644" s="35"/>
      <c r="GA644" s="35"/>
      <c r="GB644" s="35"/>
      <c r="GC644" s="35"/>
      <c r="GD644" s="35"/>
      <c r="GE644" s="35"/>
      <c r="GF644" s="35"/>
      <c r="GG644" s="35"/>
      <c r="GH644" s="35"/>
      <c r="GI644" s="35"/>
      <c r="GJ644" s="35"/>
      <c r="GK644" s="35"/>
      <c r="GL644" s="35"/>
      <c r="GM644" s="35"/>
      <c r="GN644" s="35"/>
      <c r="GO644" s="35"/>
      <c r="GP644" s="35"/>
      <c r="GQ644" s="35"/>
      <c r="GR644" s="35"/>
      <c r="GS644" s="35"/>
      <c r="GT644" s="35"/>
      <c r="GU644" s="35"/>
      <c r="GV644" s="35"/>
      <c r="GW644" s="35"/>
      <c r="GX644" s="35"/>
      <c r="GY644" s="35"/>
      <c r="GZ644" s="35"/>
      <c r="HA644" s="35"/>
    </row>
    <row r="645" spans="1:209" s="39" customFormat="1" x14ac:dyDescent="0.25">
      <c r="A645" s="127"/>
      <c r="B645" s="150"/>
      <c r="C645" s="150"/>
      <c r="D645" s="151"/>
      <c r="E645" s="151"/>
      <c r="F645" s="151"/>
      <c r="G645" s="151"/>
      <c r="H645" s="151"/>
      <c r="I645" s="150"/>
      <c r="J645" s="127"/>
      <c r="K645" s="127"/>
      <c r="L645" s="154"/>
      <c r="M645" s="154"/>
      <c r="N645" s="154"/>
      <c r="O645" s="156"/>
      <c r="P645" s="156"/>
      <c r="Q645" s="157"/>
      <c r="R645" s="154"/>
      <c r="S645" s="154"/>
      <c r="T645" s="154"/>
      <c r="U645" s="156"/>
      <c r="V645" s="156"/>
      <c r="W645" s="127"/>
      <c r="X645" s="154"/>
      <c r="Y645" s="154"/>
      <c r="Z645" s="154"/>
      <c r="AA645" s="156"/>
      <c r="AB645" s="156"/>
      <c r="AC645" s="127"/>
      <c r="AD645" s="127"/>
      <c r="AE645" s="162"/>
      <c r="AF645" s="159"/>
      <c r="AG645" s="159"/>
      <c r="AH645" s="160"/>
      <c r="AI645" s="159"/>
      <c r="AJ645" s="159"/>
      <c r="AK645" s="159"/>
      <c r="AL645" s="160"/>
      <c r="AM645" s="159"/>
      <c r="AN645" s="159"/>
      <c r="AO645" s="159"/>
      <c r="AP645" s="44"/>
      <c r="AQ645" s="159"/>
      <c r="AR645" s="159"/>
      <c r="AS645" s="159"/>
      <c r="AT645" s="44"/>
      <c r="AU645" s="159"/>
      <c r="AV645" s="159"/>
      <c r="AW645" s="159"/>
      <c r="AX645" s="44"/>
      <c r="AY645" s="243"/>
      <c r="BA645" s="29"/>
      <c r="BB645" s="40"/>
      <c r="BC645" s="35"/>
      <c r="BD645" s="35"/>
      <c r="BE645" s="35"/>
      <c r="BF645" s="35"/>
      <c r="BG645" s="35"/>
      <c r="BH645" s="35"/>
      <c r="BI645" s="35"/>
      <c r="BJ645" s="35"/>
      <c r="BK645" s="35"/>
      <c r="BL645" s="35"/>
      <c r="BM645" s="35"/>
      <c r="BN645" s="35"/>
      <c r="BO645" s="35"/>
      <c r="BP645" s="44"/>
      <c r="BQ645" s="44"/>
      <c r="BR645" s="44"/>
      <c r="BS645" s="44"/>
      <c r="BT645" s="44"/>
      <c r="BU645" s="159"/>
      <c r="BV645" s="159"/>
      <c r="BW645" s="159"/>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c r="FO645" s="35"/>
      <c r="FP645" s="35"/>
      <c r="FQ645" s="35"/>
      <c r="FR645" s="35"/>
      <c r="FS645" s="35"/>
      <c r="FT645" s="35"/>
      <c r="FU645" s="35"/>
      <c r="FV645" s="35"/>
      <c r="FW645" s="35"/>
      <c r="FX645" s="35"/>
      <c r="FY645" s="35"/>
      <c r="FZ645" s="35"/>
      <c r="GA645" s="35"/>
      <c r="GB645" s="35"/>
      <c r="GC645" s="35"/>
      <c r="GD645" s="35"/>
      <c r="GE645" s="35"/>
      <c r="GF645" s="35"/>
      <c r="GG645" s="35"/>
      <c r="GH645" s="35"/>
      <c r="GI645" s="35"/>
      <c r="GJ645" s="35"/>
      <c r="GK645" s="35"/>
      <c r="GL645" s="35"/>
      <c r="GM645" s="35"/>
      <c r="GN645" s="35"/>
      <c r="GO645" s="35"/>
      <c r="GP645" s="35"/>
      <c r="GQ645" s="35"/>
      <c r="GR645" s="35"/>
      <c r="GS645" s="35"/>
      <c r="GT645" s="35"/>
      <c r="GU645" s="35"/>
      <c r="GV645" s="35"/>
      <c r="GW645" s="35"/>
      <c r="GX645" s="35"/>
      <c r="GY645" s="35"/>
      <c r="GZ645" s="35"/>
      <c r="HA645" s="35"/>
    </row>
    <row r="646" spans="1:209" s="39" customFormat="1" x14ac:dyDescent="0.25">
      <c r="A646" s="127"/>
      <c r="B646" s="150"/>
      <c r="C646" s="150"/>
      <c r="D646" s="151"/>
      <c r="E646" s="151"/>
      <c r="F646" s="151"/>
      <c r="G646" s="151"/>
      <c r="H646" s="151"/>
      <c r="I646" s="150"/>
      <c r="J646" s="127"/>
      <c r="K646" s="127"/>
      <c r="L646" s="154"/>
      <c r="M646" s="154"/>
      <c r="N646" s="154"/>
      <c r="O646" s="156"/>
      <c r="P646" s="156"/>
      <c r="Q646" s="157"/>
      <c r="R646" s="154"/>
      <c r="S646" s="154"/>
      <c r="T646" s="154"/>
      <c r="U646" s="156"/>
      <c r="V646" s="156"/>
      <c r="W646" s="127"/>
      <c r="X646" s="154"/>
      <c r="Y646" s="154"/>
      <c r="Z646" s="154"/>
      <c r="AA646" s="156"/>
      <c r="AB646" s="156"/>
      <c r="AC646" s="127"/>
      <c r="AD646" s="127"/>
      <c r="AE646" s="162"/>
      <c r="AF646" s="159"/>
      <c r="AG646" s="159"/>
      <c r="AH646" s="160"/>
      <c r="AI646" s="159"/>
      <c r="AJ646" s="159"/>
      <c r="AK646" s="159"/>
      <c r="AL646" s="160"/>
      <c r="AM646" s="159"/>
      <c r="AN646" s="159"/>
      <c r="AO646" s="159"/>
      <c r="AP646" s="44"/>
      <c r="AQ646" s="159"/>
      <c r="AR646" s="159"/>
      <c r="AS646" s="159"/>
      <c r="AT646" s="44"/>
      <c r="AU646" s="159"/>
      <c r="AV646" s="159"/>
      <c r="AW646" s="159"/>
      <c r="AX646" s="44"/>
      <c r="AY646" s="243"/>
      <c r="BA646" s="29"/>
      <c r="BB646" s="40"/>
      <c r="BC646" s="35"/>
      <c r="BD646" s="35"/>
      <c r="BE646" s="35"/>
      <c r="BF646" s="35"/>
      <c r="BG646" s="35"/>
      <c r="BH646" s="35"/>
      <c r="BI646" s="35"/>
      <c r="BJ646" s="35"/>
      <c r="BK646" s="35"/>
      <c r="BL646" s="35"/>
      <c r="BM646" s="35"/>
      <c r="BN646" s="35"/>
      <c r="BO646" s="35"/>
      <c r="BP646" s="44"/>
      <c r="BQ646" s="44"/>
      <c r="BR646" s="44"/>
      <c r="BS646" s="44"/>
      <c r="BT646" s="44"/>
      <c r="BU646" s="159"/>
      <c r="BV646" s="159"/>
      <c r="BW646" s="159"/>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c r="FZ646" s="35"/>
      <c r="GA646" s="35"/>
      <c r="GB646" s="35"/>
      <c r="GC646" s="35"/>
      <c r="GD646" s="35"/>
      <c r="GE646" s="35"/>
      <c r="GF646" s="35"/>
      <c r="GG646" s="35"/>
      <c r="GH646" s="35"/>
      <c r="GI646" s="35"/>
      <c r="GJ646" s="35"/>
      <c r="GK646" s="35"/>
      <c r="GL646" s="35"/>
      <c r="GM646" s="35"/>
      <c r="GN646" s="35"/>
      <c r="GO646" s="35"/>
      <c r="GP646" s="35"/>
      <c r="GQ646" s="35"/>
      <c r="GR646" s="35"/>
      <c r="GS646" s="35"/>
      <c r="GT646" s="35"/>
      <c r="GU646" s="35"/>
      <c r="GV646" s="35"/>
      <c r="GW646" s="35"/>
      <c r="GX646" s="35"/>
      <c r="GY646" s="35"/>
      <c r="GZ646" s="35"/>
      <c r="HA646" s="35"/>
    </row>
    <row r="647" spans="1:209" s="39" customFormat="1" x14ac:dyDescent="0.25">
      <c r="A647" s="127"/>
      <c r="B647" s="150"/>
      <c r="C647" s="150"/>
      <c r="D647" s="151"/>
      <c r="E647" s="151"/>
      <c r="F647" s="151"/>
      <c r="G647" s="151"/>
      <c r="H647" s="151"/>
      <c r="I647" s="150"/>
      <c r="J647" s="127"/>
      <c r="K647" s="127"/>
      <c r="L647" s="154"/>
      <c r="M647" s="154"/>
      <c r="N647" s="154"/>
      <c r="O647" s="156"/>
      <c r="P647" s="156"/>
      <c r="Q647" s="157"/>
      <c r="R647" s="154"/>
      <c r="S647" s="154"/>
      <c r="T647" s="154"/>
      <c r="U647" s="156"/>
      <c r="V647" s="156"/>
      <c r="W647" s="127"/>
      <c r="X647" s="154"/>
      <c r="Y647" s="154"/>
      <c r="Z647" s="154"/>
      <c r="AA647" s="156"/>
      <c r="AB647" s="156"/>
      <c r="AC647" s="127"/>
      <c r="AD647" s="127"/>
      <c r="AE647" s="162"/>
      <c r="AF647" s="159"/>
      <c r="AG647" s="159"/>
      <c r="AH647" s="160"/>
      <c r="AI647" s="159"/>
      <c r="AJ647" s="159"/>
      <c r="AK647" s="159"/>
      <c r="AL647" s="160"/>
      <c r="AM647" s="159"/>
      <c r="AN647" s="159"/>
      <c r="AO647" s="159"/>
      <c r="AP647" s="44"/>
      <c r="AQ647" s="159"/>
      <c r="AR647" s="159"/>
      <c r="AS647" s="159"/>
      <c r="AT647" s="44"/>
      <c r="AU647" s="159"/>
      <c r="AV647" s="159"/>
      <c r="AW647" s="159"/>
      <c r="AX647" s="44"/>
      <c r="AY647" s="243"/>
      <c r="BA647" s="29"/>
      <c r="BB647" s="40"/>
      <c r="BC647" s="35"/>
      <c r="BD647" s="35"/>
      <c r="BE647" s="35"/>
      <c r="BF647" s="35"/>
      <c r="BG647" s="35"/>
      <c r="BH647" s="35"/>
      <c r="BI647" s="35"/>
      <c r="BJ647" s="35"/>
      <c r="BK647" s="35"/>
      <c r="BL647" s="35"/>
      <c r="BM647" s="35"/>
      <c r="BN647" s="35"/>
      <c r="BO647" s="35"/>
      <c r="BP647" s="44"/>
      <c r="BQ647" s="44"/>
      <c r="BR647" s="44"/>
      <c r="BS647" s="44"/>
      <c r="BT647" s="44"/>
      <c r="BU647" s="159"/>
      <c r="BV647" s="159"/>
      <c r="BW647" s="159"/>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c r="EU647" s="35"/>
      <c r="EV647" s="35"/>
      <c r="EW647" s="35"/>
      <c r="EX647" s="35"/>
      <c r="EY647" s="35"/>
      <c r="EZ647" s="35"/>
      <c r="FA647" s="35"/>
      <c r="FB647" s="35"/>
      <c r="FC647" s="35"/>
      <c r="FD647" s="35"/>
      <c r="FE647" s="35"/>
      <c r="FF647" s="35"/>
      <c r="FG647" s="35"/>
      <c r="FH647" s="35"/>
      <c r="FI647" s="35"/>
      <c r="FJ647" s="35"/>
      <c r="FK647" s="35"/>
      <c r="FL647" s="35"/>
      <c r="FM647" s="35"/>
      <c r="FN647" s="35"/>
      <c r="FO647" s="35"/>
      <c r="FP647" s="35"/>
      <c r="FQ647" s="35"/>
      <c r="FR647" s="35"/>
      <c r="FS647" s="35"/>
      <c r="FT647" s="35"/>
      <c r="FU647" s="35"/>
      <c r="FV647" s="35"/>
      <c r="FW647" s="35"/>
      <c r="FX647" s="35"/>
      <c r="FY647" s="35"/>
      <c r="FZ647" s="35"/>
      <c r="GA647" s="35"/>
      <c r="GB647" s="35"/>
      <c r="GC647" s="35"/>
      <c r="GD647" s="35"/>
      <c r="GE647" s="35"/>
      <c r="GF647" s="35"/>
      <c r="GG647" s="35"/>
      <c r="GH647" s="35"/>
      <c r="GI647" s="35"/>
      <c r="GJ647" s="35"/>
      <c r="GK647" s="35"/>
      <c r="GL647" s="35"/>
      <c r="GM647" s="35"/>
      <c r="GN647" s="35"/>
      <c r="GO647" s="35"/>
      <c r="GP647" s="35"/>
      <c r="GQ647" s="35"/>
      <c r="GR647" s="35"/>
      <c r="GS647" s="35"/>
      <c r="GT647" s="35"/>
      <c r="GU647" s="35"/>
      <c r="GV647" s="35"/>
      <c r="GW647" s="35"/>
      <c r="GX647" s="35"/>
      <c r="GY647" s="35"/>
      <c r="GZ647" s="35"/>
      <c r="HA647" s="35"/>
    </row>
    <row r="648" spans="1:209" s="39" customFormat="1" x14ac:dyDescent="0.25">
      <c r="A648" s="127"/>
      <c r="B648" s="150"/>
      <c r="C648" s="150"/>
      <c r="D648" s="151"/>
      <c r="E648" s="151"/>
      <c r="F648" s="151"/>
      <c r="G648" s="151"/>
      <c r="H648" s="151"/>
      <c r="I648" s="150"/>
      <c r="J648" s="127"/>
      <c r="K648" s="127"/>
      <c r="L648" s="154"/>
      <c r="M648" s="154"/>
      <c r="N648" s="154"/>
      <c r="O648" s="156"/>
      <c r="P648" s="156"/>
      <c r="Q648" s="157"/>
      <c r="R648" s="154"/>
      <c r="S648" s="154"/>
      <c r="T648" s="154"/>
      <c r="U648" s="156"/>
      <c r="V648" s="156"/>
      <c r="W648" s="127"/>
      <c r="X648" s="154"/>
      <c r="Y648" s="154"/>
      <c r="Z648" s="154"/>
      <c r="AA648" s="156"/>
      <c r="AB648" s="156"/>
      <c r="AC648" s="127"/>
      <c r="AD648" s="127"/>
      <c r="AE648" s="162"/>
      <c r="AF648" s="159"/>
      <c r="AG648" s="159"/>
      <c r="AH648" s="160"/>
      <c r="AI648" s="159"/>
      <c r="AJ648" s="159"/>
      <c r="AK648" s="159"/>
      <c r="AL648" s="160"/>
      <c r="AM648" s="159"/>
      <c r="AN648" s="159"/>
      <c r="AO648" s="159"/>
      <c r="AP648" s="44"/>
      <c r="AQ648" s="159"/>
      <c r="AR648" s="159"/>
      <c r="AS648" s="159"/>
      <c r="AT648" s="44"/>
      <c r="AU648" s="159"/>
      <c r="AV648" s="159"/>
      <c r="AW648" s="159"/>
      <c r="AX648" s="44"/>
      <c r="AY648" s="243"/>
      <c r="BA648" s="29"/>
      <c r="BB648" s="40"/>
      <c r="BC648" s="35"/>
      <c r="BD648" s="35"/>
      <c r="BE648" s="35"/>
      <c r="BF648" s="35"/>
      <c r="BG648" s="35"/>
      <c r="BH648" s="35"/>
      <c r="BI648" s="35"/>
      <c r="BJ648" s="35"/>
      <c r="BK648" s="35"/>
      <c r="BL648" s="35"/>
      <c r="BM648" s="35"/>
      <c r="BN648" s="35"/>
      <c r="BO648" s="35"/>
      <c r="BP648" s="44"/>
      <c r="BQ648" s="44"/>
      <c r="BR648" s="44"/>
      <c r="BS648" s="44"/>
      <c r="BT648" s="44"/>
      <c r="BU648" s="159"/>
      <c r="BV648" s="159"/>
      <c r="BW648" s="159"/>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U648" s="35"/>
      <c r="EV648" s="35"/>
      <c r="EW648" s="35"/>
      <c r="EX648" s="35"/>
      <c r="EY648" s="35"/>
      <c r="EZ648" s="35"/>
      <c r="FA648" s="35"/>
      <c r="FB648" s="35"/>
      <c r="FC648" s="35"/>
      <c r="FD648" s="35"/>
      <c r="FE648" s="35"/>
      <c r="FF648" s="35"/>
      <c r="FG648" s="35"/>
      <c r="FH648" s="35"/>
      <c r="FI648" s="35"/>
      <c r="FJ648" s="35"/>
      <c r="FK648" s="35"/>
      <c r="FL648" s="35"/>
      <c r="FM648" s="35"/>
      <c r="FN648" s="35"/>
      <c r="FO648" s="35"/>
      <c r="FP648" s="35"/>
      <c r="FQ648" s="35"/>
      <c r="FR648" s="35"/>
      <c r="FS648" s="35"/>
      <c r="FT648" s="35"/>
      <c r="FU648" s="35"/>
      <c r="FV648" s="35"/>
      <c r="FW648" s="35"/>
      <c r="FX648" s="35"/>
      <c r="FY648" s="35"/>
      <c r="FZ648" s="35"/>
      <c r="GA648" s="35"/>
      <c r="GB648" s="35"/>
      <c r="GC648" s="35"/>
      <c r="GD648" s="35"/>
      <c r="GE648" s="35"/>
      <c r="GF648" s="35"/>
      <c r="GG648" s="35"/>
      <c r="GH648" s="35"/>
      <c r="GI648" s="35"/>
      <c r="GJ648" s="35"/>
      <c r="GK648" s="35"/>
      <c r="GL648" s="35"/>
      <c r="GM648" s="35"/>
      <c r="GN648" s="35"/>
      <c r="GO648" s="35"/>
      <c r="GP648" s="35"/>
      <c r="GQ648" s="35"/>
      <c r="GR648" s="35"/>
      <c r="GS648" s="35"/>
      <c r="GT648" s="35"/>
      <c r="GU648" s="35"/>
      <c r="GV648" s="35"/>
      <c r="GW648" s="35"/>
      <c r="GX648" s="35"/>
      <c r="GY648" s="35"/>
      <c r="GZ648" s="35"/>
      <c r="HA648" s="35"/>
    </row>
    <row r="649" spans="1:209" s="39" customFormat="1" x14ac:dyDescent="0.25">
      <c r="A649" s="127"/>
      <c r="B649" s="150"/>
      <c r="C649" s="150"/>
      <c r="D649" s="151"/>
      <c r="E649" s="151"/>
      <c r="F649" s="151"/>
      <c r="G649" s="151"/>
      <c r="H649" s="151"/>
      <c r="I649" s="150"/>
      <c r="J649" s="127"/>
      <c r="K649" s="127"/>
      <c r="L649" s="154"/>
      <c r="M649" s="154"/>
      <c r="N649" s="154"/>
      <c r="O649" s="156"/>
      <c r="P649" s="156"/>
      <c r="Q649" s="157"/>
      <c r="R649" s="154"/>
      <c r="S649" s="154"/>
      <c r="T649" s="154"/>
      <c r="U649" s="156"/>
      <c r="V649" s="156"/>
      <c r="W649" s="127"/>
      <c r="X649" s="154"/>
      <c r="Y649" s="154"/>
      <c r="Z649" s="154"/>
      <c r="AA649" s="156"/>
      <c r="AB649" s="156"/>
      <c r="AC649" s="127"/>
      <c r="AD649" s="127"/>
      <c r="AE649" s="162"/>
      <c r="AF649" s="159"/>
      <c r="AG649" s="159"/>
      <c r="AH649" s="160"/>
      <c r="AI649" s="159"/>
      <c r="AJ649" s="159"/>
      <c r="AK649" s="159"/>
      <c r="AL649" s="160"/>
      <c r="AM649" s="159"/>
      <c r="AN649" s="159"/>
      <c r="AO649" s="159"/>
      <c r="AP649" s="44"/>
      <c r="AQ649" s="159"/>
      <c r="AR649" s="159"/>
      <c r="AS649" s="159"/>
      <c r="AT649" s="44"/>
      <c r="AU649" s="159"/>
      <c r="AV649" s="159"/>
      <c r="AW649" s="159"/>
      <c r="AX649" s="44"/>
      <c r="AY649" s="243"/>
      <c r="BA649" s="29"/>
      <c r="BB649" s="40"/>
      <c r="BC649" s="35"/>
      <c r="BD649" s="35"/>
      <c r="BE649" s="35"/>
      <c r="BF649" s="35"/>
      <c r="BG649" s="35"/>
      <c r="BH649" s="35"/>
      <c r="BI649" s="35"/>
      <c r="BJ649" s="35"/>
      <c r="BK649" s="35"/>
      <c r="BL649" s="35"/>
      <c r="BM649" s="35"/>
      <c r="BN649" s="35"/>
      <c r="BO649" s="35"/>
      <c r="BP649" s="44"/>
      <c r="BQ649" s="44"/>
      <c r="BR649" s="44"/>
      <c r="BS649" s="44"/>
      <c r="BT649" s="44"/>
      <c r="BU649" s="159"/>
      <c r="BV649" s="159"/>
      <c r="BW649" s="159"/>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5"/>
      <c r="FQ649" s="35"/>
      <c r="FR649" s="35"/>
      <c r="FS649" s="35"/>
      <c r="FT649" s="35"/>
      <c r="FU649" s="35"/>
      <c r="FV649" s="35"/>
      <c r="FW649" s="35"/>
      <c r="FX649" s="35"/>
      <c r="FY649" s="35"/>
      <c r="FZ649" s="35"/>
      <c r="GA649" s="35"/>
      <c r="GB649" s="35"/>
      <c r="GC649" s="35"/>
      <c r="GD649" s="35"/>
      <c r="GE649" s="35"/>
      <c r="GF649" s="35"/>
      <c r="GG649" s="35"/>
      <c r="GH649" s="35"/>
      <c r="GI649" s="35"/>
      <c r="GJ649" s="35"/>
      <c r="GK649" s="35"/>
      <c r="GL649" s="35"/>
      <c r="GM649" s="35"/>
      <c r="GN649" s="35"/>
      <c r="GO649" s="35"/>
      <c r="GP649" s="35"/>
      <c r="GQ649" s="35"/>
      <c r="GR649" s="35"/>
      <c r="GS649" s="35"/>
      <c r="GT649" s="35"/>
      <c r="GU649" s="35"/>
      <c r="GV649" s="35"/>
      <c r="GW649" s="35"/>
      <c r="GX649" s="35"/>
      <c r="GY649" s="35"/>
      <c r="GZ649" s="35"/>
      <c r="HA649" s="35"/>
    </row>
    <row r="650" spans="1:209" s="39" customFormat="1" x14ac:dyDescent="0.25">
      <c r="A650" s="127"/>
      <c r="B650" s="150"/>
      <c r="C650" s="150"/>
      <c r="D650" s="151"/>
      <c r="E650" s="151"/>
      <c r="F650" s="151"/>
      <c r="G650" s="151"/>
      <c r="H650" s="151"/>
      <c r="I650" s="150"/>
      <c r="J650" s="127"/>
      <c r="K650" s="127"/>
      <c r="L650" s="154"/>
      <c r="M650" s="154"/>
      <c r="N650" s="154"/>
      <c r="O650" s="156"/>
      <c r="P650" s="156"/>
      <c r="Q650" s="157"/>
      <c r="R650" s="154"/>
      <c r="S650" s="154"/>
      <c r="T650" s="154"/>
      <c r="U650" s="156"/>
      <c r="V650" s="156"/>
      <c r="W650" s="127"/>
      <c r="X650" s="154"/>
      <c r="Y650" s="154"/>
      <c r="Z650" s="154"/>
      <c r="AA650" s="156"/>
      <c r="AB650" s="156"/>
      <c r="AC650" s="127"/>
      <c r="AD650" s="127"/>
      <c r="AE650" s="162"/>
      <c r="AF650" s="159"/>
      <c r="AG650" s="159"/>
      <c r="AH650" s="160"/>
      <c r="AI650" s="159"/>
      <c r="AJ650" s="159"/>
      <c r="AK650" s="159"/>
      <c r="AL650" s="160"/>
      <c r="AM650" s="159"/>
      <c r="AN650" s="159"/>
      <c r="AO650" s="159"/>
      <c r="AP650" s="44"/>
      <c r="AQ650" s="159"/>
      <c r="AR650" s="159"/>
      <c r="AS650" s="159"/>
      <c r="AT650" s="44"/>
      <c r="AU650" s="159"/>
      <c r="AV650" s="159"/>
      <c r="AW650" s="159"/>
      <c r="AX650" s="44"/>
      <c r="AY650" s="243"/>
      <c r="BA650" s="29"/>
      <c r="BB650" s="40"/>
      <c r="BC650" s="35"/>
      <c r="BD650" s="35"/>
      <c r="BE650" s="35"/>
      <c r="BF650" s="35"/>
      <c r="BG650" s="35"/>
      <c r="BH650" s="35"/>
      <c r="BI650" s="35"/>
      <c r="BJ650" s="35"/>
      <c r="BK650" s="35"/>
      <c r="BL650" s="35"/>
      <c r="BM650" s="35"/>
      <c r="BN650" s="35"/>
      <c r="BO650" s="35"/>
      <c r="BP650" s="44"/>
      <c r="BQ650" s="44"/>
      <c r="BR650" s="44"/>
      <c r="BS650" s="44"/>
      <c r="BT650" s="44"/>
      <c r="BU650" s="159"/>
      <c r="BV650" s="159"/>
      <c r="BW650" s="159"/>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U650" s="35"/>
      <c r="EV650" s="35"/>
      <c r="EW650" s="35"/>
      <c r="EX650" s="35"/>
      <c r="EY650" s="35"/>
      <c r="EZ650" s="35"/>
      <c r="FA650" s="35"/>
      <c r="FB650" s="35"/>
      <c r="FC650" s="35"/>
      <c r="FD650" s="35"/>
      <c r="FE650" s="35"/>
      <c r="FF650" s="35"/>
      <c r="FG650" s="35"/>
      <c r="FH650" s="35"/>
      <c r="FI650" s="35"/>
      <c r="FJ650" s="35"/>
      <c r="FK650" s="35"/>
      <c r="FL650" s="35"/>
      <c r="FM650" s="35"/>
      <c r="FN650" s="35"/>
      <c r="FO650" s="35"/>
      <c r="FP650" s="35"/>
      <c r="FQ650" s="35"/>
      <c r="FR650" s="35"/>
      <c r="FS650" s="35"/>
      <c r="FT650" s="35"/>
      <c r="FU650" s="35"/>
      <c r="FV650" s="35"/>
      <c r="FW650" s="35"/>
      <c r="FX650" s="35"/>
      <c r="FY650" s="35"/>
      <c r="FZ650" s="35"/>
      <c r="GA650" s="35"/>
      <c r="GB650" s="35"/>
      <c r="GC650" s="35"/>
      <c r="GD650" s="35"/>
      <c r="GE650" s="35"/>
      <c r="GF650" s="35"/>
      <c r="GG650" s="35"/>
      <c r="GH650" s="35"/>
      <c r="GI650" s="35"/>
      <c r="GJ650" s="35"/>
      <c r="GK650" s="35"/>
      <c r="GL650" s="35"/>
      <c r="GM650" s="35"/>
      <c r="GN650" s="35"/>
      <c r="GO650" s="35"/>
      <c r="GP650" s="35"/>
      <c r="GQ650" s="35"/>
      <c r="GR650" s="35"/>
      <c r="GS650" s="35"/>
      <c r="GT650" s="35"/>
      <c r="GU650" s="35"/>
      <c r="GV650" s="35"/>
      <c r="GW650" s="35"/>
      <c r="GX650" s="35"/>
      <c r="GY650" s="35"/>
      <c r="GZ650" s="35"/>
      <c r="HA650" s="35"/>
    </row>
    <row r="651" spans="1:209" s="39" customFormat="1" x14ac:dyDescent="0.25">
      <c r="A651" s="127"/>
      <c r="B651" s="150"/>
      <c r="C651" s="150"/>
      <c r="D651" s="151"/>
      <c r="E651" s="151"/>
      <c r="F651" s="151"/>
      <c r="G651" s="151"/>
      <c r="H651" s="151"/>
      <c r="I651" s="150"/>
      <c r="J651" s="127"/>
      <c r="K651" s="127"/>
      <c r="L651" s="154"/>
      <c r="M651" s="154"/>
      <c r="N651" s="154"/>
      <c r="O651" s="156"/>
      <c r="P651" s="156"/>
      <c r="Q651" s="157"/>
      <c r="R651" s="154"/>
      <c r="S651" s="154"/>
      <c r="T651" s="154"/>
      <c r="U651" s="156"/>
      <c r="V651" s="156"/>
      <c r="W651" s="127"/>
      <c r="X651" s="154"/>
      <c r="Y651" s="154"/>
      <c r="Z651" s="154"/>
      <c r="AA651" s="156"/>
      <c r="AB651" s="156"/>
      <c r="AC651" s="127"/>
      <c r="AD651" s="127"/>
      <c r="AE651" s="162"/>
      <c r="AF651" s="159"/>
      <c r="AG651" s="159"/>
      <c r="AH651" s="160"/>
      <c r="AI651" s="159"/>
      <c r="AJ651" s="159"/>
      <c r="AK651" s="159"/>
      <c r="AL651" s="160"/>
      <c r="AM651" s="159"/>
      <c r="AN651" s="159"/>
      <c r="AO651" s="159"/>
      <c r="AP651" s="44"/>
      <c r="AQ651" s="159"/>
      <c r="AR651" s="159"/>
      <c r="AS651" s="159"/>
      <c r="AT651" s="44"/>
      <c r="AU651" s="159"/>
      <c r="AV651" s="159"/>
      <c r="AW651" s="159"/>
      <c r="AX651" s="44"/>
      <c r="AY651" s="243"/>
      <c r="BA651" s="29"/>
      <c r="BB651" s="40"/>
      <c r="BC651" s="35"/>
      <c r="BD651" s="35"/>
      <c r="BE651" s="35"/>
      <c r="BF651" s="35"/>
      <c r="BG651" s="35"/>
      <c r="BH651" s="35"/>
      <c r="BI651" s="35"/>
      <c r="BJ651" s="35"/>
      <c r="BK651" s="35"/>
      <c r="BL651" s="35"/>
      <c r="BM651" s="35"/>
      <c r="BN651" s="35"/>
      <c r="BO651" s="35"/>
      <c r="BP651" s="44"/>
      <c r="BQ651" s="44"/>
      <c r="BR651" s="44"/>
      <c r="BS651" s="44"/>
      <c r="BT651" s="44"/>
      <c r="BU651" s="159"/>
      <c r="BV651" s="159"/>
      <c r="BW651" s="159"/>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c r="EU651" s="35"/>
      <c r="EV651" s="35"/>
      <c r="EW651" s="35"/>
      <c r="EX651" s="35"/>
      <c r="EY651" s="35"/>
      <c r="EZ651" s="35"/>
      <c r="FA651" s="35"/>
      <c r="FB651" s="35"/>
      <c r="FC651" s="35"/>
      <c r="FD651" s="35"/>
      <c r="FE651" s="35"/>
      <c r="FF651" s="35"/>
      <c r="FG651" s="35"/>
      <c r="FH651" s="35"/>
      <c r="FI651" s="35"/>
      <c r="FJ651" s="35"/>
      <c r="FK651" s="35"/>
      <c r="FL651" s="35"/>
      <c r="FM651" s="35"/>
      <c r="FN651" s="35"/>
      <c r="FO651" s="35"/>
      <c r="FP651" s="35"/>
      <c r="FQ651" s="35"/>
      <c r="FR651" s="35"/>
      <c r="FS651" s="35"/>
      <c r="FT651" s="35"/>
      <c r="FU651" s="35"/>
      <c r="FV651" s="35"/>
      <c r="FW651" s="35"/>
      <c r="FX651" s="35"/>
      <c r="FY651" s="35"/>
      <c r="FZ651" s="35"/>
      <c r="GA651" s="35"/>
      <c r="GB651" s="35"/>
      <c r="GC651" s="35"/>
      <c r="GD651" s="35"/>
      <c r="GE651" s="35"/>
      <c r="GF651" s="35"/>
      <c r="GG651" s="35"/>
      <c r="GH651" s="35"/>
      <c r="GI651" s="35"/>
      <c r="GJ651" s="35"/>
      <c r="GK651" s="35"/>
      <c r="GL651" s="35"/>
      <c r="GM651" s="35"/>
      <c r="GN651" s="35"/>
      <c r="GO651" s="35"/>
      <c r="GP651" s="35"/>
      <c r="GQ651" s="35"/>
      <c r="GR651" s="35"/>
      <c r="GS651" s="35"/>
      <c r="GT651" s="35"/>
      <c r="GU651" s="35"/>
      <c r="GV651" s="35"/>
      <c r="GW651" s="35"/>
      <c r="GX651" s="35"/>
      <c r="GY651" s="35"/>
      <c r="GZ651" s="35"/>
      <c r="HA651" s="35"/>
    </row>
    <row r="652" spans="1:209" s="39" customFormat="1" x14ac:dyDescent="0.25">
      <c r="A652" s="127"/>
      <c r="B652" s="150"/>
      <c r="C652" s="150"/>
      <c r="D652" s="151"/>
      <c r="E652" s="151"/>
      <c r="F652" s="151"/>
      <c r="G652" s="151"/>
      <c r="H652" s="151"/>
      <c r="I652" s="150"/>
      <c r="J652" s="127"/>
      <c r="K652" s="127"/>
      <c r="L652" s="154"/>
      <c r="M652" s="154"/>
      <c r="N652" s="154"/>
      <c r="O652" s="156"/>
      <c r="P652" s="156"/>
      <c r="Q652" s="157"/>
      <c r="R652" s="154"/>
      <c r="S652" s="154"/>
      <c r="T652" s="154"/>
      <c r="U652" s="156"/>
      <c r="V652" s="156"/>
      <c r="W652" s="127"/>
      <c r="X652" s="154"/>
      <c r="Y652" s="154"/>
      <c r="Z652" s="154"/>
      <c r="AA652" s="156"/>
      <c r="AB652" s="156"/>
      <c r="AC652" s="127"/>
      <c r="AD652" s="127"/>
      <c r="AE652" s="162"/>
      <c r="AF652" s="159"/>
      <c r="AG652" s="159"/>
      <c r="AH652" s="160"/>
      <c r="AI652" s="159"/>
      <c r="AJ652" s="159"/>
      <c r="AK652" s="159"/>
      <c r="AL652" s="160"/>
      <c r="AM652" s="159"/>
      <c r="AN652" s="159"/>
      <c r="AO652" s="159"/>
      <c r="AP652" s="44"/>
      <c r="AQ652" s="159"/>
      <c r="AR652" s="159"/>
      <c r="AS652" s="159"/>
      <c r="AT652" s="44"/>
      <c r="AU652" s="159"/>
      <c r="AV652" s="159"/>
      <c r="AW652" s="159"/>
      <c r="AX652" s="44"/>
      <c r="AY652" s="243"/>
      <c r="BA652" s="29"/>
      <c r="BB652" s="40"/>
      <c r="BC652" s="35"/>
      <c r="BD652" s="35"/>
      <c r="BE652" s="35"/>
      <c r="BF652" s="35"/>
      <c r="BG652" s="35"/>
      <c r="BH652" s="35"/>
      <c r="BI652" s="35"/>
      <c r="BJ652" s="35"/>
      <c r="BK652" s="35"/>
      <c r="BL652" s="35"/>
      <c r="BM652" s="35"/>
      <c r="BN652" s="35"/>
      <c r="BO652" s="35"/>
      <c r="BP652" s="44"/>
      <c r="BQ652" s="44"/>
      <c r="BR652" s="44"/>
      <c r="BS652" s="44"/>
      <c r="BT652" s="44"/>
      <c r="BU652" s="159"/>
      <c r="BV652" s="159"/>
      <c r="BW652" s="159"/>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U652" s="35"/>
      <c r="EV652" s="35"/>
      <c r="EW652" s="35"/>
      <c r="EX652" s="35"/>
      <c r="EY652" s="35"/>
      <c r="EZ652" s="35"/>
      <c r="FA652" s="35"/>
      <c r="FB652" s="35"/>
      <c r="FC652" s="35"/>
      <c r="FD652" s="35"/>
      <c r="FE652" s="35"/>
      <c r="FF652" s="35"/>
      <c r="FG652" s="35"/>
      <c r="FH652" s="35"/>
      <c r="FI652" s="35"/>
      <c r="FJ652" s="35"/>
      <c r="FK652" s="35"/>
      <c r="FL652" s="35"/>
      <c r="FM652" s="35"/>
      <c r="FN652" s="35"/>
      <c r="FO652" s="35"/>
      <c r="FP652" s="35"/>
      <c r="FQ652" s="35"/>
      <c r="FR652" s="35"/>
      <c r="FS652" s="35"/>
      <c r="FT652" s="35"/>
      <c r="FU652" s="35"/>
      <c r="FV652" s="35"/>
      <c r="FW652" s="35"/>
      <c r="FX652" s="35"/>
      <c r="FY652" s="35"/>
      <c r="FZ652" s="35"/>
      <c r="GA652" s="35"/>
      <c r="GB652" s="35"/>
      <c r="GC652" s="35"/>
      <c r="GD652" s="35"/>
      <c r="GE652" s="35"/>
      <c r="GF652" s="35"/>
      <c r="GG652" s="35"/>
      <c r="GH652" s="35"/>
      <c r="GI652" s="35"/>
      <c r="GJ652" s="35"/>
      <c r="GK652" s="35"/>
      <c r="GL652" s="35"/>
      <c r="GM652" s="35"/>
      <c r="GN652" s="35"/>
      <c r="GO652" s="35"/>
      <c r="GP652" s="35"/>
      <c r="GQ652" s="35"/>
      <c r="GR652" s="35"/>
      <c r="GS652" s="35"/>
      <c r="GT652" s="35"/>
      <c r="GU652" s="35"/>
      <c r="GV652" s="35"/>
      <c r="GW652" s="35"/>
      <c r="GX652" s="35"/>
      <c r="GY652" s="35"/>
      <c r="GZ652" s="35"/>
      <c r="HA652" s="35"/>
    </row>
    <row r="653" spans="1:209" s="39" customFormat="1" x14ac:dyDescent="0.25">
      <c r="A653" s="127"/>
      <c r="B653" s="150"/>
      <c r="C653" s="150"/>
      <c r="D653" s="151"/>
      <c r="E653" s="151"/>
      <c r="F653" s="151"/>
      <c r="G653" s="151"/>
      <c r="H653" s="151"/>
      <c r="I653" s="150"/>
      <c r="J653" s="127"/>
      <c r="K653" s="127"/>
      <c r="L653" s="154"/>
      <c r="M653" s="154"/>
      <c r="N653" s="154"/>
      <c r="O653" s="156"/>
      <c r="P653" s="156"/>
      <c r="Q653" s="157"/>
      <c r="R653" s="154"/>
      <c r="S653" s="154"/>
      <c r="T653" s="154"/>
      <c r="U653" s="156"/>
      <c r="V653" s="156"/>
      <c r="W653" s="127"/>
      <c r="X653" s="154"/>
      <c r="Y653" s="154"/>
      <c r="Z653" s="154"/>
      <c r="AA653" s="156"/>
      <c r="AB653" s="156"/>
      <c r="AC653" s="127"/>
      <c r="AD653" s="127"/>
      <c r="AE653" s="162"/>
      <c r="AF653" s="159"/>
      <c r="AG653" s="159"/>
      <c r="AH653" s="160"/>
      <c r="AI653" s="159"/>
      <c r="AJ653" s="159"/>
      <c r="AK653" s="159"/>
      <c r="AL653" s="160"/>
      <c r="AM653" s="159"/>
      <c r="AN653" s="159"/>
      <c r="AO653" s="159"/>
      <c r="AP653" s="44"/>
      <c r="AQ653" s="159"/>
      <c r="AR653" s="159"/>
      <c r="AS653" s="159"/>
      <c r="AT653" s="44"/>
      <c r="AU653" s="159"/>
      <c r="AV653" s="159"/>
      <c r="AW653" s="159"/>
      <c r="AX653" s="44"/>
      <c r="AY653" s="243"/>
      <c r="BA653" s="29"/>
      <c r="BB653" s="40"/>
      <c r="BC653" s="35"/>
      <c r="BD653" s="35"/>
      <c r="BE653" s="35"/>
      <c r="BF653" s="35"/>
      <c r="BG653" s="35"/>
      <c r="BH653" s="35"/>
      <c r="BI653" s="35"/>
      <c r="BJ653" s="35"/>
      <c r="BK653" s="35"/>
      <c r="BL653" s="35"/>
      <c r="BM653" s="35"/>
      <c r="BN653" s="35"/>
      <c r="BO653" s="35"/>
      <c r="BP653" s="44"/>
      <c r="BQ653" s="44"/>
      <c r="BR653" s="44"/>
      <c r="BS653" s="44"/>
      <c r="BT653" s="44"/>
      <c r="BU653" s="159"/>
      <c r="BV653" s="159"/>
      <c r="BW653" s="159"/>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c r="EU653" s="35"/>
      <c r="EV653" s="35"/>
      <c r="EW653" s="35"/>
      <c r="EX653" s="35"/>
      <c r="EY653" s="35"/>
      <c r="EZ653" s="35"/>
      <c r="FA653" s="35"/>
      <c r="FB653" s="35"/>
      <c r="FC653" s="35"/>
      <c r="FD653" s="35"/>
      <c r="FE653" s="35"/>
      <c r="FF653" s="35"/>
      <c r="FG653" s="35"/>
      <c r="FH653" s="35"/>
      <c r="FI653" s="35"/>
      <c r="FJ653" s="35"/>
      <c r="FK653" s="35"/>
      <c r="FL653" s="35"/>
      <c r="FM653" s="35"/>
      <c r="FN653" s="35"/>
      <c r="FO653" s="35"/>
      <c r="FP653" s="35"/>
      <c r="FQ653" s="35"/>
      <c r="FR653" s="35"/>
      <c r="FS653" s="35"/>
      <c r="FT653" s="35"/>
      <c r="FU653" s="35"/>
      <c r="FV653" s="35"/>
      <c r="FW653" s="35"/>
      <c r="FX653" s="35"/>
      <c r="FY653" s="35"/>
      <c r="FZ653" s="35"/>
      <c r="GA653" s="35"/>
      <c r="GB653" s="35"/>
      <c r="GC653" s="35"/>
      <c r="GD653" s="35"/>
      <c r="GE653" s="35"/>
      <c r="GF653" s="35"/>
      <c r="GG653" s="35"/>
      <c r="GH653" s="35"/>
      <c r="GI653" s="35"/>
      <c r="GJ653" s="35"/>
      <c r="GK653" s="35"/>
      <c r="GL653" s="35"/>
      <c r="GM653" s="35"/>
      <c r="GN653" s="35"/>
      <c r="GO653" s="35"/>
      <c r="GP653" s="35"/>
      <c r="GQ653" s="35"/>
      <c r="GR653" s="35"/>
      <c r="GS653" s="35"/>
      <c r="GT653" s="35"/>
      <c r="GU653" s="35"/>
      <c r="GV653" s="35"/>
      <c r="GW653" s="35"/>
      <c r="GX653" s="35"/>
      <c r="GY653" s="35"/>
      <c r="GZ653" s="35"/>
      <c r="HA653" s="35"/>
    </row>
    <row r="654" spans="1:209" s="39" customFormat="1" x14ac:dyDescent="0.25">
      <c r="A654" s="127"/>
      <c r="B654" s="150"/>
      <c r="C654" s="150"/>
      <c r="D654" s="151"/>
      <c r="E654" s="151"/>
      <c r="F654" s="151"/>
      <c r="G654" s="151"/>
      <c r="H654" s="151"/>
      <c r="I654" s="150"/>
      <c r="J654" s="127"/>
      <c r="K654" s="127"/>
      <c r="L654" s="154"/>
      <c r="M654" s="154"/>
      <c r="N654" s="154"/>
      <c r="O654" s="156"/>
      <c r="P654" s="156"/>
      <c r="Q654" s="157"/>
      <c r="R654" s="154"/>
      <c r="S654" s="154"/>
      <c r="T654" s="154"/>
      <c r="U654" s="156"/>
      <c r="V654" s="156"/>
      <c r="W654" s="127"/>
      <c r="X654" s="154"/>
      <c r="Y654" s="154"/>
      <c r="Z654" s="154"/>
      <c r="AA654" s="156"/>
      <c r="AB654" s="156"/>
      <c r="AC654" s="127"/>
      <c r="AD654" s="127"/>
      <c r="AE654" s="162"/>
      <c r="AF654" s="159"/>
      <c r="AG654" s="159"/>
      <c r="AH654" s="160"/>
      <c r="AI654" s="159"/>
      <c r="AJ654" s="159"/>
      <c r="AK654" s="159"/>
      <c r="AL654" s="160"/>
      <c r="AM654" s="159"/>
      <c r="AN654" s="159"/>
      <c r="AO654" s="159"/>
      <c r="AP654" s="44"/>
      <c r="AQ654" s="159"/>
      <c r="AR654" s="159"/>
      <c r="AS654" s="159"/>
      <c r="AT654" s="44"/>
      <c r="AU654" s="159"/>
      <c r="AV654" s="159"/>
      <c r="AW654" s="159"/>
      <c r="AX654" s="44"/>
      <c r="AY654" s="243"/>
      <c r="BA654" s="29"/>
      <c r="BB654" s="40"/>
      <c r="BC654" s="35"/>
      <c r="BD654" s="35"/>
      <c r="BE654" s="35"/>
      <c r="BF654" s="35"/>
      <c r="BG654" s="35"/>
      <c r="BH654" s="35"/>
      <c r="BI654" s="35"/>
      <c r="BJ654" s="35"/>
      <c r="BK654" s="35"/>
      <c r="BL654" s="35"/>
      <c r="BM654" s="35"/>
      <c r="BN654" s="35"/>
      <c r="BO654" s="35"/>
      <c r="BP654" s="44"/>
      <c r="BQ654" s="44"/>
      <c r="BR654" s="44"/>
      <c r="BS654" s="44"/>
      <c r="BT654" s="44"/>
      <c r="BU654" s="159"/>
      <c r="BV654" s="159"/>
      <c r="BW654" s="159"/>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c r="EU654" s="35"/>
      <c r="EV654" s="35"/>
      <c r="EW654" s="35"/>
      <c r="EX654" s="35"/>
      <c r="EY654" s="35"/>
      <c r="EZ654" s="35"/>
      <c r="FA654" s="35"/>
      <c r="FB654" s="35"/>
      <c r="FC654" s="35"/>
      <c r="FD654" s="35"/>
      <c r="FE654" s="35"/>
      <c r="FF654" s="35"/>
      <c r="FG654" s="35"/>
      <c r="FH654" s="35"/>
      <c r="FI654" s="35"/>
      <c r="FJ654" s="35"/>
      <c r="FK654" s="35"/>
      <c r="FL654" s="35"/>
      <c r="FM654" s="35"/>
      <c r="FN654" s="35"/>
      <c r="FO654" s="35"/>
      <c r="FP654" s="35"/>
      <c r="FQ654" s="35"/>
      <c r="FR654" s="35"/>
      <c r="FS654" s="35"/>
      <c r="FT654" s="35"/>
      <c r="FU654" s="35"/>
      <c r="FV654" s="35"/>
      <c r="FW654" s="35"/>
      <c r="FX654" s="35"/>
      <c r="FY654" s="35"/>
      <c r="FZ654" s="35"/>
      <c r="GA654" s="35"/>
      <c r="GB654" s="35"/>
      <c r="GC654" s="35"/>
      <c r="GD654" s="35"/>
      <c r="GE654" s="35"/>
      <c r="GF654" s="35"/>
      <c r="GG654" s="35"/>
      <c r="GH654" s="35"/>
      <c r="GI654" s="35"/>
      <c r="GJ654" s="35"/>
      <c r="GK654" s="35"/>
      <c r="GL654" s="35"/>
      <c r="GM654" s="35"/>
      <c r="GN654" s="35"/>
      <c r="GO654" s="35"/>
      <c r="GP654" s="35"/>
      <c r="GQ654" s="35"/>
      <c r="GR654" s="35"/>
      <c r="GS654" s="35"/>
      <c r="GT654" s="35"/>
      <c r="GU654" s="35"/>
      <c r="GV654" s="35"/>
      <c r="GW654" s="35"/>
      <c r="GX654" s="35"/>
      <c r="GY654" s="35"/>
      <c r="GZ654" s="35"/>
      <c r="HA654" s="35"/>
    </row>
    <row r="655" spans="1:209" s="39" customFormat="1" x14ac:dyDescent="0.25">
      <c r="A655" s="127"/>
      <c r="B655" s="150"/>
      <c r="C655" s="150"/>
      <c r="D655" s="151"/>
      <c r="E655" s="151"/>
      <c r="F655" s="151"/>
      <c r="G655" s="151"/>
      <c r="H655" s="151"/>
      <c r="I655" s="150"/>
      <c r="J655" s="127"/>
      <c r="K655" s="127"/>
      <c r="L655" s="154"/>
      <c r="M655" s="154"/>
      <c r="N655" s="154"/>
      <c r="O655" s="156"/>
      <c r="P655" s="156"/>
      <c r="Q655" s="157"/>
      <c r="R655" s="154"/>
      <c r="S655" s="154"/>
      <c r="T655" s="154"/>
      <c r="U655" s="156"/>
      <c r="V655" s="156"/>
      <c r="W655" s="127"/>
      <c r="X655" s="154"/>
      <c r="Y655" s="154"/>
      <c r="Z655" s="154"/>
      <c r="AA655" s="156"/>
      <c r="AB655" s="156"/>
      <c r="AC655" s="127"/>
      <c r="AD655" s="127"/>
      <c r="AE655" s="162"/>
      <c r="AF655" s="159"/>
      <c r="AG655" s="159"/>
      <c r="AH655" s="160"/>
      <c r="AI655" s="159"/>
      <c r="AJ655" s="159"/>
      <c r="AK655" s="159"/>
      <c r="AL655" s="160"/>
      <c r="AM655" s="159"/>
      <c r="AN655" s="159"/>
      <c r="AO655" s="159"/>
      <c r="AP655" s="44"/>
      <c r="AQ655" s="159"/>
      <c r="AR655" s="159"/>
      <c r="AS655" s="159"/>
      <c r="AT655" s="44"/>
      <c r="AU655" s="159"/>
      <c r="AV655" s="159"/>
      <c r="AW655" s="159"/>
      <c r="AX655" s="44"/>
      <c r="AY655" s="243"/>
      <c r="BA655" s="29"/>
      <c r="BB655" s="40"/>
      <c r="BC655" s="35"/>
      <c r="BD655" s="35"/>
      <c r="BE655" s="35"/>
      <c r="BF655" s="35"/>
      <c r="BG655" s="35"/>
      <c r="BH655" s="35"/>
      <c r="BI655" s="35"/>
      <c r="BJ655" s="35"/>
      <c r="BK655" s="35"/>
      <c r="BL655" s="35"/>
      <c r="BM655" s="35"/>
      <c r="BN655" s="35"/>
      <c r="BO655" s="35"/>
      <c r="BP655" s="44"/>
      <c r="BQ655" s="44"/>
      <c r="BR655" s="44"/>
      <c r="BS655" s="44"/>
      <c r="BT655" s="44"/>
      <c r="BU655" s="159"/>
      <c r="BV655" s="159"/>
      <c r="BW655" s="159"/>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M655" s="35"/>
      <c r="EN655" s="35"/>
      <c r="EO655" s="35"/>
      <c r="EP655" s="35"/>
      <c r="EQ655" s="35"/>
      <c r="ER655" s="35"/>
      <c r="ES655" s="35"/>
      <c r="ET655" s="35"/>
      <c r="EU655" s="35"/>
      <c r="EV655" s="35"/>
      <c r="EW655" s="35"/>
      <c r="EX655" s="35"/>
      <c r="EY655" s="35"/>
      <c r="EZ655" s="35"/>
      <c r="FA655" s="35"/>
      <c r="FB655" s="35"/>
      <c r="FC655" s="35"/>
      <c r="FD655" s="35"/>
      <c r="FE655" s="35"/>
      <c r="FF655" s="35"/>
      <c r="FG655" s="35"/>
      <c r="FH655" s="35"/>
      <c r="FI655" s="35"/>
      <c r="FJ655" s="35"/>
      <c r="FK655" s="35"/>
      <c r="FL655" s="35"/>
      <c r="FM655" s="35"/>
      <c r="FN655" s="35"/>
      <c r="FO655" s="35"/>
      <c r="FP655" s="35"/>
      <c r="FQ655" s="35"/>
      <c r="FR655" s="35"/>
      <c r="FS655" s="35"/>
      <c r="FT655" s="35"/>
      <c r="FU655" s="35"/>
      <c r="FV655" s="35"/>
      <c r="FW655" s="35"/>
      <c r="FX655" s="35"/>
      <c r="FY655" s="35"/>
      <c r="FZ655" s="35"/>
      <c r="GA655" s="35"/>
      <c r="GB655" s="35"/>
      <c r="GC655" s="35"/>
      <c r="GD655" s="35"/>
      <c r="GE655" s="35"/>
      <c r="GF655" s="35"/>
      <c r="GG655" s="35"/>
      <c r="GH655" s="35"/>
      <c r="GI655" s="35"/>
      <c r="GJ655" s="35"/>
      <c r="GK655" s="35"/>
      <c r="GL655" s="35"/>
      <c r="GM655" s="35"/>
      <c r="GN655" s="35"/>
      <c r="GO655" s="35"/>
      <c r="GP655" s="35"/>
      <c r="GQ655" s="35"/>
      <c r="GR655" s="35"/>
      <c r="GS655" s="35"/>
      <c r="GT655" s="35"/>
      <c r="GU655" s="35"/>
      <c r="GV655" s="35"/>
      <c r="GW655" s="35"/>
      <c r="GX655" s="35"/>
      <c r="GY655" s="35"/>
      <c r="GZ655" s="35"/>
      <c r="HA655" s="35"/>
    </row>
    <row r="656" spans="1:209" s="39" customFormat="1" x14ac:dyDescent="0.25">
      <c r="A656" s="127"/>
      <c r="B656" s="150"/>
      <c r="C656" s="150"/>
      <c r="D656" s="151"/>
      <c r="E656" s="151"/>
      <c r="F656" s="151"/>
      <c r="G656" s="151"/>
      <c r="H656" s="151"/>
      <c r="I656" s="150"/>
      <c r="J656" s="127"/>
      <c r="K656" s="127"/>
      <c r="L656" s="154"/>
      <c r="M656" s="154"/>
      <c r="N656" s="154"/>
      <c r="O656" s="156"/>
      <c r="P656" s="156"/>
      <c r="Q656" s="157"/>
      <c r="R656" s="154"/>
      <c r="S656" s="154"/>
      <c r="T656" s="154"/>
      <c r="U656" s="156"/>
      <c r="V656" s="156"/>
      <c r="W656" s="127"/>
      <c r="X656" s="154"/>
      <c r="Y656" s="154"/>
      <c r="Z656" s="154"/>
      <c r="AA656" s="156"/>
      <c r="AB656" s="156"/>
      <c r="AC656" s="127"/>
      <c r="AD656" s="127"/>
      <c r="AE656" s="162"/>
      <c r="AF656" s="159"/>
      <c r="AG656" s="159"/>
      <c r="AH656" s="160"/>
      <c r="AI656" s="159"/>
      <c r="AJ656" s="159"/>
      <c r="AK656" s="159"/>
      <c r="AL656" s="160"/>
      <c r="AM656" s="159"/>
      <c r="AN656" s="159"/>
      <c r="AO656" s="159"/>
      <c r="AP656" s="44"/>
      <c r="AQ656" s="159"/>
      <c r="AR656" s="159"/>
      <c r="AS656" s="159"/>
      <c r="AT656" s="44"/>
      <c r="AU656" s="159"/>
      <c r="AV656" s="159"/>
      <c r="AW656" s="159"/>
      <c r="AX656" s="44"/>
      <c r="AY656" s="243"/>
      <c r="BA656" s="29"/>
      <c r="BB656" s="40"/>
      <c r="BC656" s="35"/>
      <c r="BD656" s="35"/>
      <c r="BE656" s="35"/>
      <c r="BF656" s="35"/>
      <c r="BG656" s="35"/>
      <c r="BH656" s="35"/>
      <c r="BI656" s="35"/>
      <c r="BJ656" s="35"/>
      <c r="BK656" s="35"/>
      <c r="BL656" s="35"/>
      <c r="BM656" s="35"/>
      <c r="BN656" s="35"/>
      <c r="BO656" s="35"/>
      <c r="BP656" s="44"/>
      <c r="BQ656" s="44"/>
      <c r="BR656" s="44"/>
      <c r="BS656" s="44"/>
      <c r="BT656" s="44"/>
      <c r="BU656" s="159"/>
      <c r="BV656" s="159"/>
      <c r="BW656" s="159"/>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U656" s="35"/>
      <c r="EV656" s="35"/>
      <c r="EW656" s="35"/>
      <c r="EX656" s="35"/>
      <c r="EY656" s="35"/>
      <c r="EZ656" s="35"/>
      <c r="FA656" s="35"/>
      <c r="FB656" s="35"/>
      <c r="FC656" s="35"/>
      <c r="FD656" s="35"/>
      <c r="FE656" s="35"/>
      <c r="FF656" s="35"/>
      <c r="FG656" s="35"/>
      <c r="FH656" s="35"/>
      <c r="FI656" s="35"/>
      <c r="FJ656" s="35"/>
      <c r="FK656" s="35"/>
      <c r="FL656" s="35"/>
      <c r="FM656" s="35"/>
      <c r="FN656" s="35"/>
      <c r="FO656" s="35"/>
      <c r="FP656" s="35"/>
      <c r="FQ656" s="35"/>
      <c r="FR656" s="35"/>
      <c r="FS656" s="35"/>
      <c r="FT656" s="35"/>
      <c r="FU656" s="35"/>
      <c r="FV656" s="35"/>
      <c r="FW656" s="35"/>
      <c r="FX656" s="35"/>
      <c r="FY656" s="35"/>
      <c r="FZ656" s="35"/>
      <c r="GA656" s="35"/>
      <c r="GB656" s="35"/>
      <c r="GC656" s="35"/>
      <c r="GD656" s="35"/>
      <c r="GE656" s="35"/>
      <c r="GF656" s="35"/>
      <c r="GG656" s="35"/>
      <c r="GH656" s="35"/>
      <c r="GI656" s="35"/>
      <c r="GJ656" s="35"/>
      <c r="GK656" s="35"/>
      <c r="GL656" s="35"/>
      <c r="GM656" s="35"/>
      <c r="GN656" s="35"/>
      <c r="GO656" s="35"/>
      <c r="GP656" s="35"/>
      <c r="GQ656" s="35"/>
      <c r="GR656" s="35"/>
      <c r="GS656" s="35"/>
      <c r="GT656" s="35"/>
      <c r="GU656" s="35"/>
      <c r="GV656" s="35"/>
      <c r="GW656" s="35"/>
      <c r="GX656" s="35"/>
      <c r="GY656" s="35"/>
      <c r="GZ656" s="35"/>
      <c r="HA656" s="35"/>
    </row>
    <row r="657" spans="1:209" s="39" customFormat="1" x14ac:dyDescent="0.25">
      <c r="A657" s="127"/>
      <c r="B657" s="150"/>
      <c r="C657" s="150"/>
      <c r="D657" s="151"/>
      <c r="E657" s="151"/>
      <c r="F657" s="151"/>
      <c r="G657" s="151"/>
      <c r="H657" s="151"/>
      <c r="I657" s="150"/>
      <c r="J657" s="127"/>
      <c r="K657" s="127"/>
      <c r="L657" s="154"/>
      <c r="M657" s="154"/>
      <c r="N657" s="154"/>
      <c r="O657" s="156"/>
      <c r="P657" s="156"/>
      <c r="Q657" s="157"/>
      <c r="R657" s="154"/>
      <c r="S657" s="154"/>
      <c r="T657" s="154"/>
      <c r="U657" s="156"/>
      <c r="V657" s="156"/>
      <c r="W657" s="127"/>
      <c r="X657" s="154"/>
      <c r="Y657" s="154"/>
      <c r="Z657" s="154"/>
      <c r="AA657" s="156"/>
      <c r="AB657" s="156"/>
      <c r="AC657" s="127"/>
      <c r="AD657" s="127"/>
      <c r="AE657" s="162"/>
      <c r="AF657" s="159"/>
      <c r="AG657" s="159"/>
      <c r="AH657" s="160"/>
      <c r="AI657" s="159"/>
      <c r="AJ657" s="159"/>
      <c r="AK657" s="159"/>
      <c r="AL657" s="160"/>
      <c r="AM657" s="159"/>
      <c r="AN657" s="159"/>
      <c r="AO657" s="159"/>
      <c r="AP657" s="44"/>
      <c r="AQ657" s="159"/>
      <c r="AR657" s="159"/>
      <c r="AS657" s="159"/>
      <c r="AT657" s="44"/>
      <c r="AU657" s="159"/>
      <c r="AV657" s="159"/>
      <c r="AW657" s="159"/>
      <c r="AX657" s="44"/>
      <c r="AY657" s="243"/>
      <c r="BA657" s="29"/>
      <c r="BB657" s="40"/>
      <c r="BC657" s="35"/>
      <c r="BD657" s="35"/>
      <c r="BE657" s="35"/>
      <c r="BF657" s="35"/>
      <c r="BG657" s="35"/>
      <c r="BH657" s="35"/>
      <c r="BI657" s="35"/>
      <c r="BJ657" s="35"/>
      <c r="BK657" s="35"/>
      <c r="BL657" s="35"/>
      <c r="BM657" s="35"/>
      <c r="BN657" s="35"/>
      <c r="BO657" s="35"/>
      <c r="BP657" s="44"/>
      <c r="BQ657" s="44"/>
      <c r="BR657" s="44"/>
      <c r="BS657" s="44"/>
      <c r="BT657" s="44"/>
      <c r="BU657" s="159"/>
      <c r="BV657" s="159"/>
      <c r="BW657" s="159"/>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c r="EU657" s="35"/>
      <c r="EV657" s="35"/>
      <c r="EW657" s="35"/>
      <c r="EX657" s="35"/>
      <c r="EY657" s="35"/>
      <c r="EZ657" s="35"/>
      <c r="FA657" s="35"/>
      <c r="FB657" s="35"/>
      <c r="FC657" s="35"/>
      <c r="FD657" s="35"/>
      <c r="FE657" s="35"/>
      <c r="FF657" s="35"/>
      <c r="FG657" s="35"/>
      <c r="FH657" s="35"/>
      <c r="FI657" s="35"/>
      <c r="FJ657" s="35"/>
      <c r="FK657" s="35"/>
      <c r="FL657" s="35"/>
      <c r="FM657" s="35"/>
      <c r="FN657" s="35"/>
      <c r="FO657" s="35"/>
      <c r="FP657" s="35"/>
      <c r="FQ657" s="35"/>
      <c r="FR657" s="35"/>
      <c r="FS657" s="35"/>
      <c r="FT657" s="35"/>
      <c r="FU657" s="35"/>
      <c r="FV657" s="35"/>
      <c r="FW657" s="35"/>
      <c r="FX657" s="35"/>
      <c r="FY657" s="35"/>
      <c r="FZ657" s="35"/>
      <c r="GA657" s="35"/>
      <c r="GB657" s="35"/>
      <c r="GC657" s="35"/>
      <c r="GD657" s="35"/>
      <c r="GE657" s="35"/>
      <c r="GF657" s="35"/>
      <c r="GG657" s="35"/>
      <c r="GH657" s="35"/>
      <c r="GI657" s="35"/>
      <c r="GJ657" s="35"/>
      <c r="GK657" s="35"/>
      <c r="GL657" s="35"/>
      <c r="GM657" s="35"/>
      <c r="GN657" s="35"/>
      <c r="GO657" s="35"/>
      <c r="GP657" s="35"/>
      <c r="GQ657" s="35"/>
      <c r="GR657" s="35"/>
      <c r="GS657" s="35"/>
      <c r="GT657" s="35"/>
      <c r="GU657" s="35"/>
      <c r="GV657" s="35"/>
      <c r="GW657" s="35"/>
      <c r="GX657" s="35"/>
      <c r="GY657" s="35"/>
      <c r="GZ657" s="35"/>
      <c r="HA657" s="35"/>
    </row>
    <row r="658" spans="1:209" s="39" customFormat="1" x14ac:dyDescent="0.25">
      <c r="A658" s="127"/>
      <c r="B658" s="150"/>
      <c r="C658" s="150"/>
      <c r="D658" s="151"/>
      <c r="E658" s="151"/>
      <c r="F658" s="151"/>
      <c r="G658" s="151"/>
      <c r="H658" s="151"/>
      <c r="I658" s="150"/>
      <c r="J658" s="127"/>
      <c r="K658" s="127"/>
      <c r="L658" s="154"/>
      <c r="M658" s="154"/>
      <c r="N658" s="154"/>
      <c r="O658" s="156"/>
      <c r="P658" s="156"/>
      <c r="Q658" s="157"/>
      <c r="R658" s="154"/>
      <c r="S658" s="154"/>
      <c r="T658" s="154"/>
      <c r="U658" s="156"/>
      <c r="V658" s="156"/>
      <c r="W658" s="127"/>
      <c r="X658" s="154"/>
      <c r="Y658" s="154"/>
      <c r="Z658" s="154"/>
      <c r="AA658" s="156"/>
      <c r="AB658" s="156"/>
      <c r="AC658" s="127"/>
      <c r="AD658" s="127"/>
      <c r="AE658" s="162"/>
      <c r="AF658" s="159"/>
      <c r="AG658" s="159"/>
      <c r="AH658" s="160"/>
      <c r="AI658" s="159"/>
      <c r="AJ658" s="159"/>
      <c r="AK658" s="159"/>
      <c r="AL658" s="160"/>
      <c r="AM658" s="159"/>
      <c r="AN658" s="159"/>
      <c r="AO658" s="159"/>
      <c r="AP658" s="44"/>
      <c r="AQ658" s="159"/>
      <c r="AR658" s="159"/>
      <c r="AS658" s="159"/>
      <c r="AT658" s="44"/>
      <c r="AU658" s="159"/>
      <c r="AV658" s="159"/>
      <c r="AW658" s="159"/>
      <c r="AX658" s="44"/>
      <c r="AY658" s="243"/>
      <c r="BA658" s="29"/>
      <c r="BB658" s="40"/>
      <c r="BC658" s="35"/>
      <c r="BD658" s="35"/>
      <c r="BE658" s="35"/>
      <c r="BF658" s="35"/>
      <c r="BG658" s="35"/>
      <c r="BH658" s="35"/>
      <c r="BI658" s="35"/>
      <c r="BJ658" s="35"/>
      <c r="BK658" s="35"/>
      <c r="BL658" s="35"/>
      <c r="BM658" s="35"/>
      <c r="BN658" s="35"/>
      <c r="BO658" s="35"/>
      <c r="BP658" s="44"/>
      <c r="BQ658" s="44"/>
      <c r="BR658" s="44"/>
      <c r="BS658" s="44"/>
      <c r="BT658" s="44"/>
      <c r="BU658" s="159"/>
      <c r="BV658" s="159"/>
      <c r="BW658" s="159"/>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c r="EU658" s="35"/>
      <c r="EV658" s="35"/>
      <c r="EW658" s="35"/>
      <c r="EX658" s="35"/>
      <c r="EY658" s="35"/>
      <c r="EZ658" s="35"/>
      <c r="FA658" s="35"/>
      <c r="FB658" s="35"/>
      <c r="FC658" s="35"/>
      <c r="FD658" s="35"/>
      <c r="FE658" s="35"/>
      <c r="FF658" s="35"/>
      <c r="FG658" s="35"/>
      <c r="FH658" s="35"/>
      <c r="FI658" s="35"/>
      <c r="FJ658" s="35"/>
      <c r="FK658" s="35"/>
      <c r="FL658" s="35"/>
      <c r="FM658" s="35"/>
      <c r="FN658" s="35"/>
      <c r="FO658" s="35"/>
      <c r="FP658" s="35"/>
      <c r="FQ658" s="35"/>
      <c r="FR658" s="35"/>
      <c r="FS658" s="35"/>
      <c r="FT658" s="35"/>
      <c r="FU658" s="35"/>
      <c r="FV658" s="35"/>
      <c r="FW658" s="35"/>
      <c r="FX658" s="35"/>
      <c r="FY658" s="35"/>
      <c r="FZ658" s="35"/>
      <c r="GA658" s="35"/>
      <c r="GB658" s="35"/>
      <c r="GC658" s="35"/>
      <c r="GD658" s="35"/>
      <c r="GE658" s="35"/>
      <c r="GF658" s="35"/>
      <c r="GG658" s="35"/>
      <c r="GH658" s="35"/>
      <c r="GI658" s="35"/>
      <c r="GJ658" s="35"/>
      <c r="GK658" s="35"/>
      <c r="GL658" s="35"/>
      <c r="GM658" s="35"/>
      <c r="GN658" s="35"/>
      <c r="GO658" s="35"/>
      <c r="GP658" s="35"/>
      <c r="GQ658" s="35"/>
      <c r="GR658" s="35"/>
      <c r="GS658" s="35"/>
      <c r="GT658" s="35"/>
      <c r="GU658" s="35"/>
      <c r="GV658" s="35"/>
      <c r="GW658" s="35"/>
      <c r="GX658" s="35"/>
      <c r="GY658" s="35"/>
      <c r="GZ658" s="35"/>
      <c r="HA658" s="35"/>
    </row>
    <row r="659" spans="1:209" s="39" customFormat="1" x14ac:dyDescent="0.25">
      <c r="A659" s="127"/>
      <c r="B659" s="150"/>
      <c r="C659" s="150"/>
      <c r="D659" s="151"/>
      <c r="E659" s="151"/>
      <c r="F659" s="151"/>
      <c r="G659" s="151"/>
      <c r="H659" s="151"/>
      <c r="I659" s="150"/>
      <c r="J659" s="127"/>
      <c r="K659" s="127"/>
      <c r="L659" s="154"/>
      <c r="M659" s="154"/>
      <c r="N659" s="154"/>
      <c r="O659" s="156"/>
      <c r="P659" s="156"/>
      <c r="Q659" s="157"/>
      <c r="R659" s="154"/>
      <c r="S659" s="154"/>
      <c r="T659" s="154"/>
      <c r="U659" s="156"/>
      <c r="V659" s="156"/>
      <c r="W659" s="127"/>
      <c r="X659" s="154"/>
      <c r="Y659" s="154"/>
      <c r="Z659" s="154"/>
      <c r="AA659" s="156"/>
      <c r="AB659" s="156"/>
      <c r="AC659" s="127"/>
      <c r="AD659" s="127"/>
      <c r="AE659" s="162"/>
      <c r="AF659" s="159"/>
      <c r="AG659" s="159"/>
      <c r="AH659" s="160"/>
      <c r="AI659" s="159"/>
      <c r="AJ659" s="159"/>
      <c r="AK659" s="159"/>
      <c r="AL659" s="160"/>
      <c r="AM659" s="159"/>
      <c r="AN659" s="159"/>
      <c r="AO659" s="159"/>
      <c r="AP659" s="44"/>
      <c r="AQ659" s="159"/>
      <c r="AR659" s="159"/>
      <c r="AS659" s="159"/>
      <c r="AT659" s="44"/>
      <c r="AU659" s="159"/>
      <c r="AV659" s="159"/>
      <c r="AW659" s="159"/>
      <c r="AX659" s="44"/>
      <c r="AY659" s="243"/>
      <c r="BA659" s="29"/>
      <c r="BB659" s="40"/>
      <c r="BC659" s="35"/>
      <c r="BD659" s="35"/>
      <c r="BE659" s="35"/>
      <c r="BF659" s="35"/>
      <c r="BG659" s="35"/>
      <c r="BH659" s="35"/>
      <c r="BI659" s="35"/>
      <c r="BJ659" s="35"/>
      <c r="BK659" s="35"/>
      <c r="BL659" s="35"/>
      <c r="BM659" s="35"/>
      <c r="BN659" s="35"/>
      <c r="BO659" s="35"/>
      <c r="BP659" s="44"/>
      <c r="BQ659" s="44"/>
      <c r="BR659" s="44"/>
      <c r="BS659" s="44"/>
      <c r="BT659" s="44"/>
      <c r="BU659" s="159"/>
      <c r="BV659" s="159"/>
      <c r="BW659" s="159"/>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5"/>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5"/>
      <c r="FQ659" s="35"/>
      <c r="FR659" s="35"/>
      <c r="FS659" s="35"/>
      <c r="FT659" s="35"/>
      <c r="FU659" s="35"/>
      <c r="FV659" s="35"/>
      <c r="FW659" s="35"/>
      <c r="FX659" s="35"/>
      <c r="FY659" s="35"/>
      <c r="FZ659" s="35"/>
      <c r="GA659" s="35"/>
      <c r="GB659" s="35"/>
      <c r="GC659" s="35"/>
      <c r="GD659" s="35"/>
      <c r="GE659" s="35"/>
      <c r="GF659" s="35"/>
      <c r="GG659" s="35"/>
      <c r="GH659" s="35"/>
      <c r="GI659" s="35"/>
      <c r="GJ659" s="35"/>
      <c r="GK659" s="35"/>
      <c r="GL659" s="35"/>
      <c r="GM659" s="35"/>
      <c r="GN659" s="35"/>
      <c r="GO659" s="35"/>
      <c r="GP659" s="35"/>
      <c r="GQ659" s="35"/>
      <c r="GR659" s="35"/>
      <c r="GS659" s="35"/>
      <c r="GT659" s="35"/>
      <c r="GU659" s="35"/>
      <c r="GV659" s="35"/>
      <c r="GW659" s="35"/>
      <c r="GX659" s="35"/>
      <c r="GY659" s="35"/>
      <c r="GZ659" s="35"/>
      <c r="HA659" s="35"/>
    </row>
    <row r="660" spans="1:209" s="39" customFormat="1" x14ac:dyDescent="0.25">
      <c r="A660" s="127"/>
      <c r="B660" s="150"/>
      <c r="C660" s="150"/>
      <c r="D660" s="151"/>
      <c r="E660" s="151"/>
      <c r="F660" s="151"/>
      <c r="G660" s="151"/>
      <c r="H660" s="151"/>
      <c r="I660" s="150"/>
      <c r="J660" s="127"/>
      <c r="K660" s="127"/>
      <c r="L660" s="154"/>
      <c r="M660" s="154"/>
      <c r="N660" s="154"/>
      <c r="O660" s="156"/>
      <c r="P660" s="156"/>
      <c r="Q660" s="157"/>
      <c r="R660" s="154"/>
      <c r="S660" s="154"/>
      <c r="T660" s="154"/>
      <c r="U660" s="156"/>
      <c r="V660" s="156"/>
      <c r="W660" s="127"/>
      <c r="X660" s="154"/>
      <c r="Y660" s="154"/>
      <c r="Z660" s="154"/>
      <c r="AA660" s="156"/>
      <c r="AB660" s="156"/>
      <c r="AC660" s="127"/>
      <c r="AD660" s="127"/>
      <c r="AE660" s="162"/>
      <c r="AF660" s="159"/>
      <c r="AG660" s="159"/>
      <c r="AH660" s="160"/>
      <c r="AI660" s="159"/>
      <c r="AJ660" s="159"/>
      <c r="AK660" s="159"/>
      <c r="AL660" s="160"/>
      <c r="AM660" s="159"/>
      <c r="AN660" s="159"/>
      <c r="AO660" s="159"/>
      <c r="AP660" s="44"/>
      <c r="AQ660" s="159"/>
      <c r="AR660" s="159"/>
      <c r="AS660" s="159"/>
      <c r="AT660" s="44"/>
      <c r="AU660" s="159"/>
      <c r="AV660" s="159"/>
      <c r="AW660" s="159"/>
      <c r="AX660" s="44"/>
      <c r="AY660" s="243"/>
      <c r="BA660" s="29"/>
      <c r="BB660" s="40"/>
      <c r="BC660" s="35"/>
      <c r="BD660" s="35"/>
      <c r="BE660" s="35"/>
      <c r="BF660" s="35"/>
      <c r="BG660" s="35"/>
      <c r="BH660" s="35"/>
      <c r="BI660" s="35"/>
      <c r="BJ660" s="35"/>
      <c r="BK660" s="35"/>
      <c r="BL660" s="35"/>
      <c r="BM660" s="35"/>
      <c r="BN660" s="35"/>
      <c r="BO660" s="35"/>
      <c r="BP660" s="44"/>
      <c r="BQ660" s="44"/>
      <c r="BR660" s="44"/>
      <c r="BS660" s="44"/>
      <c r="BT660" s="44"/>
      <c r="BU660" s="159"/>
      <c r="BV660" s="159"/>
      <c r="BW660" s="159"/>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5"/>
      <c r="FJ660" s="35"/>
      <c r="FK660" s="35"/>
      <c r="FL660" s="35"/>
      <c r="FM660" s="35"/>
      <c r="FN660" s="35"/>
      <c r="FO660" s="35"/>
      <c r="FP660" s="35"/>
      <c r="FQ660" s="35"/>
      <c r="FR660" s="35"/>
      <c r="FS660" s="35"/>
      <c r="FT660" s="35"/>
      <c r="FU660" s="35"/>
      <c r="FV660" s="35"/>
      <c r="FW660" s="35"/>
      <c r="FX660" s="35"/>
      <c r="FY660" s="35"/>
      <c r="FZ660" s="35"/>
      <c r="GA660" s="35"/>
      <c r="GB660" s="35"/>
      <c r="GC660" s="35"/>
      <c r="GD660" s="35"/>
      <c r="GE660" s="35"/>
      <c r="GF660" s="35"/>
      <c r="GG660" s="35"/>
      <c r="GH660" s="35"/>
      <c r="GI660" s="35"/>
      <c r="GJ660" s="35"/>
      <c r="GK660" s="35"/>
      <c r="GL660" s="35"/>
      <c r="GM660" s="35"/>
      <c r="GN660" s="35"/>
      <c r="GO660" s="35"/>
      <c r="GP660" s="35"/>
      <c r="GQ660" s="35"/>
      <c r="GR660" s="35"/>
      <c r="GS660" s="35"/>
      <c r="GT660" s="35"/>
      <c r="GU660" s="35"/>
      <c r="GV660" s="35"/>
      <c r="GW660" s="35"/>
      <c r="GX660" s="35"/>
      <c r="GY660" s="35"/>
      <c r="GZ660" s="35"/>
      <c r="HA660" s="35"/>
    </row>
    <row r="661" spans="1:209" s="39" customFormat="1" x14ac:dyDescent="0.25">
      <c r="A661" s="127"/>
      <c r="B661" s="150"/>
      <c r="C661" s="150"/>
      <c r="D661" s="151"/>
      <c r="E661" s="151"/>
      <c r="F661" s="151"/>
      <c r="G661" s="151"/>
      <c r="H661" s="151"/>
      <c r="I661" s="150"/>
      <c r="J661" s="127"/>
      <c r="K661" s="127"/>
      <c r="L661" s="154"/>
      <c r="M661" s="154"/>
      <c r="N661" s="154"/>
      <c r="O661" s="156"/>
      <c r="P661" s="156"/>
      <c r="Q661" s="157"/>
      <c r="R661" s="154"/>
      <c r="S661" s="154"/>
      <c r="T661" s="154"/>
      <c r="U661" s="156"/>
      <c r="V661" s="156"/>
      <c r="W661" s="127"/>
      <c r="X661" s="154"/>
      <c r="Y661" s="154"/>
      <c r="Z661" s="154"/>
      <c r="AA661" s="156"/>
      <c r="AB661" s="156"/>
      <c r="AC661" s="127"/>
      <c r="AD661" s="127"/>
      <c r="AE661" s="162"/>
      <c r="AF661" s="159"/>
      <c r="AG661" s="159"/>
      <c r="AH661" s="160"/>
      <c r="AI661" s="159"/>
      <c r="AJ661" s="159"/>
      <c r="AK661" s="159"/>
      <c r="AL661" s="160"/>
      <c r="AM661" s="159"/>
      <c r="AN661" s="159"/>
      <c r="AO661" s="159"/>
      <c r="AP661" s="44"/>
      <c r="AQ661" s="159"/>
      <c r="AR661" s="159"/>
      <c r="AS661" s="159"/>
      <c r="AT661" s="44"/>
      <c r="AU661" s="159"/>
      <c r="AV661" s="159"/>
      <c r="AW661" s="159"/>
      <c r="AX661" s="44"/>
      <c r="AY661" s="243"/>
      <c r="BA661" s="29"/>
      <c r="BB661" s="40"/>
      <c r="BC661" s="35"/>
      <c r="BD661" s="35"/>
      <c r="BE661" s="35"/>
      <c r="BF661" s="35"/>
      <c r="BG661" s="35"/>
      <c r="BH661" s="35"/>
      <c r="BI661" s="35"/>
      <c r="BJ661" s="35"/>
      <c r="BK661" s="35"/>
      <c r="BL661" s="35"/>
      <c r="BM661" s="35"/>
      <c r="BN661" s="35"/>
      <c r="BO661" s="35"/>
      <c r="BP661" s="44"/>
      <c r="BQ661" s="44"/>
      <c r="BR661" s="44"/>
      <c r="BS661" s="44"/>
      <c r="BT661" s="44"/>
      <c r="BU661" s="159"/>
      <c r="BV661" s="159"/>
      <c r="BW661" s="159"/>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5"/>
      <c r="FJ661" s="35"/>
      <c r="FK661" s="35"/>
      <c r="FL661" s="35"/>
      <c r="FM661" s="35"/>
      <c r="FN661" s="35"/>
      <c r="FO661" s="35"/>
      <c r="FP661" s="35"/>
      <c r="FQ661" s="35"/>
      <c r="FR661" s="35"/>
      <c r="FS661" s="35"/>
      <c r="FT661" s="35"/>
      <c r="FU661" s="35"/>
      <c r="FV661" s="35"/>
      <c r="FW661" s="35"/>
      <c r="FX661" s="35"/>
      <c r="FY661" s="35"/>
      <c r="FZ661" s="35"/>
      <c r="GA661" s="35"/>
      <c r="GB661" s="35"/>
      <c r="GC661" s="35"/>
      <c r="GD661" s="35"/>
      <c r="GE661" s="35"/>
      <c r="GF661" s="35"/>
      <c r="GG661" s="35"/>
      <c r="GH661" s="35"/>
      <c r="GI661" s="35"/>
      <c r="GJ661" s="35"/>
      <c r="GK661" s="35"/>
      <c r="GL661" s="35"/>
      <c r="GM661" s="35"/>
      <c r="GN661" s="35"/>
      <c r="GO661" s="35"/>
      <c r="GP661" s="35"/>
      <c r="GQ661" s="35"/>
      <c r="GR661" s="35"/>
      <c r="GS661" s="35"/>
      <c r="GT661" s="35"/>
      <c r="GU661" s="35"/>
      <c r="GV661" s="35"/>
      <c r="GW661" s="35"/>
      <c r="GX661" s="35"/>
      <c r="GY661" s="35"/>
      <c r="GZ661" s="35"/>
      <c r="HA661" s="35"/>
    </row>
    <row r="662" spans="1:209" s="39" customFormat="1" x14ac:dyDescent="0.25">
      <c r="A662" s="127"/>
      <c r="B662" s="150"/>
      <c r="C662" s="150"/>
      <c r="D662" s="151"/>
      <c r="E662" s="151"/>
      <c r="F662" s="151"/>
      <c r="G662" s="151"/>
      <c r="H662" s="151"/>
      <c r="I662" s="150"/>
      <c r="J662" s="127"/>
      <c r="K662" s="127"/>
      <c r="L662" s="154"/>
      <c r="M662" s="154"/>
      <c r="N662" s="154"/>
      <c r="O662" s="156"/>
      <c r="P662" s="156"/>
      <c r="Q662" s="157"/>
      <c r="R662" s="154"/>
      <c r="S662" s="154"/>
      <c r="T662" s="154"/>
      <c r="U662" s="156"/>
      <c r="V662" s="156"/>
      <c r="W662" s="127"/>
      <c r="X662" s="154"/>
      <c r="Y662" s="154"/>
      <c r="Z662" s="154"/>
      <c r="AA662" s="156"/>
      <c r="AB662" s="156"/>
      <c r="AC662" s="127"/>
      <c r="AD662" s="127"/>
      <c r="AE662" s="162"/>
      <c r="AF662" s="159"/>
      <c r="AG662" s="159"/>
      <c r="AH662" s="160"/>
      <c r="AI662" s="159"/>
      <c r="AJ662" s="159"/>
      <c r="AK662" s="159"/>
      <c r="AL662" s="160"/>
      <c r="AM662" s="159"/>
      <c r="AN662" s="159"/>
      <c r="AO662" s="159"/>
      <c r="AP662" s="44"/>
      <c r="AQ662" s="159"/>
      <c r="AR662" s="159"/>
      <c r="AS662" s="159"/>
      <c r="AT662" s="44"/>
      <c r="AU662" s="159"/>
      <c r="AV662" s="159"/>
      <c r="AW662" s="159"/>
      <c r="AX662" s="44"/>
      <c r="AY662" s="243"/>
      <c r="BA662" s="29"/>
      <c r="BB662" s="40"/>
      <c r="BC662" s="35"/>
      <c r="BD662" s="35"/>
      <c r="BE662" s="35"/>
      <c r="BF662" s="35"/>
      <c r="BG662" s="35"/>
      <c r="BH662" s="35"/>
      <c r="BI662" s="35"/>
      <c r="BJ662" s="35"/>
      <c r="BK662" s="35"/>
      <c r="BL662" s="35"/>
      <c r="BM662" s="35"/>
      <c r="BN662" s="35"/>
      <c r="BO662" s="35"/>
      <c r="BP662" s="44"/>
      <c r="BQ662" s="44"/>
      <c r="BR662" s="44"/>
      <c r="BS662" s="44"/>
      <c r="BT662" s="44"/>
      <c r="BU662" s="159"/>
      <c r="BV662" s="159"/>
      <c r="BW662" s="159"/>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M662" s="35"/>
      <c r="EN662" s="35"/>
      <c r="EO662" s="35"/>
      <c r="EP662" s="35"/>
      <c r="EQ662" s="35"/>
      <c r="ER662" s="35"/>
      <c r="ES662" s="35"/>
      <c r="ET662" s="35"/>
      <c r="EU662" s="35"/>
      <c r="EV662" s="35"/>
      <c r="EW662" s="35"/>
      <c r="EX662" s="35"/>
      <c r="EY662" s="35"/>
      <c r="EZ662" s="35"/>
      <c r="FA662" s="35"/>
      <c r="FB662" s="35"/>
      <c r="FC662" s="35"/>
      <c r="FD662" s="35"/>
      <c r="FE662" s="35"/>
      <c r="FF662" s="35"/>
      <c r="FG662" s="35"/>
      <c r="FH662" s="35"/>
      <c r="FI662" s="35"/>
      <c r="FJ662" s="35"/>
      <c r="FK662" s="35"/>
      <c r="FL662" s="35"/>
      <c r="FM662" s="35"/>
      <c r="FN662" s="35"/>
      <c r="FO662" s="35"/>
      <c r="FP662" s="35"/>
      <c r="FQ662" s="35"/>
      <c r="FR662" s="35"/>
      <c r="FS662" s="35"/>
      <c r="FT662" s="35"/>
      <c r="FU662" s="35"/>
      <c r="FV662" s="35"/>
      <c r="FW662" s="35"/>
      <c r="FX662" s="35"/>
      <c r="FY662" s="35"/>
      <c r="FZ662" s="35"/>
      <c r="GA662" s="35"/>
      <c r="GB662" s="35"/>
      <c r="GC662" s="35"/>
      <c r="GD662" s="35"/>
      <c r="GE662" s="35"/>
      <c r="GF662" s="35"/>
      <c r="GG662" s="35"/>
      <c r="GH662" s="35"/>
      <c r="GI662" s="35"/>
      <c r="GJ662" s="35"/>
      <c r="GK662" s="35"/>
      <c r="GL662" s="35"/>
      <c r="GM662" s="35"/>
      <c r="GN662" s="35"/>
      <c r="GO662" s="35"/>
      <c r="GP662" s="35"/>
      <c r="GQ662" s="35"/>
      <c r="GR662" s="35"/>
      <c r="GS662" s="35"/>
      <c r="GT662" s="35"/>
      <c r="GU662" s="35"/>
      <c r="GV662" s="35"/>
      <c r="GW662" s="35"/>
      <c r="GX662" s="35"/>
      <c r="GY662" s="35"/>
      <c r="GZ662" s="35"/>
      <c r="HA662" s="35"/>
    </row>
    <row r="663" spans="1:209" s="39" customFormat="1" x14ac:dyDescent="0.25">
      <c r="A663" s="127"/>
      <c r="B663" s="150"/>
      <c r="C663" s="150"/>
      <c r="D663" s="151"/>
      <c r="E663" s="151"/>
      <c r="F663" s="151"/>
      <c r="G663" s="151"/>
      <c r="H663" s="151"/>
      <c r="I663" s="150"/>
      <c r="J663" s="127"/>
      <c r="K663" s="127"/>
      <c r="L663" s="154"/>
      <c r="M663" s="154"/>
      <c r="N663" s="154"/>
      <c r="O663" s="156"/>
      <c r="P663" s="156"/>
      <c r="Q663" s="157"/>
      <c r="R663" s="154"/>
      <c r="S663" s="154"/>
      <c r="T663" s="154"/>
      <c r="U663" s="156"/>
      <c r="V663" s="156"/>
      <c r="W663" s="127"/>
      <c r="X663" s="154"/>
      <c r="Y663" s="154"/>
      <c r="Z663" s="154"/>
      <c r="AA663" s="156"/>
      <c r="AB663" s="156"/>
      <c r="AC663" s="127"/>
      <c r="AD663" s="127"/>
      <c r="AE663" s="162"/>
      <c r="AF663" s="159"/>
      <c r="AG663" s="159"/>
      <c r="AH663" s="160"/>
      <c r="AI663" s="159"/>
      <c r="AJ663" s="159"/>
      <c r="AK663" s="159"/>
      <c r="AL663" s="160"/>
      <c r="AM663" s="159"/>
      <c r="AN663" s="159"/>
      <c r="AO663" s="159"/>
      <c r="AP663" s="44"/>
      <c r="AQ663" s="159"/>
      <c r="AR663" s="159"/>
      <c r="AS663" s="159"/>
      <c r="AT663" s="44"/>
      <c r="AU663" s="159"/>
      <c r="AV663" s="159"/>
      <c r="AW663" s="159"/>
      <c r="AX663" s="44"/>
      <c r="AY663" s="243"/>
      <c r="BA663" s="29"/>
      <c r="BB663" s="40"/>
      <c r="BC663" s="35"/>
      <c r="BD663" s="35"/>
      <c r="BE663" s="35"/>
      <c r="BF663" s="35"/>
      <c r="BG663" s="35"/>
      <c r="BH663" s="35"/>
      <c r="BI663" s="35"/>
      <c r="BJ663" s="35"/>
      <c r="BK663" s="35"/>
      <c r="BL663" s="35"/>
      <c r="BM663" s="35"/>
      <c r="BN663" s="35"/>
      <c r="BO663" s="35"/>
      <c r="BP663" s="44"/>
      <c r="BQ663" s="44"/>
      <c r="BR663" s="44"/>
      <c r="BS663" s="44"/>
      <c r="BT663" s="44"/>
      <c r="BU663" s="159"/>
      <c r="BV663" s="159"/>
      <c r="BW663" s="159"/>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5"/>
      <c r="FJ663" s="35"/>
      <c r="FK663" s="35"/>
      <c r="FL663" s="35"/>
      <c r="FM663" s="35"/>
      <c r="FN663" s="35"/>
      <c r="FO663" s="35"/>
      <c r="FP663" s="35"/>
      <c r="FQ663" s="35"/>
      <c r="FR663" s="35"/>
      <c r="FS663" s="35"/>
      <c r="FT663" s="35"/>
      <c r="FU663" s="35"/>
      <c r="FV663" s="35"/>
      <c r="FW663" s="35"/>
      <c r="FX663" s="35"/>
      <c r="FY663" s="35"/>
      <c r="FZ663" s="35"/>
      <c r="GA663" s="35"/>
      <c r="GB663" s="35"/>
      <c r="GC663" s="35"/>
      <c r="GD663" s="35"/>
      <c r="GE663" s="35"/>
      <c r="GF663" s="35"/>
      <c r="GG663" s="35"/>
      <c r="GH663" s="35"/>
      <c r="GI663" s="35"/>
      <c r="GJ663" s="35"/>
      <c r="GK663" s="35"/>
      <c r="GL663" s="35"/>
      <c r="GM663" s="35"/>
      <c r="GN663" s="35"/>
      <c r="GO663" s="35"/>
      <c r="GP663" s="35"/>
      <c r="GQ663" s="35"/>
      <c r="GR663" s="35"/>
      <c r="GS663" s="35"/>
      <c r="GT663" s="35"/>
      <c r="GU663" s="35"/>
      <c r="GV663" s="35"/>
      <c r="GW663" s="35"/>
      <c r="GX663" s="35"/>
      <c r="GY663" s="35"/>
      <c r="GZ663" s="35"/>
      <c r="HA663" s="35"/>
    </row>
    <row r="664" spans="1:209" s="39" customFormat="1" x14ac:dyDescent="0.25">
      <c r="A664" s="127"/>
      <c r="B664" s="150"/>
      <c r="C664" s="150"/>
      <c r="D664" s="151"/>
      <c r="E664" s="151"/>
      <c r="F664" s="151"/>
      <c r="G664" s="151"/>
      <c r="H664" s="151"/>
      <c r="I664" s="150"/>
      <c r="J664" s="127"/>
      <c r="K664" s="127"/>
      <c r="L664" s="154"/>
      <c r="M664" s="154"/>
      <c r="N664" s="154"/>
      <c r="O664" s="156"/>
      <c r="P664" s="156"/>
      <c r="Q664" s="157"/>
      <c r="R664" s="154"/>
      <c r="S664" s="154"/>
      <c r="T664" s="154"/>
      <c r="U664" s="156"/>
      <c r="V664" s="156"/>
      <c r="W664" s="127"/>
      <c r="X664" s="154"/>
      <c r="Y664" s="154"/>
      <c r="Z664" s="154"/>
      <c r="AA664" s="156"/>
      <c r="AB664" s="156"/>
      <c r="AC664" s="127"/>
      <c r="AD664" s="127"/>
      <c r="AE664" s="162"/>
      <c r="AF664" s="159"/>
      <c r="AG664" s="159"/>
      <c r="AH664" s="160"/>
      <c r="AI664" s="159"/>
      <c r="AJ664" s="159"/>
      <c r="AK664" s="159"/>
      <c r="AL664" s="160"/>
      <c r="AM664" s="159"/>
      <c r="AN664" s="159"/>
      <c r="AO664" s="159"/>
      <c r="AP664" s="44"/>
      <c r="AQ664" s="159"/>
      <c r="AR664" s="159"/>
      <c r="AS664" s="159"/>
      <c r="AT664" s="44"/>
      <c r="AU664" s="159"/>
      <c r="AV664" s="159"/>
      <c r="AW664" s="159"/>
      <c r="AX664" s="44"/>
      <c r="AY664" s="243"/>
      <c r="BA664" s="29"/>
      <c r="BB664" s="40"/>
      <c r="BC664" s="35"/>
      <c r="BD664" s="35"/>
      <c r="BE664" s="35"/>
      <c r="BF664" s="35"/>
      <c r="BG664" s="35"/>
      <c r="BH664" s="35"/>
      <c r="BI664" s="35"/>
      <c r="BJ664" s="35"/>
      <c r="BK664" s="35"/>
      <c r="BL664" s="35"/>
      <c r="BM664" s="35"/>
      <c r="BN664" s="35"/>
      <c r="BO664" s="35"/>
      <c r="BP664" s="44"/>
      <c r="BQ664" s="44"/>
      <c r="BR664" s="44"/>
      <c r="BS664" s="44"/>
      <c r="BT664" s="44"/>
      <c r="BU664" s="159"/>
      <c r="BV664" s="159"/>
      <c r="BW664" s="159"/>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5"/>
      <c r="ER664" s="35"/>
      <c r="ES664" s="35"/>
      <c r="ET664" s="35"/>
      <c r="EU664" s="35"/>
      <c r="EV664" s="35"/>
      <c r="EW664" s="35"/>
      <c r="EX664" s="35"/>
      <c r="EY664" s="35"/>
      <c r="EZ664" s="35"/>
      <c r="FA664" s="35"/>
      <c r="FB664" s="35"/>
      <c r="FC664" s="35"/>
      <c r="FD664" s="35"/>
      <c r="FE664" s="35"/>
      <c r="FF664" s="35"/>
      <c r="FG664" s="35"/>
      <c r="FH664" s="35"/>
      <c r="FI664" s="35"/>
      <c r="FJ664" s="35"/>
      <c r="FK664" s="35"/>
      <c r="FL664" s="35"/>
      <c r="FM664" s="35"/>
      <c r="FN664" s="35"/>
      <c r="FO664" s="35"/>
      <c r="FP664" s="35"/>
      <c r="FQ664" s="35"/>
      <c r="FR664" s="35"/>
      <c r="FS664" s="35"/>
      <c r="FT664" s="35"/>
      <c r="FU664" s="35"/>
      <c r="FV664" s="35"/>
      <c r="FW664" s="35"/>
      <c r="FX664" s="35"/>
      <c r="FY664" s="35"/>
      <c r="FZ664" s="35"/>
      <c r="GA664" s="35"/>
      <c r="GB664" s="35"/>
      <c r="GC664" s="35"/>
      <c r="GD664" s="35"/>
      <c r="GE664" s="35"/>
      <c r="GF664" s="35"/>
      <c r="GG664" s="35"/>
      <c r="GH664" s="35"/>
      <c r="GI664" s="35"/>
      <c r="GJ664" s="35"/>
      <c r="GK664" s="35"/>
      <c r="GL664" s="35"/>
      <c r="GM664" s="35"/>
      <c r="GN664" s="35"/>
      <c r="GO664" s="35"/>
      <c r="GP664" s="35"/>
      <c r="GQ664" s="35"/>
      <c r="GR664" s="35"/>
      <c r="GS664" s="35"/>
      <c r="GT664" s="35"/>
      <c r="GU664" s="35"/>
      <c r="GV664" s="35"/>
      <c r="GW664" s="35"/>
      <c r="GX664" s="35"/>
      <c r="GY664" s="35"/>
      <c r="GZ664" s="35"/>
      <c r="HA664" s="35"/>
    </row>
    <row r="665" spans="1:209" s="39" customFormat="1" x14ac:dyDescent="0.25">
      <c r="A665" s="127"/>
      <c r="B665" s="150"/>
      <c r="C665" s="150"/>
      <c r="D665" s="151"/>
      <c r="E665" s="151"/>
      <c r="F665" s="151"/>
      <c r="G665" s="151"/>
      <c r="H665" s="151"/>
      <c r="I665" s="150"/>
      <c r="J665" s="127"/>
      <c r="K665" s="127"/>
      <c r="L665" s="154"/>
      <c r="M665" s="154"/>
      <c r="N665" s="154"/>
      <c r="O665" s="156"/>
      <c r="P665" s="156"/>
      <c r="Q665" s="157"/>
      <c r="R665" s="154"/>
      <c r="S665" s="154"/>
      <c r="T665" s="154"/>
      <c r="U665" s="156"/>
      <c r="V665" s="156"/>
      <c r="W665" s="127"/>
      <c r="X665" s="154"/>
      <c r="Y665" s="154"/>
      <c r="Z665" s="154"/>
      <c r="AA665" s="156"/>
      <c r="AB665" s="156"/>
      <c r="AC665" s="127"/>
      <c r="AD665" s="127"/>
      <c r="AE665" s="162"/>
      <c r="AF665" s="159"/>
      <c r="AG665" s="159"/>
      <c r="AH665" s="160"/>
      <c r="AI665" s="159"/>
      <c r="AJ665" s="159"/>
      <c r="AK665" s="159"/>
      <c r="AL665" s="160"/>
      <c r="AM665" s="159"/>
      <c r="AN665" s="159"/>
      <c r="AO665" s="159"/>
      <c r="AP665" s="44"/>
      <c r="AQ665" s="159"/>
      <c r="AR665" s="159"/>
      <c r="AS665" s="159"/>
      <c r="AT665" s="44"/>
      <c r="AU665" s="159"/>
      <c r="AV665" s="159"/>
      <c r="AW665" s="159"/>
      <c r="AX665" s="44"/>
      <c r="AY665" s="243"/>
      <c r="BA665" s="29"/>
      <c r="BB665" s="40"/>
      <c r="BC665" s="35"/>
      <c r="BD665" s="35"/>
      <c r="BE665" s="35"/>
      <c r="BF665" s="35"/>
      <c r="BG665" s="35"/>
      <c r="BH665" s="35"/>
      <c r="BI665" s="35"/>
      <c r="BJ665" s="35"/>
      <c r="BK665" s="35"/>
      <c r="BL665" s="35"/>
      <c r="BM665" s="35"/>
      <c r="BN665" s="35"/>
      <c r="BO665" s="35"/>
      <c r="BP665" s="44"/>
      <c r="BQ665" s="44"/>
      <c r="BR665" s="44"/>
      <c r="BS665" s="44"/>
      <c r="BT665" s="44"/>
      <c r="BU665" s="159"/>
      <c r="BV665" s="159"/>
      <c r="BW665" s="159"/>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M665" s="35"/>
      <c r="EN665" s="35"/>
      <c r="EO665" s="35"/>
      <c r="EP665" s="35"/>
      <c r="EQ665" s="35"/>
      <c r="ER665" s="35"/>
      <c r="ES665" s="35"/>
      <c r="ET665" s="35"/>
      <c r="EU665" s="35"/>
      <c r="EV665" s="35"/>
      <c r="EW665" s="35"/>
      <c r="EX665" s="35"/>
      <c r="EY665" s="35"/>
      <c r="EZ665" s="35"/>
      <c r="FA665" s="35"/>
      <c r="FB665" s="35"/>
      <c r="FC665" s="35"/>
      <c r="FD665" s="35"/>
      <c r="FE665" s="35"/>
      <c r="FF665" s="35"/>
      <c r="FG665" s="35"/>
      <c r="FH665" s="35"/>
      <c r="FI665" s="35"/>
      <c r="FJ665" s="35"/>
      <c r="FK665" s="35"/>
      <c r="FL665" s="35"/>
      <c r="FM665" s="35"/>
      <c r="FN665" s="35"/>
      <c r="FO665" s="35"/>
      <c r="FP665" s="35"/>
      <c r="FQ665" s="35"/>
      <c r="FR665" s="35"/>
      <c r="FS665" s="35"/>
      <c r="FT665" s="35"/>
      <c r="FU665" s="35"/>
      <c r="FV665" s="35"/>
      <c r="FW665" s="35"/>
      <c r="FX665" s="35"/>
      <c r="FY665" s="35"/>
      <c r="FZ665" s="35"/>
      <c r="GA665" s="35"/>
      <c r="GB665" s="35"/>
      <c r="GC665" s="35"/>
      <c r="GD665" s="35"/>
      <c r="GE665" s="35"/>
      <c r="GF665" s="35"/>
      <c r="GG665" s="35"/>
      <c r="GH665" s="35"/>
      <c r="GI665" s="35"/>
      <c r="GJ665" s="35"/>
      <c r="GK665" s="35"/>
      <c r="GL665" s="35"/>
      <c r="GM665" s="35"/>
      <c r="GN665" s="35"/>
      <c r="GO665" s="35"/>
      <c r="GP665" s="35"/>
      <c r="GQ665" s="35"/>
      <c r="GR665" s="35"/>
      <c r="GS665" s="35"/>
      <c r="GT665" s="35"/>
      <c r="GU665" s="35"/>
      <c r="GV665" s="35"/>
      <c r="GW665" s="35"/>
      <c r="GX665" s="35"/>
      <c r="GY665" s="35"/>
      <c r="GZ665" s="35"/>
      <c r="HA665" s="35"/>
    </row>
    <row r="666" spans="1:209" s="39" customFormat="1" x14ac:dyDescent="0.25">
      <c r="A666" s="127"/>
      <c r="B666" s="150"/>
      <c r="C666" s="150"/>
      <c r="D666" s="151"/>
      <c r="E666" s="151"/>
      <c r="F666" s="151"/>
      <c r="G666" s="151"/>
      <c r="H666" s="151"/>
      <c r="I666" s="150"/>
      <c r="J666" s="127"/>
      <c r="K666" s="127"/>
      <c r="L666" s="154"/>
      <c r="M666" s="154"/>
      <c r="N666" s="154"/>
      <c r="O666" s="156"/>
      <c r="P666" s="156"/>
      <c r="Q666" s="157"/>
      <c r="R666" s="154"/>
      <c r="S666" s="154"/>
      <c r="T666" s="154"/>
      <c r="U666" s="156"/>
      <c r="V666" s="156"/>
      <c r="W666" s="127"/>
      <c r="X666" s="154"/>
      <c r="Y666" s="154"/>
      <c r="Z666" s="154"/>
      <c r="AA666" s="156"/>
      <c r="AB666" s="156"/>
      <c r="AC666" s="127"/>
      <c r="AD666" s="127"/>
      <c r="AE666" s="162"/>
      <c r="AF666" s="159"/>
      <c r="AG666" s="159"/>
      <c r="AH666" s="160"/>
      <c r="AI666" s="159"/>
      <c r="AJ666" s="159"/>
      <c r="AK666" s="159"/>
      <c r="AL666" s="160"/>
      <c r="AM666" s="159"/>
      <c r="AN666" s="159"/>
      <c r="AO666" s="159"/>
      <c r="AP666" s="44"/>
      <c r="AQ666" s="159"/>
      <c r="AR666" s="159"/>
      <c r="AS666" s="159"/>
      <c r="AT666" s="44"/>
      <c r="AU666" s="159"/>
      <c r="AV666" s="159"/>
      <c r="AW666" s="159"/>
      <c r="AX666" s="44"/>
      <c r="AY666" s="243"/>
      <c r="BA666" s="29"/>
      <c r="BB666" s="40"/>
      <c r="BC666" s="35"/>
      <c r="BD666" s="35"/>
      <c r="BE666" s="35"/>
      <c r="BF666" s="35"/>
      <c r="BG666" s="35"/>
      <c r="BH666" s="35"/>
      <c r="BI666" s="35"/>
      <c r="BJ666" s="35"/>
      <c r="BK666" s="35"/>
      <c r="BL666" s="35"/>
      <c r="BM666" s="35"/>
      <c r="BN666" s="35"/>
      <c r="BO666" s="35"/>
      <c r="BP666" s="44"/>
      <c r="BQ666" s="44"/>
      <c r="BR666" s="44"/>
      <c r="BS666" s="44"/>
      <c r="BT666" s="44"/>
      <c r="BU666" s="159"/>
      <c r="BV666" s="159"/>
      <c r="BW666" s="159"/>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35"/>
      <c r="ES666" s="35"/>
      <c r="ET666" s="35"/>
      <c r="EU666" s="35"/>
      <c r="EV666" s="35"/>
      <c r="EW666" s="35"/>
      <c r="EX666" s="35"/>
      <c r="EY666" s="35"/>
      <c r="EZ666" s="35"/>
      <c r="FA666" s="35"/>
      <c r="FB666" s="35"/>
      <c r="FC666" s="35"/>
      <c r="FD666" s="35"/>
      <c r="FE666" s="35"/>
      <c r="FF666" s="35"/>
      <c r="FG666" s="35"/>
      <c r="FH666" s="35"/>
      <c r="FI666" s="35"/>
      <c r="FJ666" s="35"/>
      <c r="FK666" s="35"/>
      <c r="FL666" s="35"/>
      <c r="FM666" s="35"/>
      <c r="FN666" s="35"/>
      <c r="FO666" s="35"/>
      <c r="FP666" s="35"/>
      <c r="FQ666" s="35"/>
      <c r="FR666" s="35"/>
      <c r="FS666" s="35"/>
      <c r="FT666" s="35"/>
      <c r="FU666" s="35"/>
      <c r="FV666" s="35"/>
      <c r="FW666" s="35"/>
      <c r="FX666" s="35"/>
      <c r="FY666" s="35"/>
      <c r="FZ666" s="35"/>
      <c r="GA666" s="35"/>
      <c r="GB666" s="35"/>
      <c r="GC666" s="35"/>
      <c r="GD666" s="35"/>
      <c r="GE666" s="35"/>
      <c r="GF666" s="35"/>
      <c r="GG666" s="35"/>
      <c r="GH666" s="35"/>
      <c r="GI666" s="35"/>
      <c r="GJ666" s="35"/>
      <c r="GK666" s="35"/>
      <c r="GL666" s="35"/>
      <c r="GM666" s="35"/>
      <c r="GN666" s="35"/>
      <c r="GO666" s="35"/>
      <c r="GP666" s="35"/>
      <c r="GQ666" s="35"/>
      <c r="GR666" s="35"/>
      <c r="GS666" s="35"/>
      <c r="GT666" s="35"/>
      <c r="GU666" s="35"/>
      <c r="GV666" s="35"/>
      <c r="GW666" s="35"/>
      <c r="GX666" s="35"/>
      <c r="GY666" s="35"/>
      <c r="GZ666" s="35"/>
      <c r="HA666" s="35"/>
    </row>
    <row r="667" spans="1:209" s="39" customFormat="1" x14ac:dyDescent="0.25">
      <c r="A667" s="127"/>
      <c r="B667" s="150"/>
      <c r="C667" s="150"/>
      <c r="D667" s="151"/>
      <c r="E667" s="151"/>
      <c r="F667" s="151"/>
      <c r="G667" s="151"/>
      <c r="H667" s="151"/>
      <c r="I667" s="150"/>
      <c r="J667" s="127"/>
      <c r="K667" s="127"/>
      <c r="L667" s="154"/>
      <c r="M667" s="154"/>
      <c r="N667" s="154"/>
      <c r="O667" s="156"/>
      <c r="P667" s="156"/>
      <c r="Q667" s="157"/>
      <c r="R667" s="154"/>
      <c r="S667" s="154"/>
      <c r="T667" s="154"/>
      <c r="U667" s="156"/>
      <c r="V667" s="156"/>
      <c r="W667" s="127"/>
      <c r="X667" s="154"/>
      <c r="Y667" s="154"/>
      <c r="Z667" s="154"/>
      <c r="AA667" s="156"/>
      <c r="AB667" s="156"/>
      <c r="AC667" s="127"/>
      <c r="AD667" s="127"/>
      <c r="AE667" s="162"/>
      <c r="AF667" s="159"/>
      <c r="AG667" s="159"/>
      <c r="AH667" s="160"/>
      <c r="AI667" s="159"/>
      <c r="AJ667" s="159"/>
      <c r="AK667" s="159"/>
      <c r="AL667" s="160"/>
      <c r="AM667" s="159"/>
      <c r="AN667" s="159"/>
      <c r="AO667" s="159"/>
      <c r="AP667" s="44"/>
      <c r="AQ667" s="159"/>
      <c r="AR667" s="159"/>
      <c r="AS667" s="159"/>
      <c r="AT667" s="44"/>
      <c r="AU667" s="159"/>
      <c r="AV667" s="159"/>
      <c r="AW667" s="159"/>
      <c r="AX667" s="44"/>
      <c r="AY667" s="243"/>
      <c r="BA667" s="29"/>
      <c r="BB667" s="40"/>
      <c r="BC667" s="35"/>
      <c r="BD667" s="35"/>
      <c r="BE667" s="35"/>
      <c r="BF667" s="35"/>
      <c r="BG667" s="35"/>
      <c r="BH667" s="35"/>
      <c r="BI667" s="35"/>
      <c r="BJ667" s="35"/>
      <c r="BK667" s="35"/>
      <c r="BL667" s="35"/>
      <c r="BM667" s="35"/>
      <c r="BN667" s="35"/>
      <c r="BO667" s="35"/>
      <c r="BP667" s="44"/>
      <c r="BQ667" s="44"/>
      <c r="BR667" s="44"/>
      <c r="BS667" s="44"/>
      <c r="BT667" s="44"/>
      <c r="BU667" s="159"/>
      <c r="BV667" s="159"/>
      <c r="BW667" s="159"/>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M667" s="35"/>
      <c r="EN667" s="35"/>
      <c r="EO667" s="35"/>
      <c r="EP667" s="35"/>
      <c r="EQ667" s="35"/>
      <c r="ER667" s="35"/>
      <c r="ES667" s="35"/>
      <c r="ET667" s="35"/>
      <c r="EU667" s="35"/>
      <c r="EV667" s="35"/>
      <c r="EW667" s="35"/>
      <c r="EX667" s="35"/>
      <c r="EY667" s="35"/>
      <c r="EZ667" s="35"/>
      <c r="FA667" s="35"/>
      <c r="FB667" s="35"/>
      <c r="FC667" s="35"/>
      <c r="FD667" s="35"/>
      <c r="FE667" s="35"/>
      <c r="FF667" s="35"/>
      <c r="FG667" s="35"/>
      <c r="FH667" s="35"/>
      <c r="FI667" s="35"/>
      <c r="FJ667" s="35"/>
      <c r="FK667" s="35"/>
      <c r="FL667" s="35"/>
      <c r="FM667" s="35"/>
      <c r="FN667" s="35"/>
      <c r="FO667" s="35"/>
      <c r="FP667" s="35"/>
      <c r="FQ667" s="35"/>
      <c r="FR667" s="35"/>
      <c r="FS667" s="35"/>
      <c r="FT667" s="35"/>
      <c r="FU667" s="35"/>
      <c r="FV667" s="35"/>
      <c r="FW667" s="35"/>
      <c r="FX667" s="35"/>
      <c r="FY667" s="35"/>
      <c r="FZ667" s="35"/>
      <c r="GA667" s="35"/>
      <c r="GB667" s="35"/>
      <c r="GC667" s="35"/>
      <c r="GD667" s="35"/>
      <c r="GE667" s="35"/>
      <c r="GF667" s="35"/>
      <c r="GG667" s="35"/>
      <c r="GH667" s="35"/>
      <c r="GI667" s="35"/>
      <c r="GJ667" s="35"/>
      <c r="GK667" s="35"/>
      <c r="GL667" s="35"/>
      <c r="GM667" s="35"/>
      <c r="GN667" s="35"/>
      <c r="GO667" s="35"/>
      <c r="GP667" s="35"/>
      <c r="GQ667" s="35"/>
      <c r="GR667" s="35"/>
      <c r="GS667" s="35"/>
      <c r="GT667" s="35"/>
      <c r="GU667" s="35"/>
      <c r="GV667" s="35"/>
      <c r="GW667" s="35"/>
      <c r="GX667" s="35"/>
      <c r="GY667" s="35"/>
      <c r="GZ667" s="35"/>
      <c r="HA667" s="35"/>
    </row>
    <row r="668" spans="1:209" s="39" customFormat="1" x14ac:dyDescent="0.25">
      <c r="A668" s="127"/>
      <c r="B668" s="150"/>
      <c r="C668" s="150"/>
      <c r="D668" s="151"/>
      <c r="E668" s="151"/>
      <c r="F668" s="151"/>
      <c r="G668" s="151"/>
      <c r="H668" s="151"/>
      <c r="I668" s="150"/>
      <c r="J668" s="127"/>
      <c r="K668" s="127"/>
      <c r="L668" s="154"/>
      <c r="M668" s="154"/>
      <c r="N668" s="154"/>
      <c r="O668" s="156"/>
      <c r="P668" s="156"/>
      <c r="Q668" s="157"/>
      <c r="R668" s="154"/>
      <c r="S668" s="154"/>
      <c r="T668" s="154"/>
      <c r="U668" s="156"/>
      <c r="V668" s="156"/>
      <c r="W668" s="127"/>
      <c r="X668" s="154"/>
      <c r="Y668" s="154"/>
      <c r="Z668" s="154"/>
      <c r="AA668" s="156"/>
      <c r="AB668" s="156"/>
      <c r="AC668" s="127"/>
      <c r="AD668" s="127"/>
      <c r="AE668" s="162"/>
      <c r="AF668" s="159"/>
      <c r="AG668" s="159"/>
      <c r="AH668" s="160"/>
      <c r="AI668" s="159"/>
      <c r="AJ668" s="159"/>
      <c r="AK668" s="159"/>
      <c r="AL668" s="160"/>
      <c r="AM668" s="159"/>
      <c r="AN668" s="159"/>
      <c r="AO668" s="159"/>
      <c r="AP668" s="44"/>
      <c r="AQ668" s="159"/>
      <c r="AR668" s="159"/>
      <c r="AS668" s="159"/>
      <c r="AT668" s="44"/>
      <c r="AU668" s="159"/>
      <c r="AV668" s="159"/>
      <c r="AW668" s="159"/>
      <c r="AX668" s="44"/>
      <c r="AY668" s="243"/>
      <c r="BA668" s="29"/>
      <c r="BB668" s="40"/>
      <c r="BC668" s="35"/>
      <c r="BD668" s="35"/>
      <c r="BE668" s="35"/>
      <c r="BF668" s="35"/>
      <c r="BG668" s="35"/>
      <c r="BH668" s="35"/>
      <c r="BI668" s="35"/>
      <c r="BJ668" s="35"/>
      <c r="BK668" s="35"/>
      <c r="BL668" s="35"/>
      <c r="BM668" s="35"/>
      <c r="BN668" s="35"/>
      <c r="BO668" s="35"/>
      <c r="BP668" s="44"/>
      <c r="BQ668" s="44"/>
      <c r="BR668" s="44"/>
      <c r="BS668" s="44"/>
      <c r="BT668" s="44"/>
      <c r="BU668" s="159"/>
      <c r="BV668" s="159"/>
      <c r="BW668" s="159"/>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c r="FZ668" s="35"/>
      <c r="GA668" s="35"/>
      <c r="GB668" s="35"/>
      <c r="GC668" s="35"/>
      <c r="GD668" s="35"/>
      <c r="GE668" s="35"/>
      <c r="GF668" s="35"/>
      <c r="GG668" s="35"/>
      <c r="GH668" s="35"/>
      <c r="GI668" s="35"/>
      <c r="GJ668" s="35"/>
      <c r="GK668" s="35"/>
      <c r="GL668" s="35"/>
      <c r="GM668" s="35"/>
      <c r="GN668" s="35"/>
      <c r="GO668" s="35"/>
      <c r="GP668" s="35"/>
      <c r="GQ668" s="35"/>
      <c r="GR668" s="35"/>
      <c r="GS668" s="35"/>
      <c r="GT668" s="35"/>
      <c r="GU668" s="35"/>
      <c r="GV668" s="35"/>
      <c r="GW668" s="35"/>
      <c r="GX668" s="35"/>
      <c r="GY668" s="35"/>
      <c r="GZ668" s="35"/>
      <c r="HA668" s="35"/>
    </row>
    <row r="669" spans="1:209" s="39" customFormat="1" x14ac:dyDescent="0.25">
      <c r="A669" s="127"/>
      <c r="B669" s="150"/>
      <c r="C669" s="150"/>
      <c r="D669" s="151"/>
      <c r="E669" s="151"/>
      <c r="F669" s="151"/>
      <c r="G669" s="151"/>
      <c r="H669" s="151"/>
      <c r="I669" s="150"/>
      <c r="J669" s="127"/>
      <c r="K669" s="127"/>
      <c r="L669" s="154"/>
      <c r="M669" s="154"/>
      <c r="N669" s="154"/>
      <c r="O669" s="156"/>
      <c r="P669" s="156"/>
      <c r="Q669" s="157"/>
      <c r="R669" s="154"/>
      <c r="S669" s="154"/>
      <c r="T669" s="154"/>
      <c r="U669" s="156"/>
      <c r="V669" s="156"/>
      <c r="W669" s="127"/>
      <c r="X669" s="154"/>
      <c r="Y669" s="154"/>
      <c r="Z669" s="154"/>
      <c r="AA669" s="156"/>
      <c r="AB669" s="156"/>
      <c r="AC669" s="127"/>
      <c r="AD669" s="127"/>
      <c r="AE669" s="162"/>
      <c r="AF669" s="159"/>
      <c r="AG669" s="159"/>
      <c r="AH669" s="160"/>
      <c r="AI669" s="159"/>
      <c r="AJ669" s="159"/>
      <c r="AK669" s="159"/>
      <c r="AL669" s="160"/>
      <c r="AM669" s="159"/>
      <c r="AN669" s="159"/>
      <c r="AO669" s="159"/>
      <c r="AP669" s="44"/>
      <c r="AQ669" s="159"/>
      <c r="AR669" s="159"/>
      <c r="AS669" s="159"/>
      <c r="AT669" s="44"/>
      <c r="AU669" s="159"/>
      <c r="AV669" s="159"/>
      <c r="AW669" s="159"/>
      <c r="AX669" s="44"/>
      <c r="AY669" s="243"/>
      <c r="BA669" s="29"/>
      <c r="BB669" s="40"/>
      <c r="BC669" s="35"/>
      <c r="BD669" s="35"/>
      <c r="BE669" s="35"/>
      <c r="BF669" s="35"/>
      <c r="BG669" s="35"/>
      <c r="BH669" s="35"/>
      <c r="BI669" s="35"/>
      <c r="BJ669" s="35"/>
      <c r="BK669" s="35"/>
      <c r="BL669" s="35"/>
      <c r="BM669" s="35"/>
      <c r="BN669" s="35"/>
      <c r="BO669" s="35"/>
      <c r="BP669" s="44"/>
      <c r="BQ669" s="44"/>
      <c r="BR669" s="44"/>
      <c r="BS669" s="44"/>
      <c r="BT669" s="44"/>
      <c r="BU669" s="159"/>
      <c r="BV669" s="159"/>
      <c r="BW669" s="159"/>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5"/>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5"/>
      <c r="FO669" s="35"/>
      <c r="FP669" s="35"/>
      <c r="FQ669" s="35"/>
      <c r="FR669" s="35"/>
      <c r="FS669" s="35"/>
      <c r="FT669" s="35"/>
      <c r="FU669" s="35"/>
      <c r="FV669" s="35"/>
      <c r="FW669" s="35"/>
      <c r="FX669" s="35"/>
      <c r="FY669" s="35"/>
      <c r="FZ669" s="35"/>
      <c r="GA669" s="35"/>
      <c r="GB669" s="35"/>
      <c r="GC669" s="35"/>
      <c r="GD669" s="35"/>
      <c r="GE669" s="35"/>
      <c r="GF669" s="35"/>
      <c r="GG669" s="35"/>
      <c r="GH669" s="35"/>
      <c r="GI669" s="35"/>
      <c r="GJ669" s="35"/>
      <c r="GK669" s="35"/>
      <c r="GL669" s="35"/>
      <c r="GM669" s="35"/>
      <c r="GN669" s="35"/>
      <c r="GO669" s="35"/>
      <c r="GP669" s="35"/>
      <c r="GQ669" s="35"/>
      <c r="GR669" s="35"/>
      <c r="GS669" s="35"/>
      <c r="GT669" s="35"/>
      <c r="GU669" s="35"/>
      <c r="GV669" s="35"/>
      <c r="GW669" s="35"/>
      <c r="GX669" s="35"/>
      <c r="GY669" s="35"/>
      <c r="GZ669" s="35"/>
      <c r="HA669" s="35"/>
    </row>
    <row r="670" spans="1:209" s="39" customFormat="1" x14ac:dyDescent="0.25">
      <c r="A670" s="127"/>
      <c r="B670" s="150"/>
      <c r="C670" s="150"/>
      <c r="D670" s="151"/>
      <c r="E670" s="151"/>
      <c r="F670" s="151"/>
      <c r="G670" s="151"/>
      <c r="H670" s="151"/>
      <c r="I670" s="150"/>
      <c r="J670" s="127"/>
      <c r="K670" s="127"/>
      <c r="L670" s="154"/>
      <c r="M670" s="154"/>
      <c r="N670" s="154"/>
      <c r="O670" s="156"/>
      <c r="P670" s="156"/>
      <c r="Q670" s="157"/>
      <c r="R670" s="154"/>
      <c r="S670" s="154"/>
      <c r="T670" s="154"/>
      <c r="U670" s="156"/>
      <c r="V670" s="156"/>
      <c r="W670" s="127"/>
      <c r="X670" s="154"/>
      <c r="Y670" s="154"/>
      <c r="Z670" s="154"/>
      <c r="AA670" s="156"/>
      <c r="AB670" s="156"/>
      <c r="AC670" s="127"/>
      <c r="AD670" s="127"/>
      <c r="AE670" s="162"/>
      <c r="AF670" s="159"/>
      <c r="AG670" s="159"/>
      <c r="AH670" s="160"/>
      <c r="AI670" s="159"/>
      <c r="AJ670" s="159"/>
      <c r="AK670" s="159"/>
      <c r="AL670" s="160"/>
      <c r="AM670" s="159"/>
      <c r="AN670" s="159"/>
      <c r="AO670" s="159"/>
      <c r="AP670" s="44"/>
      <c r="AQ670" s="159"/>
      <c r="AR670" s="159"/>
      <c r="AS670" s="159"/>
      <c r="AT670" s="44"/>
      <c r="AU670" s="159"/>
      <c r="AV670" s="159"/>
      <c r="AW670" s="159"/>
      <c r="AX670" s="44"/>
      <c r="AY670" s="243"/>
      <c r="BA670" s="29"/>
      <c r="BB670" s="40"/>
      <c r="BC670" s="35"/>
      <c r="BD670" s="35"/>
      <c r="BE670" s="35"/>
      <c r="BF670" s="35"/>
      <c r="BG670" s="35"/>
      <c r="BH670" s="35"/>
      <c r="BI670" s="35"/>
      <c r="BJ670" s="35"/>
      <c r="BK670" s="35"/>
      <c r="BL670" s="35"/>
      <c r="BM670" s="35"/>
      <c r="BN670" s="35"/>
      <c r="BO670" s="35"/>
      <c r="BP670" s="44"/>
      <c r="BQ670" s="44"/>
      <c r="BR670" s="44"/>
      <c r="BS670" s="44"/>
      <c r="BT670" s="44"/>
      <c r="BU670" s="159"/>
      <c r="BV670" s="159"/>
      <c r="BW670" s="159"/>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c r="FZ670" s="35"/>
      <c r="GA670" s="35"/>
      <c r="GB670" s="35"/>
      <c r="GC670" s="35"/>
      <c r="GD670" s="35"/>
      <c r="GE670" s="35"/>
      <c r="GF670" s="35"/>
      <c r="GG670" s="35"/>
      <c r="GH670" s="35"/>
      <c r="GI670" s="35"/>
      <c r="GJ670" s="35"/>
      <c r="GK670" s="35"/>
      <c r="GL670" s="35"/>
      <c r="GM670" s="35"/>
      <c r="GN670" s="35"/>
      <c r="GO670" s="35"/>
      <c r="GP670" s="35"/>
      <c r="GQ670" s="35"/>
      <c r="GR670" s="35"/>
      <c r="GS670" s="35"/>
      <c r="GT670" s="35"/>
      <c r="GU670" s="35"/>
      <c r="GV670" s="35"/>
      <c r="GW670" s="35"/>
      <c r="GX670" s="35"/>
      <c r="GY670" s="35"/>
      <c r="GZ670" s="35"/>
      <c r="HA670" s="35"/>
    </row>
    <row r="671" spans="1:209" s="39" customFormat="1" x14ac:dyDescent="0.25">
      <c r="A671" s="127"/>
      <c r="B671" s="150"/>
      <c r="C671" s="150"/>
      <c r="D671" s="151"/>
      <c r="E671" s="151"/>
      <c r="F671" s="151"/>
      <c r="G671" s="151"/>
      <c r="H671" s="151"/>
      <c r="I671" s="150"/>
      <c r="J671" s="127"/>
      <c r="K671" s="127"/>
      <c r="L671" s="154"/>
      <c r="M671" s="154"/>
      <c r="N671" s="154"/>
      <c r="O671" s="156"/>
      <c r="P671" s="156"/>
      <c r="Q671" s="157"/>
      <c r="R671" s="154"/>
      <c r="S671" s="154"/>
      <c r="T671" s="154"/>
      <c r="U671" s="156"/>
      <c r="V671" s="156"/>
      <c r="W671" s="127"/>
      <c r="X671" s="154"/>
      <c r="Y671" s="154"/>
      <c r="Z671" s="154"/>
      <c r="AA671" s="156"/>
      <c r="AB671" s="156"/>
      <c r="AC671" s="127"/>
      <c r="AD671" s="127"/>
      <c r="AE671" s="162"/>
      <c r="AF671" s="159"/>
      <c r="AG671" s="159"/>
      <c r="AH671" s="160"/>
      <c r="AI671" s="159"/>
      <c r="AJ671" s="159"/>
      <c r="AK671" s="159"/>
      <c r="AL671" s="160"/>
      <c r="AM671" s="159"/>
      <c r="AN671" s="159"/>
      <c r="AO671" s="159"/>
      <c r="AP671" s="44"/>
      <c r="AQ671" s="159"/>
      <c r="AR671" s="159"/>
      <c r="AS671" s="159"/>
      <c r="AT671" s="44"/>
      <c r="AU671" s="159"/>
      <c r="AV671" s="159"/>
      <c r="AW671" s="159"/>
      <c r="AX671" s="44"/>
      <c r="AY671" s="243"/>
      <c r="BA671" s="29"/>
      <c r="BB671" s="40"/>
      <c r="BC671" s="35"/>
      <c r="BD671" s="35"/>
      <c r="BE671" s="35"/>
      <c r="BF671" s="35"/>
      <c r="BG671" s="35"/>
      <c r="BH671" s="35"/>
      <c r="BI671" s="35"/>
      <c r="BJ671" s="35"/>
      <c r="BK671" s="35"/>
      <c r="BL671" s="35"/>
      <c r="BM671" s="35"/>
      <c r="BN671" s="35"/>
      <c r="BO671" s="35"/>
      <c r="BP671" s="44"/>
      <c r="BQ671" s="44"/>
      <c r="BR671" s="44"/>
      <c r="BS671" s="44"/>
      <c r="BT671" s="44"/>
      <c r="BU671" s="159"/>
      <c r="BV671" s="159"/>
      <c r="BW671" s="159"/>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5"/>
      <c r="ER671" s="35"/>
      <c r="ES671" s="35"/>
      <c r="ET671" s="35"/>
      <c r="EU671" s="35"/>
      <c r="EV671" s="35"/>
      <c r="EW671" s="35"/>
      <c r="EX671" s="35"/>
      <c r="EY671" s="35"/>
      <c r="EZ671" s="35"/>
      <c r="FA671" s="35"/>
      <c r="FB671" s="35"/>
      <c r="FC671" s="35"/>
      <c r="FD671" s="35"/>
      <c r="FE671" s="35"/>
      <c r="FF671" s="35"/>
      <c r="FG671" s="35"/>
      <c r="FH671" s="35"/>
      <c r="FI671" s="35"/>
      <c r="FJ671" s="35"/>
      <c r="FK671" s="35"/>
      <c r="FL671" s="35"/>
      <c r="FM671" s="35"/>
      <c r="FN671" s="35"/>
      <c r="FO671" s="35"/>
      <c r="FP671" s="35"/>
      <c r="FQ671" s="35"/>
      <c r="FR671" s="35"/>
      <c r="FS671" s="35"/>
      <c r="FT671" s="35"/>
      <c r="FU671" s="35"/>
      <c r="FV671" s="35"/>
      <c r="FW671" s="35"/>
      <c r="FX671" s="35"/>
      <c r="FY671" s="35"/>
      <c r="FZ671" s="35"/>
      <c r="GA671" s="35"/>
      <c r="GB671" s="35"/>
      <c r="GC671" s="35"/>
      <c r="GD671" s="35"/>
      <c r="GE671" s="35"/>
      <c r="GF671" s="35"/>
      <c r="GG671" s="35"/>
      <c r="GH671" s="35"/>
      <c r="GI671" s="35"/>
      <c r="GJ671" s="35"/>
      <c r="GK671" s="35"/>
      <c r="GL671" s="35"/>
      <c r="GM671" s="35"/>
      <c r="GN671" s="35"/>
      <c r="GO671" s="35"/>
      <c r="GP671" s="35"/>
      <c r="GQ671" s="35"/>
      <c r="GR671" s="35"/>
      <c r="GS671" s="35"/>
      <c r="GT671" s="35"/>
      <c r="GU671" s="35"/>
      <c r="GV671" s="35"/>
      <c r="GW671" s="35"/>
      <c r="GX671" s="35"/>
      <c r="GY671" s="35"/>
      <c r="GZ671" s="35"/>
      <c r="HA671" s="35"/>
    </row>
    <row r="672" spans="1:209" s="39" customFormat="1" x14ac:dyDescent="0.25">
      <c r="A672" s="127"/>
      <c r="B672" s="150"/>
      <c r="C672" s="150"/>
      <c r="D672" s="151"/>
      <c r="E672" s="151"/>
      <c r="F672" s="151"/>
      <c r="G672" s="151"/>
      <c r="H672" s="151"/>
      <c r="I672" s="150"/>
      <c r="J672" s="127"/>
      <c r="K672" s="127"/>
      <c r="L672" s="154"/>
      <c r="M672" s="154"/>
      <c r="N672" s="154"/>
      <c r="O672" s="156"/>
      <c r="P672" s="156"/>
      <c r="Q672" s="157"/>
      <c r="R672" s="154"/>
      <c r="S672" s="154"/>
      <c r="T672" s="154"/>
      <c r="U672" s="156"/>
      <c r="V672" s="156"/>
      <c r="W672" s="127"/>
      <c r="X672" s="154"/>
      <c r="Y672" s="154"/>
      <c r="Z672" s="154"/>
      <c r="AA672" s="156"/>
      <c r="AB672" s="156"/>
      <c r="AC672" s="127"/>
      <c r="AD672" s="127"/>
      <c r="AE672" s="162"/>
      <c r="AF672" s="159"/>
      <c r="AG672" s="159"/>
      <c r="AH672" s="160"/>
      <c r="AI672" s="159"/>
      <c r="AJ672" s="159"/>
      <c r="AK672" s="159"/>
      <c r="AL672" s="160"/>
      <c r="AM672" s="159"/>
      <c r="AN672" s="159"/>
      <c r="AO672" s="159"/>
      <c r="AP672" s="44"/>
      <c r="AQ672" s="159"/>
      <c r="AR672" s="159"/>
      <c r="AS672" s="159"/>
      <c r="AT672" s="44"/>
      <c r="AU672" s="159"/>
      <c r="AV672" s="159"/>
      <c r="AW672" s="159"/>
      <c r="AX672" s="44"/>
      <c r="AY672" s="243"/>
      <c r="BA672" s="29"/>
      <c r="BB672" s="40"/>
      <c r="BC672" s="35"/>
      <c r="BD672" s="35"/>
      <c r="BE672" s="35"/>
      <c r="BF672" s="35"/>
      <c r="BG672" s="35"/>
      <c r="BH672" s="35"/>
      <c r="BI672" s="35"/>
      <c r="BJ672" s="35"/>
      <c r="BK672" s="35"/>
      <c r="BL672" s="35"/>
      <c r="BM672" s="35"/>
      <c r="BN672" s="35"/>
      <c r="BO672" s="35"/>
      <c r="BP672" s="44"/>
      <c r="BQ672" s="44"/>
      <c r="BR672" s="44"/>
      <c r="BS672" s="44"/>
      <c r="BT672" s="44"/>
      <c r="BU672" s="159"/>
      <c r="BV672" s="159"/>
      <c r="BW672" s="159"/>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c r="FZ672" s="35"/>
      <c r="GA672" s="35"/>
      <c r="GB672" s="35"/>
      <c r="GC672" s="35"/>
      <c r="GD672" s="35"/>
      <c r="GE672" s="35"/>
      <c r="GF672" s="35"/>
      <c r="GG672" s="35"/>
      <c r="GH672" s="35"/>
      <c r="GI672" s="35"/>
      <c r="GJ672" s="35"/>
      <c r="GK672" s="35"/>
      <c r="GL672" s="35"/>
      <c r="GM672" s="35"/>
      <c r="GN672" s="35"/>
      <c r="GO672" s="35"/>
      <c r="GP672" s="35"/>
      <c r="GQ672" s="35"/>
      <c r="GR672" s="35"/>
      <c r="GS672" s="35"/>
      <c r="GT672" s="35"/>
      <c r="GU672" s="35"/>
      <c r="GV672" s="35"/>
      <c r="GW672" s="35"/>
      <c r="GX672" s="35"/>
      <c r="GY672" s="35"/>
      <c r="GZ672" s="35"/>
      <c r="HA672" s="35"/>
    </row>
    <row r="673" spans="1:209" s="39" customFormat="1" x14ac:dyDescent="0.25">
      <c r="A673" s="127"/>
      <c r="B673" s="150"/>
      <c r="C673" s="150"/>
      <c r="D673" s="151"/>
      <c r="E673" s="151"/>
      <c r="F673" s="151"/>
      <c r="G673" s="151"/>
      <c r="H673" s="151"/>
      <c r="I673" s="150"/>
      <c r="J673" s="127"/>
      <c r="K673" s="127"/>
      <c r="L673" s="154"/>
      <c r="M673" s="154"/>
      <c r="N673" s="154"/>
      <c r="O673" s="156"/>
      <c r="P673" s="156"/>
      <c r="Q673" s="157"/>
      <c r="R673" s="154"/>
      <c r="S673" s="154"/>
      <c r="T673" s="154"/>
      <c r="U673" s="156"/>
      <c r="V673" s="156"/>
      <c r="W673" s="127"/>
      <c r="X673" s="154"/>
      <c r="Y673" s="154"/>
      <c r="Z673" s="154"/>
      <c r="AA673" s="156"/>
      <c r="AB673" s="156"/>
      <c r="AC673" s="127"/>
      <c r="AD673" s="127"/>
      <c r="AE673" s="162"/>
      <c r="AF673" s="159"/>
      <c r="AG673" s="159"/>
      <c r="AH673" s="160"/>
      <c r="AI673" s="159"/>
      <c r="AJ673" s="159"/>
      <c r="AK673" s="159"/>
      <c r="AL673" s="160"/>
      <c r="AM673" s="159"/>
      <c r="AN673" s="159"/>
      <c r="AO673" s="159"/>
      <c r="AP673" s="44"/>
      <c r="AQ673" s="159"/>
      <c r="AR673" s="159"/>
      <c r="AS673" s="159"/>
      <c r="AT673" s="44"/>
      <c r="AU673" s="159"/>
      <c r="AV673" s="159"/>
      <c r="AW673" s="159"/>
      <c r="AX673" s="44"/>
      <c r="AY673" s="243"/>
      <c r="BA673" s="29"/>
      <c r="BB673" s="40"/>
      <c r="BC673" s="35"/>
      <c r="BD673" s="35"/>
      <c r="BE673" s="35"/>
      <c r="BF673" s="35"/>
      <c r="BG673" s="35"/>
      <c r="BH673" s="35"/>
      <c r="BI673" s="35"/>
      <c r="BJ673" s="35"/>
      <c r="BK673" s="35"/>
      <c r="BL673" s="35"/>
      <c r="BM673" s="35"/>
      <c r="BN673" s="35"/>
      <c r="BO673" s="35"/>
      <c r="BP673" s="44"/>
      <c r="BQ673" s="44"/>
      <c r="BR673" s="44"/>
      <c r="BS673" s="44"/>
      <c r="BT673" s="44"/>
      <c r="BU673" s="159"/>
      <c r="BV673" s="159"/>
      <c r="BW673" s="159"/>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M673" s="35"/>
      <c r="EN673" s="35"/>
      <c r="EO673" s="35"/>
      <c r="EP673" s="35"/>
      <c r="EQ673" s="35"/>
      <c r="ER673" s="35"/>
      <c r="ES673" s="35"/>
      <c r="ET673" s="35"/>
      <c r="EU673" s="35"/>
      <c r="EV673" s="35"/>
      <c r="EW673" s="35"/>
      <c r="EX673" s="35"/>
      <c r="EY673" s="35"/>
      <c r="EZ673" s="35"/>
      <c r="FA673" s="35"/>
      <c r="FB673" s="35"/>
      <c r="FC673" s="35"/>
      <c r="FD673" s="35"/>
      <c r="FE673" s="35"/>
      <c r="FF673" s="35"/>
      <c r="FG673" s="35"/>
      <c r="FH673" s="35"/>
      <c r="FI673" s="35"/>
      <c r="FJ673" s="35"/>
      <c r="FK673" s="35"/>
      <c r="FL673" s="35"/>
      <c r="FM673" s="35"/>
      <c r="FN673" s="35"/>
      <c r="FO673" s="35"/>
      <c r="FP673" s="35"/>
      <c r="FQ673" s="35"/>
      <c r="FR673" s="35"/>
      <c r="FS673" s="35"/>
      <c r="FT673" s="35"/>
      <c r="FU673" s="35"/>
      <c r="FV673" s="35"/>
      <c r="FW673" s="35"/>
      <c r="FX673" s="35"/>
      <c r="FY673" s="35"/>
      <c r="FZ673" s="35"/>
      <c r="GA673" s="35"/>
      <c r="GB673" s="35"/>
      <c r="GC673" s="35"/>
      <c r="GD673" s="35"/>
      <c r="GE673" s="35"/>
      <c r="GF673" s="35"/>
      <c r="GG673" s="35"/>
      <c r="GH673" s="35"/>
      <c r="GI673" s="35"/>
      <c r="GJ673" s="35"/>
      <c r="GK673" s="35"/>
      <c r="GL673" s="35"/>
      <c r="GM673" s="35"/>
      <c r="GN673" s="35"/>
      <c r="GO673" s="35"/>
      <c r="GP673" s="35"/>
      <c r="GQ673" s="35"/>
      <c r="GR673" s="35"/>
      <c r="GS673" s="35"/>
      <c r="GT673" s="35"/>
      <c r="GU673" s="35"/>
      <c r="GV673" s="35"/>
      <c r="GW673" s="35"/>
      <c r="GX673" s="35"/>
      <c r="GY673" s="35"/>
      <c r="GZ673" s="35"/>
      <c r="HA673" s="35"/>
    </row>
    <row r="674" spans="1:209" s="39" customFormat="1" x14ac:dyDescent="0.25">
      <c r="A674" s="127"/>
      <c r="B674" s="150"/>
      <c r="C674" s="150"/>
      <c r="D674" s="151"/>
      <c r="E674" s="151"/>
      <c r="F674" s="151"/>
      <c r="G674" s="151"/>
      <c r="H674" s="151"/>
      <c r="I674" s="150"/>
      <c r="J674" s="127"/>
      <c r="K674" s="127"/>
      <c r="L674" s="154"/>
      <c r="M674" s="154"/>
      <c r="N674" s="154"/>
      <c r="O674" s="156"/>
      <c r="P674" s="156"/>
      <c r="Q674" s="157"/>
      <c r="R674" s="154"/>
      <c r="S674" s="154"/>
      <c r="T674" s="154"/>
      <c r="U674" s="156"/>
      <c r="V674" s="156"/>
      <c r="W674" s="127"/>
      <c r="X674" s="154"/>
      <c r="Y674" s="154"/>
      <c r="Z674" s="154"/>
      <c r="AA674" s="156"/>
      <c r="AB674" s="156"/>
      <c r="AC674" s="127"/>
      <c r="AD674" s="127"/>
      <c r="AE674" s="162"/>
      <c r="AF674" s="159"/>
      <c r="AG674" s="159"/>
      <c r="AH674" s="160"/>
      <c r="AI674" s="159"/>
      <c r="AJ674" s="159"/>
      <c r="AK674" s="159"/>
      <c r="AL674" s="160"/>
      <c r="AM674" s="159"/>
      <c r="AN674" s="159"/>
      <c r="AO674" s="159"/>
      <c r="AP674" s="44"/>
      <c r="AQ674" s="159"/>
      <c r="AR674" s="159"/>
      <c r="AS674" s="159"/>
      <c r="AT674" s="44"/>
      <c r="AU674" s="159"/>
      <c r="AV674" s="159"/>
      <c r="AW674" s="159"/>
      <c r="AX674" s="44"/>
      <c r="AY674" s="243"/>
      <c r="BA674" s="29"/>
      <c r="BB674" s="40"/>
      <c r="BC674" s="35"/>
      <c r="BD674" s="35"/>
      <c r="BE674" s="35"/>
      <c r="BF674" s="35"/>
      <c r="BG674" s="35"/>
      <c r="BH674" s="35"/>
      <c r="BI674" s="35"/>
      <c r="BJ674" s="35"/>
      <c r="BK674" s="35"/>
      <c r="BL674" s="35"/>
      <c r="BM674" s="35"/>
      <c r="BN674" s="35"/>
      <c r="BO674" s="35"/>
      <c r="BP674" s="44"/>
      <c r="BQ674" s="44"/>
      <c r="BR674" s="44"/>
      <c r="BS674" s="44"/>
      <c r="BT674" s="44"/>
      <c r="BU674" s="159"/>
      <c r="BV674" s="159"/>
      <c r="BW674" s="159"/>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5"/>
      <c r="ER674" s="35"/>
      <c r="ES674" s="35"/>
      <c r="ET674" s="35"/>
      <c r="EU674" s="35"/>
      <c r="EV674" s="35"/>
      <c r="EW674" s="35"/>
      <c r="EX674" s="35"/>
      <c r="EY674" s="35"/>
      <c r="EZ674" s="35"/>
      <c r="FA674" s="35"/>
      <c r="FB674" s="35"/>
      <c r="FC674" s="35"/>
      <c r="FD674" s="35"/>
      <c r="FE674" s="35"/>
      <c r="FF674" s="35"/>
      <c r="FG674" s="35"/>
      <c r="FH674" s="35"/>
      <c r="FI674" s="35"/>
      <c r="FJ674" s="35"/>
      <c r="FK674" s="35"/>
      <c r="FL674" s="35"/>
      <c r="FM674" s="35"/>
      <c r="FN674" s="35"/>
      <c r="FO674" s="35"/>
      <c r="FP674" s="35"/>
      <c r="FQ674" s="35"/>
      <c r="FR674" s="35"/>
      <c r="FS674" s="35"/>
      <c r="FT674" s="35"/>
      <c r="FU674" s="35"/>
      <c r="FV674" s="35"/>
      <c r="FW674" s="35"/>
      <c r="FX674" s="35"/>
      <c r="FY674" s="35"/>
      <c r="FZ674" s="35"/>
      <c r="GA674" s="35"/>
      <c r="GB674" s="35"/>
      <c r="GC674" s="35"/>
      <c r="GD674" s="35"/>
      <c r="GE674" s="35"/>
      <c r="GF674" s="35"/>
      <c r="GG674" s="35"/>
      <c r="GH674" s="35"/>
      <c r="GI674" s="35"/>
      <c r="GJ674" s="35"/>
      <c r="GK674" s="35"/>
      <c r="GL674" s="35"/>
      <c r="GM674" s="35"/>
      <c r="GN674" s="35"/>
      <c r="GO674" s="35"/>
      <c r="GP674" s="35"/>
      <c r="GQ674" s="35"/>
      <c r="GR674" s="35"/>
      <c r="GS674" s="35"/>
      <c r="GT674" s="35"/>
      <c r="GU674" s="35"/>
      <c r="GV674" s="35"/>
      <c r="GW674" s="35"/>
      <c r="GX674" s="35"/>
      <c r="GY674" s="35"/>
      <c r="GZ674" s="35"/>
      <c r="HA674" s="35"/>
    </row>
    <row r="675" spans="1:209" s="39" customFormat="1" x14ac:dyDescent="0.25">
      <c r="A675" s="127"/>
      <c r="B675" s="150"/>
      <c r="C675" s="150"/>
      <c r="D675" s="151"/>
      <c r="E675" s="151"/>
      <c r="F675" s="151"/>
      <c r="G675" s="151"/>
      <c r="H675" s="151"/>
      <c r="I675" s="150"/>
      <c r="J675" s="127"/>
      <c r="K675" s="127"/>
      <c r="L675" s="154"/>
      <c r="M675" s="154"/>
      <c r="N675" s="154"/>
      <c r="O675" s="156"/>
      <c r="P675" s="156"/>
      <c r="Q675" s="157"/>
      <c r="R675" s="154"/>
      <c r="S675" s="154"/>
      <c r="T675" s="154"/>
      <c r="U675" s="156"/>
      <c r="V675" s="156"/>
      <c r="W675" s="127"/>
      <c r="X675" s="154"/>
      <c r="Y675" s="154"/>
      <c r="Z675" s="154"/>
      <c r="AA675" s="156"/>
      <c r="AB675" s="156"/>
      <c r="AC675" s="127"/>
      <c r="AD675" s="127"/>
      <c r="AE675" s="162"/>
      <c r="AF675" s="159"/>
      <c r="AG675" s="159"/>
      <c r="AH675" s="160"/>
      <c r="AI675" s="159"/>
      <c r="AJ675" s="159"/>
      <c r="AK675" s="159"/>
      <c r="AL675" s="160"/>
      <c r="AM675" s="159"/>
      <c r="AN675" s="159"/>
      <c r="AO675" s="159"/>
      <c r="AP675" s="44"/>
      <c r="AQ675" s="159"/>
      <c r="AR675" s="159"/>
      <c r="AS675" s="159"/>
      <c r="AT675" s="44"/>
      <c r="AU675" s="159"/>
      <c r="AV675" s="159"/>
      <c r="AW675" s="159"/>
      <c r="AX675" s="44"/>
      <c r="AY675" s="243"/>
      <c r="BA675" s="29"/>
      <c r="BB675" s="40"/>
      <c r="BC675" s="35"/>
      <c r="BD675" s="35"/>
      <c r="BE675" s="35"/>
      <c r="BF675" s="35"/>
      <c r="BG675" s="35"/>
      <c r="BH675" s="35"/>
      <c r="BI675" s="35"/>
      <c r="BJ675" s="35"/>
      <c r="BK675" s="35"/>
      <c r="BL675" s="35"/>
      <c r="BM675" s="35"/>
      <c r="BN675" s="35"/>
      <c r="BO675" s="35"/>
      <c r="BP675" s="44"/>
      <c r="BQ675" s="44"/>
      <c r="BR675" s="44"/>
      <c r="BS675" s="44"/>
      <c r="BT675" s="44"/>
      <c r="BU675" s="159"/>
      <c r="BV675" s="159"/>
      <c r="BW675" s="159"/>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c r="ER675" s="35"/>
      <c r="ES675" s="35"/>
      <c r="ET675" s="35"/>
      <c r="EU675" s="35"/>
      <c r="EV675" s="35"/>
      <c r="EW675" s="35"/>
      <c r="EX675" s="35"/>
      <c r="EY675" s="35"/>
      <c r="EZ675" s="35"/>
      <c r="FA675" s="35"/>
      <c r="FB675" s="35"/>
      <c r="FC675" s="35"/>
      <c r="FD675" s="35"/>
      <c r="FE675" s="35"/>
      <c r="FF675" s="35"/>
      <c r="FG675" s="35"/>
      <c r="FH675" s="35"/>
      <c r="FI675" s="35"/>
      <c r="FJ675" s="35"/>
      <c r="FK675" s="35"/>
      <c r="FL675" s="35"/>
      <c r="FM675" s="35"/>
      <c r="FN675" s="35"/>
      <c r="FO675" s="35"/>
      <c r="FP675" s="35"/>
      <c r="FQ675" s="35"/>
      <c r="FR675" s="35"/>
      <c r="FS675" s="35"/>
      <c r="FT675" s="35"/>
      <c r="FU675" s="35"/>
      <c r="FV675" s="35"/>
      <c r="FW675" s="35"/>
      <c r="FX675" s="35"/>
      <c r="FY675" s="35"/>
      <c r="FZ675" s="35"/>
      <c r="GA675" s="35"/>
      <c r="GB675" s="35"/>
      <c r="GC675" s="35"/>
      <c r="GD675" s="35"/>
      <c r="GE675" s="35"/>
      <c r="GF675" s="35"/>
      <c r="GG675" s="35"/>
      <c r="GH675" s="35"/>
      <c r="GI675" s="35"/>
      <c r="GJ675" s="35"/>
      <c r="GK675" s="35"/>
      <c r="GL675" s="35"/>
      <c r="GM675" s="35"/>
      <c r="GN675" s="35"/>
      <c r="GO675" s="35"/>
      <c r="GP675" s="35"/>
      <c r="GQ675" s="35"/>
      <c r="GR675" s="35"/>
      <c r="GS675" s="35"/>
      <c r="GT675" s="35"/>
      <c r="GU675" s="35"/>
      <c r="GV675" s="35"/>
      <c r="GW675" s="35"/>
      <c r="GX675" s="35"/>
      <c r="GY675" s="35"/>
      <c r="GZ675" s="35"/>
      <c r="HA675" s="35"/>
    </row>
    <row r="676" spans="1:209" s="39" customFormat="1" x14ac:dyDescent="0.25">
      <c r="A676" s="127"/>
      <c r="B676" s="150"/>
      <c r="C676" s="150"/>
      <c r="D676" s="151"/>
      <c r="E676" s="151"/>
      <c r="F676" s="151"/>
      <c r="G676" s="151"/>
      <c r="H676" s="151"/>
      <c r="I676" s="150"/>
      <c r="J676" s="127"/>
      <c r="K676" s="127"/>
      <c r="L676" s="154"/>
      <c r="M676" s="154"/>
      <c r="N676" s="154"/>
      <c r="O676" s="156"/>
      <c r="P676" s="156"/>
      <c r="Q676" s="157"/>
      <c r="R676" s="154"/>
      <c r="S676" s="154"/>
      <c r="T676" s="154"/>
      <c r="U676" s="156"/>
      <c r="V676" s="156"/>
      <c r="W676" s="127"/>
      <c r="X676" s="154"/>
      <c r="Y676" s="154"/>
      <c r="Z676" s="154"/>
      <c r="AA676" s="156"/>
      <c r="AB676" s="156"/>
      <c r="AC676" s="127"/>
      <c r="AD676" s="127"/>
      <c r="AE676" s="162"/>
      <c r="AF676" s="159"/>
      <c r="AG676" s="159"/>
      <c r="AH676" s="160"/>
      <c r="AI676" s="159"/>
      <c r="AJ676" s="159"/>
      <c r="AK676" s="159"/>
      <c r="AL676" s="160"/>
      <c r="AM676" s="159"/>
      <c r="AN676" s="159"/>
      <c r="AO676" s="159"/>
      <c r="AP676" s="44"/>
      <c r="AQ676" s="159"/>
      <c r="AR676" s="159"/>
      <c r="AS676" s="159"/>
      <c r="AT676" s="44"/>
      <c r="AU676" s="159"/>
      <c r="AV676" s="159"/>
      <c r="AW676" s="159"/>
      <c r="AX676" s="44"/>
      <c r="AY676" s="243"/>
      <c r="BA676" s="29"/>
      <c r="BB676" s="40"/>
      <c r="BC676" s="35"/>
      <c r="BD676" s="35"/>
      <c r="BE676" s="35"/>
      <c r="BF676" s="35"/>
      <c r="BG676" s="35"/>
      <c r="BH676" s="35"/>
      <c r="BI676" s="35"/>
      <c r="BJ676" s="35"/>
      <c r="BK676" s="35"/>
      <c r="BL676" s="35"/>
      <c r="BM676" s="35"/>
      <c r="BN676" s="35"/>
      <c r="BO676" s="35"/>
      <c r="BP676" s="44"/>
      <c r="BQ676" s="44"/>
      <c r="BR676" s="44"/>
      <c r="BS676" s="44"/>
      <c r="BT676" s="44"/>
      <c r="BU676" s="159"/>
      <c r="BV676" s="159"/>
      <c r="BW676" s="159"/>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5"/>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c r="FZ676" s="35"/>
      <c r="GA676" s="35"/>
      <c r="GB676" s="35"/>
      <c r="GC676" s="35"/>
      <c r="GD676" s="35"/>
      <c r="GE676" s="35"/>
      <c r="GF676" s="35"/>
      <c r="GG676" s="35"/>
      <c r="GH676" s="35"/>
      <c r="GI676" s="35"/>
      <c r="GJ676" s="35"/>
      <c r="GK676" s="35"/>
      <c r="GL676" s="35"/>
      <c r="GM676" s="35"/>
      <c r="GN676" s="35"/>
      <c r="GO676" s="35"/>
      <c r="GP676" s="35"/>
      <c r="GQ676" s="35"/>
      <c r="GR676" s="35"/>
      <c r="GS676" s="35"/>
      <c r="GT676" s="35"/>
      <c r="GU676" s="35"/>
      <c r="GV676" s="35"/>
      <c r="GW676" s="35"/>
      <c r="GX676" s="35"/>
      <c r="GY676" s="35"/>
      <c r="GZ676" s="35"/>
      <c r="HA676" s="35"/>
    </row>
    <row r="677" spans="1:209" s="39" customFormat="1" x14ac:dyDescent="0.25">
      <c r="A677" s="127"/>
      <c r="B677" s="150"/>
      <c r="C677" s="150"/>
      <c r="D677" s="151"/>
      <c r="E677" s="151"/>
      <c r="F677" s="151"/>
      <c r="G677" s="151"/>
      <c r="H677" s="151"/>
      <c r="I677" s="150"/>
      <c r="J677" s="127"/>
      <c r="K677" s="127"/>
      <c r="L677" s="154"/>
      <c r="M677" s="154"/>
      <c r="N677" s="154"/>
      <c r="O677" s="156"/>
      <c r="P677" s="156"/>
      <c r="Q677" s="157"/>
      <c r="R677" s="154"/>
      <c r="S677" s="154"/>
      <c r="T677" s="154"/>
      <c r="U677" s="156"/>
      <c r="V677" s="156"/>
      <c r="W677" s="127"/>
      <c r="X677" s="154"/>
      <c r="Y677" s="154"/>
      <c r="Z677" s="154"/>
      <c r="AA677" s="156"/>
      <c r="AB677" s="156"/>
      <c r="AC677" s="127"/>
      <c r="AD677" s="127"/>
      <c r="AE677" s="162"/>
      <c r="AF677" s="159"/>
      <c r="AG677" s="159"/>
      <c r="AH677" s="160"/>
      <c r="AI677" s="159"/>
      <c r="AJ677" s="159"/>
      <c r="AK677" s="159"/>
      <c r="AL677" s="160"/>
      <c r="AM677" s="159"/>
      <c r="AN677" s="159"/>
      <c r="AO677" s="159"/>
      <c r="AP677" s="44"/>
      <c r="AQ677" s="159"/>
      <c r="AR677" s="159"/>
      <c r="AS677" s="159"/>
      <c r="AT677" s="44"/>
      <c r="AU677" s="159"/>
      <c r="AV677" s="159"/>
      <c r="AW677" s="159"/>
      <c r="AX677" s="44"/>
      <c r="AY677" s="243"/>
      <c r="BA677" s="29"/>
      <c r="BB677" s="40"/>
      <c r="BC677" s="35"/>
      <c r="BD677" s="35"/>
      <c r="BE677" s="35"/>
      <c r="BF677" s="35"/>
      <c r="BG677" s="35"/>
      <c r="BH677" s="35"/>
      <c r="BI677" s="35"/>
      <c r="BJ677" s="35"/>
      <c r="BK677" s="35"/>
      <c r="BL677" s="35"/>
      <c r="BM677" s="35"/>
      <c r="BN677" s="35"/>
      <c r="BO677" s="35"/>
      <c r="BP677" s="44"/>
      <c r="BQ677" s="44"/>
      <c r="BR677" s="44"/>
      <c r="BS677" s="44"/>
      <c r="BT677" s="44"/>
      <c r="BU677" s="159"/>
      <c r="BV677" s="159"/>
      <c r="BW677" s="159"/>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5"/>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c r="FZ677" s="35"/>
      <c r="GA677" s="35"/>
      <c r="GB677" s="35"/>
      <c r="GC677" s="35"/>
      <c r="GD677" s="35"/>
      <c r="GE677" s="35"/>
      <c r="GF677" s="35"/>
      <c r="GG677" s="35"/>
      <c r="GH677" s="35"/>
      <c r="GI677" s="35"/>
      <c r="GJ677" s="35"/>
      <c r="GK677" s="35"/>
      <c r="GL677" s="35"/>
      <c r="GM677" s="35"/>
      <c r="GN677" s="35"/>
      <c r="GO677" s="35"/>
      <c r="GP677" s="35"/>
      <c r="GQ677" s="35"/>
      <c r="GR677" s="35"/>
      <c r="GS677" s="35"/>
      <c r="GT677" s="35"/>
      <c r="GU677" s="35"/>
      <c r="GV677" s="35"/>
      <c r="GW677" s="35"/>
      <c r="GX677" s="35"/>
      <c r="GY677" s="35"/>
      <c r="GZ677" s="35"/>
      <c r="HA677" s="35"/>
    </row>
    <row r="678" spans="1:209" s="39" customFormat="1" x14ac:dyDescent="0.25">
      <c r="A678" s="127"/>
      <c r="B678" s="150"/>
      <c r="C678" s="150"/>
      <c r="D678" s="151"/>
      <c r="E678" s="151"/>
      <c r="F678" s="151"/>
      <c r="G678" s="151"/>
      <c r="H678" s="151"/>
      <c r="I678" s="150"/>
      <c r="J678" s="127"/>
      <c r="K678" s="127"/>
      <c r="L678" s="154"/>
      <c r="M678" s="154"/>
      <c r="N678" s="154"/>
      <c r="O678" s="156"/>
      <c r="P678" s="156"/>
      <c r="Q678" s="157"/>
      <c r="R678" s="154"/>
      <c r="S678" s="154"/>
      <c r="T678" s="154"/>
      <c r="U678" s="156"/>
      <c r="V678" s="156"/>
      <c r="W678" s="127"/>
      <c r="X678" s="154"/>
      <c r="Y678" s="154"/>
      <c r="Z678" s="154"/>
      <c r="AA678" s="156"/>
      <c r="AB678" s="156"/>
      <c r="AC678" s="127"/>
      <c r="AD678" s="127"/>
      <c r="AE678" s="162"/>
      <c r="AF678" s="159"/>
      <c r="AG678" s="159"/>
      <c r="AH678" s="160"/>
      <c r="AI678" s="159"/>
      <c r="AJ678" s="159"/>
      <c r="AK678" s="159"/>
      <c r="AL678" s="160"/>
      <c r="AM678" s="159"/>
      <c r="AN678" s="159"/>
      <c r="AO678" s="159"/>
      <c r="AP678" s="44"/>
      <c r="AQ678" s="159"/>
      <c r="AR678" s="159"/>
      <c r="AS678" s="159"/>
      <c r="AT678" s="44"/>
      <c r="AU678" s="159"/>
      <c r="AV678" s="159"/>
      <c r="AW678" s="159"/>
      <c r="AX678" s="44"/>
      <c r="AY678" s="243"/>
      <c r="BA678" s="29"/>
      <c r="BB678" s="40"/>
      <c r="BC678" s="35"/>
      <c r="BD678" s="35"/>
      <c r="BE678" s="35"/>
      <c r="BF678" s="35"/>
      <c r="BG678" s="35"/>
      <c r="BH678" s="35"/>
      <c r="BI678" s="35"/>
      <c r="BJ678" s="35"/>
      <c r="BK678" s="35"/>
      <c r="BL678" s="35"/>
      <c r="BM678" s="35"/>
      <c r="BN678" s="35"/>
      <c r="BO678" s="35"/>
      <c r="BP678" s="44"/>
      <c r="BQ678" s="44"/>
      <c r="BR678" s="44"/>
      <c r="BS678" s="44"/>
      <c r="BT678" s="44"/>
      <c r="BU678" s="159"/>
      <c r="BV678" s="159"/>
      <c r="BW678" s="159"/>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5"/>
      <c r="ER678" s="35"/>
      <c r="ES678" s="35"/>
      <c r="ET678" s="35"/>
      <c r="EU678" s="35"/>
      <c r="EV678" s="35"/>
      <c r="EW678" s="35"/>
      <c r="EX678" s="35"/>
      <c r="EY678" s="35"/>
      <c r="EZ678" s="35"/>
      <c r="FA678" s="35"/>
      <c r="FB678" s="35"/>
      <c r="FC678" s="35"/>
      <c r="FD678" s="35"/>
      <c r="FE678" s="35"/>
      <c r="FF678" s="35"/>
      <c r="FG678" s="35"/>
      <c r="FH678" s="35"/>
      <c r="FI678" s="35"/>
      <c r="FJ678" s="35"/>
      <c r="FK678" s="35"/>
      <c r="FL678" s="35"/>
      <c r="FM678" s="35"/>
      <c r="FN678" s="35"/>
      <c r="FO678" s="35"/>
      <c r="FP678" s="35"/>
      <c r="FQ678" s="35"/>
      <c r="FR678" s="35"/>
      <c r="FS678" s="35"/>
      <c r="FT678" s="35"/>
      <c r="FU678" s="35"/>
      <c r="FV678" s="35"/>
      <c r="FW678" s="35"/>
      <c r="FX678" s="35"/>
      <c r="FY678" s="35"/>
      <c r="FZ678" s="35"/>
      <c r="GA678" s="35"/>
      <c r="GB678" s="35"/>
      <c r="GC678" s="35"/>
      <c r="GD678" s="35"/>
      <c r="GE678" s="35"/>
      <c r="GF678" s="35"/>
      <c r="GG678" s="35"/>
      <c r="GH678" s="35"/>
      <c r="GI678" s="35"/>
      <c r="GJ678" s="35"/>
      <c r="GK678" s="35"/>
      <c r="GL678" s="35"/>
      <c r="GM678" s="35"/>
      <c r="GN678" s="35"/>
      <c r="GO678" s="35"/>
      <c r="GP678" s="35"/>
      <c r="GQ678" s="35"/>
      <c r="GR678" s="35"/>
      <c r="GS678" s="35"/>
      <c r="GT678" s="35"/>
      <c r="GU678" s="35"/>
      <c r="GV678" s="35"/>
      <c r="GW678" s="35"/>
      <c r="GX678" s="35"/>
      <c r="GY678" s="35"/>
      <c r="GZ678" s="35"/>
      <c r="HA678" s="35"/>
    </row>
    <row r="679" spans="1:209" s="39" customFormat="1" x14ac:dyDescent="0.25">
      <c r="A679" s="127"/>
      <c r="B679" s="150"/>
      <c r="C679" s="150"/>
      <c r="D679" s="151"/>
      <c r="E679" s="151"/>
      <c r="F679" s="151"/>
      <c r="G679" s="151"/>
      <c r="H679" s="151"/>
      <c r="I679" s="150"/>
      <c r="J679" s="127"/>
      <c r="K679" s="127"/>
      <c r="L679" s="154"/>
      <c r="M679" s="154"/>
      <c r="N679" s="154"/>
      <c r="O679" s="156"/>
      <c r="P679" s="156"/>
      <c r="Q679" s="157"/>
      <c r="R679" s="154"/>
      <c r="S679" s="154"/>
      <c r="T679" s="154"/>
      <c r="U679" s="156"/>
      <c r="V679" s="156"/>
      <c r="W679" s="127"/>
      <c r="X679" s="154"/>
      <c r="Y679" s="154"/>
      <c r="Z679" s="154"/>
      <c r="AA679" s="156"/>
      <c r="AB679" s="156"/>
      <c r="AC679" s="127"/>
      <c r="AD679" s="127"/>
      <c r="AE679" s="162"/>
      <c r="AF679" s="159"/>
      <c r="AG679" s="159"/>
      <c r="AH679" s="160"/>
      <c r="AI679" s="159"/>
      <c r="AJ679" s="159"/>
      <c r="AK679" s="159"/>
      <c r="AL679" s="160"/>
      <c r="AM679" s="159"/>
      <c r="AN679" s="159"/>
      <c r="AO679" s="159"/>
      <c r="AP679" s="44"/>
      <c r="AQ679" s="159"/>
      <c r="AR679" s="159"/>
      <c r="AS679" s="159"/>
      <c r="AT679" s="44"/>
      <c r="AU679" s="159"/>
      <c r="AV679" s="159"/>
      <c r="AW679" s="159"/>
      <c r="AX679" s="44"/>
      <c r="AY679" s="243"/>
      <c r="BA679" s="29"/>
      <c r="BB679" s="40"/>
      <c r="BC679" s="35"/>
      <c r="BD679" s="35"/>
      <c r="BE679" s="35"/>
      <c r="BF679" s="35"/>
      <c r="BG679" s="35"/>
      <c r="BH679" s="35"/>
      <c r="BI679" s="35"/>
      <c r="BJ679" s="35"/>
      <c r="BK679" s="35"/>
      <c r="BL679" s="35"/>
      <c r="BM679" s="35"/>
      <c r="BN679" s="35"/>
      <c r="BO679" s="35"/>
      <c r="BP679" s="44"/>
      <c r="BQ679" s="44"/>
      <c r="BR679" s="44"/>
      <c r="BS679" s="44"/>
      <c r="BT679" s="44"/>
      <c r="BU679" s="159"/>
      <c r="BV679" s="159"/>
      <c r="BW679" s="159"/>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c r="ER679" s="35"/>
      <c r="ES679" s="35"/>
      <c r="ET679" s="35"/>
      <c r="EU679" s="35"/>
      <c r="EV679" s="35"/>
      <c r="EW679" s="35"/>
      <c r="EX679" s="35"/>
      <c r="EY679" s="35"/>
      <c r="EZ679" s="35"/>
      <c r="FA679" s="35"/>
      <c r="FB679" s="35"/>
      <c r="FC679" s="35"/>
      <c r="FD679" s="35"/>
      <c r="FE679" s="35"/>
      <c r="FF679" s="35"/>
      <c r="FG679" s="35"/>
      <c r="FH679" s="35"/>
      <c r="FI679" s="35"/>
      <c r="FJ679" s="35"/>
      <c r="FK679" s="35"/>
      <c r="FL679" s="35"/>
      <c r="FM679" s="35"/>
      <c r="FN679" s="35"/>
      <c r="FO679" s="35"/>
      <c r="FP679" s="35"/>
      <c r="FQ679" s="35"/>
      <c r="FR679" s="35"/>
      <c r="FS679" s="35"/>
      <c r="FT679" s="35"/>
      <c r="FU679" s="35"/>
      <c r="FV679" s="35"/>
      <c r="FW679" s="35"/>
      <c r="FX679" s="35"/>
      <c r="FY679" s="35"/>
      <c r="FZ679" s="35"/>
      <c r="GA679" s="35"/>
      <c r="GB679" s="35"/>
      <c r="GC679" s="35"/>
      <c r="GD679" s="35"/>
      <c r="GE679" s="35"/>
      <c r="GF679" s="35"/>
      <c r="GG679" s="35"/>
      <c r="GH679" s="35"/>
      <c r="GI679" s="35"/>
      <c r="GJ679" s="35"/>
      <c r="GK679" s="35"/>
      <c r="GL679" s="35"/>
      <c r="GM679" s="35"/>
      <c r="GN679" s="35"/>
      <c r="GO679" s="35"/>
      <c r="GP679" s="35"/>
      <c r="GQ679" s="35"/>
      <c r="GR679" s="35"/>
      <c r="GS679" s="35"/>
      <c r="GT679" s="35"/>
      <c r="GU679" s="35"/>
      <c r="GV679" s="35"/>
      <c r="GW679" s="35"/>
      <c r="GX679" s="35"/>
      <c r="GY679" s="35"/>
      <c r="GZ679" s="35"/>
      <c r="HA679" s="35"/>
    </row>
    <row r="680" spans="1:209" s="39" customFormat="1" x14ac:dyDescent="0.25">
      <c r="A680" s="127"/>
      <c r="B680" s="150"/>
      <c r="C680" s="150"/>
      <c r="D680" s="151"/>
      <c r="E680" s="151"/>
      <c r="F680" s="151"/>
      <c r="G680" s="151"/>
      <c r="H680" s="151"/>
      <c r="I680" s="150"/>
      <c r="J680" s="127"/>
      <c r="K680" s="127"/>
      <c r="L680" s="154"/>
      <c r="M680" s="154"/>
      <c r="N680" s="154"/>
      <c r="O680" s="156"/>
      <c r="P680" s="156"/>
      <c r="Q680" s="157"/>
      <c r="R680" s="154"/>
      <c r="S680" s="154"/>
      <c r="T680" s="154"/>
      <c r="U680" s="156"/>
      <c r="V680" s="156"/>
      <c r="W680" s="127"/>
      <c r="X680" s="154"/>
      <c r="Y680" s="154"/>
      <c r="Z680" s="154"/>
      <c r="AA680" s="156"/>
      <c r="AB680" s="156"/>
      <c r="AC680" s="127"/>
      <c r="AD680" s="127"/>
      <c r="AE680" s="162"/>
      <c r="AF680" s="159"/>
      <c r="AG680" s="159"/>
      <c r="AH680" s="160"/>
      <c r="AI680" s="159"/>
      <c r="AJ680" s="159"/>
      <c r="AK680" s="159"/>
      <c r="AL680" s="160"/>
      <c r="AM680" s="159"/>
      <c r="AN680" s="159"/>
      <c r="AO680" s="159"/>
      <c r="AP680" s="44"/>
      <c r="AQ680" s="159"/>
      <c r="AR680" s="159"/>
      <c r="AS680" s="159"/>
      <c r="AT680" s="44"/>
      <c r="AU680" s="159"/>
      <c r="AV680" s="159"/>
      <c r="AW680" s="159"/>
      <c r="AX680" s="44"/>
      <c r="AY680" s="243"/>
      <c r="BA680" s="29"/>
      <c r="BB680" s="40"/>
      <c r="BC680" s="35"/>
      <c r="BD680" s="35"/>
      <c r="BE680" s="35"/>
      <c r="BF680" s="35"/>
      <c r="BG680" s="35"/>
      <c r="BH680" s="35"/>
      <c r="BI680" s="35"/>
      <c r="BJ680" s="35"/>
      <c r="BK680" s="35"/>
      <c r="BL680" s="35"/>
      <c r="BM680" s="35"/>
      <c r="BN680" s="35"/>
      <c r="BO680" s="35"/>
      <c r="BP680" s="44"/>
      <c r="BQ680" s="44"/>
      <c r="BR680" s="44"/>
      <c r="BS680" s="44"/>
      <c r="BT680" s="44"/>
      <c r="BU680" s="159"/>
      <c r="BV680" s="159"/>
      <c r="BW680" s="159"/>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c r="FZ680" s="35"/>
      <c r="GA680" s="35"/>
      <c r="GB680" s="35"/>
      <c r="GC680" s="35"/>
      <c r="GD680" s="35"/>
      <c r="GE680" s="35"/>
      <c r="GF680" s="35"/>
      <c r="GG680" s="35"/>
      <c r="GH680" s="35"/>
      <c r="GI680" s="35"/>
      <c r="GJ680" s="35"/>
      <c r="GK680" s="35"/>
      <c r="GL680" s="35"/>
      <c r="GM680" s="35"/>
      <c r="GN680" s="35"/>
      <c r="GO680" s="35"/>
      <c r="GP680" s="35"/>
      <c r="GQ680" s="35"/>
      <c r="GR680" s="35"/>
      <c r="GS680" s="35"/>
      <c r="GT680" s="35"/>
      <c r="GU680" s="35"/>
      <c r="GV680" s="35"/>
      <c r="GW680" s="35"/>
      <c r="GX680" s="35"/>
      <c r="GY680" s="35"/>
      <c r="GZ680" s="35"/>
      <c r="HA680" s="35"/>
    </row>
    <row r="681" spans="1:209" s="39" customFormat="1" x14ac:dyDescent="0.25">
      <c r="A681" s="127"/>
      <c r="B681" s="150"/>
      <c r="C681" s="150"/>
      <c r="D681" s="151"/>
      <c r="E681" s="151"/>
      <c r="F681" s="151"/>
      <c r="G681" s="151"/>
      <c r="H681" s="151"/>
      <c r="I681" s="150"/>
      <c r="J681" s="127"/>
      <c r="K681" s="127"/>
      <c r="L681" s="154"/>
      <c r="M681" s="154"/>
      <c r="N681" s="154"/>
      <c r="O681" s="156"/>
      <c r="P681" s="156"/>
      <c r="Q681" s="157"/>
      <c r="R681" s="154"/>
      <c r="S681" s="154"/>
      <c r="T681" s="154"/>
      <c r="U681" s="156"/>
      <c r="V681" s="156"/>
      <c r="W681" s="127"/>
      <c r="X681" s="154"/>
      <c r="Y681" s="154"/>
      <c r="Z681" s="154"/>
      <c r="AA681" s="156"/>
      <c r="AB681" s="156"/>
      <c r="AC681" s="127"/>
      <c r="AD681" s="127"/>
      <c r="AE681" s="162"/>
      <c r="AF681" s="159"/>
      <c r="AG681" s="159"/>
      <c r="AH681" s="160"/>
      <c r="AI681" s="159"/>
      <c r="AJ681" s="159"/>
      <c r="AK681" s="159"/>
      <c r="AL681" s="160"/>
      <c r="AM681" s="159"/>
      <c r="AN681" s="159"/>
      <c r="AO681" s="159"/>
      <c r="AP681" s="44"/>
      <c r="AQ681" s="159"/>
      <c r="AR681" s="159"/>
      <c r="AS681" s="159"/>
      <c r="AT681" s="44"/>
      <c r="AU681" s="159"/>
      <c r="AV681" s="159"/>
      <c r="AW681" s="159"/>
      <c r="AX681" s="44"/>
      <c r="AY681" s="243"/>
      <c r="BA681" s="29"/>
      <c r="BB681" s="40"/>
      <c r="BC681" s="35"/>
      <c r="BD681" s="35"/>
      <c r="BE681" s="35"/>
      <c r="BF681" s="35"/>
      <c r="BG681" s="35"/>
      <c r="BH681" s="35"/>
      <c r="BI681" s="35"/>
      <c r="BJ681" s="35"/>
      <c r="BK681" s="35"/>
      <c r="BL681" s="35"/>
      <c r="BM681" s="35"/>
      <c r="BN681" s="35"/>
      <c r="BO681" s="35"/>
      <c r="BP681" s="44"/>
      <c r="BQ681" s="44"/>
      <c r="BR681" s="44"/>
      <c r="BS681" s="44"/>
      <c r="BT681" s="44"/>
      <c r="BU681" s="159"/>
      <c r="BV681" s="159"/>
      <c r="BW681" s="159"/>
      <c r="BX681" s="35"/>
      <c r="BY681" s="35"/>
      <c r="BZ681" s="35"/>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5"/>
      <c r="ER681" s="35"/>
      <c r="ES681" s="35"/>
      <c r="ET681" s="35"/>
      <c r="EU681" s="35"/>
      <c r="EV681" s="35"/>
      <c r="EW681" s="35"/>
      <c r="EX681" s="35"/>
      <c r="EY681" s="35"/>
      <c r="EZ681" s="35"/>
      <c r="FA681" s="35"/>
      <c r="FB681" s="35"/>
      <c r="FC681" s="35"/>
      <c r="FD681" s="35"/>
      <c r="FE681" s="35"/>
      <c r="FF681" s="35"/>
      <c r="FG681" s="35"/>
      <c r="FH681" s="35"/>
      <c r="FI681" s="35"/>
      <c r="FJ681" s="35"/>
      <c r="FK681" s="35"/>
      <c r="FL681" s="35"/>
      <c r="FM681" s="35"/>
      <c r="FN681" s="35"/>
      <c r="FO681" s="35"/>
      <c r="FP681" s="35"/>
      <c r="FQ681" s="35"/>
      <c r="FR681" s="35"/>
      <c r="FS681" s="35"/>
      <c r="FT681" s="35"/>
      <c r="FU681" s="35"/>
      <c r="FV681" s="35"/>
      <c r="FW681" s="35"/>
      <c r="FX681" s="35"/>
      <c r="FY681" s="35"/>
      <c r="FZ681" s="35"/>
      <c r="GA681" s="35"/>
      <c r="GB681" s="35"/>
      <c r="GC681" s="35"/>
      <c r="GD681" s="35"/>
      <c r="GE681" s="35"/>
      <c r="GF681" s="35"/>
      <c r="GG681" s="35"/>
      <c r="GH681" s="35"/>
      <c r="GI681" s="35"/>
      <c r="GJ681" s="35"/>
      <c r="GK681" s="35"/>
      <c r="GL681" s="35"/>
      <c r="GM681" s="35"/>
      <c r="GN681" s="35"/>
      <c r="GO681" s="35"/>
      <c r="GP681" s="35"/>
      <c r="GQ681" s="35"/>
      <c r="GR681" s="35"/>
      <c r="GS681" s="35"/>
      <c r="GT681" s="35"/>
      <c r="GU681" s="35"/>
      <c r="GV681" s="35"/>
      <c r="GW681" s="35"/>
      <c r="GX681" s="35"/>
      <c r="GY681" s="35"/>
      <c r="GZ681" s="35"/>
      <c r="HA681" s="35"/>
    </row>
    <row r="682" spans="1:209" s="39" customFormat="1" x14ac:dyDescent="0.25">
      <c r="A682" s="127"/>
      <c r="B682" s="150"/>
      <c r="C682" s="150"/>
      <c r="D682" s="151"/>
      <c r="E682" s="151"/>
      <c r="F682" s="151"/>
      <c r="G682" s="151"/>
      <c r="H682" s="151"/>
      <c r="I682" s="150"/>
      <c r="J682" s="127"/>
      <c r="K682" s="127"/>
      <c r="L682" s="154"/>
      <c r="M682" s="154"/>
      <c r="N682" s="154"/>
      <c r="O682" s="156"/>
      <c r="P682" s="156"/>
      <c r="Q682" s="157"/>
      <c r="R682" s="154"/>
      <c r="S682" s="154"/>
      <c r="T682" s="154"/>
      <c r="U682" s="156"/>
      <c r="V682" s="156"/>
      <c r="W682" s="127"/>
      <c r="X682" s="154"/>
      <c r="Y682" s="154"/>
      <c r="Z682" s="154"/>
      <c r="AA682" s="156"/>
      <c r="AB682" s="156"/>
      <c r="AC682" s="127"/>
      <c r="AD682" s="127"/>
      <c r="AE682" s="162"/>
      <c r="AF682" s="159"/>
      <c r="AG682" s="159"/>
      <c r="AH682" s="160"/>
      <c r="AI682" s="159"/>
      <c r="AJ682" s="159"/>
      <c r="AK682" s="159"/>
      <c r="AL682" s="160"/>
      <c r="AM682" s="159"/>
      <c r="AN682" s="159"/>
      <c r="AO682" s="159"/>
      <c r="AP682" s="44"/>
      <c r="AQ682" s="159"/>
      <c r="AR682" s="159"/>
      <c r="AS682" s="159"/>
      <c r="AT682" s="44"/>
      <c r="AU682" s="159"/>
      <c r="AV682" s="159"/>
      <c r="AW682" s="159"/>
      <c r="AX682" s="44"/>
      <c r="AY682" s="243"/>
      <c r="BA682" s="29"/>
      <c r="BB682" s="40"/>
      <c r="BC682" s="35"/>
      <c r="BD682" s="35"/>
      <c r="BE682" s="35"/>
      <c r="BF682" s="35"/>
      <c r="BG682" s="35"/>
      <c r="BH682" s="35"/>
      <c r="BI682" s="35"/>
      <c r="BJ682" s="35"/>
      <c r="BK682" s="35"/>
      <c r="BL682" s="35"/>
      <c r="BM682" s="35"/>
      <c r="BN682" s="35"/>
      <c r="BO682" s="35"/>
      <c r="BP682" s="44"/>
      <c r="BQ682" s="44"/>
      <c r="BR682" s="44"/>
      <c r="BS682" s="44"/>
      <c r="BT682" s="44"/>
      <c r="BU682" s="159"/>
      <c r="BV682" s="159"/>
      <c r="BW682" s="159"/>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c r="FZ682" s="35"/>
      <c r="GA682" s="35"/>
      <c r="GB682" s="35"/>
      <c r="GC682" s="35"/>
      <c r="GD682" s="35"/>
      <c r="GE682" s="35"/>
      <c r="GF682" s="35"/>
      <c r="GG682" s="35"/>
      <c r="GH682" s="35"/>
      <c r="GI682" s="35"/>
      <c r="GJ682" s="35"/>
      <c r="GK682" s="35"/>
      <c r="GL682" s="35"/>
      <c r="GM682" s="35"/>
      <c r="GN682" s="35"/>
      <c r="GO682" s="35"/>
      <c r="GP682" s="35"/>
      <c r="GQ682" s="35"/>
      <c r="GR682" s="35"/>
      <c r="GS682" s="35"/>
      <c r="GT682" s="35"/>
      <c r="GU682" s="35"/>
      <c r="GV682" s="35"/>
      <c r="GW682" s="35"/>
      <c r="GX682" s="35"/>
      <c r="GY682" s="35"/>
      <c r="GZ682" s="35"/>
      <c r="HA682" s="35"/>
    </row>
    <row r="683" spans="1:209" s="39" customFormat="1" x14ac:dyDescent="0.25">
      <c r="A683" s="127"/>
      <c r="B683" s="150"/>
      <c r="C683" s="150"/>
      <c r="D683" s="151"/>
      <c r="E683" s="151"/>
      <c r="F683" s="151"/>
      <c r="G683" s="151"/>
      <c r="H683" s="151"/>
      <c r="I683" s="150"/>
      <c r="J683" s="127"/>
      <c r="K683" s="127"/>
      <c r="L683" s="154"/>
      <c r="M683" s="154"/>
      <c r="N683" s="154"/>
      <c r="O683" s="156"/>
      <c r="P683" s="156"/>
      <c r="Q683" s="157"/>
      <c r="R683" s="154"/>
      <c r="S683" s="154"/>
      <c r="T683" s="154"/>
      <c r="U683" s="156"/>
      <c r="V683" s="156"/>
      <c r="W683" s="127"/>
      <c r="X683" s="154"/>
      <c r="Y683" s="154"/>
      <c r="Z683" s="154"/>
      <c r="AA683" s="156"/>
      <c r="AB683" s="156"/>
      <c r="AC683" s="127"/>
      <c r="AD683" s="127"/>
      <c r="AE683" s="162"/>
      <c r="AF683" s="159"/>
      <c r="AG683" s="159"/>
      <c r="AH683" s="160"/>
      <c r="AI683" s="159"/>
      <c r="AJ683" s="159"/>
      <c r="AK683" s="159"/>
      <c r="AL683" s="160"/>
      <c r="AM683" s="159"/>
      <c r="AN683" s="159"/>
      <c r="AO683" s="159"/>
      <c r="AP683" s="44"/>
      <c r="AQ683" s="159"/>
      <c r="AR683" s="159"/>
      <c r="AS683" s="159"/>
      <c r="AT683" s="44"/>
      <c r="AU683" s="159"/>
      <c r="AV683" s="159"/>
      <c r="AW683" s="159"/>
      <c r="AX683" s="44"/>
      <c r="AY683" s="243"/>
      <c r="BA683" s="29"/>
      <c r="BB683" s="40"/>
      <c r="BC683" s="35"/>
      <c r="BD683" s="35"/>
      <c r="BE683" s="35"/>
      <c r="BF683" s="35"/>
      <c r="BG683" s="35"/>
      <c r="BH683" s="35"/>
      <c r="BI683" s="35"/>
      <c r="BJ683" s="35"/>
      <c r="BK683" s="35"/>
      <c r="BL683" s="35"/>
      <c r="BM683" s="35"/>
      <c r="BN683" s="35"/>
      <c r="BO683" s="35"/>
      <c r="BP683" s="44"/>
      <c r="BQ683" s="44"/>
      <c r="BR683" s="44"/>
      <c r="BS683" s="44"/>
      <c r="BT683" s="44"/>
      <c r="BU683" s="159"/>
      <c r="BV683" s="159"/>
      <c r="BW683" s="159"/>
      <c r="BX683" s="35"/>
      <c r="BY683" s="35"/>
      <c r="BZ683" s="35"/>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5"/>
      <c r="ER683" s="35"/>
      <c r="ES683" s="35"/>
      <c r="ET683" s="35"/>
      <c r="EU683" s="35"/>
      <c r="EV683" s="35"/>
      <c r="EW683" s="35"/>
      <c r="EX683" s="35"/>
      <c r="EY683" s="35"/>
      <c r="EZ683" s="35"/>
      <c r="FA683" s="35"/>
      <c r="FB683" s="35"/>
      <c r="FC683" s="35"/>
      <c r="FD683" s="35"/>
      <c r="FE683" s="35"/>
      <c r="FF683" s="35"/>
      <c r="FG683" s="35"/>
      <c r="FH683" s="35"/>
      <c r="FI683" s="35"/>
      <c r="FJ683" s="35"/>
      <c r="FK683" s="35"/>
      <c r="FL683" s="35"/>
      <c r="FM683" s="35"/>
      <c r="FN683" s="35"/>
      <c r="FO683" s="35"/>
      <c r="FP683" s="35"/>
      <c r="FQ683" s="35"/>
      <c r="FR683" s="35"/>
      <c r="FS683" s="35"/>
      <c r="FT683" s="35"/>
      <c r="FU683" s="35"/>
      <c r="FV683" s="35"/>
      <c r="FW683" s="35"/>
      <c r="FX683" s="35"/>
      <c r="FY683" s="35"/>
      <c r="FZ683" s="35"/>
      <c r="GA683" s="35"/>
      <c r="GB683" s="35"/>
      <c r="GC683" s="35"/>
      <c r="GD683" s="35"/>
      <c r="GE683" s="35"/>
      <c r="GF683" s="35"/>
      <c r="GG683" s="35"/>
      <c r="GH683" s="35"/>
      <c r="GI683" s="35"/>
      <c r="GJ683" s="35"/>
      <c r="GK683" s="35"/>
      <c r="GL683" s="35"/>
      <c r="GM683" s="35"/>
      <c r="GN683" s="35"/>
      <c r="GO683" s="35"/>
      <c r="GP683" s="35"/>
      <c r="GQ683" s="35"/>
      <c r="GR683" s="35"/>
      <c r="GS683" s="35"/>
      <c r="GT683" s="35"/>
      <c r="GU683" s="35"/>
      <c r="GV683" s="35"/>
      <c r="GW683" s="35"/>
      <c r="GX683" s="35"/>
      <c r="GY683" s="35"/>
      <c r="GZ683" s="35"/>
      <c r="HA683" s="35"/>
    </row>
    <row r="684" spans="1:209" s="39" customFormat="1" x14ac:dyDescent="0.25">
      <c r="A684" s="127"/>
      <c r="B684" s="150"/>
      <c r="C684" s="150"/>
      <c r="D684" s="151"/>
      <c r="E684" s="151"/>
      <c r="F684" s="151"/>
      <c r="G684" s="151"/>
      <c r="H684" s="151"/>
      <c r="I684" s="150"/>
      <c r="J684" s="127"/>
      <c r="K684" s="127"/>
      <c r="L684" s="154"/>
      <c r="M684" s="154"/>
      <c r="N684" s="154"/>
      <c r="O684" s="156"/>
      <c r="P684" s="156"/>
      <c r="Q684" s="157"/>
      <c r="R684" s="154"/>
      <c r="S684" s="154"/>
      <c r="T684" s="154"/>
      <c r="U684" s="156"/>
      <c r="V684" s="156"/>
      <c r="W684" s="127"/>
      <c r="X684" s="154"/>
      <c r="Y684" s="154"/>
      <c r="Z684" s="154"/>
      <c r="AA684" s="156"/>
      <c r="AB684" s="156"/>
      <c r="AC684" s="127"/>
      <c r="AD684" s="127"/>
      <c r="AE684" s="162"/>
      <c r="AF684" s="159"/>
      <c r="AG684" s="159"/>
      <c r="AH684" s="160"/>
      <c r="AI684" s="159"/>
      <c r="AJ684" s="159"/>
      <c r="AK684" s="159"/>
      <c r="AL684" s="160"/>
      <c r="AM684" s="159"/>
      <c r="AN684" s="159"/>
      <c r="AO684" s="159"/>
      <c r="AP684" s="44"/>
      <c r="AQ684" s="159"/>
      <c r="AR684" s="159"/>
      <c r="AS684" s="159"/>
      <c r="AT684" s="44"/>
      <c r="AU684" s="159"/>
      <c r="AV684" s="159"/>
      <c r="AW684" s="159"/>
      <c r="AX684" s="44"/>
      <c r="AY684" s="243"/>
      <c r="BA684" s="29"/>
      <c r="BB684" s="40"/>
      <c r="BC684" s="35"/>
      <c r="BD684" s="35"/>
      <c r="BE684" s="35"/>
      <c r="BF684" s="35"/>
      <c r="BG684" s="35"/>
      <c r="BH684" s="35"/>
      <c r="BI684" s="35"/>
      <c r="BJ684" s="35"/>
      <c r="BK684" s="35"/>
      <c r="BL684" s="35"/>
      <c r="BM684" s="35"/>
      <c r="BN684" s="35"/>
      <c r="BO684" s="35"/>
      <c r="BP684" s="44"/>
      <c r="BQ684" s="44"/>
      <c r="BR684" s="44"/>
      <c r="BS684" s="44"/>
      <c r="BT684" s="44"/>
      <c r="BU684" s="159"/>
      <c r="BV684" s="159"/>
      <c r="BW684" s="159"/>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5"/>
      <c r="FJ684" s="35"/>
      <c r="FK684" s="35"/>
      <c r="FL684" s="35"/>
      <c r="FM684" s="35"/>
      <c r="FN684" s="35"/>
      <c r="FO684" s="35"/>
      <c r="FP684" s="35"/>
      <c r="FQ684" s="35"/>
      <c r="FR684" s="35"/>
      <c r="FS684" s="35"/>
      <c r="FT684" s="35"/>
      <c r="FU684" s="35"/>
      <c r="FV684" s="35"/>
      <c r="FW684" s="35"/>
      <c r="FX684" s="35"/>
      <c r="FY684" s="35"/>
      <c r="FZ684" s="35"/>
      <c r="GA684" s="35"/>
      <c r="GB684" s="35"/>
      <c r="GC684" s="35"/>
      <c r="GD684" s="35"/>
      <c r="GE684" s="35"/>
      <c r="GF684" s="35"/>
      <c r="GG684" s="35"/>
      <c r="GH684" s="35"/>
      <c r="GI684" s="35"/>
      <c r="GJ684" s="35"/>
      <c r="GK684" s="35"/>
      <c r="GL684" s="35"/>
      <c r="GM684" s="35"/>
      <c r="GN684" s="35"/>
      <c r="GO684" s="35"/>
      <c r="GP684" s="35"/>
      <c r="GQ684" s="35"/>
      <c r="GR684" s="35"/>
      <c r="GS684" s="35"/>
      <c r="GT684" s="35"/>
      <c r="GU684" s="35"/>
      <c r="GV684" s="35"/>
      <c r="GW684" s="35"/>
      <c r="GX684" s="35"/>
      <c r="GY684" s="35"/>
      <c r="GZ684" s="35"/>
      <c r="HA684" s="35"/>
    </row>
    <row r="685" spans="1:209" s="39" customFormat="1" x14ac:dyDescent="0.25">
      <c r="A685" s="127"/>
      <c r="B685" s="150"/>
      <c r="C685" s="150"/>
      <c r="D685" s="151"/>
      <c r="E685" s="151"/>
      <c r="F685" s="151"/>
      <c r="G685" s="151"/>
      <c r="H685" s="151"/>
      <c r="I685" s="150"/>
      <c r="J685" s="127"/>
      <c r="K685" s="127"/>
      <c r="L685" s="154"/>
      <c r="M685" s="154"/>
      <c r="N685" s="154"/>
      <c r="O685" s="156"/>
      <c r="P685" s="156"/>
      <c r="Q685" s="157"/>
      <c r="R685" s="154"/>
      <c r="S685" s="154"/>
      <c r="T685" s="154"/>
      <c r="U685" s="156"/>
      <c r="V685" s="156"/>
      <c r="W685" s="127"/>
      <c r="X685" s="154"/>
      <c r="Y685" s="154"/>
      <c r="Z685" s="154"/>
      <c r="AA685" s="156"/>
      <c r="AB685" s="156"/>
      <c r="AC685" s="127"/>
      <c r="AD685" s="127"/>
      <c r="AE685" s="162"/>
      <c r="AF685" s="159"/>
      <c r="AG685" s="159"/>
      <c r="AH685" s="160"/>
      <c r="AI685" s="159"/>
      <c r="AJ685" s="159"/>
      <c r="AK685" s="159"/>
      <c r="AL685" s="160"/>
      <c r="AM685" s="159"/>
      <c r="AN685" s="159"/>
      <c r="AO685" s="159"/>
      <c r="AP685" s="44"/>
      <c r="AQ685" s="159"/>
      <c r="AR685" s="159"/>
      <c r="AS685" s="159"/>
      <c r="AT685" s="44"/>
      <c r="AU685" s="159"/>
      <c r="AV685" s="159"/>
      <c r="AW685" s="159"/>
      <c r="AX685" s="44"/>
      <c r="AY685" s="243"/>
      <c r="BA685" s="29"/>
      <c r="BB685" s="40"/>
      <c r="BC685" s="35"/>
      <c r="BD685" s="35"/>
      <c r="BE685" s="35"/>
      <c r="BF685" s="35"/>
      <c r="BG685" s="35"/>
      <c r="BH685" s="35"/>
      <c r="BI685" s="35"/>
      <c r="BJ685" s="35"/>
      <c r="BK685" s="35"/>
      <c r="BL685" s="35"/>
      <c r="BM685" s="35"/>
      <c r="BN685" s="35"/>
      <c r="BO685" s="35"/>
      <c r="BP685" s="44"/>
      <c r="BQ685" s="44"/>
      <c r="BR685" s="44"/>
      <c r="BS685" s="44"/>
      <c r="BT685" s="44"/>
      <c r="BU685" s="159"/>
      <c r="BV685" s="159"/>
      <c r="BW685" s="159"/>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c r="DT685" s="35"/>
      <c r="DU685" s="35"/>
      <c r="DV685" s="35"/>
      <c r="DW685" s="35"/>
      <c r="DX685" s="35"/>
      <c r="DY685" s="35"/>
      <c r="DZ685" s="35"/>
      <c r="EA685" s="35"/>
      <c r="EB685" s="35"/>
      <c r="EC685" s="35"/>
      <c r="ED685" s="35"/>
      <c r="EE685" s="35"/>
      <c r="EF685" s="35"/>
      <c r="EG685" s="35"/>
      <c r="EH685" s="35"/>
      <c r="EI685" s="35"/>
      <c r="EJ685" s="35"/>
      <c r="EK685" s="35"/>
      <c r="EL685" s="35"/>
      <c r="EM685" s="35"/>
      <c r="EN685" s="35"/>
      <c r="EO685" s="35"/>
      <c r="EP685" s="35"/>
      <c r="EQ685" s="35"/>
      <c r="ER685" s="35"/>
      <c r="ES685" s="35"/>
      <c r="ET685" s="35"/>
      <c r="EU685" s="35"/>
      <c r="EV685" s="35"/>
      <c r="EW685" s="35"/>
      <c r="EX685" s="35"/>
      <c r="EY685" s="35"/>
      <c r="EZ685" s="35"/>
      <c r="FA685" s="35"/>
      <c r="FB685" s="35"/>
      <c r="FC685" s="35"/>
      <c r="FD685" s="35"/>
      <c r="FE685" s="35"/>
      <c r="FF685" s="35"/>
      <c r="FG685" s="35"/>
      <c r="FH685" s="35"/>
      <c r="FI685" s="35"/>
      <c r="FJ685" s="35"/>
      <c r="FK685" s="35"/>
      <c r="FL685" s="35"/>
      <c r="FM685" s="35"/>
      <c r="FN685" s="35"/>
      <c r="FO685" s="35"/>
      <c r="FP685" s="35"/>
      <c r="FQ685" s="35"/>
      <c r="FR685" s="35"/>
      <c r="FS685" s="35"/>
      <c r="FT685" s="35"/>
      <c r="FU685" s="35"/>
      <c r="FV685" s="35"/>
      <c r="FW685" s="35"/>
      <c r="FX685" s="35"/>
      <c r="FY685" s="35"/>
      <c r="FZ685" s="35"/>
      <c r="GA685" s="35"/>
      <c r="GB685" s="35"/>
      <c r="GC685" s="35"/>
      <c r="GD685" s="35"/>
      <c r="GE685" s="35"/>
      <c r="GF685" s="35"/>
      <c r="GG685" s="35"/>
      <c r="GH685" s="35"/>
      <c r="GI685" s="35"/>
      <c r="GJ685" s="35"/>
      <c r="GK685" s="35"/>
      <c r="GL685" s="35"/>
      <c r="GM685" s="35"/>
      <c r="GN685" s="35"/>
      <c r="GO685" s="35"/>
      <c r="GP685" s="35"/>
      <c r="GQ685" s="35"/>
      <c r="GR685" s="35"/>
      <c r="GS685" s="35"/>
      <c r="GT685" s="35"/>
      <c r="GU685" s="35"/>
      <c r="GV685" s="35"/>
      <c r="GW685" s="35"/>
      <c r="GX685" s="35"/>
      <c r="GY685" s="35"/>
      <c r="GZ685" s="35"/>
      <c r="HA685" s="35"/>
    </row>
    <row r="686" spans="1:209" s="39" customFormat="1" x14ac:dyDescent="0.25">
      <c r="A686" s="127"/>
      <c r="B686" s="150"/>
      <c r="C686" s="150"/>
      <c r="D686" s="151"/>
      <c r="E686" s="151"/>
      <c r="F686" s="151"/>
      <c r="G686" s="151"/>
      <c r="H686" s="151"/>
      <c r="I686" s="150"/>
      <c r="J686" s="127"/>
      <c r="K686" s="127"/>
      <c r="L686" s="154"/>
      <c r="M686" s="154"/>
      <c r="N686" s="154"/>
      <c r="O686" s="156"/>
      <c r="P686" s="156"/>
      <c r="Q686" s="157"/>
      <c r="R686" s="154"/>
      <c r="S686" s="154"/>
      <c r="T686" s="154"/>
      <c r="U686" s="156"/>
      <c r="V686" s="156"/>
      <c r="W686" s="127"/>
      <c r="X686" s="154"/>
      <c r="Y686" s="154"/>
      <c r="Z686" s="154"/>
      <c r="AA686" s="156"/>
      <c r="AB686" s="156"/>
      <c r="AC686" s="127"/>
      <c r="AD686" s="127"/>
      <c r="AE686" s="162"/>
      <c r="AF686" s="159"/>
      <c r="AG686" s="159"/>
      <c r="AH686" s="160"/>
      <c r="AI686" s="159"/>
      <c r="AJ686" s="159"/>
      <c r="AK686" s="159"/>
      <c r="AL686" s="160"/>
      <c r="AM686" s="159"/>
      <c r="AN686" s="159"/>
      <c r="AO686" s="159"/>
      <c r="AP686" s="44"/>
      <c r="AQ686" s="159"/>
      <c r="AR686" s="159"/>
      <c r="AS686" s="159"/>
      <c r="AT686" s="44"/>
      <c r="AU686" s="159"/>
      <c r="AV686" s="159"/>
      <c r="AW686" s="159"/>
      <c r="AX686" s="44"/>
      <c r="AY686" s="243"/>
      <c r="BA686" s="29"/>
      <c r="BB686" s="40"/>
      <c r="BC686" s="35"/>
      <c r="BD686" s="35"/>
      <c r="BE686" s="35"/>
      <c r="BF686" s="35"/>
      <c r="BG686" s="35"/>
      <c r="BH686" s="35"/>
      <c r="BI686" s="35"/>
      <c r="BJ686" s="35"/>
      <c r="BK686" s="35"/>
      <c r="BL686" s="35"/>
      <c r="BM686" s="35"/>
      <c r="BN686" s="35"/>
      <c r="BO686" s="35"/>
      <c r="BP686" s="44"/>
      <c r="BQ686" s="44"/>
      <c r="BR686" s="44"/>
      <c r="BS686" s="44"/>
      <c r="BT686" s="44"/>
      <c r="BU686" s="159"/>
      <c r="BV686" s="159"/>
      <c r="BW686" s="159"/>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c r="FZ686" s="35"/>
      <c r="GA686" s="35"/>
      <c r="GB686" s="35"/>
      <c r="GC686" s="35"/>
      <c r="GD686" s="35"/>
      <c r="GE686" s="35"/>
      <c r="GF686" s="35"/>
      <c r="GG686" s="35"/>
      <c r="GH686" s="35"/>
      <c r="GI686" s="35"/>
      <c r="GJ686" s="35"/>
      <c r="GK686" s="35"/>
      <c r="GL686" s="35"/>
      <c r="GM686" s="35"/>
      <c r="GN686" s="35"/>
      <c r="GO686" s="35"/>
      <c r="GP686" s="35"/>
      <c r="GQ686" s="35"/>
      <c r="GR686" s="35"/>
      <c r="GS686" s="35"/>
      <c r="GT686" s="35"/>
      <c r="GU686" s="35"/>
      <c r="GV686" s="35"/>
      <c r="GW686" s="35"/>
      <c r="GX686" s="35"/>
      <c r="GY686" s="35"/>
      <c r="GZ686" s="35"/>
      <c r="HA686" s="35"/>
    </row>
    <row r="687" spans="1:209" s="39" customFormat="1" x14ac:dyDescent="0.25">
      <c r="A687" s="127"/>
      <c r="B687" s="150"/>
      <c r="C687" s="150"/>
      <c r="D687" s="151"/>
      <c r="E687" s="151"/>
      <c r="F687" s="151"/>
      <c r="G687" s="151"/>
      <c r="H687" s="151"/>
      <c r="I687" s="150"/>
      <c r="J687" s="127"/>
      <c r="K687" s="127"/>
      <c r="L687" s="154"/>
      <c r="M687" s="154"/>
      <c r="N687" s="154"/>
      <c r="O687" s="156"/>
      <c r="P687" s="156"/>
      <c r="Q687" s="157"/>
      <c r="R687" s="154"/>
      <c r="S687" s="154"/>
      <c r="T687" s="154"/>
      <c r="U687" s="156"/>
      <c r="V687" s="156"/>
      <c r="W687" s="127"/>
      <c r="X687" s="154"/>
      <c r="Y687" s="154"/>
      <c r="Z687" s="154"/>
      <c r="AA687" s="156"/>
      <c r="AB687" s="156"/>
      <c r="AC687" s="127"/>
      <c r="AD687" s="127"/>
      <c r="AE687" s="162"/>
      <c r="AF687" s="159"/>
      <c r="AG687" s="159"/>
      <c r="AH687" s="160"/>
      <c r="AI687" s="159"/>
      <c r="AJ687" s="159"/>
      <c r="AK687" s="159"/>
      <c r="AL687" s="160"/>
      <c r="AM687" s="159"/>
      <c r="AN687" s="159"/>
      <c r="AO687" s="159"/>
      <c r="AP687" s="44"/>
      <c r="AQ687" s="159"/>
      <c r="AR687" s="159"/>
      <c r="AS687" s="159"/>
      <c r="AT687" s="44"/>
      <c r="AU687" s="159"/>
      <c r="AV687" s="159"/>
      <c r="AW687" s="159"/>
      <c r="AX687" s="44"/>
      <c r="AY687" s="243"/>
      <c r="BA687" s="29"/>
      <c r="BB687" s="40"/>
      <c r="BC687" s="35"/>
      <c r="BD687" s="35"/>
      <c r="BE687" s="35"/>
      <c r="BF687" s="35"/>
      <c r="BG687" s="35"/>
      <c r="BH687" s="35"/>
      <c r="BI687" s="35"/>
      <c r="BJ687" s="35"/>
      <c r="BK687" s="35"/>
      <c r="BL687" s="35"/>
      <c r="BM687" s="35"/>
      <c r="BN687" s="35"/>
      <c r="BO687" s="35"/>
      <c r="BP687" s="44"/>
      <c r="BQ687" s="44"/>
      <c r="BR687" s="44"/>
      <c r="BS687" s="44"/>
      <c r="BT687" s="44"/>
      <c r="BU687" s="159"/>
      <c r="BV687" s="159"/>
      <c r="BW687" s="159"/>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c r="FZ687" s="35"/>
      <c r="GA687" s="35"/>
      <c r="GB687" s="35"/>
      <c r="GC687" s="35"/>
      <c r="GD687" s="35"/>
      <c r="GE687" s="35"/>
      <c r="GF687" s="35"/>
      <c r="GG687" s="35"/>
      <c r="GH687" s="35"/>
      <c r="GI687" s="35"/>
      <c r="GJ687" s="35"/>
      <c r="GK687" s="35"/>
      <c r="GL687" s="35"/>
      <c r="GM687" s="35"/>
      <c r="GN687" s="35"/>
      <c r="GO687" s="35"/>
      <c r="GP687" s="35"/>
      <c r="GQ687" s="35"/>
      <c r="GR687" s="35"/>
      <c r="GS687" s="35"/>
      <c r="GT687" s="35"/>
      <c r="GU687" s="35"/>
      <c r="GV687" s="35"/>
      <c r="GW687" s="35"/>
      <c r="GX687" s="35"/>
      <c r="GY687" s="35"/>
      <c r="GZ687" s="35"/>
      <c r="HA687" s="35"/>
    </row>
    <row r="688" spans="1:209" s="39" customFormat="1" x14ac:dyDescent="0.25">
      <c r="A688" s="127"/>
      <c r="B688" s="150"/>
      <c r="C688" s="150"/>
      <c r="D688" s="151"/>
      <c r="E688" s="151"/>
      <c r="F688" s="151"/>
      <c r="G688" s="151"/>
      <c r="H688" s="151"/>
      <c r="I688" s="150"/>
      <c r="J688" s="127"/>
      <c r="K688" s="127"/>
      <c r="L688" s="154"/>
      <c r="M688" s="154"/>
      <c r="N688" s="154"/>
      <c r="O688" s="156"/>
      <c r="P688" s="156"/>
      <c r="Q688" s="157"/>
      <c r="R688" s="154"/>
      <c r="S688" s="154"/>
      <c r="T688" s="154"/>
      <c r="U688" s="156"/>
      <c r="V688" s="156"/>
      <c r="W688" s="127"/>
      <c r="X688" s="154"/>
      <c r="Y688" s="154"/>
      <c r="Z688" s="154"/>
      <c r="AA688" s="156"/>
      <c r="AB688" s="156"/>
      <c r="AC688" s="127"/>
      <c r="AD688" s="127"/>
      <c r="AE688" s="162"/>
      <c r="AF688" s="159"/>
      <c r="AG688" s="159"/>
      <c r="AH688" s="160"/>
      <c r="AI688" s="159"/>
      <c r="AJ688" s="159"/>
      <c r="AK688" s="159"/>
      <c r="AL688" s="160"/>
      <c r="AM688" s="159"/>
      <c r="AN688" s="159"/>
      <c r="AO688" s="159"/>
      <c r="AP688" s="44"/>
      <c r="AQ688" s="159"/>
      <c r="AR688" s="159"/>
      <c r="AS688" s="159"/>
      <c r="AT688" s="44"/>
      <c r="AU688" s="159"/>
      <c r="AV688" s="159"/>
      <c r="AW688" s="159"/>
      <c r="AX688" s="44"/>
      <c r="AY688" s="243"/>
      <c r="BA688" s="29"/>
      <c r="BB688" s="40"/>
      <c r="BC688" s="35"/>
      <c r="BD688" s="35"/>
      <c r="BE688" s="35"/>
      <c r="BF688" s="35"/>
      <c r="BG688" s="35"/>
      <c r="BH688" s="35"/>
      <c r="BI688" s="35"/>
      <c r="BJ688" s="35"/>
      <c r="BK688" s="35"/>
      <c r="BL688" s="35"/>
      <c r="BM688" s="35"/>
      <c r="BN688" s="35"/>
      <c r="BO688" s="35"/>
      <c r="BP688" s="44"/>
      <c r="BQ688" s="44"/>
      <c r="BR688" s="44"/>
      <c r="BS688" s="44"/>
      <c r="BT688" s="44"/>
      <c r="BU688" s="159"/>
      <c r="BV688" s="159"/>
      <c r="BW688" s="159"/>
      <c r="BX688" s="35"/>
      <c r="BY688" s="35"/>
      <c r="BZ688" s="35"/>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c r="DO688" s="35"/>
      <c r="DP688" s="35"/>
      <c r="DQ688" s="35"/>
      <c r="DR688" s="35"/>
      <c r="DS688" s="35"/>
      <c r="DT688" s="35"/>
      <c r="DU688" s="35"/>
      <c r="DV688" s="35"/>
      <c r="DW688" s="35"/>
      <c r="DX688" s="35"/>
      <c r="DY688" s="35"/>
      <c r="DZ688" s="35"/>
      <c r="EA688" s="35"/>
      <c r="EB688" s="35"/>
      <c r="EC688" s="35"/>
      <c r="ED688" s="35"/>
      <c r="EE688" s="35"/>
      <c r="EF688" s="35"/>
      <c r="EG688" s="35"/>
      <c r="EH688" s="35"/>
      <c r="EI688" s="35"/>
      <c r="EJ688" s="35"/>
      <c r="EK688" s="35"/>
      <c r="EL688" s="35"/>
      <c r="EM688" s="35"/>
      <c r="EN688" s="35"/>
      <c r="EO688" s="35"/>
      <c r="EP688" s="35"/>
      <c r="EQ688" s="35"/>
      <c r="ER688" s="35"/>
      <c r="ES688" s="35"/>
      <c r="ET688" s="35"/>
      <c r="EU688" s="35"/>
      <c r="EV688" s="35"/>
      <c r="EW688" s="35"/>
      <c r="EX688" s="35"/>
      <c r="EY688" s="35"/>
      <c r="EZ688" s="35"/>
      <c r="FA688" s="35"/>
      <c r="FB688" s="35"/>
      <c r="FC688" s="35"/>
      <c r="FD688" s="35"/>
      <c r="FE688" s="35"/>
      <c r="FF688" s="35"/>
      <c r="FG688" s="35"/>
      <c r="FH688" s="35"/>
      <c r="FI688" s="35"/>
      <c r="FJ688" s="35"/>
      <c r="FK688" s="35"/>
      <c r="FL688" s="35"/>
      <c r="FM688" s="35"/>
      <c r="FN688" s="35"/>
      <c r="FO688" s="35"/>
      <c r="FP688" s="35"/>
      <c r="FQ688" s="35"/>
      <c r="FR688" s="35"/>
      <c r="FS688" s="35"/>
      <c r="FT688" s="35"/>
      <c r="FU688" s="35"/>
      <c r="FV688" s="35"/>
      <c r="FW688" s="35"/>
      <c r="FX688" s="35"/>
      <c r="FY688" s="35"/>
      <c r="FZ688" s="35"/>
      <c r="GA688" s="35"/>
      <c r="GB688" s="35"/>
      <c r="GC688" s="35"/>
      <c r="GD688" s="35"/>
      <c r="GE688" s="35"/>
      <c r="GF688" s="35"/>
      <c r="GG688" s="35"/>
      <c r="GH688" s="35"/>
      <c r="GI688" s="35"/>
      <c r="GJ688" s="35"/>
      <c r="GK688" s="35"/>
      <c r="GL688" s="35"/>
      <c r="GM688" s="35"/>
      <c r="GN688" s="35"/>
      <c r="GO688" s="35"/>
      <c r="GP688" s="35"/>
      <c r="GQ688" s="35"/>
      <c r="GR688" s="35"/>
      <c r="GS688" s="35"/>
      <c r="GT688" s="35"/>
      <c r="GU688" s="35"/>
      <c r="GV688" s="35"/>
      <c r="GW688" s="35"/>
      <c r="GX688" s="35"/>
      <c r="GY688" s="35"/>
      <c r="GZ688" s="35"/>
      <c r="HA688" s="35"/>
    </row>
    <row r="689" spans="1:209" s="39" customFormat="1" x14ac:dyDescent="0.25">
      <c r="A689" s="127"/>
      <c r="B689" s="150"/>
      <c r="C689" s="150"/>
      <c r="D689" s="151"/>
      <c r="E689" s="151"/>
      <c r="F689" s="151"/>
      <c r="G689" s="151"/>
      <c r="H689" s="151"/>
      <c r="I689" s="150"/>
      <c r="J689" s="127"/>
      <c r="K689" s="127"/>
      <c r="L689" s="154"/>
      <c r="M689" s="154"/>
      <c r="N689" s="154"/>
      <c r="O689" s="156"/>
      <c r="P689" s="156"/>
      <c r="Q689" s="157"/>
      <c r="R689" s="154"/>
      <c r="S689" s="154"/>
      <c r="T689" s="154"/>
      <c r="U689" s="156"/>
      <c r="V689" s="156"/>
      <c r="W689" s="127"/>
      <c r="X689" s="154"/>
      <c r="Y689" s="154"/>
      <c r="Z689" s="154"/>
      <c r="AA689" s="156"/>
      <c r="AB689" s="156"/>
      <c r="AC689" s="127"/>
      <c r="AD689" s="127"/>
      <c r="AE689" s="162"/>
      <c r="AF689" s="159"/>
      <c r="AG689" s="159"/>
      <c r="AH689" s="160"/>
      <c r="AI689" s="159"/>
      <c r="AJ689" s="159"/>
      <c r="AK689" s="159"/>
      <c r="AL689" s="160"/>
      <c r="AM689" s="159"/>
      <c r="AN689" s="159"/>
      <c r="AO689" s="159"/>
      <c r="AP689" s="44"/>
      <c r="AQ689" s="159"/>
      <c r="AR689" s="159"/>
      <c r="AS689" s="159"/>
      <c r="AT689" s="44"/>
      <c r="AU689" s="159"/>
      <c r="AV689" s="159"/>
      <c r="AW689" s="159"/>
      <c r="AX689" s="44"/>
      <c r="AY689" s="243"/>
      <c r="BA689" s="29"/>
      <c r="BB689" s="40"/>
      <c r="BC689" s="35"/>
      <c r="BD689" s="35"/>
      <c r="BE689" s="35"/>
      <c r="BF689" s="35"/>
      <c r="BG689" s="35"/>
      <c r="BH689" s="35"/>
      <c r="BI689" s="35"/>
      <c r="BJ689" s="35"/>
      <c r="BK689" s="35"/>
      <c r="BL689" s="35"/>
      <c r="BM689" s="35"/>
      <c r="BN689" s="35"/>
      <c r="BO689" s="35"/>
      <c r="BP689" s="44"/>
      <c r="BQ689" s="44"/>
      <c r="BR689" s="44"/>
      <c r="BS689" s="44"/>
      <c r="BT689" s="44"/>
      <c r="BU689" s="159"/>
      <c r="BV689" s="159"/>
      <c r="BW689" s="159"/>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c r="FZ689" s="35"/>
      <c r="GA689" s="35"/>
      <c r="GB689" s="35"/>
      <c r="GC689" s="35"/>
      <c r="GD689" s="35"/>
      <c r="GE689" s="35"/>
      <c r="GF689" s="35"/>
      <c r="GG689" s="35"/>
      <c r="GH689" s="35"/>
      <c r="GI689" s="35"/>
      <c r="GJ689" s="35"/>
      <c r="GK689" s="35"/>
      <c r="GL689" s="35"/>
      <c r="GM689" s="35"/>
      <c r="GN689" s="35"/>
      <c r="GO689" s="35"/>
      <c r="GP689" s="35"/>
      <c r="GQ689" s="35"/>
      <c r="GR689" s="35"/>
      <c r="GS689" s="35"/>
      <c r="GT689" s="35"/>
      <c r="GU689" s="35"/>
      <c r="GV689" s="35"/>
      <c r="GW689" s="35"/>
      <c r="GX689" s="35"/>
      <c r="GY689" s="35"/>
      <c r="GZ689" s="35"/>
      <c r="HA689" s="35"/>
    </row>
    <row r="690" spans="1:209" s="39" customFormat="1" x14ac:dyDescent="0.25">
      <c r="A690" s="127"/>
      <c r="B690" s="150"/>
      <c r="C690" s="150"/>
      <c r="D690" s="151"/>
      <c r="E690" s="151"/>
      <c r="F690" s="151"/>
      <c r="G690" s="151"/>
      <c r="H690" s="151"/>
      <c r="I690" s="150"/>
      <c r="J690" s="127"/>
      <c r="K690" s="127"/>
      <c r="L690" s="154"/>
      <c r="M690" s="154"/>
      <c r="N690" s="154"/>
      <c r="O690" s="156"/>
      <c r="P690" s="156"/>
      <c r="Q690" s="157"/>
      <c r="R690" s="154"/>
      <c r="S690" s="154"/>
      <c r="T690" s="154"/>
      <c r="U690" s="156"/>
      <c r="V690" s="156"/>
      <c r="W690" s="127"/>
      <c r="X690" s="154"/>
      <c r="Y690" s="154"/>
      <c r="Z690" s="154"/>
      <c r="AA690" s="156"/>
      <c r="AB690" s="156"/>
      <c r="AC690" s="127"/>
      <c r="AD690" s="127"/>
      <c r="AE690" s="162"/>
      <c r="AF690" s="159"/>
      <c r="AG690" s="159"/>
      <c r="AH690" s="160"/>
      <c r="AI690" s="159"/>
      <c r="AJ690" s="159"/>
      <c r="AK690" s="159"/>
      <c r="AL690" s="160"/>
      <c r="AM690" s="159"/>
      <c r="AN690" s="159"/>
      <c r="AO690" s="159"/>
      <c r="AP690" s="44"/>
      <c r="AQ690" s="159"/>
      <c r="AR690" s="159"/>
      <c r="AS690" s="159"/>
      <c r="AT690" s="44"/>
      <c r="AU690" s="159"/>
      <c r="AV690" s="159"/>
      <c r="AW690" s="159"/>
      <c r="AX690" s="44"/>
      <c r="AY690" s="243"/>
      <c r="BA690" s="29"/>
      <c r="BB690" s="40"/>
      <c r="BC690" s="35"/>
      <c r="BD690" s="35"/>
      <c r="BE690" s="35"/>
      <c r="BF690" s="35"/>
      <c r="BG690" s="35"/>
      <c r="BH690" s="35"/>
      <c r="BI690" s="35"/>
      <c r="BJ690" s="35"/>
      <c r="BK690" s="35"/>
      <c r="BL690" s="35"/>
      <c r="BM690" s="35"/>
      <c r="BN690" s="35"/>
      <c r="BO690" s="35"/>
      <c r="BP690" s="44"/>
      <c r="BQ690" s="44"/>
      <c r="BR690" s="44"/>
      <c r="BS690" s="44"/>
      <c r="BT690" s="44"/>
      <c r="BU690" s="159"/>
      <c r="BV690" s="159"/>
      <c r="BW690" s="159"/>
      <c r="BX690" s="35"/>
      <c r="BY690" s="35"/>
      <c r="BZ690" s="35"/>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c r="DO690" s="35"/>
      <c r="DP690" s="35"/>
      <c r="DQ690" s="35"/>
      <c r="DR690" s="35"/>
      <c r="DS690" s="35"/>
      <c r="DT690" s="35"/>
      <c r="DU690" s="35"/>
      <c r="DV690" s="35"/>
      <c r="DW690" s="35"/>
      <c r="DX690" s="35"/>
      <c r="DY690" s="35"/>
      <c r="DZ690" s="35"/>
      <c r="EA690" s="35"/>
      <c r="EB690" s="35"/>
      <c r="EC690" s="35"/>
      <c r="ED690" s="35"/>
      <c r="EE690" s="35"/>
      <c r="EF690" s="35"/>
      <c r="EG690" s="35"/>
      <c r="EH690" s="35"/>
      <c r="EI690" s="35"/>
      <c r="EJ690" s="35"/>
      <c r="EK690" s="35"/>
      <c r="EL690" s="35"/>
      <c r="EM690" s="35"/>
      <c r="EN690" s="35"/>
      <c r="EO690" s="35"/>
      <c r="EP690" s="35"/>
      <c r="EQ690" s="35"/>
      <c r="ER690" s="35"/>
      <c r="ES690" s="35"/>
      <c r="ET690" s="35"/>
      <c r="EU690" s="35"/>
      <c r="EV690" s="35"/>
      <c r="EW690" s="35"/>
      <c r="EX690" s="35"/>
      <c r="EY690" s="35"/>
      <c r="EZ690" s="35"/>
      <c r="FA690" s="35"/>
      <c r="FB690" s="35"/>
      <c r="FC690" s="35"/>
      <c r="FD690" s="35"/>
      <c r="FE690" s="35"/>
      <c r="FF690" s="35"/>
      <c r="FG690" s="35"/>
      <c r="FH690" s="35"/>
      <c r="FI690" s="35"/>
      <c r="FJ690" s="35"/>
      <c r="FK690" s="35"/>
      <c r="FL690" s="35"/>
      <c r="FM690" s="35"/>
      <c r="FN690" s="35"/>
      <c r="FO690" s="35"/>
      <c r="FP690" s="35"/>
      <c r="FQ690" s="35"/>
      <c r="FR690" s="35"/>
      <c r="FS690" s="35"/>
      <c r="FT690" s="35"/>
      <c r="FU690" s="35"/>
      <c r="FV690" s="35"/>
      <c r="FW690" s="35"/>
      <c r="FX690" s="35"/>
      <c r="FY690" s="35"/>
      <c r="FZ690" s="35"/>
      <c r="GA690" s="35"/>
      <c r="GB690" s="35"/>
      <c r="GC690" s="35"/>
      <c r="GD690" s="35"/>
      <c r="GE690" s="35"/>
      <c r="GF690" s="35"/>
      <c r="GG690" s="35"/>
      <c r="GH690" s="35"/>
      <c r="GI690" s="35"/>
      <c r="GJ690" s="35"/>
      <c r="GK690" s="35"/>
      <c r="GL690" s="35"/>
      <c r="GM690" s="35"/>
      <c r="GN690" s="35"/>
      <c r="GO690" s="35"/>
      <c r="GP690" s="35"/>
      <c r="GQ690" s="35"/>
      <c r="GR690" s="35"/>
      <c r="GS690" s="35"/>
      <c r="GT690" s="35"/>
      <c r="GU690" s="35"/>
      <c r="GV690" s="35"/>
      <c r="GW690" s="35"/>
      <c r="GX690" s="35"/>
      <c r="GY690" s="35"/>
      <c r="GZ690" s="35"/>
      <c r="HA690" s="35"/>
    </row>
    <row r="691" spans="1:209" s="39" customFormat="1" x14ac:dyDescent="0.25">
      <c r="A691" s="127"/>
      <c r="B691" s="150"/>
      <c r="C691" s="150"/>
      <c r="D691" s="151"/>
      <c r="E691" s="151"/>
      <c r="F691" s="151"/>
      <c r="G691" s="151"/>
      <c r="H691" s="151"/>
      <c r="I691" s="150"/>
      <c r="J691" s="127"/>
      <c r="K691" s="127"/>
      <c r="L691" s="154"/>
      <c r="M691" s="154"/>
      <c r="N691" s="154"/>
      <c r="O691" s="156"/>
      <c r="P691" s="156"/>
      <c r="Q691" s="157"/>
      <c r="R691" s="154"/>
      <c r="S691" s="154"/>
      <c r="T691" s="154"/>
      <c r="U691" s="156"/>
      <c r="V691" s="156"/>
      <c r="W691" s="127"/>
      <c r="X691" s="154"/>
      <c r="Y691" s="154"/>
      <c r="Z691" s="154"/>
      <c r="AA691" s="156"/>
      <c r="AB691" s="156"/>
      <c r="AC691" s="127"/>
      <c r="AD691" s="127"/>
      <c r="AE691" s="162"/>
      <c r="AF691" s="159"/>
      <c r="AG691" s="159"/>
      <c r="AH691" s="160"/>
      <c r="AI691" s="159"/>
      <c r="AJ691" s="159"/>
      <c r="AK691" s="159"/>
      <c r="AL691" s="160"/>
      <c r="AM691" s="159"/>
      <c r="AN691" s="159"/>
      <c r="AO691" s="159"/>
      <c r="AP691" s="44"/>
      <c r="AQ691" s="159"/>
      <c r="AR691" s="159"/>
      <c r="AS691" s="159"/>
      <c r="AT691" s="44"/>
      <c r="AU691" s="159"/>
      <c r="AV691" s="159"/>
      <c r="AW691" s="159"/>
      <c r="AX691" s="44"/>
      <c r="AY691" s="243"/>
      <c r="BA691" s="29"/>
      <c r="BB691" s="40"/>
      <c r="BC691" s="35"/>
      <c r="BD691" s="35"/>
      <c r="BE691" s="35"/>
      <c r="BF691" s="35"/>
      <c r="BG691" s="35"/>
      <c r="BH691" s="35"/>
      <c r="BI691" s="35"/>
      <c r="BJ691" s="35"/>
      <c r="BK691" s="35"/>
      <c r="BL691" s="35"/>
      <c r="BM691" s="35"/>
      <c r="BN691" s="35"/>
      <c r="BO691" s="35"/>
      <c r="BP691" s="44"/>
      <c r="BQ691" s="44"/>
      <c r="BR691" s="44"/>
      <c r="BS691" s="44"/>
      <c r="BT691" s="44"/>
      <c r="BU691" s="159"/>
      <c r="BV691" s="159"/>
      <c r="BW691" s="159"/>
      <c r="BX691" s="35"/>
      <c r="BY691" s="35"/>
      <c r="BZ691" s="35"/>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c r="DO691" s="35"/>
      <c r="DP691" s="35"/>
      <c r="DQ691" s="35"/>
      <c r="DR691" s="35"/>
      <c r="DS691" s="35"/>
      <c r="DT691" s="35"/>
      <c r="DU691" s="35"/>
      <c r="DV691" s="35"/>
      <c r="DW691" s="35"/>
      <c r="DX691" s="35"/>
      <c r="DY691" s="35"/>
      <c r="DZ691" s="35"/>
      <c r="EA691" s="35"/>
      <c r="EB691" s="35"/>
      <c r="EC691" s="35"/>
      <c r="ED691" s="35"/>
      <c r="EE691" s="35"/>
      <c r="EF691" s="35"/>
      <c r="EG691" s="35"/>
      <c r="EH691" s="35"/>
      <c r="EI691" s="35"/>
      <c r="EJ691" s="35"/>
      <c r="EK691" s="35"/>
      <c r="EL691" s="35"/>
      <c r="EM691" s="35"/>
      <c r="EN691" s="35"/>
      <c r="EO691" s="35"/>
      <c r="EP691" s="35"/>
      <c r="EQ691" s="35"/>
      <c r="ER691" s="35"/>
      <c r="ES691" s="35"/>
      <c r="ET691" s="35"/>
      <c r="EU691" s="35"/>
      <c r="EV691" s="35"/>
      <c r="EW691" s="35"/>
      <c r="EX691" s="35"/>
      <c r="EY691" s="35"/>
      <c r="EZ691" s="35"/>
      <c r="FA691" s="35"/>
      <c r="FB691" s="35"/>
      <c r="FC691" s="35"/>
      <c r="FD691" s="35"/>
      <c r="FE691" s="35"/>
      <c r="FF691" s="35"/>
      <c r="FG691" s="35"/>
      <c r="FH691" s="35"/>
      <c r="FI691" s="35"/>
      <c r="FJ691" s="35"/>
      <c r="FK691" s="35"/>
      <c r="FL691" s="35"/>
      <c r="FM691" s="35"/>
      <c r="FN691" s="35"/>
      <c r="FO691" s="35"/>
      <c r="FP691" s="35"/>
      <c r="FQ691" s="35"/>
      <c r="FR691" s="35"/>
      <c r="FS691" s="35"/>
      <c r="FT691" s="35"/>
      <c r="FU691" s="35"/>
      <c r="FV691" s="35"/>
      <c r="FW691" s="35"/>
      <c r="FX691" s="35"/>
      <c r="FY691" s="35"/>
      <c r="FZ691" s="35"/>
      <c r="GA691" s="35"/>
      <c r="GB691" s="35"/>
      <c r="GC691" s="35"/>
      <c r="GD691" s="35"/>
      <c r="GE691" s="35"/>
      <c r="GF691" s="35"/>
      <c r="GG691" s="35"/>
      <c r="GH691" s="35"/>
      <c r="GI691" s="35"/>
      <c r="GJ691" s="35"/>
      <c r="GK691" s="35"/>
      <c r="GL691" s="35"/>
      <c r="GM691" s="35"/>
      <c r="GN691" s="35"/>
      <c r="GO691" s="35"/>
      <c r="GP691" s="35"/>
      <c r="GQ691" s="35"/>
      <c r="GR691" s="35"/>
      <c r="GS691" s="35"/>
      <c r="GT691" s="35"/>
      <c r="GU691" s="35"/>
      <c r="GV691" s="35"/>
      <c r="GW691" s="35"/>
      <c r="GX691" s="35"/>
      <c r="GY691" s="35"/>
      <c r="GZ691" s="35"/>
      <c r="HA691" s="35"/>
    </row>
    <row r="692" spans="1:209" s="39" customFormat="1" x14ac:dyDescent="0.25">
      <c r="A692" s="127"/>
      <c r="B692" s="150"/>
      <c r="C692" s="150"/>
      <c r="D692" s="151"/>
      <c r="E692" s="151"/>
      <c r="F692" s="151"/>
      <c r="G692" s="151"/>
      <c r="H692" s="151"/>
      <c r="I692" s="150"/>
      <c r="J692" s="127"/>
      <c r="K692" s="127"/>
      <c r="L692" s="154"/>
      <c r="M692" s="154"/>
      <c r="N692" s="154"/>
      <c r="O692" s="156"/>
      <c r="P692" s="156"/>
      <c r="Q692" s="157"/>
      <c r="R692" s="154"/>
      <c r="S692" s="154"/>
      <c r="T692" s="154"/>
      <c r="U692" s="156"/>
      <c r="V692" s="156"/>
      <c r="W692" s="127"/>
      <c r="X692" s="154"/>
      <c r="Y692" s="154"/>
      <c r="Z692" s="154"/>
      <c r="AA692" s="156"/>
      <c r="AB692" s="156"/>
      <c r="AC692" s="127"/>
      <c r="AD692" s="127"/>
      <c r="AE692" s="162"/>
      <c r="AF692" s="159"/>
      <c r="AG692" s="159"/>
      <c r="AH692" s="160"/>
      <c r="AI692" s="159"/>
      <c r="AJ692" s="159"/>
      <c r="AK692" s="159"/>
      <c r="AL692" s="160"/>
      <c r="AM692" s="159"/>
      <c r="AN692" s="159"/>
      <c r="AO692" s="159"/>
      <c r="AP692" s="44"/>
      <c r="AQ692" s="159"/>
      <c r="AR692" s="159"/>
      <c r="AS692" s="159"/>
      <c r="AT692" s="44"/>
      <c r="AU692" s="159"/>
      <c r="AV692" s="159"/>
      <c r="AW692" s="159"/>
      <c r="AX692" s="44"/>
      <c r="AY692" s="243"/>
      <c r="BA692" s="29"/>
      <c r="BB692" s="40"/>
      <c r="BC692" s="35"/>
      <c r="BD692" s="35"/>
      <c r="BE692" s="35"/>
      <c r="BF692" s="35"/>
      <c r="BG692" s="35"/>
      <c r="BH692" s="35"/>
      <c r="BI692" s="35"/>
      <c r="BJ692" s="35"/>
      <c r="BK692" s="35"/>
      <c r="BL692" s="35"/>
      <c r="BM692" s="35"/>
      <c r="BN692" s="35"/>
      <c r="BO692" s="35"/>
      <c r="BP692" s="44"/>
      <c r="BQ692" s="44"/>
      <c r="BR692" s="44"/>
      <c r="BS692" s="44"/>
      <c r="BT692" s="44"/>
      <c r="BU692" s="159"/>
      <c r="BV692" s="159"/>
      <c r="BW692" s="159"/>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c r="FZ692" s="35"/>
      <c r="GA692" s="35"/>
      <c r="GB692" s="35"/>
      <c r="GC692" s="35"/>
      <c r="GD692" s="35"/>
      <c r="GE692" s="35"/>
      <c r="GF692" s="35"/>
      <c r="GG692" s="35"/>
      <c r="GH692" s="35"/>
      <c r="GI692" s="35"/>
      <c r="GJ692" s="35"/>
      <c r="GK692" s="35"/>
      <c r="GL692" s="35"/>
      <c r="GM692" s="35"/>
      <c r="GN692" s="35"/>
      <c r="GO692" s="35"/>
      <c r="GP692" s="35"/>
      <c r="GQ692" s="35"/>
      <c r="GR692" s="35"/>
      <c r="GS692" s="35"/>
      <c r="GT692" s="35"/>
      <c r="GU692" s="35"/>
      <c r="GV692" s="35"/>
      <c r="GW692" s="35"/>
      <c r="GX692" s="35"/>
      <c r="GY692" s="35"/>
      <c r="GZ692" s="35"/>
      <c r="HA692" s="35"/>
    </row>
    <row r="693" spans="1:209" s="39" customFormat="1" x14ac:dyDescent="0.25">
      <c r="A693" s="127"/>
      <c r="B693" s="150"/>
      <c r="C693" s="150"/>
      <c r="D693" s="151"/>
      <c r="E693" s="151"/>
      <c r="F693" s="151"/>
      <c r="G693" s="151"/>
      <c r="H693" s="151"/>
      <c r="I693" s="150"/>
      <c r="J693" s="127"/>
      <c r="K693" s="127"/>
      <c r="L693" s="154"/>
      <c r="M693" s="154"/>
      <c r="N693" s="154"/>
      <c r="O693" s="156"/>
      <c r="P693" s="156"/>
      <c r="Q693" s="157"/>
      <c r="R693" s="154"/>
      <c r="S693" s="154"/>
      <c r="T693" s="154"/>
      <c r="U693" s="156"/>
      <c r="V693" s="156"/>
      <c r="W693" s="127"/>
      <c r="X693" s="154"/>
      <c r="Y693" s="154"/>
      <c r="Z693" s="154"/>
      <c r="AA693" s="156"/>
      <c r="AB693" s="156"/>
      <c r="AC693" s="127"/>
      <c r="AD693" s="127"/>
      <c r="AE693" s="162"/>
      <c r="AF693" s="159"/>
      <c r="AG693" s="159"/>
      <c r="AH693" s="160"/>
      <c r="AI693" s="159"/>
      <c r="AJ693" s="159"/>
      <c r="AK693" s="159"/>
      <c r="AL693" s="160"/>
      <c r="AM693" s="159"/>
      <c r="AN693" s="159"/>
      <c r="AO693" s="159"/>
      <c r="AP693" s="44"/>
      <c r="AQ693" s="159"/>
      <c r="AR693" s="159"/>
      <c r="AS693" s="159"/>
      <c r="AT693" s="44"/>
      <c r="AU693" s="159"/>
      <c r="AV693" s="159"/>
      <c r="AW693" s="159"/>
      <c r="AX693" s="44"/>
      <c r="AY693" s="243"/>
      <c r="BA693" s="29"/>
      <c r="BB693" s="40"/>
      <c r="BC693" s="35"/>
      <c r="BD693" s="35"/>
      <c r="BE693" s="35"/>
      <c r="BF693" s="35"/>
      <c r="BG693" s="35"/>
      <c r="BH693" s="35"/>
      <c r="BI693" s="35"/>
      <c r="BJ693" s="35"/>
      <c r="BK693" s="35"/>
      <c r="BL693" s="35"/>
      <c r="BM693" s="35"/>
      <c r="BN693" s="35"/>
      <c r="BO693" s="35"/>
      <c r="BP693" s="44"/>
      <c r="BQ693" s="44"/>
      <c r="BR693" s="44"/>
      <c r="BS693" s="44"/>
      <c r="BT693" s="44"/>
      <c r="BU693" s="159"/>
      <c r="BV693" s="159"/>
      <c r="BW693" s="159"/>
      <c r="BX693" s="35"/>
      <c r="BY693" s="35"/>
      <c r="BZ693" s="35"/>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5"/>
      <c r="ER693" s="35"/>
      <c r="ES693" s="35"/>
      <c r="ET693" s="35"/>
      <c r="EU693" s="35"/>
      <c r="EV693" s="35"/>
      <c r="EW693" s="35"/>
      <c r="EX693" s="35"/>
      <c r="EY693" s="35"/>
      <c r="EZ693" s="35"/>
      <c r="FA693" s="35"/>
      <c r="FB693" s="35"/>
      <c r="FC693" s="35"/>
      <c r="FD693" s="35"/>
      <c r="FE693" s="35"/>
      <c r="FF693" s="35"/>
      <c r="FG693" s="35"/>
      <c r="FH693" s="35"/>
      <c r="FI693" s="35"/>
      <c r="FJ693" s="35"/>
      <c r="FK693" s="35"/>
      <c r="FL693" s="35"/>
      <c r="FM693" s="35"/>
      <c r="FN693" s="35"/>
      <c r="FO693" s="35"/>
      <c r="FP693" s="35"/>
      <c r="FQ693" s="35"/>
      <c r="FR693" s="35"/>
      <c r="FS693" s="35"/>
      <c r="FT693" s="35"/>
      <c r="FU693" s="35"/>
      <c r="FV693" s="35"/>
      <c r="FW693" s="35"/>
      <c r="FX693" s="35"/>
      <c r="FY693" s="35"/>
      <c r="FZ693" s="35"/>
      <c r="GA693" s="35"/>
      <c r="GB693" s="35"/>
      <c r="GC693" s="35"/>
      <c r="GD693" s="35"/>
      <c r="GE693" s="35"/>
      <c r="GF693" s="35"/>
      <c r="GG693" s="35"/>
      <c r="GH693" s="35"/>
      <c r="GI693" s="35"/>
      <c r="GJ693" s="35"/>
      <c r="GK693" s="35"/>
      <c r="GL693" s="35"/>
      <c r="GM693" s="35"/>
      <c r="GN693" s="35"/>
      <c r="GO693" s="35"/>
      <c r="GP693" s="35"/>
      <c r="GQ693" s="35"/>
      <c r="GR693" s="35"/>
      <c r="GS693" s="35"/>
      <c r="GT693" s="35"/>
      <c r="GU693" s="35"/>
      <c r="GV693" s="35"/>
      <c r="GW693" s="35"/>
      <c r="GX693" s="35"/>
      <c r="GY693" s="35"/>
      <c r="GZ693" s="35"/>
      <c r="HA693" s="35"/>
    </row>
    <row r="694" spans="1:209" s="39" customFormat="1" x14ac:dyDescent="0.25">
      <c r="A694" s="127"/>
      <c r="B694" s="150"/>
      <c r="C694" s="150"/>
      <c r="D694" s="151"/>
      <c r="E694" s="151"/>
      <c r="F694" s="151"/>
      <c r="G694" s="151"/>
      <c r="H694" s="151"/>
      <c r="I694" s="150"/>
      <c r="J694" s="127"/>
      <c r="K694" s="127"/>
      <c r="L694" s="154"/>
      <c r="M694" s="154"/>
      <c r="N694" s="154"/>
      <c r="O694" s="156"/>
      <c r="P694" s="156"/>
      <c r="Q694" s="157"/>
      <c r="R694" s="154"/>
      <c r="S694" s="154"/>
      <c r="T694" s="154"/>
      <c r="U694" s="156"/>
      <c r="V694" s="156"/>
      <c r="W694" s="127"/>
      <c r="X694" s="154"/>
      <c r="Y694" s="154"/>
      <c r="Z694" s="154"/>
      <c r="AA694" s="156"/>
      <c r="AB694" s="156"/>
      <c r="AC694" s="127"/>
      <c r="AD694" s="127"/>
      <c r="AE694" s="162"/>
      <c r="AF694" s="159"/>
      <c r="AG694" s="159"/>
      <c r="AH694" s="160"/>
      <c r="AI694" s="159"/>
      <c r="AJ694" s="159"/>
      <c r="AK694" s="159"/>
      <c r="AL694" s="160"/>
      <c r="AM694" s="159"/>
      <c r="AN694" s="159"/>
      <c r="AO694" s="159"/>
      <c r="AP694" s="44"/>
      <c r="AQ694" s="159"/>
      <c r="AR694" s="159"/>
      <c r="AS694" s="159"/>
      <c r="AT694" s="44"/>
      <c r="AU694" s="159"/>
      <c r="AV694" s="159"/>
      <c r="AW694" s="159"/>
      <c r="AX694" s="44"/>
      <c r="AY694" s="243"/>
      <c r="BA694" s="29"/>
      <c r="BB694" s="40"/>
      <c r="BC694" s="35"/>
      <c r="BD694" s="35"/>
      <c r="BE694" s="35"/>
      <c r="BF694" s="35"/>
      <c r="BG694" s="35"/>
      <c r="BH694" s="35"/>
      <c r="BI694" s="35"/>
      <c r="BJ694" s="35"/>
      <c r="BK694" s="35"/>
      <c r="BL694" s="35"/>
      <c r="BM694" s="35"/>
      <c r="BN694" s="35"/>
      <c r="BO694" s="35"/>
      <c r="BP694" s="44"/>
      <c r="BQ694" s="44"/>
      <c r="BR694" s="44"/>
      <c r="BS694" s="44"/>
      <c r="BT694" s="44"/>
      <c r="BU694" s="159"/>
      <c r="BV694" s="159"/>
      <c r="BW694" s="159"/>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c r="FZ694" s="35"/>
      <c r="GA694" s="35"/>
      <c r="GB694" s="35"/>
      <c r="GC694" s="35"/>
      <c r="GD694" s="35"/>
      <c r="GE694" s="35"/>
      <c r="GF694" s="35"/>
      <c r="GG694" s="35"/>
      <c r="GH694" s="35"/>
      <c r="GI694" s="35"/>
      <c r="GJ694" s="35"/>
      <c r="GK694" s="35"/>
      <c r="GL694" s="35"/>
      <c r="GM694" s="35"/>
      <c r="GN694" s="35"/>
      <c r="GO694" s="35"/>
      <c r="GP694" s="35"/>
      <c r="GQ694" s="35"/>
      <c r="GR694" s="35"/>
      <c r="GS694" s="35"/>
      <c r="GT694" s="35"/>
      <c r="GU694" s="35"/>
      <c r="GV694" s="35"/>
      <c r="GW694" s="35"/>
      <c r="GX694" s="35"/>
      <c r="GY694" s="35"/>
      <c r="GZ694" s="35"/>
      <c r="HA694" s="35"/>
    </row>
    <row r="695" spans="1:209" s="39" customFormat="1" x14ac:dyDescent="0.25">
      <c r="A695" s="127"/>
      <c r="B695" s="150"/>
      <c r="C695" s="150"/>
      <c r="D695" s="151"/>
      <c r="E695" s="151"/>
      <c r="F695" s="151"/>
      <c r="G695" s="151"/>
      <c r="H695" s="151"/>
      <c r="I695" s="150"/>
      <c r="J695" s="127"/>
      <c r="K695" s="127"/>
      <c r="L695" s="154"/>
      <c r="M695" s="154"/>
      <c r="N695" s="154"/>
      <c r="O695" s="156"/>
      <c r="P695" s="156"/>
      <c r="Q695" s="157"/>
      <c r="R695" s="154"/>
      <c r="S695" s="154"/>
      <c r="T695" s="154"/>
      <c r="U695" s="156"/>
      <c r="V695" s="156"/>
      <c r="W695" s="127"/>
      <c r="X695" s="154"/>
      <c r="Y695" s="154"/>
      <c r="Z695" s="154"/>
      <c r="AA695" s="156"/>
      <c r="AB695" s="156"/>
      <c r="AC695" s="127"/>
      <c r="AD695" s="127"/>
      <c r="AE695" s="162"/>
      <c r="AF695" s="159"/>
      <c r="AG695" s="159"/>
      <c r="AH695" s="160"/>
      <c r="AI695" s="159"/>
      <c r="AJ695" s="159"/>
      <c r="AK695" s="159"/>
      <c r="AL695" s="160"/>
      <c r="AM695" s="159"/>
      <c r="AN695" s="159"/>
      <c r="AO695" s="159"/>
      <c r="AP695" s="44"/>
      <c r="AQ695" s="159"/>
      <c r="AR695" s="159"/>
      <c r="AS695" s="159"/>
      <c r="AT695" s="44"/>
      <c r="AU695" s="159"/>
      <c r="AV695" s="159"/>
      <c r="AW695" s="159"/>
      <c r="AX695" s="44"/>
      <c r="AY695" s="243"/>
      <c r="BA695" s="29"/>
      <c r="BB695" s="40"/>
      <c r="BC695" s="35"/>
      <c r="BD695" s="35"/>
      <c r="BE695" s="35"/>
      <c r="BF695" s="35"/>
      <c r="BG695" s="35"/>
      <c r="BH695" s="35"/>
      <c r="BI695" s="35"/>
      <c r="BJ695" s="35"/>
      <c r="BK695" s="35"/>
      <c r="BL695" s="35"/>
      <c r="BM695" s="35"/>
      <c r="BN695" s="35"/>
      <c r="BO695" s="35"/>
      <c r="BP695" s="44"/>
      <c r="BQ695" s="44"/>
      <c r="BR695" s="44"/>
      <c r="BS695" s="44"/>
      <c r="BT695" s="44"/>
      <c r="BU695" s="159"/>
      <c r="BV695" s="159"/>
      <c r="BW695" s="159"/>
      <c r="BX695" s="35"/>
      <c r="BY695" s="35"/>
      <c r="BZ695" s="35"/>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c r="FD695" s="35"/>
      <c r="FE695" s="35"/>
      <c r="FF695" s="35"/>
      <c r="FG695" s="35"/>
      <c r="FH695" s="35"/>
      <c r="FI695" s="35"/>
      <c r="FJ695" s="35"/>
      <c r="FK695" s="35"/>
      <c r="FL695" s="35"/>
      <c r="FM695" s="35"/>
      <c r="FN695" s="35"/>
      <c r="FO695" s="35"/>
      <c r="FP695" s="35"/>
      <c r="FQ695" s="35"/>
      <c r="FR695" s="35"/>
      <c r="FS695" s="35"/>
      <c r="FT695" s="35"/>
      <c r="FU695" s="35"/>
      <c r="FV695" s="35"/>
      <c r="FW695" s="35"/>
      <c r="FX695" s="35"/>
      <c r="FY695" s="35"/>
      <c r="FZ695" s="35"/>
      <c r="GA695" s="35"/>
      <c r="GB695" s="35"/>
      <c r="GC695" s="35"/>
      <c r="GD695" s="35"/>
      <c r="GE695" s="35"/>
      <c r="GF695" s="35"/>
      <c r="GG695" s="35"/>
      <c r="GH695" s="35"/>
      <c r="GI695" s="35"/>
      <c r="GJ695" s="35"/>
      <c r="GK695" s="35"/>
      <c r="GL695" s="35"/>
      <c r="GM695" s="35"/>
      <c r="GN695" s="35"/>
      <c r="GO695" s="35"/>
      <c r="GP695" s="35"/>
      <c r="GQ695" s="35"/>
      <c r="GR695" s="35"/>
      <c r="GS695" s="35"/>
      <c r="GT695" s="35"/>
      <c r="GU695" s="35"/>
      <c r="GV695" s="35"/>
      <c r="GW695" s="35"/>
      <c r="GX695" s="35"/>
      <c r="GY695" s="35"/>
      <c r="GZ695" s="35"/>
      <c r="HA695" s="35"/>
    </row>
    <row r="696" spans="1:209" s="39" customFormat="1" x14ac:dyDescent="0.25">
      <c r="A696" s="127"/>
      <c r="B696" s="150"/>
      <c r="C696" s="150"/>
      <c r="D696" s="151"/>
      <c r="E696" s="151"/>
      <c r="F696" s="151"/>
      <c r="G696" s="151"/>
      <c r="H696" s="151"/>
      <c r="I696" s="150"/>
      <c r="J696" s="127"/>
      <c r="K696" s="127"/>
      <c r="L696" s="154"/>
      <c r="M696" s="154"/>
      <c r="N696" s="154"/>
      <c r="O696" s="156"/>
      <c r="P696" s="156"/>
      <c r="Q696" s="157"/>
      <c r="R696" s="154"/>
      <c r="S696" s="154"/>
      <c r="T696" s="154"/>
      <c r="U696" s="156"/>
      <c r="V696" s="156"/>
      <c r="W696" s="127"/>
      <c r="X696" s="154"/>
      <c r="Y696" s="154"/>
      <c r="Z696" s="154"/>
      <c r="AA696" s="156"/>
      <c r="AB696" s="156"/>
      <c r="AC696" s="127"/>
      <c r="AD696" s="127"/>
      <c r="AE696" s="162"/>
      <c r="AF696" s="159"/>
      <c r="AG696" s="159"/>
      <c r="AH696" s="160"/>
      <c r="AI696" s="159"/>
      <c r="AJ696" s="159"/>
      <c r="AK696" s="159"/>
      <c r="AL696" s="160"/>
      <c r="AM696" s="159"/>
      <c r="AN696" s="159"/>
      <c r="AO696" s="159"/>
      <c r="AP696" s="44"/>
      <c r="AQ696" s="159"/>
      <c r="AR696" s="159"/>
      <c r="AS696" s="159"/>
      <c r="AT696" s="44"/>
      <c r="AU696" s="159"/>
      <c r="AV696" s="159"/>
      <c r="AW696" s="159"/>
      <c r="AX696" s="44"/>
      <c r="AY696" s="243"/>
      <c r="BA696" s="29"/>
      <c r="BB696" s="40"/>
      <c r="BC696" s="35"/>
      <c r="BD696" s="35"/>
      <c r="BE696" s="35"/>
      <c r="BF696" s="35"/>
      <c r="BG696" s="35"/>
      <c r="BH696" s="35"/>
      <c r="BI696" s="35"/>
      <c r="BJ696" s="35"/>
      <c r="BK696" s="35"/>
      <c r="BL696" s="35"/>
      <c r="BM696" s="35"/>
      <c r="BN696" s="35"/>
      <c r="BO696" s="35"/>
      <c r="BP696" s="44"/>
      <c r="BQ696" s="44"/>
      <c r="BR696" s="44"/>
      <c r="BS696" s="44"/>
      <c r="BT696" s="44"/>
      <c r="BU696" s="159"/>
      <c r="BV696" s="159"/>
      <c r="BW696" s="159"/>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M696" s="35"/>
      <c r="EN696" s="35"/>
      <c r="EO696" s="35"/>
      <c r="EP696" s="35"/>
      <c r="EQ696" s="35"/>
      <c r="ER696" s="35"/>
      <c r="ES696" s="35"/>
      <c r="ET696" s="35"/>
      <c r="EU696" s="35"/>
      <c r="EV696" s="35"/>
      <c r="EW696" s="35"/>
      <c r="EX696" s="35"/>
      <c r="EY696" s="35"/>
      <c r="EZ696" s="35"/>
      <c r="FA696" s="35"/>
      <c r="FB696" s="35"/>
      <c r="FC696" s="35"/>
      <c r="FD696" s="35"/>
      <c r="FE696" s="35"/>
      <c r="FF696" s="35"/>
      <c r="FG696" s="35"/>
      <c r="FH696" s="35"/>
      <c r="FI696" s="35"/>
      <c r="FJ696" s="35"/>
      <c r="FK696" s="35"/>
      <c r="FL696" s="35"/>
      <c r="FM696" s="35"/>
      <c r="FN696" s="35"/>
      <c r="FO696" s="35"/>
      <c r="FP696" s="35"/>
      <c r="FQ696" s="35"/>
      <c r="FR696" s="35"/>
      <c r="FS696" s="35"/>
      <c r="FT696" s="35"/>
      <c r="FU696" s="35"/>
      <c r="FV696" s="35"/>
      <c r="FW696" s="35"/>
      <c r="FX696" s="35"/>
      <c r="FY696" s="35"/>
      <c r="FZ696" s="35"/>
      <c r="GA696" s="35"/>
      <c r="GB696" s="35"/>
      <c r="GC696" s="35"/>
      <c r="GD696" s="35"/>
      <c r="GE696" s="35"/>
      <c r="GF696" s="35"/>
      <c r="GG696" s="35"/>
      <c r="GH696" s="35"/>
      <c r="GI696" s="35"/>
      <c r="GJ696" s="35"/>
      <c r="GK696" s="35"/>
      <c r="GL696" s="35"/>
      <c r="GM696" s="35"/>
      <c r="GN696" s="35"/>
      <c r="GO696" s="35"/>
      <c r="GP696" s="35"/>
      <c r="GQ696" s="35"/>
      <c r="GR696" s="35"/>
      <c r="GS696" s="35"/>
      <c r="GT696" s="35"/>
      <c r="GU696" s="35"/>
      <c r="GV696" s="35"/>
      <c r="GW696" s="35"/>
      <c r="GX696" s="35"/>
      <c r="GY696" s="35"/>
      <c r="GZ696" s="35"/>
      <c r="HA696" s="35"/>
    </row>
    <row r="697" spans="1:209" s="39" customFormat="1" x14ac:dyDescent="0.25">
      <c r="A697" s="127"/>
      <c r="B697" s="150"/>
      <c r="C697" s="150"/>
      <c r="D697" s="151"/>
      <c r="E697" s="151"/>
      <c r="F697" s="151"/>
      <c r="G697" s="151"/>
      <c r="H697" s="151"/>
      <c r="I697" s="150"/>
      <c r="J697" s="127"/>
      <c r="K697" s="127"/>
      <c r="L697" s="154"/>
      <c r="M697" s="154"/>
      <c r="N697" s="154"/>
      <c r="O697" s="156"/>
      <c r="P697" s="156"/>
      <c r="Q697" s="157"/>
      <c r="R697" s="154"/>
      <c r="S697" s="154"/>
      <c r="T697" s="154"/>
      <c r="U697" s="156"/>
      <c r="V697" s="156"/>
      <c r="W697" s="127"/>
      <c r="X697" s="154"/>
      <c r="Y697" s="154"/>
      <c r="Z697" s="154"/>
      <c r="AA697" s="156"/>
      <c r="AB697" s="156"/>
      <c r="AC697" s="127"/>
      <c r="AD697" s="127"/>
      <c r="AE697" s="162"/>
      <c r="AF697" s="159"/>
      <c r="AG697" s="159"/>
      <c r="AH697" s="160"/>
      <c r="AI697" s="159"/>
      <c r="AJ697" s="159"/>
      <c r="AK697" s="159"/>
      <c r="AL697" s="160"/>
      <c r="AM697" s="159"/>
      <c r="AN697" s="159"/>
      <c r="AO697" s="159"/>
      <c r="AP697" s="44"/>
      <c r="AQ697" s="159"/>
      <c r="AR697" s="159"/>
      <c r="AS697" s="159"/>
      <c r="AT697" s="44"/>
      <c r="AU697" s="159"/>
      <c r="AV697" s="159"/>
      <c r="AW697" s="159"/>
      <c r="AX697" s="44"/>
      <c r="AY697" s="243"/>
      <c r="BA697" s="29"/>
      <c r="BB697" s="40"/>
      <c r="BC697" s="35"/>
      <c r="BD697" s="35"/>
      <c r="BE697" s="35"/>
      <c r="BF697" s="35"/>
      <c r="BG697" s="35"/>
      <c r="BH697" s="35"/>
      <c r="BI697" s="35"/>
      <c r="BJ697" s="35"/>
      <c r="BK697" s="35"/>
      <c r="BL697" s="35"/>
      <c r="BM697" s="35"/>
      <c r="BN697" s="35"/>
      <c r="BO697" s="35"/>
      <c r="BP697" s="44"/>
      <c r="BQ697" s="44"/>
      <c r="BR697" s="44"/>
      <c r="BS697" s="44"/>
      <c r="BT697" s="44"/>
      <c r="BU697" s="159"/>
      <c r="BV697" s="159"/>
      <c r="BW697" s="159"/>
      <c r="BX697" s="35"/>
      <c r="BY697" s="35"/>
      <c r="BZ697" s="35"/>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c r="DO697" s="35"/>
      <c r="DP697" s="35"/>
      <c r="DQ697" s="35"/>
      <c r="DR697" s="35"/>
      <c r="DS697" s="35"/>
      <c r="DT697" s="35"/>
      <c r="DU697" s="35"/>
      <c r="DV697" s="35"/>
      <c r="DW697" s="35"/>
      <c r="DX697" s="35"/>
      <c r="DY697" s="35"/>
      <c r="DZ697" s="35"/>
      <c r="EA697" s="35"/>
      <c r="EB697" s="35"/>
      <c r="EC697" s="35"/>
      <c r="ED697" s="35"/>
      <c r="EE697" s="35"/>
      <c r="EF697" s="35"/>
      <c r="EG697" s="35"/>
      <c r="EH697" s="35"/>
      <c r="EI697" s="35"/>
      <c r="EJ697" s="35"/>
      <c r="EK697" s="35"/>
      <c r="EL697" s="35"/>
      <c r="EM697" s="35"/>
      <c r="EN697" s="35"/>
      <c r="EO697" s="35"/>
      <c r="EP697" s="35"/>
      <c r="EQ697" s="35"/>
      <c r="ER697" s="35"/>
      <c r="ES697" s="35"/>
      <c r="ET697" s="35"/>
      <c r="EU697" s="35"/>
      <c r="EV697" s="35"/>
      <c r="EW697" s="35"/>
      <c r="EX697" s="35"/>
      <c r="EY697" s="35"/>
      <c r="EZ697" s="35"/>
      <c r="FA697" s="35"/>
      <c r="FB697" s="35"/>
      <c r="FC697" s="35"/>
      <c r="FD697" s="35"/>
      <c r="FE697" s="35"/>
      <c r="FF697" s="35"/>
      <c r="FG697" s="35"/>
      <c r="FH697" s="35"/>
      <c r="FI697" s="35"/>
      <c r="FJ697" s="35"/>
      <c r="FK697" s="35"/>
      <c r="FL697" s="35"/>
      <c r="FM697" s="35"/>
      <c r="FN697" s="35"/>
      <c r="FO697" s="35"/>
      <c r="FP697" s="35"/>
      <c r="FQ697" s="35"/>
      <c r="FR697" s="35"/>
      <c r="FS697" s="35"/>
      <c r="FT697" s="35"/>
      <c r="FU697" s="35"/>
      <c r="FV697" s="35"/>
      <c r="FW697" s="35"/>
      <c r="FX697" s="35"/>
      <c r="FY697" s="35"/>
      <c r="FZ697" s="35"/>
      <c r="GA697" s="35"/>
      <c r="GB697" s="35"/>
      <c r="GC697" s="35"/>
      <c r="GD697" s="35"/>
      <c r="GE697" s="35"/>
      <c r="GF697" s="35"/>
      <c r="GG697" s="35"/>
      <c r="GH697" s="35"/>
      <c r="GI697" s="35"/>
      <c r="GJ697" s="35"/>
      <c r="GK697" s="35"/>
      <c r="GL697" s="35"/>
      <c r="GM697" s="35"/>
      <c r="GN697" s="35"/>
      <c r="GO697" s="35"/>
      <c r="GP697" s="35"/>
      <c r="GQ697" s="35"/>
      <c r="GR697" s="35"/>
      <c r="GS697" s="35"/>
      <c r="GT697" s="35"/>
      <c r="GU697" s="35"/>
      <c r="GV697" s="35"/>
      <c r="GW697" s="35"/>
      <c r="GX697" s="35"/>
      <c r="GY697" s="35"/>
      <c r="GZ697" s="35"/>
      <c r="HA697" s="35"/>
    </row>
    <row r="698" spans="1:209" s="39" customFormat="1" x14ac:dyDescent="0.25">
      <c r="A698" s="127"/>
      <c r="B698" s="150"/>
      <c r="C698" s="150"/>
      <c r="D698" s="151"/>
      <c r="E698" s="151"/>
      <c r="F698" s="151"/>
      <c r="G698" s="151"/>
      <c r="H698" s="151"/>
      <c r="I698" s="150"/>
      <c r="J698" s="127"/>
      <c r="K698" s="127"/>
      <c r="L698" s="154"/>
      <c r="M698" s="154"/>
      <c r="N698" s="154"/>
      <c r="O698" s="156"/>
      <c r="P698" s="156"/>
      <c r="Q698" s="157"/>
      <c r="R698" s="154"/>
      <c r="S698" s="154"/>
      <c r="T698" s="154"/>
      <c r="U698" s="156"/>
      <c r="V698" s="156"/>
      <c r="W698" s="127"/>
      <c r="X698" s="154"/>
      <c r="Y698" s="154"/>
      <c r="Z698" s="154"/>
      <c r="AA698" s="156"/>
      <c r="AB698" s="156"/>
      <c r="AC698" s="127"/>
      <c r="AD698" s="127"/>
      <c r="AE698" s="162"/>
      <c r="AF698" s="159"/>
      <c r="AG698" s="159"/>
      <c r="AH698" s="160"/>
      <c r="AI698" s="159"/>
      <c r="AJ698" s="159"/>
      <c r="AK698" s="159"/>
      <c r="AL698" s="160"/>
      <c r="AM698" s="159"/>
      <c r="AN698" s="159"/>
      <c r="AO698" s="159"/>
      <c r="AP698" s="44"/>
      <c r="AQ698" s="159"/>
      <c r="AR698" s="159"/>
      <c r="AS698" s="159"/>
      <c r="AT698" s="44"/>
      <c r="AU698" s="159"/>
      <c r="AV698" s="159"/>
      <c r="AW698" s="159"/>
      <c r="AX698" s="44"/>
      <c r="AY698" s="243"/>
      <c r="BA698" s="29"/>
      <c r="BB698" s="40"/>
      <c r="BC698" s="35"/>
      <c r="BD698" s="35"/>
      <c r="BE698" s="35"/>
      <c r="BF698" s="35"/>
      <c r="BG698" s="35"/>
      <c r="BH698" s="35"/>
      <c r="BI698" s="35"/>
      <c r="BJ698" s="35"/>
      <c r="BK698" s="35"/>
      <c r="BL698" s="35"/>
      <c r="BM698" s="35"/>
      <c r="BN698" s="35"/>
      <c r="BO698" s="35"/>
      <c r="BP698" s="44"/>
      <c r="BQ698" s="44"/>
      <c r="BR698" s="44"/>
      <c r="BS698" s="44"/>
      <c r="BT698" s="44"/>
      <c r="BU698" s="159"/>
      <c r="BV698" s="159"/>
      <c r="BW698" s="159"/>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5"/>
      <c r="EJ698" s="35"/>
      <c r="EK698" s="35"/>
      <c r="EL698" s="35"/>
      <c r="EM698" s="35"/>
      <c r="EN698" s="35"/>
      <c r="EO698" s="35"/>
      <c r="EP698" s="35"/>
      <c r="EQ698" s="35"/>
      <c r="ER698" s="35"/>
      <c r="ES698" s="35"/>
      <c r="ET698" s="35"/>
      <c r="EU698" s="35"/>
      <c r="EV698" s="35"/>
      <c r="EW698" s="35"/>
      <c r="EX698" s="35"/>
      <c r="EY698" s="35"/>
      <c r="EZ698" s="35"/>
      <c r="FA698" s="35"/>
      <c r="FB698" s="35"/>
      <c r="FC698" s="35"/>
      <c r="FD698" s="35"/>
      <c r="FE698" s="35"/>
      <c r="FF698" s="35"/>
      <c r="FG698" s="35"/>
      <c r="FH698" s="35"/>
      <c r="FI698" s="35"/>
      <c r="FJ698" s="35"/>
      <c r="FK698" s="35"/>
      <c r="FL698" s="35"/>
      <c r="FM698" s="35"/>
      <c r="FN698" s="35"/>
      <c r="FO698" s="35"/>
      <c r="FP698" s="35"/>
      <c r="FQ698" s="35"/>
      <c r="FR698" s="35"/>
      <c r="FS698" s="35"/>
      <c r="FT698" s="35"/>
      <c r="FU698" s="35"/>
      <c r="FV698" s="35"/>
      <c r="FW698" s="35"/>
      <c r="FX698" s="35"/>
      <c r="FY698" s="35"/>
      <c r="FZ698" s="35"/>
      <c r="GA698" s="35"/>
      <c r="GB698" s="35"/>
      <c r="GC698" s="35"/>
      <c r="GD698" s="35"/>
      <c r="GE698" s="35"/>
      <c r="GF698" s="35"/>
      <c r="GG698" s="35"/>
      <c r="GH698" s="35"/>
      <c r="GI698" s="35"/>
      <c r="GJ698" s="35"/>
      <c r="GK698" s="35"/>
      <c r="GL698" s="35"/>
      <c r="GM698" s="35"/>
      <c r="GN698" s="35"/>
      <c r="GO698" s="35"/>
      <c r="GP698" s="35"/>
      <c r="GQ698" s="35"/>
      <c r="GR698" s="35"/>
      <c r="GS698" s="35"/>
      <c r="GT698" s="35"/>
      <c r="GU698" s="35"/>
      <c r="GV698" s="35"/>
      <c r="GW698" s="35"/>
      <c r="GX698" s="35"/>
      <c r="GY698" s="35"/>
      <c r="GZ698" s="35"/>
      <c r="HA698" s="35"/>
    </row>
    <row r="699" spans="1:209" s="39" customFormat="1" x14ac:dyDescent="0.25">
      <c r="A699" s="127"/>
      <c r="B699" s="150"/>
      <c r="C699" s="150"/>
      <c r="D699" s="151"/>
      <c r="E699" s="151"/>
      <c r="F699" s="151"/>
      <c r="G699" s="151"/>
      <c r="H699" s="151"/>
      <c r="I699" s="150"/>
      <c r="J699" s="127"/>
      <c r="K699" s="127"/>
      <c r="L699" s="154"/>
      <c r="M699" s="154"/>
      <c r="N699" s="154"/>
      <c r="O699" s="156"/>
      <c r="P699" s="156"/>
      <c r="Q699" s="157"/>
      <c r="R699" s="154"/>
      <c r="S699" s="154"/>
      <c r="T699" s="154"/>
      <c r="U699" s="156"/>
      <c r="V699" s="156"/>
      <c r="W699" s="127"/>
      <c r="X699" s="154"/>
      <c r="Y699" s="154"/>
      <c r="Z699" s="154"/>
      <c r="AA699" s="156"/>
      <c r="AB699" s="156"/>
      <c r="AC699" s="127"/>
      <c r="AD699" s="127"/>
      <c r="AE699" s="162"/>
      <c r="AF699" s="159"/>
      <c r="AG699" s="159"/>
      <c r="AH699" s="160"/>
      <c r="AI699" s="159"/>
      <c r="AJ699" s="159"/>
      <c r="AK699" s="159"/>
      <c r="AL699" s="160"/>
      <c r="AM699" s="159"/>
      <c r="AN699" s="159"/>
      <c r="AO699" s="159"/>
      <c r="AP699" s="44"/>
      <c r="AQ699" s="159"/>
      <c r="AR699" s="159"/>
      <c r="AS699" s="159"/>
      <c r="AT699" s="44"/>
      <c r="AU699" s="159"/>
      <c r="AV699" s="159"/>
      <c r="AW699" s="159"/>
      <c r="AX699" s="44"/>
      <c r="AY699" s="243"/>
      <c r="BA699" s="29"/>
      <c r="BB699" s="40"/>
      <c r="BC699" s="35"/>
      <c r="BD699" s="35"/>
      <c r="BE699" s="35"/>
      <c r="BF699" s="35"/>
      <c r="BG699" s="35"/>
      <c r="BH699" s="35"/>
      <c r="BI699" s="35"/>
      <c r="BJ699" s="35"/>
      <c r="BK699" s="35"/>
      <c r="BL699" s="35"/>
      <c r="BM699" s="35"/>
      <c r="BN699" s="35"/>
      <c r="BO699" s="35"/>
      <c r="BP699" s="44"/>
      <c r="BQ699" s="44"/>
      <c r="BR699" s="44"/>
      <c r="BS699" s="44"/>
      <c r="BT699" s="44"/>
      <c r="BU699" s="159"/>
      <c r="BV699" s="159"/>
      <c r="BW699" s="159"/>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5"/>
      <c r="EK699" s="35"/>
      <c r="EL699" s="35"/>
      <c r="EM699" s="35"/>
      <c r="EN699" s="35"/>
      <c r="EO699" s="35"/>
      <c r="EP699" s="35"/>
      <c r="EQ699" s="35"/>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c r="FZ699" s="35"/>
      <c r="GA699" s="35"/>
      <c r="GB699" s="35"/>
      <c r="GC699" s="35"/>
      <c r="GD699" s="35"/>
      <c r="GE699" s="35"/>
      <c r="GF699" s="35"/>
      <c r="GG699" s="35"/>
      <c r="GH699" s="35"/>
      <c r="GI699" s="35"/>
      <c r="GJ699" s="35"/>
      <c r="GK699" s="35"/>
      <c r="GL699" s="35"/>
      <c r="GM699" s="35"/>
      <c r="GN699" s="35"/>
      <c r="GO699" s="35"/>
      <c r="GP699" s="35"/>
      <c r="GQ699" s="35"/>
      <c r="GR699" s="35"/>
      <c r="GS699" s="35"/>
      <c r="GT699" s="35"/>
      <c r="GU699" s="35"/>
      <c r="GV699" s="35"/>
      <c r="GW699" s="35"/>
      <c r="GX699" s="35"/>
      <c r="GY699" s="35"/>
      <c r="GZ699" s="35"/>
      <c r="HA699" s="35"/>
    </row>
    <row r="700" spans="1:209" s="39" customFormat="1" x14ac:dyDescent="0.25">
      <c r="A700" s="127"/>
      <c r="B700" s="150"/>
      <c r="C700" s="150"/>
      <c r="D700" s="151"/>
      <c r="E700" s="151"/>
      <c r="F700" s="151"/>
      <c r="G700" s="151"/>
      <c r="H700" s="151"/>
      <c r="I700" s="150"/>
      <c r="J700" s="127"/>
      <c r="K700" s="127"/>
      <c r="L700" s="154"/>
      <c r="M700" s="154"/>
      <c r="N700" s="154"/>
      <c r="O700" s="156"/>
      <c r="P700" s="156"/>
      <c r="Q700" s="157"/>
      <c r="R700" s="154"/>
      <c r="S700" s="154"/>
      <c r="T700" s="154"/>
      <c r="U700" s="156"/>
      <c r="V700" s="156"/>
      <c r="W700" s="127"/>
      <c r="X700" s="154"/>
      <c r="Y700" s="154"/>
      <c r="Z700" s="154"/>
      <c r="AA700" s="156"/>
      <c r="AB700" s="156"/>
      <c r="AC700" s="127"/>
      <c r="AD700" s="127"/>
      <c r="AE700" s="162"/>
      <c r="AF700" s="159"/>
      <c r="AG700" s="159"/>
      <c r="AH700" s="160"/>
      <c r="AI700" s="159"/>
      <c r="AJ700" s="159"/>
      <c r="AK700" s="159"/>
      <c r="AL700" s="160"/>
      <c r="AM700" s="159"/>
      <c r="AN700" s="159"/>
      <c r="AO700" s="159"/>
      <c r="AP700" s="44"/>
      <c r="AQ700" s="159"/>
      <c r="AR700" s="159"/>
      <c r="AS700" s="159"/>
      <c r="AT700" s="44"/>
      <c r="AU700" s="159"/>
      <c r="AV700" s="159"/>
      <c r="AW700" s="159"/>
      <c r="AX700" s="44"/>
      <c r="AY700" s="243"/>
      <c r="BA700" s="29"/>
      <c r="BB700" s="40"/>
      <c r="BC700" s="35"/>
      <c r="BD700" s="35"/>
      <c r="BE700" s="35"/>
      <c r="BF700" s="35"/>
      <c r="BG700" s="35"/>
      <c r="BH700" s="35"/>
      <c r="BI700" s="35"/>
      <c r="BJ700" s="35"/>
      <c r="BK700" s="35"/>
      <c r="BL700" s="35"/>
      <c r="BM700" s="35"/>
      <c r="BN700" s="35"/>
      <c r="BO700" s="35"/>
      <c r="BP700" s="44"/>
      <c r="BQ700" s="44"/>
      <c r="BR700" s="44"/>
      <c r="BS700" s="44"/>
      <c r="BT700" s="44"/>
      <c r="BU700" s="159"/>
      <c r="BV700" s="159"/>
      <c r="BW700" s="159"/>
      <c r="BX700" s="35"/>
      <c r="BY700" s="35"/>
      <c r="BZ700" s="35"/>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5"/>
      <c r="ER700" s="35"/>
      <c r="ES700" s="35"/>
      <c r="ET700" s="35"/>
      <c r="EU700" s="35"/>
      <c r="EV700" s="35"/>
      <c r="EW700" s="35"/>
      <c r="EX700" s="35"/>
      <c r="EY700" s="35"/>
      <c r="EZ700" s="35"/>
      <c r="FA700" s="35"/>
      <c r="FB700" s="35"/>
      <c r="FC700" s="35"/>
      <c r="FD700" s="35"/>
      <c r="FE700" s="35"/>
      <c r="FF700" s="35"/>
      <c r="FG700" s="35"/>
      <c r="FH700" s="35"/>
      <c r="FI700" s="35"/>
      <c r="FJ700" s="35"/>
      <c r="FK700" s="35"/>
      <c r="FL700" s="35"/>
      <c r="FM700" s="35"/>
      <c r="FN700" s="35"/>
      <c r="FO700" s="35"/>
      <c r="FP700" s="35"/>
      <c r="FQ700" s="35"/>
      <c r="FR700" s="35"/>
      <c r="FS700" s="35"/>
      <c r="FT700" s="35"/>
      <c r="FU700" s="35"/>
      <c r="FV700" s="35"/>
      <c r="FW700" s="35"/>
      <c r="FX700" s="35"/>
      <c r="FY700" s="35"/>
      <c r="FZ700" s="35"/>
      <c r="GA700" s="35"/>
      <c r="GB700" s="35"/>
      <c r="GC700" s="35"/>
      <c r="GD700" s="35"/>
      <c r="GE700" s="35"/>
      <c r="GF700" s="35"/>
      <c r="GG700" s="35"/>
      <c r="GH700" s="35"/>
      <c r="GI700" s="35"/>
      <c r="GJ700" s="35"/>
      <c r="GK700" s="35"/>
      <c r="GL700" s="35"/>
      <c r="GM700" s="35"/>
      <c r="GN700" s="35"/>
      <c r="GO700" s="35"/>
      <c r="GP700" s="35"/>
      <c r="GQ700" s="35"/>
      <c r="GR700" s="35"/>
      <c r="GS700" s="35"/>
      <c r="GT700" s="35"/>
      <c r="GU700" s="35"/>
      <c r="GV700" s="35"/>
      <c r="GW700" s="35"/>
      <c r="GX700" s="35"/>
      <c r="GY700" s="35"/>
      <c r="GZ700" s="35"/>
      <c r="HA700" s="35"/>
    </row>
    <row r="701" spans="1:209" s="39" customFormat="1" x14ac:dyDescent="0.25">
      <c r="A701" s="127"/>
      <c r="B701" s="150"/>
      <c r="C701" s="150"/>
      <c r="D701" s="151"/>
      <c r="E701" s="151"/>
      <c r="F701" s="151"/>
      <c r="G701" s="151"/>
      <c r="H701" s="151"/>
      <c r="I701" s="150"/>
      <c r="J701" s="127"/>
      <c r="K701" s="127"/>
      <c r="L701" s="154"/>
      <c r="M701" s="154"/>
      <c r="N701" s="154"/>
      <c r="O701" s="156"/>
      <c r="P701" s="156"/>
      <c r="Q701" s="157"/>
      <c r="R701" s="154"/>
      <c r="S701" s="154"/>
      <c r="T701" s="154"/>
      <c r="U701" s="156"/>
      <c r="V701" s="156"/>
      <c r="W701" s="127"/>
      <c r="X701" s="154"/>
      <c r="Y701" s="154"/>
      <c r="Z701" s="154"/>
      <c r="AA701" s="156"/>
      <c r="AB701" s="156"/>
      <c r="AC701" s="127"/>
      <c r="AD701" s="127"/>
      <c r="AE701" s="162"/>
      <c r="AF701" s="159"/>
      <c r="AG701" s="159"/>
      <c r="AH701" s="160"/>
      <c r="AI701" s="159"/>
      <c r="AJ701" s="159"/>
      <c r="AK701" s="159"/>
      <c r="AL701" s="160"/>
      <c r="AM701" s="159"/>
      <c r="AN701" s="159"/>
      <c r="AO701" s="159"/>
      <c r="AP701" s="44"/>
      <c r="AQ701" s="159"/>
      <c r="AR701" s="159"/>
      <c r="AS701" s="159"/>
      <c r="AT701" s="44"/>
      <c r="AU701" s="159"/>
      <c r="AV701" s="159"/>
      <c r="AW701" s="159"/>
      <c r="AX701" s="44"/>
      <c r="AY701" s="243"/>
      <c r="BA701" s="29"/>
      <c r="BB701" s="40"/>
      <c r="BC701" s="35"/>
      <c r="BD701" s="35"/>
      <c r="BE701" s="35"/>
      <c r="BF701" s="35"/>
      <c r="BG701" s="35"/>
      <c r="BH701" s="35"/>
      <c r="BI701" s="35"/>
      <c r="BJ701" s="35"/>
      <c r="BK701" s="35"/>
      <c r="BL701" s="35"/>
      <c r="BM701" s="35"/>
      <c r="BN701" s="35"/>
      <c r="BO701" s="35"/>
      <c r="BP701" s="44"/>
      <c r="BQ701" s="44"/>
      <c r="BR701" s="44"/>
      <c r="BS701" s="44"/>
      <c r="BT701" s="44"/>
      <c r="BU701" s="159"/>
      <c r="BV701" s="159"/>
      <c r="BW701" s="159"/>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5"/>
      <c r="ER701" s="35"/>
      <c r="ES701" s="35"/>
      <c r="ET701" s="35"/>
      <c r="EU701" s="35"/>
      <c r="EV701" s="35"/>
      <c r="EW701" s="35"/>
      <c r="EX701" s="35"/>
      <c r="EY701" s="35"/>
      <c r="EZ701" s="35"/>
      <c r="FA701" s="35"/>
      <c r="FB701" s="35"/>
      <c r="FC701" s="35"/>
      <c r="FD701" s="35"/>
      <c r="FE701" s="35"/>
      <c r="FF701" s="35"/>
      <c r="FG701" s="35"/>
      <c r="FH701" s="35"/>
      <c r="FI701" s="35"/>
      <c r="FJ701" s="35"/>
      <c r="FK701" s="35"/>
      <c r="FL701" s="35"/>
      <c r="FM701" s="35"/>
      <c r="FN701" s="35"/>
      <c r="FO701" s="35"/>
      <c r="FP701" s="35"/>
      <c r="FQ701" s="35"/>
      <c r="FR701" s="35"/>
      <c r="FS701" s="35"/>
      <c r="FT701" s="35"/>
      <c r="FU701" s="35"/>
      <c r="FV701" s="35"/>
      <c r="FW701" s="35"/>
      <c r="FX701" s="35"/>
      <c r="FY701" s="35"/>
      <c r="FZ701" s="35"/>
      <c r="GA701" s="35"/>
      <c r="GB701" s="35"/>
      <c r="GC701" s="35"/>
      <c r="GD701" s="35"/>
      <c r="GE701" s="35"/>
      <c r="GF701" s="35"/>
      <c r="GG701" s="35"/>
      <c r="GH701" s="35"/>
      <c r="GI701" s="35"/>
      <c r="GJ701" s="35"/>
      <c r="GK701" s="35"/>
      <c r="GL701" s="35"/>
      <c r="GM701" s="35"/>
      <c r="GN701" s="35"/>
      <c r="GO701" s="35"/>
      <c r="GP701" s="35"/>
      <c r="GQ701" s="35"/>
      <c r="GR701" s="35"/>
      <c r="GS701" s="35"/>
      <c r="GT701" s="35"/>
      <c r="GU701" s="35"/>
      <c r="GV701" s="35"/>
      <c r="GW701" s="35"/>
      <c r="GX701" s="35"/>
      <c r="GY701" s="35"/>
      <c r="GZ701" s="35"/>
      <c r="HA701" s="35"/>
    </row>
    <row r="702" spans="1:209" s="39" customFormat="1" x14ac:dyDescent="0.25">
      <c r="A702" s="127"/>
      <c r="B702" s="150"/>
      <c r="C702" s="150"/>
      <c r="D702" s="151"/>
      <c r="E702" s="151"/>
      <c r="F702" s="151"/>
      <c r="G702" s="151"/>
      <c r="H702" s="151"/>
      <c r="I702" s="150"/>
      <c r="J702" s="127"/>
      <c r="K702" s="127"/>
      <c r="L702" s="154"/>
      <c r="M702" s="154"/>
      <c r="N702" s="154"/>
      <c r="O702" s="156"/>
      <c r="P702" s="156"/>
      <c r="Q702" s="157"/>
      <c r="R702" s="154"/>
      <c r="S702" s="154"/>
      <c r="T702" s="154"/>
      <c r="U702" s="156"/>
      <c r="V702" s="156"/>
      <c r="W702" s="127"/>
      <c r="X702" s="154"/>
      <c r="Y702" s="154"/>
      <c r="Z702" s="154"/>
      <c r="AA702" s="156"/>
      <c r="AB702" s="156"/>
      <c r="AC702" s="127"/>
      <c r="AD702" s="127"/>
      <c r="AE702" s="162"/>
      <c r="AF702" s="159"/>
      <c r="AG702" s="159"/>
      <c r="AH702" s="160"/>
      <c r="AI702" s="159"/>
      <c r="AJ702" s="159"/>
      <c r="AK702" s="159"/>
      <c r="AL702" s="160"/>
      <c r="AM702" s="159"/>
      <c r="AN702" s="159"/>
      <c r="AO702" s="159"/>
      <c r="AP702" s="44"/>
      <c r="AQ702" s="159"/>
      <c r="AR702" s="159"/>
      <c r="AS702" s="159"/>
      <c r="AT702" s="44"/>
      <c r="AU702" s="159"/>
      <c r="AV702" s="159"/>
      <c r="AW702" s="159"/>
      <c r="AX702" s="44"/>
      <c r="AY702" s="243"/>
      <c r="BA702" s="29"/>
      <c r="BB702" s="40"/>
      <c r="BC702" s="35"/>
      <c r="BD702" s="35"/>
      <c r="BE702" s="35"/>
      <c r="BF702" s="35"/>
      <c r="BG702" s="35"/>
      <c r="BH702" s="35"/>
      <c r="BI702" s="35"/>
      <c r="BJ702" s="35"/>
      <c r="BK702" s="35"/>
      <c r="BL702" s="35"/>
      <c r="BM702" s="35"/>
      <c r="BN702" s="35"/>
      <c r="BO702" s="35"/>
      <c r="BP702" s="44"/>
      <c r="BQ702" s="44"/>
      <c r="BR702" s="44"/>
      <c r="BS702" s="44"/>
      <c r="BT702" s="44"/>
      <c r="BU702" s="159"/>
      <c r="BV702" s="159"/>
      <c r="BW702" s="159"/>
      <c r="BX702" s="35"/>
      <c r="BY702" s="35"/>
      <c r="BZ702" s="35"/>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c r="EK702" s="35"/>
      <c r="EL702" s="35"/>
      <c r="EM702" s="35"/>
      <c r="EN702" s="35"/>
      <c r="EO702" s="35"/>
      <c r="EP702" s="35"/>
      <c r="EQ702" s="35"/>
      <c r="ER702" s="35"/>
      <c r="ES702" s="35"/>
      <c r="ET702" s="35"/>
      <c r="EU702" s="35"/>
      <c r="EV702" s="35"/>
      <c r="EW702" s="35"/>
      <c r="EX702" s="35"/>
      <c r="EY702" s="35"/>
      <c r="EZ702" s="35"/>
      <c r="FA702" s="35"/>
      <c r="FB702" s="35"/>
      <c r="FC702" s="35"/>
      <c r="FD702" s="35"/>
      <c r="FE702" s="35"/>
      <c r="FF702" s="35"/>
      <c r="FG702" s="35"/>
      <c r="FH702" s="35"/>
      <c r="FI702" s="35"/>
      <c r="FJ702" s="35"/>
      <c r="FK702" s="35"/>
      <c r="FL702" s="35"/>
      <c r="FM702" s="35"/>
      <c r="FN702" s="35"/>
      <c r="FO702" s="35"/>
      <c r="FP702" s="35"/>
      <c r="FQ702" s="35"/>
      <c r="FR702" s="35"/>
      <c r="FS702" s="35"/>
      <c r="FT702" s="35"/>
      <c r="FU702" s="35"/>
      <c r="FV702" s="35"/>
      <c r="FW702" s="35"/>
      <c r="FX702" s="35"/>
      <c r="FY702" s="35"/>
      <c r="FZ702" s="35"/>
      <c r="GA702" s="35"/>
      <c r="GB702" s="35"/>
      <c r="GC702" s="35"/>
      <c r="GD702" s="35"/>
      <c r="GE702" s="35"/>
      <c r="GF702" s="35"/>
      <c r="GG702" s="35"/>
      <c r="GH702" s="35"/>
      <c r="GI702" s="35"/>
      <c r="GJ702" s="35"/>
      <c r="GK702" s="35"/>
      <c r="GL702" s="35"/>
      <c r="GM702" s="35"/>
      <c r="GN702" s="35"/>
      <c r="GO702" s="35"/>
      <c r="GP702" s="35"/>
      <c r="GQ702" s="35"/>
      <c r="GR702" s="35"/>
      <c r="GS702" s="35"/>
      <c r="GT702" s="35"/>
      <c r="GU702" s="35"/>
      <c r="GV702" s="35"/>
      <c r="GW702" s="35"/>
      <c r="GX702" s="35"/>
      <c r="GY702" s="35"/>
      <c r="GZ702" s="35"/>
      <c r="HA702" s="35"/>
    </row>
    <row r="703" spans="1:209" s="39" customFormat="1" x14ac:dyDescent="0.25">
      <c r="A703" s="127"/>
      <c r="B703" s="150"/>
      <c r="C703" s="150"/>
      <c r="D703" s="151"/>
      <c r="E703" s="151"/>
      <c r="F703" s="151"/>
      <c r="G703" s="151"/>
      <c r="H703" s="151"/>
      <c r="I703" s="150"/>
      <c r="J703" s="127"/>
      <c r="K703" s="127"/>
      <c r="L703" s="154"/>
      <c r="M703" s="154"/>
      <c r="N703" s="154"/>
      <c r="O703" s="156"/>
      <c r="P703" s="156"/>
      <c r="Q703" s="157"/>
      <c r="R703" s="154"/>
      <c r="S703" s="154"/>
      <c r="T703" s="154"/>
      <c r="U703" s="156"/>
      <c r="V703" s="156"/>
      <c r="W703" s="127"/>
      <c r="X703" s="154"/>
      <c r="Y703" s="154"/>
      <c r="Z703" s="154"/>
      <c r="AA703" s="156"/>
      <c r="AB703" s="156"/>
      <c r="AC703" s="127"/>
      <c r="AD703" s="127"/>
      <c r="AE703" s="162"/>
      <c r="AF703" s="159"/>
      <c r="AG703" s="159"/>
      <c r="AH703" s="160"/>
      <c r="AI703" s="159"/>
      <c r="AJ703" s="159"/>
      <c r="AK703" s="159"/>
      <c r="AL703" s="160"/>
      <c r="AM703" s="159"/>
      <c r="AN703" s="159"/>
      <c r="AO703" s="159"/>
      <c r="AP703" s="44"/>
      <c r="AQ703" s="159"/>
      <c r="AR703" s="159"/>
      <c r="AS703" s="159"/>
      <c r="AT703" s="44"/>
      <c r="AU703" s="159"/>
      <c r="AV703" s="159"/>
      <c r="AW703" s="159"/>
      <c r="AX703" s="44"/>
      <c r="AY703" s="243"/>
      <c r="BA703" s="29"/>
      <c r="BB703" s="40"/>
      <c r="BC703" s="35"/>
      <c r="BD703" s="35"/>
      <c r="BE703" s="35"/>
      <c r="BF703" s="35"/>
      <c r="BG703" s="35"/>
      <c r="BH703" s="35"/>
      <c r="BI703" s="35"/>
      <c r="BJ703" s="35"/>
      <c r="BK703" s="35"/>
      <c r="BL703" s="35"/>
      <c r="BM703" s="35"/>
      <c r="BN703" s="35"/>
      <c r="BO703" s="35"/>
      <c r="BP703" s="44"/>
      <c r="BQ703" s="44"/>
      <c r="BR703" s="44"/>
      <c r="BS703" s="44"/>
      <c r="BT703" s="44"/>
      <c r="BU703" s="159"/>
      <c r="BV703" s="159"/>
      <c r="BW703" s="159"/>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5"/>
      <c r="ER703" s="35"/>
      <c r="ES703" s="35"/>
      <c r="ET703" s="35"/>
      <c r="EU703" s="35"/>
      <c r="EV703" s="35"/>
      <c r="EW703" s="35"/>
      <c r="EX703" s="35"/>
      <c r="EY703" s="35"/>
      <c r="EZ703" s="35"/>
      <c r="FA703" s="35"/>
      <c r="FB703" s="35"/>
      <c r="FC703" s="35"/>
      <c r="FD703" s="35"/>
      <c r="FE703" s="35"/>
      <c r="FF703" s="35"/>
      <c r="FG703" s="35"/>
      <c r="FH703" s="35"/>
      <c r="FI703" s="35"/>
      <c r="FJ703" s="35"/>
      <c r="FK703" s="35"/>
      <c r="FL703" s="35"/>
      <c r="FM703" s="35"/>
      <c r="FN703" s="35"/>
      <c r="FO703" s="35"/>
      <c r="FP703" s="35"/>
      <c r="FQ703" s="35"/>
      <c r="FR703" s="35"/>
      <c r="FS703" s="35"/>
      <c r="FT703" s="35"/>
      <c r="FU703" s="35"/>
      <c r="FV703" s="35"/>
      <c r="FW703" s="35"/>
      <c r="FX703" s="35"/>
      <c r="FY703" s="35"/>
      <c r="FZ703" s="35"/>
      <c r="GA703" s="35"/>
      <c r="GB703" s="35"/>
      <c r="GC703" s="35"/>
      <c r="GD703" s="35"/>
      <c r="GE703" s="35"/>
      <c r="GF703" s="35"/>
      <c r="GG703" s="35"/>
      <c r="GH703" s="35"/>
      <c r="GI703" s="35"/>
      <c r="GJ703" s="35"/>
      <c r="GK703" s="35"/>
      <c r="GL703" s="35"/>
      <c r="GM703" s="35"/>
      <c r="GN703" s="35"/>
      <c r="GO703" s="35"/>
      <c r="GP703" s="35"/>
      <c r="GQ703" s="35"/>
      <c r="GR703" s="35"/>
      <c r="GS703" s="35"/>
      <c r="GT703" s="35"/>
      <c r="GU703" s="35"/>
      <c r="GV703" s="35"/>
      <c r="GW703" s="35"/>
      <c r="GX703" s="35"/>
      <c r="GY703" s="35"/>
      <c r="GZ703" s="35"/>
      <c r="HA703" s="35"/>
    </row>
    <row r="704" spans="1:209" s="39" customFormat="1" x14ac:dyDescent="0.25">
      <c r="A704" s="127"/>
      <c r="B704" s="150"/>
      <c r="C704" s="150"/>
      <c r="D704" s="151"/>
      <c r="E704" s="151"/>
      <c r="F704" s="151"/>
      <c r="G704" s="151"/>
      <c r="H704" s="151"/>
      <c r="I704" s="150"/>
      <c r="J704" s="127"/>
      <c r="K704" s="127"/>
      <c r="L704" s="154"/>
      <c r="M704" s="154"/>
      <c r="N704" s="154"/>
      <c r="O704" s="156"/>
      <c r="P704" s="156"/>
      <c r="Q704" s="157"/>
      <c r="R704" s="154"/>
      <c r="S704" s="154"/>
      <c r="T704" s="154"/>
      <c r="U704" s="156"/>
      <c r="V704" s="156"/>
      <c r="W704" s="127"/>
      <c r="X704" s="154"/>
      <c r="Y704" s="154"/>
      <c r="Z704" s="154"/>
      <c r="AA704" s="156"/>
      <c r="AB704" s="156"/>
      <c r="AC704" s="127"/>
      <c r="AD704" s="127"/>
      <c r="AE704" s="162"/>
      <c r="AF704" s="159"/>
      <c r="AG704" s="159"/>
      <c r="AH704" s="160"/>
      <c r="AI704" s="159"/>
      <c r="AJ704" s="159"/>
      <c r="AK704" s="159"/>
      <c r="AL704" s="160"/>
      <c r="AM704" s="159"/>
      <c r="AN704" s="159"/>
      <c r="AO704" s="159"/>
      <c r="AP704" s="44"/>
      <c r="AQ704" s="159"/>
      <c r="AR704" s="159"/>
      <c r="AS704" s="159"/>
      <c r="AT704" s="44"/>
      <c r="AU704" s="159"/>
      <c r="AV704" s="159"/>
      <c r="AW704" s="159"/>
      <c r="AX704" s="44"/>
      <c r="AY704" s="243"/>
      <c r="BA704" s="29"/>
      <c r="BB704" s="40"/>
      <c r="BC704" s="35"/>
      <c r="BD704" s="35"/>
      <c r="BE704" s="35"/>
      <c r="BF704" s="35"/>
      <c r="BG704" s="35"/>
      <c r="BH704" s="35"/>
      <c r="BI704" s="35"/>
      <c r="BJ704" s="35"/>
      <c r="BK704" s="35"/>
      <c r="BL704" s="35"/>
      <c r="BM704" s="35"/>
      <c r="BN704" s="35"/>
      <c r="BO704" s="35"/>
      <c r="BP704" s="44"/>
      <c r="BQ704" s="44"/>
      <c r="BR704" s="44"/>
      <c r="BS704" s="44"/>
      <c r="BT704" s="44"/>
      <c r="BU704" s="159"/>
      <c r="BV704" s="159"/>
      <c r="BW704" s="159"/>
      <c r="BX704" s="35"/>
      <c r="BY704" s="35"/>
      <c r="BZ704" s="35"/>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c r="DO704" s="35"/>
      <c r="DP704" s="35"/>
      <c r="DQ704" s="35"/>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5"/>
      <c r="EQ704" s="35"/>
      <c r="ER704" s="35"/>
      <c r="ES704" s="35"/>
      <c r="ET704" s="35"/>
      <c r="EU704" s="35"/>
      <c r="EV704" s="35"/>
      <c r="EW704" s="35"/>
      <c r="EX704" s="35"/>
      <c r="EY704" s="35"/>
      <c r="EZ704" s="35"/>
      <c r="FA704" s="35"/>
      <c r="FB704" s="35"/>
      <c r="FC704" s="35"/>
      <c r="FD704" s="35"/>
      <c r="FE704" s="35"/>
      <c r="FF704" s="35"/>
      <c r="FG704" s="35"/>
      <c r="FH704" s="35"/>
      <c r="FI704" s="35"/>
      <c r="FJ704" s="35"/>
      <c r="FK704" s="35"/>
      <c r="FL704" s="35"/>
      <c r="FM704" s="35"/>
      <c r="FN704" s="35"/>
      <c r="FO704" s="35"/>
      <c r="FP704" s="35"/>
      <c r="FQ704" s="35"/>
      <c r="FR704" s="35"/>
      <c r="FS704" s="35"/>
      <c r="FT704" s="35"/>
      <c r="FU704" s="35"/>
      <c r="FV704" s="35"/>
      <c r="FW704" s="35"/>
      <c r="FX704" s="35"/>
      <c r="FY704" s="35"/>
      <c r="FZ704" s="35"/>
      <c r="GA704" s="35"/>
      <c r="GB704" s="35"/>
      <c r="GC704" s="35"/>
      <c r="GD704" s="35"/>
      <c r="GE704" s="35"/>
      <c r="GF704" s="35"/>
      <c r="GG704" s="35"/>
      <c r="GH704" s="35"/>
      <c r="GI704" s="35"/>
      <c r="GJ704" s="35"/>
      <c r="GK704" s="35"/>
      <c r="GL704" s="35"/>
      <c r="GM704" s="35"/>
      <c r="GN704" s="35"/>
      <c r="GO704" s="35"/>
      <c r="GP704" s="35"/>
      <c r="GQ704" s="35"/>
      <c r="GR704" s="35"/>
      <c r="GS704" s="35"/>
      <c r="GT704" s="35"/>
      <c r="GU704" s="35"/>
      <c r="GV704" s="35"/>
      <c r="GW704" s="35"/>
      <c r="GX704" s="35"/>
      <c r="GY704" s="35"/>
      <c r="GZ704" s="35"/>
      <c r="HA704" s="35"/>
    </row>
    <row r="705" spans="1:209" s="39" customFormat="1" x14ac:dyDescent="0.25">
      <c r="A705" s="127"/>
      <c r="B705" s="150"/>
      <c r="C705" s="150"/>
      <c r="D705" s="151"/>
      <c r="E705" s="151"/>
      <c r="F705" s="151"/>
      <c r="G705" s="151"/>
      <c r="H705" s="151"/>
      <c r="I705" s="150"/>
      <c r="J705" s="127"/>
      <c r="K705" s="127"/>
      <c r="L705" s="154"/>
      <c r="M705" s="154"/>
      <c r="N705" s="154"/>
      <c r="O705" s="156"/>
      <c r="P705" s="156"/>
      <c r="Q705" s="157"/>
      <c r="R705" s="154"/>
      <c r="S705" s="154"/>
      <c r="T705" s="154"/>
      <c r="U705" s="156"/>
      <c r="V705" s="156"/>
      <c r="W705" s="127"/>
      <c r="X705" s="154"/>
      <c r="Y705" s="154"/>
      <c r="Z705" s="154"/>
      <c r="AA705" s="156"/>
      <c r="AB705" s="156"/>
      <c r="AC705" s="127"/>
      <c r="AD705" s="127"/>
      <c r="AE705" s="162"/>
      <c r="AF705" s="159"/>
      <c r="AG705" s="159"/>
      <c r="AH705" s="160"/>
      <c r="AI705" s="159"/>
      <c r="AJ705" s="159"/>
      <c r="AK705" s="159"/>
      <c r="AL705" s="160"/>
      <c r="AM705" s="159"/>
      <c r="AN705" s="159"/>
      <c r="AO705" s="159"/>
      <c r="AP705" s="44"/>
      <c r="AQ705" s="159"/>
      <c r="AR705" s="159"/>
      <c r="AS705" s="159"/>
      <c r="AT705" s="44"/>
      <c r="AU705" s="159"/>
      <c r="AV705" s="159"/>
      <c r="AW705" s="159"/>
      <c r="AX705" s="44"/>
      <c r="AY705" s="243"/>
      <c r="BA705" s="29"/>
      <c r="BB705" s="40"/>
      <c r="BC705" s="35"/>
      <c r="BD705" s="35"/>
      <c r="BE705" s="35"/>
      <c r="BF705" s="35"/>
      <c r="BG705" s="35"/>
      <c r="BH705" s="35"/>
      <c r="BI705" s="35"/>
      <c r="BJ705" s="35"/>
      <c r="BK705" s="35"/>
      <c r="BL705" s="35"/>
      <c r="BM705" s="35"/>
      <c r="BN705" s="35"/>
      <c r="BO705" s="35"/>
      <c r="BP705" s="44"/>
      <c r="BQ705" s="44"/>
      <c r="BR705" s="44"/>
      <c r="BS705" s="44"/>
      <c r="BT705" s="44"/>
      <c r="BU705" s="159"/>
      <c r="BV705" s="159"/>
      <c r="BW705" s="159"/>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c r="FZ705" s="35"/>
      <c r="GA705" s="35"/>
      <c r="GB705" s="35"/>
      <c r="GC705" s="35"/>
      <c r="GD705" s="35"/>
      <c r="GE705" s="35"/>
      <c r="GF705" s="35"/>
      <c r="GG705" s="35"/>
      <c r="GH705" s="35"/>
      <c r="GI705" s="35"/>
      <c r="GJ705" s="35"/>
      <c r="GK705" s="35"/>
      <c r="GL705" s="35"/>
      <c r="GM705" s="35"/>
      <c r="GN705" s="35"/>
      <c r="GO705" s="35"/>
      <c r="GP705" s="35"/>
      <c r="GQ705" s="35"/>
      <c r="GR705" s="35"/>
      <c r="GS705" s="35"/>
      <c r="GT705" s="35"/>
      <c r="GU705" s="35"/>
      <c r="GV705" s="35"/>
      <c r="GW705" s="35"/>
      <c r="GX705" s="35"/>
      <c r="GY705" s="35"/>
      <c r="GZ705" s="35"/>
      <c r="HA705" s="35"/>
    </row>
    <row r="706" spans="1:209" s="39" customFormat="1" x14ac:dyDescent="0.25">
      <c r="A706" s="127"/>
      <c r="B706" s="150"/>
      <c r="C706" s="150"/>
      <c r="D706" s="151"/>
      <c r="E706" s="151"/>
      <c r="F706" s="151"/>
      <c r="G706" s="151"/>
      <c r="H706" s="151"/>
      <c r="I706" s="150"/>
      <c r="J706" s="127"/>
      <c r="K706" s="127"/>
      <c r="L706" s="154"/>
      <c r="M706" s="154"/>
      <c r="N706" s="154"/>
      <c r="O706" s="156"/>
      <c r="P706" s="156"/>
      <c r="Q706" s="157"/>
      <c r="R706" s="154"/>
      <c r="S706" s="154"/>
      <c r="T706" s="154"/>
      <c r="U706" s="156"/>
      <c r="V706" s="156"/>
      <c r="W706" s="127"/>
      <c r="X706" s="154"/>
      <c r="Y706" s="154"/>
      <c r="Z706" s="154"/>
      <c r="AA706" s="156"/>
      <c r="AB706" s="156"/>
      <c r="AC706" s="127"/>
      <c r="AD706" s="127"/>
      <c r="AE706" s="162"/>
      <c r="AF706" s="159"/>
      <c r="AG706" s="159"/>
      <c r="AH706" s="160"/>
      <c r="AI706" s="159"/>
      <c r="AJ706" s="159"/>
      <c r="AK706" s="159"/>
      <c r="AL706" s="160"/>
      <c r="AM706" s="159"/>
      <c r="AN706" s="159"/>
      <c r="AO706" s="159"/>
      <c r="AP706" s="44"/>
      <c r="AQ706" s="159"/>
      <c r="AR706" s="159"/>
      <c r="AS706" s="159"/>
      <c r="AT706" s="44"/>
      <c r="AU706" s="159"/>
      <c r="AV706" s="159"/>
      <c r="AW706" s="159"/>
      <c r="AX706" s="44"/>
      <c r="AY706" s="243"/>
      <c r="BA706" s="29"/>
      <c r="BB706" s="40"/>
      <c r="BC706" s="35"/>
      <c r="BD706" s="35"/>
      <c r="BE706" s="35"/>
      <c r="BF706" s="35"/>
      <c r="BG706" s="35"/>
      <c r="BH706" s="35"/>
      <c r="BI706" s="35"/>
      <c r="BJ706" s="35"/>
      <c r="BK706" s="35"/>
      <c r="BL706" s="35"/>
      <c r="BM706" s="35"/>
      <c r="BN706" s="35"/>
      <c r="BO706" s="35"/>
      <c r="BP706" s="44"/>
      <c r="BQ706" s="44"/>
      <c r="BR706" s="44"/>
      <c r="BS706" s="44"/>
      <c r="BT706" s="44"/>
      <c r="BU706" s="159"/>
      <c r="BV706" s="159"/>
      <c r="BW706" s="159"/>
      <c r="BX706" s="35"/>
      <c r="BY706" s="35"/>
      <c r="BZ706" s="35"/>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c r="DO706" s="35"/>
      <c r="DP706" s="35"/>
      <c r="DQ706" s="35"/>
      <c r="DR706" s="35"/>
      <c r="DS706" s="35"/>
      <c r="DT706" s="35"/>
      <c r="DU706" s="35"/>
      <c r="DV706" s="35"/>
      <c r="DW706" s="35"/>
      <c r="DX706" s="35"/>
      <c r="DY706" s="35"/>
      <c r="DZ706" s="35"/>
      <c r="EA706" s="35"/>
      <c r="EB706" s="35"/>
      <c r="EC706" s="35"/>
      <c r="ED706" s="35"/>
      <c r="EE706" s="35"/>
      <c r="EF706" s="35"/>
      <c r="EG706" s="35"/>
      <c r="EH706" s="35"/>
      <c r="EI706" s="35"/>
      <c r="EJ706" s="35"/>
      <c r="EK706" s="35"/>
      <c r="EL706" s="35"/>
      <c r="EM706" s="35"/>
      <c r="EN706" s="35"/>
      <c r="EO706" s="35"/>
      <c r="EP706" s="35"/>
      <c r="EQ706" s="35"/>
      <c r="ER706" s="35"/>
      <c r="ES706" s="35"/>
      <c r="ET706" s="35"/>
      <c r="EU706" s="35"/>
      <c r="EV706" s="35"/>
      <c r="EW706" s="35"/>
      <c r="EX706" s="35"/>
      <c r="EY706" s="35"/>
      <c r="EZ706" s="35"/>
      <c r="FA706" s="35"/>
      <c r="FB706" s="35"/>
      <c r="FC706" s="35"/>
      <c r="FD706" s="35"/>
      <c r="FE706" s="35"/>
      <c r="FF706" s="35"/>
      <c r="FG706" s="35"/>
      <c r="FH706" s="35"/>
      <c r="FI706" s="35"/>
      <c r="FJ706" s="35"/>
      <c r="FK706" s="35"/>
      <c r="FL706" s="35"/>
      <c r="FM706" s="35"/>
      <c r="FN706" s="35"/>
      <c r="FO706" s="35"/>
      <c r="FP706" s="35"/>
      <c r="FQ706" s="35"/>
      <c r="FR706" s="35"/>
      <c r="FS706" s="35"/>
      <c r="FT706" s="35"/>
      <c r="FU706" s="35"/>
      <c r="FV706" s="35"/>
      <c r="FW706" s="35"/>
      <c r="FX706" s="35"/>
      <c r="FY706" s="35"/>
      <c r="FZ706" s="35"/>
      <c r="GA706" s="35"/>
      <c r="GB706" s="35"/>
      <c r="GC706" s="35"/>
      <c r="GD706" s="35"/>
      <c r="GE706" s="35"/>
      <c r="GF706" s="35"/>
      <c r="GG706" s="35"/>
      <c r="GH706" s="35"/>
      <c r="GI706" s="35"/>
      <c r="GJ706" s="35"/>
      <c r="GK706" s="35"/>
      <c r="GL706" s="35"/>
      <c r="GM706" s="35"/>
      <c r="GN706" s="35"/>
      <c r="GO706" s="35"/>
      <c r="GP706" s="35"/>
      <c r="GQ706" s="35"/>
      <c r="GR706" s="35"/>
      <c r="GS706" s="35"/>
      <c r="GT706" s="35"/>
      <c r="GU706" s="35"/>
      <c r="GV706" s="35"/>
      <c r="GW706" s="35"/>
      <c r="GX706" s="35"/>
      <c r="GY706" s="35"/>
      <c r="GZ706" s="35"/>
      <c r="HA706" s="35"/>
    </row>
    <row r="707" spans="1:209" s="39" customFormat="1" x14ac:dyDescent="0.25">
      <c r="A707" s="127"/>
      <c r="B707" s="150"/>
      <c r="C707" s="150"/>
      <c r="D707" s="151"/>
      <c r="E707" s="151"/>
      <c r="F707" s="151"/>
      <c r="G707" s="151"/>
      <c r="H707" s="151"/>
      <c r="I707" s="150"/>
      <c r="J707" s="127"/>
      <c r="K707" s="127"/>
      <c r="L707" s="154"/>
      <c r="M707" s="154"/>
      <c r="N707" s="154"/>
      <c r="O707" s="156"/>
      <c r="P707" s="156"/>
      <c r="Q707" s="157"/>
      <c r="R707" s="154"/>
      <c r="S707" s="154"/>
      <c r="T707" s="154"/>
      <c r="U707" s="156"/>
      <c r="V707" s="156"/>
      <c r="W707" s="127"/>
      <c r="X707" s="154"/>
      <c r="Y707" s="154"/>
      <c r="Z707" s="154"/>
      <c r="AA707" s="156"/>
      <c r="AB707" s="156"/>
      <c r="AC707" s="127"/>
      <c r="AD707" s="127"/>
      <c r="AE707" s="162"/>
      <c r="AF707" s="159"/>
      <c r="AG707" s="159"/>
      <c r="AH707" s="160"/>
      <c r="AI707" s="159"/>
      <c r="AJ707" s="159"/>
      <c r="AK707" s="159"/>
      <c r="AL707" s="160"/>
      <c r="AM707" s="159"/>
      <c r="AN707" s="159"/>
      <c r="AO707" s="159"/>
      <c r="AP707" s="44"/>
      <c r="AQ707" s="159"/>
      <c r="AR707" s="159"/>
      <c r="AS707" s="159"/>
      <c r="AT707" s="44"/>
      <c r="AU707" s="159"/>
      <c r="AV707" s="159"/>
      <c r="AW707" s="159"/>
      <c r="AX707" s="44"/>
      <c r="AY707" s="243"/>
      <c r="BA707" s="29"/>
      <c r="BB707" s="40"/>
      <c r="BC707" s="35"/>
      <c r="BD707" s="35"/>
      <c r="BE707" s="35"/>
      <c r="BF707" s="35"/>
      <c r="BG707" s="35"/>
      <c r="BH707" s="35"/>
      <c r="BI707" s="35"/>
      <c r="BJ707" s="35"/>
      <c r="BK707" s="35"/>
      <c r="BL707" s="35"/>
      <c r="BM707" s="35"/>
      <c r="BN707" s="35"/>
      <c r="BO707" s="35"/>
      <c r="BP707" s="44"/>
      <c r="BQ707" s="44"/>
      <c r="BR707" s="44"/>
      <c r="BS707" s="44"/>
      <c r="BT707" s="44"/>
      <c r="BU707" s="159"/>
      <c r="BV707" s="159"/>
      <c r="BW707" s="159"/>
      <c r="BX707" s="35"/>
      <c r="BY707" s="35"/>
      <c r="BZ707" s="35"/>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5"/>
      <c r="ER707" s="35"/>
      <c r="ES707" s="35"/>
      <c r="ET707" s="35"/>
      <c r="EU707" s="35"/>
      <c r="EV707" s="35"/>
      <c r="EW707" s="35"/>
      <c r="EX707" s="35"/>
      <c r="EY707" s="35"/>
      <c r="EZ707" s="35"/>
      <c r="FA707" s="35"/>
      <c r="FB707" s="35"/>
      <c r="FC707" s="35"/>
      <c r="FD707" s="35"/>
      <c r="FE707" s="35"/>
      <c r="FF707" s="35"/>
      <c r="FG707" s="35"/>
      <c r="FH707" s="35"/>
      <c r="FI707" s="35"/>
      <c r="FJ707" s="35"/>
      <c r="FK707" s="35"/>
      <c r="FL707" s="35"/>
      <c r="FM707" s="35"/>
      <c r="FN707" s="35"/>
      <c r="FO707" s="35"/>
      <c r="FP707" s="35"/>
      <c r="FQ707" s="35"/>
      <c r="FR707" s="35"/>
      <c r="FS707" s="35"/>
      <c r="FT707" s="35"/>
      <c r="FU707" s="35"/>
      <c r="FV707" s="35"/>
      <c r="FW707" s="35"/>
      <c r="FX707" s="35"/>
      <c r="FY707" s="35"/>
      <c r="FZ707" s="35"/>
      <c r="GA707" s="35"/>
      <c r="GB707" s="35"/>
      <c r="GC707" s="35"/>
      <c r="GD707" s="35"/>
      <c r="GE707" s="35"/>
      <c r="GF707" s="35"/>
      <c r="GG707" s="35"/>
      <c r="GH707" s="35"/>
      <c r="GI707" s="35"/>
      <c r="GJ707" s="35"/>
      <c r="GK707" s="35"/>
      <c r="GL707" s="35"/>
      <c r="GM707" s="35"/>
      <c r="GN707" s="35"/>
      <c r="GO707" s="35"/>
      <c r="GP707" s="35"/>
      <c r="GQ707" s="35"/>
      <c r="GR707" s="35"/>
      <c r="GS707" s="35"/>
      <c r="GT707" s="35"/>
      <c r="GU707" s="35"/>
      <c r="GV707" s="35"/>
      <c r="GW707" s="35"/>
      <c r="GX707" s="35"/>
      <c r="GY707" s="35"/>
      <c r="GZ707" s="35"/>
      <c r="HA707" s="35"/>
    </row>
    <row r="708" spans="1:209" s="39" customFormat="1" x14ac:dyDescent="0.25">
      <c r="A708" s="127"/>
      <c r="B708" s="150"/>
      <c r="C708" s="150"/>
      <c r="D708" s="151"/>
      <c r="E708" s="151"/>
      <c r="F708" s="151"/>
      <c r="G708" s="151"/>
      <c r="H708" s="151"/>
      <c r="I708" s="150"/>
      <c r="J708" s="127"/>
      <c r="K708" s="127"/>
      <c r="L708" s="154"/>
      <c r="M708" s="154"/>
      <c r="N708" s="154"/>
      <c r="O708" s="156"/>
      <c r="P708" s="156"/>
      <c r="Q708" s="157"/>
      <c r="R708" s="154"/>
      <c r="S708" s="154"/>
      <c r="T708" s="154"/>
      <c r="U708" s="156"/>
      <c r="V708" s="156"/>
      <c r="W708" s="127"/>
      <c r="X708" s="154"/>
      <c r="Y708" s="154"/>
      <c r="Z708" s="154"/>
      <c r="AA708" s="156"/>
      <c r="AB708" s="156"/>
      <c r="AC708" s="127"/>
      <c r="AD708" s="127"/>
      <c r="AE708" s="162"/>
      <c r="AF708" s="159"/>
      <c r="AG708" s="159"/>
      <c r="AH708" s="160"/>
      <c r="AI708" s="159"/>
      <c r="AJ708" s="159"/>
      <c r="AK708" s="159"/>
      <c r="AL708" s="160"/>
      <c r="AM708" s="159"/>
      <c r="AN708" s="159"/>
      <c r="AO708" s="159"/>
      <c r="AP708" s="44"/>
      <c r="AQ708" s="159"/>
      <c r="AR708" s="159"/>
      <c r="AS708" s="159"/>
      <c r="AT708" s="44"/>
      <c r="AU708" s="159"/>
      <c r="AV708" s="159"/>
      <c r="AW708" s="159"/>
      <c r="AX708" s="44"/>
      <c r="AY708" s="243"/>
      <c r="BA708" s="29"/>
      <c r="BB708" s="40"/>
      <c r="BC708" s="35"/>
      <c r="BD708" s="35"/>
      <c r="BE708" s="35"/>
      <c r="BF708" s="35"/>
      <c r="BG708" s="35"/>
      <c r="BH708" s="35"/>
      <c r="BI708" s="35"/>
      <c r="BJ708" s="35"/>
      <c r="BK708" s="35"/>
      <c r="BL708" s="35"/>
      <c r="BM708" s="35"/>
      <c r="BN708" s="35"/>
      <c r="BO708" s="35"/>
      <c r="BP708" s="44"/>
      <c r="BQ708" s="44"/>
      <c r="BR708" s="44"/>
      <c r="BS708" s="44"/>
      <c r="BT708" s="44"/>
      <c r="BU708" s="159"/>
      <c r="BV708" s="159"/>
      <c r="BW708" s="159"/>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c r="FY708" s="35"/>
      <c r="FZ708" s="35"/>
      <c r="GA708" s="35"/>
      <c r="GB708" s="35"/>
      <c r="GC708" s="35"/>
      <c r="GD708" s="35"/>
      <c r="GE708" s="35"/>
      <c r="GF708" s="35"/>
      <c r="GG708" s="35"/>
      <c r="GH708" s="35"/>
      <c r="GI708" s="35"/>
      <c r="GJ708" s="35"/>
      <c r="GK708" s="35"/>
      <c r="GL708" s="35"/>
      <c r="GM708" s="35"/>
      <c r="GN708" s="35"/>
      <c r="GO708" s="35"/>
      <c r="GP708" s="35"/>
      <c r="GQ708" s="35"/>
      <c r="GR708" s="35"/>
      <c r="GS708" s="35"/>
      <c r="GT708" s="35"/>
      <c r="GU708" s="35"/>
      <c r="GV708" s="35"/>
      <c r="GW708" s="35"/>
      <c r="GX708" s="35"/>
      <c r="GY708" s="35"/>
      <c r="GZ708" s="35"/>
      <c r="HA708" s="35"/>
    </row>
    <row r="709" spans="1:209" s="39" customFormat="1" x14ac:dyDescent="0.25">
      <c r="A709" s="127"/>
      <c r="B709" s="150"/>
      <c r="C709" s="150"/>
      <c r="D709" s="151"/>
      <c r="E709" s="151"/>
      <c r="F709" s="151"/>
      <c r="G709" s="151"/>
      <c r="H709" s="151"/>
      <c r="I709" s="150"/>
      <c r="J709" s="127"/>
      <c r="K709" s="127"/>
      <c r="L709" s="154"/>
      <c r="M709" s="154"/>
      <c r="N709" s="154"/>
      <c r="O709" s="156"/>
      <c r="P709" s="156"/>
      <c r="Q709" s="157"/>
      <c r="R709" s="154"/>
      <c r="S709" s="154"/>
      <c r="T709" s="154"/>
      <c r="U709" s="156"/>
      <c r="V709" s="156"/>
      <c r="W709" s="127"/>
      <c r="X709" s="154"/>
      <c r="Y709" s="154"/>
      <c r="Z709" s="154"/>
      <c r="AA709" s="156"/>
      <c r="AB709" s="156"/>
      <c r="AC709" s="127"/>
      <c r="AD709" s="127"/>
      <c r="AE709" s="162"/>
      <c r="AF709" s="159"/>
      <c r="AG709" s="159"/>
      <c r="AH709" s="160"/>
      <c r="AI709" s="159"/>
      <c r="AJ709" s="159"/>
      <c r="AK709" s="159"/>
      <c r="AL709" s="160"/>
      <c r="AM709" s="159"/>
      <c r="AN709" s="159"/>
      <c r="AO709" s="159"/>
      <c r="AP709" s="44"/>
      <c r="AQ709" s="159"/>
      <c r="AR709" s="159"/>
      <c r="AS709" s="159"/>
      <c r="AT709" s="44"/>
      <c r="AU709" s="159"/>
      <c r="AV709" s="159"/>
      <c r="AW709" s="159"/>
      <c r="AX709" s="44"/>
      <c r="AY709" s="243"/>
      <c r="BA709" s="29"/>
      <c r="BB709" s="40"/>
      <c r="BC709" s="35"/>
      <c r="BD709" s="35"/>
      <c r="BE709" s="35"/>
      <c r="BF709" s="35"/>
      <c r="BG709" s="35"/>
      <c r="BH709" s="35"/>
      <c r="BI709" s="35"/>
      <c r="BJ709" s="35"/>
      <c r="BK709" s="35"/>
      <c r="BL709" s="35"/>
      <c r="BM709" s="35"/>
      <c r="BN709" s="35"/>
      <c r="BO709" s="35"/>
      <c r="BP709" s="44"/>
      <c r="BQ709" s="44"/>
      <c r="BR709" s="44"/>
      <c r="BS709" s="44"/>
      <c r="BT709" s="44"/>
      <c r="BU709" s="159"/>
      <c r="BV709" s="159"/>
      <c r="BW709" s="159"/>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c r="FJ709" s="35"/>
      <c r="FK709" s="35"/>
      <c r="FL709" s="35"/>
      <c r="FM709" s="35"/>
      <c r="FN709" s="35"/>
      <c r="FO709" s="35"/>
      <c r="FP709" s="35"/>
      <c r="FQ709" s="35"/>
      <c r="FR709" s="35"/>
      <c r="FS709" s="35"/>
      <c r="FT709" s="35"/>
      <c r="FU709" s="35"/>
      <c r="FV709" s="35"/>
      <c r="FW709" s="35"/>
      <c r="FX709" s="35"/>
      <c r="FY709" s="35"/>
      <c r="FZ709" s="35"/>
      <c r="GA709" s="35"/>
      <c r="GB709" s="35"/>
      <c r="GC709" s="35"/>
      <c r="GD709" s="35"/>
      <c r="GE709" s="35"/>
      <c r="GF709" s="35"/>
      <c r="GG709" s="35"/>
      <c r="GH709" s="35"/>
      <c r="GI709" s="35"/>
      <c r="GJ709" s="35"/>
      <c r="GK709" s="35"/>
      <c r="GL709" s="35"/>
      <c r="GM709" s="35"/>
      <c r="GN709" s="35"/>
      <c r="GO709" s="35"/>
      <c r="GP709" s="35"/>
      <c r="GQ709" s="35"/>
      <c r="GR709" s="35"/>
      <c r="GS709" s="35"/>
      <c r="GT709" s="35"/>
      <c r="GU709" s="35"/>
      <c r="GV709" s="35"/>
      <c r="GW709" s="35"/>
      <c r="GX709" s="35"/>
      <c r="GY709" s="35"/>
      <c r="GZ709" s="35"/>
      <c r="HA709" s="35"/>
    </row>
    <row r="710" spans="1:209" s="39" customFormat="1" x14ac:dyDescent="0.25">
      <c r="A710" s="127"/>
      <c r="B710" s="150"/>
      <c r="C710" s="150"/>
      <c r="D710" s="151"/>
      <c r="E710" s="151"/>
      <c r="F710" s="151"/>
      <c r="G710" s="151"/>
      <c r="H710" s="151"/>
      <c r="I710" s="150"/>
      <c r="J710" s="127"/>
      <c r="K710" s="127"/>
      <c r="L710" s="154"/>
      <c r="M710" s="154"/>
      <c r="N710" s="154"/>
      <c r="O710" s="156"/>
      <c r="P710" s="156"/>
      <c r="Q710" s="157"/>
      <c r="R710" s="154"/>
      <c r="S710" s="154"/>
      <c r="T710" s="154"/>
      <c r="U710" s="156"/>
      <c r="V710" s="156"/>
      <c r="W710" s="127"/>
      <c r="X710" s="154"/>
      <c r="Y710" s="154"/>
      <c r="Z710" s="154"/>
      <c r="AA710" s="156"/>
      <c r="AB710" s="156"/>
      <c r="AC710" s="127"/>
      <c r="AD710" s="127"/>
      <c r="AE710" s="162"/>
      <c r="AF710" s="159"/>
      <c r="AG710" s="159"/>
      <c r="AH710" s="160"/>
      <c r="AI710" s="159"/>
      <c r="AJ710" s="159"/>
      <c r="AK710" s="159"/>
      <c r="AL710" s="160"/>
      <c r="AM710" s="159"/>
      <c r="AN710" s="159"/>
      <c r="AO710" s="159"/>
      <c r="AP710" s="44"/>
      <c r="AQ710" s="159"/>
      <c r="AR710" s="159"/>
      <c r="AS710" s="159"/>
      <c r="AT710" s="44"/>
      <c r="AU710" s="159"/>
      <c r="AV710" s="159"/>
      <c r="AW710" s="159"/>
      <c r="AX710" s="44"/>
      <c r="AY710" s="243"/>
      <c r="BA710" s="29"/>
      <c r="BB710" s="40"/>
      <c r="BC710" s="35"/>
      <c r="BD710" s="35"/>
      <c r="BE710" s="35"/>
      <c r="BF710" s="35"/>
      <c r="BG710" s="35"/>
      <c r="BH710" s="35"/>
      <c r="BI710" s="35"/>
      <c r="BJ710" s="35"/>
      <c r="BK710" s="35"/>
      <c r="BL710" s="35"/>
      <c r="BM710" s="35"/>
      <c r="BN710" s="35"/>
      <c r="BO710" s="35"/>
      <c r="BP710" s="44"/>
      <c r="BQ710" s="44"/>
      <c r="BR710" s="44"/>
      <c r="BS710" s="44"/>
      <c r="BT710" s="44"/>
      <c r="BU710" s="159"/>
      <c r="BV710" s="159"/>
      <c r="BW710" s="159"/>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c r="ER710" s="35"/>
      <c r="ES710" s="35"/>
      <c r="ET710" s="35"/>
      <c r="EU710" s="35"/>
      <c r="EV710" s="35"/>
      <c r="EW710" s="35"/>
      <c r="EX710" s="35"/>
      <c r="EY710" s="35"/>
      <c r="EZ710" s="35"/>
      <c r="FA710" s="35"/>
      <c r="FB710" s="35"/>
      <c r="FC710" s="35"/>
      <c r="FD710" s="35"/>
      <c r="FE710" s="35"/>
      <c r="FF710" s="35"/>
      <c r="FG710" s="35"/>
      <c r="FH710" s="35"/>
      <c r="FI710" s="35"/>
      <c r="FJ710" s="35"/>
      <c r="FK710" s="35"/>
      <c r="FL710" s="35"/>
      <c r="FM710" s="35"/>
      <c r="FN710" s="35"/>
      <c r="FO710" s="35"/>
      <c r="FP710" s="35"/>
      <c r="FQ710" s="35"/>
      <c r="FR710" s="35"/>
      <c r="FS710" s="35"/>
      <c r="FT710" s="35"/>
      <c r="FU710" s="35"/>
      <c r="FV710" s="35"/>
      <c r="FW710" s="35"/>
      <c r="FX710" s="35"/>
      <c r="FY710" s="35"/>
      <c r="FZ710" s="35"/>
      <c r="GA710" s="35"/>
      <c r="GB710" s="35"/>
      <c r="GC710" s="35"/>
      <c r="GD710" s="35"/>
      <c r="GE710" s="35"/>
      <c r="GF710" s="35"/>
      <c r="GG710" s="35"/>
      <c r="GH710" s="35"/>
      <c r="GI710" s="35"/>
      <c r="GJ710" s="35"/>
      <c r="GK710" s="35"/>
      <c r="GL710" s="35"/>
      <c r="GM710" s="35"/>
      <c r="GN710" s="35"/>
      <c r="GO710" s="35"/>
      <c r="GP710" s="35"/>
      <c r="GQ710" s="35"/>
      <c r="GR710" s="35"/>
      <c r="GS710" s="35"/>
      <c r="GT710" s="35"/>
      <c r="GU710" s="35"/>
      <c r="GV710" s="35"/>
      <c r="GW710" s="35"/>
      <c r="GX710" s="35"/>
      <c r="GY710" s="35"/>
      <c r="GZ710" s="35"/>
      <c r="HA710" s="35"/>
    </row>
    <row r="711" spans="1:209" s="39" customFormat="1" x14ac:dyDescent="0.25">
      <c r="A711" s="127"/>
      <c r="B711" s="150"/>
      <c r="C711" s="150"/>
      <c r="D711" s="151"/>
      <c r="E711" s="151"/>
      <c r="F711" s="151"/>
      <c r="G711" s="151"/>
      <c r="H711" s="151"/>
      <c r="I711" s="150"/>
      <c r="J711" s="127"/>
      <c r="K711" s="127"/>
      <c r="L711" s="154"/>
      <c r="M711" s="154"/>
      <c r="N711" s="154"/>
      <c r="O711" s="156"/>
      <c r="P711" s="156"/>
      <c r="Q711" s="157"/>
      <c r="R711" s="154"/>
      <c r="S711" s="154"/>
      <c r="T711" s="154"/>
      <c r="U711" s="156"/>
      <c r="V711" s="156"/>
      <c r="W711" s="127"/>
      <c r="X711" s="154"/>
      <c r="Y711" s="154"/>
      <c r="Z711" s="154"/>
      <c r="AA711" s="156"/>
      <c r="AB711" s="156"/>
      <c r="AC711" s="127"/>
      <c r="AD711" s="127"/>
      <c r="AE711" s="162"/>
      <c r="AF711" s="159"/>
      <c r="AG711" s="159"/>
      <c r="AH711" s="160"/>
      <c r="AI711" s="159"/>
      <c r="AJ711" s="159"/>
      <c r="AK711" s="159"/>
      <c r="AL711" s="160"/>
      <c r="AM711" s="159"/>
      <c r="AN711" s="159"/>
      <c r="AO711" s="159"/>
      <c r="AP711" s="44"/>
      <c r="AQ711" s="159"/>
      <c r="AR711" s="159"/>
      <c r="AS711" s="159"/>
      <c r="AT711" s="44"/>
      <c r="AU711" s="159"/>
      <c r="AV711" s="159"/>
      <c r="AW711" s="159"/>
      <c r="AX711" s="44"/>
      <c r="AY711" s="243"/>
      <c r="BA711" s="29"/>
      <c r="BB711" s="40"/>
      <c r="BC711" s="35"/>
      <c r="BD711" s="35"/>
      <c r="BE711" s="35"/>
      <c r="BF711" s="35"/>
      <c r="BG711" s="35"/>
      <c r="BH711" s="35"/>
      <c r="BI711" s="35"/>
      <c r="BJ711" s="35"/>
      <c r="BK711" s="35"/>
      <c r="BL711" s="35"/>
      <c r="BM711" s="35"/>
      <c r="BN711" s="35"/>
      <c r="BO711" s="35"/>
      <c r="BP711" s="44"/>
      <c r="BQ711" s="44"/>
      <c r="BR711" s="44"/>
      <c r="BS711" s="44"/>
      <c r="BT711" s="44"/>
      <c r="BU711" s="159"/>
      <c r="BV711" s="159"/>
      <c r="BW711" s="159"/>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5"/>
      <c r="FF711" s="35"/>
      <c r="FG711" s="35"/>
      <c r="FH711" s="35"/>
      <c r="FI711" s="35"/>
      <c r="FJ711" s="35"/>
      <c r="FK711" s="35"/>
      <c r="FL711" s="35"/>
      <c r="FM711" s="35"/>
      <c r="FN711" s="35"/>
      <c r="FO711" s="35"/>
      <c r="FP711" s="35"/>
      <c r="FQ711" s="35"/>
      <c r="FR711" s="35"/>
      <c r="FS711" s="35"/>
      <c r="FT711" s="35"/>
      <c r="FU711" s="35"/>
      <c r="FV711" s="35"/>
      <c r="FW711" s="35"/>
      <c r="FX711" s="35"/>
      <c r="FY711" s="35"/>
      <c r="FZ711" s="35"/>
      <c r="GA711" s="35"/>
      <c r="GB711" s="35"/>
      <c r="GC711" s="35"/>
      <c r="GD711" s="35"/>
      <c r="GE711" s="35"/>
      <c r="GF711" s="35"/>
      <c r="GG711" s="35"/>
      <c r="GH711" s="35"/>
      <c r="GI711" s="35"/>
      <c r="GJ711" s="35"/>
      <c r="GK711" s="35"/>
      <c r="GL711" s="35"/>
      <c r="GM711" s="35"/>
      <c r="GN711" s="35"/>
      <c r="GO711" s="35"/>
      <c r="GP711" s="35"/>
      <c r="GQ711" s="35"/>
      <c r="GR711" s="35"/>
      <c r="GS711" s="35"/>
      <c r="GT711" s="35"/>
      <c r="GU711" s="35"/>
      <c r="GV711" s="35"/>
      <c r="GW711" s="35"/>
      <c r="GX711" s="35"/>
      <c r="GY711" s="35"/>
      <c r="GZ711" s="35"/>
      <c r="HA711" s="35"/>
    </row>
    <row r="712" spans="1:209" s="39" customFormat="1" x14ac:dyDescent="0.25">
      <c r="A712" s="127"/>
      <c r="B712" s="150"/>
      <c r="C712" s="150"/>
      <c r="D712" s="151"/>
      <c r="E712" s="151"/>
      <c r="F712" s="151"/>
      <c r="G712" s="151"/>
      <c r="H712" s="151"/>
      <c r="I712" s="150"/>
      <c r="J712" s="127"/>
      <c r="K712" s="127"/>
      <c r="L712" s="154"/>
      <c r="M712" s="154"/>
      <c r="N712" s="154"/>
      <c r="O712" s="156"/>
      <c r="P712" s="156"/>
      <c r="Q712" s="157"/>
      <c r="R712" s="154"/>
      <c r="S712" s="154"/>
      <c r="T712" s="154"/>
      <c r="U712" s="156"/>
      <c r="V712" s="156"/>
      <c r="W712" s="127"/>
      <c r="X712" s="154"/>
      <c r="Y712" s="154"/>
      <c r="Z712" s="154"/>
      <c r="AA712" s="156"/>
      <c r="AB712" s="156"/>
      <c r="AC712" s="127"/>
      <c r="AD712" s="127"/>
      <c r="AE712" s="162"/>
      <c r="AF712" s="159"/>
      <c r="AG712" s="159"/>
      <c r="AH712" s="160"/>
      <c r="AI712" s="159"/>
      <c r="AJ712" s="159"/>
      <c r="AK712" s="159"/>
      <c r="AL712" s="160"/>
      <c r="AM712" s="159"/>
      <c r="AN712" s="159"/>
      <c r="AO712" s="159"/>
      <c r="AP712" s="44"/>
      <c r="AQ712" s="159"/>
      <c r="AR712" s="159"/>
      <c r="AS712" s="159"/>
      <c r="AT712" s="44"/>
      <c r="AU712" s="159"/>
      <c r="AV712" s="159"/>
      <c r="AW712" s="159"/>
      <c r="AX712" s="44"/>
      <c r="AY712" s="243"/>
      <c r="BA712" s="29"/>
      <c r="BB712" s="40"/>
      <c r="BC712" s="35"/>
      <c r="BD712" s="35"/>
      <c r="BE712" s="35"/>
      <c r="BF712" s="35"/>
      <c r="BG712" s="35"/>
      <c r="BH712" s="35"/>
      <c r="BI712" s="35"/>
      <c r="BJ712" s="35"/>
      <c r="BK712" s="35"/>
      <c r="BL712" s="35"/>
      <c r="BM712" s="35"/>
      <c r="BN712" s="35"/>
      <c r="BO712" s="35"/>
      <c r="BP712" s="44"/>
      <c r="BQ712" s="44"/>
      <c r="BR712" s="44"/>
      <c r="BS712" s="44"/>
      <c r="BT712" s="44"/>
      <c r="BU712" s="159"/>
      <c r="BV712" s="159"/>
      <c r="BW712" s="159"/>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c r="FJ712" s="35"/>
      <c r="FK712" s="35"/>
      <c r="FL712" s="35"/>
      <c r="FM712" s="35"/>
      <c r="FN712" s="35"/>
      <c r="FO712" s="35"/>
      <c r="FP712" s="35"/>
      <c r="FQ712" s="35"/>
      <c r="FR712" s="35"/>
      <c r="FS712" s="35"/>
      <c r="FT712" s="35"/>
      <c r="FU712" s="35"/>
      <c r="FV712" s="35"/>
      <c r="FW712" s="35"/>
      <c r="FX712" s="35"/>
      <c r="FY712" s="35"/>
      <c r="FZ712" s="35"/>
      <c r="GA712" s="35"/>
      <c r="GB712" s="35"/>
      <c r="GC712" s="35"/>
      <c r="GD712" s="35"/>
      <c r="GE712" s="35"/>
      <c r="GF712" s="35"/>
      <c r="GG712" s="35"/>
      <c r="GH712" s="35"/>
      <c r="GI712" s="35"/>
      <c r="GJ712" s="35"/>
      <c r="GK712" s="35"/>
      <c r="GL712" s="35"/>
      <c r="GM712" s="35"/>
      <c r="GN712" s="35"/>
      <c r="GO712" s="35"/>
      <c r="GP712" s="35"/>
      <c r="GQ712" s="35"/>
      <c r="GR712" s="35"/>
      <c r="GS712" s="35"/>
      <c r="GT712" s="35"/>
      <c r="GU712" s="35"/>
      <c r="GV712" s="35"/>
      <c r="GW712" s="35"/>
      <c r="GX712" s="35"/>
      <c r="GY712" s="35"/>
      <c r="GZ712" s="35"/>
      <c r="HA712" s="35"/>
    </row>
    <row r="713" spans="1:209" s="39" customFormat="1" x14ac:dyDescent="0.25">
      <c r="A713" s="127"/>
      <c r="B713" s="150"/>
      <c r="C713" s="150"/>
      <c r="D713" s="151"/>
      <c r="E713" s="151"/>
      <c r="F713" s="151"/>
      <c r="G713" s="151"/>
      <c r="H713" s="151"/>
      <c r="I713" s="150"/>
      <c r="J713" s="127"/>
      <c r="K713" s="127"/>
      <c r="L713" s="154"/>
      <c r="M713" s="154"/>
      <c r="N713" s="154"/>
      <c r="O713" s="156"/>
      <c r="P713" s="156"/>
      <c r="Q713" s="157"/>
      <c r="R713" s="154"/>
      <c r="S713" s="154"/>
      <c r="T713" s="154"/>
      <c r="U713" s="156"/>
      <c r="V713" s="156"/>
      <c r="W713" s="127"/>
      <c r="X713" s="154"/>
      <c r="Y713" s="154"/>
      <c r="Z713" s="154"/>
      <c r="AA713" s="156"/>
      <c r="AB713" s="156"/>
      <c r="AC713" s="127"/>
      <c r="AD713" s="127"/>
      <c r="AE713" s="162"/>
      <c r="AF713" s="159"/>
      <c r="AG713" s="159"/>
      <c r="AH713" s="160"/>
      <c r="AI713" s="159"/>
      <c r="AJ713" s="159"/>
      <c r="AK713" s="159"/>
      <c r="AL713" s="160"/>
      <c r="AM713" s="159"/>
      <c r="AN713" s="159"/>
      <c r="AO713" s="159"/>
      <c r="AP713" s="44"/>
      <c r="AQ713" s="159"/>
      <c r="AR713" s="159"/>
      <c r="AS713" s="159"/>
      <c r="AT713" s="44"/>
      <c r="AU713" s="159"/>
      <c r="AV713" s="159"/>
      <c r="AW713" s="159"/>
      <c r="AX713" s="44"/>
      <c r="AY713" s="243"/>
      <c r="BA713" s="29"/>
      <c r="BB713" s="40"/>
      <c r="BC713" s="35"/>
      <c r="BD713" s="35"/>
      <c r="BE713" s="35"/>
      <c r="BF713" s="35"/>
      <c r="BG713" s="35"/>
      <c r="BH713" s="35"/>
      <c r="BI713" s="35"/>
      <c r="BJ713" s="35"/>
      <c r="BK713" s="35"/>
      <c r="BL713" s="35"/>
      <c r="BM713" s="35"/>
      <c r="BN713" s="35"/>
      <c r="BO713" s="35"/>
      <c r="BP713" s="44"/>
      <c r="BQ713" s="44"/>
      <c r="BR713" s="44"/>
      <c r="BS713" s="44"/>
      <c r="BT713" s="44"/>
      <c r="BU713" s="159"/>
      <c r="BV713" s="159"/>
      <c r="BW713" s="159"/>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c r="FJ713" s="35"/>
      <c r="FK713" s="35"/>
      <c r="FL713" s="35"/>
      <c r="FM713" s="35"/>
      <c r="FN713" s="35"/>
      <c r="FO713" s="35"/>
      <c r="FP713" s="35"/>
      <c r="FQ713" s="35"/>
      <c r="FR713" s="35"/>
      <c r="FS713" s="35"/>
      <c r="FT713" s="35"/>
      <c r="FU713" s="35"/>
      <c r="FV713" s="35"/>
      <c r="FW713" s="35"/>
      <c r="FX713" s="35"/>
      <c r="FY713" s="35"/>
      <c r="FZ713" s="35"/>
      <c r="GA713" s="35"/>
      <c r="GB713" s="35"/>
      <c r="GC713" s="35"/>
      <c r="GD713" s="35"/>
      <c r="GE713" s="35"/>
      <c r="GF713" s="35"/>
      <c r="GG713" s="35"/>
      <c r="GH713" s="35"/>
      <c r="GI713" s="35"/>
      <c r="GJ713" s="35"/>
      <c r="GK713" s="35"/>
      <c r="GL713" s="35"/>
      <c r="GM713" s="35"/>
      <c r="GN713" s="35"/>
      <c r="GO713" s="35"/>
      <c r="GP713" s="35"/>
      <c r="GQ713" s="35"/>
      <c r="GR713" s="35"/>
      <c r="GS713" s="35"/>
      <c r="GT713" s="35"/>
      <c r="GU713" s="35"/>
      <c r="GV713" s="35"/>
      <c r="GW713" s="35"/>
      <c r="GX713" s="35"/>
      <c r="GY713" s="35"/>
      <c r="GZ713" s="35"/>
      <c r="HA713" s="35"/>
    </row>
    <row r="714" spans="1:209" s="39" customFormat="1" x14ac:dyDescent="0.25">
      <c r="A714" s="127"/>
      <c r="B714" s="150"/>
      <c r="C714" s="150"/>
      <c r="D714" s="151"/>
      <c r="E714" s="151"/>
      <c r="F714" s="151"/>
      <c r="G714" s="151"/>
      <c r="H714" s="151"/>
      <c r="I714" s="150"/>
      <c r="J714" s="127"/>
      <c r="K714" s="127"/>
      <c r="L714" s="154"/>
      <c r="M714" s="154"/>
      <c r="N714" s="154"/>
      <c r="O714" s="156"/>
      <c r="P714" s="156"/>
      <c r="Q714" s="157"/>
      <c r="R714" s="154"/>
      <c r="S714" s="154"/>
      <c r="T714" s="154"/>
      <c r="U714" s="156"/>
      <c r="V714" s="156"/>
      <c r="W714" s="127"/>
      <c r="X714" s="154"/>
      <c r="Y714" s="154"/>
      <c r="Z714" s="154"/>
      <c r="AA714" s="156"/>
      <c r="AB714" s="156"/>
      <c r="AC714" s="127"/>
      <c r="AD714" s="127"/>
      <c r="AE714" s="162"/>
      <c r="AF714" s="159"/>
      <c r="AG714" s="159"/>
      <c r="AH714" s="160"/>
      <c r="AI714" s="159"/>
      <c r="AJ714" s="159"/>
      <c r="AK714" s="159"/>
      <c r="AL714" s="160"/>
      <c r="AM714" s="159"/>
      <c r="AN714" s="159"/>
      <c r="AO714" s="159"/>
      <c r="AP714" s="44"/>
      <c r="AQ714" s="159"/>
      <c r="AR714" s="159"/>
      <c r="AS714" s="159"/>
      <c r="AT714" s="44"/>
      <c r="AU714" s="159"/>
      <c r="AV714" s="159"/>
      <c r="AW714" s="159"/>
      <c r="AX714" s="44"/>
      <c r="AY714" s="243"/>
      <c r="BA714" s="29"/>
      <c r="BB714" s="40"/>
      <c r="BC714" s="35"/>
      <c r="BD714" s="35"/>
      <c r="BE714" s="35"/>
      <c r="BF714" s="35"/>
      <c r="BG714" s="35"/>
      <c r="BH714" s="35"/>
      <c r="BI714" s="35"/>
      <c r="BJ714" s="35"/>
      <c r="BK714" s="35"/>
      <c r="BL714" s="35"/>
      <c r="BM714" s="35"/>
      <c r="BN714" s="35"/>
      <c r="BO714" s="35"/>
      <c r="BP714" s="44"/>
      <c r="BQ714" s="44"/>
      <c r="BR714" s="44"/>
      <c r="BS714" s="44"/>
      <c r="BT714" s="44"/>
      <c r="BU714" s="159"/>
      <c r="BV714" s="159"/>
      <c r="BW714" s="159"/>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c r="EU714" s="35"/>
      <c r="EV714" s="35"/>
      <c r="EW714" s="35"/>
      <c r="EX714" s="35"/>
      <c r="EY714" s="35"/>
      <c r="EZ714" s="35"/>
      <c r="FA714" s="35"/>
      <c r="FB714" s="35"/>
      <c r="FC714" s="35"/>
      <c r="FD714" s="35"/>
      <c r="FE714" s="35"/>
      <c r="FF714" s="35"/>
      <c r="FG714" s="35"/>
      <c r="FH714" s="35"/>
      <c r="FI714" s="35"/>
      <c r="FJ714" s="35"/>
      <c r="FK714" s="35"/>
      <c r="FL714" s="35"/>
      <c r="FM714" s="35"/>
      <c r="FN714" s="35"/>
      <c r="FO714" s="35"/>
      <c r="FP714" s="35"/>
      <c r="FQ714" s="35"/>
      <c r="FR714" s="35"/>
      <c r="FS714" s="35"/>
      <c r="FT714" s="35"/>
      <c r="FU714" s="35"/>
      <c r="FV714" s="35"/>
      <c r="FW714" s="35"/>
      <c r="FX714" s="35"/>
      <c r="FY714" s="35"/>
      <c r="FZ714" s="35"/>
      <c r="GA714" s="35"/>
      <c r="GB714" s="35"/>
      <c r="GC714" s="35"/>
      <c r="GD714" s="35"/>
      <c r="GE714" s="35"/>
      <c r="GF714" s="35"/>
      <c r="GG714" s="35"/>
      <c r="GH714" s="35"/>
      <c r="GI714" s="35"/>
      <c r="GJ714" s="35"/>
      <c r="GK714" s="35"/>
      <c r="GL714" s="35"/>
      <c r="GM714" s="35"/>
      <c r="GN714" s="35"/>
      <c r="GO714" s="35"/>
      <c r="GP714" s="35"/>
      <c r="GQ714" s="35"/>
      <c r="GR714" s="35"/>
      <c r="GS714" s="35"/>
      <c r="GT714" s="35"/>
      <c r="GU714" s="35"/>
      <c r="GV714" s="35"/>
      <c r="GW714" s="35"/>
      <c r="GX714" s="35"/>
      <c r="GY714" s="35"/>
      <c r="GZ714" s="35"/>
      <c r="HA714" s="35"/>
    </row>
    <row r="715" spans="1:209" s="39" customFormat="1" x14ac:dyDescent="0.25">
      <c r="A715" s="127"/>
      <c r="B715" s="150"/>
      <c r="C715" s="150"/>
      <c r="D715" s="151"/>
      <c r="E715" s="151"/>
      <c r="F715" s="151"/>
      <c r="G715" s="151"/>
      <c r="H715" s="151"/>
      <c r="I715" s="150"/>
      <c r="J715" s="127"/>
      <c r="K715" s="127"/>
      <c r="L715" s="154"/>
      <c r="M715" s="154"/>
      <c r="N715" s="154"/>
      <c r="O715" s="156"/>
      <c r="P715" s="156"/>
      <c r="Q715" s="157"/>
      <c r="R715" s="154"/>
      <c r="S715" s="154"/>
      <c r="T715" s="154"/>
      <c r="U715" s="156"/>
      <c r="V715" s="156"/>
      <c r="W715" s="127"/>
      <c r="X715" s="154"/>
      <c r="Y715" s="154"/>
      <c r="Z715" s="154"/>
      <c r="AA715" s="156"/>
      <c r="AB715" s="156"/>
      <c r="AC715" s="127"/>
      <c r="AD715" s="127"/>
      <c r="AE715" s="162"/>
      <c r="AF715" s="159"/>
      <c r="AG715" s="159"/>
      <c r="AH715" s="160"/>
      <c r="AI715" s="159"/>
      <c r="AJ715" s="159"/>
      <c r="AK715" s="159"/>
      <c r="AL715" s="160"/>
      <c r="AM715" s="159"/>
      <c r="AN715" s="159"/>
      <c r="AO715" s="159"/>
      <c r="AP715" s="44"/>
      <c r="AQ715" s="159"/>
      <c r="AR715" s="159"/>
      <c r="AS715" s="159"/>
      <c r="AT715" s="44"/>
      <c r="AU715" s="159"/>
      <c r="AV715" s="159"/>
      <c r="AW715" s="159"/>
      <c r="AX715" s="44"/>
      <c r="AY715" s="243"/>
      <c r="BA715" s="29"/>
      <c r="BB715" s="40"/>
      <c r="BC715" s="35"/>
      <c r="BD715" s="35"/>
      <c r="BE715" s="35"/>
      <c r="BF715" s="35"/>
      <c r="BG715" s="35"/>
      <c r="BH715" s="35"/>
      <c r="BI715" s="35"/>
      <c r="BJ715" s="35"/>
      <c r="BK715" s="35"/>
      <c r="BL715" s="35"/>
      <c r="BM715" s="35"/>
      <c r="BN715" s="35"/>
      <c r="BO715" s="35"/>
      <c r="BP715" s="44"/>
      <c r="BQ715" s="44"/>
      <c r="BR715" s="44"/>
      <c r="BS715" s="44"/>
      <c r="BT715" s="44"/>
      <c r="BU715" s="159"/>
      <c r="BV715" s="159"/>
      <c r="BW715" s="159"/>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c r="EU715" s="35"/>
      <c r="EV715" s="35"/>
      <c r="EW715" s="35"/>
      <c r="EX715" s="35"/>
      <c r="EY715" s="35"/>
      <c r="EZ715" s="35"/>
      <c r="FA715" s="35"/>
      <c r="FB715" s="35"/>
      <c r="FC715" s="35"/>
      <c r="FD715" s="35"/>
      <c r="FE715" s="35"/>
      <c r="FF715" s="35"/>
      <c r="FG715" s="35"/>
      <c r="FH715" s="35"/>
      <c r="FI715" s="35"/>
      <c r="FJ715" s="35"/>
      <c r="FK715" s="35"/>
      <c r="FL715" s="35"/>
      <c r="FM715" s="35"/>
      <c r="FN715" s="35"/>
      <c r="FO715" s="35"/>
      <c r="FP715" s="35"/>
      <c r="FQ715" s="35"/>
      <c r="FR715" s="35"/>
      <c r="FS715" s="35"/>
      <c r="FT715" s="35"/>
      <c r="FU715" s="35"/>
      <c r="FV715" s="35"/>
      <c r="FW715" s="35"/>
      <c r="FX715" s="35"/>
      <c r="FY715" s="35"/>
      <c r="FZ715" s="35"/>
      <c r="GA715" s="35"/>
      <c r="GB715" s="35"/>
      <c r="GC715" s="35"/>
      <c r="GD715" s="35"/>
      <c r="GE715" s="35"/>
      <c r="GF715" s="35"/>
      <c r="GG715" s="35"/>
      <c r="GH715" s="35"/>
      <c r="GI715" s="35"/>
      <c r="GJ715" s="35"/>
      <c r="GK715" s="35"/>
      <c r="GL715" s="35"/>
      <c r="GM715" s="35"/>
      <c r="GN715" s="35"/>
      <c r="GO715" s="35"/>
      <c r="GP715" s="35"/>
      <c r="GQ715" s="35"/>
      <c r="GR715" s="35"/>
      <c r="GS715" s="35"/>
      <c r="GT715" s="35"/>
      <c r="GU715" s="35"/>
      <c r="GV715" s="35"/>
      <c r="GW715" s="35"/>
      <c r="GX715" s="35"/>
      <c r="GY715" s="35"/>
      <c r="GZ715" s="35"/>
      <c r="HA715" s="35"/>
    </row>
    <row r="716" spans="1:209" s="39" customFormat="1" x14ac:dyDescent="0.25">
      <c r="A716" s="127"/>
      <c r="B716" s="150"/>
      <c r="C716" s="150"/>
      <c r="D716" s="151"/>
      <c r="E716" s="151"/>
      <c r="F716" s="151"/>
      <c r="G716" s="151"/>
      <c r="H716" s="151"/>
      <c r="I716" s="150"/>
      <c r="J716" s="127"/>
      <c r="K716" s="127"/>
      <c r="L716" s="154"/>
      <c r="M716" s="154"/>
      <c r="N716" s="154"/>
      <c r="O716" s="156"/>
      <c r="P716" s="156"/>
      <c r="Q716" s="157"/>
      <c r="R716" s="154"/>
      <c r="S716" s="154"/>
      <c r="T716" s="154"/>
      <c r="U716" s="156"/>
      <c r="V716" s="156"/>
      <c r="W716" s="127"/>
      <c r="X716" s="154"/>
      <c r="Y716" s="154"/>
      <c r="Z716" s="154"/>
      <c r="AA716" s="156"/>
      <c r="AB716" s="156"/>
      <c r="AC716" s="127"/>
      <c r="AD716" s="127"/>
      <c r="AE716" s="162"/>
      <c r="AF716" s="159"/>
      <c r="AG716" s="159"/>
      <c r="AH716" s="160"/>
      <c r="AI716" s="159"/>
      <c r="AJ716" s="159"/>
      <c r="AK716" s="159"/>
      <c r="AL716" s="160"/>
      <c r="AM716" s="159"/>
      <c r="AN716" s="159"/>
      <c r="AO716" s="159"/>
      <c r="AP716" s="44"/>
      <c r="AQ716" s="159"/>
      <c r="AR716" s="159"/>
      <c r="AS716" s="159"/>
      <c r="AT716" s="44"/>
      <c r="AU716" s="159"/>
      <c r="AV716" s="159"/>
      <c r="AW716" s="159"/>
      <c r="AX716" s="44"/>
      <c r="AY716" s="243"/>
      <c r="BA716" s="29"/>
      <c r="BB716" s="40"/>
      <c r="BC716" s="35"/>
      <c r="BD716" s="35"/>
      <c r="BE716" s="35"/>
      <c r="BF716" s="35"/>
      <c r="BG716" s="35"/>
      <c r="BH716" s="35"/>
      <c r="BI716" s="35"/>
      <c r="BJ716" s="35"/>
      <c r="BK716" s="35"/>
      <c r="BL716" s="35"/>
      <c r="BM716" s="35"/>
      <c r="BN716" s="35"/>
      <c r="BO716" s="35"/>
      <c r="BP716" s="44"/>
      <c r="BQ716" s="44"/>
      <c r="BR716" s="44"/>
      <c r="BS716" s="44"/>
      <c r="BT716" s="44"/>
      <c r="BU716" s="159"/>
      <c r="BV716" s="159"/>
      <c r="BW716" s="159"/>
      <c r="BX716" s="35"/>
      <c r="BY716" s="35"/>
      <c r="BZ716" s="35"/>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5"/>
      <c r="ER716" s="35"/>
      <c r="ES716" s="35"/>
      <c r="ET716" s="35"/>
      <c r="EU716" s="35"/>
      <c r="EV716" s="35"/>
      <c r="EW716" s="35"/>
      <c r="EX716" s="35"/>
      <c r="EY716" s="35"/>
      <c r="EZ716" s="35"/>
      <c r="FA716" s="35"/>
      <c r="FB716" s="35"/>
      <c r="FC716" s="35"/>
      <c r="FD716" s="35"/>
      <c r="FE716" s="35"/>
      <c r="FF716" s="35"/>
      <c r="FG716" s="35"/>
      <c r="FH716" s="35"/>
      <c r="FI716" s="35"/>
      <c r="FJ716" s="35"/>
      <c r="FK716" s="35"/>
      <c r="FL716" s="35"/>
      <c r="FM716" s="35"/>
      <c r="FN716" s="35"/>
      <c r="FO716" s="35"/>
      <c r="FP716" s="35"/>
      <c r="FQ716" s="35"/>
      <c r="FR716" s="35"/>
      <c r="FS716" s="35"/>
      <c r="FT716" s="35"/>
      <c r="FU716" s="35"/>
      <c r="FV716" s="35"/>
      <c r="FW716" s="35"/>
      <c r="FX716" s="35"/>
      <c r="FY716" s="35"/>
      <c r="FZ716" s="35"/>
      <c r="GA716" s="35"/>
      <c r="GB716" s="35"/>
      <c r="GC716" s="35"/>
      <c r="GD716" s="35"/>
      <c r="GE716" s="35"/>
      <c r="GF716" s="35"/>
      <c r="GG716" s="35"/>
      <c r="GH716" s="35"/>
      <c r="GI716" s="35"/>
      <c r="GJ716" s="35"/>
      <c r="GK716" s="35"/>
      <c r="GL716" s="35"/>
      <c r="GM716" s="35"/>
      <c r="GN716" s="35"/>
      <c r="GO716" s="35"/>
      <c r="GP716" s="35"/>
      <c r="GQ716" s="35"/>
      <c r="GR716" s="35"/>
      <c r="GS716" s="35"/>
      <c r="GT716" s="35"/>
      <c r="GU716" s="35"/>
      <c r="GV716" s="35"/>
      <c r="GW716" s="35"/>
      <c r="GX716" s="35"/>
      <c r="GY716" s="35"/>
      <c r="GZ716" s="35"/>
      <c r="HA716" s="35"/>
    </row>
    <row r="717" spans="1:209" s="39" customFormat="1" x14ac:dyDescent="0.25">
      <c r="A717" s="127"/>
      <c r="B717" s="150"/>
      <c r="C717" s="150"/>
      <c r="D717" s="151"/>
      <c r="E717" s="151"/>
      <c r="F717" s="151"/>
      <c r="G717" s="151"/>
      <c r="H717" s="151"/>
      <c r="I717" s="150"/>
      <c r="J717" s="127"/>
      <c r="K717" s="127"/>
      <c r="L717" s="154"/>
      <c r="M717" s="154"/>
      <c r="N717" s="154"/>
      <c r="O717" s="156"/>
      <c r="P717" s="156"/>
      <c r="Q717" s="157"/>
      <c r="R717" s="154"/>
      <c r="S717" s="154"/>
      <c r="T717" s="154"/>
      <c r="U717" s="156"/>
      <c r="V717" s="156"/>
      <c r="W717" s="127"/>
      <c r="X717" s="154"/>
      <c r="Y717" s="154"/>
      <c r="Z717" s="154"/>
      <c r="AA717" s="156"/>
      <c r="AB717" s="156"/>
      <c r="AC717" s="127"/>
      <c r="AD717" s="127"/>
      <c r="AE717" s="162"/>
      <c r="AF717" s="159"/>
      <c r="AG717" s="159"/>
      <c r="AH717" s="160"/>
      <c r="AI717" s="159"/>
      <c r="AJ717" s="159"/>
      <c r="AK717" s="159"/>
      <c r="AL717" s="160"/>
      <c r="AM717" s="159"/>
      <c r="AN717" s="159"/>
      <c r="AO717" s="159"/>
      <c r="AP717" s="44"/>
      <c r="AQ717" s="159"/>
      <c r="AR717" s="159"/>
      <c r="AS717" s="159"/>
      <c r="AT717" s="44"/>
      <c r="AU717" s="159"/>
      <c r="AV717" s="159"/>
      <c r="AW717" s="159"/>
      <c r="AX717" s="44"/>
      <c r="AY717" s="243"/>
      <c r="BA717" s="29"/>
      <c r="BB717" s="40"/>
      <c r="BC717" s="35"/>
      <c r="BD717" s="35"/>
      <c r="BE717" s="35"/>
      <c r="BF717" s="35"/>
      <c r="BG717" s="35"/>
      <c r="BH717" s="35"/>
      <c r="BI717" s="35"/>
      <c r="BJ717" s="35"/>
      <c r="BK717" s="35"/>
      <c r="BL717" s="35"/>
      <c r="BM717" s="35"/>
      <c r="BN717" s="35"/>
      <c r="BO717" s="35"/>
      <c r="BP717" s="44"/>
      <c r="BQ717" s="44"/>
      <c r="BR717" s="44"/>
      <c r="BS717" s="44"/>
      <c r="BT717" s="44"/>
      <c r="BU717" s="159"/>
      <c r="BV717" s="159"/>
      <c r="BW717" s="159"/>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5"/>
      <c r="ER717" s="35"/>
      <c r="ES717" s="35"/>
      <c r="ET717" s="35"/>
      <c r="EU717" s="35"/>
      <c r="EV717" s="35"/>
      <c r="EW717" s="35"/>
      <c r="EX717" s="35"/>
      <c r="EY717" s="35"/>
      <c r="EZ717" s="35"/>
      <c r="FA717" s="35"/>
      <c r="FB717" s="35"/>
      <c r="FC717" s="35"/>
      <c r="FD717" s="35"/>
      <c r="FE717" s="35"/>
      <c r="FF717" s="35"/>
      <c r="FG717" s="35"/>
      <c r="FH717" s="35"/>
      <c r="FI717" s="35"/>
      <c r="FJ717" s="35"/>
      <c r="FK717" s="35"/>
      <c r="FL717" s="35"/>
      <c r="FM717" s="35"/>
      <c r="FN717" s="35"/>
      <c r="FO717" s="35"/>
      <c r="FP717" s="35"/>
      <c r="FQ717" s="35"/>
      <c r="FR717" s="35"/>
      <c r="FS717" s="35"/>
      <c r="FT717" s="35"/>
      <c r="FU717" s="35"/>
      <c r="FV717" s="35"/>
      <c r="FW717" s="35"/>
      <c r="FX717" s="35"/>
      <c r="FY717" s="35"/>
      <c r="FZ717" s="35"/>
      <c r="GA717" s="35"/>
      <c r="GB717" s="35"/>
      <c r="GC717" s="35"/>
      <c r="GD717" s="35"/>
      <c r="GE717" s="35"/>
      <c r="GF717" s="35"/>
      <c r="GG717" s="35"/>
      <c r="GH717" s="35"/>
      <c r="GI717" s="35"/>
      <c r="GJ717" s="35"/>
      <c r="GK717" s="35"/>
      <c r="GL717" s="35"/>
      <c r="GM717" s="35"/>
      <c r="GN717" s="35"/>
      <c r="GO717" s="35"/>
      <c r="GP717" s="35"/>
      <c r="GQ717" s="35"/>
      <c r="GR717" s="35"/>
      <c r="GS717" s="35"/>
      <c r="GT717" s="35"/>
      <c r="GU717" s="35"/>
      <c r="GV717" s="35"/>
      <c r="GW717" s="35"/>
      <c r="GX717" s="35"/>
      <c r="GY717" s="35"/>
      <c r="GZ717" s="35"/>
      <c r="HA717" s="35"/>
    </row>
    <row r="718" spans="1:209" s="39" customFormat="1" x14ac:dyDescent="0.25">
      <c r="A718" s="127"/>
      <c r="B718" s="150"/>
      <c r="C718" s="150"/>
      <c r="D718" s="151"/>
      <c r="E718" s="151"/>
      <c r="F718" s="151"/>
      <c r="G718" s="151"/>
      <c r="H718" s="151"/>
      <c r="I718" s="150"/>
      <c r="J718" s="127"/>
      <c r="K718" s="127"/>
      <c r="L718" s="154"/>
      <c r="M718" s="154"/>
      <c r="N718" s="154"/>
      <c r="O718" s="156"/>
      <c r="P718" s="156"/>
      <c r="Q718" s="157"/>
      <c r="R718" s="154"/>
      <c r="S718" s="154"/>
      <c r="T718" s="154"/>
      <c r="U718" s="156"/>
      <c r="V718" s="156"/>
      <c r="W718" s="127"/>
      <c r="X718" s="154"/>
      <c r="Y718" s="154"/>
      <c r="Z718" s="154"/>
      <c r="AA718" s="156"/>
      <c r="AB718" s="156"/>
      <c r="AC718" s="127"/>
      <c r="AD718" s="127"/>
      <c r="AE718" s="162"/>
      <c r="AF718" s="159"/>
      <c r="AG718" s="159"/>
      <c r="AH718" s="160"/>
      <c r="AI718" s="159"/>
      <c r="AJ718" s="159"/>
      <c r="AK718" s="159"/>
      <c r="AL718" s="160"/>
      <c r="AM718" s="159"/>
      <c r="AN718" s="159"/>
      <c r="AO718" s="159"/>
      <c r="AP718" s="44"/>
      <c r="AQ718" s="159"/>
      <c r="AR718" s="159"/>
      <c r="AS718" s="159"/>
      <c r="AT718" s="44"/>
      <c r="AU718" s="159"/>
      <c r="AV718" s="159"/>
      <c r="AW718" s="159"/>
      <c r="AX718" s="44"/>
      <c r="AY718" s="243"/>
      <c r="BA718" s="29"/>
      <c r="BB718" s="40"/>
      <c r="BC718" s="35"/>
      <c r="BD718" s="35"/>
      <c r="BE718" s="35"/>
      <c r="BF718" s="35"/>
      <c r="BG718" s="35"/>
      <c r="BH718" s="35"/>
      <c r="BI718" s="35"/>
      <c r="BJ718" s="35"/>
      <c r="BK718" s="35"/>
      <c r="BL718" s="35"/>
      <c r="BM718" s="35"/>
      <c r="BN718" s="35"/>
      <c r="BO718" s="35"/>
      <c r="BP718" s="44"/>
      <c r="BQ718" s="44"/>
      <c r="BR718" s="44"/>
      <c r="BS718" s="44"/>
      <c r="BT718" s="44"/>
      <c r="BU718" s="159"/>
      <c r="BV718" s="159"/>
      <c r="BW718" s="159"/>
      <c r="BX718" s="35"/>
      <c r="BY718" s="35"/>
      <c r="BZ718" s="35"/>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c r="DO718" s="35"/>
      <c r="DP718" s="35"/>
      <c r="DQ718" s="35"/>
      <c r="DR718" s="35"/>
      <c r="DS718" s="35"/>
      <c r="DT718" s="35"/>
      <c r="DU718" s="35"/>
      <c r="DV718" s="35"/>
      <c r="DW718" s="35"/>
      <c r="DX718" s="35"/>
      <c r="DY718" s="35"/>
      <c r="DZ718" s="35"/>
      <c r="EA718" s="35"/>
      <c r="EB718" s="35"/>
      <c r="EC718" s="35"/>
      <c r="ED718" s="35"/>
      <c r="EE718" s="35"/>
      <c r="EF718" s="35"/>
      <c r="EG718" s="35"/>
      <c r="EH718" s="35"/>
      <c r="EI718" s="35"/>
      <c r="EJ718" s="35"/>
      <c r="EK718" s="35"/>
      <c r="EL718" s="35"/>
      <c r="EM718" s="35"/>
      <c r="EN718" s="35"/>
      <c r="EO718" s="35"/>
      <c r="EP718" s="35"/>
      <c r="EQ718" s="35"/>
      <c r="ER718" s="35"/>
      <c r="ES718" s="35"/>
      <c r="ET718" s="35"/>
      <c r="EU718" s="35"/>
      <c r="EV718" s="35"/>
      <c r="EW718" s="35"/>
      <c r="EX718" s="35"/>
      <c r="EY718" s="35"/>
      <c r="EZ718" s="35"/>
      <c r="FA718" s="35"/>
      <c r="FB718" s="35"/>
      <c r="FC718" s="35"/>
      <c r="FD718" s="35"/>
      <c r="FE718" s="35"/>
      <c r="FF718" s="35"/>
      <c r="FG718" s="35"/>
      <c r="FH718" s="35"/>
      <c r="FI718" s="35"/>
      <c r="FJ718" s="35"/>
      <c r="FK718" s="35"/>
      <c r="FL718" s="35"/>
      <c r="FM718" s="35"/>
      <c r="FN718" s="35"/>
      <c r="FO718" s="35"/>
      <c r="FP718" s="35"/>
      <c r="FQ718" s="35"/>
      <c r="FR718" s="35"/>
      <c r="FS718" s="35"/>
      <c r="FT718" s="35"/>
      <c r="FU718" s="35"/>
      <c r="FV718" s="35"/>
      <c r="FW718" s="35"/>
      <c r="FX718" s="35"/>
      <c r="FY718" s="35"/>
      <c r="FZ718" s="35"/>
      <c r="GA718" s="35"/>
      <c r="GB718" s="35"/>
      <c r="GC718" s="35"/>
      <c r="GD718" s="35"/>
      <c r="GE718" s="35"/>
      <c r="GF718" s="35"/>
      <c r="GG718" s="35"/>
      <c r="GH718" s="35"/>
      <c r="GI718" s="35"/>
      <c r="GJ718" s="35"/>
      <c r="GK718" s="35"/>
      <c r="GL718" s="35"/>
      <c r="GM718" s="35"/>
      <c r="GN718" s="35"/>
      <c r="GO718" s="35"/>
      <c r="GP718" s="35"/>
      <c r="GQ718" s="35"/>
      <c r="GR718" s="35"/>
      <c r="GS718" s="35"/>
      <c r="GT718" s="35"/>
      <c r="GU718" s="35"/>
      <c r="GV718" s="35"/>
      <c r="GW718" s="35"/>
      <c r="GX718" s="35"/>
      <c r="GY718" s="35"/>
      <c r="GZ718" s="35"/>
      <c r="HA718" s="35"/>
    </row>
    <row r="719" spans="1:209" s="39" customFormat="1" x14ac:dyDescent="0.25">
      <c r="A719" s="127"/>
      <c r="B719" s="150"/>
      <c r="C719" s="150"/>
      <c r="D719" s="151"/>
      <c r="E719" s="151"/>
      <c r="F719" s="151"/>
      <c r="G719" s="151"/>
      <c r="H719" s="151"/>
      <c r="I719" s="150"/>
      <c r="J719" s="127"/>
      <c r="K719" s="127"/>
      <c r="L719" s="154"/>
      <c r="M719" s="154"/>
      <c r="N719" s="154"/>
      <c r="O719" s="156"/>
      <c r="P719" s="156"/>
      <c r="Q719" s="157"/>
      <c r="R719" s="154"/>
      <c r="S719" s="154"/>
      <c r="T719" s="154"/>
      <c r="U719" s="156"/>
      <c r="V719" s="156"/>
      <c r="W719" s="127"/>
      <c r="X719" s="154"/>
      <c r="Y719" s="154"/>
      <c r="Z719" s="154"/>
      <c r="AA719" s="156"/>
      <c r="AB719" s="156"/>
      <c r="AC719" s="127"/>
      <c r="AD719" s="127"/>
      <c r="AE719" s="162"/>
      <c r="AF719" s="159"/>
      <c r="AG719" s="159"/>
      <c r="AH719" s="160"/>
      <c r="AI719" s="159"/>
      <c r="AJ719" s="159"/>
      <c r="AK719" s="159"/>
      <c r="AL719" s="160"/>
      <c r="AM719" s="159"/>
      <c r="AN719" s="159"/>
      <c r="AO719" s="159"/>
      <c r="AP719" s="44"/>
      <c r="AQ719" s="159"/>
      <c r="AR719" s="159"/>
      <c r="AS719" s="159"/>
      <c r="AT719" s="44"/>
      <c r="AU719" s="159"/>
      <c r="AV719" s="159"/>
      <c r="AW719" s="159"/>
      <c r="AX719" s="44"/>
      <c r="AY719" s="243"/>
      <c r="BA719" s="29"/>
      <c r="BB719" s="40"/>
      <c r="BC719" s="35"/>
      <c r="BD719" s="35"/>
      <c r="BE719" s="35"/>
      <c r="BF719" s="35"/>
      <c r="BG719" s="35"/>
      <c r="BH719" s="35"/>
      <c r="BI719" s="35"/>
      <c r="BJ719" s="35"/>
      <c r="BK719" s="35"/>
      <c r="BL719" s="35"/>
      <c r="BM719" s="35"/>
      <c r="BN719" s="35"/>
      <c r="BO719" s="35"/>
      <c r="BP719" s="44"/>
      <c r="BQ719" s="44"/>
      <c r="BR719" s="44"/>
      <c r="BS719" s="44"/>
      <c r="BT719" s="44"/>
      <c r="BU719" s="159"/>
      <c r="BV719" s="159"/>
      <c r="BW719" s="159"/>
      <c r="BX719" s="35"/>
      <c r="BY719" s="35"/>
      <c r="BZ719" s="35"/>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c r="DO719" s="35"/>
      <c r="DP719" s="35"/>
      <c r="DQ719" s="35"/>
      <c r="DR719" s="35"/>
      <c r="DS719" s="35"/>
      <c r="DT719" s="35"/>
      <c r="DU719" s="35"/>
      <c r="DV719" s="35"/>
      <c r="DW719" s="35"/>
      <c r="DX719" s="35"/>
      <c r="DY719" s="35"/>
      <c r="DZ719" s="35"/>
      <c r="EA719" s="35"/>
      <c r="EB719" s="35"/>
      <c r="EC719" s="35"/>
      <c r="ED719" s="35"/>
      <c r="EE719" s="35"/>
      <c r="EF719" s="35"/>
      <c r="EG719" s="35"/>
      <c r="EH719" s="35"/>
      <c r="EI719" s="35"/>
      <c r="EJ719" s="35"/>
      <c r="EK719" s="35"/>
      <c r="EL719" s="35"/>
      <c r="EM719" s="35"/>
      <c r="EN719" s="35"/>
      <c r="EO719" s="35"/>
      <c r="EP719" s="35"/>
      <c r="EQ719" s="35"/>
      <c r="ER719" s="35"/>
      <c r="ES719" s="35"/>
      <c r="ET719" s="35"/>
      <c r="EU719" s="35"/>
      <c r="EV719" s="35"/>
      <c r="EW719" s="35"/>
      <c r="EX719" s="35"/>
      <c r="EY719" s="35"/>
      <c r="EZ719" s="35"/>
      <c r="FA719" s="35"/>
      <c r="FB719" s="35"/>
      <c r="FC719" s="35"/>
      <c r="FD719" s="35"/>
      <c r="FE719" s="35"/>
      <c r="FF719" s="35"/>
      <c r="FG719" s="35"/>
      <c r="FH719" s="35"/>
      <c r="FI719" s="35"/>
      <c r="FJ719" s="35"/>
      <c r="FK719" s="35"/>
      <c r="FL719" s="35"/>
      <c r="FM719" s="35"/>
      <c r="FN719" s="35"/>
      <c r="FO719" s="35"/>
      <c r="FP719" s="35"/>
      <c r="FQ719" s="35"/>
      <c r="FR719" s="35"/>
      <c r="FS719" s="35"/>
      <c r="FT719" s="35"/>
      <c r="FU719" s="35"/>
      <c r="FV719" s="35"/>
      <c r="FW719" s="35"/>
      <c r="FX719" s="35"/>
      <c r="FY719" s="35"/>
      <c r="FZ719" s="35"/>
      <c r="GA719" s="35"/>
      <c r="GB719" s="35"/>
      <c r="GC719" s="35"/>
      <c r="GD719" s="35"/>
      <c r="GE719" s="35"/>
      <c r="GF719" s="35"/>
      <c r="GG719" s="35"/>
      <c r="GH719" s="35"/>
      <c r="GI719" s="35"/>
      <c r="GJ719" s="35"/>
      <c r="GK719" s="35"/>
      <c r="GL719" s="35"/>
      <c r="GM719" s="35"/>
      <c r="GN719" s="35"/>
      <c r="GO719" s="35"/>
      <c r="GP719" s="35"/>
      <c r="GQ719" s="35"/>
      <c r="GR719" s="35"/>
      <c r="GS719" s="35"/>
      <c r="GT719" s="35"/>
      <c r="GU719" s="35"/>
      <c r="GV719" s="35"/>
      <c r="GW719" s="35"/>
      <c r="GX719" s="35"/>
      <c r="GY719" s="35"/>
      <c r="GZ719" s="35"/>
      <c r="HA719" s="35"/>
    </row>
    <row r="720" spans="1:209" s="39" customFormat="1" x14ac:dyDescent="0.25">
      <c r="A720" s="127"/>
      <c r="B720" s="150"/>
      <c r="C720" s="150"/>
      <c r="D720" s="151"/>
      <c r="E720" s="151"/>
      <c r="F720" s="151"/>
      <c r="G720" s="151"/>
      <c r="H720" s="151"/>
      <c r="I720" s="150"/>
      <c r="J720" s="127"/>
      <c r="K720" s="127"/>
      <c r="L720" s="154"/>
      <c r="M720" s="154"/>
      <c r="N720" s="154"/>
      <c r="O720" s="156"/>
      <c r="P720" s="156"/>
      <c r="Q720" s="157"/>
      <c r="R720" s="154"/>
      <c r="S720" s="154"/>
      <c r="T720" s="154"/>
      <c r="U720" s="156"/>
      <c r="V720" s="156"/>
      <c r="W720" s="127"/>
      <c r="X720" s="154"/>
      <c r="Y720" s="154"/>
      <c r="Z720" s="154"/>
      <c r="AA720" s="156"/>
      <c r="AB720" s="156"/>
      <c r="AC720" s="127"/>
      <c r="AD720" s="127"/>
      <c r="AE720" s="162"/>
      <c r="AF720" s="159"/>
      <c r="AG720" s="159"/>
      <c r="AH720" s="160"/>
      <c r="AI720" s="159"/>
      <c r="AJ720" s="159"/>
      <c r="AK720" s="159"/>
      <c r="AL720" s="160"/>
      <c r="AM720" s="159"/>
      <c r="AN720" s="159"/>
      <c r="AO720" s="159"/>
      <c r="AP720" s="44"/>
      <c r="AQ720" s="159"/>
      <c r="AR720" s="159"/>
      <c r="AS720" s="159"/>
      <c r="AT720" s="44"/>
      <c r="AU720" s="159"/>
      <c r="AV720" s="159"/>
      <c r="AW720" s="159"/>
      <c r="AX720" s="44"/>
      <c r="AY720" s="243"/>
      <c r="BA720" s="29"/>
      <c r="BB720" s="40"/>
      <c r="BC720" s="35"/>
      <c r="BD720" s="35"/>
      <c r="BE720" s="35"/>
      <c r="BF720" s="35"/>
      <c r="BG720" s="35"/>
      <c r="BH720" s="35"/>
      <c r="BI720" s="35"/>
      <c r="BJ720" s="35"/>
      <c r="BK720" s="35"/>
      <c r="BL720" s="35"/>
      <c r="BM720" s="35"/>
      <c r="BN720" s="35"/>
      <c r="BO720" s="35"/>
      <c r="BP720" s="44"/>
      <c r="BQ720" s="44"/>
      <c r="BR720" s="44"/>
      <c r="BS720" s="44"/>
      <c r="BT720" s="44"/>
      <c r="BU720" s="159"/>
      <c r="BV720" s="159"/>
      <c r="BW720" s="159"/>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5"/>
      <c r="ER720" s="35"/>
      <c r="ES720" s="35"/>
      <c r="ET720" s="35"/>
      <c r="EU720" s="35"/>
      <c r="EV720" s="35"/>
      <c r="EW720" s="35"/>
      <c r="EX720" s="35"/>
      <c r="EY720" s="35"/>
      <c r="EZ720" s="35"/>
      <c r="FA720" s="35"/>
      <c r="FB720" s="35"/>
      <c r="FC720" s="35"/>
      <c r="FD720" s="35"/>
      <c r="FE720" s="35"/>
      <c r="FF720" s="35"/>
      <c r="FG720" s="35"/>
      <c r="FH720" s="35"/>
      <c r="FI720" s="35"/>
      <c r="FJ720" s="35"/>
      <c r="FK720" s="35"/>
      <c r="FL720" s="35"/>
      <c r="FM720" s="35"/>
      <c r="FN720" s="35"/>
      <c r="FO720" s="35"/>
      <c r="FP720" s="35"/>
      <c r="FQ720" s="35"/>
      <c r="FR720" s="35"/>
      <c r="FS720" s="35"/>
      <c r="FT720" s="35"/>
      <c r="FU720" s="35"/>
      <c r="FV720" s="35"/>
      <c r="FW720" s="35"/>
      <c r="FX720" s="35"/>
      <c r="FY720" s="35"/>
      <c r="FZ720" s="35"/>
      <c r="GA720" s="35"/>
      <c r="GB720" s="35"/>
      <c r="GC720" s="35"/>
      <c r="GD720" s="35"/>
      <c r="GE720" s="35"/>
      <c r="GF720" s="35"/>
      <c r="GG720" s="35"/>
      <c r="GH720" s="35"/>
      <c r="GI720" s="35"/>
      <c r="GJ720" s="35"/>
      <c r="GK720" s="35"/>
      <c r="GL720" s="35"/>
      <c r="GM720" s="35"/>
      <c r="GN720" s="35"/>
      <c r="GO720" s="35"/>
      <c r="GP720" s="35"/>
      <c r="GQ720" s="35"/>
      <c r="GR720" s="35"/>
      <c r="GS720" s="35"/>
      <c r="GT720" s="35"/>
      <c r="GU720" s="35"/>
      <c r="GV720" s="35"/>
      <c r="GW720" s="35"/>
      <c r="GX720" s="35"/>
      <c r="GY720" s="35"/>
      <c r="GZ720" s="35"/>
      <c r="HA720" s="35"/>
    </row>
    <row r="721" spans="1:209" s="39" customFormat="1" x14ac:dyDescent="0.25">
      <c r="A721" s="127"/>
      <c r="B721" s="150"/>
      <c r="C721" s="150"/>
      <c r="D721" s="151"/>
      <c r="E721" s="151"/>
      <c r="F721" s="151"/>
      <c r="G721" s="151"/>
      <c r="H721" s="151"/>
      <c r="I721" s="150"/>
      <c r="J721" s="127"/>
      <c r="K721" s="127"/>
      <c r="L721" s="154"/>
      <c r="M721" s="154"/>
      <c r="N721" s="154"/>
      <c r="O721" s="156"/>
      <c r="P721" s="156"/>
      <c r="Q721" s="157"/>
      <c r="R721" s="154"/>
      <c r="S721" s="154"/>
      <c r="T721" s="154"/>
      <c r="U721" s="156"/>
      <c r="V721" s="156"/>
      <c r="W721" s="127"/>
      <c r="X721" s="154"/>
      <c r="Y721" s="154"/>
      <c r="Z721" s="154"/>
      <c r="AA721" s="156"/>
      <c r="AB721" s="156"/>
      <c r="AC721" s="127"/>
      <c r="AD721" s="127"/>
      <c r="AE721" s="162"/>
      <c r="AF721" s="159"/>
      <c r="AG721" s="159"/>
      <c r="AH721" s="160"/>
      <c r="AI721" s="159"/>
      <c r="AJ721" s="159"/>
      <c r="AK721" s="159"/>
      <c r="AL721" s="160"/>
      <c r="AM721" s="159"/>
      <c r="AN721" s="159"/>
      <c r="AO721" s="159"/>
      <c r="AP721" s="44"/>
      <c r="AQ721" s="159"/>
      <c r="AR721" s="159"/>
      <c r="AS721" s="159"/>
      <c r="AT721" s="44"/>
      <c r="AU721" s="159"/>
      <c r="AV721" s="159"/>
      <c r="AW721" s="159"/>
      <c r="AX721" s="44"/>
      <c r="AY721" s="243"/>
      <c r="BA721" s="29"/>
      <c r="BB721" s="40"/>
      <c r="BC721" s="35"/>
      <c r="BD721" s="35"/>
      <c r="BE721" s="35"/>
      <c r="BF721" s="35"/>
      <c r="BG721" s="35"/>
      <c r="BH721" s="35"/>
      <c r="BI721" s="35"/>
      <c r="BJ721" s="35"/>
      <c r="BK721" s="35"/>
      <c r="BL721" s="35"/>
      <c r="BM721" s="35"/>
      <c r="BN721" s="35"/>
      <c r="BO721" s="35"/>
      <c r="BP721" s="44"/>
      <c r="BQ721" s="44"/>
      <c r="BR721" s="44"/>
      <c r="BS721" s="44"/>
      <c r="BT721" s="44"/>
      <c r="BU721" s="159"/>
      <c r="BV721" s="159"/>
      <c r="BW721" s="159"/>
      <c r="BX721" s="35"/>
      <c r="BY721" s="35"/>
      <c r="BZ721" s="35"/>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M721" s="35"/>
      <c r="EN721" s="35"/>
      <c r="EO721" s="35"/>
      <c r="EP721" s="35"/>
      <c r="EQ721" s="35"/>
      <c r="ER721" s="35"/>
      <c r="ES721" s="35"/>
      <c r="ET721" s="35"/>
      <c r="EU721" s="35"/>
      <c r="EV721" s="35"/>
      <c r="EW721" s="35"/>
      <c r="EX721" s="35"/>
      <c r="EY721" s="35"/>
      <c r="EZ721" s="35"/>
      <c r="FA721" s="35"/>
      <c r="FB721" s="35"/>
      <c r="FC721" s="35"/>
      <c r="FD721" s="35"/>
      <c r="FE721" s="35"/>
      <c r="FF721" s="35"/>
      <c r="FG721" s="35"/>
      <c r="FH721" s="35"/>
      <c r="FI721" s="35"/>
      <c r="FJ721" s="35"/>
      <c r="FK721" s="35"/>
      <c r="FL721" s="35"/>
      <c r="FM721" s="35"/>
      <c r="FN721" s="35"/>
      <c r="FO721" s="35"/>
      <c r="FP721" s="35"/>
      <c r="FQ721" s="35"/>
      <c r="FR721" s="35"/>
      <c r="FS721" s="35"/>
      <c r="FT721" s="35"/>
      <c r="FU721" s="35"/>
      <c r="FV721" s="35"/>
      <c r="FW721" s="35"/>
      <c r="FX721" s="35"/>
      <c r="FY721" s="35"/>
      <c r="FZ721" s="35"/>
      <c r="GA721" s="35"/>
      <c r="GB721" s="35"/>
      <c r="GC721" s="35"/>
      <c r="GD721" s="35"/>
      <c r="GE721" s="35"/>
      <c r="GF721" s="35"/>
      <c r="GG721" s="35"/>
      <c r="GH721" s="35"/>
      <c r="GI721" s="35"/>
      <c r="GJ721" s="35"/>
      <c r="GK721" s="35"/>
      <c r="GL721" s="35"/>
      <c r="GM721" s="35"/>
      <c r="GN721" s="35"/>
      <c r="GO721" s="35"/>
      <c r="GP721" s="35"/>
      <c r="GQ721" s="35"/>
      <c r="GR721" s="35"/>
      <c r="GS721" s="35"/>
      <c r="GT721" s="35"/>
      <c r="GU721" s="35"/>
      <c r="GV721" s="35"/>
      <c r="GW721" s="35"/>
      <c r="GX721" s="35"/>
      <c r="GY721" s="35"/>
      <c r="GZ721" s="35"/>
      <c r="HA721" s="35"/>
    </row>
    <row r="722" spans="1:209" s="39" customFormat="1" x14ac:dyDescent="0.25">
      <c r="A722" s="127"/>
      <c r="B722" s="150"/>
      <c r="C722" s="150"/>
      <c r="D722" s="151"/>
      <c r="E722" s="151"/>
      <c r="F722" s="151"/>
      <c r="G722" s="151"/>
      <c r="H722" s="151"/>
      <c r="I722" s="150"/>
      <c r="J722" s="127"/>
      <c r="K722" s="127"/>
      <c r="L722" s="154"/>
      <c r="M722" s="154"/>
      <c r="N722" s="154"/>
      <c r="O722" s="156"/>
      <c r="P722" s="156"/>
      <c r="Q722" s="157"/>
      <c r="R722" s="154"/>
      <c r="S722" s="154"/>
      <c r="T722" s="154"/>
      <c r="U722" s="156"/>
      <c r="V722" s="156"/>
      <c r="W722" s="127"/>
      <c r="X722" s="154"/>
      <c r="Y722" s="154"/>
      <c r="Z722" s="154"/>
      <c r="AA722" s="156"/>
      <c r="AB722" s="156"/>
      <c r="AC722" s="127"/>
      <c r="AD722" s="127"/>
      <c r="AE722" s="162"/>
      <c r="AF722" s="159"/>
      <c r="AG722" s="159"/>
      <c r="AH722" s="160"/>
      <c r="AI722" s="159"/>
      <c r="AJ722" s="159"/>
      <c r="AK722" s="159"/>
      <c r="AL722" s="160"/>
      <c r="AM722" s="159"/>
      <c r="AN722" s="159"/>
      <c r="AO722" s="159"/>
      <c r="AP722" s="44"/>
      <c r="AQ722" s="159"/>
      <c r="AR722" s="159"/>
      <c r="AS722" s="159"/>
      <c r="AT722" s="44"/>
      <c r="AU722" s="159"/>
      <c r="AV722" s="159"/>
      <c r="AW722" s="159"/>
      <c r="AX722" s="44"/>
      <c r="AY722" s="243"/>
      <c r="BA722" s="29"/>
      <c r="BB722" s="40"/>
      <c r="BC722" s="35"/>
      <c r="BD722" s="35"/>
      <c r="BE722" s="35"/>
      <c r="BF722" s="35"/>
      <c r="BG722" s="35"/>
      <c r="BH722" s="35"/>
      <c r="BI722" s="35"/>
      <c r="BJ722" s="35"/>
      <c r="BK722" s="35"/>
      <c r="BL722" s="35"/>
      <c r="BM722" s="35"/>
      <c r="BN722" s="35"/>
      <c r="BO722" s="35"/>
      <c r="BP722" s="44"/>
      <c r="BQ722" s="44"/>
      <c r="BR722" s="44"/>
      <c r="BS722" s="44"/>
      <c r="BT722" s="44"/>
      <c r="BU722" s="159"/>
      <c r="BV722" s="159"/>
      <c r="BW722" s="159"/>
      <c r="BX722" s="35"/>
      <c r="BY722" s="35"/>
      <c r="BZ722" s="35"/>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c r="FJ722" s="35"/>
      <c r="FK722" s="35"/>
      <c r="FL722" s="35"/>
      <c r="FM722" s="35"/>
      <c r="FN722" s="35"/>
      <c r="FO722" s="35"/>
      <c r="FP722" s="35"/>
      <c r="FQ722" s="35"/>
      <c r="FR722" s="35"/>
      <c r="FS722" s="35"/>
      <c r="FT722" s="35"/>
      <c r="FU722" s="35"/>
      <c r="FV722" s="35"/>
      <c r="FW722" s="35"/>
      <c r="FX722" s="35"/>
      <c r="FY722" s="35"/>
      <c r="FZ722" s="35"/>
      <c r="GA722" s="35"/>
      <c r="GB722" s="35"/>
      <c r="GC722" s="35"/>
      <c r="GD722" s="35"/>
      <c r="GE722" s="35"/>
      <c r="GF722" s="35"/>
      <c r="GG722" s="35"/>
      <c r="GH722" s="35"/>
      <c r="GI722" s="35"/>
      <c r="GJ722" s="35"/>
      <c r="GK722" s="35"/>
      <c r="GL722" s="35"/>
      <c r="GM722" s="35"/>
      <c r="GN722" s="35"/>
      <c r="GO722" s="35"/>
      <c r="GP722" s="35"/>
      <c r="GQ722" s="35"/>
      <c r="GR722" s="35"/>
      <c r="GS722" s="35"/>
      <c r="GT722" s="35"/>
      <c r="GU722" s="35"/>
      <c r="GV722" s="35"/>
      <c r="GW722" s="35"/>
      <c r="GX722" s="35"/>
      <c r="GY722" s="35"/>
      <c r="GZ722" s="35"/>
      <c r="HA722" s="35"/>
    </row>
    <row r="723" spans="1:209" s="39" customFormat="1" x14ac:dyDescent="0.25">
      <c r="A723" s="127"/>
      <c r="B723" s="150"/>
      <c r="C723" s="150"/>
      <c r="D723" s="151"/>
      <c r="E723" s="151"/>
      <c r="F723" s="151"/>
      <c r="G723" s="151"/>
      <c r="H723" s="151"/>
      <c r="I723" s="150"/>
      <c r="J723" s="127"/>
      <c r="K723" s="127"/>
      <c r="L723" s="154"/>
      <c r="M723" s="154"/>
      <c r="N723" s="154"/>
      <c r="O723" s="156"/>
      <c r="P723" s="156"/>
      <c r="Q723" s="157"/>
      <c r="R723" s="154"/>
      <c r="S723" s="154"/>
      <c r="T723" s="154"/>
      <c r="U723" s="156"/>
      <c r="V723" s="156"/>
      <c r="W723" s="127"/>
      <c r="X723" s="154"/>
      <c r="Y723" s="154"/>
      <c r="Z723" s="154"/>
      <c r="AA723" s="156"/>
      <c r="AB723" s="156"/>
      <c r="AC723" s="127"/>
      <c r="AD723" s="127"/>
      <c r="AE723" s="162"/>
      <c r="AF723" s="159"/>
      <c r="AG723" s="159"/>
      <c r="AH723" s="160"/>
      <c r="AI723" s="159"/>
      <c r="AJ723" s="159"/>
      <c r="AK723" s="159"/>
      <c r="AL723" s="160"/>
      <c r="AM723" s="159"/>
      <c r="AN723" s="159"/>
      <c r="AO723" s="159"/>
      <c r="AP723" s="44"/>
      <c r="AQ723" s="159"/>
      <c r="AR723" s="159"/>
      <c r="AS723" s="159"/>
      <c r="AT723" s="44"/>
      <c r="AU723" s="159"/>
      <c r="AV723" s="159"/>
      <c r="AW723" s="159"/>
      <c r="AX723" s="44"/>
      <c r="AY723" s="243"/>
      <c r="BA723" s="29"/>
      <c r="BB723" s="40"/>
      <c r="BC723" s="35"/>
      <c r="BD723" s="35"/>
      <c r="BE723" s="35"/>
      <c r="BF723" s="35"/>
      <c r="BG723" s="35"/>
      <c r="BH723" s="35"/>
      <c r="BI723" s="35"/>
      <c r="BJ723" s="35"/>
      <c r="BK723" s="35"/>
      <c r="BL723" s="35"/>
      <c r="BM723" s="35"/>
      <c r="BN723" s="35"/>
      <c r="BO723" s="35"/>
      <c r="BP723" s="44"/>
      <c r="BQ723" s="44"/>
      <c r="BR723" s="44"/>
      <c r="BS723" s="44"/>
      <c r="BT723" s="44"/>
      <c r="BU723" s="159"/>
      <c r="BV723" s="159"/>
      <c r="BW723" s="159"/>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5"/>
      <c r="ER723" s="35"/>
      <c r="ES723" s="35"/>
      <c r="ET723" s="35"/>
      <c r="EU723" s="35"/>
      <c r="EV723" s="35"/>
      <c r="EW723" s="35"/>
      <c r="EX723" s="35"/>
      <c r="EY723" s="35"/>
      <c r="EZ723" s="35"/>
      <c r="FA723" s="35"/>
      <c r="FB723" s="35"/>
      <c r="FC723" s="35"/>
      <c r="FD723" s="35"/>
      <c r="FE723" s="35"/>
      <c r="FF723" s="35"/>
      <c r="FG723" s="35"/>
      <c r="FH723" s="35"/>
      <c r="FI723" s="35"/>
      <c r="FJ723" s="35"/>
      <c r="FK723" s="35"/>
      <c r="FL723" s="35"/>
      <c r="FM723" s="35"/>
      <c r="FN723" s="35"/>
      <c r="FO723" s="35"/>
      <c r="FP723" s="35"/>
      <c r="FQ723" s="35"/>
      <c r="FR723" s="35"/>
      <c r="FS723" s="35"/>
      <c r="FT723" s="35"/>
      <c r="FU723" s="35"/>
      <c r="FV723" s="35"/>
      <c r="FW723" s="35"/>
      <c r="FX723" s="35"/>
      <c r="FY723" s="35"/>
      <c r="FZ723" s="35"/>
      <c r="GA723" s="35"/>
      <c r="GB723" s="35"/>
      <c r="GC723" s="35"/>
      <c r="GD723" s="35"/>
      <c r="GE723" s="35"/>
      <c r="GF723" s="35"/>
      <c r="GG723" s="35"/>
      <c r="GH723" s="35"/>
      <c r="GI723" s="35"/>
      <c r="GJ723" s="35"/>
      <c r="GK723" s="35"/>
      <c r="GL723" s="35"/>
      <c r="GM723" s="35"/>
      <c r="GN723" s="35"/>
      <c r="GO723" s="35"/>
      <c r="GP723" s="35"/>
      <c r="GQ723" s="35"/>
      <c r="GR723" s="35"/>
      <c r="GS723" s="35"/>
      <c r="GT723" s="35"/>
      <c r="GU723" s="35"/>
      <c r="GV723" s="35"/>
      <c r="GW723" s="35"/>
      <c r="GX723" s="35"/>
      <c r="GY723" s="35"/>
      <c r="GZ723" s="35"/>
      <c r="HA723" s="35"/>
    </row>
    <row r="724" spans="1:209" s="39" customFormat="1" x14ac:dyDescent="0.25">
      <c r="A724" s="127"/>
      <c r="B724" s="150"/>
      <c r="C724" s="150"/>
      <c r="D724" s="151"/>
      <c r="E724" s="151"/>
      <c r="F724" s="151"/>
      <c r="G724" s="151"/>
      <c r="H724" s="151"/>
      <c r="I724" s="150"/>
      <c r="J724" s="127"/>
      <c r="K724" s="127"/>
      <c r="L724" s="154"/>
      <c r="M724" s="154"/>
      <c r="N724" s="154"/>
      <c r="O724" s="156"/>
      <c r="P724" s="156"/>
      <c r="Q724" s="157"/>
      <c r="R724" s="154"/>
      <c r="S724" s="154"/>
      <c r="T724" s="154"/>
      <c r="U724" s="156"/>
      <c r="V724" s="156"/>
      <c r="W724" s="127"/>
      <c r="X724" s="154"/>
      <c r="Y724" s="154"/>
      <c r="Z724" s="154"/>
      <c r="AA724" s="156"/>
      <c r="AB724" s="156"/>
      <c r="AC724" s="127"/>
      <c r="AD724" s="127"/>
      <c r="AE724" s="162"/>
      <c r="AF724" s="159"/>
      <c r="AG724" s="159"/>
      <c r="AH724" s="160"/>
      <c r="AI724" s="159"/>
      <c r="AJ724" s="159"/>
      <c r="AK724" s="159"/>
      <c r="AL724" s="160"/>
      <c r="AM724" s="159"/>
      <c r="AN724" s="159"/>
      <c r="AO724" s="159"/>
      <c r="AP724" s="44"/>
      <c r="AQ724" s="159"/>
      <c r="AR724" s="159"/>
      <c r="AS724" s="159"/>
      <c r="AT724" s="44"/>
      <c r="AU724" s="159"/>
      <c r="AV724" s="159"/>
      <c r="AW724" s="159"/>
      <c r="AX724" s="44"/>
      <c r="AY724" s="243"/>
      <c r="BA724" s="29"/>
      <c r="BB724" s="40"/>
      <c r="BC724" s="35"/>
      <c r="BD724" s="35"/>
      <c r="BE724" s="35"/>
      <c r="BF724" s="35"/>
      <c r="BG724" s="35"/>
      <c r="BH724" s="35"/>
      <c r="BI724" s="35"/>
      <c r="BJ724" s="35"/>
      <c r="BK724" s="35"/>
      <c r="BL724" s="35"/>
      <c r="BM724" s="35"/>
      <c r="BN724" s="35"/>
      <c r="BO724" s="35"/>
      <c r="BP724" s="44"/>
      <c r="BQ724" s="44"/>
      <c r="BR724" s="44"/>
      <c r="BS724" s="44"/>
      <c r="BT724" s="44"/>
      <c r="BU724" s="159"/>
      <c r="BV724" s="159"/>
      <c r="BW724" s="159"/>
      <c r="BX724" s="35"/>
      <c r="BY724" s="35"/>
      <c r="BZ724" s="35"/>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5"/>
      <c r="ER724" s="35"/>
      <c r="ES724" s="35"/>
      <c r="ET724" s="35"/>
      <c r="EU724" s="35"/>
      <c r="EV724" s="35"/>
      <c r="EW724" s="35"/>
      <c r="EX724" s="35"/>
      <c r="EY724" s="35"/>
      <c r="EZ724" s="35"/>
      <c r="FA724" s="35"/>
      <c r="FB724" s="35"/>
      <c r="FC724" s="35"/>
      <c r="FD724" s="35"/>
      <c r="FE724" s="35"/>
      <c r="FF724" s="35"/>
      <c r="FG724" s="35"/>
      <c r="FH724" s="35"/>
      <c r="FI724" s="35"/>
      <c r="FJ724" s="35"/>
      <c r="FK724" s="35"/>
      <c r="FL724" s="35"/>
      <c r="FM724" s="35"/>
      <c r="FN724" s="35"/>
      <c r="FO724" s="35"/>
      <c r="FP724" s="35"/>
      <c r="FQ724" s="35"/>
      <c r="FR724" s="35"/>
      <c r="FS724" s="35"/>
      <c r="FT724" s="35"/>
      <c r="FU724" s="35"/>
      <c r="FV724" s="35"/>
      <c r="FW724" s="35"/>
      <c r="FX724" s="35"/>
      <c r="FY724" s="35"/>
      <c r="FZ724" s="35"/>
      <c r="GA724" s="35"/>
      <c r="GB724" s="35"/>
      <c r="GC724" s="35"/>
      <c r="GD724" s="35"/>
      <c r="GE724" s="35"/>
      <c r="GF724" s="35"/>
      <c r="GG724" s="35"/>
      <c r="GH724" s="35"/>
      <c r="GI724" s="35"/>
      <c r="GJ724" s="35"/>
      <c r="GK724" s="35"/>
      <c r="GL724" s="35"/>
      <c r="GM724" s="35"/>
      <c r="GN724" s="35"/>
      <c r="GO724" s="35"/>
      <c r="GP724" s="35"/>
      <c r="GQ724" s="35"/>
      <c r="GR724" s="35"/>
      <c r="GS724" s="35"/>
      <c r="GT724" s="35"/>
      <c r="GU724" s="35"/>
      <c r="GV724" s="35"/>
      <c r="GW724" s="35"/>
      <c r="GX724" s="35"/>
      <c r="GY724" s="35"/>
      <c r="GZ724" s="35"/>
      <c r="HA724" s="35"/>
    </row>
    <row r="725" spans="1:209" s="39" customFormat="1" x14ac:dyDescent="0.25">
      <c r="A725" s="127"/>
      <c r="B725" s="150"/>
      <c r="C725" s="150"/>
      <c r="D725" s="151"/>
      <c r="E725" s="151"/>
      <c r="F725" s="151"/>
      <c r="G725" s="151"/>
      <c r="H725" s="151"/>
      <c r="I725" s="150"/>
      <c r="J725" s="127"/>
      <c r="K725" s="127"/>
      <c r="L725" s="154"/>
      <c r="M725" s="154"/>
      <c r="N725" s="154"/>
      <c r="O725" s="156"/>
      <c r="P725" s="156"/>
      <c r="Q725" s="157"/>
      <c r="R725" s="154"/>
      <c r="S725" s="154"/>
      <c r="T725" s="154"/>
      <c r="U725" s="156"/>
      <c r="V725" s="156"/>
      <c r="W725" s="127"/>
      <c r="X725" s="154"/>
      <c r="Y725" s="154"/>
      <c r="Z725" s="154"/>
      <c r="AA725" s="156"/>
      <c r="AB725" s="156"/>
      <c r="AC725" s="127"/>
      <c r="AD725" s="127"/>
      <c r="AE725" s="162"/>
      <c r="AF725" s="159"/>
      <c r="AG725" s="159"/>
      <c r="AH725" s="160"/>
      <c r="AI725" s="159"/>
      <c r="AJ725" s="159"/>
      <c r="AK725" s="159"/>
      <c r="AL725" s="160"/>
      <c r="AM725" s="159"/>
      <c r="AN725" s="159"/>
      <c r="AO725" s="159"/>
      <c r="AP725" s="44"/>
      <c r="AQ725" s="159"/>
      <c r="AR725" s="159"/>
      <c r="AS725" s="159"/>
      <c r="AT725" s="44"/>
      <c r="AU725" s="159"/>
      <c r="AV725" s="159"/>
      <c r="AW725" s="159"/>
      <c r="AX725" s="44"/>
      <c r="AY725" s="243"/>
      <c r="BA725" s="29"/>
      <c r="BB725" s="40"/>
      <c r="BC725" s="35"/>
      <c r="BD725" s="35"/>
      <c r="BE725" s="35"/>
      <c r="BF725" s="35"/>
      <c r="BG725" s="35"/>
      <c r="BH725" s="35"/>
      <c r="BI725" s="35"/>
      <c r="BJ725" s="35"/>
      <c r="BK725" s="35"/>
      <c r="BL725" s="35"/>
      <c r="BM725" s="35"/>
      <c r="BN725" s="35"/>
      <c r="BO725" s="35"/>
      <c r="BP725" s="44"/>
      <c r="BQ725" s="44"/>
      <c r="BR725" s="44"/>
      <c r="BS725" s="44"/>
      <c r="BT725" s="44"/>
      <c r="BU725" s="159"/>
      <c r="BV725" s="159"/>
      <c r="BW725" s="159"/>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c r="FZ725" s="35"/>
      <c r="GA725" s="35"/>
      <c r="GB725" s="35"/>
      <c r="GC725" s="35"/>
      <c r="GD725" s="35"/>
      <c r="GE725" s="35"/>
      <c r="GF725" s="35"/>
      <c r="GG725" s="35"/>
      <c r="GH725" s="35"/>
      <c r="GI725" s="35"/>
      <c r="GJ725" s="35"/>
      <c r="GK725" s="35"/>
      <c r="GL725" s="35"/>
      <c r="GM725" s="35"/>
      <c r="GN725" s="35"/>
      <c r="GO725" s="35"/>
      <c r="GP725" s="35"/>
      <c r="GQ725" s="35"/>
      <c r="GR725" s="35"/>
      <c r="GS725" s="35"/>
      <c r="GT725" s="35"/>
      <c r="GU725" s="35"/>
      <c r="GV725" s="35"/>
      <c r="GW725" s="35"/>
      <c r="GX725" s="35"/>
      <c r="GY725" s="35"/>
      <c r="GZ725" s="35"/>
      <c r="HA725" s="35"/>
    </row>
    <row r="726" spans="1:209" s="39" customFormat="1" x14ac:dyDescent="0.25">
      <c r="A726" s="127"/>
      <c r="B726" s="150"/>
      <c r="C726" s="150"/>
      <c r="D726" s="151"/>
      <c r="E726" s="151"/>
      <c r="F726" s="151"/>
      <c r="G726" s="151"/>
      <c r="H726" s="151"/>
      <c r="I726" s="150"/>
      <c r="J726" s="127"/>
      <c r="K726" s="127"/>
      <c r="L726" s="154"/>
      <c r="M726" s="154"/>
      <c r="N726" s="154"/>
      <c r="O726" s="156"/>
      <c r="P726" s="156"/>
      <c r="Q726" s="157"/>
      <c r="R726" s="154"/>
      <c r="S726" s="154"/>
      <c r="T726" s="154"/>
      <c r="U726" s="156"/>
      <c r="V726" s="156"/>
      <c r="W726" s="127"/>
      <c r="X726" s="154"/>
      <c r="Y726" s="154"/>
      <c r="Z726" s="154"/>
      <c r="AA726" s="156"/>
      <c r="AB726" s="156"/>
      <c r="AC726" s="127"/>
      <c r="AD726" s="127"/>
      <c r="AE726" s="162"/>
      <c r="AF726" s="159"/>
      <c r="AG726" s="159"/>
      <c r="AH726" s="160"/>
      <c r="AI726" s="159"/>
      <c r="AJ726" s="159"/>
      <c r="AK726" s="159"/>
      <c r="AL726" s="160"/>
      <c r="AM726" s="159"/>
      <c r="AN726" s="159"/>
      <c r="AO726" s="159"/>
      <c r="AP726" s="44"/>
      <c r="AQ726" s="159"/>
      <c r="AR726" s="159"/>
      <c r="AS726" s="159"/>
      <c r="AT726" s="44"/>
      <c r="AU726" s="159"/>
      <c r="AV726" s="159"/>
      <c r="AW726" s="159"/>
      <c r="AX726" s="44"/>
      <c r="AY726" s="243"/>
      <c r="BA726" s="29"/>
      <c r="BB726" s="40"/>
      <c r="BC726" s="35"/>
      <c r="BD726" s="35"/>
      <c r="BE726" s="35"/>
      <c r="BF726" s="35"/>
      <c r="BG726" s="35"/>
      <c r="BH726" s="35"/>
      <c r="BI726" s="35"/>
      <c r="BJ726" s="35"/>
      <c r="BK726" s="35"/>
      <c r="BL726" s="35"/>
      <c r="BM726" s="35"/>
      <c r="BN726" s="35"/>
      <c r="BO726" s="35"/>
      <c r="BP726" s="44"/>
      <c r="BQ726" s="44"/>
      <c r="BR726" s="44"/>
      <c r="BS726" s="44"/>
      <c r="BT726" s="44"/>
      <c r="BU726" s="159"/>
      <c r="BV726" s="159"/>
      <c r="BW726" s="159"/>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c r="FJ726" s="35"/>
      <c r="FK726" s="35"/>
      <c r="FL726" s="35"/>
      <c r="FM726" s="35"/>
      <c r="FN726" s="35"/>
      <c r="FO726" s="35"/>
      <c r="FP726" s="35"/>
      <c r="FQ726" s="35"/>
      <c r="FR726" s="35"/>
      <c r="FS726" s="35"/>
      <c r="FT726" s="35"/>
      <c r="FU726" s="35"/>
      <c r="FV726" s="35"/>
      <c r="FW726" s="35"/>
      <c r="FX726" s="35"/>
      <c r="FY726" s="35"/>
      <c r="FZ726" s="35"/>
      <c r="GA726" s="35"/>
      <c r="GB726" s="35"/>
      <c r="GC726" s="35"/>
      <c r="GD726" s="35"/>
      <c r="GE726" s="35"/>
      <c r="GF726" s="35"/>
      <c r="GG726" s="35"/>
      <c r="GH726" s="35"/>
      <c r="GI726" s="35"/>
      <c r="GJ726" s="35"/>
      <c r="GK726" s="35"/>
      <c r="GL726" s="35"/>
      <c r="GM726" s="35"/>
      <c r="GN726" s="35"/>
      <c r="GO726" s="35"/>
      <c r="GP726" s="35"/>
      <c r="GQ726" s="35"/>
      <c r="GR726" s="35"/>
      <c r="GS726" s="35"/>
      <c r="GT726" s="35"/>
      <c r="GU726" s="35"/>
      <c r="GV726" s="35"/>
      <c r="GW726" s="35"/>
      <c r="GX726" s="35"/>
      <c r="GY726" s="35"/>
      <c r="GZ726" s="35"/>
      <c r="HA726" s="35"/>
    </row>
    <row r="727" spans="1:209" s="39" customFormat="1" x14ac:dyDescent="0.25">
      <c r="A727" s="127"/>
      <c r="B727" s="150"/>
      <c r="C727" s="150"/>
      <c r="D727" s="151"/>
      <c r="E727" s="151"/>
      <c r="F727" s="151"/>
      <c r="G727" s="151"/>
      <c r="H727" s="151"/>
      <c r="I727" s="150"/>
      <c r="J727" s="127"/>
      <c r="K727" s="127"/>
      <c r="L727" s="154"/>
      <c r="M727" s="154"/>
      <c r="N727" s="154"/>
      <c r="O727" s="156"/>
      <c r="P727" s="156"/>
      <c r="Q727" s="157"/>
      <c r="R727" s="154"/>
      <c r="S727" s="154"/>
      <c r="T727" s="154"/>
      <c r="U727" s="156"/>
      <c r="V727" s="156"/>
      <c r="W727" s="127"/>
      <c r="X727" s="154"/>
      <c r="Y727" s="154"/>
      <c r="Z727" s="154"/>
      <c r="AA727" s="156"/>
      <c r="AB727" s="156"/>
      <c r="AC727" s="127"/>
      <c r="AD727" s="127"/>
      <c r="AE727" s="162"/>
      <c r="AF727" s="159"/>
      <c r="AG727" s="159"/>
      <c r="AH727" s="160"/>
      <c r="AI727" s="159"/>
      <c r="AJ727" s="159"/>
      <c r="AK727" s="159"/>
      <c r="AL727" s="160"/>
      <c r="AM727" s="159"/>
      <c r="AN727" s="159"/>
      <c r="AO727" s="159"/>
      <c r="AP727" s="44"/>
      <c r="AQ727" s="159"/>
      <c r="AR727" s="159"/>
      <c r="AS727" s="159"/>
      <c r="AT727" s="44"/>
      <c r="AU727" s="159"/>
      <c r="AV727" s="159"/>
      <c r="AW727" s="159"/>
      <c r="AX727" s="44"/>
      <c r="AY727" s="243"/>
      <c r="BA727" s="29"/>
      <c r="BB727" s="40"/>
      <c r="BC727" s="35"/>
      <c r="BD727" s="35"/>
      <c r="BE727" s="35"/>
      <c r="BF727" s="35"/>
      <c r="BG727" s="35"/>
      <c r="BH727" s="35"/>
      <c r="BI727" s="35"/>
      <c r="BJ727" s="35"/>
      <c r="BK727" s="35"/>
      <c r="BL727" s="35"/>
      <c r="BM727" s="35"/>
      <c r="BN727" s="35"/>
      <c r="BO727" s="35"/>
      <c r="BP727" s="44"/>
      <c r="BQ727" s="44"/>
      <c r="BR727" s="44"/>
      <c r="BS727" s="44"/>
      <c r="BT727" s="44"/>
      <c r="BU727" s="159"/>
      <c r="BV727" s="159"/>
      <c r="BW727" s="159"/>
      <c r="BX727" s="35"/>
      <c r="BY727" s="35"/>
      <c r="BZ727" s="35"/>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5"/>
      <c r="EK727" s="35"/>
      <c r="EL727" s="35"/>
      <c r="EM727" s="35"/>
      <c r="EN727" s="35"/>
      <c r="EO727" s="35"/>
      <c r="EP727" s="35"/>
      <c r="EQ727" s="35"/>
      <c r="ER727" s="35"/>
      <c r="ES727" s="35"/>
      <c r="ET727" s="35"/>
      <c r="EU727" s="35"/>
      <c r="EV727" s="35"/>
      <c r="EW727" s="35"/>
      <c r="EX727" s="35"/>
      <c r="EY727" s="35"/>
      <c r="EZ727" s="35"/>
      <c r="FA727" s="35"/>
      <c r="FB727" s="35"/>
      <c r="FC727" s="35"/>
      <c r="FD727" s="35"/>
      <c r="FE727" s="35"/>
      <c r="FF727" s="35"/>
      <c r="FG727" s="35"/>
      <c r="FH727" s="35"/>
      <c r="FI727" s="35"/>
      <c r="FJ727" s="35"/>
      <c r="FK727" s="35"/>
      <c r="FL727" s="35"/>
      <c r="FM727" s="35"/>
      <c r="FN727" s="35"/>
      <c r="FO727" s="35"/>
      <c r="FP727" s="35"/>
      <c r="FQ727" s="35"/>
      <c r="FR727" s="35"/>
      <c r="FS727" s="35"/>
      <c r="FT727" s="35"/>
      <c r="FU727" s="35"/>
      <c r="FV727" s="35"/>
      <c r="FW727" s="35"/>
      <c r="FX727" s="35"/>
      <c r="FY727" s="35"/>
      <c r="FZ727" s="35"/>
      <c r="GA727" s="35"/>
      <c r="GB727" s="35"/>
      <c r="GC727" s="35"/>
      <c r="GD727" s="35"/>
      <c r="GE727" s="35"/>
      <c r="GF727" s="35"/>
      <c r="GG727" s="35"/>
      <c r="GH727" s="35"/>
      <c r="GI727" s="35"/>
      <c r="GJ727" s="35"/>
      <c r="GK727" s="35"/>
      <c r="GL727" s="35"/>
      <c r="GM727" s="35"/>
      <c r="GN727" s="35"/>
      <c r="GO727" s="35"/>
      <c r="GP727" s="35"/>
      <c r="GQ727" s="35"/>
      <c r="GR727" s="35"/>
      <c r="GS727" s="35"/>
      <c r="GT727" s="35"/>
      <c r="GU727" s="35"/>
      <c r="GV727" s="35"/>
      <c r="GW727" s="35"/>
      <c r="GX727" s="35"/>
      <c r="GY727" s="35"/>
      <c r="GZ727" s="35"/>
      <c r="HA727" s="35"/>
    </row>
    <row r="728" spans="1:209" s="39" customFormat="1" x14ac:dyDescent="0.25">
      <c r="A728" s="127"/>
      <c r="B728" s="150"/>
      <c r="C728" s="150"/>
      <c r="D728" s="151"/>
      <c r="E728" s="151"/>
      <c r="F728" s="151"/>
      <c r="G728" s="151"/>
      <c r="H728" s="151"/>
      <c r="I728" s="150"/>
      <c r="J728" s="127"/>
      <c r="K728" s="127"/>
      <c r="L728" s="154"/>
      <c r="M728" s="154"/>
      <c r="N728" s="154"/>
      <c r="O728" s="156"/>
      <c r="P728" s="156"/>
      <c r="Q728" s="157"/>
      <c r="R728" s="154"/>
      <c r="S728" s="154"/>
      <c r="T728" s="154"/>
      <c r="U728" s="156"/>
      <c r="V728" s="156"/>
      <c r="W728" s="127"/>
      <c r="X728" s="154"/>
      <c r="Y728" s="154"/>
      <c r="Z728" s="154"/>
      <c r="AA728" s="156"/>
      <c r="AB728" s="156"/>
      <c r="AC728" s="127"/>
      <c r="AD728" s="127"/>
      <c r="AE728" s="162"/>
      <c r="AF728" s="159"/>
      <c r="AG728" s="159"/>
      <c r="AH728" s="160"/>
      <c r="AI728" s="159"/>
      <c r="AJ728" s="159"/>
      <c r="AK728" s="159"/>
      <c r="AL728" s="160"/>
      <c r="AM728" s="159"/>
      <c r="AN728" s="159"/>
      <c r="AO728" s="159"/>
      <c r="AP728" s="44"/>
      <c r="AQ728" s="159"/>
      <c r="AR728" s="159"/>
      <c r="AS728" s="159"/>
      <c r="AT728" s="44"/>
      <c r="AU728" s="159"/>
      <c r="AV728" s="159"/>
      <c r="AW728" s="159"/>
      <c r="AX728" s="44"/>
      <c r="AY728" s="243"/>
      <c r="BA728" s="29"/>
      <c r="BB728" s="40"/>
      <c r="BC728" s="35"/>
      <c r="BD728" s="35"/>
      <c r="BE728" s="35"/>
      <c r="BF728" s="35"/>
      <c r="BG728" s="35"/>
      <c r="BH728" s="35"/>
      <c r="BI728" s="35"/>
      <c r="BJ728" s="35"/>
      <c r="BK728" s="35"/>
      <c r="BL728" s="35"/>
      <c r="BM728" s="35"/>
      <c r="BN728" s="35"/>
      <c r="BO728" s="35"/>
      <c r="BP728" s="44"/>
      <c r="BQ728" s="44"/>
      <c r="BR728" s="44"/>
      <c r="BS728" s="44"/>
      <c r="BT728" s="44"/>
      <c r="BU728" s="159"/>
      <c r="BV728" s="159"/>
      <c r="BW728" s="159"/>
      <c r="BX728" s="35"/>
      <c r="BY728" s="35"/>
      <c r="BZ728" s="35"/>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c r="FJ728" s="35"/>
      <c r="FK728" s="35"/>
      <c r="FL728" s="35"/>
      <c r="FM728" s="35"/>
      <c r="FN728" s="35"/>
      <c r="FO728" s="35"/>
      <c r="FP728" s="35"/>
      <c r="FQ728" s="35"/>
      <c r="FR728" s="35"/>
      <c r="FS728" s="35"/>
      <c r="FT728" s="35"/>
      <c r="FU728" s="35"/>
      <c r="FV728" s="35"/>
      <c r="FW728" s="35"/>
      <c r="FX728" s="35"/>
      <c r="FY728" s="35"/>
      <c r="FZ728" s="35"/>
      <c r="GA728" s="35"/>
      <c r="GB728" s="35"/>
      <c r="GC728" s="35"/>
      <c r="GD728" s="35"/>
      <c r="GE728" s="35"/>
      <c r="GF728" s="35"/>
      <c r="GG728" s="35"/>
      <c r="GH728" s="35"/>
      <c r="GI728" s="35"/>
      <c r="GJ728" s="35"/>
      <c r="GK728" s="35"/>
      <c r="GL728" s="35"/>
      <c r="GM728" s="35"/>
      <c r="GN728" s="35"/>
      <c r="GO728" s="35"/>
      <c r="GP728" s="35"/>
      <c r="GQ728" s="35"/>
      <c r="GR728" s="35"/>
      <c r="GS728" s="35"/>
      <c r="GT728" s="35"/>
      <c r="GU728" s="35"/>
      <c r="GV728" s="35"/>
      <c r="GW728" s="35"/>
      <c r="GX728" s="35"/>
      <c r="GY728" s="35"/>
      <c r="GZ728" s="35"/>
      <c r="HA728" s="35"/>
    </row>
    <row r="729" spans="1:209" s="39" customFormat="1" x14ac:dyDescent="0.25">
      <c r="A729" s="127"/>
      <c r="B729" s="150"/>
      <c r="C729" s="150"/>
      <c r="D729" s="151"/>
      <c r="E729" s="151"/>
      <c r="F729" s="151"/>
      <c r="G729" s="151"/>
      <c r="H729" s="151"/>
      <c r="I729" s="150"/>
      <c r="J729" s="127"/>
      <c r="K729" s="127"/>
      <c r="L729" s="154"/>
      <c r="M729" s="154"/>
      <c r="N729" s="154"/>
      <c r="O729" s="156"/>
      <c r="P729" s="156"/>
      <c r="Q729" s="157"/>
      <c r="R729" s="154"/>
      <c r="S729" s="154"/>
      <c r="T729" s="154"/>
      <c r="U729" s="156"/>
      <c r="V729" s="156"/>
      <c r="W729" s="127"/>
      <c r="X729" s="154"/>
      <c r="Y729" s="154"/>
      <c r="Z729" s="154"/>
      <c r="AA729" s="156"/>
      <c r="AB729" s="156"/>
      <c r="AC729" s="127"/>
      <c r="AD729" s="127"/>
      <c r="AE729" s="162"/>
      <c r="AF729" s="159"/>
      <c r="AG729" s="159"/>
      <c r="AH729" s="160"/>
      <c r="AI729" s="159"/>
      <c r="AJ729" s="159"/>
      <c r="AK729" s="159"/>
      <c r="AL729" s="160"/>
      <c r="AM729" s="159"/>
      <c r="AN729" s="159"/>
      <c r="AO729" s="159"/>
      <c r="AP729" s="44"/>
      <c r="AQ729" s="159"/>
      <c r="AR729" s="159"/>
      <c r="AS729" s="159"/>
      <c r="AT729" s="44"/>
      <c r="AU729" s="159"/>
      <c r="AV729" s="159"/>
      <c r="AW729" s="159"/>
      <c r="AX729" s="44"/>
      <c r="AY729" s="243"/>
      <c r="BA729" s="29"/>
      <c r="BB729" s="40"/>
      <c r="BC729" s="35"/>
      <c r="BD729" s="35"/>
      <c r="BE729" s="35"/>
      <c r="BF729" s="35"/>
      <c r="BG729" s="35"/>
      <c r="BH729" s="35"/>
      <c r="BI729" s="35"/>
      <c r="BJ729" s="35"/>
      <c r="BK729" s="35"/>
      <c r="BL729" s="35"/>
      <c r="BM729" s="35"/>
      <c r="BN729" s="35"/>
      <c r="BO729" s="35"/>
      <c r="BP729" s="44"/>
      <c r="BQ729" s="44"/>
      <c r="BR729" s="44"/>
      <c r="BS729" s="44"/>
      <c r="BT729" s="44"/>
      <c r="BU729" s="159"/>
      <c r="BV729" s="159"/>
      <c r="BW729" s="159"/>
      <c r="BX729" s="35"/>
      <c r="BY729" s="35"/>
      <c r="BZ729" s="35"/>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c r="DO729" s="35"/>
      <c r="DP729" s="35"/>
      <c r="DQ729" s="35"/>
      <c r="DR729" s="35"/>
      <c r="DS729" s="35"/>
      <c r="DT729" s="35"/>
      <c r="DU729" s="35"/>
      <c r="DV729" s="35"/>
      <c r="DW729" s="35"/>
      <c r="DX729" s="35"/>
      <c r="DY729" s="35"/>
      <c r="DZ729" s="35"/>
      <c r="EA729" s="35"/>
      <c r="EB729" s="35"/>
      <c r="EC729" s="35"/>
      <c r="ED729" s="35"/>
      <c r="EE729" s="35"/>
      <c r="EF729" s="35"/>
      <c r="EG729" s="35"/>
      <c r="EH729" s="35"/>
      <c r="EI729" s="35"/>
      <c r="EJ729" s="35"/>
      <c r="EK729" s="35"/>
      <c r="EL729" s="35"/>
      <c r="EM729" s="35"/>
      <c r="EN729" s="35"/>
      <c r="EO729" s="35"/>
      <c r="EP729" s="35"/>
      <c r="EQ729" s="35"/>
      <c r="ER729" s="35"/>
      <c r="ES729" s="35"/>
      <c r="ET729" s="35"/>
      <c r="EU729" s="35"/>
      <c r="EV729" s="35"/>
      <c r="EW729" s="35"/>
      <c r="EX729" s="35"/>
      <c r="EY729" s="35"/>
      <c r="EZ729" s="35"/>
      <c r="FA729" s="35"/>
      <c r="FB729" s="35"/>
      <c r="FC729" s="35"/>
      <c r="FD729" s="35"/>
      <c r="FE729" s="35"/>
      <c r="FF729" s="35"/>
      <c r="FG729" s="35"/>
      <c r="FH729" s="35"/>
      <c r="FI729" s="35"/>
      <c r="FJ729" s="35"/>
      <c r="FK729" s="35"/>
      <c r="FL729" s="35"/>
      <c r="FM729" s="35"/>
      <c r="FN729" s="35"/>
      <c r="FO729" s="35"/>
      <c r="FP729" s="35"/>
      <c r="FQ729" s="35"/>
      <c r="FR729" s="35"/>
      <c r="FS729" s="35"/>
      <c r="FT729" s="35"/>
      <c r="FU729" s="35"/>
      <c r="FV729" s="35"/>
      <c r="FW729" s="35"/>
      <c r="FX729" s="35"/>
      <c r="FY729" s="35"/>
      <c r="FZ729" s="35"/>
      <c r="GA729" s="35"/>
      <c r="GB729" s="35"/>
      <c r="GC729" s="35"/>
      <c r="GD729" s="35"/>
      <c r="GE729" s="35"/>
      <c r="GF729" s="35"/>
      <c r="GG729" s="35"/>
      <c r="GH729" s="35"/>
      <c r="GI729" s="35"/>
      <c r="GJ729" s="35"/>
      <c r="GK729" s="35"/>
      <c r="GL729" s="35"/>
      <c r="GM729" s="35"/>
      <c r="GN729" s="35"/>
      <c r="GO729" s="35"/>
      <c r="GP729" s="35"/>
      <c r="GQ729" s="35"/>
      <c r="GR729" s="35"/>
      <c r="GS729" s="35"/>
      <c r="GT729" s="35"/>
      <c r="GU729" s="35"/>
      <c r="GV729" s="35"/>
      <c r="GW729" s="35"/>
      <c r="GX729" s="35"/>
      <c r="GY729" s="35"/>
      <c r="GZ729" s="35"/>
      <c r="HA729" s="35"/>
    </row>
    <row r="730" spans="1:209" s="39" customFormat="1" x14ac:dyDescent="0.25">
      <c r="A730" s="127"/>
      <c r="B730" s="150"/>
      <c r="C730" s="150"/>
      <c r="D730" s="151"/>
      <c r="E730" s="151"/>
      <c r="F730" s="151"/>
      <c r="G730" s="151"/>
      <c r="H730" s="151"/>
      <c r="I730" s="150"/>
      <c r="J730" s="127"/>
      <c r="K730" s="127"/>
      <c r="L730" s="154"/>
      <c r="M730" s="154"/>
      <c r="N730" s="154"/>
      <c r="O730" s="156"/>
      <c r="P730" s="156"/>
      <c r="Q730" s="157"/>
      <c r="R730" s="154"/>
      <c r="S730" s="154"/>
      <c r="T730" s="154"/>
      <c r="U730" s="156"/>
      <c r="V730" s="156"/>
      <c r="W730" s="127"/>
      <c r="X730" s="154"/>
      <c r="Y730" s="154"/>
      <c r="Z730" s="154"/>
      <c r="AA730" s="156"/>
      <c r="AB730" s="156"/>
      <c r="AC730" s="127"/>
      <c r="AD730" s="127"/>
      <c r="AE730" s="162"/>
      <c r="AF730" s="159"/>
      <c r="AG730" s="159"/>
      <c r="AH730" s="160"/>
      <c r="AI730" s="159"/>
      <c r="AJ730" s="159"/>
      <c r="AK730" s="159"/>
      <c r="AL730" s="160"/>
      <c r="AM730" s="159"/>
      <c r="AN730" s="159"/>
      <c r="AO730" s="159"/>
      <c r="AP730" s="44"/>
      <c r="AQ730" s="159"/>
      <c r="AR730" s="159"/>
      <c r="AS730" s="159"/>
      <c r="AT730" s="44"/>
      <c r="AU730" s="159"/>
      <c r="AV730" s="159"/>
      <c r="AW730" s="159"/>
      <c r="AX730" s="44"/>
      <c r="AY730" s="243"/>
      <c r="BA730" s="29"/>
      <c r="BB730" s="40"/>
      <c r="BC730" s="35"/>
      <c r="BD730" s="35"/>
      <c r="BE730" s="35"/>
      <c r="BF730" s="35"/>
      <c r="BG730" s="35"/>
      <c r="BH730" s="35"/>
      <c r="BI730" s="35"/>
      <c r="BJ730" s="35"/>
      <c r="BK730" s="35"/>
      <c r="BL730" s="35"/>
      <c r="BM730" s="35"/>
      <c r="BN730" s="35"/>
      <c r="BO730" s="35"/>
      <c r="BP730" s="44"/>
      <c r="BQ730" s="44"/>
      <c r="BR730" s="44"/>
      <c r="BS730" s="44"/>
      <c r="BT730" s="44"/>
      <c r="BU730" s="159"/>
      <c r="BV730" s="159"/>
      <c r="BW730" s="159"/>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5"/>
      <c r="ER730" s="35"/>
      <c r="ES730" s="35"/>
      <c r="ET730" s="35"/>
      <c r="EU730" s="35"/>
      <c r="EV730" s="35"/>
      <c r="EW730" s="35"/>
      <c r="EX730" s="35"/>
      <c r="EY730" s="35"/>
      <c r="EZ730" s="35"/>
      <c r="FA730" s="35"/>
      <c r="FB730" s="35"/>
      <c r="FC730" s="35"/>
      <c r="FD730" s="35"/>
      <c r="FE730" s="35"/>
      <c r="FF730" s="35"/>
      <c r="FG730" s="35"/>
      <c r="FH730" s="35"/>
      <c r="FI730" s="35"/>
      <c r="FJ730" s="35"/>
      <c r="FK730" s="35"/>
      <c r="FL730" s="35"/>
      <c r="FM730" s="35"/>
      <c r="FN730" s="35"/>
      <c r="FO730" s="35"/>
      <c r="FP730" s="35"/>
      <c r="FQ730" s="35"/>
      <c r="FR730" s="35"/>
      <c r="FS730" s="35"/>
      <c r="FT730" s="35"/>
      <c r="FU730" s="35"/>
      <c r="FV730" s="35"/>
      <c r="FW730" s="35"/>
      <c r="FX730" s="35"/>
      <c r="FY730" s="35"/>
      <c r="FZ730" s="35"/>
      <c r="GA730" s="35"/>
      <c r="GB730" s="35"/>
      <c r="GC730" s="35"/>
      <c r="GD730" s="35"/>
      <c r="GE730" s="35"/>
      <c r="GF730" s="35"/>
      <c r="GG730" s="35"/>
      <c r="GH730" s="35"/>
      <c r="GI730" s="35"/>
      <c r="GJ730" s="35"/>
      <c r="GK730" s="35"/>
      <c r="GL730" s="35"/>
      <c r="GM730" s="35"/>
      <c r="GN730" s="35"/>
      <c r="GO730" s="35"/>
      <c r="GP730" s="35"/>
      <c r="GQ730" s="35"/>
      <c r="GR730" s="35"/>
      <c r="GS730" s="35"/>
      <c r="GT730" s="35"/>
      <c r="GU730" s="35"/>
      <c r="GV730" s="35"/>
      <c r="GW730" s="35"/>
      <c r="GX730" s="35"/>
      <c r="GY730" s="35"/>
      <c r="GZ730" s="35"/>
      <c r="HA730" s="35"/>
    </row>
    <row r="731" spans="1:209" s="39" customFormat="1" x14ac:dyDescent="0.25">
      <c r="A731" s="127"/>
      <c r="B731" s="150"/>
      <c r="C731" s="150"/>
      <c r="D731" s="151"/>
      <c r="E731" s="151"/>
      <c r="F731" s="151"/>
      <c r="G731" s="151"/>
      <c r="H731" s="151"/>
      <c r="I731" s="150"/>
      <c r="J731" s="127"/>
      <c r="K731" s="127"/>
      <c r="L731" s="154"/>
      <c r="M731" s="154"/>
      <c r="N731" s="154"/>
      <c r="O731" s="156"/>
      <c r="P731" s="156"/>
      <c r="Q731" s="157"/>
      <c r="R731" s="154"/>
      <c r="S731" s="154"/>
      <c r="T731" s="154"/>
      <c r="U731" s="156"/>
      <c r="V731" s="156"/>
      <c r="W731" s="127"/>
      <c r="X731" s="154"/>
      <c r="Y731" s="154"/>
      <c r="Z731" s="154"/>
      <c r="AA731" s="156"/>
      <c r="AB731" s="156"/>
      <c r="AC731" s="127"/>
      <c r="AD731" s="127"/>
      <c r="AE731" s="162"/>
      <c r="AF731" s="159"/>
      <c r="AG731" s="159"/>
      <c r="AH731" s="160"/>
      <c r="AI731" s="159"/>
      <c r="AJ731" s="159"/>
      <c r="AK731" s="159"/>
      <c r="AL731" s="160"/>
      <c r="AM731" s="159"/>
      <c r="AN731" s="159"/>
      <c r="AO731" s="159"/>
      <c r="AP731" s="44"/>
      <c r="AQ731" s="159"/>
      <c r="AR731" s="159"/>
      <c r="AS731" s="159"/>
      <c r="AT731" s="44"/>
      <c r="AU731" s="159"/>
      <c r="AV731" s="159"/>
      <c r="AW731" s="159"/>
      <c r="AX731" s="44"/>
      <c r="AY731" s="243"/>
      <c r="BA731" s="29"/>
      <c r="BB731" s="40"/>
      <c r="BC731" s="35"/>
      <c r="BD731" s="35"/>
      <c r="BE731" s="35"/>
      <c r="BF731" s="35"/>
      <c r="BG731" s="35"/>
      <c r="BH731" s="35"/>
      <c r="BI731" s="35"/>
      <c r="BJ731" s="35"/>
      <c r="BK731" s="35"/>
      <c r="BL731" s="35"/>
      <c r="BM731" s="35"/>
      <c r="BN731" s="35"/>
      <c r="BO731" s="35"/>
      <c r="BP731" s="44"/>
      <c r="BQ731" s="44"/>
      <c r="BR731" s="44"/>
      <c r="BS731" s="44"/>
      <c r="BT731" s="44"/>
      <c r="BU731" s="159"/>
      <c r="BV731" s="159"/>
      <c r="BW731" s="159"/>
      <c r="BX731" s="35"/>
      <c r="BY731" s="35"/>
      <c r="BZ731" s="35"/>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5"/>
      <c r="FJ731" s="35"/>
      <c r="FK731" s="35"/>
      <c r="FL731" s="35"/>
      <c r="FM731" s="35"/>
      <c r="FN731" s="35"/>
      <c r="FO731" s="35"/>
      <c r="FP731" s="35"/>
      <c r="FQ731" s="35"/>
      <c r="FR731" s="35"/>
      <c r="FS731" s="35"/>
      <c r="FT731" s="35"/>
      <c r="FU731" s="35"/>
      <c r="FV731" s="35"/>
      <c r="FW731" s="35"/>
      <c r="FX731" s="35"/>
      <c r="FY731" s="35"/>
      <c r="FZ731" s="35"/>
      <c r="GA731" s="35"/>
      <c r="GB731" s="35"/>
      <c r="GC731" s="35"/>
      <c r="GD731" s="35"/>
      <c r="GE731" s="35"/>
      <c r="GF731" s="35"/>
      <c r="GG731" s="35"/>
      <c r="GH731" s="35"/>
      <c r="GI731" s="35"/>
      <c r="GJ731" s="35"/>
      <c r="GK731" s="35"/>
      <c r="GL731" s="35"/>
      <c r="GM731" s="35"/>
      <c r="GN731" s="35"/>
      <c r="GO731" s="35"/>
      <c r="GP731" s="35"/>
      <c r="GQ731" s="35"/>
      <c r="GR731" s="35"/>
      <c r="GS731" s="35"/>
      <c r="GT731" s="35"/>
      <c r="GU731" s="35"/>
      <c r="GV731" s="35"/>
      <c r="GW731" s="35"/>
      <c r="GX731" s="35"/>
      <c r="GY731" s="35"/>
      <c r="GZ731" s="35"/>
      <c r="HA731" s="35"/>
    </row>
    <row r="732" spans="1:209" s="39" customFormat="1" x14ac:dyDescent="0.25">
      <c r="A732" s="127"/>
      <c r="B732" s="150"/>
      <c r="C732" s="150"/>
      <c r="D732" s="151"/>
      <c r="E732" s="151"/>
      <c r="F732" s="151"/>
      <c r="G732" s="151"/>
      <c r="H732" s="151"/>
      <c r="I732" s="150"/>
      <c r="J732" s="127"/>
      <c r="K732" s="127"/>
      <c r="L732" s="154"/>
      <c r="M732" s="154"/>
      <c r="N732" s="154"/>
      <c r="O732" s="156"/>
      <c r="P732" s="156"/>
      <c r="Q732" s="157"/>
      <c r="R732" s="154"/>
      <c r="S732" s="154"/>
      <c r="T732" s="154"/>
      <c r="U732" s="156"/>
      <c r="V732" s="156"/>
      <c r="W732" s="127"/>
      <c r="X732" s="154"/>
      <c r="Y732" s="154"/>
      <c r="Z732" s="154"/>
      <c r="AA732" s="156"/>
      <c r="AB732" s="156"/>
      <c r="AC732" s="127"/>
      <c r="AD732" s="127"/>
      <c r="AE732" s="162"/>
      <c r="AF732" s="159"/>
      <c r="AG732" s="159"/>
      <c r="AH732" s="160"/>
      <c r="AI732" s="159"/>
      <c r="AJ732" s="159"/>
      <c r="AK732" s="159"/>
      <c r="AL732" s="160"/>
      <c r="AM732" s="159"/>
      <c r="AN732" s="159"/>
      <c r="AO732" s="159"/>
      <c r="AP732" s="44"/>
      <c r="AQ732" s="159"/>
      <c r="AR732" s="159"/>
      <c r="AS732" s="159"/>
      <c r="AT732" s="44"/>
      <c r="AU732" s="159"/>
      <c r="AV732" s="159"/>
      <c r="AW732" s="159"/>
      <c r="AX732" s="44"/>
      <c r="AY732" s="243"/>
      <c r="BA732" s="29"/>
      <c r="BB732" s="40"/>
      <c r="BC732" s="35"/>
      <c r="BD732" s="35"/>
      <c r="BE732" s="35"/>
      <c r="BF732" s="35"/>
      <c r="BG732" s="35"/>
      <c r="BH732" s="35"/>
      <c r="BI732" s="35"/>
      <c r="BJ732" s="35"/>
      <c r="BK732" s="35"/>
      <c r="BL732" s="35"/>
      <c r="BM732" s="35"/>
      <c r="BN732" s="35"/>
      <c r="BO732" s="35"/>
      <c r="BP732" s="44"/>
      <c r="BQ732" s="44"/>
      <c r="BR732" s="44"/>
      <c r="BS732" s="44"/>
      <c r="BT732" s="44"/>
      <c r="BU732" s="159"/>
      <c r="BV732" s="159"/>
      <c r="BW732" s="159"/>
      <c r="BX732" s="35"/>
      <c r="BY732" s="35"/>
      <c r="BZ732" s="35"/>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5"/>
      <c r="FJ732" s="35"/>
      <c r="FK732" s="35"/>
      <c r="FL732" s="35"/>
      <c r="FM732" s="35"/>
      <c r="FN732" s="35"/>
      <c r="FO732" s="35"/>
      <c r="FP732" s="35"/>
      <c r="FQ732" s="35"/>
      <c r="FR732" s="35"/>
      <c r="FS732" s="35"/>
      <c r="FT732" s="35"/>
      <c r="FU732" s="35"/>
      <c r="FV732" s="35"/>
      <c r="FW732" s="35"/>
      <c r="FX732" s="35"/>
      <c r="FY732" s="35"/>
      <c r="FZ732" s="35"/>
      <c r="GA732" s="35"/>
      <c r="GB732" s="35"/>
      <c r="GC732" s="35"/>
      <c r="GD732" s="35"/>
      <c r="GE732" s="35"/>
      <c r="GF732" s="35"/>
      <c r="GG732" s="35"/>
      <c r="GH732" s="35"/>
      <c r="GI732" s="35"/>
      <c r="GJ732" s="35"/>
      <c r="GK732" s="35"/>
      <c r="GL732" s="35"/>
      <c r="GM732" s="35"/>
      <c r="GN732" s="35"/>
      <c r="GO732" s="35"/>
      <c r="GP732" s="35"/>
      <c r="GQ732" s="35"/>
      <c r="GR732" s="35"/>
      <c r="GS732" s="35"/>
      <c r="GT732" s="35"/>
      <c r="GU732" s="35"/>
      <c r="GV732" s="35"/>
      <c r="GW732" s="35"/>
      <c r="GX732" s="35"/>
      <c r="GY732" s="35"/>
      <c r="GZ732" s="35"/>
      <c r="HA732" s="35"/>
    </row>
    <row r="733" spans="1:209" s="39" customFormat="1" x14ac:dyDescent="0.25">
      <c r="A733" s="127"/>
      <c r="B733" s="150"/>
      <c r="C733" s="150"/>
      <c r="D733" s="151"/>
      <c r="E733" s="151"/>
      <c r="F733" s="151"/>
      <c r="G733" s="151"/>
      <c r="H733" s="151"/>
      <c r="I733" s="150"/>
      <c r="J733" s="127"/>
      <c r="K733" s="127"/>
      <c r="L733" s="154"/>
      <c r="M733" s="154"/>
      <c r="N733" s="154"/>
      <c r="O733" s="156"/>
      <c r="P733" s="156"/>
      <c r="Q733" s="157"/>
      <c r="R733" s="154"/>
      <c r="S733" s="154"/>
      <c r="T733" s="154"/>
      <c r="U733" s="156"/>
      <c r="V733" s="156"/>
      <c r="W733" s="127"/>
      <c r="X733" s="154"/>
      <c r="Y733" s="154"/>
      <c r="Z733" s="154"/>
      <c r="AA733" s="156"/>
      <c r="AB733" s="156"/>
      <c r="AC733" s="127"/>
      <c r="AD733" s="127"/>
      <c r="AE733" s="162"/>
      <c r="AF733" s="159"/>
      <c r="AG733" s="159"/>
      <c r="AH733" s="160"/>
      <c r="AI733" s="159"/>
      <c r="AJ733" s="159"/>
      <c r="AK733" s="159"/>
      <c r="AL733" s="160"/>
      <c r="AM733" s="159"/>
      <c r="AN733" s="159"/>
      <c r="AO733" s="159"/>
      <c r="AP733" s="44"/>
      <c r="AQ733" s="159"/>
      <c r="AR733" s="159"/>
      <c r="AS733" s="159"/>
      <c r="AT733" s="44"/>
      <c r="AU733" s="159"/>
      <c r="AV733" s="159"/>
      <c r="AW733" s="159"/>
      <c r="AX733" s="44"/>
      <c r="AY733" s="243"/>
      <c r="BA733" s="29"/>
      <c r="BB733" s="40"/>
      <c r="BC733" s="35"/>
      <c r="BD733" s="35"/>
      <c r="BE733" s="35"/>
      <c r="BF733" s="35"/>
      <c r="BG733" s="35"/>
      <c r="BH733" s="35"/>
      <c r="BI733" s="35"/>
      <c r="BJ733" s="35"/>
      <c r="BK733" s="35"/>
      <c r="BL733" s="35"/>
      <c r="BM733" s="35"/>
      <c r="BN733" s="35"/>
      <c r="BO733" s="35"/>
      <c r="BP733" s="44"/>
      <c r="BQ733" s="44"/>
      <c r="BR733" s="44"/>
      <c r="BS733" s="44"/>
      <c r="BT733" s="44"/>
      <c r="BU733" s="159"/>
      <c r="BV733" s="159"/>
      <c r="BW733" s="159"/>
      <c r="BX733" s="35"/>
      <c r="BY733" s="35"/>
      <c r="BZ733" s="35"/>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c r="DO733" s="35"/>
      <c r="DP733" s="35"/>
      <c r="DQ733" s="35"/>
      <c r="DR733" s="35"/>
      <c r="DS733" s="35"/>
      <c r="DT733" s="35"/>
      <c r="DU733" s="35"/>
      <c r="DV733" s="35"/>
      <c r="DW733" s="35"/>
      <c r="DX733" s="35"/>
      <c r="DY733" s="35"/>
      <c r="DZ733" s="35"/>
      <c r="EA733" s="35"/>
      <c r="EB733" s="35"/>
      <c r="EC733" s="35"/>
      <c r="ED733" s="35"/>
      <c r="EE733" s="35"/>
      <c r="EF733" s="35"/>
      <c r="EG733" s="35"/>
      <c r="EH733" s="35"/>
      <c r="EI733" s="35"/>
      <c r="EJ733" s="35"/>
      <c r="EK733" s="35"/>
      <c r="EL733" s="35"/>
      <c r="EM733" s="35"/>
      <c r="EN733" s="35"/>
      <c r="EO733" s="35"/>
      <c r="EP733" s="35"/>
      <c r="EQ733" s="35"/>
      <c r="ER733" s="35"/>
      <c r="ES733" s="35"/>
      <c r="ET733" s="35"/>
      <c r="EU733" s="35"/>
      <c r="EV733" s="35"/>
      <c r="EW733" s="35"/>
      <c r="EX733" s="35"/>
      <c r="EY733" s="35"/>
      <c r="EZ733" s="35"/>
      <c r="FA733" s="35"/>
      <c r="FB733" s="35"/>
      <c r="FC733" s="35"/>
      <c r="FD733" s="35"/>
      <c r="FE733" s="35"/>
      <c r="FF733" s="35"/>
      <c r="FG733" s="35"/>
      <c r="FH733" s="35"/>
      <c r="FI733" s="35"/>
      <c r="FJ733" s="35"/>
      <c r="FK733" s="35"/>
      <c r="FL733" s="35"/>
      <c r="FM733" s="35"/>
      <c r="FN733" s="35"/>
      <c r="FO733" s="35"/>
      <c r="FP733" s="35"/>
      <c r="FQ733" s="35"/>
      <c r="FR733" s="35"/>
      <c r="FS733" s="35"/>
      <c r="FT733" s="35"/>
      <c r="FU733" s="35"/>
      <c r="FV733" s="35"/>
      <c r="FW733" s="35"/>
      <c r="FX733" s="35"/>
      <c r="FY733" s="35"/>
      <c r="FZ733" s="35"/>
      <c r="GA733" s="35"/>
      <c r="GB733" s="35"/>
      <c r="GC733" s="35"/>
      <c r="GD733" s="35"/>
      <c r="GE733" s="35"/>
      <c r="GF733" s="35"/>
      <c r="GG733" s="35"/>
      <c r="GH733" s="35"/>
      <c r="GI733" s="35"/>
      <c r="GJ733" s="35"/>
      <c r="GK733" s="35"/>
      <c r="GL733" s="35"/>
      <c r="GM733" s="35"/>
      <c r="GN733" s="35"/>
      <c r="GO733" s="35"/>
      <c r="GP733" s="35"/>
      <c r="GQ733" s="35"/>
      <c r="GR733" s="35"/>
      <c r="GS733" s="35"/>
      <c r="GT733" s="35"/>
      <c r="GU733" s="35"/>
      <c r="GV733" s="35"/>
      <c r="GW733" s="35"/>
      <c r="GX733" s="35"/>
      <c r="GY733" s="35"/>
      <c r="GZ733" s="35"/>
      <c r="HA733" s="35"/>
    </row>
    <row r="734" spans="1:209" s="39" customFormat="1" x14ac:dyDescent="0.25">
      <c r="A734" s="127"/>
      <c r="B734" s="150"/>
      <c r="C734" s="150"/>
      <c r="D734" s="151"/>
      <c r="E734" s="151"/>
      <c r="F734" s="151"/>
      <c r="G734" s="151"/>
      <c r="H734" s="151"/>
      <c r="I734" s="150"/>
      <c r="J734" s="127"/>
      <c r="K734" s="127"/>
      <c r="L734" s="154"/>
      <c r="M734" s="154"/>
      <c r="N734" s="154"/>
      <c r="O734" s="156"/>
      <c r="P734" s="156"/>
      <c r="Q734" s="157"/>
      <c r="R734" s="154"/>
      <c r="S734" s="154"/>
      <c r="T734" s="154"/>
      <c r="U734" s="156"/>
      <c r="V734" s="156"/>
      <c r="W734" s="127"/>
      <c r="X734" s="154"/>
      <c r="Y734" s="154"/>
      <c r="Z734" s="154"/>
      <c r="AA734" s="156"/>
      <c r="AB734" s="156"/>
      <c r="AC734" s="127"/>
      <c r="AD734" s="127"/>
      <c r="AE734" s="162"/>
      <c r="AF734" s="159"/>
      <c r="AG734" s="159"/>
      <c r="AH734" s="160"/>
      <c r="AI734" s="159"/>
      <c r="AJ734" s="159"/>
      <c r="AK734" s="159"/>
      <c r="AL734" s="160"/>
      <c r="AM734" s="159"/>
      <c r="AN734" s="159"/>
      <c r="AO734" s="159"/>
      <c r="AP734" s="44"/>
      <c r="AQ734" s="159"/>
      <c r="AR734" s="159"/>
      <c r="AS734" s="159"/>
      <c r="AT734" s="44"/>
      <c r="AU734" s="159"/>
      <c r="AV734" s="159"/>
      <c r="AW734" s="159"/>
      <c r="AX734" s="44"/>
      <c r="AY734" s="243"/>
      <c r="BA734" s="29"/>
      <c r="BB734" s="40"/>
      <c r="BC734" s="35"/>
      <c r="BD734" s="35"/>
      <c r="BE734" s="35"/>
      <c r="BF734" s="35"/>
      <c r="BG734" s="35"/>
      <c r="BH734" s="35"/>
      <c r="BI734" s="35"/>
      <c r="BJ734" s="35"/>
      <c r="BK734" s="35"/>
      <c r="BL734" s="35"/>
      <c r="BM734" s="35"/>
      <c r="BN734" s="35"/>
      <c r="BO734" s="35"/>
      <c r="BP734" s="44"/>
      <c r="BQ734" s="44"/>
      <c r="BR734" s="44"/>
      <c r="BS734" s="44"/>
      <c r="BT734" s="44"/>
      <c r="BU734" s="159"/>
      <c r="BV734" s="159"/>
      <c r="BW734" s="159"/>
      <c r="BX734" s="35"/>
      <c r="BY734" s="35"/>
      <c r="BZ734" s="35"/>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c r="DO734" s="35"/>
      <c r="DP734" s="35"/>
      <c r="DQ734" s="35"/>
      <c r="DR734" s="35"/>
      <c r="DS734" s="35"/>
      <c r="DT734" s="35"/>
      <c r="DU734" s="35"/>
      <c r="DV734" s="35"/>
      <c r="DW734" s="35"/>
      <c r="DX734" s="35"/>
      <c r="DY734" s="35"/>
      <c r="DZ734" s="35"/>
      <c r="EA734" s="35"/>
      <c r="EB734" s="35"/>
      <c r="EC734" s="35"/>
      <c r="ED734" s="35"/>
      <c r="EE734" s="35"/>
      <c r="EF734" s="35"/>
      <c r="EG734" s="35"/>
      <c r="EH734" s="35"/>
      <c r="EI734" s="35"/>
      <c r="EJ734" s="35"/>
      <c r="EK734" s="35"/>
      <c r="EL734" s="35"/>
      <c r="EM734" s="35"/>
      <c r="EN734" s="35"/>
      <c r="EO734" s="35"/>
      <c r="EP734" s="35"/>
      <c r="EQ734" s="35"/>
      <c r="ER734" s="35"/>
      <c r="ES734" s="35"/>
      <c r="ET734" s="35"/>
      <c r="EU734" s="35"/>
      <c r="EV734" s="35"/>
      <c r="EW734" s="35"/>
      <c r="EX734" s="35"/>
      <c r="EY734" s="35"/>
      <c r="EZ734" s="35"/>
      <c r="FA734" s="35"/>
      <c r="FB734" s="35"/>
      <c r="FC734" s="35"/>
      <c r="FD734" s="35"/>
      <c r="FE734" s="35"/>
      <c r="FF734" s="35"/>
      <c r="FG734" s="35"/>
      <c r="FH734" s="35"/>
      <c r="FI734" s="35"/>
      <c r="FJ734" s="35"/>
      <c r="FK734" s="35"/>
      <c r="FL734" s="35"/>
      <c r="FM734" s="35"/>
      <c r="FN734" s="35"/>
      <c r="FO734" s="35"/>
      <c r="FP734" s="35"/>
      <c r="FQ734" s="35"/>
      <c r="FR734" s="35"/>
      <c r="FS734" s="35"/>
      <c r="FT734" s="35"/>
      <c r="FU734" s="35"/>
      <c r="FV734" s="35"/>
      <c r="FW734" s="35"/>
      <c r="FX734" s="35"/>
      <c r="FY734" s="35"/>
      <c r="FZ734" s="35"/>
      <c r="GA734" s="35"/>
      <c r="GB734" s="35"/>
      <c r="GC734" s="35"/>
      <c r="GD734" s="35"/>
      <c r="GE734" s="35"/>
      <c r="GF734" s="35"/>
      <c r="GG734" s="35"/>
      <c r="GH734" s="35"/>
      <c r="GI734" s="35"/>
      <c r="GJ734" s="35"/>
      <c r="GK734" s="35"/>
      <c r="GL734" s="35"/>
      <c r="GM734" s="35"/>
      <c r="GN734" s="35"/>
      <c r="GO734" s="35"/>
      <c r="GP734" s="35"/>
      <c r="GQ734" s="35"/>
      <c r="GR734" s="35"/>
      <c r="GS734" s="35"/>
      <c r="GT734" s="35"/>
      <c r="GU734" s="35"/>
      <c r="GV734" s="35"/>
      <c r="GW734" s="35"/>
      <c r="GX734" s="35"/>
      <c r="GY734" s="35"/>
      <c r="GZ734" s="35"/>
      <c r="HA734" s="35"/>
    </row>
    <row r="735" spans="1:209" s="39" customFormat="1" x14ac:dyDescent="0.25">
      <c r="A735" s="127"/>
      <c r="B735" s="150"/>
      <c r="C735" s="150"/>
      <c r="D735" s="151"/>
      <c r="E735" s="151"/>
      <c r="F735" s="151"/>
      <c r="G735" s="151"/>
      <c r="H735" s="151"/>
      <c r="I735" s="150"/>
      <c r="J735" s="127"/>
      <c r="K735" s="127"/>
      <c r="L735" s="154"/>
      <c r="M735" s="154"/>
      <c r="N735" s="154"/>
      <c r="O735" s="156"/>
      <c r="P735" s="156"/>
      <c r="Q735" s="157"/>
      <c r="R735" s="154"/>
      <c r="S735" s="154"/>
      <c r="T735" s="154"/>
      <c r="U735" s="156"/>
      <c r="V735" s="156"/>
      <c r="W735" s="127"/>
      <c r="X735" s="154"/>
      <c r="Y735" s="154"/>
      <c r="Z735" s="154"/>
      <c r="AA735" s="156"/>
      <c r="AB735" s="156"/>
      <c r="AC735" s="127"/>
      <c r="AD735" s="127"/>
      <c r="AE735" s="162"/>
      <c r="AF735" s="159"/>
      <c r="AG735" s="159"/>
      <c r="AH735" s="160"/>
      <c r="AI735" s="159"/>
      <c r="AJ735" s="159"/>
      <c r="AK735" s="159"/>
      <c r="AL735" s="160"/>
      <c r="AM735" s="159"/>
      <c r="AN735" s="159"/>
      <c r="AO735" s="159"/>
      <c r="AP735" s="44"/>
      <c r="AQ735" s="159"/>
      <c r="AR735" s="159"/>
      <c r="AS735" s="159"/>
      <c r="AT735" s="44"/>
      <c r="AU735" s="159"/>
      <c r="AV735" s="159"/>
      <c r="AW735" s="159"/>
      <c r="AX735" s="44"/>
      <c r="AY735" s="243"/>
      <c r="BA735" s="29"/>
      <c r="BB735" s="40"/>
      <c r="BC735" s="35"/>
      <c r="BD735" s="35"/>
      <c r="BE735" s="35"/>
      <c r="BF735" s="35"/>
      <c r="BG735" s="35"/>
      <c r="BH735" s="35"/>
      <c r="BI735" s="35"/>
      <c r="BJ735" s="35"/>
      <c r="BK735" s="35"/>
      <c r="BL735" s="35"/>
      <c r="BM735" s="35"/>
      <c r="BN735" s="35"/>
      <c r="BO735" s="35"/>
      <c r="BP735" s="44"/>
      <c r="BQ735" s="44"/>
      <c r="BR735" s="44"/>
      <c r="BS735" s="44"/>
      <c r="BT735" s="44"/>
      <c r="BU735" s="159"/>
      <c r="BV735" s="159"/>
      <c r="BW735" s="159"/>
      <c r="BX735" s="35"/>
      <c r="BY735" s="35"/>
      <c r="BZ735" s="35"/>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c r="DO735" s="35"/>
      <c r="DP735" s="35"/>
      <c r="DQ735" s="35"/>
      <c r="DR735" s="35"/>
      <c r="DS735" s="35"/>
      <c r="DT735" s="35"/>
      <c r="DU735" s="35"/>
      <c r="DV735" s="35"/>
      <c r="DW735" s="35"/>
      <c r="DX735" s="35"/>
      <c r="DY735" s="35"/>
      <c r="DZ735" s="35"/>
      <c r="EA735" s="35"/>
      <c r="EB735" s="35"/>
      <c r="EC735" s="35"/>
      <c r="ED735" s="35"/>
      <c r="EE735" s="35"/>
      <c r="EF735" s="35"/>
      <c r="EG735" s="35"/>
      <c r="EH735" s="35"/>
      <c r="EI735" s="35"/>
      <c r="EJ735" s="35"/>
      <c r="EK735" s="35"/>
      <c r="EL735" s="35"/>
      <c r="EM735" s="35"/>
      <c r="EN735" s="35"/>
      <c r="EO735" s="35"/>
      <c r="EP735" s="35"/>
      <c r="EQ735" s="35"/>
      <c r="ER735" s="35"/>
      <c r="ES735" s="35"/>
      <c r="ET735" s="35"/>
      <c r="EU735" s="35"/>
      <c r="EV735" s="35"/>
      <c r="EW735" s="35"/>
      <c r="EX735" s="35"/>
      <c r="EY735" s="35"/>
      <c r="EZ735" s="35"/>
      <c r="FA735" s="35"/>
      <c r="FB735" s="35"/>
      <c r="FC735" s="35"/>
      <c r="FD735" s="35"/>
      <c r="FE735" s="35"/>
      <c r="FF735" s="35"/>
      <c r="FG735" s="35"/>
      <c r="FH735" s="35"/>
      <c r="FI735" s="35"/>
      <c r="FJ735" s="35"/>
      <c r="FK735" s="35"/>
      <c r="FL735" s="35"/>
      <c r="FM735" s="35"/>
      <c r="FN735" s="35"/>
      <c r="FO735" s="35"/>
      <c r="FP735" s="35"/>
      <c r="FQ735" s="35"/>
      <c r="FR735" s="35"/>
      <c r="FS735" s="35"/>
      <c r="FT735" s="35"/>
      <c r="FU735" s="35"/>
      <c r="FV735" s="35"/>
      <c r="FW735" s="35"/>
      <c r="FX735" s="35"/>
      <c r="FY735" s="35"/>
      <c r="FZ735" s="35"/>
      <c r="GA735" s="35"/>
      <c r="GB735" s="35"/>
      <c r="GC735" s="35"/>
      <c r="GD735" s="35"/>
      <c r="GE735" s="35"/>
      <c r="GF735" s="35"/>
      <c r="GG735" s="35"/>
      <c r="GH735" s="35"/>
      <c r="GI735" s="35"/>
      <c r="GJ735" s="35"/>
      <c r="GK735" s="35"/>
      <c r="GL735" s="35"/>
      <c r="GM735" s="35"/>
      <c r="GN735" s="35"/>
      <c r="GO735" s="35"/>
      <c r="GP735" s="35"/>
      <c r="GQ735" s="35"/>
      <c r="GR735" s="35"/>
      <c r="GS735" s="35"/>
      <c r="GT735" s="35"/>
      <c r="GU735" s="35"/>
      <c r="GV735" s="35"/>
      <c r="GW735" s="35"/>
      <c r="GX735" s="35"/>
      <c r="GY735" s="35"/>
      <c r="GZ735" s="35"/>
      <c r="HA735" s="35"/>
    </row>
    <row r="736" spans="1:209" s="39" customFormat="1" x14ac:dyDescent="0.25">
      <c r="A736" s="127"/>
      <c r="B736" s="150"/>
      <c r="C736" s="150"/>
      <c r="D736" s="151"/>
      <c r="E736" s="151"/>
      <c r="F736" s="151"/>
      <c r="G736" s="151"/>
      <c r="H736" s="151"/>
      <c r="I736" s="150"/>
      <c r="J736" s="127"/>
      <c r="K736" s="127"/>
      <c r="L736" s="154"/>
      <c r="M736" s="154"/>
      <c r="N736" s="154"/>
      <c r="O736" s="156"/>
      <c r="P736" s="156"/>
      <c r="Q736" s="157"/>
      <c r="R736" s="154"/>
      <c r="S736" s="154"/>
      <c r="T736" s="154"/>
      <c r="U736" s="156"/>
      <c r="V736" s="156"/>
      <c r="W736" s="127"/>
      <c r="X736" s="154"/>
      <c r="Y736" s="154"/>
      <c r="Z736" s="154"/>
      <c r="AA736" s="156"/>
      <c r="AB736" s="156"/>
      <c r="AC736" s="127"/>
      <c r="AD736" s="127"/>
      <c r="AE736" s="162"/>
      <c r="AF736" s="159"/>
      <c r="AG736" s="159"/>
      <c r="AH736" s="160"/>
      <c r="AI736" s="159"/>
      <c r="AJ736" s="159"/>
      <c r="AK736" s="159"/>
      <c r="AL736" s="160"/>
      <c r="AM736" s="159"/>
      <c r="AN736" s="159"/>
      <c r="AO736" s="159"/>
      <c r="AP736" s="44"/>
      <c r="AQ736" s="159"/>
      <c r="AR736" s="159"/>
      <c r="AS736" s="159"/>
      <c r="AT736" s="44"/>
      <c r="AU736" s="159"/>
      <c r="AV736" s="159"/>
      <c r="AW736" s="159"/>
      <c r="AX736" s="44"/>
      <c r="AY736" s="243"/>
      <c r="BA736" s="29"/>
      <c r="BB736" s="40"/>
      <c r="BC736" s="35"/>
      <c r="BD736" s="35"/>
      <c r="BE736" s="35"/>
      <c r="BF736" s="35"/>
      <c r="BG736" s="35"/>
      <c r="BH736" s="35"/>
      <c r="BI736" s="35"/>
      <c r="BJ736" s="35"/>
      <c r="BK736" s="35"/>
      <c r="BL736" s="35"/>
      <c r="BM736" s="35"/>
      <c r="BN736" s="35"/>
      <c r="BO736" s="35"/>
      <c r="BP736" s="44"/>
      <c r="BQ736" s="44"/>
      <c r="BR736" s="44"/>
      <c r="BS736" s="44"/>
      <c r="BT736" s="44"/>
      <c r="BU736" s="159"/>
      <c r="BV736" s="159"/>
      <c r="BW736" s="159"/>
      <c r="BX736" s="35"/>
      <c r="BY736" s="35"/>
      <c r="BZ736" s="35"/>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5"/>
      <c r="ER736" s="35"/>
      <c r="ES736" s="35"/>
      <c r="ET736" s="35"/>
      <c r="EU736" s="35"/>
      <c r="EV736" s="35"/>
      <c r="EW736" s="35"/>
      <c r="EX736" s="35"/>
      <c r="EY736" s="35"/>
      <c r="EZ736" s="35"/>
      <c r="FA736" s="35"/>
      <c r="FB736" s="35"/>
      <c r="FC736" s="35"/>
      <c r="FD736" s="35"/>
      <c r="FE736" s="35"/>
      <c r="FF736" s="35"/>
      <c r="FG736" s="35"/>
      <c r="FH736" s="35"/>
      <c r="FI736" s="35"/>
      <c r="FJ736" s="35"/>
      <c r="FK736" s="35"/>
      <c r="FL736" s="35"/>
      <c r="FM736" s="35"/>
      <c r="FN736" s="35"/>
      <c r="FO736" s="35"/>
      <c r="FP736" s="35"/>
      <c r="FQ736" s="35"/>
      <c r="FR736" s="35"/>
      <c r="FS736" s="35"/>
      <c r="FT736" s="35"/>
      <c r="FU736" s="35"/>
      <c r="FV736" s="35"/>
      <c r="FW736" s="35"/>
      <c r="FX736" s="35"/>
      <c r="FY736" s="35"/>
      <c r="FZ736" s="35"/>
      <c r="GA736" s="35"/>
      <c r="GB736" s="35"/>
      <c r="GC736" s="35"/>
      <c r="GD736" s="35"/>
      <c r="GE736" s="35"/>
      <c r="GF736" s="35"/>
      <c r="GG736" s="35"/>
      <c r="GH736" s="35"/>
      <c r="GI736" s="35"/>
      <c r="GJ736" s="35"/>
      <c r="GK736" s="35"/>
      <c r="GL736" s="35"/>
      <c r="GM736" s="35"/>
      <c r="GN736" s="35"/>
      <c r="GO736" s="35"/>
      <c r="GP736" s="35"/>
      <c r="GQ736" s="35"/>
      <c r="GR736" s="35"/>
      <c r="GS736" s="35"/>
      <c r="GT736" s="35"/>
      <c r="GU736" s="35"/>
      <c r="GV736" s="35"/>
      <c r="GW736" s="35"/>
      <c r="GX736" s="35"/>
      <c r="GY736" s="35"/>
      <c r="GZ736" s="35"/>
      <c r="HA736" s="35"/>
    </row>
    <row r="737" spans="1:209" s="39" customFormat="1" x14ac:dyDescent="0.25">
      <c r="A737" s="127"/>
      <c r="B737" s="150"/>
      <c r="C737" s="150"/>
      <c r="D737" s="151"/>
      <c r="E737" s="151"/>
      <c r="F737" s="151"/>
      <c r="G737" s="151"/>
      <c r="H737" s="151"/>
      <c r="I737" s="150"/>
      <c r="J737" s="127"/>
      <c r="K737" s="127"/>
      <c r="L737" s="154"/>
      <c r="M737" s="154"/>
      <c r="N737" s="154"/>
      <c r="O737" s="156"/>
      <c r="P737" s="156"/>
      <c r="Q737" s="157"/>
      <c r="R737" s="154"/>
      <c r="S737" s="154"/>
      <c r="T737" s="154"/>
      <c r="U737" s="156"/>
      <c r="V737" s="156"/>
      <c r="W737" s="127"/>
      <c r="X737" s="154"/>
      <c r="Y737" s="154"/>
      <c r="Z737" s="154"/>
      <c r="AA737" s="156"/>
      <c r="AB737" s="156"/>
      <c r="AC737" s="127"/>
      <c r="AD737" s="127"/>
      <c r="AE737" s="162"/>
      <c r="AF737" s="159"/>
      <c r="AG737" s="159"/>
      <c r="AH737" s="160"/>
      <c r="AI737" s="159"/>
      <c r="AJ737" s="159"/>
      <c r="AK737" s="159"/>
      <c r="AL737" s="160"/>
      <c r="AM737" s="159"/>
      <c r="AN737" s="159"/>
      <c r="AO737" s="159"/>
      <c r="AP737" s="44"/>
      <c r="AQ737" s="159"/>
      <c r="AR737" s="159"/>
      <c r="AS737" s="159"/>
      <c r="AT737" s="44"/>
      <c r="AU737" s="159"/>
      <c r="AV737" s="159"/>
      <c r="AW737" s="159"/>
      <c r="AX737" s="44"/>
      <c r="AY737" s="243"/>
      <c r="BA737" s="29"/>
      <c r="BB737" s="40"/>
      <c r="BC737" s="35"/>
      <c r="BD737" s="35"/>
      <c r="BE737" s="35"/>
      <c r="BF737" s="35"/>
      <c r="BG737" s="35"/>
      <c r="BH737" s="35"/>
      <c r="BI737" s="35"/>
      <c r="BJ737" s="35"/>
      <c r="BK737" s="35"/>
      <c r="BL737" s="35"/>
      <c r="BM737" s="35"/>
      <c r="BN737" s="35"/>
      <c r="BO737" s="35"/>
      <c r="BP737" s="44"/>
      <c r="BQ737" s="44"/>
      <c r="BR737" s="44"/>
      <c r="BS737" s="44"/>
      <c r="BT737" s="44"/>
      <c r="BU737" s="159"/>
      <c r="BV737" s="159"/>
      <c r="BW737" s="159"/>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c r="FZ737" s="35"/>
      <c r="GA737" s="35"/>
      <c r="GB737" s="35"/>
      <c r="GC737" s="35"/>
      <c r="GD737" s="35"/>
      <c r="GE737" s="35"/>
      <c r="GF737" s="35"/>
      <c r="GG737" s="35"/>
      <c r="GH737" s="35"/>
      <c r="GI737" s="35"/>
      <c r="GJ737" s="35"/>
      <c r="GK737" s="35"/>
      <c r="GL737" s="35"/>
      <c r="GM737" s="35"/>
      <c r="GN737" s="35"/>
      <c r="GO737" s="35"/>
      <c r="GP737" s="35"/>
      <c r="GQ737" s="35"/>
      <c r="GR737" s="35"/>
      <c r="GS737" s="35"/>
      <c r="GT737" s="35"/>
      <c r="GU737" s="35"/>
      <c r="GV737" s="35"/>
      <c r="GW737" s="35"/>
      <c r="GX737" s="35"/>
      <c r="GY737" s="35"/>
      <c r="GZ737" s="35"/>
      <c r="HA737" s="35"/>
    </row>
    <row r="738" spans="1:209" s="39" customFormat="1" x14ac:dyDescent="0.25">
      <c r="A738" s="127"/>
      <c r="B738" s="150"/>
      <c r="C738" s="150"/>
      <c r="D738" s="151"/>
      <c r="E738" s="151"/>
      <c r="F738" s="151"/>
      <c r="G738" s="151"/>
      <c r="H738" s="151"/>
      <c r="I738" s="150"/>
      <c r="J738" s="127"/>
      <c r="K738" s="127"/>
      <c r="L738" s="154"/>
      <c r="M738" s="154"/>
      <c r="N738" s="154"/>
      <c r="O738" s="156"/>
      <c r="P738" s="156"/>
      <c r="Q738" s="157"/>
      <c r="R738" s="154"/>
      <c r="S738" s="154"/>
      <c r="T738" s="154"/>
      <c r="U738" s="156"/>
      <c r="V738" s="156"/>
      <c r="W738" s="127"/>
      <c r="X738" s="154"/>
      <c r="Y738" s="154"/>
      <c r="Z738" s="154"/>
      <c r="AA738" s="156"/>
      <c r="AB738" s="156"/>
      <c r="AC738" s="127"/>
      <c r="AD738" s="127"/>
      <c r="AE738" s="162"/>
      <c r="AF738" s="159"/>
      <c r="AG738" s="159"/>
      <c r="AH738" s="160"/>
      <c r="AI738" s="159"/>
      <c r="AJ738" s="159"/>
      <c r="AK738" s="159"/>
      <c r="AL738" s="160"/>
      <c r="AM738" s="159"/>
      <c r="AN738" s="159"/>
      <c r="AO738" s="159"/>
      <c r="AP738" s="44"/>
      <c r="AQ738" s="159"/>
      <c r="AR738" s="159"/>
      <c r="AS738" s="159"/>
      <c r="AT738" s="44"/>
      <c r="AU738" s="159"/>
      <c r="AV738" s="159"/>
      <c r="AW738" s="159"/>
      <c r="AX738" s="44"/>
      <c r="AY738" s="243"/>
      <c r="BA738" s="29"/>
      <c r="BB738" s="40"/>
      <c r="BC738" s="35"/>
      <c r="BD738" s="35"/>
      <c r="BE738" s="35"/>
      <c r="BF738" s="35"/>
      <c r="BG738" s="35"/>
      <c r="BH738" s="35"/>
      <c r="BI738" s="35"/>
      <c r="BJ738" s="35"/>
      <c r="BK738" s="35"/>
      <c r="BL738" s="35"/>
      <c r="BM738" s="35"/>
      <c r="BN738" s="35"/>
      <c r="BO738" s="35"/>
      <c r="BP738" s="44"/>
      <c r="BQ738" s="44"/>
      <c r="BR738" s="44"/>
      <c r="BS738" s="44"/>
      <c r="BT738" s="44"/>
      <c r="BU738" s="159"/>
      <c r="BV738" s="159"/>
      <c r="BW738" s="159"/>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5"/>
      <c r="FJ738" s="35"/>
      <c r="FK738" s="35"/>
      <c r="FL738" s="35"/>
      <c r="FM738" s="35"/>
      <c r="FN738" s="35"/>
      <c r="FO738" s="35"/>
      <c r="FP738" s="35"/>
      <c r="FQ738" s="35"/>
      <c r="FR738" s="35"/>
      <c r="FS738" s="35"/>
      <c r="FT738" s="35"/>
      <c r="FU738" s="35"/>
      <c r="FV738" s="35"/>
      <c r="FW738" s="35"/>
      <c r="FX738" s="35"/>
      <c r="FY738" s="35"/>
      <c r="FZ738" s="35"/>
      <c r="GA738" s="35"/>
      <c r="GB738" s="35"/>
      <c r="GC738" s="35"/>
      <c r="GD738" s="35"/>
      <c r="GE738" s="35"/>
      <c r="GF738" s="35"/>
      <c r="GG738" s="35"/>
      <c r="GH738" s="35"/>
      <c r="GI738" s="35"/>
      <c r="GJ738" s="35"/>
      <c r="GK738" s="35"/>
      <c r="GL738" s="35"/>
      <c r="GM738" s="35"/>
      <c r="GN738" s="35"/>
      <c r="GO738" s="35"/>
      <c r="GP738" s="35"/>
      <c r="GQ738" s="35"/>
      <c r="GR738" s="35"/>
      <c r="GS738" s="35"/>
      <c r="GT738" s="35"/>
      <c r="GU738" s="35"/>
      <c r="GV738" s="35"/>
      <c r="GW738" s="35"/>
      <c r="GX738" s="35"/>
      <c r="GY738" s="35"/>
      <c r="GZ738" s="35"/>
      <c r="HA738" s="35"/>
    </row>
    <row r="739" spans="1:209" s="39" customFormat="1" x14ac:dyDescent="0.25">
      <c r="A739" s="127"/>
      <c r="B739" s="150"/>
      <c r="C739" s="150"/>
      <c r="D739" s="151"/>
      <c r="E739" s="151"/>
      <c r="F739" s="151"/>
      <c r="G739" s="151"/>
      <c r="H739" s="151"/>
      <c r="I739" s="150"/>
      <c r="J739" s="127"/>
      <c r="K739" s="127"/>
      <c r="L739" s="154"/>
      <c r="M739" s="154"/>
      <c r="N739" s="154"/>
      <c r="O739" s="156"/>
      <c r="P739" s="156"/>
      <c r="Q739" s="157"/>
      <c r="R739" s="154"/>
      <c r="S739" s="154"/>
      <c r="T739" s="154"/>
      <c r="U739" s="156"/>
      <c r="V739" s="156"/>
      <c r="W739" s="127"/>
      <c r="X739" s="154"/>
      <c r="Y739" s="154"/>
      <c r="Z739" s="154"/>
      <c r="AA739" s="156"/>
      <c r="AB739" s="156"/>
      <c r="AC739" s="127"/>
      <c r="AD739" s="127"/>
      <c r="AE739" s="162"/>
      <c r="AF739" s="159"/>
      <c r="AG739" s="159"/>
      <c r="AH739" s="160"/>
      <c r="AI739" s="159"/>
      <c r="AJ739" s="159"/>
      <c r="AK739" s="159"/>
      <c r="AL739" s="160"/>
      <c r="AM739" s="159"/>
      <c r="AN739" s="159"/>
      <c r="AO739" s="159"/>
      <c r="AP739" s="44"/>
      <c r="AQ739" s="159"/>
      <c r="AR739" s="159"/>
      <c r="AS739" s="159"/>
      <c r="AT739" s="44"/>
      <c r="AU739" s="159"/>
      <c r="AV739" s="159"/>
      <c r="AW739" s="159"/>
      <c r="AX739" s="44"/>
      <c r="AY739" s="243"/>
      <c r="BA739" s="29"/>
      <c r="BB739" s="40"/>
      <c r="BC739" s="35"/>
      <c r="BD739" s="35"/>
      <c r="BE739" s="35"/>
      <c r="BF739" s="35"/>
      <c r="BG739" s="35"/>
      <c r="BH739" s="35"/>
      <c r="BI739" s="35"/>
      <c r="BJ739" s="35"/>
      <c r="BK739" s="35"/>
      <c r="BL739" s="35"/>
      <c r="BM739" s="35"/>
      <c r="BN739" s="35"/>
      <c r="BO739" s="35"/>
      <c r="BP739" s="44"/>
      <c r="BQ739" s="44"/>
      <c r="BR739" s="44"/>
      <c r="BS739" s="44"/>
      <c r="BT739" s="44"/>
      <c r="BU739" s="159"/>
      <c r="BV739" s="159"/>
      <c r="BW739" s="159"/>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c r="FJ739" s="35"/>
      <c r="FK739" s="35"/>
      <c r="FL739" s="35"/>
      <c r="FM739" s="35"/>
      <c r="FN739" s="35"/>
      <c r="FO739" s="35"/>
      <c r="FP739" s="35"/>
      <c r="FQ739" s="35"/>
      <c r="FR739" s="35"/>
      <c r="FS739" s="35"/>
      <c r="FT739" s="35"/>
      <c r="FU739" s="35"/>
      <c r="FV739" s="35"/>
      <c r="FW739" s="35"/>
      <c r="FX739" s="35"/>
      <c r="FY739" s="35"/>
      <c r="FZ739" s="35"/>
      <c r="GA739" s="35"/>
      <c r="GB739" s="35"/>
      <c r="GC739" s="35"/>
      <c r="GD739" s="35"/>
      <c r="GE739" s="35"/>
      <c r="GF739" s="35"/>
      <c r="GG739" s="35"/>
      <c r="GH739" s="35"/>
      <c r="GI739" s="35"/>
      <c r="GJ739" s="35"/>
      <c r="GK739" s="35"/>
      <c r="GL739" s="35"/>
      <c r="GM739" s="35"/>
      <c r="GN739" s="35"/>
      <c r="GO739" s="35"/>
      <c r="GP739" s="35"/>
      <c r="GQ739" s="35"/>
      <c r="GR739" s="35"/>
      <c r="GS739" s="35"/>
      <c r="GT739" s="35"/>
      <c r="GU739" s="35"/>
      <c r="GV739" s="35"/>
      <c r="GW739" s="35"/>
      <c r="GX739" s="35"/>
      <c r="GY739" s="35"/>
      <c r="GZ739" s="35"/>
      <c r="HA739" s="35"/>
    </row>
    <row r="740" spans="1:209" s="39" customFormat="1" x14ac:dyDescent="0.25">
      <c r="A740" s="127"/>
      <c r="B740" s="150"/>
      <c r="C740" s="150"/>
      <c r="D740" s="151"/>
      <c r="E740" s="151"/>
      <c r="F740" s="151"/>
      <c r="G740" s="151"/>
      <c r="H740" s="151"/>
      <c r="I740" s="150"/>
      <c r="J740" s="127"/>
      <c r="K740" s="127"/>
      <c r="L740" s="154"/>
      <c r="M740" s="154"/>
      <c r="N740" s="154"/>
      <c r="O740" s="156"/>
      <c r="P740" s="156"/>
      <c r="Q740" s="157"/>
      <c r="R740" s="154"/>
      <c r="S740" s="154"/>
      <c r="T740" s="154"/>
      <c r="U740" s="156"/>
      <c r="V740" s="156"/>
      <c r="W740" s="127"/>
      <c r="X740" s="154"/>
      <c r="Y740" s="154"/>
      <c r="Z740" s="154"/>
      <c r="AA740" s="156"/>
      <c r="AB740" s="156"/>
      <c r="AC740" s="127"/>
      <c r="AD740" s="127"/>
      <c r="AE740" s="162"/>
      <c r="AF740" s="159"/>
      <c r="AG740" s="159"/>
      <c r="AH740" s="160"/>
      <c r="AI740" s="159"/>
      <c r="AJ740" s="159"/>
      <c r="AK740" s="159"/>
      <c r="AL740" s="160"/>
      <c r="AM740" s="159"/>
      <c r="AN740" s="159"/>
      <c r="AO740" s="159"/>
      <c r="AP740" s="44"/>
      <c r="AQ740" s="159"/>
      <c r="AR740" s="159"/>
      <c r="AS740" s="159"/>
      <c r="AT740" s="44"/>
      <c r="AU740" s="159"/>
      <c r="AV740" s="159"/>
      <c r="AW740" s="159"/>
      <c r="AX740" s="44"/>
      <c r="AY740" s="243"/>
      <c r="BA740" s="29"/>
      <c r="BB740" s="40"/>
      <c r="BC740" s="35"/>
      <c r="BD740" s="35"/>
      <c r="BE740" s="35"/>
      <c r="BF740" s="35"/>
      <c r="BG740" s="35"/>
      <c r="BH740" s="35"/>
      <c r="BI740" s="35"/>
      <c r="BJ740" s="35"/>
      <c r="BK740" s="35"/>
      <c r="BL740" s="35"/>
      <c r="BM740" s="35"/>
      <c r="BN740" s="35"/>
      <c r="BO740" s="35"/>
      <c r="BP740" s="44"/>
      <c r="BQ740" s="44"/>
      <c r="BR740" s="44"/>
      <c r="BS740" s="44"/>
      <c r="BT740" s="44"/>
      <c r="BU740" s="159"/>
      <c r="BV740" s="159"/>
      <c r="BW740" s="159"/>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5"/>
      <c r="FJ740" s="35"/>
      <c r="FK740" s="35"/>
      <c r="FL740" s="35"/>
      <c r="FM740" s="35"/>
      <c r="FN740" s="35"/>
      <c r="FO740" s="35"/>
      <c r="FP740" s="35"/>
      <c r="FQ740" s="35"/>
      <c r="FR740" s="35"/>
      <c r="FS740" s="35"/>
      <c r="FT740" s="35"/>
      <c r="FU740" s="35"/>
      <c r="FV740" s="35"/>
      <c r="FW740" s="35"/>
      <c r="FX740" s="35"/>
      <c r="FY740" s="35"/>
      <c r="FZ740" s="35"/>
      <c r="GA740" s="35"/>
      <c r="GB740" s="35"/>
      <c r="GC740" s="35"/>
      <c r="GD740" s="35"/>
      <c r="GE740" s="35"/>
      <c r="GF740" s="35"/>
      <c r="GG740" s="35"/>
      <c r="GH740" s="35"/>
      <c r="GI740" s="35"/>
      <c r="GJ740" s="35"/>
      <c r="GK740" s="35"/>
      <c r="GL740" s="35"/>
      <c r="GM740" s="35"/>
      <c r="GN740" s="35"/>
      <c r="GO740" s="35"/>
      <c r="GP740" s="35"/>
      <c r="GQ740" s="35"/>
      <c r="GR740" s="35"/>
      <c r="GS740" s="35"/>
      <c r="GT740" s="35"/>
      <c r="GU740" s="35"/>
      <c r="GV740" s="35"/>
      <c r="GW740" s="35"/>
      <c r="GX740" s="35"/>
      <c r="GY740" s="35"/>
      <c r="GZ740" s="35"/>
      <c r="HA740" s="35"/>
    </row>
    <row r="741" spans="1:209" s="39" customFormat="1" x14ac:dyDescent="0.25">
      <c r="A741" s="127"/>
      <c r="B741" s="150"/>
      <c r="C741" s="150"/>
      <c r="D741" s="151"/>
      <c r="E741" s="151"/>
      <c r="F741" s="151"/>
      <c r="G741" s="151"/>
      <c r="H741" s="151"/>
      <c r="I741" s="150"/>
      <c r="J741" s="127"/>
      <c r="K741" s="127"/>
      <c r="L741" s="154"/>
      <c r="M741" s="154"/>
      <c r="N741" s="154"/>
      <c r="O741" s="156"/>
      <c r="P741" s="156"/>
      <c r="Q741" s="157"/>
      <c r="R741" s="154"/>
      <c r="S741" s="154"/>
      <c r="T741" s="154"/>
      <c r="U741" s="156"/>
      <c r="V741" s="156"/>
      <c r="W741" s="127"/>
      <c r="X741" s="154"/>
      <c r="Y741" s="154"/>
      <c r="Z741" s="154"/>
      <c r="AA741" s="156"/>
      <c r="AB741" s="156"/>
      <c r="AC741" s="127"/>
      <c r="AD741" s="127"/>
      <c r="AE741" s="162"/>
      <c r="AF741" s="159"/>
      <c r="AG741" s="159"/>
      <c r="AH741" s="160"/>
      <c r="AI741" s="159"/>
      <c r="AJ741" s="159"/>
      <c r="AK741" s="159"/>
      <c r="AL741" s="160"/>
      <c r="AM741" s="159"/>
      <c r="AN741" s="159"/>
      <c r="AO741" s="159"/>
      <c r="AP741" s="44"/>
      <c r="AQ741" s="159"/>
      <c r="AR741" s="159"/>
      <c r="AS741" s="159"/>
      <c r="AT741" s="44"/>
      <c r="AU741" s="159"/>
      <c r="AV741" s="159"/>
      <c r="AW741" s="159"/>
      <c r="AX741" s="44"/>
      <c r="AY741" s="243"/>
      <c r="BA741" s="29"/>
      <c r="BB741" s="40"/>
      <c r="BC741" s="35"/>
      <c r="BD741" s="35"/>
      <c r="BE741" s="35"/>
      <c r="BF741" s="35"/>
      <c r="BG741" s="35"/>
      <c r="BH741" s="35"/>
      <c r="BI741" s="35"/>
      <c r="BJ741" s="35"/>
      <c r="BK741" s="35"/>
      <c r="BL741" s="35"/>
      <c r="BM741" s="35"/>
      <c r="BN741" s="35"/>
      <c r="BO741" s="35"/>
      <c r="BP741" s="44"/>
      <c r="BQ741" s="44"/>
      <c r="BR741" s="44"/>
      <c r="BS741" s="44"/>
      <c r="BT741" s="44"/>
      <c r="BU741" s="159"/>
      <c r="BV741" s="159"/>
      <c r="BW741" s="159"/>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c r="DO741" s="35"/>
      <c r="DP741" s="35"/>
      <c r="DQ741" s="35"/>
      <c r="DR741" s="35"/>
      <c r="DS741" s="35"/>
      <c r="DT741" s="35"/>
      <c r="DU741" s="35"/>
      <c r="DV741" s="35"/>
      <c r="DW741" s="35"/>
      <c r="DX741" s="35"/>
      <c r="DY741" s="35"/>
      <c r="DZ741" s="35"/>
      <c r="EA741" s="35"/>
      <c r="EB741" s="35"/>
      <c r="EC741" s="35"/>
      <c r="ED741" s="35"/>
      <c r="EE741" s="35"/>
      <c r="EF741" s="35"/>
      <c r="EG741" s="35"/>
      <c r="EH741" s="35"/>
      <c r="EI741" s="35"/>
      <c r="EJ741" s="35"/>
      <c r="EK741" s="35"/>
      <c r="EL741" s="35"/>
      <c r="EM741" s="35"/>
      <c r="EN741" s="35"/>
      <c r="EO741" s="35"/>
      <c r="EP741" s="35"/>
      <c r="EQ741" s="35"/>
      <c r="ER741" s="35"/>
      <c r="ES741" s="35"/>
      <c r="ET741" s="35"/>
      <c r="EU741" s="35"/>
      <c r="EV741" s="35"/>
      <c r="EW741" s="35"/>
      <c r="EX741" s="35"/>
      <c r="EY741" s="35"/>
      <c r="EZ741" s="35"/>
      <c r="FA741" s="35"/>
      <c r="FB741" s="35"/>
      <c r="FC741" s="35"/>
      <c r="FD741" s="35"/>
      <c r="FE741" s="35"/>
      <c r="FF741" s="35"/>
      <c r="FG741" s="35"/>
      <c r="FH741" s="35"/>
      <c r="FI741" s="35"/>
      <c r="FJ741" s="35"/>
      <c r="FK741" s="35"/>
      <c r="FL741" s="35"/>
      <c r="FM741" s="35"/>
      <c r="FN741" s="35"/>
      <c r="FO741" s="35"/>
      <c r="FP741" s="35"/>
      <c r="FQ741" s="35"/>
      <c r="FR741" s="35"/>
      <c r="FS741" s="35"/>
      <c r="FT741" s="35"/>
      <c r="FU741" s="35"/>
      <c r="FV741" s="35"/>
      <c r="FW741" s="35"/>
      <c r="FX741" s="35"/>
      <c r="FY741" s="35"/>
      <c r="FZ741" s="35"/>
      <c r="GA741" s="35"/>
      <c r="GB741" s="35"/>
      <c r="GC741" s="35"/>
      <c r="GD741" s="35"/>
      <c r="GE741" s="35"/>
      <c r="GF741" s="35"/>
      <c r="GG741" s="35"/>
      <c r="GH741" s="35"/>
      <c r="GI741" s="35"/>
      <c r="GJ741" s="35"/>
      <c r="GK741" s="35"/>
      <c r="GL741" s="35"/>
      <c r="GM741" s="35"/>
      <c r="GN741" s="35"/>
      <c r="GO741" s="35"/>
      <c r="GP741" s="35"/>
      <c r="GQ741" s="35"/>
      <c r="GR741" s="35"/>
      <c r="GS741" s="35"/>
      <c r="GT741" s="35"/>
      <c r="GU741" s="35"/>
      <c r="GV741" s="35"/>
      <c r="GW741" s="35"/>
      <c r="GX741" s="35"/>
      <c r="GY741" s="35"/>
      <c r="GZ741" s="35"/>
      <c r="HA741" s="35"/>
    </row>
    <row r="742" spans="1:209" s="39" customFormat="1" x14ac:dyDescent="0.25">
      <c r="A742" s="127"/>
      <c r="B742" s="150"/>
      <c r="C742" s="150"/>
      <c r="D742" s="151"/>
      <c r="E742" s="151"/>
      <c r="F742" s="151"/>
      <c r="G742" s="151"/>
      <c r="H742" s="151"/>
      <c r="I742" s="150"/>
      <c r="J742" s="127"/>
      <c r="K742" s="127"/>
      <c r="L742" s="154"/>
      <c r="M742" s="154"/>
      <c r="N742" s="154"/>
      <c r="O742" s="156"/>
      <c r="P742" s="156"/>
      <c r="Q742" s="157"/>
      <c r="R742" s="154"/>
      <c r="S742" s="154"/>
      <c r="T742" s="154"/>
      <c r="U742" s="156"/>
      <c r="V742" s="156"/>
      <c r="W742" s="127"/>
      <c r="X742" s="154"/>
      <c r="Y742" s="154"/>
      <c r="Z742" s="154"/>
      <c r="AA742" s="156"/>
      <c r="AB742" s="156"/>
      <c r="AC742" s="127"/>
      <c r="AD742" s="127"/>
      <c r="AE742" s="162"/>
      <c r="AF742" s="159"/>
      <c r="AG742" s="159"/>
      <c r="AH742" s="160"/>
      <c r="AI742" s="159"/>
      <c r="AJ742" s="159"/>
      <c r="AK742" s="159"/>
      <c r="AL742" s="160"/>
      <c r="AM742" s="159"/>
      <c r="AN742" s="159"/>
      <c r="AO742" s="159"/>
      <c r="AP742" s="44"/>
      <c r="AQ742" s="159"/>
      <c r="AR742" s="159"/>
      <c r="AS742" s="159"/>
      <c r="AT742" s="44"/>
      <c r="AU742" s="159"/>
      <c r="AV742" s="159"/>
      <c r="AW742" s="159"/>
      <c r="AX742" s="44"/>
      <c r="AY742" s="243"/>
      <c r="BA742" s="29"/>
      <c r="BB742" s="40"/>
      <c r="BC742" s="35"/>
      <c r="BD742" s="35"/>
      <c r="BE742" s="35"/>
      <c r="BF742" s="35"/>
      <c r="BG742" s="35"/>
      <c r="BH742" s="35"/>
      <c r="BI742" s="35"/>
      <c r="BJ742" s="35"/>
      <c r="BK742" s="35"/>
      <c r="BL742" s="35"/>
      <c r="BM742" s="35"/>
      <c r="BN742" s="35"/>
      <c r="BO742" s="35"/>
      <c r="BP742" s="44"/>
      <c r="BQ742" s="44"/>
      <c r="BR742" s="44"/>
      <c r="BS742" s="44"/>
      <c r="BT742" s="44"/>
      <c r="BU742" s="159"/>
      <c r="BV742" s="159"/>
      <c r="BW742" s="159"/>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5"/>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c r="FZ742" s="35"/>
      <c r="GA742" s="35"/>
      <c r="GB742" s="35"/>
      <c r="GC742" s="35"/>
      <c r="GD742" s="35"/>
      <c r="GE742" s="35"/>
      <c r="GF742" s="35"/>
      <c r="GG742" s="35"/>
      <c r="GH742" s="35"/>
      <c r="GI742" s="35"/>
      <c r="GJ742" s="35"/>
      <c r="GK742" s="35"/>
      <c r="GL742" s="35"/>
      <c r="GM742" s="35"/>
      <c r="GN742" s="35"/>
      <c r="GO742" s="35"/>
      <c r="GP742" s="35"/>
      <c r="GQ742" s="35"/>
      <c r="GR742" s="35"/>
      <c r="GS742" s="35"/>
      <c r="GT742" s="35"/>
      <c r="GU742" s="35"/>
      <c r="GV742" s="35"/>
      <c r="GW742" s="35"/>
      <c r="GX742" s="35"/>
      <c r="GY742" s="35"/>
      <c r="GZ742" s="35"/>
      <c r="HA742" s="35"/>
    </row>
    <row r="743" spans="1:209" s="39" customFormat="1" x14ac:dyDescent="0.25">
      <c r="A743" s="127"/>
      <c r="B743" s="150"/>
      <c r="C743" s="150"/>
      <c r="D743" s="151"/>
      <c r="E743" s="151"/>
      <c r="F743" s="151"/>
      <c r="G743" s="151"/>
      <c r="H743" s="151"/>
      <c r="I743" s="150"/>
      <c r="J743" s="127"/>
      <c r="K743" s="127"/>
      <c r="L743" s="154"/>
      <c r="M743" s="154"/>
      <c r="N743" s="154"/>
      <c r="O743" s="156"/>
      <c r="P743" s="156"/>
      <c r="Q743" s="157"/>
      <c r="R743" s="154"/>
      <c r="S743" s="154"/>
      <c r="T743" s="154"/>
      <c r="U743" s="156"/>
      <c r="V743" s="156"/>
      <c r="W743" s="127"/>
      <c r="X743" s="154"/>
      <c r="Y743" s="154"/>
      <c r="Z743" s="154"/>
      <c r="AA743" s="156"/>
      <c r="AB743" s="156"/>
      <c r="AC743" s="127"/>
      <c r="AD743" s="127"/>
      <c r="AE743" s="162"/>
      <c r="AF743" s="159"/>
      <c r="AG743" s="159"/>
      <c r="AH743" s="160"/>
      <c r="AI743" s="159"/>
      <c r="AJ743" s="159"/>
      <c r="AK743" s="159"/>
      <c r="AL743" s="160"/>
      <c r="AM743" s="159"/>
      <c r="AN743" s="159"/>
      <c r="AO743" s="159"/>
      <c r="AP743" s="44"/>
      <c r="AQ743" s="159"/>
      <c r="AR743" s="159"/>
      <c r="AS743" s="159"/>
      <c r="AT743" s="44"/>
      <c r="AU743" s="159"/>
      <c r="AV743" s="159"/>
      <c r="AW743" s="159"/>
      <c r="AX743" s="44"/>
      <c r="AY743" s="243"/>
      <c r="BA743" s="29"/>
      <c r="BB743" s="40"/>
      <c r="BC743" s="35"/>
      <c r="BD743" s="35"/>
      <c r="BE743" s="35"/>
      <c r="BF743" s="35"/>
      <c r="BG743" s="35"/>
      <c r="BH743" s="35"/>
      <c r="BI743" s="35"/>
      <c r="BJ743" s="35"/>
      <c r="BK743" s="35"/>
      <c r="BL743" s="35"/>
      <c r="BM743" s="35"/>
      <c r="BN743" s="35"/>
      <c r="BO743" s="35"/>
      <c r="BP743" s="44"/>
      <c r="BQ743" s="44"/>
      <c r="BR743" s="44"/>
      <c r="BS743" s="44"/>
      <c r="BT743" s="44"/>
      <c r="BU743" s="159"/>
      <c r="BV743" s="159"/>
      <c r="BW743" s="159"/>
      <c r="BX743" s="35"/>
      <c r="BY743" s="35"/>
      <c r="BZ743" s="35"/>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5"/>
      <c r="ER743" s="35"/>
      <c r="ES743" s="35"/>
      <c r="ET743" s="35"/>
      <c r="EU743" s="35"/>
      <c r="EV743" s="35"/>
      <c r="EW743" s="35"/>
      <c r="EX743" s="35"/>
      <c r="EY743" s="35"/>
      <c r="EZ743" s="35"/>
      <c r="FA743" s="35"/>
      <c r="FB743" s="35"/>
      <c r="FC743" s="35"/>
      <c r="FD743" s="35"/>
      <c r="FE743" s="35"/>
      <c r="FF743" s="35"/>
      <c r="FG743" s="35"/>
      <c r="FH743" s="35"/>
      <c r="FI743" s="35"/>
      <c r="FJ743" s="35"/>
      <c r="FK743" s="35"/>
      <c r="FL743" s="35"/>
      <c r="FM743" s="35"/>
      <c r="FN743" s="35"/>
      <c r="FO743" s="35"/>
      <c r="FP743" s="35"/>
      <c r="FQ743" s="35"/>
      <c r="FR743" s="35"/>
      <c r="FS743" s="35"/>
      <c r="FT743" s="35"/>
      <c r="FU743" s="35"/>
      <c r="FV743" s="35"/>
      <c r="FW743" s="35"/>
      <c r="FX743" s="35"/>
      <c r="FY743" s="35"/>
      <c r="FZ743" s="35"/>
      <c r="GA743" s="35"/>
      <c r="GB743" s="35"/>
      <c r="GC743" s="35"/>
      <c r="GD743" s="35"/>
      <c r="GE743" s="35"/>
      <c r="GF743" s="35"/>
      <c r="GG743" s="35"/>
      <c r="GH743" s="35"/>
      <c r="GI743" s="35"/>
      <c r="GJ743" s="35"/>
      <c r="GK743" s="35"/>
      <c r="GL743" s="35"/>
      <c r="GM743" s="35"/>
      <c r="GN743" s="35"/>
      <c r="GO743" s="35"/>
      <c r="GP743" s="35"/>
      <c r="GQ743" s="35"/>
      <c r="GR743" s="35"/>
      <c r="GS743" s="35"/>
      <c r="GT743" s="35"/>
      <c r="GU743" s="35"/>
      <c r="GV743" s="35"/>
      <c r="GW743" s="35"/>
      <c r="GX743" s="35"/>
      <c r="GY743" s="35"/>
      <c r="GZ743" s="35"/>
      <c r="HA743" s="35"/>
    </row>
    <row r="744" spans="1:209" s="39" customFormat="1" x14ac:dyDescent="0.25">
      <c r="A744" s="127"/>
      <c r="B744" s="150"/>
      <c r="C744" s="150"/>
      <c r="D744" s="151"/>
      <c r="E744" s="151"/>
      <c r="F744" s="151"/>
      <c r="G744" s="151"/>
      <c r="H744" s="151"/>
      <c r="I744" s="150"/>
      <c r="J744" s="127"/>
      <c r="K744" s="127"/>
      <c r="L744" s="154"/>
      <c r="M744" s="154"/>
      <c r="N744" s="154"/>
      <c r="O744" s="156"/>
      <c r="P744" s="156"/>
      <c r="Q744" s="157"/>
      <c r="R744" s="154"/>
      <c r="S744" s="154"/>
      <c r="T744" s="154"/>
      <c r="U744" s="156"/>
      <c r="V744" s="156"/>
      <c r="W744" s="127"/>
      <c r="X744" s="154"/>
      <c r="Y744" s="154"/>
      <c r="Z744" s="154"/>
      <c r="AA744" s="156"/>
      <c r="AB744" s="156"/>
      <c r="AC744" s="127"/>
      <c r="AD744" s="127"/>
      <c r="AE744" s="162"/>
      <c r="AF744" s="159"/>
      <c r="AG744" s="159"/>
      <c r="AH744" s="160"/>
      <c r="AI744" s="159"/>
      <c r="AJ744" s="159"/>
      <c r="AK744" s="159"/>
      <c r="AL744" s="160"/>
      <c r="AM744" s="159"/>
      <c r="AN744" s="159"/>
      <c r="AO744" s="159"/>
      <c r="AP744" s="44"/>
      <c r="AQ744" s="159"/>
      <c r="AR744" s="159"/>
      <c r="AS744" s="159"/>
      <c r="AT744" s="44"/>
      <c r="AU744" s="159"/>
      <c r="AV744" s="159"/>
      <c r="AW744" s="159"/>
      <c r="AX744" s="44"/>
      <c r="AY744" s="243"/>
      <c r="BA744" s="29"/>
      <c r="BB744" s="40"/>
      <c r="BC744" s="35"/>
      <c r="BD744" s="35"/>
      <c r="BE744" s="35"/>
      <c r="BF744" s="35"/>
      <c r="BG744" s="35"/>
      <c r="BH744" s="35"/>
      <c r="BI744" s="35"/>
      <c r="BJ744" s="35"/>
      <c r="BK744" s="35"/>
      <c r="BL744" s="35"/>
      <c r="BM744" s="35"/>
      <c r="BN744" s="35"/>
      <c r="BO744" s="35"/>
      <c r="BP744" s="44"/>
      <c r="BQ744" s="44"/>
      <c r="BR744" s="44"/>
      <c r="BS744" s="44"/>
      <c r="BT744" s="44"/>
      <c r="BU744" s="159"/>
      <c r="BV744" s="159"/>
      <c r="BW744" s="159"/>
      <c r="BX744" s="35"/>
      <c r="BY744" s="35"/>
      <c r="BZ744" s="35"/>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c r="DO744" s="35"/>
      <c r="DP744" s="35"/>
      <c r="DQ744" s="35"/>
      <c r="DR744" s="35"/>
      <c r="DS744" s="35"/>
      <c r="DT744" s="35"/>
      <c r="DU744" s="35"/>
      <c r="DV744" s="35"/>
      <c r="DW744" s="35"/>
      <c r="DX744" s="35"/>
      <c r="DY744" s="35"/>
      <c r="DZ744" s="35"/>
      <c r="EA744" s="35"/>
      <c r="EB744" s="35"/>
      <c r="EC744" s="35"/>
      <c r="ED744" s="35"/>
      <c r="EE744" s="35"/>
      <c r="EF744" s="35"/>
      <c r="EG744" s="35"/>
      <c r="EH744" s="35"/>
      <c r="EI744" s="35"/>
      <c r="EJ744" s="35"/>
      <c r="EK744" s="35"/>
      <c r="EL744" s="35"/>
      <c r="EM744" s="35"/>
      <c r="EN744" s="35"/>
      <c r="EO744" s="35"/>
      <c r="EP744" s="35"/>
      <c r="EQ744" s="35"/>
      <c r="ER744" s="35"/>
      <c r="ES744" s="35"/>
      <c r="ET744" s="35"/>
      <c r="EU744" s="35"/>
      <c r="EV744" s="35"/>
      <c r="EW744" s="35"/>
      <c r="EX744" s="35"/>
      <c r="EY744" s="35"/>
      <c r="EZ744" s="35"/>
      <c r="FA744" s="35"/>
      <c r="FB744" s="35"/>
      <c r="FC744" s="35"/>
      <c r="FD744" s="35"/>
      <c r="FE744" s="35"/>
      <c r="FF744" s="35"/>
      <c r="FG744" s="35"/>
      <c r="FH744" s="35"/>
      <c r="FI744" s="35"/>
      <c r="FJ744" s="35"/>
      <c r="FK744" s="35"/>
      <c r="FL744" s="35"/>
      <c r="FM744" s="35"/>
      <c r="FN744" s="35"/>
      <c r="FO744" s="35"/>
      <c r="FP744" s="35"/>
      <c r="FQ744" s="35"/>
      <c r="FR744" s="35"/>
      <c r="FS744" s="35"/>
      <c r="FT744" s="35"/>
      <c r="FU744" s="35"/>
      <c r="FV744" s="35"/>
      <c r="FW744" s="35"/>
      <c r="FX744" s="35"/>
      <c r="FY744" s="35"/>
      <c r="FZ744" s="35"/>
      <c r="GA744" s="35"/>
      <c r="GB744" s="35"/>
      <c r="GC744" s="35"/>
      <c r="GD744" s="35"/>
      <c r="GE744" s="35"/>
      <c r="GF744" s="35"/>
      <c r="GG744" s="35"/>
      <c r="GH744" s="35"/>
      <c r="GI744" s="35"/>
      <c r="GJ744" s="35"/>
      <c r="GK744" s="35"/>
      <c r="GL744" s="35"/>
      <c r="GM744" s="35"/>
      <c r="GN744" s="35"/>
      <c r="GO744" s="35"/>
      <c r="GP744" s="35"/>
      <c r="GQ744" s="35"/>
      <c r="GR744" s="35"/>
      <c r="GS744" s="35"/>
      <c r="GT744" s="35"/>
      <c r="GU744" s="35"/>
      <c r="GV744" s="35"/>
      <c r="GW744" s="35"/>
      <c r="GX744" s="35"/>
      <c r="GY744" s="35"/>
      <c r="GZ744" s="35"/>
      <c r="HA744" s="35"/>
    </row>
    <row r="745" spans="1:209" s="39" customFormat="1" x14ac:dyDescent="0.25">
      <c r="A745" s="127"/>
      <c r="B745" s="150"/>
      <c r="C745" s="150"/>
      <c r="D745" s="151"/>
      <c r="E745" s="151"/>
      <c r="F745" s="151"/>
      <c r="G745" s="151"/>
      <c r="H745" s="151"/>
      <c r="I745" s="150"/>
      <c r="J745" s="127"/>
      <c r="K745" s="127"/>
      <c r="L745" s="154"/>
      <c r="M745" s="154"/>
      <c r="N745" s="154"/>
      <c r="O745" s="156"/>
      <c r="P745" s="156"/>
      <c r="Q745" s="157"/>
      <c r="R745" s="154"/>
      <c r="S745" s="154"/>
      <c r="T745" s="154"/>
      <c r="U745" s="156"/>
      <c r="V745" s="156"/>
      <c r="W745" s="127"/>
      <c r="X745" s="154"/>
      <c r="Y745" s="154"/>
      <c r="Z745" s="154"/>
      <c r="AA745" s="156"/>
      <c r="AB745" s="156"/>
      <c r="AC745" s="127"/>
      <c r="AD745" s="127"/>
      <c r="AE745" s="162"/>
      <c r="AF745" s="159"/>
      <c r="AG745" s="159"/>
      <c r="AH745" s="160"/>
      <c r="AI745" s="159"/>
      <c r="AJ745" s="159"/>
      <c r="AK745" s="159"/>
      <c r="AL745" s="160"/>
      <c r="AM745" s="159"/>
      <c r="AN745" s="159"/>
      <c r="AO745" s="159"/>
      <c r="AP745" s="44"/>
      <c r="AQ745" s="159"/>
      <c r="AR745" s="159"/>
      <c r="AS745" s="159"/>
      <c r="AT745" s="44"/>
      <c r="AU745" s="159"/>
      <c r="AV745" s="159"/>
      <c r="AW745" s="159"/>
      <c r="AX745" s="44"/>
      <c r="AY745" s="243"/>
      <c r="BA745" s="29"/>
      <c r="BB745" s="40"/>
      <c r="BC745" s="35"/>
      <c r="BD745" s="35"/>
      <c r="BE745" s="35"/>
      <c r="BF745" s="35"/>
      <c r="BG745" s="35"/>
      <c r="BH745" s="35"/>
      <c r="BI745" s="35"/>
      <c r="BJ745" s="35"/>
      <c r="BK745" s="35"/>
      <c r="BL745" s="35"/>
      <c r="BM745" s="35"/>
      <c r="BN745" s="35"/>
      <c r="BO745" s="35"/>
      <c r="BP745" s="44"/>
      <c r="BQ745" s="44"/>
      <c r="BR745" s="44"/>
      <c r="BS745" s="44"/>
      <c r="BT745" s="44"/>
      <c r="BU745" s="159"/>
      <c r="BV745" s="159"/>
      <c r="BW745" s="159"/>
      <c r="BX745" s="35"/>
      <c r="BY745" s="35"/>
      <c r="BZ745" s="35"/>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c r="DO745" s="35"/>
      <c r="DP745" s="35"/>
      <c r="DQ745" s="35"/>
      <c r="DR745" s="35"/>
      <c r="DS745" s="35"/>
      <c r="DT745" s="35"/>
      <c r="DU745" s="35"/>
      <c r="DV745" s="35"/>
      <c r="DW745" s="35"/>
      <c r="DX745" s="35"/>
      <c r="DY745" s="35"/>
      <c r="DZ745" s="35"/>
      <c r="EA745" s="35"/>
      <c r="EB745" s="35"/>
      <c r="EC745" s="35"/>
      <c r="ED745" s="35"/>
      <c r="EE745" s="35"/>
      <c r="EF745" s="35"/>
      <c r="EG745" s="35"/>
      <c r="EH745" s="35"/>
      <c r="EI745" s="35"/>
      <c r="EJ745" s="35"/>
      <c r="EK745" s="35"/>
      <c r="EL745" s="35"/>
      <c r="EM745" s="35"/>
      <c r="EN745" s="35"/>
      <c r="EO745" s="35"/>
      <c r="EP745" s="35"/>
      <c r="EQ745" s="35"/>
      <c r="ER745" s="35"/>
      <c r="ES745" s="35"/>
      <c r="ET745" s="35"/>
      <c r="EU745" s="35"/>
      <c r="EV745" s="35"/>
      <c r="EW745" s="35"/>
      <c r="EX745" s="35"/>
      <c r="EY745" s="35"/>
      <c r="EZ745" s="35"/>
      <c r="FA745" s="35"/>
      <c r="FB745" s="35"/>
      <c r="FC745" s="35"/>
      <c r="FD745" s="35"/>
      <c r="FE745" s="35"/>
      <c r="FF745" s="35"/>
      <c r="FG745" s="35"/>
      <c r="FH745" s="35"/>
      <c r="FI745" s="35"/>
      <c r="FJ745" s="35"/>
      <c r="FK745" s="35"/>
      <c r="FL745" s="35"/>
      <c r="FM745" s="35"/>
      <c r="FN745" s="35"/>
      <c r="FO745" s="35"/>
      <c r="FP745" s="35"/>
      <c r="FQ745" s="35"/>
      <c r="FR745" s="35"/>
      <c r="FS745" s="35"/>
      <c r="FT745" s="35"/>
      <c r="FU745" s="35"/>
      <c r="FV745" s="35"/>
      <c r="FW745" s="35"/>
      <c r="FX745" s="35"/>
      <c r="FY745" s="35"/>
      <c r="FZ745" s="35"/>
      <c r="GA745" s="35"/>
      <c r="GB745" s="35"/>
      <c r="GC745" s="35"/>
      <c r="GD745" s="35"/>
      <c r="GE745" s="35"/>
      <c r="GF745" s="35"/>
      <c r="GG745" s="35"/>
      <c r="GH745" s="35"/>
      <c r="GI745" s="35"/>
      <c r="GJ745" s="35"/>
      <c r="GK745" s="35"/>
      <c r="GL745" s="35"/>
      <c r="GM745" s="35"/>
      <c r="GN745" s="35"/>
      <c r="GO745" s="35"/>
      <c r="GP745" s="35"/>
      <c r="GQ745" s="35"/>
      <c r="GR745" s="35"/>
      <c r="GS745" s="35"/>
      <c r="GT745" s="35"/>
      <c r="GU745" s="35"/>
      <c r="GV745" s="35"/>
      <c r="GW745" s="35"/>
      <c r="GX745" s="35"/>
      <c r="GY745" s="35"/>
      <c r="GZ745" s="35"/>
      <c r="HA745" s="35"/>
    </row>
    <row r="746" spans="1:209" s="39" customFormat="1" x14ac:dyDescent="0.25">
      <c r="A746" s="127"/>
      <c r="B746" s="150"/>
      <c r="C746" s="150"/>
      <c r="D746" s="151"/>
      <c r="E746" s="151"/>
      <c r="F746" s="151"/>
      <c r="G746" s="151"/>
      <c r="H746" s="151"/>
      <c r="I746" s="150"/>
      <c r="J746" s="127"/>
      <c r="K746" s="127"/>
      <c r="L746" s="154"/>
      <c r="M746" s="154"/>
      <c r="N746" s="154"/>
      <c r="O746" s="156"/>
      <c r="P746" s="156"/>
      <c r="Q746" s="157"/>
      <c r="R746" s="154"/>
      <c r="S746" s="154"/>
      <c r="T746" s="154"/>
      <c r="U746" s="156"/>
      <c r="V746" s="156"/>
      <c r="W746" s="127"/>
      <c r="X746" s="154"/>
      <c r="Y746" s="154"/>
      <c r="Z746" s="154"/>
      <c r="AA746" s="156"/>
      <c r="AB746" s="156"/>
      <c r="AC746" s="127"/>
      <c r="AD746" s="127"/>
      <c r="AE746" s="162"/>
      <c r="AF746" s="159"/>
      <c r="AG746" s="159"/>
      <c r="AH746" s="160"/>
      <c r="AI746" s="159"/>
      <c r="AJ746" s="159"/>
      <c r="AK746" s="159"/>
      <c r="AL746" s="160"/>
      <c r="AM746" s="159"/>
      <c r="AN746" s="159"/>
      <c r="AO746" s="159"/>
      <c r="AP746" s="44"/>
      <c r="AQ746" s="159"/>
      <c r="AR746" s="159"/>
      <c r="AS746" s="159"/>
      <c r="AT746" s="44"/>
      <c r="AU746" s="159"/>
      <c r="AV746" s="159"/>
      <c r="AW746" s="159"/>
      <c r="AX746" s="44"/>
      <c r="AY746" s="243"/>
      <c r="BA746" s="29"/>
      <c r="BB746" s="40"/>
      <c r="BC746" s="35"/>
      <c r="BD746" s="35"/>
      <c r="BE746" s="35"/>
      <c r="BF746" s="35"/>
      <c r="BG746" s="35"/>
      <c r="BH746" s="35"/>
      <c r="BI746" s="35"/>
      <c r="BJ746" s="35"/>
      <c r="BK746" s="35"/>
      <c r="BL746" s="35"/>
      <c r="BM746" s="35"/>
      <c r="BN746" s="35"/>
      <c r="BO746" s="35"/>
      <c r="BP746" s="44"/>
      <c r="BQ746" s="44"/>
      <c r="BR746" s="44"/>
      <c r="BS746" s="44"/>
      <c r="BT746" s="44"/>
      <c r="BU746" s="159"/>
      <c r="BV746" s="159"/>
      <c r="BW746" s="159"/>
      <c r="BX746" s="35"/>
      <c r="BY746" s="35"/>
      <c r="BZ746" s="35"/>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5"/>
      <c r="ER746" s="35"/>
      <c r="ES746" s="35"/>
      <c r="ET746" s="35"/>
      <c r="EU746" s="35"/>
      <c r="EV746" s="35"/>
      <c r="EW746" s="35"/>
      <c r="EX746" s="35"/>
      <c r="EY746" s="35"/>
      <c r="EZ746" s="35"/>
      <c r="FA746" s="35"/>
      <c r="FB746" s="35"/>
      <c r="FC746" s="35"/>
      <c r="FD746" s="35"/>
      <c r="FE746" s="35"/>
      <c r="FF746" s="35"/>
      <c r="FG746" s="35"/>
      <c r="FH746" s="35"/>
      <c r="FI746" s="35"/>
      <c r="FJ746" s="35"/>
      <c r="FK746" s="35"/>
      <c r="FL746" s="35"/>
      <c r="FM746" s="35"/>
      <c r="FN746" s="35"/>
      <c r="FO746" s="35"/>
      <c r="FP746" s="35"/>
      <c r="FQ746" s="35"/>
      <c r="FR746" s="35"/>
      <c r="FS746" s="35"/>
      <c r="FT746" s="35"/>
      <c r="FU746" s="35"/>
      <c r="FV746" s="35"/>
      <c r="FW746" s="35"/>
      <c r="FX746" s="35"/>
      <c r="FY746" s="35"/>
      <c r="FZ746" s="35"/>
      <c r="GA746" s="35"/>
      <c r="GB746" s="35"/>
      <c r="GC746" s="35"/>
      <c r="GD746" s="35"/>
      <c r="GE746" s="35"/>
      <c r="GF746" s="35"/>
      <c r="GG746" s="35"/>
      <c r="GH746" s="35"/>
      <c r="GI746" s="35"/>
      <c r="GJ746" s="35"/>
      <c r="GK746" s="35"/>
      <c r="GL746" s="35"/>
      <c r="GM746" s="35"/>
      <c r="GN746" s="35"/>
      <c r="GO746" s="35"/>
      <c r="GP746" s="35"/>
      <c r="GQ746" s="35"/>
      <c r="GR746" s="35"/>
      <c r="GS746" s="35"/>
      <c r="GT746" s="35"/>
      <c r="GU746" s="35"/>
      <c r="GV746" s="35"/>
      <c r="GW746" s="35"/>
      <c r="GX746" s="35"/>
      <c r="GY746" s="35"/>
      <c r="GZ746" s="35"/>
      <c r="HA746" s="35"/>
    </row>
    <row r="747" spans="1:209" s="39" customFormat="1" x14ac:dyDescent="0.25">
      <c r="A747" s="127"/>
      <c r="B747" s="150"/>
      <c r="C747" s="150"/>
      <c r="D747" s="151"/>
      <c r="E747" s="151"/>
      <c r="F747" s="151"/>
      <c r="G747" s="151"/>
      <c r="H747" s="151"/>
      <c r="I747" s="150"/>
      <c r="J747" s="127"/>
      <c r="K747" s="127"/>
      <c r="L747" s="154"/>
      <c r="M747" s="154"/>
      <c r="N747" s="154"/>
      <c r="O747" s="156"/>
      <c r="P747" s="156"/>
      <c r="Q747" s="157"/>
      <c r="R747" s="154"/>
      <c r="S747" s="154"/>
      <c r="T747" s="154"/>
      <c r="U747" s="156"/>
      <c r="V747" s="156"/>
      <c r="W747" s="127"/>
      <c r="X747" s="154"/>
      <c r="Y747" s="154"/>
      <c r="Z747" s="154"/>
      <c r="AA747" s="156"/>
      <c r="AB747" s="156"/>
      <c r="AC747" s="127"/>
      <c r="AD747" s="127"/>
      <c r="AE747" s="162"/>
      <c r="AF747" s="159"/>
      <c r="AG747" s="159"/>
      <c r="AH747" s="160"/>
      <c r="AI747" s="159"/>
      <c r="AJ747" s="159"/>
      <c r="AK747" s="159"/>
      <c r="AL747" s="160"/>
      <c r="AM747" s="159"/>
      <c r="AN747" s="159"/>
      <c r="AO747" s="159"/>
      <c r="AP747" s="44"/>
      <c r="AQ747" s="159"/>
      <c r="AR747" s="159"/>
      <c r="AS747" s="159"/>
      <c r="AT747" s="44"/>
      <c r="AU747" s="159"/>
      <c r="AV747" s="159"/>
      <c r="AW747" s="159"/>
      <c r="AX747" s="44"/>
      <c r="AY747" s="243"/>
      <c r="BA747" s="29"/>
      <c r="BB747" s="40"/>
      <c r="BC747" s="35"/>
      <c r="BD747" s="35"/>
      <c r="BE747" s="35"/>
      <c r="BF747" s="35"/>
      <c r="BG747" s="35"/>
      <c r="BH747" s="35"/>
      <c r="BI747" s="35"/>
      <c r="BJ747" s="35"/>
      <c r="BK747" s="35"/>
      <c r="BL747" s="35"/>
      <c r="BM747" s="35"/>
      <c r="BN747" s="35"/>
      <c r="BO747" s="35"/>
      <c r="BP747" s="44"/>
      <c r="BQ747" s="44"/>
      <c r="BR747" s="44"/>
      <c r="BS747" s="44"/>
      <c r="BT747" s="44"/>
      <c r="BU747" s="159"/>
      <c r="BV747" s="159"/>
      <c r="BW747" s="159"/>
      <c r="BX747" s="35"/>
      <c r="BY747" s="35"/>
      <c r="BZ747" s="35"/>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c r="DO747" s="35"/>
      <c r="DP747" s="35"/>
      <c r="DQ747" s="35"/>
      <c r="DR747" s="35"/>
      <c r="DS747" s="35"/>
      <c r="DT747" s="35"/>
      <c r="DU747" s="35"/>
      <c r="DV747" s="35"/>
      <c r="DW747" s="35"/>
      <c r="DX747" s="35"/>
      <c r="DY747" s="35"/>
      <c r="DZ747" s="35"/>
      <c r="EA747" s="35"/>
      <c r="EB747" s="35"/>
      <c r="EC747" s="35"/>
      <c r="ED747" s="35"/>
      <c r="EE747" s="35"/>
      <c r="EF747" s="35"/>
      <c r="EG747" s="35"/>
      <c r="EH747" s="35"/>
      <c r="EI747" s="35"/>
      <c r="EJ747" s="35"/>
      <c r="EK747" s="35"/>
      <c r="EL747" s="35"/>
      <c r="EM747" s="35"/>
      <c r="EN747" s="35"/>
      <c r="EO747" s="35"/>
      <c r="EP747" s="35"/>
      <c r="EQ747" s="35"/>
      <c r="ER747" s="35"/>
      <c r="ES747" s="35"/>
      <c r="ET747" s="35"/>
      <c r="EU747" s="35"/>
      <c r="EV747" s="35"/>
      <c r="EW747" s="35"/>
      <c r="EX747" s="35"/>
      <c r="EY747" s="35"/>
      <c r="EZ747" s="35"/>
      <c r="FA747" s="35"/>
      <c r="FB747" s="35"/>
      <c r="FC747" s="35"/>
      <c r="FD747" s="35"/>
      <c r="FE747" s="35"/>
      <c r="FF747" s="35"/>
      <c r="FG747" s="35"/>
      <c r="FH747" s="35"/>
      <c r="FI747" s="35"/>
      <c r="FJ747" s="35"/>
      <c r="FK747" s="35"/>
      <c r="FL747" s="35"/>
      <c r="FM747" s="35"/>
      <c r="FN747" s="35"/>
      <c r="FO747" s="35"/>
      <c r="FP747" s="35"/>
      <c r="FQ747" s="35"/>
      <c r="FR747" s="35"/>
      <c r="FS747" s="35"/>
      <c r="FT747" s="35"/>
      <c r="FU747" s="35"/>
      <c r="FV747" s="35"/>
      <c r="FW747" s="35"/>
      <c r="FX747" s="35"/>
      <c r="FY747" s="35"/>
      <c r="FZ747" s="35"/>
      <c r="GA747" s="35"/>
      <c r="GB747" s="35"/>
      <c r="GC747" s="35"/>
      <c r="GD747" s="35"/>
      <c r="GE747" s="35"/>
      <c r="GF747" s="35"/>
      <c r="GG747" s="35"/>
      <c r="GH747" s="35"/>
      <c r="GI747" s="35"/>
      <c r="GJ747" s="35"/>
      <c r="GK747" s="35"/>
      <c r="GL747" s="35"/>
      <c r="GM747" s="35"/>
      <c r="GN747" s="35"/>
      <c r="GO747" s="35"/>
      <c r="GP747" s="35"/>
      <c r="GQ747" s="35"/>
      <c r="GR747" s="35"/>
      <c r="GS747" s="35"/>
      <c r="GT747" s="35"/>
      <c r="GU747" s="35"/>
      <c r="GV747" s="35"/>
      <c r="GW747" s="35"/>
      <c r="GX747" s="35"/>
      <c r="GY747" s="35"/>
      <c r="GZ747" s="35"/>
      <c r="HA747" s="35"/>
    </row>
    <row r="748" spans="1:209" s="39" customFormat="1" x14ac:dyDescent="0.25">
      <c r="A748" s="127"/>
      <c r="B748" s="150"/>
      <c r="C748" s="150"/>
      <c r="D748" s="151"/>
      <c r="E748" s="151"/>
      <c r="F748" s="151"/>
      <c r="G748" s="151"/>
      <c r="H748" s="151"/>
      <c r="I748" s="150"/>
      <c r="J748" s="127"/>
      <c r="K748" s="127"/>
      <c r="L748" s="154"/>
      <c r="M748" s="154"/>
      <c r="N748" s="154"/>
      <c r="O748" s="156"/>
      <c r="P748" s="156"/>
      <c r="Q748" s="157"/>
      <c r="R748" s="154"/>
      <c r="S748" s="154"/>
      <c r="T748" s="154"/>
      <c r="U748" s="156"/>
      <c r="V748" s="156"/>
      <c r="W748" s="127"/>
      <c r="X748" s="154"/>
      <c r="Y748" s="154"/>
      <c r="Z748" s="154"/>
      <c r="AA748" s="156"/>
      <c r="AB748" s="156"/>
      <c r="AC748" s="127"/>
      <c r="AD748" s="127"/>
      <c r="AE748" s="162"/>
      <c r="AF748" s="159"/>
      <c r="AG748" s="159"/>
      <c r="AH748" s="160"/>
      <c r="AI748" s="159"/>
      <c r="AJ748" s="159"/>
      <c r="AK748" s="159"/>
      <c r="AL748" s="160"/>
      <c r="AM748" s="159"/>
      <c r="AN748" s="159"/>
      <c r="AO748" s="159"/>
      <c r="AP748" s="44"/>
      <c r="AQ748" s="159"/>
      <c r="AR748" s="159"/>
      <c r="AS748" s="159"/>
      <c r="AT748" s="44"/>
      <c r="AU748" s="159"/>
      <c r="AV748" s="159"/>
      <c r="AW748" s="159"/>
      <c r="AX748" s="44"/>
      <c r="AY748" s="243"/>
      <c r="BA748" s="29"/>
      <c r="BB748" s="40"/>
      <c r="BC748" s="35"/>
      <c r="BD748" s="35"/>
      <c r="BE748" s="35"/>
      <c r="BF748" s="35"/>
      <c r="BG748" s="35"/>
      <c r="BH748" s="35"/>
      <c r="BI748" s="35"/>
      <c r="BJ748" s="35"/>
      <c r="BK748" s="35"/>
      <c r="BL748" s="35"/>
      <c r="BM748" s="35"/>
      <c r="BN748" s="35"/>
      <c r="BO748" s="35"/>
      <c r="BP748" s="44"/>
      <c r="BQ748" s="44"/>
      <c r="BR748" s="44"/>
      <c r="BS748" s="44"/>
      <c r="BT748" s="44"/>
      <c r="BU748" s="159"/>
      <c r="BV748" s="159"/>
      <c r="BW748" s="159"/>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c r="FZ748" s="35"/>
      <c r="GA748" s="35"/>
      <c r="GB748" s="35"/>
      <c r="GC748" s="35"/>
      <c r="GD748" s="35"/>
      <c r="GE748" s="35"/>
      <c r="GF748" s="35"/>
      <c r="GG748" s="35"/>
      <c r="GH748" s="35"/>
      <c r="GI748" s="35"/>
      <c r="GJ748" s="35"/>
      <c r="GK748" s="35"/>
      <c r="GL748" s="35"/>
      <c r="GM748" s="35"/>
      <c r="GN748" s="35"/>
      <c r="GO748" s="35"/>
      <c r="GP748" s="35"/>
      <c r="GQ748" s="35"/>
      <c r="GR748" s="35"/>
      <c r="GS748" s="35"/>
      <c r="GT748" s="35"/>
      <c r="GU748" s="35"/>
      <c r="GV748" s="35"/>
      <c r="GW748" s="35"/>
      <c r="GX748" s="35"/>
      <c r="GY748" s="35"/>
      <c r="GZ748" s="35"/>
      <c r="HA748" s="35"/>
    </row>
    <row r="749" spans="1:209" s="39" customFormat="1" x14ac:dyDescent="0.25">
      <c r="A749" s="127"/>
      <c r="B749" s="150"/>
      <c r="C749" s="150"/>
      <c r="D749" s="151"/>
      <c r="E749" s="151"/>
      <c r="F749" s="151"/>
      <c r="G749" s="151"/>
      <c r="H749" s="151"/>
      <c r="I749" s="150"/>
      <c r="J749" s="127"/>
      <c r="K749" s="127"/>
      <c r="L749" s="154"/>
      <c r="M749" s="154"/>
      <c r="N749" s="154"/>
      <c r="O749" s="156"/>
      <c r="P749" s="156"/>
      <c r="Q749" s="157"/>
      <c r="R749" s="154"/>
      <c r="S749" s="154"/>
      <c r="T749" s="154"/>
      <c r="U749" s="156"/>
      <c r="V749" s="156"/>
      <c r="W749" s="127"/>
      <c r="X749" s="154"/>
      <c r="Y749" s="154"/>
      <c r="Z749" s="154"/>
      <c r="AA749" s="156"/>
      <c r="AB749" s="156"/>
      <c r="AC749" s="127"/>
      <c r="AD749" s="127"/>
      <c r="AE749" s="162"/>
      <c r="AF749" s="159"/>
      <c r="AG749" s="159"/>
      <c r="AH749" s="160"/>
      <c r="AI749" s="159"/>
      <c r="AJ749" s="159"/>
      <c r="AK749" s="159"/>
      <c r="AL749" s="160"/>
      <c r="AM749" s="159"/>
      <c r="AN749" s="159"/>
      <c r="AO749" s="159"/>
      <c r="AP749" s="44"/>
      <c r="AQ749" s="159"/>
      <c r="AR749" s="159"/>
      <c r="AS749" s="159"/>
      <c r="AT749" s="44"/>
      <c r="AU749" s="159"/>
      <c r="AV749" s="159"/>
      <c r="AW749" s="159"/>
      <c r="AX749" s="44"/>
      <c r="AY749" s="243"/>
      <c r="BA749" s="29"/>
      <c r="BB749" s="40"/>
      <c r="BC749" s="35"/>
      <c r="BD749" s="35"/>
      <c r="BE749" s="35"/>
      <c r="BF749" s="35"/>
      <c r="BG749" s="35"/>
      <c r="BH749" s="35"/>
      <c r="BI749" s="35"/>
      <c r="BJ749" s="35"/>
      <c r="BK749" s="35"/>
      <c r="BL749" s="35"/>
      <c r="BM749" s="35"/>
      <c r="BN749" s="35"/>
      <c r="BO749" s="35"/>
      <c r="BP749" s="44"/>
      <c r="BQ749" s="44"/>
      <c r="BR749" s="44"/>
      <c r="BS749" s="44"/>
      <c r="BT749" s="44"/>
      <c r="BU749" s="159"/>
      <c r="BV749" s="159"/>
      <c r="BW749" s="159"/>
      <c r="BX749" s="35"/>
      <c r="BY749" s="35"/>
      <c r="BZ749" s="35"/>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c r="DO749" s="35"/>
      <c r="DP749" s="35"/>
      <c r="DQ749" s="35"/>
      <c r="DR749" s="35"/>
      <c r="DS749" s="35"/>
      <c r="DT749" s="35"/>
      <c r="DU749" s="35"/>
      <c r="DV749" s="35"/>
      <c r="DW749" s="35"/>
      <c r="DX749" s="35"/>
      <c r="DY749" s="35"/>
      <c r="DZ749" s="35"/>
      <c r="EA749" s="35"/>
      <c r="EB749" s="35"/>
      <c r="EC749" s="35"/>
      <c r="ED749" s="35"/>
      <c r="EE749" s="35"/>
      <c r="EF749" s="35"/>
      <c r="EG749" s="35"/>
      <c r="EH749" s="35"/>
      <c r="EI749" s="35"/>
      <c r="EJ749" s="35"/>
      <c r="EK749" s="35"/>
      <c r="EL749" s="35"/>
      <c r="EM749" s="35"/>
      <c r="EN749" s="35"/>
      <c r="EO749" s="35"/>
      <c r="EP749" s="35"/>
      <c r="EQ749" s="35"/>
      <c r="ER749" s="35"/>
      <c r="ES749" s="35"/>
      <c r="ET749" s="35"/>
      <c r="EU749" s="35"/>
      <c r="EV749" s="35"/>
      <c r="EW749" s="35"/>
      <c r="EX749" s="35"/>
      <c r="EY749" s="35"/>
      <c r="EZ749" s="35"/>
      <c r="FA749" s="35"/>
      <c r="FB749" s="35"/>
      <c r="FC749" s="35"/>
      <c r="FD749" s="35"/>
      <c r="FE749" s="35"/>
      <c r="FF749" s="35"/>
      <c r="FG749" s="35"/>
      <c r="FH749" s="35"/>
      <c r="FI749" s="35"/>
      <c r="FJ749" s="35"/>
      <c r="FK749" s="35"/>
      <c r="FL749" s="35"/>
      <c r="FM749" s="35"/>
      <c r="FN749" s="35"/>
      <c r="FO749" s="35"/>
      <c r="FP749" s="35"/>
      <c r="FQ749" s="35"/>
      <c r="FR749" s="35"/>
      <c r="FS749" s="35"/>
      <c r="FT749" s="35"/>
      <c r="FU749" s="35"/>
      <c r="FV749" s="35"/>
      <c r="FW749" s="35"/>
      <c r="FX749" s="35"/>
      <c r="FY749" s="35"/>
      <c r="FZ749" s="35"/>
      <c r="GA749" s="35"/>
      <c r="GB749" s="35"/>
      <c r="GC749" s="35"/>
      <c r="GD749" s="35"/>
      <c r="GE749" s="35"/>
      <c r="GF749" s="35"/>
      <c r="GG749" s="35"/>
      <c r="GH749" s="35"/>
      <c r="GI749" s="35"/>
      <c r="GJ749" s="35"/>
      <c r="GK749" s="35"/>
      <c r="GL749" s="35"/>
      <c r="GM749" s="35"/>
      <c r="GN749" s="35"/>
      <c r="GO749" s="35"/>
      <c r="GP749" s="35"/>
      <c r="GQ749" s="35"/>
      <c r="GR749" s="35"/>
      <c r="GS749" s="35"/>
      <c r="GT749" s="35"/>
      <c r="GU749" s="35"/>
      <c r="GV749" s="35"/>
      <c r="GW749" s="35"/>
      <c r="GX749" s="35"/>
      <c r="GY749" s="35"/>
      <c r="GZ749" s="35"/>
      <c r="HA749" s="35"/>
    </row>
    <row r="750" spans="1:209" s="39" customFormat="1" x14ac:dyDescent="0.25">
      <c r="A750" s="127"/>
      <c r="B750" s="150"/>
      <c r="C750" s="150"/>
      <c r="D750" s="151"/>
      <c r="E750" s="151"/>
      <c r="F750" s="151"/>
      <c r="G750" s="151"/>
      <c r="H750" s="151"/>
      <c r="I750" s="150"/>
      <c r="J750" s="127"/>
      <c r="K750" s="127"/>
      <c r="L750" s="154"/>
      <c r="M750" s="154"/>
      <c r="N750" s="154"/>
      <c r="O750" s="156"/>
      <c r="P750" s="156"/>
      <c r="Q750" s="157"/>
      <c r="R750" s="154"/>
      <c r="S750" s="154"/>
      <c r="T750" s="154"/>
      <c r="U750" s="156"/>
      <c r="V750" s="156"/>
      <c r="W750" s="127"/>
      <c r="X750" s="154"/>
      <c r="Y750" s="154"/>
      <c r="Z750" s="154"/>
      <c r="AA750" s="156"/>
      <c r="AB750" s="156"/>
      <c r="AC750" s="127"/>
      <c r="AD750" s="127"/>
      <c r="AE750" s="162"/>
      <c r="AF750" s="159"/>
      <c r="AG750" s="159"/>
      <c r="AH750" s="160"/>
      <c r="AI750" s="159"/>
      <c r="AJ750" s="159"/>
      <c r="AK750" s="159"/>
      <c r="AL750" s="160"/>
      <c r="AM750" s="159"/>
      <c r="AN750" s="159"/>
      <c r="AO750" s="159"/>
      <c r="AP750" s="44"/>
      <c r="AQ750" s="159"/>
      <c r="AR750" s="159"/>
      <c r="AS750" s="159"/>
      <c r="AT750" s="44"/>
      <c r="AU750" s="159"/>
      <c r="AV750" s="159"/>
      <c r="AW750" s="159"/>
      <c r="AX750" s="44"/>
      <c r="AY750" s="243"/>
      <c r="BA750" s="29"/>
      <c r="BB750" s="40"/>
      <c r="BC750" s="35"/>
      <c r="BD750" s="35"/>
      <c r="BE750" s="35"/>
      <c r="BF750" s="35"/>
      <c r="BG750" s="35"/>
      <c r="BH750" s="35"/>
      <c r="BI750" s="35"/>
      <c r="BJ750" s="35"/>
      <c r="BK750" s="35"/>
      <c r="BL750" s="35"/>
      <c r="BM750" s="35"/>
      <c r="BN750" s="35"/>
      <c r="BO750" s="35"/>
      <c r="BP750" s="44"/>
      <c r="BQ750" s="44"/>
      <c r="BR750" s="44"/>
      <c r="BS750" s="44"/>
      <c r="BT750" s="44"/>
      <c r="BU750" s="159"/>
      <c r="BV750" s="159"/>
      <c r="BW750" s="159"/>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c r="FZ750" s="35"/>
      <c r="GA750" s="35"/>
      <c r="GB750" s="35"/>
      <c r="GC750" s="35"/>
      <c r="GD750" s="35"/>
      <c r="GE750" s="35"/>
      <c r="GF750" s="35"/>
      <c r="GG750" s="35"/>
      <c r="GH750" s="35"/>
      <c r="GI750" s="35"/>
      <c r="GJ750" s="35"/>
      <c r="GK750" s="35"/>
      <c r="GL750" s="35"/>
      <c r="GM750" s="35"/>
      <c r="GN750" s="35"/>
      <c r="GO750" s="35"/>
      <c r="GP750" s="35"/>
      <c r="GQ750" s="35"/>
      <c r="GR750" s="35"/>
      <c r="GS750" s="35"/>
      <c r="GT750" s="35"/>
      <c r="GU750" s="35"/>
      <c r="GV750" s="35"/>
      <c r="GW750" s="35"/>
      <c r="GX750" s="35"/>
      <c r="GY750" s="35"/>
      <c r="GZ750" s="35"/>
      <c r="HA750" s="35"/>
    </row>
    <row r="751" spans="1:209" s="39" customFormat="1" x14ac:dyDescent="0.25">
      <c r="A751" s="127"/>
      <c r="B751" s="150"/>
      <c r="C751" s="150"/>
      <c r="D751" s="151"/>
      <c r="E751" s="151"/>
      <c r="F751" s="151"/>
      <c r="G751" s="151"/>
      <c r="H751" s="151"/>
      <c r="I751" s="150"/>
      <c r="J751" s="127"/>
      <c r="K751" s="127"/>
      <c r="L751" s="154"/>
      <c r="M751" s="154"/>
      <c r="N751" s="154"/>
      <c r="O751" s="156"/>
      <c r="P751" s="156"/>
      <c r="Q751" s="157"/>
      <c r="R751" s="154"/>
      <c r="S751" s="154"/>
      <c r="T751" s="154"/>
      <c r="U751" s="156"/>
      <c r="V751" s="156"/>
      <c r="W751" s="127"/>
      <c r="X751" s="154"/>
      <c r="Y751" s="154"/>
      <c r="Z751" s="154"/>
      <c r="AA751" s="156"/>
      <c r="AB751" s="156"/>
      <c r="AC751" s="127"/>
      <c r="AD751" s="127"/>
      <c r="AE751" s="162"/>
      <c r="AF751" s="159"/>
      <c r="AG751" s="159"/>
      <c r="AH751" s="160"/>
      <c r="AI751" s="159"/>
      <c r="AJ751" s="159"/>
      <c r="AK751" s="159"/>
      <c r="AL751" s="160"/>
      <c r="AM751" s="159"/>
      <c r="AN751" s="159"/>
      <c r="AO751" s="159"/>
      <c r="AP751" s="44"/>
      <c r="AQ751" s="159"/>
      <c r="AR751" s="159"/>
      <c r="AS751" s="159"/>
      <c r="AT751" s="44"/>
      <c r="AU751" s="159"/>
      <c r="AV751" s="159"/>
      <c r="AW751" s="159"/>
      <c r="AX751" s="44"/>
      <c r="AY751" s="243"/>
      <c r="BA751" s="29"/>
      <c r="BB751" s="40"/>
      <c r="BC751" s="35"/>
      <c r="BD751" s="35"/>
      <c r="BE751" s="35"/>
      <c r="BF751" s="35"/>
      <c r="BG751" s="35"/>
      <c r="BH751" s="35"/>
      <c r="BI751" s="35"/>
      <c r="BJ751" s="35"/>
      <c r="BK751" s="35"/>
      <c r="BL751" s="35"/>
      <c r="BM751" s="35"/>
      <c r="BN751" s="35"/>
      <c r="BO751" s="35"/>
      <c r="BP751" s="44"/>
      <c r="BQ751" s="44"/>
      <c r="BR751" s="44"/>
      <c r="BS751" s="44"/>
      <c r="BT751" s="44"/>
      <c r="BU751" s="159"/>
      <c r="BV751" s="159"/>
      <c r="BW751" s="159"/>
      <c r="BX751" s="35"/>
      <c r="BY751" s="35"/>
      <c r="BZ751" s="35"/>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c r="DO751" s="35"/>
      <c r="DP751" s="35"/>
      <c r="DQ751" s="35"/>
      <c r="DR751" s="35"/>
      <c r="DS751" s="35"/>
      <c r="DT751" s="35"/>
      <c r="DU751" s="35"/>
      <c r="DV751" s="35"/>
      <c r="DW751" s="35"/>
      <c r="DX751" s="35"/>
      <c r="DY751" s="35"/>
      <c r="DZ751" s="35"/>
      <c r="EA751" s="35"/>
      <c r="EB751" s="35"/>
      <c r="EC751" s="35"/>
      <c r="ED751" s="35"/>
      <c r="EE751" s="35"/>
      <c r="EF751" s="35"/>
      <c r="EG751" s="35"/>
      <c r="EH751" s="35"/>
      <c r="EI751" s="35"/>
      <c r="EJ751" s="35"/>
      <c r="EK751" s="35"/>
      <c r="EL751" s="35"/>
      <c r="EM751" s="35"/>
      <c r="EN751" s="35"/>
      <c r="EO751" s="35"/>
      <c r="EP751" s="35"/>
      <c r="EQ751" s="35"/>
      <c r="ER751" s="35"/>
      <c r="ES751" s="35"/>
      <c r="ET751" s="35"/>
      <c r="EU751" s="35"/>
      <c r="EV751" s="35"/>
      <c r="EW751" s="35"/>
      <c r="EX751" s="35"/>
      <c r="EY751" s="35"/>
      <c r="EZ751" s="35"/>
      <c r="FA751" s="35"/>
      <c r="FB751" s="35"/>
      <c r="FC751" s="35"/>
      <c r="FD751" s="35"/>
      <c r="FE751" s="35"/>
      <c r="FF751" s="35"/>
      <c r="FG751" s="35"/>
      <c r="FH751" s="35"/>
      <c r="FI751" s="35"/>
      <c r="FJ751" s="35"/>
      <c r="FK751" s="35"/>
      <c r="FL751" s="35"/>
      <c r="FM751" s="35"/>
      <c r="FN751" s="35"/>
      <c r="FO751" s="35"/>
      <c r="FP751" s="35"/>
      <c r="FQ751" s="35"/>
      <c r="FR751" s="35"/>
      <c r="FS751" s="35"/>
      <c r="FT751" s="35"/>
      <c r="FU751" s="35"/>
      <c r="FV751" s="35"/>
      <c r="FW751" s="35"/>
      <c r="FX751" s="35"/>
      <c r="FY751" s="35"/>
      <c r="FZ751" s="35"/>
      <c r="GA751" s="35"/>
      <c r="GB751" s="35"/>
      <c r="GC751" s="35"/>
      <c r="GD751" s="35"/>
      <c r="GE751" s="35"/>
      <c r="GF751" s="35"/>
      <c r="GG751" s="35"/>
      <c r="GH751" s="35"/>
      <c r="GI751" s="35"/>
      <c r="GJ751" s="35"/>
      <c r="GK751" s="35"/>
      <c r="GL751" s="35"/>
      <c r="GM751" s="35"/>
      <c r="GN751" s="35"/>
      <c r="GO751" s="35"/>
      <c r="GP751" s="35"/>
      <c r="GQ751" s="35"/>
      <c r="GR751" s="35"/>
      <c r="GS751" s="35"/>
      <c r="GT751" s="35"/>
      <c r="GU751" s="35"/>
      <c r="GV751" s="35"/>
      <c r="GW751" s="35"/>
      <c r="GX751" s="35"/>
      <c r="GY751" s="35"/>
      <c r="GZ751" s="35"/>
      <c r="HA751" s="35"/>
    </row>
    <row r="752" spans="1:209" s="39" customFormat="1" x14ac:dyDescent="0.25">
      <c r="A752" s="127"/>
      <c r="B752" s="150"/>
      <c r="C752" s="150"/>
      <c r="D752" s="151"/>
      <c r="E752" s="151"/>
      <c r="F752" s="151"/>
      <c r="G752" s="151"/>
      <c r="H752" s="151"/>
      <c r="I752" s="150"/>
      <c r="J752" s="127"/>
      <c r="K752" s="127"/>
      <c r="L752" s="154"/>
      <c r="M752" s="154"/>
      <c r="N752" s="154"/>
      <c r="O752" s="156"/>
      <c r="P752" s="156"/>
      <c r="Q752" s="157"/>
      <c r="R752" s="154"/>
      <c r="S752" s="154"/>
      <c r="T752" s="154"/>
      <c r="U752" s="156"/>
      <c r="V752" s="156"/>
      <c r="W752" s="127"/>
      <c r="X752" s="154"/>
      <c r="Y752" s="154"/>
      <c r="Z752" s="154"/>
      <c r="AA752" s="156"/>
      <c r="AB752" s="156"/>
      <c r="AC752" s="127"/>
      <c r="AD752" s="127"/>
      <c r="AE752" s="162"/>
      <c r="AF752" s="159"/>
      <c r="AG752" s="159"/>
      <c r="AH752" s="160"/>
      <c r="AI752" s="159"/>
      <c r="AJ752" s="159"/>
      <c r="AK752" s="159"/>
      <c r="AL752" s="160"/>
      <c r="AM752" s="159"/>
      <c r="AN752" s="159"/>
      <c r="AO752" s="159"/>
      <c r="AP752" s="44"/>
      <c r="AQ752" s="159"/>
      <c r="AR752" s="159"/>
      <c r="AS752" s="159"/>
      <c r="AT752" s="44"/>
      <c r="AU752" s="159"/>
      <c r="AV752" s="159"/>
      <c r="AW752" s="159"/>
      <c r="AX752" s="44"/>
      <c r="AY752" s="243"/>
      <c r="BA752" s="29"/>
      <c r="BB752" s="40"/>
      <c r="BC752" s="35"/>
      <c r="BD752" s="35"/>
      <c r="BE752" s="35"/>
      <c r="BF752" s="35"/>
      <c r="BG752" s="35"/>
      <c r="BH752" s="35"/>
      <c r="BI752" s="35"/>
      <c r="BJ752" s="35"/>
      <c r="BK752" s="35"/>
      <c r="BL752" s="35"/>
      <c r="BM752" s="35"/>
      <c r="BN752" s="35"/>
      <c r="BO752" s="35"/>
      <c r="BP752" s="44"/>
      <c r="BQ752" s="44"/>
      <c r="BR752" s="44"/>
      <c r="BS752" s="44"/>
      <c r="BT752" s="44"/>
      <c r="BU752" s="159"/>
      <c r="BV752" s="159"/>
      <c r="BW752" s="159"/>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c r="FJ752" s="35"/>
      <c r="FK752" s="35"/>
      <c r="FL752" s="35"/>
      <c r="FM752" s="35"/>
      <c r="FN752" s="35"/>
      <c r="FO752" s="35"/>
      <c r="FP752" s="35"/>
      <c r="FQ752" s="35"/>
      <c r="FR752" s="35"/>
      <c r="FS752" s="35"/>
      <c r="FT752" s="35"/>
      <c r="FU752" s="35"/>
      <c r="FV752" s="35"/>
      <c r="FW752" s="35"/>
      <c r="FX752" s="35"/>
      <c r="FY752" s="35"/>
      <c r="FZ752" s="35"/>
      <c r="GA752" s="35"/>
      <c r="GB752" s="35"/>
      <c r="GC752" s="35"/>
      <c r="GD752" s="35"/>
      <c r="GE752" s="35"/>
      <c r="GF752" s="35"/>
      <c r="GG752" s="35"/>
      <c r="GH752" s="35"/>
      <c r="GI752" s="35"/>
      <c r="GJ752" s="35"/>
      <c r="GK752" s="35"/>
      <c r="GL752" s="35"/>
      <c r="GM752" s="35"/>
      <c r="GN752" s="35"/>
      <c r="GO752" s="35"/>
      <c r="GP752" s="35"/>
      <c r="GQ752" s="35"/>
      <c r="GR752" s="35"/>
      <c r="GS752" s="35"/>
      <c r="GT752" s="35"/>
      <c r="GU752" s="35"/>
      <c r="GV752" s="35"/>
      <c r="GW752" s="35"/>
      <c r="GX752" s="35"/>
      <c r="GY752" s="35"/>
      <c r="GZ752" s="35"/>
      <c r="HA752" s="35"/>
    </row>
    <row r="753" spans="1:209" s="39" customFormat="1" x14ac:dyDescent="0.25">
      <c r="A753" s="127"/>
      <c r="B753" s="150"/>
      <c r="C753" s="150"/>
      <c r="D753" s="151"/>
      <c r="E753" s="151"/>
      <c r="F753" s="151"/>
      <c r="G753" s="151"/>
      <c r="H753" s="151"/>
      <c r="I753" s="150"/>
      <c r="J753" s="127"/>
      <c r="K753" s="127"/>
      <c r="L753" s="154"/>
      <c r="M753" s="154"/>
      <c r="N753" s="154"/>
      <c r="O753" s="156"/>
      <c r="P753" s="156"/>
      <c r="Q753" s="157"/>
      <c r="R753" s="154"/>
      <c r="S753" s="154"/>
      <c r="T753" s="154"/>
      <c r="U753" s="156"/>
      <c r="V753" s="156"/>
      <c r="W753" s="127"/>
      <c r="X753" s="154"/>
      <c r="Y753" s="154"/>
      <c r="Z753" s="154"/>
      <c r="AA753" s="156"/>
      <c r="AB753" s="156"/>
      <c r="AC753" s="127"/>
      <c r="AD753" s="127"/>
      <c r="AE753" s="162"/>
      <c r="AF753" s="159"/>
      <c r="AG753" s="159"/>
      <c r="AH753" s="160"/>
      <c r="AI753" s="159"/>
      <c r="AJ753" s="159"/>
      <c r="AK753" s="159"/>
      <c r="AL753" s="160"/>
      <c r="AM753" s="159"/>
      <c r="AN753" s="159"/>
      <c r="AO753" s="159"/>
      <c r="AP753" s="44"/>
      <c r="AQ753" s="159"/>
      <c r="AR753" s="159"/>
      <c r="AS753" s="159"/>
      <c r="AT753" s="44"/>
      <c r="AU753" s="159"/>
      <c r="AV753" s="159"/>
      <c r="AW753" s="159"/>
      <c r="AX753" s="44"/>
      <c r="AY753" s="243"/>
      <c r="BA753" s="29"/>
      <c r="BB753" s="40"/>
      <c r="BC753" s="35"/>
      <c r="BD753" s="35"/>
      <c r="BE753" s="35"/>
      <c r="BF753" s="35"/>
      <c r="BG753" s="35"/>
      <c r="BH753" s="35"/>
      <c r="BI753" s="35"/>
      <c r="BJ753" s="35"/>
      <c r="BK753" s="35"/>
      <c r="BL753" s="35"/>
      <c r="BM753" s="35"/>
      <c r="BN753" s="35"/>
      <c r="BO753" s="35"/>
      <c r="BP753" s="44"/>
      <c r="BQ753" s="44"/>
      <c r="BR753" s="44"/>
      <c r="BS753" s="44"/>
      <c r="BT753" s="44"/>
      <c r="BU753" s="159"/>
      <c r="BV753" s="159"/>
      <c r="BW753" s="159"/>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c r="FZ753" s="35"/>
      <c r="GA753" s="35"/>
      <c r="GB753" s="35"/>
      <c r="GC753" s="35"/>
      <c r="GD753" s="35"/>
      <c r="GE753" s="35"/>
      <c r="GF753" s="35"/>
      <c r="GG753" s="35"/>
      <c r="GH753" s="35"/>
      <c r="GI753" s="35"/>
      <c r="GJ753" s="35"/>
      <c r="GK753" s="35"/>
      <c r="GL753" s="35"/>
      <c r="GM753" s="35"/>
      <c r="GN753" s="35"/>
      <c r="GO753" s="35"/>
      <c r="GP753" s="35"/>
      <c r="GQ753" s="35"/>
      <c r="GR753" s="35"/>
      <c r="GS753" s="35"/>
      <c r="GT753" s="35"/>
      <c r="GU753" s="35"/>
      <c r="GV753" s="35"/>
      <c r="GW753" s="35"/>
      <c r="GX753" s="35"/>
      <c r="GY753" s="35"/>
      <c r="GZ753" s="35"/>
      <c r="HA753" s="35"/>
    </row>
    <row r="754" spans="1:209" s="39" customFormat="1" x14ac:dyDescent="0.25">
      <c r="A754" s="127"/>
      <c r="B754" s="150"/>
      <c r="C754" s="150"/>
      <c r="D754" s="151"/>
      <c r="E754" s="151"/>
      <c r="F754" s="151"/>
      <c r="G754" s="151"/>
      <c r="H754" s="151"/>
      <c r="I754" s="150"/>
      <c r="J754" s="127"/>
      <c r="K754" s="127"/>
      <c r="L754" s="154"/>
      <c r="M754" s="154"/>
      <c r="N754" s="154"/>
      <c r="O754" s="156"/>
      <c r="P754" s="156"/>
      <c r="Q754" s="157"/>
      <c r="R754" s="154"/>
      <c r="S754" s="154"/>
      <c r="T754" s="154"/>
      <c r="U754" s="156"/>
      <c r="V754" s="156"/>
      <c r="W754" s="127"/>
      <c r="X754" s="154"/>
      <c r="Y754" s="154"/>
      <c r="Z754" s="154"/>
      <c r="AA754" s="156"/>
      <c r="AB754" s="156"/>
      <c r="AC754" s="127"/>
      <c r="AD754" s="127"/>
      <c r="AE754" s="162"/>
      <c r="AF754" s="159"/>
      <c r="AG754" s="159"/>
      <c r="AH754" s="160"/>
      <c r="AI754" s="159"/>
      <c r="AJ754" s="159"/>
      <c r="AK754" s="159"/>
      <c r="AL754" s="160"/>
      <c r="AM754" s="159"/>
      <c r="AN754" s="159"/>
      <c r="AO754" s="159"/>
      <c r="AP754" s="44"/>
      <c r="AQ754" s="159"/>
      <c r="AR754" s="159"/>
      <c r="AS754" s="159"/>
      <c r="AT754" s="44"/>
      <c r="AU754" s="159"/>
      <c r="AV754" s="159"/>
      <c r="AW754" s="159"/>
      <c r="AX754" s="44"/>
      <c r="AY754" s="243"/>
      <c r="BA754" s="29"/>
      <c r="BB754" s="40"/>
      <c r="BC754" s="35"/>
      <c r="BD754" s="35"/>
      <c r="BE754" s="35"/>
      <c r="BF754" s="35"/>
      <c r="BG754" s="35"/>
      <c r="BH754" s="35"/>
      <c r="BI754" s="35"/>
      <c r="BJ754" s="35"/>
      <c r="BK754" s="35"/>
      <c r="BL754" s="35"/>
      <c r="BM754" s="35"/>
      <c r="BN754" s="35"/>
      <c r="BO754" s="35"/>
      <c r="BP754" s="44"/>
      <c r="BQ754" s="44"/>
      <c r="BR754" s="44"/>
      <c r="BS754" s="44"/>
      <c r="BT754" s="44"/>
      <c r="BU754" s="159"/>
      <c r="BV754" s="159"/>
      <c r="BW754" s="159"/>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c r="FZ754" s="35"/>
      <c r="GA754" s="35"/>
      <c r="GB754" s="35"/>
      <c r="GC754" s="35"/>
      <c r="GD754" s="35"/>
      <c r="GE754" s="35"/>
      <c r="GF754" s="35"/>
      <c r="GG754" s="35"/>
      <c r="GH754" s="35"/>
      <c r="GI754" s="35"/>
      <c r="GJ754" s="35"/>
      <c r="GK754" s="35"/>
      <c r="GL754" s="35"/>
      <c r="GM754" s="35"/>
      <c r="GN754" s="35"/>
      <c r="GO754" s="35"/>
      <c r="GP754" s="35"/>
      <c r="GQ754" s="35"/>
      <c r="GR754" s="35"/>
      <c r="GS754" s="35"/>
      <c r="GT754" s="35"/>
      <c r="GU754" s="35"/>
      <c r="GV754" s="35"/>
      <c r="GW754" s="35"/>
      <c r="GX754" s="35"/>
      <c r="GY754" s="35"/>
      <c r="GZ754" s="35"/>
      <c r="HA754" s="35"/>
    </row>
    <row r="755" spans="1:209" s="39" customFormat="1" x14ac:dyDescent="0.25">
      <c r="A755" s="127"/>
      <c r="B755" s="150"/>
      <c r="C755" s="150"/>
      <c r="D755" s="151"/>
      <c r="E755" s="151"/>
      <c r="F755" s="151"/>
      <c r="G755" s="151"/>
      <c r="H755" s="151"/>
      <c r="I755" s="150"/>
      <c r="J755" s="127"/>
      <c r="K755" s="127"/>
      <c r="L755" s="154"/>
      <c r="M755" s="154"/>
      <c r="N755" s="154"/>
      <c r="O755" s="156"/>
      <c r="P755" s="156"/>
      <c r="Q755" s="157"/>
      <c r="R755" s="154"/>
      <c r="S755" s="154"/>
      <c r="T755" s="154"/>
      <c r="U755" s="156"/>
      <c r="V755" s="156"/>
      <c r="W755" s="127"/>
      <c r="X755" s="154"/>
      <c r="Y755" s="154"/>
      <c r="Z755" s="154"/>
      <c r="AA755" s="156"/>
      <c r="AB755" s="156"/>
      <c r="AC755" s="127"/>
      <c r="AD755" s="127"/>
      <c r="AE755" s="162"/>
      <c r="AF755" s="159"/>
      <c r="AG755" s="159"/>
      <c r="AH755" s="160"/>
      <c r="AI755" s="159"/>
      <c r="AJ755" s="159"/>
      <c r="AK755" s="159"/>
      <c r="AL755" s="160"/>
      <c r="AM755" s="159"/>
      <c r="AN755" s="159"/>
      <c r="AO755" s="159"/>
      <c r="AP755" s="44"/>
      <c r="AQ755" s="159"/>
      <c r="AR755" s="159"/>
      <c r="AS755" s="159"/>
      <c r="AT755" s="44"/>
      <c r="AU755" s="159"/>
      <c r="AV755" s="159"/>
      <c r="AW755" s="159"/>
      <c r="AX755" s="44"/>
      <c r="AY755" s="243"/>
      <c r="BA755" s="29"/>
      <c r="BB755" s="40"/>
      <c r="BC755" s="35"/>
      <c r="BD755" s="35"/>
      <c r="BE755" s="35"/>
      <c r="BF755" s="35"/>
      <c r="BG755" s="35"/>
      <c r="BH755" s="35"/>
      <c r="BI755" s="35"/>
      <c r="BJ755" s="35"/>
      <c r="BK755" s="35"/>
      <c r="BL755" s="35"/>
      <c r="BM755" s="35"/>
      <c r="BN755" s="35"/>
      <c r="BO755" s="35"/>
      <c r="BP755" s="44"/>
      <c r="BQ755" s="44"/>
      <c r="BR755" s="44"/>
      <c r="BS755" s="44"/>
      <c r="BT755" s="44"/>
      <c r="BU755" s="159"/>
      <c r="BV755" s="159"/>
      <c r="BW755" s="159"/>
      <c r="BX755" s="35"/>
      <c r="BY755" s="35"/>
      <c r="BZ755" s="35"/>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c r="DO755" s="35"/>
      <c r="DP755" s="35"/>
      <c r="DQ755" s="35"/>
      <c r="DR755" s="35"/>
      <c r="DS755" s="35"/>
      <c r="DT755" s="35"/>
      <c r="DU755" s="35"/>
      <c r="DV755" s="35"/>
      <c r="DW755" s="35"/>
      <c r="DX755" s="35"/>
      <c r="DY755" s="35"/>
      <c r="DZ755" s="35"/>
      <c r="EA755" s="35"/>
      <c r="EB755" s="35"/>
      <c r="EC755" s="35"/>
      <c r="ED755" s="35"/>
      <c r="EE755" s="35"/>
      <c r="EF755" s="35"/>
      <c r="EG755" s="35"/>
      <c r="EH755" s="35"/>
      <c r="EI755" s="35"/>
      <c r="EJ755" s="35"/>
      <c r="EK755" s="35"/>
      <c r="EL755" s="35"/>
      <c r="EM755" s="35"/>
      <c r="EN755" s="35"/>
      <c r="EO755" s="35"/>
      <c r="EP755" s="35"/>
      <c r="EQ755" s="35"/>
      <c r="ER755" s="35"/>
      <c r="ES755" s="35"/>
      <c r="ET755" s="35"/>
      <c r="EU755" s="35"/>
      <c r="EV755" s="35"/>
      <c r="EW755" s="35"/>
      <c r="EX755" s="35"/>
      <c r="EY755" s="35"/>
      <c r="EZ755" s="35"/>
      <c r="FA755" s="35"/>
      <c r="FB755" s="35"/>
      <c r="FC755" s="35"/>
      <c r="FD755" s="35"/>
      <c r="FE755" s="35"/>
      <c r="FF755" s="35"/>
      <c r="FG755" s="35"/>
      <c r="FH755" s="35"/>
      <c r="FI755" s="35"/>
      <c r="FJ755" s="35"/>
      <c r="FK755" s="35"/>
      <c r="FL755" s="35"/>
      <c r="FM755" s="35"/>
      <c r="FN755" s="35"/>
      <c r="FO755" s="35"/>
      <c r="FP755" s="35"/>
      <c r="FQ755" s="35"/>
      <c r="FR755" s="35"/>
      <c r="FS755" s="35"/>
      <c r="FT755" s="35"/>
      <c r="FU755" s="35"/>
      <c r="FV755" s="35"/>
      <c r="FW755" s="35"/>
      <c r="FX755" s="35"/>
      <c r="FY755" s="35"/>
      <c r="FZ755" s="35"/>
      <c r="GA755" s="35"/>
      <c r="GB755" s="35"/>
      <c r="GC755" s="35"/>
      <c r="GD755" s="35"/>
      <c r="GE755" s="35"/>
      <c r="GF755" s="35"/>
      <c r="GG755" s="35"/>
      <c r="GH755" s="35"/>
      <c r="GI755" s="35"/>
      <c r="GJ755" s="35"/>
      <c r="GK755" s="35"/>
      <c r="GL755" s="35"/>
      <c r="GM755" s="35"/>
      <c r="GN755" s="35"/>
      <c r="GO755" s="35"/>
      <c r="GP755" s="35"/>
      <c r="GQ755" s="35"/>
      <c r="GR755" s="35"/>
      <c r="GS755" s="35"/>
      <c r="GT755" s="35"/>
      <c r="GU755" s="35"/>
      <c r="GV755" s="35"/>
      <c r="GW755" s="35"/>
      <c r="GX755" s="35"/>
      <c r="GY755" s="35"/>
      <c r="GZ755" s="35"/>
      <c r="HA755" s="35"/>
    </row>
    <row r="756" spans="1:209" s="39" customFormat="1" x14ac:dyDescent="0.25">
      <c r="A756" s="127"/>
      <c r="B756" s="150"/>
      <c r="C756" s="150"/>
      <c r="D756" s="151"/>
      <c r="E756" s="151"/>
      <c r="F756" s="151"/>
      <c r="G756" s="151"/>
      <c r="H756" s="151"/>
      <c r="I756" s="150"/>
      <c r="J756" s="127"/>
      <c r="K756" s="127"/>
      <c r="L756" s="154"/>
      <c r="M756" s="154"/>
      <c r="N756" s="154"/>
      <c r="O756" s="156"/>
      <c r="P756" s="156"/>
      <c r="Q756" s="157"/>
      <c r="R756" s="154"/>
      <c r="S756" s="154"/>
      <c r="T756" s="154"/>
      <c r="U756" s="156"/>
      <c r="V756" s="156"/>
      <c r="W756" s="127"/>
      <c r="X756" s="154"/>
      <c r="Y756" s="154"/>
      <c r="Z756" s="154"/>
      <c r="AA756" s="156"/>
      <c r="AB756" s="156"/>
      <c r="AC756" s="127"/>
      <c r="AD756" s="127"/>
      <c r="AE756" s="162"/>
      <c r="AF756" s="159"/>
      <c r="AG756" s="159"/>
      <c r="AH756" s="160"/>
      <c r="AI756" s="159"/>
      <c r="AJ756" s="159"/>
      <c r="AK756" s="159"/>
      <c r="AL756" s="160"/>
      <c r="AM756" s="159"/>
      <c r="AN756" s="159"/>
      <c r="AO756" s="159"/>
      <c r="AP756" s="44"/>
      <c r="AQ756" s="159"/>
      <c r="AR756" s="159"/>
      <c r="AS756" s="159"/>
      <c r="AT756" s="44"/>
      <c r="AU756" s="159"/>
      <c r="AV756" s="159"/>
      <c r="AW756" s="159"/>
      <c r="AX756" s="44"/>
      <c r="AY756" s="243"/>
      <c r="BA756" s="29"/>
      <c r="BB756" s="40"/>
      <c r="BC756" s="35"/>
      <c r="BD756" s="35"/>
      <c r="BE756" s="35"/>
      <c r="BF756" s="35"/>
      <c r="BG756" s="35"/>
      <c r="BH756" s="35"/>
      <c r="BI756" s="35"/>
      <c r="BJ756" s="35"/>
      <c r="BK756" s="35"/>
      <c r="BL756" s="35"/>
      <c r="BM756" s="35"/>
      <c r="BN756" s="35"/>
      <c r="BO756" s="35"/>
      <c r="BP756" s="44"/>
      <c r="BQ756" s="44"/>
      <c r="BR756" s="44"/>
      <c r="BS756" s="44"/>
      <c r="BT756" s="44"/>
      <c r="BU756" s="159"/>
      <c r="BV756" s="159"/>
      <c r="BW756" s="159"/>
      <c r="BX756" s="35"/>
      <c r="BY756" s="35"/>
      <c r="BZ756" s="35"/>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5"/>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c r="FZ756" s="35"/>
      <c r="GA756" s="35"/>
      <c r="GB756" s="35"/>
      <c r="GC756" s="35"/>
      <c r="GD756" s="35"/>
      <c r="GE756" s="35"/>
      <c r="GF756" s="35"/>
      <c r="GG756" s="35"/>
      <c r="GH756" s="35"/>
      <c r="GI756" s="35"/>
      <c r="GJ756" s="35"/>
      <c r="GK756" s="35"/>
      <c r="GL756" s="35"/>
      <c r="GM756" s="35"/>
      <c r="GN756" s="35"/>
      <c r="GO756" s="35"/>
      <c r="GP756" s="35"/>
      <c r="GQ756" s="35"/>
      <c r="GR756" s="35"/>
      <c r="GS756" s="35"/>
      <c r="GT756" s="35"/>
      <c r="GU756" s="35"/>
      <c r="GV756" s="35"/>
      <c r="GW756" s="35"/>
      <c r="GX756" s="35"/>
      <c r="GY756" s="35"/>
      <c r="GZ756" s="35"/>
      <c r="HA756" s="35"/>
    </row>
    <row r="757" spans="1:209" s="39" customFormat="1" x14ac:dyDescent="0.25">
      <c r="A757" s="127"/>
      <c r="B757" s="150"/>
      <c r="C757" s="150"/>
      <c r="D757" s="151"/>
      <c r="E757" s="151"/>
      <c r="F757" s="151"/>
      <c r="G757" s="151"/>
      <c r="H757" s="151"/>
      <c r="I757" s="150"/>
      <c r="J757" s="127"/>
      <c r="K757" s="127"/>
      <c r="L757" s="154"/>
      <c r="M757" s="154"/>
      <c r="N757" s="154"/>
      <c r="O757" s="156"/>
      <c r="P757" s="156"/>
      <c r="Q757" s="157"/>
      <c r="R757" s="154"/>
      <c r="S757" s="154"/>
      <c r="T757" s="154"/>
      <c r="U757" s="156"/>
      <c r="V757" s="156"/>
      <c r="W757" s="127"/>
      <c r="X757" s="154"/>
      <c r="Y757" s="154"/>
      <c r="Z757" s="154"/>
      <c r="AA757" s="156"/>
      <c r="AB757" s="156"/>
      <c r="AC757" s="127"/>
      <c r="AD757" s="127"/>
      <c r="AE757" s="162"/>
      <c r="AF757" s="159"/>
      <c r="AG757" s="159"/>
      <c r="AH757" s="160"/>
      <c r="AI757" s="159"/>
      <c r="AJ757" s="159"/>
      <c r="AK757" s="159"/>
      <c r="AL757" s="160"/>
      <c r="AM757" s="159"/>
      <c r="AN757" s="159"/>
      <c r="AO757" s="159"/>
      <c r="AP757" s="44"/>
      <c r="AQ757" s="159"/>
      <c r="AR757" s="159"/>
      <c r="AS757" s="159"/>
      <c r="AT757" s="44"/>
      <c r="AU757" s="159"/>
      <c r="AV757" s="159"/>
      <c r="AW757" s="159"/>
      <c r="AX757" s="44"/>
      <c r="AY757" s="243"/>
      <c r="BA757" s="29"/>
      <c r="BB757" s="40"/>
      <c r="BC757" s="35"/>
      <c r="BD757" s="35"/>
      <c r="BE757" s="35"/>
      <c r="BF757" s="35"/>
      <c r="BG757" s="35"/>
      <c r="BH757" s="35"/>
      <c r="BI757" s="35"/>
      <c r="BJ757" s="35"/>
      <c r="BK757" s="35"/>
      <c r="BL757" s="35"/>
      <c r="BM757" s="35"/>
      <c r="BN757" s="35"/>
      <c r="BO757" s="35"/>
      <c r="BP757" s="44"/>
      <c r="BQ757" s="44"/>
      <c r="BR757" s="44"/>
      <c r="BS757" s="44"/>
      <c r="BT757" s="44"/>
      <c r="BU757" s="159"/>
      <c r="BV757" s="159"/>
      <c r="BW757" s="159"/>
      <c r="BX757" s="35"/>
      <c r="BY757" s="35"/>
      <c r="BZ757" s="35"/>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c r="DO757" s="35"/>
      <c r="DP757" s="35"/>
      <c r="DQ757" s="35"/>
      <c r="DR757" s="35"/>
      <c r="DS757" s="35"/>
      <c r="DT757" s="35"/>
      <c r="DU757" s="35"/>
      <c r="DV757" s="35"/>
      <c r="DW757" s="35"/>
      <c r="DX757" s="35"/>
      <c r="DY757" s="35"/>
      <c r="DZ757" s="35"/>
      <c r="EA757" s="35"/>
      <c r="EB757" s="35"/>
      <c r="EC757" s="35"/>
      <c r="ED757" s="35"/>
      <c r="EE757" s="35"/>
      <c r="EF757" s="35"/>
      <c r="EG757" s="35"/>
      <c r="EH757" s="35"/>
      <c r="EI757" s="35"/>
      <c r="EJ757" s="35"/>
      <c r="EK757" s="35"/>
      <c r="EL757" s="35"/>
      <c r="EM757" s="35"/>
      <c r="EN757" s="35"/>
      <c r="EO757" s="35"/>
      <c r="EP757" s="35"/>
      <c r="EQ757" s="35"/>
      <c r="ER757" s="35"/>
      <c r="ES757" s="35"/>
      <c r="ET757" s="35"/>
      <c r="EU757" s="35"/>
      <c r="EV757" s="35"/>
      <c r="EW757" s="35"/>
      <c r="EX757" s="35"/>
      <c r="EY757" s="35"/>
      <c r="EZ757" s="35"/>
      <c r="FA757" s="35"/>
      <c r="FB757" s="35"/>
      <c r="FC757" s="35"/>
      <c r="FD757" s="35"/>
      <c r="FE757" s="35"/>
      <c r="FF757" s="35"/>
      <c r="FG757" s="35"/>
      <c r="FH757" s="35"/>
      <c r="FI757" s="35"/>
      <c r="FJ757" s="35"/>
      <c r="FK757" s="35"/>
      <c r="FL757" s="35"/>
      <c r="FM757" s="35"/>
      <c r="FN757" s="35"/>
      <c r="FO757" s="35"/>
      <c r="FP757" s="35"/>
      <c r="FQ757" s="35"/>
      <c r="FR757" s="35"/>
      <c r="FS757" s="35"/>
      <c r="FT757" s="35"/>
      <c r="FU757" s="35"/>
      <c r="FV757" s="35"/>
      <c r="FW757" s="35"/>
      <c r="FX757" s="35"/>
      <c r="FY757" s="35"/>
      <c r="FZ757" s="35"/>
      <c r="GA757" s="35"/>
      <c r="GB757" s="35"/>
      <c r="GC757" s="35"/>
      <c r="GD757" s="35"/>
      <c r="GE757" s="35"/>
      <c r="GF757" s="35"/>
      <c r="GG757" s="35"/>
      <c r="GH757" s="35"/>
      <c r="GI757" s="35"/>
      <c r="GJ757" s="35"/>
      <c r="GK757" s="35"/>
      <c r="GL757" s="35"/>
      <c r="GM757" s="35"/>
      <c r="GN757" s="35"/>
      <c r="GO757" s="35"/>
      <c r="GP757" s="35"/>
      <c r="GQ757" s="35"/>
      <c r="GR757" s="35"/>
      <c r="GS757" s="35"/>
      <c r="GT757" s="35"/>
      <c r="GU757" s="35"/>
      <c r="GV757" s="35"/>
      <c r="GW757" s="35"/>
      <c r="GX757" s="35"/>
      <c r="GY757" s="35"/>
      <c r="GZ757" s="35"/>
      <c r="HA757" s="35"/>
    </row>
    <row r="758" spans="1:209" s="39" customFormat="1" x14ac:dyDescent="0.25">
      <c r="A758" s="127"/>
      <c r="B758" s="150"/>
      <c r="C758" s="150"/>
      <c r="D758" s="151"/>
      <c r="E758" s="151"/>
      <c r="F758" s="151"/>
      <c r="G758" s="151"/>
      <c r="H758" s="151"/>
      <c r="I758" s="150"/>
      <c r="J758" s="127"/>
      <c r="K758" s="127"/>
      <c r="L758" s="154"/>
      <c r="M758" s="154"/>
      <c r="N758" s="154"/>
      <c r="O758" s="156"/>
      <c r="P758" s="156"/>
      <c r="Q758" s="157"/>
      <c r="R758" s="154"/>
      <c r="S758" s="154"/>
      <c r="T758" s="154"/>
      <c r="U758" s="156"/>
      <c r="V758" s="156"/>
      <c r="W758" s="127"/>
      <c r="X758" s="154"/>
      <c r="Y758" s="154"/>
      <c r="Z758" s="154"/>
      <c r="AA758" s="156"/>
      <c r="AB758" s="156"/>
      <c r="AC758" s="127"/>
      <c r="AD758" s="127"/>
      <c r="AE758" s="162"/>
      <c r="AF758" s="159"/>
      <c r="AG758" s="159"/>
      <c r="AH758" s="160"/>
      <c r="AI758" s="159"/>
      <c r="AJ758" s="159"/>
      <c r="AK758" s="159"/>
      <c r="AL758" s="160"/>
      <c r="AM758" s="159"/>
      <c r="AN758" s="159"/>
      <c r="AO758" s="159"/>
      <c r="AP758" s="44"/>
      <c r="AQ758" s="159"/>
      <c r="AR758" s="159"/>
      <c r="AS758" s="159"/>
      <c r="AT758" s="44"/>
      <c r="AU758" s="159"/>
      <c r="AV758" s="159"/>
      <c r="AW758" s="159"/>
      <c r="AX758" s="44"/>
      <c r="AY758" s="243"/>
      <c r="BA758" s="29"/>
      <c r="BB758" s="40"/>
      <c r="BC758" s="35"/>
      <c r="BD758" s="35"/>
      <c r="BE758" s="35"/>
      <c r="BF758" s="35"/>
      <c r="BG758" s="35"/>
      <c r="BH758" s="35"/>
      <c r="BI758" s="35"/>
      <c r="BJ758" s="35"/>
      <c r="BK758" s="35"/>
      <c r="BL758" s="35"/>
      <c r="BM758" s="35"/>
      <c r="BN758" s="35"/>
      <c r="BO758" s="35"/>
      <c r="BP758" s="44"/>
      <c r="BQ758" s="44"/>
      <c r="BR758" s="44"/>
      <c r="BS758" s="44"/>
      <c r="BT758" s="44"/>
      <c r="BU758" s="159"/>
      <c r="BV758" s="159"/>
      <c r="BW758" s="159"/>
      <c r="BX758" s="35"/>
      <c r="BY758" s="35"/>
      <c r="BZ758" s="35"/>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c r="DO758" s="35"/>
      <c r="DP758" s="35"/>
      <c r="DQ758" s="35"/>
      <c r="DR758" s="35"/>
      <c r="DS758" s="35"/>
      <c r="DT758" s="35"/>
      <c r="DU758" s="35"/>
      <c r="DV758" s="35"/>
      <c r="DW758" s="35"/>
      <c r="DX758" s="35"/>
      <c r="DY758" s="35"/>
      <c r="DZ758" s="35"/>
      <c r="EA758" s="35"/>
      <c r="EB758" s="35"/>
      <c r="EC758" s="35"/>
      <c r="ED758" s="35"/>
      <c r="EE758" s="35"/>
      <c r="EF758" s="35"/>
      <c r="EG758" s="35"/>
      <c r="EH758" s="35"/>
      <c r="EI758" s="35"/>
      <c r="EJ758" s="35"/>
      <c r="EK758" s="35"/>
      <c r="EL758" s="35"/>
      <c r="EM758" s="35"/>
      <c r="EN758" s="35"/>
      <c r="EO758" s="35"/>
      <c r="EP758" s="35"/>
      <c r="EQ758" s="35"/>
      <c r="ER758" s="35"/>
      <c r="ES758" s="35"/>
      <c r="ET758" s="35"/>
      <c r="EU758" s="35"/>
      <c r="EV758" s="35"/>
      <c r="EW758" s="35"/>
      <c r="EX758" s="35"/>
      <c r="EY758" s="35"/>
      <c r="EZ758" s="35"/>
      <c r="FA758" s="35"/>
      <c r="FB758" s="35"/>
      <c r="FC758" s="35"/>
      <c r="FD758" s="35"/>
      <c r="FE758" s="35"/>
      <c r="FF758" s="35"/>
      <c r="FG758" s="35"/>
      <c r="FH758" s="35"/>
      <c r="FI758" s="35"/>
      <c r="FJ758" s="35"/>
      <c r="FK758" s="35"/>
      <c r="FL758" s="35"/>
      <c r="FM758" s="35"/>
      <c r="FN758" s="35"/>
      <c r="FO758" s="35"/>
      <c r="FP758" s="35"/>
      <c r="FQ758" s="35"/>
      <c r="FR758" s="35"/>
      <c r="FS758" s="35"/>
      <c r="FT758" s="35"/>
      <c r="FU758" s="35"/>
      <c r="FV758" s="35"/>
      <c r="FW758" s="35"/>
      <c r="FX758" s="35"/>
      <c r="FY758" s="35"/>
      <c r="FZ758" s="35"/>
      <c r="GA758" s="35"/>
      <c r="GB758" s="35"/>
      <c r="GC758" s="35"/>
      <c r="GD758" s="35"/>
      <c r="GE758" s="35"/>
      <c r="GF758" s="35"/>
      <c r="GG758" s="35"/>
      <c r="GH758" s="35"/>
      <c r="GI758" s="35"/>
      <c r="GJ758" s="35"/>
      <c r="GK758" s="35"/>
      <c r="GL758" s="35"/>
      <c r="GM758" s="35"/>
      <c r="GN758" s="35"/>
      <c r="GO758" s="35"/>
      <c r="GP758" s="35"/>
      <c r="GQ758" s="35"/>
      <c r="GR758" s="35"/>
      <c r="GS758" s="35"/>
      <c r="GT758" s="35"/>
      <c r="GU758" s="35"/>
      <c r="GV758" s="35"/>
      <c r="GW758" s="35"/>
      <c r="GX758" s="35"/>
      <c r="GY758" s="35"/>
      <c r="GZ758" s="35"/>
      <c r="HA758" s="35"/>
    </row>
    <row r="759" spans="1:209" s="39" customFormat="1" x14ac:dyDescent="0.25">
      <c r="A759" s="127"/>
      <c r="B759" s="150"/>
      <c r="C759" s="150"/>
      <c r="D759" s="151"/>
      <c r="E759" s="151"/>
      <c r="F759" s="151"/>
      <c r="G759" s="151"/>
      <c r="H759" s="151"/>
      <c r="I759" s="150"/>
      <c r="J759" s="127"/>
      <c r="K759" s="127"/>
      <c r="L759" s="154"/>
      <c r="M759" s="154"/>
      <c r="N759" s="154"/>
      <c r="O759" s="156"/>
      <c r="P759" s="156"/>
      <c r="Q759" s="157"/>
      <c r="R759" s="154"/>
      <c r="S759" s="154"/>
      <c r="T759" s="154"/>
      <c r="U759" s="156"/>
      <c r="V759" s="156"/>
      <c r="W759" s="127"/>
      <c r="X759" s="154"/>
      <c r="Y759" s="154"/>
      <c r="Z759" s="154"/>
      <c r="AA759" s="156"/>
      <c r="AB759" s="156"/>
      <c r="AC759" s="127"/>
      <c r="AD759" s="127"/>
      <c r="AE759" s="162"/>
      <c r="AF759" s="159"/>
      <c r="AG759" s="159"/>
      <c r="AH759" s="160"/>
      <c r="AI759" s="159"/>
      <c r="AJ759" s="159"/>
      <c r="AK759" s="159"/>
      <c r="AL759" s="160"/>
      <c r="AM759" s="159"/>
      <c r="AN759" s="159"/>
      <c r="AO759" s="159"/>
      <c r="AP759" s="44"/>
      <c r="AQ759" s="159"/>
      <c r="AR759" s="159"/>
      <c r="AS759" s="159"/>
      <c r="AT759" s="44"/>
      <c r="AU759" s="159"/>
      <c r="AV759" s="159"/>
      <c r="AW759" s="159"/>
      <c r="AX759" s="44"/>
      <c r="AY759" s="243"/>
      <c r="BA759" s="29"/>
      <c r="BB759" s="40"/>
      <c r="BC759" s="35"/>
      <c r="BD759" s="35"/>
      <c r="BE759" s="35"/>
      <c r="BF759" s="35"/>
      <c r="BG759" s="35"/>
      <c r="BH759" s="35"/>
      <c r="BI759" s="35"/>
      <c r="BJ759" s="35"/>
      <c r="BK759" s="35"/>
      <c r="BL759" s="35"/>
      <c r="BM759" s="35"/>
      <c r="BN759" s="35"/>
      <c r="BO759" s="35"/>
      <c r="BP759" s="44"/>
      <c r="BQ759" s="44"/>
      <c r="BR759" s="44"/>
      <c r="BS759" s="44"/>
      <c r="BT759" s="44"/>
      <c r="BU759" s="159"/>
      <c r="BV759" s="159"/>
      <c r="BW759" s="159"/>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5"/>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c r="FJ759" s="35"/>
      <c r="FK759" s="35"/>
      <c r="FL759" s="35"/>
      <c r="FM759" s="35"/>
      <c r="FN759" s="35"/>
      <c r="FO759" s="35"/>
      <c r="FP759" s="35"/>
      <c r="FQ759" s="35"/>
      <c r="FR759" s="35"/>
      <c r="FS759" s="35"/>
      <c r="FT759" s="35"/>
      <c r="FU759" s="35"/>
      <c r="FV759" s="35"/>
      <c r="FW759" s="35"/>
      <c r="FX759" s="35"/>
      <c r="FY759" s="35"/>
      <c r="FZ759" s="35"/>
      <c r="GA759" s="35"/>
      <c r="GB759" s="35"/>
      <c r="GC759" s="35"/>
      <c r="GD759" s="35"/>
      <c r="GE759" s="35"/>
      <c r="GF759" s="35"/>
      <c r="GG759" s="35"/>
      <c r="GH759" s="35"/>
      <c r="GI759" s="35"/>
      <c r="GJ759" s="35"/>
      <c r="GK759" s="35"/>
      <c r="GL759" s="35"/>
      <c r="GM759" s="35"/>
      <c r="GN759" s="35"/>
      <c r="GO759" s="35"/>
      <c r="GP759" s="35"/>
      <c r="GQ759" s="35"/>
      <c r="GR759" s="35"/>
      <c r="GS759" s="35"/>
      <c r="GT759" s="35"/>
      <c r="GU759" s="35"/>
      <c r="GV759" s="35"/>
      <c r="GW759" s="35"/>
      <c r="GX759" s="35"/>
      <c r="GY759" s="35"/>
      <c r="GZ759" s="35"/>
      <c r="HA759" s="35"/>
    </row>
    <row r="760" spans="1:209" s="39" customFormat="1" x14ac:dyDescent="0.25">
      <c r="A760" s="127"/>
      <c r="B760" s="150"/>
      <c r="C760" s="150"/>
      <c r="D760" s="151"/>
      <c r="E760" s="151"/>
      <c r="F760" s="151"/>
      <c r="G760" s="151"/>
      <c r="H760" s="151"/>
      <c r="I760" s="150"/>
      <c r="J760" s="127"/>
      <c r="K760" s="127"/>
      <c r="L760" s="154"/>
      <c r="M760" s="154"/>
      <c r="N760" s="154"/>
      <c r="O760" s="156"/>
      <c r="P760" s="156"/>
      <c r="Q760" s="157"/>
      <c r="R760" s="154"/>
      <c r="S760" s="154"/>
      <c r="T760" s="154"/>
      <c r="U760" s="156"/>
      <c r="V760" s="156"/>
      <c r="W760" s="127"/>
      <c r="X760" s="154"/>
      <c r="Y760" s="154"/>
      <c r="Z760" s="154"/>
      <c r="AA760" s="156"/>
      <c r="AB760" s="156"/>
      <c r="AC760" s="127"/>
      <c r="AD760" s="127"/>
      <c r="AE760" s="162"/>
      <c r="AF760" s="159"/>
      <c r="AG760" s="159"/>
      <c r="AH760" s="160"/>
      <c r="AI760" s="159"/>
      <c r="AJ760" s="159"/>
      <c r="AK760" s="159"/>
      <c r="AL760" s="160"/>
      <c r="AM760" s="159"/>
      <c r="AN760" s="159"/>
      <c r="AO760" s="159"/>
      <c r="AP760" s="44"/>
      <c r="AQ760" s="159"/>
      <c r="AR760" s="159"/>
      <c r="AS760" s="159"/>
      <c r="AT760" s="44"/>
      <c r="AU760" s="159"/>
      <c r="AV760" s="159"/>
      <c r="AW760" s="159"/>
      <c r="AX760" s="44"/>
      <c r="AY760" s="243"/>
      <c r="BA760" s="29"/>
      <c r="BB760" s="40"/>
      <c r="BC760" s="35"/>
      <c r="BD760" s="35"/>
      <c r="BE760" s="35"/>
      <c r="BF760" s="35"/>
      <c r="BG760" s="35"/>
      <c r="BH760" s="35"/>
      <c r="BI760" s="35"/>
      <c r="BJ760" s="35"/>
      <c r="BK760" s="35"/>
      <c r="BL760" s="35"/>
      <c r="BM760" s="35"/>
      <c r="BN760" s="35"/>
      <c r="BO760" s="35"/>
      <c r="BP760" s="44"/>
      <c r="BQ760" s="44"/>
      <c r="BR760" s="44"/>
      <c r="BS760" s="44"/>
      <c r="BT760" s="44"/>
      <c r="BU760" s="159"/>
      <c r="BV760" s="159"/>
      <c r="BW760" s="159"/>
      <c r="BX760" s="35"/>
      <c r="BY760" s="35"/>
      <c r="BZ760" s="35"/>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5"/>
      <c r="ER760" s="35"/>
      <c r="ES760" s="35"/>
      <c r="ET760" s="35"/>
      <c r="EU760" s="35"/>
      <c r="EV760" s="35"/>
      <c r="EW760" s="35"/>
      <c r="EX760" s="35"/>
      <c r="EY760" s="35"/>
      <c r="EZ760" s="35"/>
      <c r="FA760" s="35"/>
      <c r="FB760" s="35"/>
      <c r="FC760" s="35"/>
      <c r="FD760" s="35"/>
      <c r="FE760" s="35"/>
      <c r="FF760" s="35"/>
      <c r="FG760" s="35"/>
      <c r="FH760" s="35"/>
      <c r="FI760" s="35"/>
      <c r="FJ760" s="35"/>
      <c r="FK760" s="35"/>
      <c r="FL760" s="35"/>
      <c r="FM760" s="35"/>
      <c r="FN760" s="35"/>
      <c r="FO760" s="35"/>
      <c r="FP760" s="35"/>
      <c r="FQ760" s="35"/>
      <c r="FR760" s="35"/>
      <c r="FS760" s="35"/>
      <c r="FT760" s="35"/>
      <c r="FU760" s="35"/>
      <c r="FV760" s="35"/>
      <c r="FW760" s="35"/>
      <c r="FX760" s="35"/>
      <c r="FY760" s="35"/>
      <c r="FZ760" s="35"/>
      <c r="GA760" s="35"/>
      <c r="GB760" s="35"/>
      <c r="GC760" s="35"/>
      <c r="GD760" s="35"/>
      <c r="GE760" s="35"/>
      <c r="GF760" s="35"/>
      <c r="GG760" s="35"/>
      <c r="GH760" s="35"/>
      <c r="GI760" s="35"/>
      <c r="GJ760" s="35"/>
      <c r="GK760" s="35"/>
      <c r="GL760" s="35"/>
      <c r="GM760" s="35"/>
      <c r="GN760" s="35"/>
      <c r="GO760" s="35"/>
      <c r="GP760" s="35"/>
      <c r="GQ760" s="35"/>
      <c r="GR760" s="35"/>
      <c r="GS760" s="35"/>
      <c r="GT760" s="35"/>
      <c r="GU760" s="35"/>
      <c r="GV760" s="35"/>
      <c r="GW760" s="35"/>
      <c r="GX760" s="35"/>
      <c r="GY760" s="35"/>
      <c r="GZ760" s="35"/>
      <c r="HA760" s="35"/>
    </row>
    <row r="761" spans="1:209" s="39" customFormat="1" x14ac:dyDescent="0.25">
      <c r="A761" s="127"/>
      <c r="B761" s="150"/>
      <c r="C761" s="150"/>
      <c r="D761" s="151"/>
      <c r="E761" s="151"/>
      <c r="F761" s="151"/>
      <c r="G761" s="151"/>
      <c r="H761" s="151"/>
      <c r="I761" s="150"/>
      <c r="J761" s="127"/>
      <c r="K761" s="127"/>
      <c r="L761" s="154"/>
      <c r="M761" s="154"/>
      <c r="N761" s="154"/>
      <c r="O761" s="156"/>
      <c r="P761" s="156"/>
      <c r="Q761" s="157"/>
      <c r="R761" s="154"/>
      <c r="S761" s="154"/>
      <c r="T761" s="154"/>
      <c r="U761" s="156"/>
      <c r="V761" s="156"/>
      <c r="W761" s="127"/>
      <c r="X761" s="154"/>
      <c r="Y761" s="154"/>
      <c r="Z761" s="154"/>
      <c r="AA761" s="156"/>
      <c r="AB761" s="156"/>
      <c r="AC761" s="127"/>
      <c r="AD761" s="127"/>
      <c r="AE761" s="162"/>
      <c r="AF761" s="159"/>
      <c r="AG761" s="159"/>
      <c r="AH761" s="160"/>
      <c r="AI761" s="159"/>
      <c r="AJ761" s="159"/>
      <c r="AK761" s="159"/>
      <c r="AL761" s="160"/>
      <c r="AM761" s="159"/>
      <c r="AN761" s="159"/>
      <c r="AO761" s="159"/>
      <c r="AP761" s="44"/>
      <c r="AQ761" s="159"/>
      <c r="AR761" s="159"/>
      <c r="AS761" s="159"/>
      <c r="AT761" s="44"/>
      <c r="AU761" s="159"/>
      <c r="AV761" s="159"/>
      <c r="AW761" s="159"/>
      <c r="AX761" s="44"/>
      <c r="AY761" s="243"/>
      <c r="BA761" s="29"/>
      <c r="BB761" s="40"/>
      <c r="BC761" s="35"/>
      <c r="BD761" s="35"/>
      <c r="BE761" s="35"/>
      <c r="BF761" s="35"/>
      <c r="BG761" s="35"/>
      <c r="BH761" s="35"/>
      <c r="BI761" s="35"/>
      <c r="BJ761" s="35"/>
      <c r="BK761" s="35"/>
      <c r="BL761" s="35"/>
      <c r="BM761" s="35"/>
      <c r="BN761" s="35"/>
      <c r="BO761" s="35"/>
      <c r="BP761" s="44"/>
      <c r="BQ761" s="44"/>
      <c r="BR761" s="44"/>
      <c r="BS761" s="44"/>
      <c r="BT761" s="44"/>
      <c r="BU761" s="159"/>
      <c r="BV761" s="159"/>
      <c r="BW761" s="159"/>
      <c r="BX761" s="35"/>
      <c r="BY761" s="35"/>
      <c r="BZ761" s="35"/>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5"/>
      <c r="EK761" s="35"/>
      <c r="EL761" s="35"/>
      <c r="EM761" s="35"/>
      <c r="EN761" s="35"/>
      <c r="EO761" s="35"/>
      <c r="EP761" s="35"/>
      <c r="EQ761" s="35"/>
      <c r="ER761" s="35"/>
      <c r="ES761" s="35"/>
      <c r="ET761" s="35"/>
      <c r="EU761" s="35"/>
      <c r="EV761" s="35"/>
      <c r="EW761" s="35"/>
      <c r="EX761" s="35"/>
      <c r="EY761" s="35"/>
      <c r="EZ761" s="35"/>
      <c r="FA761" s="35"/>
      <c r="FB761" s="35"/>
      <c r="FC761" s="35"/>
      <c r="FD761" s="35"/>
      <c r="FE761" s="35"/>
      <c r="FF761" s="35"/>
      <c r="FG761" s="35"/>
      <c r="FH761" s="35"/>
      <c r="FI761" s="35"/>
      <c r="FJ761" s="35"/>
      <c r="FK761" s="35"/>
      <c r="FL761" s="35"/>
      <c r="FM761" s="35"/>
      <c r="FN761" s="35"/>
      <c r="FO761" s="35"/>
      <c r="FP761" s="35"/>
      <c r="FQ761" s="35"/>
      <c r="FR761" s="35"/>
      <c r="FS761" s="35"/>
      <c r="FT761" s="35"/>
      <c r="FU761" s="35"/>
      <c r="FV761" s="35"/>
      <c r="FW761" s="35"/>
      <c r="FX761" s="35"/>
      <c r="FY761" s="35"/>
      <c r="FZ761" s="35"/>
      <c r="GA761" s="35"/>
      <c r="GB761" s="35"/>
      <c r="GC761" s="35"/>
      <c r="GD761" s="35"/>
      <c r="GE761" s="35"/>
      <c r="GF761" s="35"/>
      <c r="GG761" s="35"/>
      <c r="GH761" s="35"/>
      <c r="GI761" s="35"/>
      <c r="GJ761" s="35"/>
      <c r="GK761" s="35"/>
      <c r="GL761" s="35"/>
      <c r="GM761" s="35"/>
      <c r="GN761" s="35"/>
      <c r="GO761" s="35"/>
      <c r="GP761" s="35"/>
      <c r="GQ761" s="35"/>
      <c r="GR761" s="35"/>
      <c r="GS761" s="35"/>
      <c r="GT761" s="35"/>
      <c r="GU761" s="35"/>
      <c r="GV761" s="35"/>
      <c r="GW761" s="35"/>
      <c r="GX761" s="35"/>
      <c r="GY761" s="35"/>
      <c r="GZ761" s="35"/>
      <c r="HA761" s="35"/>
    </row>
    <row r="762" spans="1:209" s="39" customFormat="1" x14ac:dyDescent="0.25">
      <c r="A762" s="127"/>
      <c r="B762" s="150"/>
      <c r="C762" s="150"/>
      <c r="D762" s="151"/>
      <c r="E762" s="151"/>
      <c r="F762" s="151"/>
      <c r="G762" s="151"/>
      <c r="H762" s="151"/>
      <c r="I762" s="150"/>
      <c r="J762" s="127"/>
      <c r="K762" s="127"/>
      <c r="L762" s="154"/>
      <c r="M762" s="154"/>
      <c r="N762" s="154"/>
      <c r="O762" s="156"/>
      <c r="P762" s="156"/>
      <c r="Q762" s="157"/>
      <c r="R762" s="154"/>
      <c r="S762" s="154"/>
      <c r="T762" s="154"/>
      <c r="U762" s="156"/>
      <c r="V762" s="156"/>
      <c r="W762" s="127"/>
      <c r="X762" s="154"/>
      <c r="Y762" s="154"/>
      <c r="Z762" s="154"/>
      <c r="AA762" s="156"/>
      <c r="AB762" s="156"/>
      <c r="AC762" s="127"/>
      <c r="AD762" s="127"/>
      <c r="AE762" s="162"/>
      <c r="AF762" s="159"/>
      <c r="AG762" s="159"/>
      <c r="AH762" s="160"/>
      <c r="AI762" s="159"/>
      <c r="AJ762" s="159"/>
      <c r="AK762" s="159"/>
      <c r="AL762" s="160"/>
      <c r="AM762" s="159"/>
      <c r="AN762" s="159"/>
      <c r="AO762" s="159"/>
      <c r="AP762" s="44"/>
      <c r="AQ762" s="159"/>
      <c r="AR762" s="159"/>
      <c r="AS762" s="159"/>
      <c r="AT762" s="44"/>
      <c r="AU762" s="159"/>
      <c r="AV762" s="159"/>
      <c r="AW762" s="159"/>
      <c r="AX762" s="44"/>
      <c r="AY762" s="243"/>
      <c r="BA762" s="29"/>
      <c r="BB762" s="40"/>
      <c r="BC762" s="35"/>
      <c r="BD762" s="35"/>
      <c r="BE762" s="35"/>
      <c r="BF762" s="35"/>
      <c r="BG762" s="35"/>
      <c r="BH762" s="35"/>
      <c r="BI762" s="35"/>
      <c r="BJ762" s="35"/>
      <c r="BK762" s="35"/>
      <c r="BL762" s="35"/>
      <c r="BM762" s="35"/>
      <c r="BN762" s="35"/>
      <c r="BO762" s="35"/>
      <c r="BP762" s="44"/>
      <c r="BQ762" s="44"/>
      <c r="BR762" s="44"/>
      <c r="BS762" s="44"/>
      <c r="BT762" s="44"/>
      <c r="BU762" s="159"/>
      <c r="BV762" s="159"/>
      <c r="BW762" s="159"/>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c r="FZ762" s="35"/>
      <c r="GA762" s="35"/>
      <c r="GB762" s="35"/>
      <c r="GC762" s="35"/>
      <c r="GD762" s="35"/>
      <c r="GE762" s="35"/>
      <c r="GF762" s="35"/>
      <c r="GG762" s="35"/>
      <c r="GH762" s="35"/>
      <c r="GI762" s="35"/>
      <c r="GJ762" s="35"/>
      <c r="GK762" s="35"/>
      <c r="GL762" s="35"/>
      <c r="GM762" s="35"/>
      <c r="GN762" s="35"/>
      <c r="GO762" s="35"/>
      <c r="GP762" s="35"/>
      <c r="GQ762" s="35"/>
      <c r="GR762" s="35"/>
      <c r="GS762" s="35"/>
      <c r="GT762" s="35"/>
      <c r="GU762" s="35"/>
      <c r="GV762" s="35"/>
      <c r="GW762" s="35"/>
      <c r="GX762" s="35"/>
      <c r="GY762" s="35"/>
      <c r="GZ762" s="35"/>
      <c r="HA762" s="35"/>
    </row>
    <row r="763" spans="1:209" s="39" customFormat="1" x14ac:dyDescent="0.25">
      <c r="A763" s="127"/>
      <c r="B763" s="150"/>
      <c r="C763" s="150"/>
      <c r="D763" s="151"/>
      <c r="E763" s="151"/>
      <c r="F763" s="151"/>
      <c r="G763" s="151"/>
      <c r="H763" s="151"/>
      <c r="I763" s="150"/>
      <c r="J763" s="127"/>
      <c r="K763" s="127"/>
      <c r="L763" s="154"/>
      <c r="M763" s="154"/>
      <c r="N763" s="154"/>
      <c r="O763" s="156"/>
      <c r="P763" s="156"/>
      <c r="Q763" s="157"/>
      <c r="R763" s="154"/>
      <c r="S763" s="154"/>
      <c r="T763" s="154"/>
      <c r="U763" s="156"/>
      <c r="V763" s="156"/>
      <c r="W763" s="127"/>
      <c r="X763" s="154"/>
      <c r="Y763" s="154"/>
      <c r="Z763" s="154"/>
      <c r="AA763" s="156"/>
      <c r="AB763" s="156"/>
      <c r="AC763" s="127"/>
      <c r="AD763" s="127"/>
      <c r="AE763" s="162"/>
      <c r="AF763" s="159"/>
      <c r="AG763" s="159"/>
      <c r="AH763" s="160"/>
      <c r="AI763" s="159"/>
      <c r="AJ763" s="159"/>
      <c r="AK763" s="159"/>
      <c r="AL763" s="160"/>
      <c r="AM763" s="159"/>
      <c r="AN763" s="159"/>
      <c r="AO763" s="159"/>
      <c r="AP763" s="44"/>
      <c r="AQ763" s="159"/>
      <c r="AR763" s="159"/>
      <c r="AS763" s="159"/>
      <c r="AT763" s="44"/>
      <c r="AU763" s="159"/>
      <c r="AV763" s="159"/>
      <c r="AW763" s="159"/>
      <c r="AX763" s="44"/>
      <c r="AY763" s="243"/>
      <c r="BA763" s="29"/>
      <c r="BB763" s="40"/>
      <c r="BC763" s="35"/>
      <c r="BD763" s="35"/>
      <c r="BE763" s="35"/>
      <c r="BF763" s="35"/>
      <c r="BG763" s="35"/>
      <c r="BH763" s="35"/>
      <c r="BI763" s="35"/>
      <c r="BJ763" s="35"/>
      <c r="BK763" s="35"/>
      <c r="BL763" s="35"/>
      <c r="BM763" s="35"/>
      <c r="BN763" s="35"/>
      <c r="BO763" s="35"/>
      <c r="BP763" s="44"/>
      <c r="BQ763" s="44"/>
      <c r="BR763" s="44"/>
      <c r="BS763" s="44"/>
      <c r="BT763" s="44"/>
      <c r="BU763" s="159"/>
      <c r="BV763" s="159"/>
      <c r="BW763" s="159"/>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c r="FY763" s="35"/>
      <c r="FZ763" s="35"/>
      <c r="GA763" s="35"/>
      <c r="GB763" s="35"/>
      <c r="GC763" s="35"/>
      <c r="GD763" s="35"/>
      <c r="GE763" s="35"/>
      <c r="GF763" s="35"/>
      <c r="GG763" s="35"/>
      <c r="GH763" s="35"/>
      <c r="GI763" s="35"/>
      <c r="GJ763" s="35"/>
      <c r="GK763" s="35"/>
      <c r="GL763" s="35"/>
      <c r="GM763" s="35"/>
      <c r="GN763" s="35"/>
      <c r="GO763" s="35"/>
      <c r="GP763" s="35"/>
      <c r="GQ763" s="35"/>
      <c r="GR763" s="35"/>
      <c r="GS763" s="35"/>
      <c r="GT763" s="35"/>
      <c r="GU763" s="35"/>
      <c r="GV763" s="35"/>
      <c r="GW763" s="35"/>
      <c r="GX763" s="35"/>
      <c r="GY763" s="35"/>
      <c r="GZ763" s="35"/>
      <c r="HA763" s="35"/>
    </row>
    <row r="764" spans="1:209" s="39" customFormat="1" x14ac:dyDescent="0.25">
      <c r="A764" s="127"/>
      <c r="B764" s="150"/>
      <c r="C764" s="150"/>
      <c r="D764" s="151"/>
      <c r="E764" s="151"/>
      <c r="F764" s="151"/>
      <c r="G764" s="151"/>
      <c r="H764" s="151"/>
      <c r="I764" s="150"/>
      <c r="J764" s="127"/>
      <c r="K764" s="127"/>
      <c r="L764" s="154"/>
      <c r="M764" s="154"/>
      <c r="N764" s="154"/>
      <c r="O764" s="156"/>
      <c r="P764" s="156"/>
      <c r="Q764" s="157"/>
      <c r="R764" s="154"/>
      <c r="S764" s="154"/>
      <c r="T764" s="154"/>
      <c r="U764" s="156"/>
      <c r="V764" s="156"/>
      <c r="W764" s="127"/>
      <c r="X764" s="154"/>
      <c r="Y764" s="154"/>
      <c r="Z764" s="154"/>
      <c r="AA764" s="156"/>
      <c r="AB764" s="156"/>
      <c r="AC764" s="127"/>
      <c r="AD764" s="127"/>
      <c r="AE764" s="162"/>
      <c r="AF764" s="159"/>
      <c r="AG764" s="159"/>
      <c r="AH764" s="160"/>
      <c r="AI764" s="159"/>
      <c r="AJ764" s="159"/>
      <c r="AK764" s="159"/>
      <c r="AL764" s="160"/>
      <c r="AM764" s="159"/>
      <c r="AN764" s="159"/>
      <c r="AO764" s="159"/>
      <c r="AP764" s="44"/>
      <c r="AQ764" s="159"/>
      <c r="AR764" s="159"/>
      <c r="AS764" s="159"/>
      <c r="AT764" s="44"/>
      <c r="AU764" s="159"/>
      <c r="AV764" s="159"/>
      <c r="AW764" s="159"/>
      <c r="AX764" s="44"/>
      <c r="AY764" s="243"/>
      <c r="BA764" s="29"/>
      <c r="BB764" s="40"/>
      <c r="BC764" s="35"/>
      <c r="BD764" s="35"/>
      <c r="BE764" s="35"/>
      <c r="BF764" s="35"/>
      <c r="BG764" s="35"/>
      <c r="BH764" s="35"/>
      <c r="BI764" s="35"/>
      <c r="BJ764" s="35"/>
      <c r="BK764" s="35"/>
      <c r="BL764" s="35"/>
      <c r="BM764" s="35"/>
      <c r="BN764" s="35"/>
      <c r="BO764" s="35"/>
      <c r="BP764" s="44"/>
      <c r="BQ764" s="44"/>
      <c r="BR764" s="44"/>
      <c r="BS764" s="44"/>
      <c r="BT764" s="44"/>
      <c r="BU764" s="159"/>
      <c r="BV764" s="159"/>
      <c r="BW764" s="159"/>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c r="FJ764" s="35"/>
      <c r="FK764" s="35"/>
      <c r="FL764" s="35"/>
      <c r="FM764" s="35"/>
      <c r="FN764" s="35"/>
      <c r="FO764" s="35"/>
      <c r="FP764" s="35"/>
      <c r="FQ764" s="35"/>
      <c r="FR764" s="35"/>
      <c r="FS764" s="35"/>
      <c r="FT764" s="35"/>
      <c r="FU764" s="35"/>
      <c r="FV764" s="35"/>
      <c r="FW764" s="35"/>
      <c r="FX764" s="35"/>
      <c r="FY764" s="35"/>
      <c r="FZ764" s="35"/>
      <c r="GA764" s="35"/>
      <c r="GB764" s="35"/>
      <c r="GC764" s="35"/>
      <c r="GD764" s="35"/>
      <c r="GE764" s="35"/>
      <c r="GF764" s="35"/>
      <c r="GG764" s="35"/>
      <c r="GH764" s="35"/>
      <c r="GI764" s="35"/>
      <c r="GJ764" s="35"/>
      <c r="GK764" s="35"/>
      <c r="GL764" s="35"/>
      <c r="GM764" s="35"/>
      <c r="GN764" s="35"/>
      <c r="GO764" s="35"/>
      <c r="GP764" s="35"/>
      <c r="GQ764" s="35"/>
      <c r="GR764" s="35"/>
      <c r="GS764" s="35"/>
      <c r="GT764" s="35"/>
      <c r="GU764" s="35"/>
      <c r="GV764" s="35"/>
      <c r="GW764" s="35"/>
      <c r="GX764" s="35"/>
      <c r="GY764" s="35"/>
      <c r="GZ764" s="35"/>
      <c r="HA764" s="35"/>
    </row>
    <row r="765" spans="1:209" s="39" customFormat="1" x14ac:dyDescent="0.25">
      <c r="A765" s="127"/>
      <c r="B765" s="150"/>
      <c r="C765" s="150"/>
      <c r="D765" s="151"/>
      <c r="E765" s="151"/>
      <c r="F765" s="151"/>
      <c r="G765" s="151"/>
      <c r="H765" s="151"/>
      <c r="I765" s="150"/>
      <c r="J765" s="127"/>
      <c r="K765" s="127"/>
      <c r="L765" s="154"/>
      <c r="M765" s="154"/>
      <c r="N765" s="154"/>
      <c r="O765" s="156"/>
      <c r="P765" s="156"/>
      <c r="Q765" s="157"/>
      <c r="R765" s="154"/>
      <c r="S765" s="154"/>
      <c r="T765" s="154"/>
      <c r="U765" s="156"/>
      <c r="V765" s="156"/>
      <c r="W765" s="127"/>
      <c r="X765" s="154"/>
      <c r="Y765" s="154"/>
      <c r="Z765" s="154"/>
      <c r="AA765" s="156"/>
      <c r="AB765" s="156"/>
      <c r="AC765" s="127"/>
      <c r="AD765" s="127"/>
      <c r="AE765" s="162"/>
      <c r="AF765" s="159"/>
      <c r="AG765" s="159"/>
      <c r="AH765" s="160"/>
      <c r="AI765" s="159"/>
      <c r="AJ765" s="159"/>
      <c r="AK765" s="159"/>
      <c r="AL765" s="160"/>
      <c r="AM765" s="159"/>
      <c r="AN765" s="159"/>
      <c r="AO765" s="159"/>
      <c r="AP765" s="44"/>
      <c r="AQ765" s="159"/>
      <c r="AR765" s="159"/>
      <c r="AS765" s="159"/>
      <c r="AT765" s="44"/>
      <c r="AU765" s="159"/>
      <c r="AV765" s="159"/>
      <c r="AW765" s="159"/>
      <c r="AX765" s="44"/>
      <c r="AY765" s="243"/>
      <c r="BA765" s="29"/>
      <c r="BB765" s="40"/>
      <c r="BC765" s="35"/>
      <c r="BD765" s="35"/>
      <c r="BE765" s="35"/>
      <c r="BF765" s="35"/>
      <c r="BG765" s="35"/>
      <c r="BH765" s="35"/>
      <c r="BI765" s="35"/>
      <c r="BJ765" s="35"/>
      <c r="BK765" s="35"/>
      <c r="BL765" s="35"/>
      <c r="BM765" s="35"/>
      <c r="BN765" s="35"/>
      <c r="BO765" s="35"/>
      <c r="BP765" s="44"/>
      <c r="BQ765" s="44"/>
      <c r="BR765" s="44"/>
      <c r="BS765" s="44"/>
      <c r="BT765" s="44"/>
      <c r="BU765" s="159"/>
      <c r="BV765" s="159"/>
      <c r="BW765" s="159"/>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c r="FZ765" s="35"/>
      <c r="GA765" s="35"/>
      <c r="GB765" s="35"/>
      <c r="GC765" s="35"/>
      <c r="GD765" s="35"/>
      <c r="GE765" s="35"/>
      <c r="GF765" s="35"/>
      <c r="GG765" s="35"/>
      <c r="GH765" s="35"/>
      <c r="GI765" s="35"/>
      <c r="GJ765" s="35"/>
      <c r="GK765" s="35"/>
      <c r="GL765" s="35"/>
      <c r="GM765" s="35"/>
      <c r="GN765" s="35"/>
      <c r="GO765" s="35"/>
      <c r="GP765" s="35"/>
      <c r="GQ765" s="35"/>
      <c r="GR765" s="35"/>
      <c r="GS765" s="35"/>
      <c r="GT765" s="35"/>
      <c r="GU765" s="35"/>
      <c r="GV765" s="35"/>
      <c r="GW765" s="35"/>
      <c r="GX765" s="35"/>
      <c r="GY765" s="35"/>
      <c r="GZ765" s="35"/>
      <c r="HA765" s="35"/>
    </row>
    <row r="766" spans="1:209" s="39" customFormat="1" x14ac:dyDescent="0.25">
      <c r="A766" s="127"/>
      <c r="B766" s="150"/>
      <c r="C766" s="150"/>
      <c r="D766" s="151"/>
      <c r="E766" s="151"/>
      <c r="F766" s="151"/>
      <c r="G766" s="151"/>
      <c r="H766" s="151"/>
      <c r="I766" s="150"/>
      <c r="J766" s="127"/>
      <c r="K766" s="127"/>
      <c r="L766" s="154"/>
      <c r="M766" s="154"/>
      <c r="N766" s="154"/>
      <c r="O766" s="156"/>
      <c r="P766" s="156"/>
      <c r="Q766" s="157"/>
      <c r="R766" s="154"/>
      <c r="S766" s="154"/>
      <c r="T766" s="154"/>
      <c r="U766" s="156"/>
      <c r="V766" s="156"/>
      <c r="W766" s="127"/>
      <c r="X766" s="154"/>
      <c r="Y766" s="154"/>
      <c r="Z766" s="154"/>
      <c r="AA766" s="156"/>
      <c r="AB766" s="156"/>
      <c r="AC766" s="127"/>
      <c r="AD766" s="127"/>
      <c r="AE766" s="162"/>
      <c r="AF766" s="159"/>
      <c r="AG766" s="159"/>
      <c r="AH766" s="160"/>
      <c r="AI766" s="159"/>
      <c r="AJ766" s="159"/>
      <c r="AK766" s="159"/>
      <c r="AL766" s="160"/>
      <c r="AM766" s="159"/>
      <c r="AN766" s="159"/>
      <c r="AO766" s="159"/>
      <c r="AP766" s="44"/>
      <c r="AQ766" s="159"/>
      <c r="AR766" s="159"/>
      <c r="AS766" s="159"/>
      <c r="AT766" s="44"/>
      <c r="AU766" s="159"/>
      <c r="AV766" s="159"/>
      <c r="AW766" s="159"/>
      <c r="AX766" s="44"/>
      <c r="AY766" s="243"/>
      <c r="BA766" s="29"/>
      <c r="BB766" s="40"/>
      <c r="BC766" s="35"/>
      <c r="BD766" s="35"/>
      <c r="BE766" s="35"/>
      <c r="BF766" s="35"/>
      <c r="BG766" s="35"/>
      <c r="BH766" s="35"/>
      <c r="BI766" s="35"/>
      <c r="BJ766" s="35"/>
      <c r="BK766" s="35"/>
      <c r="BL766" s="35"/>
      <c r="BM766" s="35"/>
      <c r="BN766" s="35"/>
      <c r="BO766" s="35"/>
      <c r="BP766" s="44"/>
      <c r="BQ766" s="44"/>
      <c r="BR766" s="44"/>
      <c r="BS766" s="44"/>
      <c r="BT766" s="44"/>
      <c r="BU766" s="159"/>
      <c r="BV766" s="159"/>
      <c r="BW766" s="159"/>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5"/>
      <c r="FJ766" s="35"/>
      <c r="FK766" s="35"/>
      <c r="FL766" s="35"/>
      <c r="FM766" s="35"/>
      <c r="FN766" s="35"/>
      <c r="FO766" s="35"/>
      <c r="FP766" s="35"/>
      <c r="FQ766" s="35"/>
      <c r="FR766" s="35"/>
      <c r="FS766" s="35"/>
      <c r="FT766" s="35"/>
      <c r="FU766" s="35"/>
      <c r="FV766" s="35"/>
      <c r="FW766" s="35"/>
      <c r="FX766" s="35"/>
      <c r="FY766" s="35"/>
      <c r="FZ766" s="35"/>
      <c r="GA766" s="35"/>
      <c r="GB766" s="35"/>
      <c r="GC766" s="35"/>
      <c r="GD766" s="35"/>
      <c r="GE766" s="35"/>
      <c r="GF766" s="35"/>
      <c r="GG766" s="35"/>
      <c r="GH766" s="35"/>
      <c r="GI766" s="35"/>
      <c r="GJ766" s="35"/>
      <c r="GK766" s="35"/>
      <c r="GL766" s="35"/>
      <c r="GM766" s="35"/>
      <c r="GN766" s="35"/>
      <c r="GO766" s="35"/>
      <c r="GP766" s="35"/>
      <c r="GQ766" s="35"/>
      <c r="GR766" s="35"/>
      <c r="GS766" s="35"/>
      <c r="GT766" s="35"/>
      <c r="GU766" s="35"/>
      <c r="GV766" s="35"/>
      <c r="GW766" s="35"/>
      <c r="GX766" s="35"/>
      <c r="GY766" s="35"/>
      <c r="GZ766" s="35"/>
      <c r="HA766" s="35"/>
    </row>
    <row r="767" spans="1:209" s="39" customFormat="1" x14ac:dyDescent="0.25">
      <c r="A767" s="127"/>
      <c r="B767" s="150"/>
      <c r="C767" s="150"/>
      <c r="D767" s="151"/>
      <c r="E767" s="151"/>
      <c r="F767" s="151"/>
      <c r="G767" s="151"/>
      <c r="H767" s="151"/>
      <c r="I767" s="150"/>
      <c r="J767" s="127"/>
      <c r="K767" s="127"/>
      <c r="L767" s="154"/>
      <c r="M767" s="154"/>
      <c r="N767" s="154"/>
      <c r="O767" s="156"/>
      <c r="P767" s="156"/>
      <c r="Q767" s="157"/>
      <c r="R767" s="154"/>
      <c r="S767" s="154"/>
      <c r="T767" s="154"/>
      <c r="U767" s="156"/>
      <c r="V767" s="156"/>
      <c r="W767" s="127"/>
      <c r="X767" s="154"/>
      <c r="Y767" s="154"/>
      <c r="Z767" s="154"/>
      <c r="AA767" s="156"/>
      <c r="AB767" s="156"/>
      <c r="AC767" s="127"/>
      <c r="AD767" s="127"/>
      <c r="AE767" s="162"/>
      <c r="AF767" s="159"/>
      <c r="AG767" s="159"/>
      <c r="AH767" s="160"/>
      <c r="AI767" s="159"/>
      <c r="AJ767" s="159"/>
      <c r="AK767" s="159"/>
      <c r="AL767" s="160"/>
      <c r="AM767" s="159"/>
      <c r="AN767" s="159"/>
      <c r="AO767" s="159"/>
      <c r="AP767" s="44"/>
      <c r="AQ767" s="159"/>
      <c r="AR767" s="159"/>
      <c r="AS767" s="159"/>
      <c r="AT767" s="44"/>
      <c r="AU767" s="159"/>
      <c r="AV767" s="159"/>
      <c r="AW767" s="159"/>
      <c r="AX767" s="44"/>
      <c r="AY767" s="243"/>
      <c r="BA767" s="29"/>
      <c r="BB767" s="40"/>
      <c r="BC767" s="35"/>
      <c r="BD767" s="35"/>
      <c r="BE767" s="35"/>
      <c r="BF767" s="35"/>
      <c r="BG767" s="35"/>
      <c r="BH767" s="35"/>
      <c r="BI767" s="35"/>
      <c r="BJ767" s="35"/>
      <c r="BK767" s="35"/>
      <c r="BL767" s="35"/>
      <c r="BM767" s="35"/>
      <c r="BN767" s="35"/>
      <c r="BO767" s="35"/>
      <c r="BP767" s="44"/>
      <c r="BQ767" s="44"/>
      <c r="BR767" s="44"/>
      <c r="BS767" s="44"/>
      <c r="BT767" s="44"/>
      <c r="BU767" s="159"/>
      <c r="BV767" s="159"/>
      <c r="BW767" s="159"/>
      <c r="BX767" s="35"/>
      <c r="BY767" s="35"/>
      <c r="BZ767" s="35"/>
      <c r="CA767" s="35"/>
      <c r="CB767" s="35"/>
      <c r="CC767" s="35"/>
      <c r="CD767" s="35"/>
      <c r="CE767" s="35"/>
      <c r="CF767" s="35"/>
      <c r="CG767" s="35"/>
      <c r="CH767" s="35"/>
      <c r="CI767" s="35"/>
      <c r="CJ767" s="35"/>
      <c r="CK767" s="35"/>
      <c r="CL767" s="35"/>
      <c r="CM767" s="35"/>
      <c r="CN767" s="35"/>
      <c r="CO767" s="35"/>
      <c r="CP767" s="35"/>
      <c r="CQ767" s="35"/>
      <c r="CR767" s="35"/>
      <c r="CS767" s="35"/>
      <c r="CT767" s="35"/>
      <c r="CU767" s="35"/>
      <c r="CV767" s="35"/>
      <c r="CW767" s="35"/>
      <c r="CX767" s="35"/>
      <c r="CY767" s="35"/>
      <c r="CZ767" s="35"/>
      <c r="DA767" s="35"/>
      <c r="DB767" s="35"/>
      <c r="DC767" s="35"/>
      <c r="DD767" s="35"/>
      <c r="DE767" s="35"/>
      <c r="DF767" s="35"/>
      <c r="DG767" s="35"/>
      <c r="DH767" s="35"/>
      <c r="DI767" s="35"/>
      <c r="DJ767" s="35"/>
      <c r="DK767" s="35"/>
      <c r="DL767" s="35"/>
      <c r="DM767" s="35"/>
      <c r="DN767" s="35"/>
      <c r="DO767" s="35"/>
      <c r="DP767" s="35"/>
      <c r="DQ767" s="35"/>
      <c r="DR767" s="35"/>
      <c r="DS767" s="35"/>
      <c r="DT767" s="35"/>
      <c r="DU767" s="35"/>
      <c r="DV767" s="35"/>
      <c r="DW767" s="35"/>
      <c r="DX767" s="35"/>
      <c r="DY767" s="35"/>
      <c r="DZ767" s="35"/>
      <c r="EA767" s="35"/>
      <c r="EB767" s="35"/>
      <c r="EC767" s="35"/>
      <c r="ED767" s="35"/>
      <c r="EE767" s="35"/>
      <c r="EF767" s="35"/>
      <c r="EG767" s="35"/>
      <c r="EH767" s="35"/>
      <c r="EI767" s="35"/>
      <c r="EJ767" s="35"/>
      <c r="EK767" s="35"/>
      <c r="EL767" s="35"/>
      <c r="EM767" s="35"/>
      <c r="EN767" s="35"/>
      <c r="EO767" s="35"/>
      <c r="EP767" s="35"/>
      <c r="EQ767" s="35"/>
      <c r="ER767" s="35"/>
      <c r="ES767" s="35"/>
      <c r="ET767" s="35"/>
      <c r="EU767" s="35"/>
      <c r="EV767" s="35"/>
      <c r="EW767" s="35"/>
      <c r="EX767" s="35"/>
      <c r="EY767" s="35"/>
      <c r="EZ767" s="35"/>
      <c r="FA767" s="35"/>
      <c r="FB767" s="35"/>
      <c r="FC767" s="35"/>
      <c r="FD767" s="35"/>
      <c r="FE767" s="35"/>
      <c r="FF767" s="35"/>
      <c r="FG767" s="35"/>
      <c r="FH767" s="35"/>
      <c r="FI767" s="35"/>
      <c r="FJ767" s="35"/>
      <c r="FK767" s="35"/>
      <c r="FL767" s="35"/>
      <c r="FM767" s="35"/>
      <c r="FN767" s="35"/>
      <c r="FO767" s="35"/>
      <c r="FP767" s="35"/>
      <c r="FQ767" s="35"/>
      <c r="FR767" s="35"/>
      <c r="FS767" s="35"/>
      <c r="FT767" s="35"/>
      <c r="FU767" s="35"/>
      <c r="FV767" s="35"/>
      <c r="FW767" s="35"/>
      <c r="FX767" s="35"/>
      <c r="FY767" s="35"/>
      <c r="FZ767" s="35"/>
      <c r="GA767" s="35"/>
      <c r="GB767" s="35"/>
      <c r="GC767" s="35"/>
      <c r="GD767" s="35"/>
      <c r="GE767" s="35"/>
      <c r="GF767" s="35"/>
      <c r="GG767" s="35"/>
      <c r="GH767" s="35"/>
      <c r="GI767" s="35"/>
      <c r="GJ767" s="35"/>
      <c r="GK767" s="35"/>
      <c r="GL767" s="35"/>
      <c r="GM767" s="35"/>
      <c r="GN767" s="35"/>
      <c r="GO767" s="35"/>
      <c r="GP767" s="35"/>
      <c r="GQ767" s="35"/>
      <c r="GR767" s="35"/>
      <c r="GS767" s="35"/>
      <c r="GT767" s="35"/>
      <c r="GU767" s="35"/>
      <c r="GV767" s="35"/>
      <c r="GW767" s="35"/>
      <c r="GX767" s="35"/>
      <c r="GY767" s="35"/>
      <c r="GZ767" s="35"/>
      <c r="HA767" s="35"/>
    </row>
    <row r="768" spans="1:209" s="39" customFormat="1" x14ac:dyDescent="0.25">
      <c r="A768" s="127"/>
      <c r="B768" s="150"/>
      <c r="C768" s="150"/>
      <c r="D768" s="151"/>
      <c r="E768" s="151"/>
      <c r="F768" s="151"/>
      <c r="G768" s="151"/>
      <c r="H768" s="151"/>
      <c r="I768" s="150"/>
      <c r="J768" s="127"/>
      <c r="K768" s="127"/>
      <c r="L768" s="154"/>
      <c r="M768" s="154"/>
      <c r="N768" s="154"/>
      <c r="O768" s="156"/>
      <c r="P768" s="156"/>
      <c r="Q768" s="157"/>
      <c r="R768" s="154"/>
      <c r="S768" s="154"/>
      <c r="T768" s="154"/>
      <c r="U768" s="156"/>
      <c r="V768" s="156"/>
      <c r="W768" s="127"/>
      <c r="X768" s="154"/>
      <c r="Y768" s="154"/>
      <c r="Z768" s="154"/>
      <c r="AA768" s="156"/>
      <c r="AB768" s="156"/>
      <c r="AC768" s="127"/>
      <c r="AD768" s="127"/>
      <c r="AE768" s="162"/>
      <c r="AF768" s="159"/>
      <c r="AG768" s="159"/>
      <c r="AH768" s="160"/>
      <c r="AI768" s="159"/>
      <c r="AJ768" s="159"/>
      <c r="AK768" s="159"/>
      <c r="AL768" s="160"/>
      <c r="AM768" s="159"/>
      <c r="AN768" s="159"/>
      <c r="AO768" s="159"/>
      <c r="AP768" s="44"/>
      <c r="AQ768" s="159"/>
      <c r="AR768" s="159"/>
      <c r="AS768" s="159"/>
      <c r="AT768" s="44"/>
      <c r="AU768" s="159"/>
      <c r="AV768" s="159"/>
      <c r="AW768" s="159"/>
      <c r="AX768" s="44"/>
      <c r="AY768" s="243"/>
      <c r="BA768" s="29"/>
      <c r="BB768" s="40"/>
      <c r="BC768" s="35"/>
      <c r="BD768" s="35"/>
      <c r="BE768" s="35"/>
      <c r="BF768" s="35"/>
      <c r="BG768" s="35"/>
      <c r="BH768" s="35"/>
      <c r="BI768" s="35"/>
      <c r="BJ768" s="35"/>
      <c r="BK768" s="35"/>
      <c r="BL768" s="35"/>
      <c r="BM768" s="35"/>
      <c r="BN768" s="35"/>
      <c r="BO768" s="35"/>
      <c r="BP768" s="44"/>
      <c r="BQ768" s="44"/>
      <c r="BR768" s="44"/>
      <c r="BS768" s="44"/>
      <c r="BT768" s="44"/>
      <c r="BU768" s="159"/>
      <c r="BV768" s="159"/>
      <c r="BW768" s="159"/>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c r="FY768" s="35"/>
      <c r="FZ768" s="35"/>
      <c r="GA768" s="35"/>
      <c r="GB768" s="35"/>
      <c r="GC768" s="35"/>
      <c r="GD768" s="35"/>
      <c r="GE768" s="35"/>
      <c r="GF768" s="35"/>
      <c r="GG768" s="35"/>
      <c r="GH768" s="35"/>
      <c r="GI768" s="35"/>
      <c r="GJ768" s="35"/>
      <c r="GK768" s="35"/>
      <c r="GL768" s="35"/>
      <c r="GM768" s="35"/>
      <c r="GN768" s="35"/>
      <c r="GO768" s="35"/>
      <c r="GP768" s="35"/>
      <c r="GQ768" s="35"/>
      <c r="GR768" s="35"/>
      <c r="GS768" s="35"/>
      <c r="GT768" s="35"/>
      <c r="GU768" s="35"/>
      <c r="GV768" s="35"/>
      <c r="GW768" s="35"/>
      <c r="GX768" s="35"/>
      <c r="GY768" s="35"/>
      <c r="GZ768" s="35"/>
      <c r="HA768" s="35"/>
    </row>
    <row r="769" spans="1:209" s="39" customFormat="1" x14ac:dyDescent="0.25">
      <c r="A769" s="127"/>
      <c r="B769" s="150"/>
      <c r="C769" s="150"/>
      <c r="D769" s="151"/>
      <c r="E769" s="151"/>
      <c r="F769" s="151"/>
      <c r="G769" s="151"/>
      <c r="H769" s="151"/>
      <c r="I769" s="150"/>
      <c r="J769" s="127"/>
      <c r="K769" s="127"/>
      <c r="L769" s="154"/>
      <c r="M769" s="154"/>
      <c r="N769" s="154"/>
      <c r="O769" s="156"/>
      <c r="P769" s="156"/>
      <c r="Q769" s="157"/>
      <c r="R769" s="154"/>
      <c r="S769" s="154"/>
      <c r="T769" s="154"/>
      <c r="U769" s="156"/>
      <c r="V769" s="156"/>
      <c r="W769" s="127"/>
      <c r="X769" s="154"/>
      <c r="Y769" s="154"/>
      <c r="Z769" s="154"/>
      <c r="AA769" s="156"/>
      <c r="AB769" s="156"/>
      <c r="AC769" s="127"/>
      <c r="AD769" s="127"/>
      <c r="AE769" s="162"/>
      <c r="AF769" s="159"/>
      <c r="AG769" s="159"/>
      <c r="AH769" s="160"/>
      <c r="AI769" s="159"/>
      <c r="AJ769" s="159"/>
      <c r="AK769" s="159"/>
      <c r="AL769" s="160"/>
      <c r="AM769" s="159"/>
      <c r="AN769" s="159"/>
      <c r="AO769" s="159"/>
      <c r="AP769" s="44"/>
      <c r="AQ769" s="159"/>
      <c r="AR769" s="159"/>
      <c r="AS769" s="159"/>
      <c r="AT769" s="44"/>
      <c r="AU769" s="159"/>
      <c r="AV769" s="159"/>
      <c r="AW769" s="159"/>
      <c r="AX769" s="44"/>
      <c r="AY769" s="243"/>
      <c r="BA769" s="29"/>
      <c r="BB769" s="40"/>
      <c r="BC769" s="35"/>
      <c r="BD769" s="35"/>
      <c r="BE769" s="35"/>
      <c r="BF769" s="35"/>
      <c r="BG769" s="35"/>
      <c r="BH769" s="35"/>
      <c r="BI769" s="35"/>
      <c r="BJ769" s="35"/>
      <c r="BK769" s="35"/>
      <c r="BL769" s="35"/>
      <c r="BM769" s="35"/>
      <c r="BN769" s="35"/>
      <c r="BO769" s="35"/>
      <c r="BP769" s="44"/>
      <c r="BQ769" s="44"/>
      <c r="BR769" s="44"/>
      <c r="BS769" s="44"/>
      <c r="BT769" s="44"/>
      <c r="BU769" s="159"/>
      <c r="BV769" s="159"/>
      <c r="BW769" s="159"/>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c r="FY769" s="35"/>
      <c r="FZ769" s="35"/>
      <c r="GA769" s="35"/>
      <c r="GB769" s="35"/>
      <c r="GC769" s="35"/>
      <c r="GD769" s="35"/>
      <c r="GE769" s="35"/>
      <c r="GF769" s="35"/>
      <c r="GG769" s="35"/>
      <c r="GH769" s="35"/>
      <c r="GI769" s="35"/>
      <c r="GJ769" s="35"/>
      <c r="GK769" s="35"/>
      <c r="GL769" s="35"/>
      <c r="GM769" s="35"/>
      <c r="GN769" s="35"/>
      <c r="GO769" s="35"/>
      <c r="GP769" s="35"/>
      <c r="GQ769" s="35"/>
      <c r="GR769" s="35"/>
      <c r="GS769" s="35"/>
      <c r="GT769" s="35"/>
      <c r="GU769" s="35"/>
      <c r="GV769" s="35"/>
      <c r="GW769" s="35"/>
      <c r="GX769" s="35"/>
      <c r="GY769" s="35"/>
      <c r="GZ769" s="35"/>
      <c r="HA769" s="35"/>
    </row>
    <row r="770" spans="1:209" s="39" customFormat="1" x14ac:dyDescent="0.25">
      <c r="A770" s="127"/>
      <c r="B770" s="150"/>
      <c r="C770" s="150"/>
      <c r="D770" s="151"/>
      <c r="E770" s="151"/>
      <c r="F770" s="151"/>
      <c r="G770" s="151"/>
      <c r="H770" s="151"/>
      <c r="I770" s="150"/>
      <c r="J770" s="127"/>
      <c r="K770" s="127"/>
      <c r="L770" s="154"/>
      <c r="M770" s="154"/>
      <c r="N770" s="154"/>
      <c r="O770" s="156"/>
      <c r="P770" s="156"/>
      <c r="Q770" s="157"/>
      <c r="R770" s="154"/>
      <c r="S770" s="154"/>
      <c r="T770" s="154"/>
      <c r="U770" s="156"/>
      <c r="V770" s="156"/>
      <c r="W770" s="127"/>
      <c r="X770" s="154"/>
      <c r="Y770" s="154"/>
      <c r="Z770" s="154"/>
      <c r="AA770" s="156"/>
      <c r="AB770" s="156"/>
      <c r="AC770" s="127"/>
      <c r="AD770" s="127"/>
      <c r="AE770" s="162"/>
      <c r="AF770" s="159"/>
      <c r="AG770" s="159"/>
      <c r="AH770" s="160"/>
      <c r="AI770" s="159"/>
      <c r="AJ770" s="159"/>
      <c r="AK770" s="159"/>
      <c r="AL770" s="160"/>
      <c r="AM770" s="159"/>
      <c r="AN770" s="159"/>
      <c r="AO770" s="159"/>
      <c r="AP770" s="44"/>
      <c r="AQ770" s="159"/>
      <c r="AR770" s="159"/>
      <c r="AS770" s="159"/>
      <c r="AT770" s="44"/>
      <c r="AU770" s="159"/>
      <c r="AV770" s="159"/>
      <c r="AW770" s="159"/>
      <c r="AX770" s="44"/>
      <c r="AY770" s="243"/>
      <c r="BA770" s="29"/>
      <c r="BB770" s="40"/>
      <c r="BC770" s="35"/>
      <c r="BD770" s="35"/>
      <c r="BE770" s="35"/>
      <c r="BF770" s="35"/>
      <c r="BG770" s="35"/>
      <c r="BH770" s="35"/>
      <c r="BI770" s="35"/>
      <c r="BJ770" s="35"/>
      <c r="BK770" s="35"/>
      <c r="BL770" s="35"/>
      <c r="BM770" s="35"/>
      <c r="BN770" s="35"/>
      <c r="BO770" s="35"/>
      <c r="BP770" s="44"/>
      <c r="BQ770" s="44"/>
      <c r="BR770" s="44"/>
      <c r="BS770" s="44"/>
      <c r="BT770" s="44"/>
      <c r="BU770" s="159"/>
      <c r="BV770" s="159"/>
      <c r="BW770" s="159"/>
      <c r="BX770" s="35"/>
      <c r="BY770" s="35"/>
      <c r="BZ770" s="35"/>
      <c r="CA770" s="35"/>
      <c r="CB770" s="35"/>
      <c r="CC770" s="35"/>
      <c r="CD770" s="35"/>
      <c r="CE770" s="35"/>
      <c r="CF770" s="35"/>
      <c r="CG770" s="35"/>
      <c r="CH770" s="35"/>
      <c r="CI770" s="35"/>
      <c r="CJ770" s="35"/>
      <c r="CK770" s="35"/>
      <c r="CL770" s="35"/>
      <c r="CM770" s="35"/>
      <c r="CN770" s="35"/>
      <c r="CO770" s="35"/>
      <c r="CP770" s="35"/>
      <c r="CQ770" s="35"/>
      <c r="CR770" s="35"/>
      <c r="CS770" s="35"/>
      <c r="CT770" s="35"/>
      <c r="CU770" s="35"/>
      <c r="CV770" s="35"/>
      <c r="CW770" s="35"/>
      <c r="CX770" s="35"/>
      <c r="CY770" s="35"/>
      <c r="CZ770" s="35"/>
      <c r="DA770" s="35"/>
      <c r="DB770" s="35"/>
      <c r="DC770" s="35"/>
      <c r="DD770" s="35"/>
      <c r="DE770" s="35"/>
      <c r="DF770" s="35"/>
      <c r="DG770" s="35"/>
      <c r="DH770" s="35"/>
      <c r="DI770" s="35"/>
      <c r="DJ770" s="35"/>
      <c r="DK770" s="35"/>
      <c r="DL770" s="35"/>
      <c r="DM770" s="35"/>
      <c r="DN770" s="35"/>
      <c r="DO770" s="35"/>
      <c r="DP770" s="35"/>
      <c r="DQ770" s="35"/>
      <c r="DR770" s="35"/>
      <c r="DS770" s="35"/>
      <c r="DT770" s="35"/>
      <c r="DU770" s="35"/>
      <c r="DV770" s="35"/>
      <c r="DW770" s="35"/>
      <c r="DX770" s="35"/>
      <c r="DY770" s="35"/>
      <c r="DZ770" s="35"/>
      <c r="EA770" s="35"/>
      <c r="EB770" s="35"/>
      <c r="EC770" s="35"/>
      <c r="ED770" s="35"/>
      <c r="EE770" s="35"/>
      <c r="EF770" s="35"/>
      <c r="EG770" s="35"/>
      <c r="EH770" s="35"/>
      <c r="EI770" s="35"/>
      <c r="EJ770" s="35"/>
      <c r="EK770" s="35"/>
      <c r="EL770" s="35"/>
      <c r="EM770" s="35"/>
      <c r="EN770" s="35"/>
      <c r="EO770" s="35"/>
      <c r="EP770" s="35"/>
      <c r="EQ770" s="35"/>
      <c r="ER770" s="35"/>
      <c r="ES770" s="35"/>
      <c r="ET770" s="35"/>
      <c r="EU770" s="35"/>
      <c r="EV770" s="35"/>
      <c r="EW770" s="35"/>
      <c r="EX770" s="35"/>
      <c r="EY770" s="35"/>
      <c r="EZ770" s="35"/>
      <c r="FA770" s="35"/>
      <c r="FB770" s="35"/>
      <c r="FC770" s="35"/>
      <c r="FD770" s="35"/>
      <c r="FE770" s="35"/>
      <c r="FF770" s="35"/>
      <c r="FG770" s="35"/>
      <c r="FH770" s="35"/>
      <c r="FI770" s="35"/>
      <c r="FJ770" s="35"/>
      <c r="FK770" s="35"/>
      <c r="FL770" s="35"/>
      <c r="FM770" s="35"/>
      <c r="FN770" s="35"/>
      <c r="FO770" s="35"/>
      <c r="FP770" s="35"/>
      <c r="FQ770" s="35"/>
      <c r="FR770" s="35"/>
      <c r="FS770" s="35"/>
      <c r="FT770" s="35"/>
      <c r="FU770" s="35"/>
      <c r="FV770" s="35"/>
      <c r="FW770" s="35"/>
      <c r="FX770" s="35"/>
      <c r="FY770" s="35"/>
      <c r="FZ770" s="35"/>
      <c r="GA770" s="35"/>
      <c r="GB770" s="35"/>
      <c r="GC770" s="35"/>
      <c r="GD770" s="35"/>
      <c r="GE770" s="35"/>
      <c r="GF770" s="35"/>
      <c r="GG770" s="35"/>
      <c r="GH770" s="35"/>
      <c r="GI770" s="35"/>
      <c r="GJ770" s="35"/>
      <c r="GK770" s="35"/>
      <c r="GL770" s="35"/>
      <c r="GM770" s="35"/>
      <c r="GN770" s="35"/>
      <c r="GO770" s="35"/>
      <c r="GP770" s="35"/>
      <c r="GQ770" s="35"/>
      <c r="GR770" s="35"/>
      <c r="GS770" s="35"/>
      <c r="GT770" s="35"/>
      <c r="GU770" s="35"/>
      <c r="GV770" s="35"/>
      <c r="GW770" s="35"/>
      <c r="GX770" s="35"/>
      <c r="GY770" s="35"/>
      <c r="GZ770" s="35"/>
      <c r="HA770" s="35"/>
    </row>
    <row r="771" spans="1:209" s="39" customFormat="1" x14ac:dyDescent="0.25">
      <c r="A771" s="127"/>
      <c r="B771" s="150"/>
      <c r="C771" s="150"/>
      <c r="D771" s="151"/>
      <c r="E771" s="151"/>
      <c r="F771" s="151"/>
      <c r="G771" s="151"/>
      <c r="H771" s="151"/>
      <c r="I771" s="150"/>
      <c r="J771" s="127"/>
      <c r="K771" s="127"/>
      <c r="L771" s="154"/>
      <c r="M771" s="154"/>
      <c r="N771" s="154"/>
      <c r="O771" s="156"/>
      <c r="P771" s="156"/>
      <c r="Q771" s="157"/>
      <c r="R771" s="154"/>
      <c r="S771" s="154"/>
      <c r="T771" s="154"/>
      <c r="U771" s="156"/>
      <c r="V771" s="156"/>
      <c r="W771" s="127"/>
      <c r="X771" s="154"/>
      <c r="Y771" s="154"/>
      <c r="Z771" s="154"/>
      <c r="AA771" s="156"/>
      <c r="AB771" s="156"/>
      <c r="AC771" s="127"/>
      <c r="AD771" s="127"/>
      <c r="AE771" s="162"/>
      <c r="AF771" s="159"/>
      <c r="AG771" s="159"/>
      <c r="AH771" s="160"/>
      <c r="AI771" s="159"/>
      <c r="AJ771" s="159"/>
      <c r="AK771" s="159"/>
      <c r="AL771" s="160"/>
      <c r="AM771" s="159"/>
      <c r="AN771" s="159"/>
      <c r="AO771" s="159"/>
      <c r="AP771" s="44"/>
      <c r="AQ771" s="159"/>
      <c r="AR771" s="159"/>
      <c r="AS771" s="159"/>
      <c r="AT771" s="44"/>
      <c r="AU771" s="159"/>
      <c r="AV771" s="159"/>
      <c r="AW771" s="159"/>
      <c r="AX771" s="44"/>
      <c r="AY771" s="243"/>
      <c r="BA771" s="29"/>
      <c r="BB771" s="40"/>
      <c r="BC771" s="35"/>
      <c r="BD771" s="35"/>
      <c r="BE771" s="35"/>
      <c r="BF771" s="35"/>
      <c r="BG771" s="35"/>
      <c r="BH771" s="35"/>
      <c r="BI771" s="35"/>
      <c r="BJ771" s="35"/>
      <c r="BK771" s="35"/>
      <c r="BL771" s="35"/>
      <c r="BM771" s="35"/>
      <c r="BN771" s="35"/>
      <c r="BO771" s="35"/>
      <c r="BP771" s="44"/>
      <c r="BQ771" s="44"/>
      <c r="BR771" s="44"/>
      <c r="BS771" s="44"/>
      <c r="BT771" s="44"/>
      <c r="BU771" s="159"/>
      <c r="BV771" s="159"/>
      <c r="BW771" s="159"/>
      <c r="BX771" s="35"/>
      <c r="BY771" s="35"/>
      <c r="BZ771" s="35"/>
      <c r="CA771" s="35"/>
      <c r="CB771" s="35"/>
      <c r="CC771" s="35"/>
      <c r="CD771" s="35"/>
      <c r="CE771" s="35"/>
      <c r="CF771" s="35"/>
      <c r="CG771" s="35"/>
      <c r="CH771" s="35"/>
      <c r="CI771" s="35"/>
      <c r="CJ771" s="35"/>
      <c r="CK771" s="35"/>
      <c r="CL771" s="35"/>
      <c r="CM771" s="35"/>
      <c r="CN771" s="35"/>
      <c r="CO771" s="35"/>
      <c r="CP771" s="35"/>
      <c r="CQ771" s="35"/>
      <c r="CR771" s="35"/>
      <c r="CS771" s="35"/>
      <c r="CT771" s="35"/>
      <c r="CU771" s="35"/>
      <c r="CV771" s="35"/>
      <c r="CW771" s="35"/>
      <c r="CX771" s="35"/>
      <c r="CY771" s="35"/>
      <c r="CZ771" s="35"/>
      <c r="DA771" s="35"/>
      <c r="DB771" s="35"/>
      <c r="DC771" s="35"/>
      <c r="DD771" s="35"/>
      <c r="DE771" s="35"/>
      <c r="DF771" s="35"/>
      <c r="DG771" s="35"/>
      <c r="DH771" s="35"/>
      <c r="DI771" s="35"/>
      <c r="DJ771" s="35"/>
      <c r="DK771" s="35"/>
      <c r="DL771" s="35"/>
      <c r="DM771" s="35"/>
      <c r="DN771" s="35"/>
      <c r="DO771" s="35"/>
      <c r="DP771" s="35"/>
      <c r="DQ771" s="35"/>
      <c r="DR771" s="35"/>
      <c r="DS771" s="35"/>
      <c r="DT771" s="35"/>
      <c r="DU771" s="35"/>
      <c r="DV771" s="35"/>
      <c r="DW771" s="35"/>
      <c r="DX771" s="35"/>
      <c r="DY771" s="35"/>
      <c r="DZ771" s="35"/>
      <c r="EA771" s="35"/>
      <c r="EB771" s="35"/>
      <c r="EC771" s="35"/>
      <c r="ED771" s="35"/>
      <c r="EE771" s="35"/>
      <c r="EF771" s="35"/>
      <c r="EG771" s="35"/>
      <c r="EH771" s="35"/>
      <c r="EI771" s="35"/>
      <c r="EJ771" s="35"/>
      <c r="EK771" s="35"/>
      <c r="EL771" s="35"/>
      <c r="EM771" s="35"/>
      <c r="EN771" s="35"/>
      <c r="EO771" s="35"/>
      <c r="EP771" s="35"/>
      <c r="EQ771" s="35"/>
      <c r="ER771" s="35"/>
      <c r="ES771" s="35"/>
      <c r="ET771" s="35"/>
      <c r="EU771" s="35"/>
      <c r="EV771" s="35"/>
      <c r="EW771" s="35"/>
      <c r="EX771" s="35"/>
      <c r="EY771" s="35"/>
      <c r="EZ771" s="35"/>
      <c r="FA771" s="35"/>
      <c r="FB771" s="35"/>
      <c r="FC771" s="35"/>
      <c r="FD771" s="35"/>
      <c r="FE771" s="35"/>
      <c r="FF771" s="35"/>
      <c r="FG771" s="35"/>
      <c r="FH771" s="35"/>
      <c r="FI771" s="35"/>
      <c r="FJ771" s="35"/>
      <c r="FK771" s="35"/>
      <c r="FL771" s="35"/>
      <c r="FM771" s="35"/>
      <c r="FN771" s="35"/>
      <c r="FO771" s="35"/>
      <c r="FP771" s="35"/>
      <c r="FQ771" s="35"/>
      <c r="FR771" s="35"/>
      <c r="FS771" s="35"/>
      <c r="FT771" s="35"/>
      <c r="FU771" s="35"/>
      <c r="FV771" s="35"/>
      <c r="FW771" s="35"/>
      <c r="FX771" s="35"/>
      <c r="FY771" s="35"/>
      <c r="FZ771" s="35"/>
      <c r="GA771" s="35"/>
      <c r="GB771" s="35"/>
      <c r="GC771" s="35"/>
      <c r="GD771" s="35"/>
      <c r="GE771" s="35"/>
      <c r="GF771" s="35"/>
      <c r="GG771" s="35"/>
      <c r="GH771" s="35"/>
      <c r="GI771" s="35"/>
      <c r="GJ771" s="35"/>
      <c r="GK771" s="35"/>
      <c r="GL771" s="35"/>
      <c r="GM771" s="35"/>
      <c r="GN771" s="35"/>
      <c r="GO771" s="35"/>
      <c r="GP771" s="35"/>
      <c r="GQ771" s="35"/>
      <c r="GR771" s="35"/>
      <c r="GS771" s="35"/>
      <c r="GT771" s="35"/>
      <c r="GU771" s="35"/>
      <c r="GV771" s="35"/>
      <c r="GW771" s="35"/>
      <c r="GX771" s="35"/>
      <c r="GY771" s="35"/>
      <c r="GZ771" s="35"/>
      <c r="HA771" s="35"/>
    </row>
    <row r="772" spans="1:209" s="39" customFormat="1" x14ac:dyDescent="0.25">
      <c r="A772" s="127"/>
      <c r="B772" s="150"/>
      <c r="C772" s="150"/>
      <c r="D772" s="151"/>
      <c r="E772" s="151"/>
      <c r="F772" s="151"/>
      <c r="G772" s="151"/>
      <c r="H772" s="151"/>
      <c r="I772" s="150"/>
      <c r="J772" s="127"/>
      <c r="K772" s="127"/>
      <c r="L772" s="154"/>
      <c r="M772" s="154"/>
      <c r="N772" s="154"/>
      <c r="O772" s="156"/>
      <c r="P772" s="156"/>
      <c r="Q772" s="157"/>
      <c r="R772" s="154"/>
      <c r="S772" s="154"/>
      <c r="T772" s="154"/>
      <c r="U772" s="156"/>
      <c r="V772" s="156"/>
      <c r="W772" s="127"/>
      <c r="X772" s="154"/>
      <c r="Y772" s="154"/>
      <c r="Z772" s="154"/>
      <c r="AA772" s="156"/>
      <c r="AB772" s="156"/>
      <c r="AC772" s="127"/>
      <c r="AD772" s="127"/>
      <c r="AE772" s="162"/>
      <c r="AF772" s="159"/>
      <c r="AG772" s="159"/>
      <c r="AH772" s="160"/>
      <c r="AI772" s="159"/>
      <c r="AJ772" s="159"/>
      <c r="AK772" s="159"/>
      <c r="AL772" s="160"/>
      <c r="AM772" s="159"/>
      <c r="AN772" s="159"/>
      <c r="AO772" s="159"/>
      <c r="AP772" s="44"/>
      <c r="AQ772" s="159"/>
      <c r="AR772" s="159"/>
      <c r="AS772" s="159"/>
      <c r="AT772" s="44"/>
      <c r="AU772" s="159"/>
      <c r="AV772" s="159"/>
      <c r="AW772" s="159"/>
      <c r="AX772" s="44"/>
      <c r="AY772" s="243"/>
      <c r="BA772" s="29"/>
      <c r="BB772" s="40"/>
      <c r="BC772" s="35"/>
      <c r="BD772" s="35"/>
      <c r="BE772" s="35"/>
      <c r="BF772" s="35"/>
      <c r="BG772" s="35"/>
      <c r="BH772" s="35"/>
      <c r="BI772" s="35"/>
      <c r="BJ772" s="35"/>
      <c r="BK772" s="35"/>
      <c r="BL772" s="35"/>
      <c r="BM772" s="35"/>
      <c r="BN772" s="35"/>
      <c r="BO772" s="35"/>
      <c r="BP772" s="44"/>
      <c r="BQ772" s="44"/>
      <c r="BR772" s="44"/>
      <c r="BS772" s="44"/>
      <c r="BT772" s="44"/>
      <c r="BU772" s="159"/>
      <c r="BV772" s="159"/>
      <c r="BW772" s="159"/>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c r="FY772" s="35"/>
      <c r="FZ772" s="35"/>
      <c r="GA772" s="35"/>
      <c r="GB772" s="35"/>
      <c r="GC772" s="35"/>
      <c r="GD772" s="35"/>
      <c r="GE772" s="35"/>
      <c r="GF772" s="35"/>
      <c r="GG772" s="35"/>
      <c r="GH772" s="35"/>
      <c r="GI772" s="35"/>
      <c r="GJ772" s="35"/>
      <c r="GK772" s="35"/>
      <c r="GL772" s="35"/>
      <c r="GM772" s="35"/>
      <c r="GN772" s="35"/>
      <c r="GO772" s="35"/>
      <c r="GP772" s="35"/>
      <c r="GQ772" s="35"/>
      <c r="GR772" s="35"/>
      <c r="GS772" s="35"/>
      <c r="GT772" s="35"/>
      <c r="GU772" s="35"/>
      <c r="GV772" s="35"/>
      <c r="GW772" s="35"/>
      <c r="GX772" s="35"/>
      <c r="GY772" s="35"/>
      <c r="GZ772" s="35"/>
      <c r="HA772" s="35"/>
    </row>
    <row r="773" spans="1:209" s="39" customFormat="1" x14ac:dyDescent="0.25">
      <c r="A773" s="127"/>
      <c r="B773" s="150"/>
      <c r="C773" s="150"/>
      <c r="D773" s="151"/>
      <c r="E773" s="151"/>
      <c r="F773" s="151"/>
      <c r="G773" s="151"/>
      <c r="H773" s="151"/>
      <c r="I773" s="150"/>
      <c r="J773" s="127"/>
      <c r="K773" s="127"/>
      <c r="L773" s="154"/>
      <c r="M773" s="154"/>
      <c r="N773" s="154"/>
      <c r="O773" s="156"/>
      <c r="P773" s="156"/>
      <c r="Q773" s="157"/>
      <c r="R773" s="154"/>
      <c r="S773" s="154"/>
      <c r="T773" s="154"/>
      <c r="U773" s="156"/>
      <c r="V773" s="156"/>
      <c r="W773" s="127"/>
      <c r="X773" s="154"/>
      <c r="Y773" s="154"/>
      <c r="Z773" s="154"/>
      <c r="AA773" s="156"/>
      <c r="AB773" s="156"/>
      <c r="AC773" s="127"/>
      <c r="AD773" s="127"/>
      <c r="AE773" s="162"/>
      <c r="AF773" s="159"/>
      <c r="AG773" s="159"/>
      <c r="AH773" s="160"/>
      <c r="AI773" s="159"/>
      <c r="AJ773" s="159"/>
      <c r="AK773" s="159"/>
      <c r="AL773" s="160"/>
      <c r="AM773" s="159"/>
      <c r="AN773" s="159"/>
      <c r="AO773" s="159"/>
      <c r="AP773" s="44"/>
      <c r="AQ773" s="159"/>
      <c r="AR773" s="159"/>
      <c r="AS773" s="159"/>
      <c r="AT773" s="44"/>
      <c r="AU773" s="159"/>
      <c r="AV773" s="159"/>
      <c r="AW773" s="159"/>
      <c r="AX773" s="44"/>
      <c r="AY773" s="243"/>
      <c r="BA773" s="29"/>
      <c r="BB773" s="40"/>
      <c r="BC773" s="35"/>
      <c r="BD773" s="35"/>
      <c r="BE773" s="35"/>
      <c r="BF773" s="35"/>
      <c r="BG773" s="35"/>
      <c r="BH773" s="35"/>
      <c r="BI773" s="35"/>
      <c r="BJ773" s="35"/>
      <c r="BK773" s="35"/>
      <c r="BL773" s="35"/>
      <c r="BM773" s="35"/>
      <c r="BN773" s="35"/>
      <c r="BO773" s="35"/>
      <c r="BP773" s="44"/>
      <c r="BQ773" s="44"/>
      <c r="BR773" s="44"/>
      <c r="BS773" s="44"/>
      <c r="BT773" s="44"/>
      <c r="BU773" s="159"/>
      <c r="BV773" s="159"/>
      <c r="BW773" s="159"/>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5"/>
      <c r="FJ773" s="35"/>
      <c r="FK773" s="35"/>
      <c r="FL773" s="35"/>
      <c r="FM773" s="35"/>
      <c r="FN773" s="35"/>
      <c r="FO773" s="35"/>
      <c r="FP773" s="35"/>
      <c r="FQ773" s="35"/>
      <c r="FR773" s="35"/>
      <c r="FS773" s="35"/>
      <c r="FT773" s="35"/>
      <c r="FU773" s="35"/>
      <c r="FV773" s="35"/>
      <c r="FW773" s="35"/>
      <c r="FX773" s="35"/>
      <c r="FY773" s="35"/>
      <c r="FZ773" s="35"/>
      <c r="GA773" s="35"/>
      <c r="GB773" s="35"/>
      <c r="GC773" s="35"/>
      <c r="GD773" s="35"/>
      <c r="GE773" s="35"/>
      <c r="GF773" s="35"/>
      <c r="GG773" s="35"/>
      <c r="GH773" s="35"/>
      <c r="GI773" s="35"/>
      <c r="GJ773" s="35"/>
      <c r="GK773" s="35"/>
      <c r="GL773" s="35"/>
      <c r="GM773" s="35"/>
      <c r="GN773" s="35"/>
      <c r="GO773" s="35"/>
      <c r="GP773" s="35"/>
      <c r="GQ773" s="35"/>
      <c r="GR773" s="35"/>
      <c r="GS773" s="35"/>
      <c r="GT773" s="35"/>
      <c r="GU773" s="35"/>
      <c r="GV773" s="35"/>
      <c r="GW773" s="35"/>
      <c r="GX773" s="35"/>
      <c r="GY773" s="35"/>
      <c r="GZ773" s="35"/>
      <c r="HA773" s="35"/>
    </row>
    <row r="774" spans="1:209" s="39" customFormat="1" x14ac:dyDescent="0.25">
      <c r="A774" s="127"/>
      <c r="B774" s="150"/>
      <c r="C774" s="150"/>
      <c r="D774" s="151"/>
      <c r="E774" s="151"/>
      <c r="F774" s="151"/>
      <c r="G774" s="151"/>
      <c r="H774" s="151"/>
      <c r="I774" s="150"/>
      <c r="J774" s="127"/>
      <c r="K774" s="127"/>
      <c r="L774" s="154"/>
      <c r="M774" s="154"/>
      <c r="N774" s="154"/>
      <c r="O774" s="156"/>
      <c r="P774" s="156"/>
      <c r="Q774" s="157"/>
      <c r="R774" s="154"/>
      <c r="S774" s="154"/>
      <c r="T774" s="154"/>
      <c r="U774" s="156"/>
      <c r="V774" s="156"/>
      <c r="W774" s="127"/>
      <c r="X774" s="154"/>
      <c r="Y774" s="154"/>
      <c r="Z774" s="154"/>
      <c r="AA774" s="156"/>
      <c r="AB774" s="156"/>
      <c r="AC774" s="127"/>
      <c r="AD774" s="127"/>
      <c r="AE774" s="162"/>
      <c r="AF774" s="159"/>
      <c r="AG774" s="159"/>
      <c r="AH774" s="160"/>
      <c r="AI774" s="159"/>
      <c r="AJ774" s="159"/>
      <c r="AK774" s="159"/>
      <c r="AL774" s="160"/>
      <c r="AM774" s="159"/>
      <c r="AN774" s="159"/>
      <c r="AO774" s="159"/>
      <c r="AP774" s="44"/>
      <c r="AQ774" s="159"/>
      <c r="AR774" s="159"/>
      <c r="AS774" s="159"/>
      <c r="AT774" s="44"/>
      <c r="AU774" s="159"/>
      <c r="AV774" s="159"/>
      <c r="AW774" s="159"/>
      <c r="AX774" s="44"/>
      <c r="AY774" s="243"/>
      <c r="BA774" s="29"/>
      <c r="BB774" s="40"/>
      <c r="BC774" s="35"/>
      <c r="BD774" s="35"/>
      <c r="BE774" s="35"/>
      <c r="BF774" s="35"/>
      <c r="BG774" s="35"/>
      <c r="BH774" s="35"/>
      <c r="BI774" s="35"/>
      <c r="BJ774" s="35"/>
      <c r="BK774" s="35"/>
      <c r="BL774" s="35"/>
      <c r="BM774" s="35"/>
      <c r="BN774" s="35"/>
      <c r="BO774" s="35"/>
      <c r="BP774" s="44"/>
      <c r="BQ774" s="44"/>
      <c r="BR774" s="44"/>
      <c r="BS774" s="44"/>
      <c r="BT774" s="44"/>
      <c r="BU774" s="159"/>
      <c r="BV774" s="159"/>
      <c r="BW774" s="159"/>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5"/>
      <c r="EO774" s="35"/>
      <c r="EP774" s="35"/>
      <c r="EQ774" s="35"/>
      <c r="ER774" s="35"/>
      <c r="ES774" s="35"/>
      <c r="ET774" s="35"/>
      <c r="EU774" s="35"/>
      <c r="EV774" s="35"/>
      <c r="EW774" s="35"/>
      <c r="EX774" s="35"/>
      <c r="EY774" s="35"/>
      <c r="EZ774" s="35"/>
      <c r="FA774" s="35"/>
      <c r="FB774" s="35"/>
      <c r="FC774" s="35"/>
      <c r="FD774" s="35"/>
      <c r="FE774" s="35"/>
      <c r="FF774" s="35"/>
      <c r="FG774" s="35"/>
      <c r="FH774" s="35"/>
      <c r="FI774" s="35"/>
      <c r="FJ774" s="35"/>
      <c r="FK774" s="35"/>
      <c r="FL774" s="35"/>
      <c r="FM774" s="35"/>
      <c r="FN774" s="35"/>
      <c r="FO774" s="35"/>
      <c r="FP774" s="35"/>
      <c r="FQ774" s="35"/>
      <c r="FR774" s="35"/>
      <c r="FS774" s="35"/>
      <c r="FT774" s="35"/>
      <c r="FU774" s="35"/>
      <c r="FV774" s="35"/>
      <c r="FW774" s="35"/>
      <c r="FX774" s="35"/>
      <c r="FY774" s="35"/>
      <c r="FZ774" s="35"/>
      <c r="GA774" s="35"/>
      <c r="GB774" s="35"/>
      <c r="GC774" s="35"/>
      <c r="GD774" s="35"/>
      <c r="GE774" s="35"/>
      <c r="GF774" s="35"/>
      <c r="GG774" s="35"/>
      <c r="GH774" s="35"/>
      <c r="GI774" s="35"/>
      <c r="GJ774" s="35"/>
      <c r="GK774" s="35"/>
      <c r="GL774" s="35"/>
      <c r="GM774" s="35"/>
      <c r="GN774" s="35"/>
      <c r="GO774" s="35"/>
      <c r="GP774" s="35"/>
      <c r="GQ774" s="35"/>
      <c r="GR774" s="35"/>
      <c r="GS774" s="35"/>
      <c r="GT774" s="35"/>
      <c r="GU774" s="35"/>
      <c r="GV774" s="35"/>
      <c r="GW774" s="35"/>
      <c r="GX774" s="35"/>
      <c r="GY774" s="35"/>
      <c r="GZ774" s="35"/>
      <c r="HA774" s="35"/>
    </row>
    <row r="775" spans="1:209" s="39" customFormat="1" x14ac:dyDescent="0.25">
      <c r="A775" s="127"/>
      <c r="B775" s="150"/>
      <c r="C775" s="150"/>
      <c r="D775" s="151"/>
      <c r="E775" s="151"/>
      <c r="F775" s="151"/>
      <c r="G775" s="151"/>
      <c r="H775" s="151"/>
      <c r="I775" s="150"/>
      <c r="J775" s="127"/>
      <c r="K775" s="127"/>
      <c r="L775" s="154"/>
      <c r="M775" s="154"/>
      <c r="N775" s="154"/>
      <c r="O775" s="156"/>
      <c r="P775" s="156"/>
      <c r="Q775" s="157"/>
      <c r="R775" s="154"/>
      <c r="S775" s="154"/>
      <c r="T775" s="154"/>
      <c r="U775" s="156"/>
      <c r="V775" s="156"/>
      <c r="W775" s="127"/>
      <c r="X775" s="154"/>
      <c r="Y775" s="154"/>
      <c r="Z775" s="154"/>
      <c r="AA775" s="156"/>
      <c r="AB775" s="156"/>
      <c r="AC775" s="127"/>
      <c r="AD775" s="127"/>
      <c r="AE775" s="162"/>
      <c r="AF775" s="159"/>
      <c r="AG775" s="159"/>
      <c r="AH775" s="160"/>
      <c r="AI775" s="159"/>
      <c r="AJ775" s="159"/>
      <c r="AK775" s="159"/>
      <c r="AL775" s="160"/>
      <c r="AM775" s="159"/>
      <c r="AN775" s="159"/>
      <c r="AO775" s="159"/>
      <c r="AP775" s="44"/>
      <c r="AQ775" s="159"/>
      <c r="AR775" s="159"/>
      <c r="AS775" s="159"/>
      <c r="AT775" s="44"/>
      <c r="AU775" s="159"/>
      <c r="AV775" s="159"/>
      <c r="AW775" s="159"/>
      <c r="AX775" s="44"/>
      <c r="AY775" s="243"/>
      <c r="BA775" s="29"/>
      <c r="BB775" s="40"/>
      <c r="BC775" s="35"/>
      <c r="BD775" s="35"/>
      <c r="BE775" s="35"/>
      <c r="BF775" s="35"/>
      <c r="BG775" s="35"/>
      <c r="BH775" s="35"/>
      <c r="BI775" s="35"/>
      <c r="BJ775" s="35"/>
      <c r="BK775" s="35"/>
      <c r="BL775" s="35"/>
      <c r="BM775" s="35"/>
      <c r="BN775" s="35"/>
      <c r="BO775" s="35"/>
      <c r="BP775" s="44"/>
      <c r="BQ775" s="44"/>
      <c r="BR775" s="44"/>
      <c r="BS775" s="44"/>
      <c r="BT775" s="44"/>
      <c r="BU775" s="159"/>
      <c r="BV775" s="159"/>
      <c r="BW775" s="159"/>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5"/>
      <c r="ER775" s="35"/>
      <c r="ES775" s="35"/>
      <c r="ET775" s="35"/>
      <c r="EU775" s="35"/>
      <c r="EV775" s="35"/>
      <c r="EW775" s="35"/>
      <c r="EX775" s="35"/>
      <c r="EY775" s="35"/>
      <c r="EZ775" s="35"/>
      <c r="FA775" s="35"/>
      <c r="FB775" s="35"/>
      <c r="FC775" s="35"/>
      <c r="FD775" s="35"/>
      <c r="FE775" s="35"/>
      <c r="FF775" s="35"/>
      <c r="FG775" s="35"/>
      <c r="FH775" s="35"/>
      <c r="FI775" s="35"/>
      <c r="FJ775" s="35"/>
      <c r="FK775" s="35"/>
      <c r="FL775" s="35"/>
      <c r="FM775" s="35"/>
      <c r="FN775" s="35"/>
      <c r="FO775" s="35"/>
      <c r="FP775" s="35"/>
      <c r="FQ775" s="35"/>
      <c r="FR775" s="35"/>
      <c r="FS775" s="35"/>
      <c r="FT775" s="35"/>
      <c r="FU775" s="35"/>
      <c r="FV775" s="35"/>
      <c r="FW775" s="35"/>
      <c r="FX775" s="35"/>
      <c r="FY775" s="35"/>
      <c r="FZ775" s="35"/>
      <c r="GA775" s="35"/>
      <c r="GB775" s="35"/>
      <c r="GC775" s="35"/>
      <c r="GD775" s="35"/>
      <c r="GE775" s="35"/>
      <c r="GF775" s="35"/>
      <c r="GG775" s="35"/>
      <c r="GH775" s="35"/>
      <c r="GI775" s="35"/>
      <c r="GJ775" s="35"/>
      <c r="GK775" s="35"/>
      <c r="GL775" s="35"/>
      <c r="GM775" s="35"/>
      <c r="GN775" s="35"/>
      <c r="GO775" s="35"/>
      <c r="GP775" s="35"/>
      <c r="GQ775" s="35"/>
      <c r="GR775" s="35"/>
      <c r="GS775" s="35"/>
      <c r="GT775" s="35"/>
      <c r="GU775" s="35"/>
      <c r="GV775" s="35"/>
      <c r="GW775" s="35"/>
      <c r="GX775" s="35"/>
      <c r="GY775" s="35"/>
      <c r="GZ775" s="35"/>
      <c r="HA775" s="35"/>
    </row>
    <row r="776" spans="1:209" s="39" customFormat="1" x14ac:dyDescent="0.25">
      <c r="A776" s="127"/>
      <c r="B776" s="150"/>
      <c r="C776" s="150"/>
      <c r="D776" s="151"/>
      <c r="E776" s="151"/>
      <c r="F776" s="151"/>
      <c r="G776" s="151"/>
      <c r="H776" s="151"/>
      <c r="I776" s="150"/>
      <c r="J776" s="127"/>
      <c r="K776" s="127"/>
      <c r="L776" s="154"/>
      <c r="M776" s="154"/>
      <c r="N776" s="154"/>
      <c r="O776" s="156"/>
      <c r="P776" s="156"/>
      <c r="Q776" s="157"/>
      <c r="R776" s="154"/>
      <c r="S776" s="154"/>
      <c r="T776" s="154"/>
      <c r="U776" s="156"/>
      <c r="V776" s="156"/>
      <c r="W776" s="127"/>
      <c r="X776" s="154"/>
      <c r="Y776" s="154"/>
      <c r="Z776" s="154"/>
      <c r="AA776" s="156"/>
      <c r="AB776" s="156"/>
      <c r="AC776" s="127"/>
      <c r="AD776" s="127"/>
      <c r="AE776" s="162"/>
      <c r="AF776" s="159"/>
      <c r="AG776" s="159"/>
      <c r="AH776" s="160"/>
      <c r="AI776" s="159"/>
      <c r="AJ776" s="159"/>
      <c r="AK776" s="159"/>
      <c r="AL776" s="160"/>
      <c r="AM776" s="159"/>
      <c r="AN776" s="159"/>
      <c r="AO776" s="159"/>
      <c r="AP776" s="44"/>
      <c r="AQ776" s="159"/>
      <c r="AR776" s="159"/>
      <c r="AS776" s="159"/>
      <c r="AT776" s="44"/>
      <c r="AU776" s="159"/>
      <c r="AV776" s="159"/>
      <c r="AW776" s="159"/>
      <c r="AX776" s="44"/>
      <c r="AY776" s="243"/>
      <c r="BA776" s="29"/>
      <c r="BB776" s="40"/>
      <c r="BC776" s="35"/>
      <c r="BD776" s="35"/>
      <c r="BE776" s="35"/>
      <c r="BF776" s="35"/>
      <c r="BG776" s="35"/>
      <c r="BH776" s="35"/>
      <c r="BI776" s="35"/>
      <c r="BJ776" s="35"/>
      <c r="BK776" s="35"/>
      <c r="BL776" s="35"/>
      <c r="BM776" s="35"/>
      <c r="BN776" s="35"/>
      <c r="BO776" s="35"/>
      <c r="BP776" s="44"/>
      <c r="BQ776" s="44"/>
      <c r="BR776" s="44"/>
      <c r="BS776" s="44"/>
      <c r="BT776" s="44"/>
      <c r="BU776" s="159"/>
      <c r="BV776" s="159"/>
      <c r="BW776" s="159"/>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M776" s="35"/>
      <c r="EN776" s="35"/>
      <c r="EO776" s="35"/>
      <c r="EP776" s="35"/>
      <c r="EQ776" s="35"/>
      <c r="ER776" s="35"/>
      <c r="ES776" s="35"/>
      <c r="ET776" s="35"/>
      <c r="EU776" s="35"/>
      <c r="EV776" s="35"/>
      <c r="EW776" s="35"/>
      <c r="EX776" s="35"/>
      <c r="EY776" s="35"/>
      <c r="EZ776" s="35"/>
      <c r="FA776" s="35"/>
      <c r="FB776" s="35"/>
      <c r="FC776" s="35"/>
      <c r="FD776" s="35"/>
      <c r="FE776" s="35"/>
      <c r="FF776" s="35"/>
      <c r="FG776" s="35"/>
      <c r="FH776" s="35"/>
      <c r="FI776" s="35"/>
      <c r="FJ776" s="35"/>
      <c r="FK776" s="35"/>
      <c r="FL776" s="35"/>
      <c r="FM776" s="35"/>
      <c r="FN776" s="35"/>
      <c r="FO776" s="35"/>
      <c r="FP776" s="35"/>
      <c r="FQ776" s="35"/>
      <c r="FR776" s="35"/>
      <c r="FS776" s="35"/>
      <c r="FT776" s="35"/>
      <c r="FU776" s="35"/>
      <c r="FV776" s="35"/>
      <c r="FW776" s="35"/>
      <c r="FX776" s="35"/>
      <c r="FY776" s="35"/>
      <c r="FZ776" s="35"/>
      <c r="GA776" s="35"/>
      <c r="GB776" s="35"/>
      <c r="GC776" s="35"/>
      <c r="GD776" s="35"/>
      <c r="GE776" s="35"/>
      <c r="GF776" s="35"/>
      <c r="GG776" s="35"/>
      <c r="GH776" s="35"/>
      <c r="GI776" s="35"/>
      <c r="GJ776" s="35"/>
      <c r="GK776" s="35"/>
      <c r="GL776" s="35"/>
      <c r="GM776" s="35"/>
      <c r="GN776" s="35"/>
      <c r="GO776" s="35"/>
      <c r="GP776" s="35"/>
      <c r="GQ776" s="35"/>
      <c r="GR776" s="35"/>
      <c r="GS776" s="35"/>
      <c r="GT776" s="35"/>
      <c r="GU776" s="35"/>
      <c r="GV776" s="35"/>
      <c r="GW776" s="35"/>
      <c r="GX776" s="35"/>
      <c r="GY776" s="35"/>
      <c r="GZ776" s="35"/>
      <c r="HA776" s="35"/>
    </row>
    <row r="777" spans="1:209" s="39" customFormat="1" x14ac:dyDescent="0.25">
      <c r="A777" s="127"/>
      <c r="B777" s="150"/>
      <c r="C777" s="150"/>
      <c r="D777" s="151"/>
      <c r="E777" s="151"/>
      <c r="F777" s="151"/>
      <c r="G777" s="151"/>
      <c r="H777" s="151"/>
      <c r="I777" s="150"/>
      <c r="J777" s="127"/>
      <c r="K777" s="127"/>
      <c r="L777" s="154"/>
      <c r="M777" s="154"/>
      <c r="N777" s="154"/>
      <c r="O777" s="156"/>
      <c r="P777" s="156"/>
      <c r="Q777" s="157"/>
      <c r="R777" s="154"/>
      <c r="S777" s="154"/>
      <c r="T777" s="154"/>
      <c r="U777" s="156"/>
      <c r="V777" s="156"/>
      <c r="W777" s="127"/>
      <c r="X777" s="154"/>
      <c r="Y777" s="154"/>
      <c r="Z777" s="154"/>
      <c r="AA777" s="156"/>
      <c r="AB777" s="156"/>
      <c r="AC777" s="127"/>
      <c r="AD777" s="127"/>
      <c r="AE777" s="162"/>
      <c r="AF777" s="159"/>
      <c r="AG777" s="159"/>
      <c r="AH777" s="160"/>
      <c r="AI777" s="159"/>
      <c r="AJ777" s="159"/>
      <c r="AK777" s="159"/>
      <c r="AL777" s="160"/>
      <c r="AM777" s="159"/>
      <c r="AN777" s="159"/>
      <c r="AO777" s="159"/>
      <c r="AP777" s="44"/>
      <c r="AQ777" s="159"/>
      <c r="AR777" s="159"/>
      <c r="AS777" s="159"/>
      <c r="AT777" s="44"/>
      <c r="AU777" s="159"/>
      <c r="AV777" s="159"/>
      <c r="AW777" s="159"/>
      <c r="AX777" s="44"/>
      <c r="AY777" s="243"/>
      <c r="BA777" s="29"/>
      <c r="BB777" s="40"/>
      <c r="BC777" s="35"/>
      <c r="BD777" s="35"/>
      <c r="BE777" s="35"/>
      <c r="BF777" s="35"/>
      <c r="BG777" s="35"/>
      <c r="BH777" s="35"/>
      <c r="BI777" s="35"/>
      <c r="BJ777" s="35"/>
      <c r="BK777" s="35"/>
      <c r="BL777" s="35"/>
      <c r="BM777" s="35"/>
      <c r="BN777" s="35"/>
      <c r="BO777" s="35"/>
      <c r="BP777" s="44"/>
      <c r="BQ777" s="44"/>
      <c r="BR777" s="44"/>
      <c r="BS777" s="44"/>
      <c r="BT777" s="44"/>
      <c r="BU777" s="159"/>
      <c r="BV777" s="159"/>
      <c r="BW777" s="159"/>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5"/>
      <c r="ER777" s="35"/>
      <c r="ES777" s="35"/>
      <c r="ET777" s="35"/>
      <c r="EU777" s="35"/>
      <c r="EV777" s="35"/>
      <c r="EW777" s="35"/>
      <c r="EX777" s="35"/>
      <c r="EY777" s="35"/>
      <c r="EZ777" s="35"/>
      <c r="FA777" s="35"/>
      <c r="FB777" s="35"/>
      <c r="FC777" s="35"/>
      <c r="FD777" s="35"/>
      <c r="FE777" s="35"/>
      <c r="FF777" s="35"/>
      <c r="FG777" s="35"/>
      <c r="FH777" s="35"/>
      <c r="FI777" s="35"/>
      <c r="FJ777" s="35"/>
      <c r="FK777" s="35"/>
      <c r="FL777" s="35"/>
      <c r="FM777" s="35"/>
      <c r="FN777" s="35"/>
      <c r="FO777" s="35"/>
      <c r="FP777" s="35"/>
      <c r="FQ777" s="35"/>
      <c r="FR777" s="35"/>
      <c r="FS777" s="35"/>
      <c r="FT777" s="35"/>
      <c r="FU777" s="35"/>
      <c r="FV777" s="35"/>
      <c r="FW777" s="35"/>
      <c r="FX777" s="35"/>
      <c r="FY777" s="35"/>
      <c r="FZ777" s="35"/>
      <c r="GA777" s="35"/>
      <c r="GB777" s="35"/>
      <c r="GC777" s="35"/>
      <c r="GD777" s="35"/>
      <c r="GE777" s="35"/>
      <c r="GF777" s="35"/>
      <c r="GG777" s="35"/>
      <c r="GH777" s="35"/>
      <c r="GI777" s="35"/>
      <c r="GJ777" s="35"/>
      <c r="GK777" s="35"/>
      <c r="GL777" s="35"/>
      <c r="GM777" s="35"/>
      <c r="GN777" s="35"/>
      <c r="GO777" s="35"/>
      <c r="GP777" s="35"/>
      <c r="GQ777" s="35"/>
      <c r="GR777" s="35"/>
      <c r="GS777" s="35"/>
      <c r="GT777" s="35"/>
      <c r="GU777" s="35"/>
      <c r="GV777" s="35"/>
      <c r="GW777" s="35"/>
      <c r="GX777" s="35"/>
      <c r="GY777" s="35"/>
      <c r="GZ777" s="35"/>
      <c r="HA777" s="35"/>
    </row>
    <row r="778" spans="1:209" s="39" customFormat="1" x14ac:dyDescent="0.25">
      <c r="A778" s="127"/>
      <c r="B778" s="150"/>
      <c r="C778" s="150"/>
      <c r="D778" s="151"/>
      <c r="E778" s="151"/>
      <c r="F778" s="151"/>
      <c r="G778" s="151"/>
      <c r="H778" s="151"/>
      <c r="I778" s="150"/>
      <c r="J778" s="127"/>
      <c r="K778" s="127"/>
      <c r="L778" s="154"/>
      <c r="M778" s="154"/>
      <c r="N778" s="154"/>
      <c r="O778" s="156"/>
      <c r="P778" s="156"/>
      <c r="Q778" s="157"/>
      <c r="R778" s="154"/>
      <c r="S778" s="154"/>
      <c r="T778" s="154"/>
      <c r="U778" s="156"/>
      <c r="V778" s="156"/>
      <c r="W778" s="127"/>
      <c r="X778" s="154"/>
      <c r="Y778" s="154"/>
      <c r="Z778" s="154"/>
      <c r="AA778" s="156"/>
      <c r="AB778" s="156"/>
      <c r="AC778" s="127"/>
      <c r="AD778" s="127"/>
      <c r="AE778" s="162"/>
      <c r="AF778" s="159"/>
      <c r="AG778" s="159"/>
      <c r="AH778" s="160"/>
      <c r="AI778" s="159"/>
      <c r="AJ778" s="159"/>
      <c r="AK778" s="159"/>
      <c r="AL778" s="160"/>
      <c r="AM778" s="159"/>
      <c r="AN778" s="159"/>
      <c r="AO778" s="159"/>
      <c r="AP778" s="44"/>
      <c r="AQ778" s="159"/>
      <c r="AR778" s="159"/>
      <c r="AS778" s="159"/>
      <c r="AT778" s="44"/>
      <c r="AU778" s="159"/>
      <c r="AV778" s="159"/>
      <c r="AW778" s="159"/>
      <c r="AX778" s="44"/>
      <c r="AY778" s="243"/>
      <c r="BA778" s="29"/>
      <c r="BB778" s="40"/>
      <c r="BC778" s="35"/>
      <c r="BD778" s="35"/>
      <c r="BE778" s="35"/>
      <c r="BF778" s="35"/>
      <c r="BG778" s="35"/>
      <c r="BH778" s="35"/>
      <c r="BI778" s="35"/>
      <c r="BJ778" s="35"/>
      <c r="BK778" s="35"/>
      <c r="BL778" s="35"/>
      <c r="BM778" s="35"/>
      <c r="BN778" s="35"/>
      <c r="BO778" s="35"/>
      <c r="BP778" s="44"/>
      <c r="BQ778" s="44"/>
      <c r="BR778" s="44"/>
      <c r="BS778" s="44"/>
      <c r="BT778" s="44"/>
      <c r="BU778" s="159"/>
      <c r="BV778" s="159"/>
      <c r="BW778" s="159"/>
      <c r="BX778" s="35"/>
      <c r="BY778" s="35"/>
      <c r="BZ778" s="35"/>
      <c r="CA778" s="35"/>
      <c r="CB778" s="35"/>
      <c r="CC778" s="35"/>
      <c r="CD778" s="35"/>
      <c r="CE778" s="35"/>
      <c r="CF778" s="35"/>
      <c r="CG778" s="35"/>
      <c r="CH778" s="35"/>
      <c r="CI778" s="35"/>
      <c r="CJ778" s="35"/>
      <c r="CK778" s="35"/>
      <c r="CL778" s="35"/>
      <c r="CM778" s="35"/>
      <c r="CN778" s="35"/>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5"/>
      <c r="ER778" s="35"/>
      <c r="ES778" s="35"/>
      <c r="ET778" s="35"/>
      <c r="EU778" s="35"/>
      <c r="EV778" s="35"/>
      <c r="EW778" s="35"/>
      <c r="EX778" s="35"/>
      <c r="EY778" s="35"/>
      <c r="EZ778" s="35"/>
      <c r="FA778" s="35"/>
      <c r="FB778" s="35"/>
      <c r="FC778" s="35"/>
      <c r="FD778" s="35"/>
      <c r="FE778" s="35"/>
      <c r="FF778" s="35"/>
      <c r="FG778" s="35"/>
      <c r="FH778" s="35"/>
      <c r="FI778" s="35"/>
      <c r="FJ778" s="35"/>
      <c r="FK778" s="35"/>
      <c r="FL778" s="35"/>
      <c r="FM778" s="35"/>
      <c r="FN778" s="35"/>
      <c r="FO778" s="35"/>
      <c r="FP778" s="35"/>
      <c r="FQ778" s="35"/>
      <c r="FR778" s="35"/>
      <c r="FS778" s="35"/>
      <c r="FT778" s="35"/>
      <c r="FU778" s="35"/>
      <c r="FV778" s="35"/>
      <c r="FW778" s="35"/>
      <c r="FX778" s="35"/>
      <c r="FY778" s="35"/>
      <c r="FZ778" s="35"/>
      <c r="GA778" s="35"/>
      <c r="GB778" s="35"/>
      <c r="GC778" s="35"/>
      <c r="GD778" s="35"/>
      <c r="GE778" s="35"/>
      <c r="GF778" s="35"/>
      <c r="GG778" s="35"/>
      <c r="GH778" s="35"/>
      <c r="GI778" s="35"/>
      <c r="GJ778" s="35"/>
      <c r="GK778" s="35"/>
      <c r="GL778" s="35"/>
      <c r="GM778" s="35"/>
      <c r="GN778" s="35"/>
      <c r="GO778" s="35"/>
      <c r="GP778" s="35"/>
      <c r="GQ778" s="35"/>
      <c r="GR778" s="35"/>
      <c r="GS778" s="35"/>
      <c r="GT778" s="35"/>
      <c r="GU778" s="35"/>
      <c r="GV778" s="35"/>
      <c r="GW778" s="35"/>
      <c r="GX778" s="35"/>
      <c r="GY778" s="35"/>
      <c r="GZ778" s="35"/>
      <c r="HA778" s="35"/>
    </row>
    <row r="779" spans="1:209" s="39" customFormat="1" x14ac:dyDescent="0.25">
      <c r="A779" s="127"/>
      <c r="B779" s="150"/>
      <c r="C779" s="150"/>
      <c r="D779" s="151"/>
      <c r="E779" s="151"/>
      <c r="F779" s="151"/>
      <c r="G779" s="151"/>
      <c r="H779" s="151"/>
      <c r="I779" s="150"/>
      <c r="J779" s="127"/>
      <c r="K779" s="127"/>
      <c r="L779" s="154"/>
      <c r="M779" s="154"/>
      <c r="N779" s="154"/>
      <c r="O779" s="156"/>
      <c r="P779" s="156"/>
      <c r="Q779" s="157"/>
      <c r="R779" s="154"/>
      <c r="S779" s="154"/>
      <c r="T779" s="154"/>
      <c r="U779" s="156"/>
      <c r="V779" s="156"/>
      <c r="W779" s="127"/>
      <c r="X779" s="154"/>
      <c r="Y779" s="154"/>
      <c r="Z779" s="154"/>
      <c r="AA779" s="156"/>
      <c r="AB779" s="156"/>
      <c r="AC779" s="127"/>
      <c r="AD779" s="127"/>
      <c r="AE779" s="162"/>
      <c r="AF779" s="159"/>
      <c r="AG779" s="159"/>
      <c r="AH779" s="160"/>
      <c r="AI779" s="159"/>
      <c r="AJ779" s="159"/>
      <c r="AK779" s="159"/>
      <c r="AL779" s="160"/>
      <c r="AM779" s="159"/>
      <c r="AN779" s="159"/>
      <c r="AO779" s="159"/>
      <c r="AP779" s="44"/>
      <c r="AQ779" s="159"/>
      <c r="AR779" s="159"/>
      <c r="AS779" s="159"/>
      <c r="AT779" s="44"/>
      <c r="AU779" s="159"/>
      <c r="AV779" s="159"/>
      <c r="AW779" s="159"/>
      <c r="AX779" s="44"/>
      <c r="AY779" s="243"/>
      <c r="BA779" s="29"/>
      <c r="BB779" s="40"/>
      <c r="BC779" s="35"/>
      <c r="BD779" s="35"/>
      <c r="BE779" s="35"/>
      <c r="BF779" s="35"/>
      <c r="BG779" s="35"/>
      <c r="BH779" s="35"/>
      <c r="BI779" s="35"/>
      <c r="BJ779" s="35"/>
      <c r="BK779" s="35"/>
      <c r="BL779" s="35"/>
      <c r="BM779" s="35"/>
      <c r="BN779" s="35"/>
      <c r="BO779" s="35"/>
      <c r="BP779" s="44"/>
      <c r="BQ779" s="44"/>
      <c r="BR779" s="44"/>
      <c r="BS779" s="44"/>
      <c r="BT779" s="44"/>
      <c r="BU779" s="159"/>
      <c r="BV779" s="159"/>
      <c r="BW779" s="159"/>
      <c r="BX779" s="35"/>
      <c r="BY779" s="35"/>
      <c r="BZ779" s="35"/>
      <c r="CA779" s="35"/>
      <c r="CB779" s="35"/>
      <c r="CC779" s="35"/>
      <c r="CD779" s="35"/>
      <c r="CE779" s="35"/>
      <c r="CF779" s="35"/>
      <c r="CG779" s="35"/>
      <c r="CH779" s="35"/>
      <c r="CI779" s="35"/>
      <c r="CJ779" s="35"/>
      <c r="CK779" s="35"/>
      <c r="CL779" s="35"/>
      <c r="CM779" s="35"/>
      <c r="CN779" s="35"/>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5"/>
      <c r="EK779" s="35"/>
      <c r="EL779" s="35"/>
      <c r="EM779" s="35"/>
      <c r="EN779" s="35"/>
      <c r="EO779" s="35"/>
      <c r="EP779" s="35"/>
      <c r="EQ779" s="35"/>
      <c r="ER779" s="35"/>
      <c r="ES779" s="35"/>
      <c r="ET779" s="35"/>
      <c r="EU779" s="35"/>
      <c r="EV779" s="35"/>
      <c r="EW779" s="35"/>
      <c r="EX779" s="35"/>
      <c r="EY779" s="35"/>
      <c r="EZ779" s="35"/>
      <c r="FA779" s="35"/>
      <c r="FB779" s="35"/>
      <c r="FC779" s="35"/>
      <c r="FD779" s="35"/>
      <c r="FE779" s="35"/>
      <c r="FF779" s="35"/>
      <c r="FG779" s="35"/>
      <c r="FH779" s="35"/>
      <c r="FI779" s="35"/>
      <c r="FJ779" s="35"/>
      <c r="FK779" s="35"/>
      <c r="FL779" s="35"/>
      <c r="FM779" s="35"/>
      <c r="FN779" s="35"/>
      <c r="FO779" s="35"/>
      <c r="FP779" s="35"/>
      <c r="FQ779" s="35"/>
      <c r="FR779" s="35"/>
      <c r="FS779" s="35"/>
      <c r="FT779" s="35"/>
      <c r="FU779" s="35"/>
      <c r="FV779" s="35"/>
      <c r="FW779" s="35"/>
      <c r="FX779" s="35"/>
      <c r="FY779" s="35"/>
      <c r="FZ779" s="35"/>
      <c r="GA779" s="35"/>
      <c r="GB779" s="35"/>
      <c r="GC779" s="35"/>
      <c r="GD779" s="35"/>
      <c r="GE779" s="35"/>
      <c r="GF779" s="35"/>
      <c r="GG779" s="35"/>
      <c r="GH779" s="35"/>
      <c r="GI779" s="35"/>
      <c r="GJ779" s="35"/>
      <c r="GK779" s="35"/>
      <c r="GL779" s="35"/>
      <c r="GM779" s="35"/>
      <c r="GN779" s="35"/>
      <c r="GO779" s="35"/>
      <c r="GP779" s="35"/>
      <c r="GQ779" s="35"/>
      <c r="GR779" s="35"/>
      <c r="GS779" s="35"/>
      <c r="GT779" s="35"/>
      <c r="GU779" s="35"/>
      <c r="GV779" s="35"/>
      <c r="GW779" s="35"/>
      <c r="GX779" s="35"/>
      <c r="GY779" s="35"/>
      <c r="GZ779" s="35"/>
      <c r="HA779" s="35"/>
    </row>
    <row r="780" spans="1:209" s="39" customFormat="1" x14ac:dyDescent="0.25">
      <c r="A780" s="127"/>
      <c r="B780" s="150"/>
      <c r="C780" s="150"/>
      <c r="D780" s="151"/>
      <c r="E780" s="151"/>
      <c r="F780" s="151"/>
      <c r="G780" s="151"/>
      <c r="H780" s="151"/>
      <c r="I780" s="150"/>
      <c r="J780" s="127"/>
      <c r="K780" s="127"/>
      <c r="L780" s="154"/>
      <c r="M780" s="154"/>
      <c r="N780" s="154"/>
      <c r="O780" s="156"/>
      <c r="P780" s="156"/>
      <c r="Q780" s="157"/>
      <c r="R780" s="154"/>
      <c r="S780" s="154"/>
      <c r="T780" s="154"/>
      <c r="U780" s="156"/>
      <c r="V780" s="156"/>
      <c r="W780" s="127"/>
      <c r="X780" s="154"/>
      <c r="Y780" s="154"/>
      <c r="Z780" s="154"/>
      <c r="AA780" s="156"/>
      <c r="AB780" s="156"/>
      <c r="AC780" s="127"/>
      <c r="AD780" s="127"/>
      <c r="AE780" s="162"/>
      <c r="AF780" s="159"/>
      <c r="AG780" s="159"/>
      <c r="AH780" s="160"/>
      <c r="AI780" s="159"/>
      <c r="AJ780" s="159"/>
      <c r="AK780" s="159"/>
      <c r="AL780" s="160"/>
      <c r="AM780" s="159"/>
      <c r="AN780" s="159"/>
      <c r="AO780" s="159"/>
      <c r="AP780" s="44"/>
      <c r="AQ780" s="159"/>
      <c r="AR780" s="159"/>
      <c r="AS780" s="159"/>
      <c r="AT780" s="44"/>
      <c r="AU780" s="159"/>
      <c r="AV780" s="159"/>
      <c r="AW780" s="159"/>
      <c r="AX780" s="44"/>
      <c r="AY780" s="243"/>
      <c r="BA780" s="29"/>
      <c r="BB780" s="40"/>
      <c r="BC780" s="35"/>
      <c r="BD780" s="35"/>
      <c r="BE780" s="35"/>
      <c r="BF780" s="35"/>
      <c r="BG780" s="35"/>
      <c r="BH780" s="35"/>
      <c r="BI780" s="35"/>
      <c r="BJ780" s="35"/>
      <c r="BK780" s="35"/>
      <c r="BL780" s="35"/>
      <c r="BM780" s="35"/>
      <c r="BN780" s="35"/>
      <c r="BO780" s="35"/>
      <c r="BP780" s="44"/>
      <c r="BQ780" s="44"/>
      <c r="BR780" s="44"/>
      <c r="BS780" s="44"/>
      <c r="BT780" s="44"/>
      <c r="BU780" s="159"/>
      <c r="BV780" s="159"/>
      <c r="BW780" s="159"/>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5"/>
      <c r="FJ780" s="35"/>
      <c r="FK780" s="35"/>
      <c r="FL780" s="35"/>
      <c r="FM780" s="35"/>
      <c r="FN780" s="35"/>
      <c r="FO780" s="35"/>
      <c r="FP780" s="35"/>
      <c r="FQ780" s="35"/>
      <c r="FR780" s="35"/>
      <c r="FS780" s="35"/>
      <c r="FT780" s="35"/>
      <c r="FU780" s="35"/>
      <c r="FV780" s="35"/>
      <c r="FW780" s="35"/>
      <c r="FX780" s="35"/>
      <c r="FY780" s="35"/>
      <c r="FZ780" s="35"/>
      <c r="GA780" s="35"/>
      <c r="GB780" s="35"/>
      <c r="GC780" s="35"/>
      <c r="GD780" s="35"/>
      <c r="GE780" s="35"/>
      <c r="GF780" s="35"/>
      <c r="GG780" s="35"/>
      <c r="GH780" s="35"/>
      <c r="GI780" s="35"/>
      <c r="GJ780" s="35"/>
      <c r="GK780" s="35"/>
      <c r="GL780" s="35"/>
      <c r="GM780" s="35"/>
      <c r="GN780" s="35"/>
      <c r="GO780" s="35"/>
      <c r="GP780" s="35"/>
      <c r="GQ780" s="35"/>
      <c r="GR780" s="35"/>
      <c r="GS780" s="35"/>
      <c r="GT780" s="35"/>
      <c r="GU780" s="35"/>
      <c r="GV780" s="35"/>
      <c r="GW780" s="35"/>
      <c r="GX780" s="35"/>
      <c r="GY780" s="35"/>
      <c r="GZ780" s="35"/>
      <c r="HA780" s="35"/>
    </row>
    <row r="781" spans="1:209" s="39" customFormat="1" x14ac:dyDescent="0.25">
      <c r="A781" s="127"/>
      <c r="B781" s="150"/>
      <c r="C781" s="150"/>
      <c r="D781" s="151"/>
      <c r="E781" s="151"/>
      <c r="F781" s="151"/>
      <c r="G781" s="151"/>
      <c r="H781" s="151"/>
      <c r="I781" s="150"/>
      <c r="J781" s="127"/>
      <c r="K781" s="127"/>
      <c r="L781" s="154"/>
      <c r="M781" s="154"/>
      <c r="N781" s="154"/>
      <c r="O781" s="156"/>
      <c r="P781" s="156"/>
      <c r="Q781" s="157"/>
      <c r="R781" s="154"/>
      <c r="S781" s="154"/>
      <c r="T781" s="154"/>
      <c r="U781" s="156"/>
      <c r="V781" s="156"/>
      <c r="W781" s="127"/>
      <c r="X781" s="154"/>
      <c r="Y781" s="154"/>
      <c r="Z781" s="154"/>
      <c r="AA781" s="156"/>
      <c r="AB781" s="156"/>
      <c r="AC781" s="127"/>
      <c r="AD781" s="127"/>
      <c r="AE781" s="162"/>
      <c r="AF781" s="159"/>
      <c r="AG781" s="159"/>
      <c r="AH781" s="160"/>
      <c r="AI781" s="159"/>
      <c r="AJ781" s="159"/>
      <c r="AK781" s="159"/>
      <c r="AL781" s="160"/>
      <c r="AM781" s="159"/>
      <c r="AN781" s="159"/>
      <c r="AO781" s="159"/>
      <c r="AP781" s="44"/>
      <c r="AQ781" s="159"/>
      <c r="AR781" s="159"/>
      <c r="AS781" s="159"/>
      <c r="AT781" s="44"/>
      <c r="AU781" s="159"/>
      <c r="AV781" s="159"/>
      <c r="AW781" s="159"/>
      <c r="AX781" s="44"/>
      <c r="AY781" s="243"/>
      <c r="BA781" s="29"/>
      <c r="BB781" s="40"/>
      <c r="BC781" s="35"/>
      <c r="BD781" s="35"/>
      <c r="BE781" s="35"/>
      <c r="BF781" s="35"/>
      <c r="BG781" s="35"/>
      <c r="BH781" s="35"/>
      <c r="BI781" s="35"/>
      <c r="BJ781" s="35"/>
      <c r="BK781" s="35"/>
      <c r="BL781" s="35"/>
      <c r="BM781" s="35"/>
      <c r="BN781" s="35"/>
      <c r="BO781" s="35"/>
      <c r="BP781" s="44"/>
      <c r="BQ781" s="44"/>
      <c r="BR781" s="44"/>
      <c r="BS781" s="44"/>
      <c r="BT781" s="44"/>
      <c r="BU781" s="159"/>
      <c r="BV781" s="159"/>
      <c r="BW781" s="159"/>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5"/>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5"/>
      <c r="FJ781" s="35"/>
      <c r="FK781" s="35"/>
      <c r="FL781" s="35"/>
      <c r="FM781" s="35"/>
      <c r="FN781" s="35"/>
      <c r="FO781" s="35"/>
      <c r="FP781" s="35"/>
      <c r="FQ781" s="35"/>
      <c r="FR781" s="35"/>
      <c r="FS781" s="35"/>
      <c r="FT781" s="35"/>
      <c r="FU781" s="35"/>
      <c r="FV781" s="35"/>
      <c r="FW781" s="35"/>
      <c r="FX781" s="35"/>
      <c r="FY781" s="35"/>
      <c r="FZ781" s="35"/>
      <c r="GA781" s="35"/>
      <c r="GB781" s="35"/>
      <c r="GC781" s="35"/>
      <c r="GD781" s="35"/>
      <c r="GE781" s="35"/>
      <c r="GF781" s="35"/>
      <c r="GG781" s="35"/>
      <c r="GH781" s="35"/>
      <c r="GI781" s="35"/>
      <c r="GJ781" s="35"/>
      <c r="GK781" s="35"/>
      <c r="GL781" s="35"/>
      <c r="GM781" s="35"/>
      <c r="GN781" s="35"/>
      <c r="GO781" s="35"/>
      <c r="GP781" s="35"/>
      <c r="GQ781" s="35"/>
      <c r="GR781" s="35"/>
      <c r="GS781" s="35"/>
      <c r="GT781" s="35"/>
      <c r="GU781" s="35"/>
      <c r="GV781" s="35"/>
      <c r="GW781" s="35"/>
      <c r="GX781" s="35"/>
      <c r="GY781" s="35"/>
      <c r="GZ781" s="35"/>
      <c r="HA781" s="35"/>
    </row>
    <row r="782" spans="1:209" s="39" customFormat="1" x14ac:dyDescent="0.25">
      <c r="A782" s="127"/>
      <c r="B782" s="150"/>
      <c r="C782" s="150"/>
      <c r="D782" s="151"/>
      <c r="E782" s="151"/>
      <c r="F782" s="151"/>
      <c r="G782" s="151"/>
      <c r="H782" s="151"/>
      <c r="I782" s="150"/>
      <c r="J782" s="127"/>
      <c r="K782" s="127"/>
      <c r="L782" s="154"/>
      <c r="M782" s="154"/>
      <c r="N782" s="154"/>
      <c r="O782" s="156"/>
      <c r="P782" s="156"/>
      <c r="Q782" s="157"/>
      <c r="R782" s="154"/>
      <c r="S782" s="154"/>
      <c r="T782" s="154"/>
      <c r="U782" s="156"/>
      <c r="V782" s="156"/>
      <c r="W782" s="127"/>
      <c r="X782" s="154"/>
      <c r="Y782" s="154"/>
      <c r="Z782" s="154"/>
      <c r="AA782" s="156"/>
      <c r="AB782" s="156"/>
      <c r="AC782" s="127"/>
      <c r="AD782" s="127"/>
      <c r="AE782" s="162"/>
      <c r="AF782" s="159"/>
      <c r="AG782" s="159"/>
      <c r="AH782" s="160"/>
      <c r="AI782" s="159"/>
      <c r="AJ782" s="159"/>
      <c r="AK782" s="159"/>
      <c r="AL782" s="160"/>
      <c r="AM782" s="159"/>
      <c r="AN782" s="159"/>
      <c r="AO782" s="159"/>
      <c r="AP782" s="44"/>
      <c r="AQ782" s="159"/>
      <c r="AR782" s="159"/>
      <c r="AS782" s="159"/>
      <c r="AT782" s="44"/>
      <c r="AU782" s="159"/>
      <c r="AV782" s="159"/>
      <c r="AW782" s="159"/>
      <c r="AX782" s="44"/>
      <c r="AY782" s="243"/>
      <c r="BA782" s="29"/>
      <c r="BB782" s="40"/>
      <c r="BC782" s="35"/>
      <c r="BD782" s="35"/>
      <c r="BE782" s="35"/>
      <c r="BF782" s="35"/>
      <c r="BG782" s="35"/>
      <c r="BH782" s="35"/>
      <c r="BI782" s="35"/>
      <c r="BJ782" s="35"/>
      <c r="BK782" s="35"/>
      <c r="BL782" s="35"/>
      <c r="BM782" s="35"/>
      <c r="BN782" s="35"/>
      <c r="BO782" s="35"/>
      <c r="BP782" s="44"/>
      <c r="BQ782" s="44"/>
      <c r="BR782" s="44"/>
      <c r="BS782" s="44"/>
      <c r="BT782" s="44"/>
      <c r="BU782" s="159"/>
      <c r="BV782" s="159"/>
      <c r="BW782" s="159"/>
      <c r="BX782" s="35"/>
      <c r="BY782" s="35"/>
      <c r="BZ782" s="35"/>
      <c r="CA782" s="35"/>
      <c r="CB782" s="35"/>
      <c r="CC782" s="35"/>
      <c r="CD782" s="35"/>
      <c r="CE782" s="35"/>
      <c r="CF782" s="35"/>
      <c r="CG782" s="35"/>
      <c r="CH782" s="35"/>
      <c r="CI782" s="35"/>
      <c r="CJ782" s="35"/>
      <c r="CK782" s="35"/>
      <c r="CL782" s="35"/>
      <c r="CM782" s="35"/>
      <c r="CN782" s="35"/>
      <c r="CO782" s="35"/>
      <c r="CP782" s="35"/>
      <c r="CQ782" s="35"/>
      <c r="CR782" s="35"/>
      <c r="CS782" s="35"/>
      <c r="CT782" s="35"/>
      <c r="CU782" s="35"/>
      <c r="CV782" s="35"/>
      <c r="CW782" s="35"/>
      <c r="CX782" s="35"/>
      <c r="CY782" s="35"/>
      <c r="CZ782" s="35"/>
      <c r="DA782" s="35"/>
      <c r="DB782" s="35"/>
      <c r="DC782" s="35"/>
      <c r="DD782" s="35"/>
      <c r="DE782" s="35"/>
      <c r="DF782" s="35"/>
      <c r="DG782" s="35"/>
      <c r="DH782" s="35"/>
      <c r="DI782" s="35"/>
      <c r="DJ782" s="35"/>
      <c r="DK782" s="35"/>
      <c r="DL782" s="35"/>
      <c r="DM782" s="35"/>
      <c r="DN782" s="35"/>
      <c r="DO782" s="35"/>
      <c r="DP782" s="35"/>
      <c r="DQ782" s="35"/>
      <c r="DR782" s="35"/>
      <c r="DS782" s="35"/>
      <c r="DT782" s="35"/>
      <c r="DU782" s="35"/>
      <c r="DV782" s="35"/>
      <c r="DW782" s="35"/>
      <c r="DX782" s="35"/>
      <c r="DY782" s="35"/>
      <c r="DZ782" s="35"/>
      <c r="EA782" s="35"/>
      <c r="EB782" s="35"/>
      <c r="EC782" s="35"/>
      <c r="ED782" s="35"/>
      <c r="EE782" s="35"/>
      <c r="EF782" s="35"/>
      <c r="EG782" s="35"/>
      <c r="EH782" s="35"/>
      <c r="EI782" s="35"/>
      <c r="EJ782" s="35"/>
      <c r="EK782" s="35"/>
      <c r="EL782" s="35"/>
      <c r="EM782" s="35"/>
      <c r="EN782" s="35"/>
      <c r="EO782" s="35"/>
      <c r="EP782" s="35"/>
      <c r="EQ782" s="35"/>
      <c r="ER782" s="35"/>
      <c r="ES782" s="35"/>
      <c r="ET782" s="35"/>
      <c r="EU782" s="35"/>
      <c r="EV782" s="35"/>
      <c r="EW782" s="35"/>
      <c r="EX782" s="35"/>
      <c r="EY782" s="35"/>
      <c r="EZ782" s="35"/>
      <c r="FA782" s="35"/>
      <c r="FB782" s="35"/>
      <c r="FC782" s="35"/>
      <c r="FD782" s="35"/>
      <c r="FE782" s="35"/>
      <c r="FF782" s="35"/>
      <c r="FG782" s="35"/>
      <c r="FH782" s="35"/>
      <c r="FI782" s="35"/>
      <c r="FJ782" s="35"/>
      <c r="FK782" s="35"/>
      <c r="FL782" s="35"/>
      <c r="FM782" s="35"/>
      <c r="FN782" s="35"/>
      <c r="FO782" s="35"/>
      <c r="FP782" s="35"/>
      <c r="FQ782" s="35"/>
      <c r="FR782" s="35"/>
      <c r="FS782" s="35"/>
      <c r="FT782" s="35"/>
      <c r="FU782" s="35"/>
      <c r="FV782" s="35"/>
      <c r="FW782" s="35"/>
      <c r="FX782" s="35"/>
      <c r="FY782" s="35"/>
      <c r="FZ782" s="35"/>
      <c r="GA782" s="35"/>
      <c r="GB782" s="35"/>
      <c r="GC782" s="35"/>
      <c r="GD782" s="35"/>
      <c r="GE782" s="35"/>
      <c r="GF782" s="35"/>
      <c r="GG782" s="35"/>
      <c r="GH782" s="35"/>
      <c r="GI782" s="35"/>
      <c r="GJ782" s="35"/>
      <c r="GK782" s="35"/>
      <c r="GL782" s="35"/>
      <c r="GM782" s="35"/>
      <c r="GN782" s="35"/>
      <c r="GO782" s="35"/>
      <c r="GP782" s="35"/>
      <c r="GQ782" s="35"/>
      <c r="GR782" s="35"/>
      <c r="GS782" s="35"/>
      <c r="GT782" s="35"/>
      <c r="GU782" s="35"/>
      <c r="GV782" s="35"/>
      <c r="GW782" s="35"/>
      <c r="GX782" s="35"/>
      <c r="GY782" s="35"/>
      <c r="GZ782" s="35"/>
      <c r="HA782" s="35"/>
    </row>
    <row r="783" spans="1:209" s="39" customFormat="1" x14ac:dyDescent="0.25">
      <c r="A783" s="127"/>
      <c r="B783" s="150"/>
      <c r="C783" s="150"/>
      <c r="D783" s="151"/>
      <c r="E783" s="151"/>
      <c r="F783" s="151"/>
      <c r="G783" s="151"/>
      <c r="H783" s="151"/>
      <c r="I783" s="150"/>
      <c r="J783" s="127"/>
      <c r="K783" s="127"/>
      <c r="L783" s="154"/>
      <c r="M783" s="154"/>
      <c r="N783" s="154"/>
      <c r="O783" s="156"/>
      <c r="P783" s="156"/>
      <c r="Q783" s="157"/>
      <c r="R783" s="154"/>
      <c r="S783" s="154"/>
      <c r="T783" s="154"/>
      <c r="U783" s="156"/>
      <c r="V783" s="156"/>
      <c r="W783" s="127"/>
      <c r="X783" s="154"/>
      <c r="Y783" s="154"/>
      <c r="Z783" s="154"/>
      <c r="AA783" s="156"/>
      <c r="AB783" s="156"/>
      <c r="AC783" s="127"/>
      <c r="AD783" s="127"/>
      <c r="AE783" s="162"/>
      <c r="AF783" s="159"/>
      <c r="AG783" s="159"/>
      <c r="AH783" s="160"/>
      <c r="AI783" s="159"/>
      <c r="AJ783" s="159"/>
      <c r="AK783" s="159"/>
      <c r="AL783" s="160"/>
      <c r="AM783" s="159"/>
      <c r="AN783" s="159"/>
      <c r="AO783" s="159"/>
      <c r="AP783" s="44"/>
      <c r="AQ783" s="159"/>
      <c r="AR783" s="159"/>
      <c r="AS783" s="159"/>
      <c r="AT783" s="44"/>
      <c r="AU783" s="159"/>
      <c r="AV783" s="159"/>
      <c r="AW783" s="159"/>
      <c r="AX783" s="44"/>
      <c r="AY783" s="243"/>
      <c r="BA783" s="29"/>
      <c r="BB783" s="40"/>
      <c r="BC783" s="35"/>
      <c r="BD783" s="35"/>
      <c r="BE783" s="35"/>
      <c r="BF783" s="35"/>
      <c r="BG783" s="35"/>
      <c r="BH783" s="35"/>
      <c r="BI783" s="35"/>
      <c r="BJ783" s="35"/>
      <c r="BK783" s="35"/>
      <c r="BL783" s="35"/>
      <c r="BM783" s="35"/>
      <c r="BN783" s="35"/>
      <c r="BO783" s="35"/>
      <c r="BP783" s="44"/>
      <c r="BQ783" s="44"/>
      <c r="BR783" s="44"/>
      <c r="BS783" s="44"/>
      <c r="BT783" s="44"/>
      <c r="BU783" s="159"/>
      <c r="BV783" s="159"/>
      <c r="BW783" s="159"/>
      <c r="BX783" s="35"/>
      <c r="BY783" s="35"/>
      <c r="BZ783" s="35"/>
      <c r="CA783" s="35"/>
      <c r="CB783" s="35"/>
      <c r="CC783" s="35"/>
      <c r="CD783" s="35"/>
      <c r="CE783" s="35"/>
      <c r="CF783" s="35"/>
      <c r="CG783" s="35"/>
      <c r="CH783" s="35"/>
      <c r="CI783" s="35"/>
      <c r="CJ783" s="35"/>
      <c r="CK783" s="35"/>
      <c r="CL783" s="35"/>
      <c r="CM783" s="35"/>
      <c r="CN783" s="35"/>
      <c r="CO783" s="35"/>
      <c r="CP783" s="35"/>
      <c r="CQ783" s="35"/>
      <c r="CR783" s="35"/>
      <c r="CS783" s="35"/>
      <c r="CT783" s="35"/>
      <c r="CU783" s="35"/>
      <c r="CV783" s="35"/>
      <c r="CW783" s="35"/>
      <c r="CX783" s="35"/>
      <c r="CY783" s="35"/>
      <c r="CZ783" s="35"/>
      <c r="DA783" s="35"/>
      <c r="DB783" s="35"/>
      <c r="DC783" s="35"/>
      <c r="DD783" s="35"/>
      <c r="DE783" s="35"/>
      <c r="DF783" s="35"/>
      <c r="DG783" s="35"/>
      <c r="DH783" s="35"/>
      <c r="DI783" s="35"/>
      <c r="DJ783" s="35"/>
      <c r="DK783" s="35"/>
      <c r="DL783" s="35"/>
      <c r="DM783" s="35"/>
      <c r="DN783" s="35"/>
      <c r="DO783" s="35"/>
      <c r="DP783" s="35"/>
      <c r="DQ783" s="35"/>
      <c r="DR783" s="35"/>
      <c r="DS783" s="35"/>
      <c r="DT783" s="35"/>
      <c r="DU783" s="35"/>
      <c r="DV783" s="35"/>
      <c r="DW783" s="35"/>
      <c r="DX783" s="35"/>
      <c r="DY783" s="35"/>
      <c r="DZ783" s="35"/>
      <c r="EA783" s="35"/>
      <c r="EB783" s="35"/>
      <c r="EC783" s="35"/>
      <c r="ED783" s="35"/>
      <c r="EE783" s="35"/>
      <c r="EF783" s="35"/>
      <c r="EG783" s="35"/>
      <c r="EH783" s="35"/>
      <c r="EI783" s="35"/>
      <c r="EJ783" s="35"/>
      <c r="EK783" s="35"/>
      <c r="EL783" s="35"/>
      <c r="EM783" s="35"/>
      <c r="EN783" s="35"/>
      <c r="EO783" s="35"/>
      <c r="EP783" s="35"/>
      <c r="EQ783" s="35"/>
      <c r="ER783" s="35"/>
      <c r="ES783" s="35"/>
      <c r="ET783" s="35"/>
      <c r="EU783" s="35"/>
      <c r="EV783" s="35"/>
      <c r="EW783" s="35"/>
      <c r="EX783" s="35"/>
      <c r="EY783" s="35"/>
      <c r="EZ783" s="35"/>
      <c r="FA783" s="35"/>
      <c r="FB783" s="35"/>
      <c r="FC783" s="35"/>
      <c r="FD783" s="35"/>
      <c r="FE783" s="35"/>
      <c r="FF783" s="35"/>
      <c r="FG783" s="35"/>
      <c r="FH783" s="35"/>
      <c r="FI783" s="35"/>
      <c r="FJ783" s="35"/>
      <c r="FK783" s="35"/>
      <c r="FL783" s="35"/>
      <c r="FM783" s="35"/>
      <c r="FN783" s="35"/>
      <c r="FO783" s="35"/>
      <c r="FP783" s="35"/>
      <c r="FQ783" s="35"/>
      <c r="FR783" s="35"/>
      <c r="FS783" s="35"/>
      <c r="FT783" s="35"/>
      <c r="FU783" s="35"/>
      <c r="FV783" s="35"/>
      <c r="FW783" s="35"/>
      <c r="FX783" s="35"/>
      <c r="FY783" s="35"/>
      <c r="FZ783" s="35"/>
      <c r="GA783" s="35"/>
      <c r="GB783" s="35"/>
      <c r="GC783" s="35"/>
      <c r="GD783" s="35"/>
      <c r="GE783" s="35"/>
      <c r="GF783" s="35"/>
      <c r="GG783" s="35"/>
      <c r="GH783" s="35"/>
      <c r="GI783" s="35"/>
      <c r="GJ783" s="35"/>
      <c r="GK783" s="35"/>
      <c r="GL783" s="35"/>
      <c r="GM783" s="35"/>
      <c r="GN783" s="35"/>
      <c r="GO783" s="35"/>
      <c r="GP783" s="35"/>
      <c r="GQ783" s="35"/>
      <c r="GR783" s="35"/>
      <c r="GS783" s="35"/>
      <c r="GT783" s="35"/>
      <c r="GU783" s="35"/>
      <c r="GV783" s="35"/>
      <c r="GW783" s="35"/>
      <c r="GX783" s="35"/>
      <c r="GY783" s="35"/>
      <c r="GZ783" s="35"/>
      <c r="HA783" s="35"/>
    </row>
    <row r="784" spans="1:209" s="39" customFormat="1" x14ac:dyDescent="0.25">
      <c r="A784" s="127"/>
      <c r="B784" s="150"/>
      <c r="C784" s="150"/>
      <c r="D784" s="151"/>
      <c r="E784" s="151"/>
      <c r="F784" s="151"/>
      <c r="G784" s="151"/>
      <c r="H784" s="151"/>
      <c r="I784" s="150"/>
      <c r="J784" s="127"/>
      <c r="K784" s="127"/>
      <c r="L784" s="154"/>
      <c r="M784" s="154"/>
      <c r="N784" s="154"/>
      <c r="O784" s="156"/>
      <c r="P784" s="156"/>
      <c r="Q784" s="157"/>
      <c r="R784" s="154"/>
      <c r="S784" s="154"/>
      <c r="T784" s="154"/>
      <c r="U784" s="156"/>
      <c r="V784" s="156"/>
      <c r="W784" s="127"/>
      <c r="X784" s="154"/>
      <c r="Y784" s="154"/>
      <c r="Z784" s="154"/>
      <c r="AA784" s="156"/>
      <c r="AB784" s="156"/>
      <c r="AC784" s="127"/>
      <c r="AD784" s="127"/>
      <c r="AE784" s="162"/>
      <c r="AF784" s="159"/>
      <c r="AG784" s="159"/>
      <c r="AH784" s="160"/>
      <c r="AI784" s="159"/>
      <c r="AJ784" s="159"/>
      <c r="AK784" s="159"/>
      <c r="AL784" s="160"/>
      <c r="AM784" s="159"/>
      <c r="AN784" s="159"/>
      <c r="AO784" s="159"/>
      <c r="AP784" s="44"/>
      <c r="AQ784" s="159"/>
      <c r="AR784" s="159"/>
      <c r="AS784" s="159"/>
      <c r="AT784" s="44"/>
      <c r="AU784" s="159"/>
      <c r="AV784" s="159"/>
      <c r="AW784" s="159"/>
      <c r="AX784" s="44"/>
      <c r="AY784" s="243"/>
      <c r="BA784" s="29"/>
      <c r="BB784" s="40"/>
      <c r="BC784" s="35"/>
      <c r="BD784" s="35"/>
      <c r="BE784" s="35"/>
      <c r="BF784" s="35"/>
      <c r="BG784" s="35"/>
      <c r="BH784" s="35"/>
      <c r="BI784" s="35"/>
      <c r="BJ784" s="35"/>
      <c r="BK784" s="35"/>
      <c r="BL784" s="35"/>
      <c r="BM784" s="35"/>
      <c r="BN784" s="35"/>
      <c r="BO784" s="35"/>
      <c r="BP784" s="44"/>
      <c r="BQ784" s="44"/>
      <c r="BR784" s="44"/>
      <c r="BS784" s="44"/>
      <c r="BT784" s="44"/>
      <c r="BU784" s="159"/>
      <c r="BV784" s="159"/>
      <c r="BW784" s="159"/>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5"/>
      <c r="FJ784" s="35"/>
      <c r="FK784" s="35"/>
      <c r="FL784" s="35"/>
      <c r="FM784" s="35"/>
      <c r="FN784" s="35"/>
      <c r="FO784" s="35"/>
      <c r="FP784" s="35"/>
      <c r="FQ784" s="35"/>
      <c r="FR784" s="35"/>
      <c r="FS784" s="35"/>
      <c r="FT784" s="35"/>
      <c r="FU784" s="35"/>
      <c r="FV784" s="35"/>
      <c r="FW784" s="35"/>
      <c r="FX784" s="35"/>
      <c r="FY784" s="35"/>
      <c r="FZ784" s="35"/>
      <c r="GA784" s="35"/>
      <c r="GB784" s="35"/>
      <c r="GC784" s="35"/>
      <c r="GD784" s="35"/>
      <c r="GE784" s="35"/>
      <c r="GF784" s="35"/>
      <c r="GG784" s="35"/>
      <c r="GH784" s="35"/>
      <c r="GI784" s="35"/>
      <c r="GJ784" s="35"/>
      <c r="GK784" s="35"/>
      <c r="GL784" s="35"/>
      <c r="GM784" s="35"/>
      <c r="GN784" s="35"/>
      <c r="GO784" s="35"/>
      <c r="GP784" s="35"/>
      <c r="GQ784" s="35"/>
      <c r="GR784" s="35"/>
      <c r="GS784" s="35"/>
      <c r="GT784" s="35"/>
      <c r="GU784" s="35"/>
      <c r="GV784" s="35"/>
      <c r="GW784" s="35"/>
      <c r="GX784" s="35"/>
      <c r="GY784" s="35"/>
      <c r="GZ784" s="35"/>
      <c r="HA784" s="35"/>
    </row>
    <row r="785" spans="1:209" s="39" customFormat="1" x14ac:dyDescent="0.25">
      <c r="A785" s="127"/>
      <c r="B785" s="150"/>
      <c r="C785" s="150"/>
      <c r="D785" s="151"/>
      <c r="E785" s="151"/>
      <c r="F785" s="151"/>
      <c r="G785" s="151"/>
      <c r="H785" s="151"/>
      <c r="I785" s="150"/>
      <c r="J785" s="127"/>
      <c r="K785" s="127"/>
      <c r="L785" s="154"/>
      <c r="M785" s="154"/>
      <c r="N785" s="154"/>
      <c r="O785" s="156"/>
      <c r="P785" s="156"/>
      <c r="Q785" s="157"/>
      <c r="R785" s="154"/>
      <c r="S785" s="154"/>
      <c r="T785" s="154"/>
      <c r="U785" s="156"/>
      <c r="V785" s="156"/>
      <c r="W785" s="127"/>
      <c r="X785" s="154"/>
      <c r="Y785" s="154"/>
      <c r="Z785" s="154"/>
      <c r="AA785" s="156"/>
      <c r="AB785" s="156"/>
      <c r="AC785" s="127"/>
      <c r="AD785" s="127"/>
      <c r="AE785" s="162"/>
      <c r="AF785" s="159"/>
      <c r="AG785" s="159"/>
      <c r="AH785" s="160"/>
      <c r="AI785" s="159"/>
      <c r="AJ785" s="159"/>
      <c r="AK785" s="159"/>
      <c r="AL785" s="160"/>
      <c r="AM785" s="159"/>
      <c r="AN785" s="159"/>
      <c r="AO785" s="159"/>
      <c r="AP785" s="44"/>
      <c r="AQ785" s="159"/>
      <c r="AR785" s="159"/>
      <c r="AS785" s="159"/>
      <c r="AT785" s="44"/>
      <c r="AU785" s="159"/>
      <c r="AV785" s="159"/>
      <c r="AW785" s="159"/>
      <c r="AX785" s="44"/>
      <c r="AY785" s="243"/>
      <c r="BA785" s="29"/>
      <c r="BB785" s="40"/>
      <c r="BC785" s="35"/>
      <c r="BD785" s="35"/>
      <c r="BE785" s="35"/>
      <c r="BF785" s="35"/>
      <c r="BG785" s="35"/>
      <c r="BH785" s="35"/>
      <c r="BI785" s="35"/>
      <c r="BJ785" s="35"/>
      <c r="BK785" s="35"/>
      <c r="BL785" s="35"/>
      <c r="BM785" s="35"/>
      <c r="BN785" s="35"/>
      <c r="BO785" s="35"/>
      <c r="BP785" s="44"/>
      <c r="BQ785" s="44"/>
      <c r="BR785" s="44"/>
      <c r="BS785" s="44"/>
      <c r="BT785" s="44"/>
      <c r="BU785" s="159"/>
      <c r="BV785" s="159"/>
      <c r="BW785" s="159"/>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c r="FY785" s="35"/>
      <c r="FZ785" s="35"/>
      <c r="GA785" s="35"/>
      <c r="GB785" s="35"/>
      <c r="GC785" s="35"/>
      <c r="GD785" s="35"/>
      <c r="GE785" s="35"/>
      <c r="GF785" s="35"/>
      <c r="GG785" s="35"/>
      <c r="GH785" s="35"/>
      <c r="GI785" s="35"/>
      <c r="GJ785" s="35"/>
      <c r="GK785" s="35"/>
      <c r="GL785" s="35"/>
      <c r="GM785" s="35"/>
      <c r="GN785" s="35"/>
      <c r="GO785" s="35"/>
      <c r="GP785" s="35"/>
      <c r="GQ785" s="35"/>
      <c r="GR785" s="35"/>
      <c r="GS785" s="35"/>
      <c r="GT785" s="35"/>
      <c r="GU785" s="35"/>
      <c r="GV785" s="35"/>
      <c r="GW785" s="35"/>
      <c r="GX785" s="35"/>
      <c r="GY785" s="35"/>
      <c r="GZ785" s="35"/>
      <c r="HA785" s="35"/>
    </row>
    <row r="786" spans="1:209" s="39" customFormat="1" x14ac:dyDescent="0.25">
      <c r="A786" s="127"/>
      <c r="B786" s="150"/>
      <c r="C786" s="150"/>
      <c r="D786" s="151"/>
      <c r="E786" s="151"/>
      <c r="F786" s="151"/>
      <c r="G786" s="151"/>
      <c r="H786" s="151"/>
      <c r="I786" s="150"/>
      <c r="J786" s="127"/>
      <c r="K786" s="127"/>
      <c r="L786" s="154"/>
      <c r="M786" s="154"/>
      <c r="N786" s="154"/>
      <c r="O786" s="156"/>
      <c r="P786" s="156"/>
      <c r="Q786" s="157"/>
      <c r="R786" s="154"/>
      <c r="S786" s="154"/>
      <c r="T786" s="154"/>
      <c r="U786" s="156"/>
      <c r="V786" s="156"/>
      <c r="W786" s="127"/>
      <c r="X786" s="154"/>
      <c r="Y786" s="154"/>
      <c r="Z786" s="154"/>
      <c r="AA786" s="156"/>
      <c r="AB786" s="156"/>
      <c r="AC786" s="127"/>
      <c r="AD786" s="127"/>
      <c r="AE786" s="162"/>
      <c r="AF786" s="159"/>
      <c r="AG786" s="159"/>
      <c r="AH786" s="160"/>
      <c r="AI786" s="159"/>
      <c r="AJ786" s="159"/>
      <c r="AK786" s="159"/>
      <c r="AL786" s="160"/>
      <c r="AM786" s="159"/>
      <c r="AN786" s="159"/>
      <c r="AO786" s="159"/>
      <c r="AP786" s="44"/>
      <c r="AQ786" s="159"/>
      <c r="AR786" s="159"/>
      <c r="AS786" s="159"/>
      <c r="AT786" s="44"/>
      <c r="AU786" s="159"/>
      <c r="AV786" s="159"/>
      <c r="AW786" s="159"/>
      <c r="AX786" s="44"/>
      <c r="AY786" s="243"/>
      <c r="BA786" s="29"/>
      <c r="BB786" s="40"/>
      <c r="BC786" s="35"/>
      <c r="BD786" s="35"/>
      <c r="BE786" s="35"/>
      <c r="BF786" s="35"/>
      <c r="BG786" s="35"/>
      <c r="BH786" s="35"/>
      <c r="BI786" s="35"/>
      <c r="BJ786" s="35"/>
      <c r="BK786" s="35"/>
      <c r="BL786" s="35"/>
      <c r="BM786" s="35"/>
      <c r="BN786" s="35"/>
      <c r="BO786" s="35"/>
      <c r="BP786" s="44"/>
      <c r="BQ786" s="44"/>
      <c r="BR786" s="44"/>
      <c r="BS786" s="44"/>
      <c r="BT786" s="44"/>
      <c r="BU786" s="159"/>
      <c r="BV786" s="159"/>
      <c r="BW786" s="159"/>
      <c r="BX786" s="35"/>
      <c r="BY786" s="35"/>
      <c r="BZ786" s="35"/>
      <c r="CA786" s="35"/>
      <c r="CB786" s="35"/>
      <c r="CC786" s="35"/>
      <c r="CD786" s="35"/>
      <c r="CE786" s="35"/>
      <c r="CF786" s="35"/>
      <c r="CG786" s="35"/>
      <c r="CH786" s="35"/>
      <c r="CI786" s="35"/>
      <c r="CJ786" s="35"/>
      <c r="CK786" s="35"/>
      <c r="CL786" s="35"/>
      <c r="CM786" s="35"/>
      <c r="CN786" s="35"/>
      <c r="CO786" s="35"/>
      <c r="CP786" s="35"/>
      <c r="CQ786" s="35"/>
      <c r="CR786" s="35"/>
      <c r="CS786" s="35"/>
      <c r="CT786" s="35"/>
      <c r="CU786" s="35"/>
      <c r="CV786" s="35"/>
      <c r="CW786" s="35"/>
      <c r="CX786" s="35"/>
      <c r="CY786" s="35"/>
      <c r="CZ786" s="35"/>
      <c r="DA786" s="35"/>
      <c r="DB786" s="35"/>
      <c r="DC786" s="35"/>
      <c r="DD786" s="35"/>
      <c r="DE786" s="35"/>
      <c r="DF786" s="35"/>
      <c r="DG786" s="35"/>
      <c r="DH786" s="35"/>
      <c r="DI786" s="35"/>
      <c r="DJ786" s="35"/>
      <c r="DK786" s="35"/>
      <c r="DL786" s="35"/>
      <c r="DM786" s="35"/>
      <c r="DN786" s="35"/>
      <c r="DO786" s="35"/>
      <c r="DP786" s="35"/>
      <c r="DQ786" s="35"/>
      <c r="DR786" s="35"/>
      <c r="DS786" s="35"/>
      <c r="DT786" s="35"/>
      <c r="DU786" s="35"/>
      <c r="DV786" s="35"/>
      <c r="DW786" s="35"/>
      <c r="DX786" s="35"/>
      <c r="DY786" s="35"/>
      <c r="DZ786" s="35"/>
      <c r="EA786" s="35"/>
      <c r="EB786" s="35"/>
      <c r="EC786" s="35"/>
      <c r="ED786" s="35"/>
      <c r="EE786" s="35"/>
      <c r="EF786" s="35"/>
      <c r="EG786" s="35"/>
      <c r="EH786" s="35"/>
      <c r="EI786" s="35"/>
      <c r="EJ786" s="35"/>
      <c r="EK786" s="35"/>
      <c r="EL786" s="35"/>
      <c r="EM786" s="35"/>
      <c r="EN786" s="35"/>
      <c r="EO786" s="35"/>
      <c r="EP786" s="35"/>
      <c r="EQ786" s="35"/>
      <c r="ER786" s="35"/>
      <c r="ES786" s="35"/>
      <c r="ET786" s="35"/>
      <c r="EU786" s="35"/>
      <c r="EV786" s="35"/>
      <c r="EW786" s="35"/>
      <c r="EX786" s="35"/>
      <c r="EY786" s="35"/>
      <c r="EZ786" s="35"/>
      <c r="FA786" s="35"/>
      <c r="FB786" s="35"/>
      <c r="FC786" s="35"/>
      <c r="FD786" s="35"/>
      <c r="FE786" s="35"/>
      <c r="FF786" s="35"/>
      <c r="FG786" s="35"/>
      <c r="FH786" s="35"/>
      <c r="FI786" s="35"/>
      <c r="FJ786" s="35"/>
      <c r="FK786" s="35"/>
      <c r="FL786" s="35"/>
      <c r="FM786" s="35"/>
      <c r="FN786" s="35"/>
      <c r="FO786" s="35"/>
      <c r="FP786" s="35"/>
      <c r="FQ786" s="35"/>
      <c r="FR786" s="35"/>
      <c r="FS786" s="35"/>
      <c r="FT786" s="35"/>
      <c r="FU786" s="35"/>
      <c r="FV786" s="35"/>
      <c r="FW786" s="35"/>
      <c r="FX786" s="35"/>
      <c r="FY786" s="35"/>
      <c r="FZ786" s="35"/>
      <c r="GA786" s="35"/>
      <c r="GB786" s="35"/>
      <c r="GC786" s="35"/>
      <c r="GD786" s="35"/>
      <c r="GE786" s="35"/>
      <c r="GF786" s="35"/>
      <c r="GG786" s="35"/>
      <c r="GH786" s="35"/>
      <c r="GI786" s="35"/>
      <c r="GJ786" s="35"/>
      <c r="GK786" s="35"/>
      <c r="GL786" s="35"/>
      <c r="GM786" s="35"/>
      <c r="GN786" s="35"/>
      <c r="GO786" s="35"/>
      <c r="GP786" s="35"/>
      <c r="GQ786" s="35"/>
      <c r="GR786" s="35"/>
      <c r="GS786" s="35"/>
      <c r="GT786" s="35"/>
      <c r="GU786" s="35"/>
      <c r="GV786" s="35"/>
      <c r="GW786" s="35"/>
      <c r="GX786" s="35"/>
      <c r="GY786" s="35"/>
      <c r="GZ786" s="35"/>
      <c r="HA786" s="35"/>
    </row>
    <row r="787" spans="1:209" s="39" customFormat="1" x14ac:dyDescent="0.25">
      <c r="A787" s="127"/>
      <c r="B787" s="150"/>
      <c r="C787" s="150"/>
      <c r="D787" s="151"/>
      <c r="E787" s="151"/>
      <c r="F787" s="151"/>
      <c r="G787" s="151"/>
      <c r="H787" s="151"/>
      <c r="I787" s="150"/>
      <c r="J787" s="127"/>
      <c r="K787" s="127"/>
      <c r="L787" s="154"/>
      <c r="M787" s="154"/>
      <c r="N787" s="154"/>
      <c r="O787" s="156"/>
      <c r="P787" s="156"/>
      <c r="Q787" s="157"/>
      <c r="R787" s="154"/>
      <c r="S787" s="154"/>
      <c r="T787" s="154"/>
      <c r="U787" s="156"/>
      <c r="V787" s="156"/>
      <c r="W787" s="127"/>
      <c r="X787" s="154"/>
      <c r="Y787" s="154"/>
      <c r="Z787" s="154"/>
      <c r="AA787" s="156"/>
      <c r="AB787" s="156"/>
      <c r="AC787" s="127"/>
      <c r="AD787" s="127"/>
      <c r="AE787" s="162"/>
      <c r="AF787" s="159"/>
      <c r="AG787" s="159"/>
      <c r="AH787" s="160"/>
      <c r="AI787" s="159"/>
      <c r="AJ787" s="159"/>
      <c r="AK787" s="159"/>
      <c r="AL787" s="160"/>
      <c r="AM787" s="159"/>
      <c r="AN787" s="159"/>
      <c r="AO787" s="159"/>
      <c r="AP787" s="44"/>
      <c r="AQ787" s="159"/>
      <c r="AR787" s="159"/>
      <c r="AS787" s="159"/>
      <c r="AT787" s="44"/>
      <c r="AU787" s="159"/>
      <c r="AV787" s="159"/>
      <c r="AW787" s="159"/>
      <c r="AX787" s="44"/>
      <c r="AY787" s="243"/>
      <c r="BA787" s="29"/>
      <c r="BB787" s="40"/>
      <c r="BC787" s="35"/>
      <c r="BD787" s="35"/>
      <c r="BE787" s="35"/>
      <c r="BF787" s="35"/>
      <c r="BG787" s="35"/>
      <c r="BH787" s="35"/>
      <c r="BI787" s="35"/>
      <c r="BJ787" s="35"/>
      <c r="BK787" s="35"/>
      <c r="BL787" s="35"/>
      <c r="BM787" s="35"/>
      <c r="BN787" s="35"/>
      <c r="BO787" s="35"/>
      <c r="BP787" s="44"/>
      <c r="BQ787" s="44"/>
      <c r="BR787" s="44"/>
      <c r="BS787" s="44"/>
      <c r="BT787" s="44"/>
      <c r="BU787" s="159"/>
      <c r="BV787" s="159"/>
      <c r="BW787" s="159"/>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5"/>
      <c r="FJ787" s="35"/>
      <c r="FK787" s="35"/>
      <c r="FL787" s="35"/>
      <c r="FM787" s="35"/>
      <c r="FN787" s="35"/>
      <c r="FO787" s="35"/>
      <c r="FP787" s="35"/>
      <c r="FQ787" s="35"/>
      <c r="FR787" s="35"/>
      <c r="FS787" s="35"/>
      <c r="FT787" s="35"/>
      <c r="FU787" s="35"/>
      <c r="FV787" s="35"/>
      <c r="FW787" s="35"/>
      <c r="FX787" s="35"/>
      <c r="FY787" s="35"/>
      <c r="FZ787" s="35"/>
      <c r="GA787" s="35"/>
      <c r="GB787" s="35"/>
      <c r="GC787" s="35"/>
      <c r="GD787" s="35"/>
      <c r="GE787" s="35"/>
      <c r="GF787" s="35"/>
      <c r="GG787" s="35"/>
      <c r="GH787" s="35"/>
      <c r="GI787" s="35"/>
      <c r="GJ787" s="35"/>
      <c r="GK787" s="35"/>
      <c r="GL787" s="35"/>
      <c r="GM787" s="35"/>
      <c r="GN787" s="35"/>
      <c r="GO787" s="35"/>
      <c r="GP787" s="35"/>
      <c r="GQ787" s="35"/>
      <c r="GR787" s="35"/>
      <c r="GS787" s="35"/>
      <c r="GT787" s="35"/>
      <c r="GU787" s="35"/>
      <c r="GV787" s="35"/>
      <c r="GW787" s="35"/>
      <c r="GX787" s="35"/>
      <c r="GY787" s="35"/>
      <c r="GZ787" s="35"/>
      <c r="HA787" s="35"/>
    </row>
    <row r="788" spans="1:209" s="39" customFormat="1" x14ac:dyDescent="0.25">
      <c r="A788" s="127"/>
      <c r="B788" s="150"/>
      <c r="C788" s="150"/>
      <c r="D788" s="151"/>
      <c r="E788" s="151"/>
      <c r="F788" s="151"/>
      <c r="G788" s="151"/>
      <c r="H788" s="151"/>
      <c r="I788" s="150"/>
      <c r="J788" s="127"/>
      <c r="K788" s="127"/>
      <c r="L788" s="154"/>
      <c r="M788" s="154"/>
      <c r="N788" s="154"/>
      <c r="O788" s="156"/>
      <c r="P788" s="156"/>
      <c r="Q788" s="157"/>
      <c r="R788" s="154"/>
      <c r="S788" s="154"/>
      <c r="T788" s="154"/>
      <c r="U788" s="156"/>
      <c r="V788" s="156"/>
      <c r="W788" s="127"/>
      <c r="X788" s="154"/>
      <c r="Y788" s="154"/>
      <c r="Z788" s="154"/>
      <c r="AA788" s="156"/>
      <c r="AB788" s="156"/>
      <c r="AC788" s="127"/>
      <c r="AD788" s="127"/>
      <c r="AE788" s="162"/>
      <c r="AF788" s="159"/>
      <c r="AG788" s="159"/>
      <c r="AH788" s="160"/>
      <c r="AI788" s="159"/>
      <c r="AJ788" s="159"/>
      <c r="AK788" s="159"/>
      <c r="AL788" s="160"/>
      <c r="AM788" s="159"/>
      <c r="AN788" s="159"/>
      <c r="AO788" s="159"/>
      <c r="AP788" s="44"/>
      <c r="AQ788" s="159"/>
      <c r="AR788" s="159"/>
      <c r="AS788" s="159"/>
      <c r="AT788" s="44"/>
      <c r="AU788" s="159"/>
      <c r="AV788" s="159"/>
      <c r="AW788" s="159"/>
      <c r="AX788" s="44"/>
      <c r="AY788" s="243"/>
      <c r="BA788" s="29"/>
      <c r="BB788" s="40"/>
      <c r="BC788" s="35"/>
      <c r="BD788" s="35"/>
      <c r="BE788" s="35"/>
      <c r="BF788" s="35"/>
      <c r="BG788" s="35"/>
      <c r="BH788" s="35"/>
      <c r="BI788" s="35"/>
      <c r="BJ788" s="35"/>
      <c r="BK788" s="35"/>
      <c r="BL788" s="35"/>
      <c r="BM788" s="35"/>
      <c r="BN788" s="35"/>
      <c r="BO788" s="35"/>
      <c r="BP788" s="44"/>
      <c r="BQ788" s="44"/>
      <c r="BR788" s="44"/>
      <c r="BS788" s="44"/>
      <c r="BT788" s="44"/>
      <c r="BU788" s="159"/>
      <c r="BV788" s="159"/>
      <c r="BW788" s="159"/>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5"/>
      <c r="FJ788" s="35"/>
      <c r="FK788" s="35"/>
      <c r="FL788" s="35"/>
      <c r="FM788" s="35"/>
      <c r="FN788" s="35"/>
      <c r="FO788" s="35"/>
      <c r="FP788" s="35"/>
      <c r="FQ788" s="35"/>
      <c r="FR788" s="35"/>
      <c r="FS788" s="35"/>
      <c r="FT788" s="35"/>
      <c r="FU788" s="35"/>
      <c r="FV788" s="35"/>
      <c r="FW788" s="35"/>
      <c r="FX788" s="35"/>
      <c r="FY788" s="35"/>
      <c r="FZ788" s="35"/>
      <c r="GA788" s="35"/>
      <c r="GB788" s="35"/>
      <c r="GC788" s="35"/>
      <c r="GD788" s="35"/>
      <c r="GE788" s="35"/>
      <c r="GF788" s="35"/>
      <c r="GG788" s="35"/>
      <c r="GH788" s="35"/>
      <c r="GI788" s="35"/>
      <c r="GJ788" s="35"/>
      <c r="GK788" s="35"/>
      <c r="GL788" s="35"/>
      <c r="GM788" s="35"/>
      <c r="GN788" s="35"/>
      <c r="GO788" s="35"/>
      <c r="GP788" s="35"/>
      <c r="GQ788" s="35"/>
      <c r="GR788" s="35"/>
      <c r="GS788" s="35"/>
      <c r="GT788" s="35"/>
      <c r="GU788" s="35"/>
      <c r="GV788" s="35"/>
      <c r="GW788" s="35"/>
      <c r="GX788" s="35"/>
      <c r="GY788" s="35"/>
      <c r="GZ788" s="35"/>
      <c r="HA788" s="35"/>
    </row>
    <row r="789" spans="1:209" s="39" customFormat="1" x14ac:dyDescent="0.25">
      <c r="A789" s="127"/>
      <c r="B789" s="150"/>
      <c r="C789" s="150"/>
      <c r="D789" s="151"/>
      <c r="E789" s="151"/>
      <c r="F789" s="151"/>
      <c r="G789" s="151"/>
      <c r="H789" s="151"/>
      <c r="I789" s="150"/>
      <c r="J789" s="127"/>
      <c r="K789" s="127"/>
      <c r="L789" s="154"/>
      <c r="M789" s="154"/>
      <c r="N789" s="154"/>
      <c r="O789" s="156"/>
      <c r="P789" s="156"/>
      <c r="Q789" s="157"/>
      <c r="R789" s="154"/>
      <c r="S789" s="154"/>
      <c r="T789" s="154"/>
      <c r="U789" s="156"/>
      <c r="V789" s="156"/>
      <c r="W789" s="127"/>
      <c r="X789" s="154"/>
      <c r="Y789" s="154"/>
      <c r="Z789" s="154"/>
      <c r="AA789" s="156"/>
      <c r="AB789" s="156"/>
      <c r="AC789" s="127"/>
      <c r="AD789" s="127"/>
      <c r="AE789" s="162"/>
      <c r="AF789" s="159"/>
      <c r="AG789" s="159"/>
      <c r="AH789" s="160"/>
      <c r="AI789" s="159"/>
      <c r="AJ789" s="159"/>
      <c r="AK789" s="159"/>
      <c r="AL789" s="160"/>
      <c r="AM789" s="159"/>
      <c r="AN789" s="159"/>
      <c r="AO789" s="159"/>
      <c r="AP789" s="44"/>
      <c r="AQ789" s="159"/>
      <c r="AR789" s="159"/>
      <c r="AS789" s="159"/>
      <c r="AT789" s="44"/>
      <c r="AU789" s="159"/>
      <c r="AV789" s="159"/>
      <c r="AW789" s="159"/>
      <c r="AX789" s="44"/>
      <c r="AY789" s="243"/>
      <c r="BA789" s="29"/>
      <c r="BB789" s="40"/>
      <c r="BC789" s="35"/>
      <c r="BD789" s="35"/>
      <c r="BE789" s="35"/>
      <c r="BF789" s="35"/>
      <c r="BG789" s="35"/>
      <c r="BH789" s="35"/>
      <c r="BI789" s="35"/>
      <c r="BJ789" s="35"/>
      <c r="BK789" s="35"/>
      <c r="BL789" s="35"/>
      <c r="BM789" s="35"/>
      <c r="BN789" s="35"/>
      <c r="BO789" s="35"/>
      <c r="BP789" s="44"/>
      <c r="BQ789" s="44"/>
      <c r="BR789" s="44"/>
      <c r="BS789" s="44"/>
      <c r="BT789" s="44"/>
      <c r="BU789" s="159"/>
      <c r="BV789" s="159"/>
      <c r="BW789" s="159"/>
      <c r="BX789" s="35"/>
      <c r="BY789" s="35"/>
      <c r="BZ789" s="35"/>
      <c r="CA789" s="35"/>
      <c r="CB789" s="35"/>
      <c r="CC789" s="35"/>
      <c r="CD789" s="35"/>
      <c r="CE789" s="35"/>
      <c r="CF789" s="35"/>
      <c r="CG789" s="35"/>
      <c r="CH789" s="35"/>
      <c r="CI789" s="35"/>
      <c r="CJ789" s="35"/>
      <c r="CK789" s="35"/>
      <c r="CL789" s="35"/>
      <c r="CM789" s="35"/>
      <c r="CN789" s="35"/>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c r="EK789" s="35"/>
      <c r="EL789" s="35"/>
      <c r="EM789" s="35"/>
      <c r="EN789" s="35"/>
      <c r="EO789" s="35"/>
      <c r="EP789" s="35"/>
      <c r="EQ789" s="35"/>
      <c r="ER789" s="35"/>
      <c r="ES789" s="35"/>
      <c r="ET789" s="35"/>
      <c r="EU789" s="35"/>
      <c r="EV789" s="35"/>
      <c r="EW789" s="35"/>
      <c r="EX789" s="35"/>
      <c r="EY789" s="35"/>
      <c r="EZ789" s="35"/>
      <c r="FA789" s="35"/>
      <c r="FB789" s="35"/>
      <c r="FC789" s="35"/>
      <c r="FD789" s="35"/>
      <c r="FE789" s="35"/>
      <c r="FF789" s="35"/>
      <c r="FG789" s="35"/>
      <c r="FH789" s="35"/>
      <c r="FI789" s="35"/>
      <c r="FJ789" s="35"/>
      <c r="FK789" s="35"/>
      <c r="FL789" s="35"/>
      <c r="FM789" s="35"/>
      <c r="FN789" s="35"/>
      <c r="FO789" s="35"/>
      <c r="FP789" s="35"/>
      <c r="FQ789" s="35"/>
      <c r="FR789" s="35"/>
      <c r="FS789" s="35"/>
      <c r="FT789" s="35"/>
      <c r="FU789" s="35"/>
      <c r="FV789" s="35"/>
      <c r="FW789" s="35"/>
      <c r="FX789" s="35"/>
      <c r="FY789" s="35"/>
      <c r="FZ789" s="35"/>
      <c r="GA789" s="35"/>
      <c r="GB789" s="35"/>
      <c r="GC789" s="35"/>
      <c r="GD789" s="35"/>
      <c r="GE789" s="35"/>
      <c r="GF789" s="35"/>
      <c r="GG789" s="35"/>
      <c r="GH789" s="35"/>
      <c r="GI789" s="35"/>
      <c r="GJ789" s="35"/>
      <c r="GK789" s="35"/>
      <c r="GL789" s="35"/>
      <c r="GM789" s="35"/>
      <c r="GN789" s="35"/>
      <c r="GO789" s="35"/>
      <c r="GP789" s="35"/>
      <c r="GQ789" s="35"/>
      <c r="GR789" s="35"/>
      <c r="GS789" s="35"/>
      <c r="GT789" s="35"/>
      <c r="GU789" s="35"/>
      <c r="GV789" s="35"/>
      <c r="GW789" s="35"/>
      <c r="GX789" s="35"/>
      <c r="GY789" s="35"/>
      <c r="GZ789" s="35"/>
      <c r="HA789" s="35"/>
    </row>
    <row r="790" spans="1:209" s="39" customFormat="1" x14ac:dyDescent="0.25">
      <c r="A790" s="127"/>
      <c r="B790" s="150"/>
      <c r="C790" s="150"/>
      <c r="D790" s="151"/>
      <c r="E790" s="151"/>
      <c r="F790" s="151"/>
      <c r="G790" s="151"/>
      <c r="H790" s="151"/>
      <c r="I790" s="150"/>
      <c r="J790" s="127"/>
      <c r="K790" s="127"/>
      <c r="L790" s="154"/>
      <c r="M790" s="154"/>
      <c r="N790" s="154"/>
      <c r="O790" s="156"/>
      <c r="P790" s="156"/>
      <c r="Q790" s="157"/>
      <c r="R790" s="154"/>
      <c r="S790" s="154"/>
      <c r="T790" s="154"/>
      <c r="U790" s="156"/>
      <c r="V790" s="156"/>
      <c r="W790" s="127"/>
      <c r="X790" s="154"/>
      <c r="Y790" s="154"/>
      <c r="Z790" s="154"/>
      <c r="AA790" s="156"/>
      <c r="AB790" s="156"/>
      <c r="AC790" s="127"/>
      <c r="AD790" s="127"/>
      <c r="AE790" s="162"/>
      <c r="AF790" s="159"/>
      <c r="AG790" s="159"/>
      <c r="AH790" s="160"/>
      <c r="AI790" s="159"/>
      <c r="AJ790" s="159"/>
      <c r="AK790" s="159"/>
      <c r="AL790" s="160"/>
      <c r="AM790" s="159"/>
      <c r="AN790" s="159"/>
      <c r="AO790" s="159"/>
      <c r="AP790" s="44"/>
      <c r="AQ790" s="159"/>
      <c r="AR790" s="159"/>
      <c r="AS790" s="159"/>
      <c r="AT790" s="44"/>
      <c r="AU790" s="159"/>
      <c r="AV790" s="159"/>
      <c r="AW790" s="159"/>
      <c r="AX790" s="44"/>
      <c r="AY790" s="243"/>
      <c r="BA790" s="29"/>
      <c r="BB790" s="40"/>
      <c r="BC790" s="35"/>
      <c r="BD790" s="35"/>
      <c r="BE790" s="35"/>
      <c r="BF790" s="35"/>
      <c r="BG790" s="35"/>
      <c r="BH790" s="35"/>
      <c r="BI790" s="35"/>
      <c r="BJ790" s="35"/>
      <c r="BK790" s="35"/>
      <c r="BL790" s="35"/>
      <c r="BM790" s="35"/>
      <c r="BN790" s="35"/>
      <c r="BO790" s="35"/>
      <c r="BP790" s="44"/>
      <c r="BQ790" s="44"/>
      <c r="BR790" s="44"/>
      <c r="BS790" s="44"/>
      <c r="BT790" s="44"/>
      <c r="BU790" s="159"/>
      <c r="BV790" s="159"/>
      <c r="BW790" s="159"/>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5"/>
      <c r="FO790" s="35"/>
      <c r="FP790" s="35"/>
      <c r="FQ790" s="35"/>
      <c r="FR790" s="35"/>
      <c r="FS790" s="35"/>
      <c r="FT790" s="35"/>
      <c r="FU790" s="35"/>
      <c r="FV790" s="35"/>
      <c r="FW790" s="35"/>
      <c r="FX790" s="35"/>
      <c r="FY790" s="35"/>
      <c r="FZ790" s="35"/>
      <c r="GA790" s="35"/>
      <c r="GB790" s="35"/>
      <c r="GC790" s="35"/>
      <c r="GD790" s="35"/>
      <c r="GE790" s="35"/>
      <c r="GF790" s="35"/>
      <c r="GG790" s="35"/>
      <c r="GH790" s="35"/>
      <c r="GI790" s="35"/>
      <c r="GJ790" s="35"/>
      <c r="GK790" s="35"/>
      <c r="GL790" s="35"/>
      <c r="GM790" s="35"/>
      <c r="GN790" s="35"/>
      <c r="GO790" s="35"/>
      <c r="GP790" s="35"/>
      <c r="GQ790" s="35"/>
      <c r="GR790" s="35"/>
      <c r="GS790" s="35"/>
      <c r="GT790" s="35"/>
      <c r="GU790" s="35"/>
      <c r="GV790" s="35"/>
      <c r="GW790" s="35"/>
      <c r="GX790" s="35"/>
      <c r="GY790" s="35"/>
      <c r="GZ790" s="35"/>
      <c r="HA790" s="35"/>
    </row>
    <row r="791" spans="1:209" s="39" customFormat="1" x14ac:dyDescent="0.25">
      <c r="A791" s="127"/>
      <c r="B791" s="150"/>
      <c r="C791" s="150"/>
      <c r="D791" s="151"/>
      <c r="E791" s="151"/>
      <c r="F791" s="151"/>
      <c r="G791" s="151"/>
      <c r="H791" s="151"/>
      <c r="I791" s="150"/>
      <c r="J791" s="127"/>
      <c r="K791" s="127"/>
      <c r="L791" s="154"/>
      <c r="M791" s="154"/>
      <c r="N791" s="154"/>
      <c r="O791" s="156"/>
      <c r="P791" s="156"/>
      <c r="Q791" s="157"/>
      <c r="R791" s="154"/>
      <c r="S791" s="154"/>
      <c r="T791" s="154"/>
      <c r="U791" s="156"/>
      <c r="V791" s="156"/>
      <c r="W791" s="127"/>
      <c r="X791" s="154"/>
      <c r="Y791" s="154"/>
      <c r="Z791" s="154"/>
      <c r="AA791" s="156"/>
      <c r="AB791" s="156"/>
      <c r="AC791" s="127"/>
      <c r="AD791" s="127"/>
      <c r="AE791" s="162"/>
      <c r="AF791" s="159"/>
      <c r="AG791" s="159"/>
      <c r="AH791" s="160"/>
      <c r="AI791" s="159"/>
      <c r="AJ791" s="159"/>
      <c r="AK791" s="159"/>
      <c r="AL791" s="160"/>
      <c r="AM791" s="159"/>
      <c r="AN791" s="159"/>
      <c r="AO791" s="159"/>
      <c r="AP791" s="44"/>
      <c r="AQ791" s="159"/>
      <c r="AR791" s="159"/>
      <c r="AS791" s="159"/>
      <c r="AT791" s="44"/>
      <c r="AU791" s="159"/>
      <c r="AV791" s="159"/>
      <c r="AW791" s="159"/>
      <c r="AX791" s="44"/>
      <c r="AY791" s="243"/>
      <c r="BA791" s="29"/>
      <c r="BB791" s="40"/>
      <c r="BC791" s="35"/>
      <c r="BD791" s="35"/>
      <c r="BE791" s="35"/>
      <c r="BF791" s="35"/>
      <c r="BG791" s="35"/>
      <c r="BH791" s="35"/>
      <c r="BI791" s="35"/>
      <c r="BJ791" s="35"/>
      <c r="BK791" s="35"/>
      <c r="BL791" s="35"/>
      <c r="BM791" s="35"/>
      <c r="BN791" s="35"/>
      <c r="BO791" s="35"/>
      <c r="BP791" s="44"/>
      <c r="BQ791" s="44"/>
      <c r="BR791" s="44"/>
      <c r="BS791" s="44"/>
      <c r="BT791" s="44"/>
      <c r="BU791" s="159"/>
      <c r="BV791" s="159"/>
      <c r="BW791" s="159"/>
      <c r="BX791" s="35"/>
      <c r="BY791" s="35"/>
      <c r="BZ791" s="35"/>
      <c r="CA791" s="35"/>
      <c r="CB791" s="35"/>
      <c r="CC791" s="35"/>
      <c r="CD791" s="35"/>
      <c r="CE791" s="35"/>
      <c r="CF791" s="35"/>
      <c r="CG791" s="35"/>
      <c r="CH791" s="35"/>
      <c r="CI791" s="35"/>
      <c r="CJ791" s="35"/>
      <c r="CK791" s="35"/>
      <c r="CL791" s="35"/>
      <c r="CM791" s="35"/>
      <c r="CN791" s="35"/>
      <c r="CO791" s="35"/>
      <c r="CP791" s="35"/>
      <c r="CQ791" s="35"/>
      <c r="CR791" s="35"/>
      <c r="CS791" s="35"/>
      <c r="CT791" s="35"/>
      <c r="CU791" s="35"/>
      <c r="CV791" s="35"/>
      <c r="CW791" s="35"/>
      <c r="CX791" s="35"/>
      <c r="CY791" s="35"/>
      <c r="CZ791" s="35"/>
      <c r="DA791" s="35"/>
      <c r="DB791" s="35"/>
      <c r="DC791" s="35"/>
      <c r="DD791" s="35"/>
      <c r="DE791" s="35"/>
      <c r="DF791" s="35"/>
      <c r="DG791" s="35"/>
      <c r="DH791" s="35"/>
      <c r="DI791" s="35"/>
      <c r="DJ791" s="35"/>
      <c r="DK791" s="35"/>
      <c r="DL791" s="35"/>
      <c r="DM791" s="35"/>
      <c r="DN791" s="35"/>
      <c r="DO791" s="35"/>
      <c r="DP791" s="35"/>
      <c r="DQ791" s="35"/>
      <c r="DR791" s="35"/>
      <c r="DS791" s="35"/>
      <c r="DT791" s="35"/>
      <c r="DU791" s="35"/>
      <c r="DV791" s="35"/>
      <c r="DW791" s="35"/>
      <c r="DX791" s="35"/>
      <c r="DY791" s="35"/>
      <c r="DZ791" s="35"/>
      <c r="EA791" s="35"/>
      <c r="EB791" s="35"/>
      <c r="EC791" s="35"/>
      <c r="ED791" s="35"/>
      <c r="EE791" s="35"/>
      <c r="EF791" s="35"/>
      <c r="EG791" s="35"/>
      <c r="EH791" s="35"/>
      <c r="EI791" s="35"/>
      <c r="EJ791" s="35"/>
      <c r="EK791" s="35"/>
      <c r="EL791" s="35"/>
      <c r="EM791" s="35"/>
      <c r="EN791" s="35"/>
      <c r="EO791" s="35"/>
      <c r="EP791" s="35"/>
      <c r="EQ791" s="35"/>
      <c r="ER791" s="35"/>
      <c r="ES791" s="35"/>
      <c r="ET791" s="35"/>
      <c r="EU791" s="35"/>
      <c r="EV791" s="35"/>
      <c r="EW791" s="35"/>
      <c r="EX791" s="35"/>
      <c r="EY791" s="35"/>
      <c r="EZ791" s="35"/>
      <c r="FA791" s="35"/>
      <c r="FB791" s="35"/>
      <c r="FC791" s="35"/>
      <c r="FD791" s="35"/>
      <c r="FE791" s="35"/>
      <c r="FF791" s="35"/>
      <c r="FG791" s="35"/>
      <c r="FH791" s="35"/>
      <c r="FI791" s="35"/>
      <c r="FJ791" s="35"/>
      <c r="FK791" s="35"/>
      <c r="FL791" s="35"/>
      <c r="FM791" s="35"/>
      <c r="FN791" s="35"/>
      <c r="FO791" s="35"/>
      <c r="FP791" s="35"/>
      <c r="FQ791" s="35"/>
      <c r="FR791" s="35"/>
      <c r="FS791" s="35"/>
      <c r="FT791" s="35"/>
      <c r="FU791" s="35"/>
      <c r="FV791" s="35"/>
      <c r="FW791" s="35"/>
      <c r="FX791" s="35"/>
      <c r="FY791" s="35"/>
      <c r="FZ791" s="35"/>
      <c r="GA791" s="35"/>
      <c r="GB791" s="35"/>
      <c r="GC791" s="35"/>
      <c r="GD791" s="35"/>
      <c r="GE791" s="35"/>
      <c r="GF791" s="35"/>
      <c r="GG791" s="35"/>
      <c r="GH791" s="35"/>
      <c r="GI791" s="35"/>
      <c r="GJ791" s="35"/>
      <c r="GK791" s="35"/>
      <c r="GL791" s="35"/>
      <c r="GM791" s="35"/>
      <c r="GN791" s="35"/>
      <c r="GO791" s="35"/>
      <c r="GP791" s="35"/>
      <c r="GQ791" s="35"/>
      <c r="GR791" s="35"/>
      <c r="GS791" s="35"/>
      <c r="GT791" s="35"/>
      <c r="GU791" s="35"/>
      <c r="GV791" s="35"/>
      <c r="GW791" s="35"/>
      <c r="GX791" s="35"/>
      <c r="GY791" s="35"/>
      <c r="GZ791" s="35"/>
      <c r="HA791" s="35"/>
    </row>
    <row r="792" spans="1:209" s="39" customFormat="1" x14ac:dyDescent="0.25">
      <c r="A792" s="127"/>
      <c r="B792" s="150"/>
      <c r="C792" s="150"/>
      <c r="D792" s="151"/>
      <c r="E792" s="151"/>
      <c r="F792" s="151"/>
      <c r="G792" s="151"/>
      <c r="H792" s="151"/>
      <c r="I792" s="150"/>
      <c r="J792" s="127"/>
      <c r="K792" s="127"/>
      <c r="L792" s="154"/>
      <c r="M792" s="154"/>
      <c r="N792" s="154"/>
      <c r="O792" s="156"/>
      <c r="P792" s="156"/>
      <c r="Q792" s="157"/>
      <c r="R792" s="154"/>
      <c r="S792" s="154"/>
      <c r="T792" s="154"/>
      <c r="U792" s="156"/>
      <c r="V792" s="156"/>
      <c r="W792" s="127"/>
      <c r="X792" s="154"/>
      <c r="Y792" s="154"/>
      <c r="Z792" s="154"/>
      <c r="AA792" s="156"/>
      <c r="AB792" s="156"/>
      <c r="AC792" s="127"/>
      <c r="AD792" s="127"/>
      <c r="AE792" s="162"/>
      <c r="AF792" s="159"/>
      <c r="AG792" s="159"/>
      <c r="AH792" s="160"/>
      <c r="AI792" s="159"/>
      <c r="AJ792" s="159"/>
      <c r="AK792" s="159"/>
      <c r="AL792" s="160"/>
      <c r="AM792" s="159"/>
      <c r="AN792" s="159"/>
      <c r="AO792" s="159"/>
      <c r="AP792" s="44"/>
      <c r="AQ792" s="159"/>
      <c r="AR792" s="159"/>
      <c r="AS792" s="159"/>
      <c r="AT792" s="44"/>
      <c r="AU792" s="159"/>
      <c r="AV792" s="159"/>
      <c r="AW792" s="159"/>
      <c r="AX792" s="44"/>
      <c r="AY792" s="243"/>
      <c r="BA792" s="29"/>
      <c r="BB792" s="40"/>
      <c r="BC792" s="35"/>
      <c r="BD792" s="35"/>
      <c r="BE792" s="35"/>
      <c r="BF792" s="35"/>
      <c r="BG792" s="35"/>
      <c r="BH792" s="35"/>
      <c r="BI792" s="35"/>
      <c r="BJ792" s="35"/>
      <c r="BK792" s="35"/>
      <c r="BL792" s="35"/>
      <c r="BM792" s="35"/>
      <c r="BN792" s="35"/>
      <c r="BO792" s="35"/>
      <c r="BP792" s="44"/>
      <c r="BQ792" s="44"/>
      <c r="BR792" s="44"/>
      <c r="BS792" s="44"/>
      <c r="BT792" s="44"/>
      <c r="BU792" s="159"/>
      <c r="BV792" s="159"/>
      <c r="BW792" s="159"/>
      <c r="BX792" s="35"/>
      <c r="BY792" s="35"/>
      <c r="BZ792" s="35"/>
      <c r="CA792" s="35"/>
      <c r="CB792" s="35"/>
      <c r="CC792" s="35"/>
      <c r="CD792" s="35"/>
      <c r="CE792" s="35"/>
      <c r="CF792" s="35"/>
      <c r="CG792" s="35"/>
      <c r="CH792" s="35"/>
      <c r="CI792" s="35"/>
      <c r="CJ792" s="35"/>
      <c r="CK792" s="35"/>
      <c r="CL792" s="35"/>
      <c r="CM792" s="35"/>
      <c r="CN792" s="35"/>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5"/>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c r="FY792" s="35"/>
      <c r="FZ792" s="35"/>
      <c r="GA792" s="35"/>
      <c r="GB792" s="35"/>
      <c r="GC792" s="35"/>
      <c r="GD792" s="35"/>
      <c r="GE792" s="35"/>
      <c r="GF792" s="35"/>
      <c r="GG792" s="35"/>
      <c r="GH792" s="35"/>
      <c r="GI792" s="35"/>
      <c r="GJ792" s="35"/>
      <c r="GK792" s="35"/>
      <c r="GL792" s="35"/>
      <c r="GM792" s="35"/>
      <c r="GN792" s="35"/>
      <c r="GO792" s="35"/>
      <c r="GP792" s="35"/>
      <c r="GQ792" s="35"/>
      <c r="GR792" s="35"/>
      <c r="GS792" s="35"/>
      <c r="GT792" s="35"/>
      <c r="GU792" s="35"/>
      <c r="GV792" s="35"/>
      <c r="GW792" s="35"/>
      <c r="GX792" s="35"/>
      <c r="GY792" s="35"/>
      <c r="GZ792" s="35"/>
      <c r="HA792" s="35"/>
    </row>
    <row r="793" spans="1:209" s="39" customFormat="1" x14ac:dyDescent="0.25">
      <c r="A793" s="127"/>
      <c r="B793" s="150"/>
      <c r="C793" s="150"/>
      <c r="D793" s="151"/>
      <c r="E793" s="151"/>
      <c r="F793" s="151"/>
      <c r="G793" s="151"/>
      <c r="H793" s="151"/>
      <c r="I793" s="150"/>
      <c r="J793" s="127"/>
      <c r="K793" s="127"/>
      <c r="L793" s="154"/>
      <c r="M793" s="154"/>
      <c r="N793" s="154"/>
      <c r="O793" s="156"/>
      <c r="P793" s="156"/>
      <c r="Q793" s="157"/>
      <c r="R793" s="154"/>
      <c r="S793" s="154"/>
      <c r="T793" s="154"/>
      <c r="U793" s="156"/>
      <c r="V793" s="156"/>
      <c r="W793" s="127"/>
      <c r="X793" s="154"/>
      <c r="Y793" s="154"/>
      <c r="Z793" s="154"/>
      <c r="AA793" s="156"/>
      <c r="AB793" s="156"/>
      <c r="AC793" s="127"/>
      <c r="AD793" s="127"/>
      <c r="AE793" s="162"/>
      <c r="AF793" s="159"/>
      <c r="AG793" s="159"/>
      <c r="AH793" s="160"/>
      <c r="AI793" s="159"/>
      <c r="AJ793" s="159"/>
      <c r="AK793" s="159"/>
      <c r="AL793" s="160"/>
      <c r="AM793" s="159"/>
      <c r="AN793" s="159"/>
      <c r="AO793" s="159"/>
      <c r="AP793" s="44"/>
      <c r="AQ793" s="159"/>
      <c r="AR793" s="159"/>
      <c r="AS793" s="159"/>
      <c r="AT793" s="44"/>
      <c r="AU793" s="159"/>
      <c r="AV793" s="159"/>
      <c r="AW793" s="159"/>
      <c r="AX793" s="44"/>
      <c r="AY793" s="243"/>
      <c r="BA793" s="29"/>
      <c r="BB793" s="40"/>
      <c r="BC793" s="35"/>
      <c r="BD793" s="35"/>
      <c r="BE793" s="35"/>
      <c r="BF793" s="35"/>
      <c r="BG793" s="35"/>
      <c r="BH793" s="35"/>
      <c r="BI793" s="35"/>
      <c r="BJ793" s="35"/>
      <c r="BK793" s="35"/>
      <c r="BL793" s="35"/>
      <c r="BM793" s="35"/>
      <c r="BN793" s="35"/>
      <c r="BO793" s="35"/>
      <c r="BP793" s="44"/>
      <c r="BQ793" s="44"/>
      <c r="BR793" s="44"/>
      <c r="BS793" s="44"/>
      <c r="BT793" s="44"/>
      <c r="BU793" s="159"/>
      <c r="BV793" s="159"/>
      <c r="BW793" s="159"/>
      <c r="BX793" s="35"/>
      <c r="BY793" s="35"/>
      <c r="BZ793" s="35"/>
      <c r="CA793" s="35"/>
      <c r="CB793" s="35"/>
      <c r="CC793" s="35"/>
      <c r="CD793" s="35"/>
      <c r="CE793" s="35"/>
      <c r="CF793" s="35"/>
      <c r="CG793" s="35"/>
      <c r="CH793" s="35"/>
      <c r="CI793" s="35"/>
      <c r="CJ793" s="35"/>
      <c r="CK793" s="35"/>
      <c r="CL793" s="35"/>
      <c r="CM793" s="35"/>
      <c r="CN793" s="35"/>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5"/>
      <c r="EK793" s="35"/>
      <c r="EL793" s="35"/>
      <c r="EM793" s="35"/>
      <c r="EN793" s="35"/>
      <c r="EO793" s="35"/>
      <c r="EP793" s="35"/>
      <c r="EQ793" s="35"/>
      <c r="ER793" s="35"/>
      <c r="ES793" s="35"/>
      <c r="ET793" s="35"/>
      <c r="EU793" s="35"/>
      <c r="EV793" s="35"/>
      <c r="EW793" s="35"/>
      <c r="EX793" s="35"/>
      <c r="EY793" s="35"/>
      <c r="EZ793" s="35"/>
      <c r="FA793" s="35"/>
      <c r="FB793" s="35"/>
      <c r="FC793" s="35"/>
      <c r="FD793" s="35"/>
      <c r="FE793" s="35"/>
      <c r="FF793" s="35"/>
      <c r="FG793" s="35"/>
      <c r="FH793" s="35"/>
      <c r="FI793" s="35"/>
      <c r="FJ793" s="35"/>
      <c r="FK793" s="35"/>
      <c r="FL793" s="35"/>
      <c r="FM793" s="35"/>
      <c r="FN793" s="35"/>
      <c r="FO793" s="35"/>
      <c r="FP793" s="35"/>
      <c r="FQ793" s="35"/>
      <c r="FR793" s="35"/>
      <c r="FS793" s="35"/>
      <c r="FT793" s="35"/>
      <c r="FU793" s="35"/>
      <c r="FV793" s="35"/>
      <c r="FW793" s="35"/>
      <c r="FX793" s="35"/>
      <c r="FY793" s="35"/>
      <c r="FZ793" s="35"/>
      <c r="GA793" s="35"/>
      <c r="GB793" s="35"/>
      <c r="GC793" s="35"/>
      <c r="GD793" s="35"/>
      <c r="GE793" s="35"/>
      <c r="GF793" s="35"/>
      <c r="GG793" s="35"/>
      <c r="GH793" s="35"/>
      <c r="GI793" s="35"/>
      <c r="GJ793" s="35"/>
      <c r="GK793" s="35"/>
      <c r="GL793" s="35"/>
      <c r="GM793" s="35"/>
      <c r="GN793" s="35"/>
      <c r="GO793" s="35"/>
      <c r="GP793" s="35"/>
      <c r="GQ793" s="35"/>
      <c r="GR793" s="35"/>
      <c r="GS793" s="35"/>
      <c r="GT793" s="35"/>
      <c r="GU793" s="35"/>
      <c r="GV793" s="35"/>
      <c r="GW793" s="35"/>
      <c r="GX793" s="35"/>
      <c r="GY793" s="35"/>
      <c r="GZ793" s="35"/>
      <c r="HA793" s="35"/>
    </row>
    <row r="794" spans="1:209" s="39" customFormat="1" x14ac:dyDescent="0.25">
      <c r="A794" s="127"/>
      <c r="B794" s="150"/>
      <c r="C794" s="150"/>
      <c r="D794" s="151"/>
      <c r="E794" s="151"/>
      <c r="F794" s="151"/>
      <c r="G794" s="151"/>
      <c r="H794" s="151"/>
      <c r="I794" s="150"/>
      <c r="J794" s="127"/>
      <c r="K794" s="127"/>
      <c r="L794" s="154"/>
      <c r="M794" s="154"/>
      <c r="N794" s="154"/>
      <c r="O794" s="156"/>
      <c r="P794" s="156"/>
      <c r="Q794" s="157"/>
      <c r="R794" s="154"/>
      <c r="S794" s="154"/>
      <c r="T794" s="154"/>
      <c r="U794" s="156"/>
      <c r="V794" s="156"/>
      <c r="W794" s="127"/>
      <c r="X794" s="154"/>
      <c r="Y794" s="154"/>
      <c r="Z794" s="154"/>
      <c r="AA794" s="156"/>
      <c r="AB794" s="156"/>
      <c r="AC794" s="127"/>
      <c r="AD794" s="127"/>
      <c r="AE794" s="162"/>
      <c r="AF794" s="159"/>
      <c r="AG794" s="159"/>
      <c r="AH794" s="160"/>
      <c r="AI794" s="159"/>
      <c r="AJ794" s="159"/>
      <c r="AK794" s="159"/>
      <c r="AL794" s="160"/>
      <c r="AM794" s="159"/>
      <c r="AN794" s="159"/>
      <c r="AO794" s="159"/>
      <c r="AP794" s="44"/>
      <c r="AQ794" s="159"/>
      <c r="AR794" s="159"/>
      <c r="AS794" s="159"/>
      <c r="AT794" s="44"/>
      <c r="AU794" s="159"/>
      <c r="AV794" s="159"/>
      <c r="AW794" s="159"/>
      <c r="AX794" s="44"/>
      <c r="AY794" s="243"/>
      <c r="BA794" s="29"/>
      <c r="BB794" s="40"/>
      <c r="BC794" s="35"/>
      <c r="BD794" s="35"/>
      <c r="BE794" s="35"/>
      <c r="BF794" s="35"/>
      <c r="BG794" s="35"/>
      <c r="BH794" s="35"/>
      <c r="BI794" s="35"/>
      <c r="BJ794" s="35"/>
      <c r="BK794" s="35"/>
      <c r="BL794" s="35"/>
      <c r="BM794" s="35"/>
      <c r="BN794" s="35"/>
      <c r="BO794" s="35"/>
      <c r="BP794" s="44"/>
      <c r="BQ794" s="44"/>
      <c r="BR794" s="44"/>
      <c r="BS794" s="44"/>
      <c r="BT794" s="44"/>
      <c r="BU794" s="159"/>
      <c r="BV794" s="159"/>
      <c r="BW794" s="159"/>
      <c r="BX794" s="35"/>
      <c r="BY794" s="35"/>
      <c r="BZ794" s="35"/>
      <c r="CA794" s="35"/>
      <c r="CB794" s="35"/>
      <c r="CC794" s="35"/>
      <c r="CD794" s="35"/>
      <c r="CE794" s="35"/>
      <c r="CF794" s="35"/>
      <c r="CG794" s="35"/>
      <c r="CH794" s="35"/>
      <c r="CI794" s="35"/>
      <c r="CJ794" s="35"/>
      <c r="CK794" s="35"/>
      <c r="CL794" s="35"/>
      <c r="CM794" s="35"/>
      <c r="CN794" s="35"/>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5"/>
      <c r="ER794" s="35"/>
      <c r="ES794" s="35"/>
      <c r="ET794" s="35"/>
      <c r="EU794" s="35"/>
      <c r="EV794" s="35"/>
      <c r="EW794" s="35"/>
      <c r="EX794" s="35"/>
      <c r="EY794" s="35"/>
      <c r="EZ794" s="35"/>
      <c r="FA794" s="35"/>
      <c r="FB794" s="35"/>
      <c r="FC794" s="35"/>
      <c r="FD794" s="35"/>
      <c r="FE794" s="35"/>
      <c r="FF794" s="35"/>
      <c r="FG794" s="35"/>
      <c r="FH794" s="35"/>
      <c r="FI794" s="35"/>
      <c r="FJ794" s="35"/>
      <c r="FK794" s="35"/>
      <c r="FL794" s="35"/>
      <c r="FM794" s="35"/>
      <c r="FN794" s="35"/>
      <c r="FO794" s="35"/>
      <c r="FP794" s="35"/>
      <c r="FQ794" s="35"/>
      <c r="FR794" s="35"/>
      <c r="FS794" s="35"/>
      <c r="FT794" s="35"/>
      <c r="FU794" s="35"/>
      <c r="FV794" s="35"/>
      <c r="FW794" s="35"/>
      <c r="FX794" s="35"/>
      <c r="FY794" s="35"/>
      <c r="FZ794" s="35"/>
      <c r="GA794" s="35"/>
      <c r="GB794" s="35"/>
      <c r="GC794" s="35"/>
      <c r="GD794" s="35"/>
      <c r="GE794" s="35"/>
      <c r="GF794" s="35"/>
      <c r="GG794" s="35"/>
      <c r="GH794" s="35"/>
      <c r="GI794" s="35"/>
      <c r="GJ794" s="35"/>
      <c r="GK794" s="35"/>
      <c r="GL794" s="35"/>
      <c r="GM794" s="35"/>
      <c r="GN794" s="35"/>
      <c r="GO794" s="35"/>
      <c r="GP794" s="35"/>
      <c r="GQ794" s="35"/>
      <c r="GR794" s="35"/>
      <c r="GS794" s="35"/>
      <c r="GT794" s="35"/>
      <c r="GU794" s="35"/>
      <c r="GV794" s="35"/>
      <c r="GW794" s="35"/>
      <c r="GX794" s="35"/>
      <c r="GY794" s="35"/>
      <c r="GZ794" s="35"/>
      <c r="HA794" s="35"/>
    </row>
    <row r="795" spans="1:209" s="39" customFormat="1" x14ac:dyDescent="0.25">
      <c r="A795" s="127"/>
      <c r="B795" s="150"/>
      <c r="C795" s="150"/>
      <c r="D795" s="151"/>
      <c r="E795" s="151"/>
      <c r="F795" s="151"/>
      <c r="G795" s="151"/>
      <c r="H795" s="151"/>
      <c r="I795" s="150"/>
      <c r="J795" s="127"/>
      <c r="K795" s="127"/>
      <c r="L795" s="154"/>
      <c r="M795" s="154"/>
      <c r="N795" s="154"/>
      <c r="O795" s="156"/>
      <c r="P795" s="156"/>
      <c r="Q795" s="157"/>
      <c r="R795" s="154"/>
      <c r="S795" s="154"/>
      <c r="T795" s="154"/>
      <c r="U795" s="156"/>
      <c r="V795" s="156"/>
      <c r="W795" s="127"/>
      <c r="X795" s="154"/>
      <c r="Y795" s="154"/>
      <c r="Z795" s="154"/>
      <c r="AA795" s="156"/>
      <c r="AB795" s="156"/>
      <c r="AC795" s="127"/>
      <c r="AD795" s="127"/>
      <c r="AE795" s="162"/>
      <c r="AF795" s="159"/>
      <c r="AG795" s="159"/>
      <c r="AH795" s="160"/>
      <c r="AI795" s="159"/>
      <c r="AJ795" s="159"/>
      <c r="AK795" s="159"/>
      <c r="AL795" s="160"/>
      <c r="AM795" s="159"/>
      <c r="AN795" s="159"/>
      <c r="AO795" s="159"/>
      <c r="AP795" s="44"/>
      <c r="AQ795" s="159"/>
      <c r="AR795" s="159"/>
      <c r="AS795" s="159"/>
      <c r="AT795" s="44"/>
      <c r="AU795" s="159"/>
      <c r="AV795" s="159"/>
      <c r="AW795" s="159"/>
      <c r="AX795" s="44"/>
      <c r="AY795" s="243"/>
      <c r="BA795" s="29"/>
      <c r="BB795" s="40"/>
      <c r="BC795" s="35"/>
      <c r="BD795" s="35"/>
      <c r="BE795" s="35"/>
      <c r="BF795" s="35"/>
      <c r="BG795" s="35"/>
      <c r="BH795" s="35"/>
      <c r="BI795" s="35"/>
      <c r="BJ795" s="35"/>
      <c r="BK795" s="35"/>
      <c r="BL795" s="35"/>
      <c r="BM795" s="35"/>
      <c r="BN795" s="35"/>
      <c r="BO795" s="35"/>
      <c r="BP795" s="44"/>
      <c r="BQ795" s="44"/>
      <c r="BR795" s="44"/>
      <c r="BS795" s="44"/>
      <c r="BT795" s="44"/>
      <c r="BU795" s="159"/>
      <c r="BV795" s="159"/>
      <c r="BW795" s="159"/>
      <c r="BX795" s="35"/>
      <c r="BY795" s="35"/>
      <c r="BZ795" s="35"/>
      <c r="CA795" s="35"/>
      <c r="CB795" s="35"/>
      <c r="CC795" s="35"/>
      <c r="CD795" s="35"/>
      <c r="CE795" s="35"/>
      <c r="CF795" s="35"/>
      <c r="CG795" s="35"/>
      <c r="CH795" s="35"/>
      <c r="CI795" s="35"/>
      <c r="CJ795" s="35"/>
      <c r="CK795" s="35"/>
      <c r="CL795" s="35"/>
      <c r="CM795" s="35"/>
      <c r="CN795" s="35"/>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5"/>
      <c r="EK795" s="35"/>
      <c r="EL795" s="35"/>
      <c r="EM795" s="35"/>
      <c r="EN795" s="35"/>
      <c r="EO795" s="35"/>
      <c r="EP795" s="35"/>
      <c r="EQ795" s="35"/>
      <c r="ER795" s="35"/>
      <c r="ES795" s="35"/>
      <c r="ET795" s="35"/>
      <c r="EU795" s="35"/>
      <c r="EV795" s="35"/>
      <c r="EW795" s="35"/>
      <c r="EX795" s="35"/>
      <c r="EY795" s="35"/>
      <c r="EZ795" s="35"/>
      <c r="FA795" s="35"/>
      <c r="FB795" s="35"/>
      <c r="FC795" s="35"/>
      <c r="FD795" s="35"/>
      <c r="FE795" s="35"/>
      <c r="FF795" s="35"/>
      <c r="FG795" s="35"/>
      <c r="FH795" s="35"/>
      <c r="FI795" s="35"/>
      <c r="FJ795" s="35"/>
      <c r="FK795" s="35"/>
      <c r="FL795" s="35"/>
      <c r="FM795" s="35"/>
      <c r="FN795" s="35"/>
      <c r="FO795" s="35"/>
      <c r="FP795" s="35"/>
      <c r="FQ795" s="35"/>
      <c r="FR795" s="35"/>
      <c r="FS795" s="35"/>
      <c r="FT795" s="35"/>
      <c r="FU795" s="35"/>
      <c r="FV795" s="35"/>
      <c r="FW795" s="35"/>
      <c r="FX795" s="35"/>
      <c r="FY795" s="35"/>
      <c r="FZ795" s="35"/>
      <c r="GA795" s="35"/>
      <c r="GB795" s="35"/>
      <c r="GC795" s="35"/>
      <c r="GD795" s="35"/>
      <c r="GE795" s="35"/>
      <c r="GF795" s="35"/>
      <c r="GG795" s="35"/>
      <c r="GH795" s="35"/>
      <c r="GI795" s="35"/>
      <c r="GJ795" s="35"/>
      <c r="GK795" s="35"/>
      <c r="GL795" s="35"/>
      <c r="GM795" s="35"/>
      <c r="GN795" s="35"/>
      <c r="GO795" s="35"/>
      <c r="GP795" s="35"/>
      <c r="GQ795" s="35"/>
      <c r="GR795" s="35"/>
      <c r="GS795" s="35"/>
      <c r="GT795" s="35"/>
      <c r="GU795" s="35"/>
      <c r="GV795" s="35"/>
      <c r="GW795" s="35"/>
      <c r="GX795" s="35"/>
      <c r="GY795" s="35"/>
      <c r="GZ795" s="35"/>
      <c r="HA795" s="35"/>
    </row>
    <row r="796" spans="1:209" s="39" customFormat="1" x14ac:dyDescent="0.25">
      <c r="A796" s="127"/>
      <c r="B796" s="150"/>
      <c r="C796" s="150"/>
      <c r="D796" s="151"/>
      <c r="E796" s="151"/>
      <c r="F796" s="151"/>
      <c r="G796" s="151"/>
      <c r="H796" s="151"/>
      <c r="I796" s="150"/>
      <c r="J796" s="127"/>
      <c r="K796" s="127"/>
      <c r="L796" s="154"/>
      <c r="M796" s="154"/>
      <c r="N796" s="154"/>
      <c r="O796" s="156"/>
      <c r="P796" s="156"/>
      <c r="Q796" s="157"/>
      <c r="R796" s="154"/>
      <c r="S796" s="154"/>
      <c r="T796" s="154"/>
      <c r="U796" s="156"/>
      <c r="V796" s="156"/>
      <c r="W796" s="127"/>
      <c r="X796" s="154"/>
      <c r="Y796" s="154"/>
      <c r="Z796" s="154"/>
      <c r="AA796" s="156"/>
      <c r="AB796" s="156"/>
      <c r="AC796" s="127"/>
      <c r="AD796" s="127"/>
      <c r="AE796" s="162"/>
      <c r="AF796" s="159"/>
      <c r="AG796" s="159"/>
      <c r="AH796" s="160"/>
      <c r="AI796" s="159"/>
      <c r="AJ796" s="159"/>
      <c r="AK796" s="159"/>
      <c r="AL796" s="160"/>
      <c r="AM796" s="159"/>
      <c r="AN796" s="159"/>
      <c r="AO796" s="159"/>
      <c r="AP796" s="44"/>
      <c r="AQ796" s="159"/>
      <c r="AR796" s="159"/>
      <c r="AS796" s="159"/>
      <c r="AT796" s="44"/>
      <c r="AU796" s="159"/>
      <c r="AV796" s="159"/>
      <c r="AW796" s="159"/>
      <c r="AX796" s="44"/>
      <c r="AY796" s="243"/>
      <c r="BA796" s="29"/>
      <c r="BB796" s="40"/>
      <c r="BC796" s="35"/>
      <c r="BD796" s="35"/>
      <c r="BE796" s="35"/>
      <c r="BF796" s="35"/>
      <c r="BG796" s="35"/>
      <c r="BH796" s="35"/>
      <c r="BI796" s="35"/>
      <c r="BJ796" s="35"/>
      <c r="BK796" s="35"/>
      <c r="BL796" s="35"/>
      <c r="BM796" s="35"/>
      <c r="BN796" s="35"/>
      <c r="BO796" s="35"/>
      <c r="BP796" s="44"/>
      <c r="BQ796" s="44"/>
      <c r="BR796" s="44"/>
      <c r="BS796" s="44"/>
      <c r="BT796" s="44"/>
      <c r="BU796" s="159"/>
      <c r="BV796" s="159"/>
      <c r="BW796" s="159"/>
      <c r="BX796" s="35"/>
      <c r="BY796" s="35"/>
      <c r="BZ796" s="35"/>
      <c r="CA796" s="35"/>
      <c r="CB796" s="35"/>
      <c r="CC796" s="35"/>
      <c r="CD796" s="35"/>
      <c r="CE796" s="35"/>
      <c r="CF796" s="35"/>
      <c r="CG796" s="35"/>
      <c r="CH796" s="35"/>
      <c r="CI796" s="35"/>
      <c r="CJ796" s="35"/>
      <c r="CK796" s="35"/>
      <c r="CL796" s="35"/>
      <c r="CM796" s="35"/>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5"/>
      <c r="EO796" s="35"/>
      <c r="EP796" s="35"/>
      <c r="EQ796" s="35"/>
      <c r="ER796" s="35"/>
      <c r="ES796" s="35"/>
      <c r="ET796" s="35"/>
      <c r="EU796" s="35"/>
      <c r="EV796" s="35"/>
      <c r="EW796" s="35"/>
      <c r="EX796" s="35"/>
      <c r="EY796" s="35"/>
      <c r="EZ796" s="35"/>
      <c r="FA796" s="35"/>
      <c r="FB796" s="35"/>
      <c r="FC796" s="35"/>
      <c r="FD796" s="35"/>
      <c r="FE796" s="35"/>
      <c r="FF796" s="35"/>
      <c r="FG796" s="35"/>
      <c r="FH796" s="35"/>
      <c r="FI796" s="35"/>
      <c r="FJ796" s="35"/>
      <c r="FK796" s="35"/>
      <c r="FL796" s="35"/>
      <c r="FM796" s="35"/>
      <c r="FN796" s="35"/>
      <c r="FO796" s="35"/>
      <c r="FP796" s="35"/>
      <c r="FQ796" s="35"/>
      <c r="FR796" s="35"/>
      <c r="FS796" s="35"/>
      <c r="FT796" s="35"/>
      <c r="FU796" s="35"/>
      <c r="FV796" s="35"/>
      <c r="FW796" s="35"/>
      <c r="FX796" s="35"/>
      <c r="FY796" s="35"/>
      <c r="FZ796" s="35"/>
      <c r="GA796" s="35"/>
      <c r="GB796" s="35"/>
      <c r="GC796" s="35"/>
      <c r="GD796" s="35"/>
      <c r="GE796" s="35"/>
      <c r="GF796" s="35"/>
      <c r="GG796" s="35"/>
      <c r="GH796" s="35"/>
      <c r="GI796" s="35"/>
      <c r="GJ796" s="35"/>
      <c r="GK796" s="35"/>
      <c r="GL796" s="35"/>
      <c r="GM796" s="35"/>
      <c r="GN796" s="35"/>
      <c r="GO796" s="35"/>
      <c r="GP796" s="35"/>
      <c r="GQ796" s="35"/>
      <c r="GR796" s="35"/>
      <c r="GS796" s="35"/>
      <c r="GT796" s="35"/>
      <c r="GU796" s="35"/>
      <c r="GV796" s="35"/>
      <c r="GW796" s="35"/>
      <c r="GX796" s="35"/>
      <c r="GY796" s="35"/>
      <c r="GZ796" s="35"/>
      <c r="HA796" s="35"/>
    </row>
    <row r="797" spans="1:209" s="39" customFormat="1" x14ac:dyDescent="0.25">
      <c r="A797" s="127"/>
      <c r="B797" s="150"/>
      <c r="C797" s="150"/>
      <c r="D797" s="151"/>
      <c r="E797" s="151"/>
      <c r="F797" s="151"/>
      <c r="G797" s="151"/>
      <c r="H797" s="151"/>
      <c r="I797" s="150"/>
      <c r="J797" s="127"/>
      <c r="K797" s="127"/>
      <c r="L797" s="154"/>
      <c r="M797" s="154"/>
      <c r="N797" s="154"/>
      <c r="O797" s="156"/>
      <c r="P797" s="156"/>
      <c r="Q797" s="157"/>
      <c r="R797" s="154"/>
      <c r="S797" s="154"/>
      <c r="T797" s="154"/>
      <c r="U797" s="156"/>
      <c r="V797" s="156"/>
      <c r="W797" s="127"/>
      <c r="X797" s="154"/>
      <c r="Y797" s="154"/>
      <c r="Z797" s="154"/>
      <c r="AA797" s="156"/>
      <c r="AB797" s="156"/>
      <c r="AC797" s="127"/>
      <c r="AD797" s="127"/>
      <c r="AE797" s="162"/>
      <c r="AF797" s="159"/>
      <c r="AG797" s="159"/>
      <c r="AH797" s="160"/>
      <c r="AI797" s="159"/>
      <c r="AJ797" s="159"/>
      <c r="AK797" s="159"/>
      <c r="AL797" s="160"/>
      <c r="AM797" s="159"/>
      <c r="AN797" s="159"/>
      <c r="AO797" s="159"/>
      <c r="AP797" s="44"/>
      <c r="AQ797" s="159"/>
      <c r="AR797" s="159"/>
      <c r="AS797" s="159"/>
      <c r="AT797" s="44"/>
      <c r="AU797" s="159"/>
      <c r="AV797" s="159"/>
      <c r="AW797" s="159"/>
      <c r="AX797" s="44"/>
      <c r="AY797" s="243"/>
      <c r="BA797" s="29"/>
      <c r="BB797" s="40"/>
      <c r="BC797" s="35"/>
      <c r="BD797" s="35"/>
      <c r="BE797" s="35"/>
      <c r="BF797" s="35"/>
      <c r="BG797" s="35"/>
      <c r="BH797" s="35"/>
      <c r="BI797" s="35"/>
      <c r="BJ797" s="35"/>
      <c r="BK797" s="35"/>
      <c r="BL797" s="35"/>
      <c r="BM797" s="35"/>
      <c r="BN797" s="35"/>
      <c r="BO797" s="35"/>
      <c r="BP797" s="44"/>
      <c r="BQ797" s="44"/>
      <c r="BR797" s="44"/>
      <c r="BS797" s="44"/>
      <c r="BT797" s="44"/>
      <c r="BU797" s="159"/>
      <c r="BV797" s="159"/>
      <c r="BW797" s="159"/>
      <c r="BX797" s="35"/>
      <c r="BY797" s="35"/>
      <c r="BZ797" s="35"/>
      <c r="CA797" s="35"/>
      <c r="CB797" s="35"/>
      <c r="CC797" s="35"/>
      <c r="CD797" s="35"/>
      <c r="CE797" s="35"/>
      <c r="CF797" s="35"/>
      <c r="CG797" s="35"/>
      <c r="CH797" s="35"/>
      <c r="CI797" s="35"/>
      <c r="CJ797" s="35"/>
      <c r="CK797" s="35"/>
      <c r="CL797" s="35"/>
      <c r="CM797" s="35"/>
      <c r="CN797" s="35"/>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5"/>
      <c r="ER797" s="35"/>
      <c r="ES797" s="35"/>
      <c r="ET797" s="35"/>
      <c r="EU797" s="35"/>
      <c r="EV797" s="35"/>
      <c r="EW797" s="35"/>
      <c r="EX797" s="35"/>
      <c r="EY797" s="35"/>
      <c r="EZ797" s="35"/>
      <c r="FA797" s="35"/>
      <c r="FB797" s="35"/>
      <c r="FC797" s="35"/>
      <c r="FD797" s="35"/>
      <c r="FE797" s="35"/>
      <c r="FF797" s="35"/>
      <c r="FG797" s="35"/>
      <c r="FH797" s="35"/>
      <c r="FI797" s="35"/>
      <c r="FJ797" s="35"/>
      <c r="FK797" s="35"/>
      <c r="FL797" s="35"/>
      <c r="FM797" s="35"/>
      <c r="FN797" s="35"/>
      <c r="FO797" s="35"/>
      <c r="FP797" s="35"/>
      <c r="FQ797" s="35"/>
      <c r="FR797" s="35"/>
      <c r="FS797" s="35"/>
      <c r="FT797" s="35"/>
      <c r="FU797" s="35"/>
      <c r="FV797" s="35"/>
      <c r="FW797" s="35"/>
      <c r="FX797" s="35"/>
      <c r="FY797" s="35"/>
      <c r="FZ797" s="35"/>
      <c r="GA797" s="35"/>
      <c r="GB797" s="35"/>
      <c r="GC797" s="35"/>
      <c r="GD797" s="35"/>
      <c r="GE797" s="35"/>
      <c r="GF797" s="35"/>
      <c r="GG797" s="35"/>
      <c r="GH797" s="35"/>
      <c r="GI797" s="35"/>
      <c r="GJ797" s="35"/>
      <c r="GK797" s="35"/>
      <c r="GL797" s="35"/>
      <c r="GM797" s="35"/>
      <c r="GN797" s="35"/>
      <c r="GO797" s="35"/>
      <c r="GP797" s="35"/>
      <c r="GQ797" s="35"/>
      <c r="GR797" s="35"/>
      <c r="GS797" s="35"/>
      <c r="GT797" s="35"/>
      <c r="GU797" s="35"/>
      <c r="GV797" s="35"/>
      <c r="GW797" s="35"/>
      <c r="GX797" s="35"/>
      <c r="GY797" s="35"/>
      <c r="GZ797" s="35"/>
      <c r="HA797" s="35"/>
    </row>
    <row r="798" spans="1:209" s="39" customFormat="1" x14ac:dyDescent="0.25">
      <c r="A798" s="127"/>
      <c r="B798" s="150"/>
      <c r="C798" s="150"/>
      <c r="D798" s="151"/>
      <c r="E798" s="151"/>
      <c r="F798" s="151"/>
      <c r="G798" s="151"/>
      <c r="H798" s="151"/>
      <c r="I798" s="150"/>
      <c r="J798" s="127"/>
      <c r="K798" s="127"/>
      <c r="L798" s="154"/>
      <c r="M798" s="154"/>
      <c r="N798" s="154"/>
      <c r="O798" s="156"/>
      <c r="P798" s="156"/>
      <c r="Q798" s="157"/>
      <c r="R798" s="154"/>
      <c r="S798" s="154"/>
      <c r="T798" s="154"/>
      <c r="U798" s="156"/>
      <c r="V798" s="156"/>
      <c r="W798" s="127"/>
      <c r="X798" s="154"/>
      <c r="Y798" s="154"/>
      <c r="Z798" s="154"/>
      <c r="AA798" s="156"/>
      <c r="AB798" s="156"/>
      <c r="AC798" s="127"/>
      <c r="AD798" s="127"/>
      <c r="AE798" s="162"/>
      <c r="AF798" s="159"/>
      <c r="AG798" s="159"/>
      <c r="AH798" s="160"/>
      <c r="AI798" s="159"/>
      <c r="AJ798" s="159"/>
      <c r="AK798" s="159"/>
      <c r="AL798" s="160"/>
      <c r="AM798" s="159"/>
      <c r="AN798" s="159"/>
      <c r="AO798" s="159"/>
      <c r="AP798" s="44"/>
      <c r="AQ798" s="159"/>
      <c r="AR798" s="159"/>
      <c r="AS798" s="159"/>
      <c r="AT798" s="44"/>
      <c r="AU798" s="159"/>
      <c r="AV798" s="159"/>
      <c r="AW798" s="159"/>
      <c r="AX798" s="44"/>
      <c r="AY798" s="243"/>
      <c r="BA798" s="29"/>
      <c r="BB798" s="40"/>
      <c r="BC798" s="35"/>
      <c r="BD798" s="35"/>
      <c r="BE798" s="35"/>
      <c r="BF798" s="35"/>
      <c r="BG798" s="35"/>
      <c r="BH798" s="35"/>
      <c r="BI798" s="35"/>
      <c r="BJ798" s="35"/>
      <c r="BK798" s="35"/>
      <c r="BL798" s="35"/>
      <c r="BM798" s="35"/>
      <c r="BN798" s="35"/>
      <c r="BO798" s="35"/>
      <c r="BP798" s="44"/>
      <c r="BQ798" s="44"/>
      <c r="BR798" s="44"/>
      <c r="BS798" s="44"/>
      <c r="BT798" s="44"/>
      <c r="BU798" s="159"/>
      <c r="BV798" s="159"/>
      <c r="BW798" s="159"/>
      <c r="BX798" s="35"/>
      <c r="BY798" s="35"/>
      <c r="BZ798" s="35"/>
      <c r="CA798" s="35"/>
      <c r="CB798" s="35"/>
      <c r="CC798" s="35"/>
      <c r="CD798" s="35"/>
      <c r="CE798" s="35"/>
      <c r="CF798" s="35"/>
      <c r="CG798" s="35"/>
      <c r="CH798" s="35"/>
      <c r="CI798" s="35"/>
      <c r="CJ798" s="35"/>
      <c r="CK798" s="35"/>
      <c r="CL798" s="35"/>
      <c r="CM798" s="35"/>
      <c r="CN798" s="35"/>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5"/>
      <c r="ER798" s="35"/>
      <c r="ES798" s="35"/>
      <c r="ET798" s="35"/>
      <c r="EU798" s="35"/>
      <c r="EV798" s="35"/>
      <c r="EW798" s="35"/>
      <c r="EX798" s="35"/>
      <c r="EY798" s="35"/>
      <c r="EZ798" s="35"/>
      <c r="FA798" s="35"/>
      <c r="FB798" s="35"/>
      <c r="FC798" s="35"/>
      <c r="FD798" s="35"/>
      <c r="FE798" s="35"/>
      <c r="FF798" s="35"/>
      <c r="FG798" s="35"/>
      <c r="FH798" s="35"/>
      <c r="FI798" s="35"/>
      <c r="FJ798" s="35"/>
      <c r="FK798" s="35"/>
      <c r="FL798" s="35"/>
      <c r="FM798" s="35"/>
      <c r="FN798" s="35"/>
      <c r="FO798" s="35"/>
      <c r="FP798" s="35"/>
      <c r="FQ798" s="35"/>
      <c r="FR798" s="35"/>
      <c r="FS798" s="35"/>
      <c r="FT798" s="35"/>
      <c r="FU798" s="35"/>
      <c r="FV798" s="35"/>
      <c r="FW798" s="35"/>
      <c r="FX798" s="35"/>
      <c r="FY798" s="35"/>
      <c r="FZ798" s="35"/>
      <c r="GA798" s="35"/>
      <c r="GB798" s="35"/>
      <c r="GC798" s="35"/>
      <c r="GD798" s="35"/>
      <c r="GE798" s="35"/>
      <c r="GF798" s="35"/>
      <c r="GG798" s="35"/>
      <c r="GH798" s="35"/>
      <c r="GI798" s="35"/>
      <c r="GJ798" s="35"/>
      <c r="GK798" s="35"/>
      <c r="GL798" s="35"/>
      <c r="GM798" s="35"/>
      <c r="GN798" s="35"/>
      <c r="GO798" s="35"/>
      <c r="GP798" s="35"/>
      <c r="GQ798" s="35"/>
      <c r="GR798" s="35"/>
      <c r="GS798" s="35"/>
      <c r="GT798" s="35"/>
      <c r="GU798" s="35"/>
      <c r="GV798" s="35"/>
      <c r="GW798" s="35"/>
      <c r="GX798" s="35"/>
      <c r="GY798" s="35"/>
      <c r="GZ798" s="35"/>
      <c r="HA798" s="35"/>
    </row>
    <row r="799" spans="1:209" s="39" customFormat="1" x14ac:dyDescent="0.25">
      <c r="A799" s="127"/>
      <c r="B799" s="150"/>
      <c r="C799" s="150"/>
      <c r="D799" s="151"/>
      <c r="E799" s="151"/>
      <c r="F799" s="151"/>
      <c r="G799" s="151"/>
      <c r="H799" s="151"/>
      <c r="I799" s="150"/>
      <c r="J799" s="127"/>
      <c r="K799" s="127"/>
      <c r="L799" s="154"/>
      <c r="M799" s="154"/>
      <c r="N799" s="154"/>
      <c r="O799" s="156"/>
      <c r="P799" s="156"/>
      <c r="Q799" s="157"/>
      <c r="R799" s="154"/>
      <c r="S799" s="154"/>
      <c r="T799" s="154"/>
      <c r="U799" s="156"/>
      <c r="V799" s="156"/>
      <c r="W799" s="127"/>
      <c r="X799" s="154"/>
      <c r="Y799" s="154"/>
      <c r="Z799" s="154"/>
      <c r="AA799" s="156"/>
      <c r="AB799" s="156"/>
      <c r="AC799" s="127"/>
      <c r="AD799" s="127"/>
      <c r="AE799" s="162"/>
      <c r="AF799" s="159"/>
      <c r="AG799" s="159"/>
      <c r="AH799" s="160"/>
      <c r="AI799" s="159"/>
      <c r="AJ799" s="159"/>
      <c r="AK799" s="159"/>
      <c r="AL799" s="160"/>
      <c r="AM799" s="159"/>
      <c r="AN799" s="159"/>
      <c r="AO799" s="159"/>
      <c r="AP799" s="44"/>
      <c r="AQ799" s="159"/>
      <c r="AR799" s="159"/>
      <c r="AS799" s="159"/>
      <c r="AT799" s="44"/>
      <c r="AU799" s="159"/>
      <c r="AV799" s="159"/>
      <c r="AW799" s="159"/>
      <c r="AX799" s="44"/>
      <c r="AY799" s="243"/>
      <c r="BA799" s="29"/>
      <c r="BB799" s="40"/>
      <c r="BC799" s="35"/>
      <c r="BD799" s="35"/>
      <c r="BE799" s="35"/>
      <c r="BF799" s="35"/>
      <c r="BG799" s="35"/>
      <c r="BH799" s="35"/>
      <c r="BI799" s="35"/>
      <c r="BJ799" s="35"/>
      <c r="BK799" s="35"/>
      <c r="BL799" s="35"/>
      <c r="BM799" s="35"/>
      <c r="BN799" s="35"/>
      <c r="BO799" s="35"/>
      <c r="BP799" s="44"/>
      <c r="BQ799" s="44"/>
      <c r="BR799" s="44"/>
      <c r="BS799" s="44"/>
      <c r="BT799" s="44"/>
      <c r="BU799" s="159"/>
      <c r="BV799" s="159"/>
      <c r="BW799" s="159"/>
      <c r="BX799" s="35"/>
      <c r="BY799" s="35"/>
      <c r="BZ799" s="35"/>
      <c r="CA799" s="35"/>
      <c r="CB799" s="35"/>
      <c r="CC799" s="35"/>
      <c r="CD799" s="35"/>
      <c r="CE799" s="35"/>
      <c r="CF799" s="35"/>
      <c r="CG799" s="35"/>
      <c r="CH799" s="35"/>
      <c r="CI799" s="35"/>
      <c r="CJ799" s="35"/>
      <c r="CK799" s="35"/>
      <c r="CL799" s="35"/>
      <c r="CM799" s="35"/>
      <c r="CN799" s="35"/>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5"/>
      <c r="ER799" s="35"/>
      <c r="ES799" s="35"/>
      <c r="ET799" s="35"/>
      <c r="EU799" s="35"/>
      <c r="EV799" s="35"/>
      <c r="EW799" s="35"/>
      <c r="EX799" s="35"/>
      <c r="EY799" s="35"/>
      <c r="EZ799" s="35"/>
      <c r="FA799" s="35"/>
      <c r="FB799" s="35"/>
      <c r="FC799" s="35"/>
      <c r="FD799" s="35"/>
      <c r="FE799" s="35"/>
      <c r="FF799" s="35"/>
      <c r="FG799" s="35"/>
      <c r="FH799" s="35"/>
      <c r="FI799" s="35"/>
      <c r="FJ799" s="35"/>
      <c r="FK799" s="35"/>
      <c r="FL799" s="35"/>
      <c r="FM799" s="35"/>
      <c r="FN799" s="35"/>
      <c r="FO799" s="35"/>
      <c r="FP799" s="35"/>
      <c r="FQ799" s="35"/>
      <c r="FR799" s="35"/>
      <c r="FS799" s="35"/>
      <c r="FT799" s="35"/>
      <c r="FU799" s="35"/>
      <c r="FV799" s="35"/>
      <c r="FW799" s="35"/>
      <c r="FX799" s="35"/>
      <c r="FY799" s="35"/>
      <c r="FZ799" s="35"/>
      <c r="GA799" s="35"/>
      <c r="GB799" s="35"/>
      <c r="GC799" s="35"/>
      <c r="GD799" s="35"/>
      <c r="GE799" s="35"/>
      <c r="GF799" s="35"/>
      <c r="GG799" s="35"/>
      <c r="GH799" s="35"/>
      <c r="GI799" s="35"/>
      <c r="GJ799" s="35"/>
      <c r="GK799" s="35"/>
      <c r="GL799" s="35"/>
      <c r="GM799" s="35"/>
      <c r="GN799" s="35"/>
      <c r="GO799" s="35"/>
      <c r="GP799" s="35"/>
      <c r="GQ799" s="35"/>
      <c r="GR799" s="35"/>
      <c r="GS799" s="35"/>
      <c r="GT799" s="35"/>
      <c r="GU799" s="35"/>
      <c r="GV799" s="35"/>
      <c r="GW799" s="35"/>
      <c r="GX799" s="35"/>
      <c r="GY799" s="35"/>
      <c r="GZ799" s="35"/>
      <c r="HA799" s="35"/>
    </row>
    <row r="800" spans="1:209" s="39" customFormat="1" x14ac:dyDescent="0.25">
      <c r="A800" s="127"/>
      <c r="B800" s="150"/>
      <c r="C800" s="150"/>
      <c r="D800" s="151"/>
      <c r="E800" s="151"/>
      <c r="F800" s="151"/>
      <c r="G800" s="151"/>
      <c r="H800" s="151"/>
      <c r="I800" s="150"/>
      <c r="J800" s="127"/>
      <c r="K800" s="127"/>
      <c r="L800" s="154"/>
      <c r="M800" s="154"/>
      <c r="N800" s="154"/>
      <c r="O800" s="156"/>
      <c r="P800" s="156"/>
      <c r="Q800" s="157"/>
      <c r="R800" s="154"/>
      <c r="S800" s="154"/>
      <c r="T800" s="154"/>
      <c r="U800" s="156"/>
      <c r="V800" s="156"/>
      <c r="W800" s="127"/>
      <c r="X800" s="154"/>
      <c r="Y800" s="154"/>
      <c r="Z800" s="154"/>
      <c r="AA800" s="156"/>
      <c r="AB800" s="156"/>
      <c r="AC800" s="127"/>
      <c r="AD800" s="127"/>
      <c r="AE800" s="162"/>
      <c r="AF800" s="159"/>
      <c r="AG800" s="159"/>
      <c r="AH800" s="160"/>
      <c r="AI800" s="159"/>
      <c r="AJ800" s="159"/>
      <c r="AK800" s="159"/>
      <c r="AL800" s="160"/>
      <c r="AM800" s="159"/>
      <c r="AN800" s="159"/>
      <c r="AO800" s="159"/>
      <c r="AP800" s="44"/>
      <c r="AQ800" s="159"/>
      <c r="AR800" s="159"/>
      <c r="AS800" s="159"/>
      <c r="AT800" s="44"/>
      <c r="AU800" s="159"/>
      <c r="AV800" s="159"/>
      <c r="AW800" s="159"/>
      <c r="AX800" s="44"/>
      <c r="AY800" s="243"/>
      <c r="BA800" s="29"/>
      <c r="BB800" s="40"/>
      <c r="BC800" s="35"/>
      <c r="BD800" s="35"/>
      <c r="BE800" s="35"/>
      <c r="BF800" s="35"/>
      <c r="BG800" s="35"/>
      <c r="BH800" s="35"/>
      <c r="BI800" s="35"/>
      <c r="BJ800" s="35"/>
      <c r="BK800" s="35"/>
      <c r="BL800" s="35"/>
      <c r="BM800" s="35"/>
      <c r="BN800" s="35"/>
      <c r="BO800" s="35"/>
      <c r="BP800" s="44"/>
      <c r="BQ800" s="44"/>
      <c r="BR800" s="44"/>
      <c r="BS800" s="44"/>
      <c r="BT800" s="44"/>
      <c r="BU800" s="159"/>
      <c r="BV800" s="159"/>
      <c r="BW800" s="159"/>
      <c r="BX800" s="35"/>
      <c r="BY800" s="35"/>
      <c r="BZ800" s="35"/>
      <c r="CA800" s="35"/>
      <c r="CB800" s="35"/>
      <c r="CC800" s="35"/>
      <c r="CD800" s="35"/>
      <c r="CE800" s="35"/>
      <c r="CF800" s="35"/>
      <c r="CG800" s="35"/>
      <c r="CH800" s="35"/>
      <c r="CI800" s="35"/>
      <c r="CJ800" s="35"/>
      <c r="CK800" s="35"/>
      <c r="CL800" s="35"/>
      <c r="CM800" s="35"/>
      <c r="CN800" s="35"/>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5"/>
      <c r="ER800" s="35"/>
      <c r="ES800" s="35"/>
      <c r="ET800" s="35"/>
      <c r="EU800" s="35"/>
      <c r="EV800" s="35"/>
      <c r="EW800" s="35"/>
      <c r="EX800" s="35"/>
      <c r="EY800" s="35"/>
      <c r="EZ800" s="35"/>
      <c r="FA800" s="35"/>
      <c r="FB800" s="35"/>
      <c r="FC800" s="35"/>
      <c r="FD800" s="35"/>
      <c r="FE800" s="35"/>
      <c r="FF800" s="35"/>
      <c r="FG800" s="35"/>
      <c r="FH800" s="35"/>
      <c r="FI800" s="35"/>
      <c r="FJ800" s="35"/>
      <c r="FK800" s="35"/>
      <c r="FL800" s="35"/>
      <c r="FM800" s="35"/>
      <c r="FN800" s="35"/>
      <c r="FO800" s="35"/>
      <c r="FP800" s="35"/>
      <c r="FQ800" s="35"/>
      <c r="FR800" s="35"/>
      <c r="FS800" s="35"/>
      <c r="FT800" s="35"/>
      <c r="FU800" s="35"/>
      <c r="FV800" s="35"/>
      <c r="FW800" s="35"/>
      <c r="FX800" s="35"/>
      <c r="FY800" s="35"/>
      <c r="FZ800" s="35"/>
      <c r="GA800" s="35"/>
      <c r="GB800" s="35"/>
      <c r="GC800" s="35"/>
      <c r="GD800" s="35"/>
      <c r="GE800" s="35"/>
      <c r="GF800" s="35"/>
      <c r="GG800" s="35"/>
      <c r="GH800" s="35"/>
      <c r="GI800" s="35"/>
      <c r="GJ800" s="35"/>
      <c r="GK800" s="35"/>
      <c r="GL800" s="35"/>
      <c r="GM800" s="35"/>
      <c r="GN800" s="35"/>
      <c r="GO800" s="35"/>
      <c r="GP800" s="35"/>
      <c r="GQ800" s="35"/>
      <c r="GR800" s="35"/>
      <c r="GS800" s="35"/>
      <c r="GT800" s="35"/>
      <c r="GU800" s="35"/>
      <c r="GV800" s="35"/>
      <c r="GW800" s="35"/>
      <c r="GX800" s="35"/>
      <c r="GY800" s="35"/>
      <c r="GZ800" s="35"/>
      <c r="HA800" s="35"/>
    </row>
    <row r="801" spans="1:209" s="39" customFormat="1" x14ac:dyDescent="0.25">
      <c r="A801" s="127"/>
      <c r="B801" s="150"/>
      <c r="C801" s="150"/>
      <c r="D801" s="151"/>
      <c r="E801" s="151"/>
      <c r="F801" s="151"/>
      <c r="G801" s="151"/>
      <c r="H801" s="151"/>
      <c r="I801" s="150"/>
      <c r="J801" s="127"/>
      <c r="K801" s="127"/>
      <c r="L801" s="154"/>
      <c r="M801" s="154"/>
      <c r="N801" s="154"/>
      <c r="O801" s="156"/>
      <c r="P801" s="156"/>
      <c r="Q801" s="157"/>
      <c r="R801" s="154"/>
      <c r="S801" s="154"/>
      <c r="T801" s="154"/>
      <c r="U801" s="156"/>
      <c r="V801" s="156"/>
      <c r="W801" s="127"/>
      <c r="X801" s="154"/>
      <c r="Y801" s="154"/>
      <c r="Z801" s="154"/>
      <c r="AA801" s="156"/>
      <c r="AB801" s="156"/>
      <c r="AC801" s="127"/>
      <c r="AD801" s="127"/>
      <c r="AE801" s="162"/>
      <c r="AF801" s="159"/>
      <c r="AG801" s="159"/>
      <c r="AH801" s="160"/>
      <c r="AI801" s="159"/>
      <c r="AJ801" s="159"/>
      <c r="AK801" s="159"/>
      <c r="AL801" s="160"/>
      <c r="AM801" s="159"/>
      <c r="AN801" s="159"/>
      <c r="AO801" s="159"/>
      <c r="AP801" s="44"/>
      <c r="AQ801" s="159"/>
      <c r="AR801" s="159"/>
      <c r="AS801" s="159"/>
      <c r="AT801" s="44"/>
      <c r="AU801" s="159"/>
      <c r="AV801" s="159"/>
      <c r="AW801" s="159"/>
      <c r="AX801" s="44"/>
      <c r="AY801" s="243"/>
      <c r="BA801" s="29"/>
      <c r="BB801" s="40"/>
      <c r="BC801" s="35"/>
      <c r="BD801" s="35"/>
      <c r="BE801" s="35"/>
      <c r="BF801" s="35"/>
      <c r="BG801" s="35"/>
      <c r="BH801" s="35"/>
      <c r="BI801" s="35"/>
      <c r="BJ801" s="35"/>
      <c r="BK801" s="35"/>
      <c r="BL801" s="35"/>
      <c r="BM801" s="35"/>
      <c r="BN801" s="35"/>
      <c r="BO801" s="35"/>
      <c r="BP801" s="44"/>
      <c r="BQ801" s="44"/>
      <c r="BR801" s="44"/>
      <c r="BS801" s="44"/>
      <c r="BT801" s="44"/>
      <c r="BU801" s="159"/>
      <c r="BV801" s="159"/>
      <c r="BW801" s="159"/>
      <c r="BX801" s="35"/>
      <c r="BY801" s="35"/>
      <c r="BZ801" s="35"/>
      <c r="CA801" s="35"/>
      <c r="CB801" s="35"/>
      <c r="CC801" s="35"/>
      <c r="CD801" s="35"/>
      <c r="CE801" s="35"/>
      <c r="CF801" s="35"/>
      <c r="CG801" s="35"/>
      <c r="CH801" s="35"/>
      <c r="CI801" s="35"/>
      <c r="CJ801" s="35"/>
      <c r="CK801" s="35"/>
      <c r="CL801" s="35"/>
      <c r="CM801" s="35"/>
      <c r="CN801" s="35"/>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5"/>
      <c r="EK801" s="35"/>
      <c r="EL801" s="35"/>
      <c r="EM801" s="35"/>
      <c r="EN801" s="35"/>
      <c r="EO801" s="35"/>
      <c r="EP801" s="35"/>
      <c r="EQ801" s="35"/>
      <c r="ER801" s="35"/>
      <c r="ES801" s="35"/>
      <c r="ET801" s="35"/>
      <c r="EU801" s="35"/>
      <c r="EV801" s="35"/>
      <c r="EW801" s="35"/>
      <c r="EX801" s="35"/>
      <c r="EY801" s="35"/>
      <c r="EZ801" s="35"/>
      <c r="FA801" s="35"/>
      <c r="FB801" s="35"/>
      <c r="FC801" s="35"/>
      <c r="FD801" s="35"/>
      <c r="FE801" s="35"/>
      <c r="FF801" s="35"/>
      <c r="FG801" s="35"/>
      <c r="FH801" s="35"/>
      <c r="FI801" s="35"/>
      <c r="FJ801" s="35"/>
      <c r="FK801" s="35"/>
      <c r="FL801" s="35"/>
      <c r="FM801" s="35"/>
      <c r="FN801" s="35"/>
      <c r="FO801" s="35"/>
      <c r="FP801" s="35"/>
      <c r="FQ801" s="35"/>
      <c r="FR801" s="35"/>
      <c r="FS801" s="35"/>
      <c r="FT801" s="35"/>
      <c r="FU801" s="35"/>
      <c r="FV801" s="35"/>
      <c r="FW801" s="35"/>
      <c r="FX801" s="35"/>
      <c r="FY801" s="35"/>
      <c r="FZ801" s="35"/>
      <c r="GA801" s="35"/>
      <c r="GB801" s="35"/>
      <c r="GC801" s="35"/>
      <c r="GD801" s="35"/>
      <c r="GE801" s="35"/>
      <c r="GF801" s="35"/>
      <c r="GG801" s="35"/>
      <c r="GH801" s="35"/>
      <c r="GI801" s="35"/>
      <c r="GJ801" s="35"/>
      <c r="GK801" s="35"/>
      <c r="GL801" s="35"/>
      <c r="GM801" s="35"/>
      <c r="GN801" s="35"/>
      <c r="GO801" s="35"/>
      <c r="GP801" s="35"/>
      <c r="GQ801" s="35"/>
      <c r="GR801" s="35"/>
      <c r="GS801" s="35"/>
      <c r="GT801" s="35"/>
      <c r="GU801" s="35"/>
      <c r="GV801" s="35"/>
      <c r="GW801" s="35"/>
      <c r="GX801" s="35"/>
      <c r="GY801" s="35"/>
      <c r="GZ801" s="35"/>
      <c r="HA801" s="35"/>
    </row>
    <row r="802" spans="1:209" s="39" customFormat="1" x14ac:dyDescent="0.25">
      <c r="A802" s="127"/>
      <c r="B802" s="150"/>
      <c r="C802" s="150"/>
      <c r="D802" s="151"/>
      <c r="E802" s="151"/>
      <c r="F802" s="151"/>
      <c r="G802" s="151"/>
      <c r="H802" s="151"/>
      <c r="I802" s="150"/>
      <c r="J802" s="127"/>
      <c r="K802" s="127"/>
      <c r="L802" s="154"/>
      <c r="M802" s="154"/>
      <c r="N802" s="154"/>
      <c r="O802" s="156"/>
      <c r="P802" s="156"/>
      <c r="Q802" s="157"/>
      <c r="R802" s="154"/>
      <c r="S802" s="154"/>
      <c r="T802" s="154"/>
      <c r="U802" s="156"/>
      <c r="V802" s="156"/>
      <c r="W802" s="127"/>
      <c r="X802" s="154"/>
      <c r="Y802" s="154"/>
      <c r="Z802" s="154"/>
      <c r="AA802" s="156"/>
      <c r="AB802" s="156"/>
      <c r="AC802" s="127"/>
      <c r="AD802" s="127"/>
      <c r="AE802" s="162"/>
      <c r="AF802" s="159"/>
      <c r="AG802" s="159"/>
      <c r="AH802" s="160"/>
      <c r="AI802" s="159"/>
      <c r="AJ802" s="159"/>
      <c r="AK802" s="159"/>
      <c r="AL802" s="160"/>
      <c r="AM802" s="159"/>
      <c r="AN802" s="159"/>
      <c r="AO802" s="159"/>
      <c r="AP802" s="44"/>
      <c r="AQ802" s="159"/>
      <c r="AR802" s="159"/>
      <c r="AS802" s="159"/>
      <c r="AT802" s="44"/>
      <c r="AU802" s="159"/>
      <c r="AV802" s="159"/>
      <c r="AW802" s="159"/>
      <c r="AX802" s="44"/>
      <c r="AY802" s="243"/>
      <c r="BA802" s="29"/>
      <c r="BB802" s="40"/>
      <c r="BC802" s="35"/>
      <c r="BD802" s="35"/>
      <c r="BE802" s="35"/>
      <c r="BF802" s="35"/>
      <c r="BG802" s="35"/>
      <c r="BH802" s="35"/>
      <c r="BI802" s="35"/>
      <c r="BJ802" s="35"/>
      <c r="BK802" s="35"/>
      <c r="BL802" s="35"/>
      <c r="BM802" s="35"/>
      <c r="BN802" s="35"/>
      <c r="BO802" s="35"/>
      <c r="BP802" s="44"/>
      <c r="BQ802" s="44"/>
      <c r="BR802" s="44"/>
      <c r="BS802" s="44"/>
      <c r="BT802" s="44"/>
      <c r="BU802" s="159"/>
      <c r="BV802" s="159"/>
      <c r="BW802" s="159"/>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5"/>
      <c r="ER802" s="35"/>
      <c r="ES802" s="35"/>
      <c r="ET802" s="35"/>
      <c r="EU802" s="35"/>
      <c r="EV802" s="35"/>
      <c r="EW802" s="35"/>
      <c r="EX802" s="35"/>
      <c r="EY802" s="35"/>
      <c r="EZ802" s="35"/>
      <c r="FA802" s="35"/>
      <c r="FB802" s="35"/>
      <c r="FC802" s="35"/>
      <c r="FD802" s="35"/>
      <c r="FE802" s="35"/>
      <c r="FF802" s="35"/>
      <c r="FG802" s="35"/>
      <c r="FH802" s="35"/>
      <c r="FI802" s="35"/>
      <c r="FJ802" s="35"/>
      <c r="FK802" s="35"/>
      <c r="FL802" s="35"/>
      <c r="FM802" s="35"/>
      <c r="FN802" s="35"/>
      <c r="FO802" s="35"/>
      <c r="FP802" s="35"/>
      <c r="FQ802" s="35"/>
      <c r="FR802" s="35"/>
      <c r="FS802" s="35"/>
      <c r="FT802" s="35"/>
      <c r="FU802" s="35"/>
      <c r="FV802" s="35"/>
      <c r="FW802" s="35"/>
      <c r="FX802" s="35"/>
      <c r="FY802" s="35"/>
      <c r="FZ802" s="35"/>
      <c r="GA802" s="35"/>
      <c r="GB802" s="35"/>
      <c r="GC802" s="35"/>
      <c r="GD802" s="35"/>
      <c r="GE802" s="35"/>
      <c r="GF802" s="35"/>
      <c r="GG802" s="35"/>
      <c r="GH802" s="35"/>
      <c r="GI802" s="35"/>
      <c r="GJ802" s="35"/>
      <c r="GK802" s="35"/>
      <c r="GL802" s="35"/>
      <c r="GM802" s="35"/>
      <c r="GN802" s="35"/>
      <c r="GO802" s="35"/>
      <c r="GP802" s="35"/>
      <c r="GQ802" s="35"/>
      <c r="GR802" s="35"/>
      <c r="GS802" s="35"/>
      <c r="GT802" s="35"/>
      <c r="GU802" s="35"/>
      <c r="GV802" s="35"/>
      <c r="GW802" s="35"/>
      <c r="GX802" s="35"/>
      <c r="GY802" s="35"/>
      <c r="GZ802" s="35"/>
      <c r="HA802" s="35"/>
    </row>
    <row r="803" spans="1:209" s="39" customFormat="1" x14ac:dyDescent="0.25">
      <c r="A803" s="127"/>
      <c r="B803" s="150"/>
      <c r="C803" s="150"/>
      <c r="D803" s="151"/>
      <c r="E803" s="151"/>
      <c r="F803" s="151"/>
      <c r="G803" s="151"/>
      <c r="H803" s="151"/>
      <c r="I803" s="150"/>
      <c r="J803" s="127"/>
      <c r="K803" s="127"/>
      <c r="L803" s="154"/>
      <c r="M803" s="154"/>
      <c r="N803" s="154"/>
      <c r="O803" s="156"/>
      <c r="P803" s="156"/>
      <c r="Q803" s="157"/>
      <c r="R803" s="154"/>
      <c r="S803" s="154"/>
      <c r="T803" s="154"/>
      <c r="U803" s="156"/>
      <c r="V803" s="156"/>
      <c r="W803" s="127"/>
      <c r="X803" s="154"/>
      <c r="Y803" s="154"/>
      <c r="Z803" s="154"/>
      <c r="AA803" s="156"/>
      <c r="AB803" s="156"/>
      <c r="AC803" s="127"/>
      <c r="AD803" s="127"/>
      <c r="AE803" s="162"/>
      <c r="AF803" s="159"/>
      <c r="AG803" s="159"/>
      <c r="AH803" s="160"/>
      <c r="AI803" s="159"/>
      <c r="AJ803" s="159"/>
      <c r="AK803" s="159"/>
      <c r="AL803" s="160"/>
      <c r="AM803" s="159"/>
      <c r="AN803" s="159"/>
      <c r="AO803" s="159"/>
      <c r="AP803" s="44"/>
      <c r="AQ803" s="159"/>
      <c r="AR803" s="159"/>
      <c r="AS803" s="159"/>
      <c r="AT803" s="44"/>
      <c r="AU803" s="159"/>
      <c r="AV803" s="159"/>
      <c r="AW803" s="159"/>
      <c r="AX803" s="44"/>
      <c r="AY803" s="243"/>
      <c r="BA803" s="29"/>
      <c r="BB803" s="40"/>
      <c r="BC803" s="35"/>
      <c r="BD803" s="35"/>
      <c r="BE803" s="35"/>
      <c r="BF803" s="35"/>
      <c r="BG803" s="35"/>
      <c r="BH803" s="35"/>
      <c r="BI803" s="35"/>
      <c r="BJ803" s="35"/>
      <c r="BK803" s="35"/>
      <c r="BL803" s="35"/>
      <c r="BM803" s="35"/>
      <c r="BN803" s="35"/>
      <c r="BO803" s="35"/>
      <c r="BP803" s="44"/>
      <c r="BQ803" s="44"/>
      <c r="BR803" s="44"/>
      <c r="BS803" s="44"/>
      <c r="BT803" s="44"/>
      <c r="BU803" s="159"/>
      <c r="BV803" s="159"/>
      <c r="BW803" s="159"/>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5"/>
      <c r="FJ803" s="35"/>
      <c r="FK803" s="35"/>
      <c r="FL803" s="35"/>
      <c r="FM803" s="35"/>
      <c r="FN803" s="35"/>
      <c r="FO803" s="35"/>
      <c r="FP803" s="35"/>
      <c r="FQ803" s="35"/>
      <c r="FR803" s="35"/>
      <c r="FS803" s="35"/>
      <c r="FT803" s="35"/>
      <c r="FU803" s="35"/>
      <c r="FV803" s="35"/>
      <c r="FW803" s="35"/>
      <c r="FX803" s="35"/>
      <c r="FY803" s="35"/>
      <c r="FZ803" s="35"/>
      <c r="GA803" s="35"/>
      <c r="GB803" s="35"/>
      <c r="GC803" s="35"/>
      <c r="GD803" s="35"/>
      <c r="GE803" s="35"/>
      <c r="GF803" s="35"/>
      <c r="GG803" s="35"/>
      <c r="GH803" s="35"/>
      <c r="GI803" s="35"/>
      <c r="GJ803" s="35"/>
      <c r="GK803" s="35"/>
      <c r="GL803" s="35"/>
      <c r="GM803" s="35"/>
      <c r="GN803" s="35"/>
      <c r="GO803" s="35"/>
      <c r="GP803" s="35"/>
      <c r="GQ803" s="35"/>
      <c r="GR803" s="35"/>
      <c r="GS803" s="35"/>
      <c r="GT803" s="35"/>
      <c r="GU803" s="35"/>
      <c r="GV803" s="35"/>
      <c r="GW803" s="35"/>
      <c r="GX803" s="35"/>
      <c r="GY803" s="35"/>
      <c r="GZ803" s="35"/>
      <c r="HA803" s="35"/>
    </row>
    <row r="804" spans="1:209" s="39" customFormat="1" x14ac:dyDescent="0.25">
      <c r="A804" s="127"/>
      <c r="B804" s="150"/>
      <c r="C804" s="150"/>
      <c r="D804" s="151"/>
      <c r="E804" s="151"/>
      <c r="F804" s="151"/>
      <c r="G804" s="151"/>
      <c r="H804" s="151"/>
      <c r="I804" s="150"/>
      <c r="J804" s="127"/>
      <c r="K804" s="127"/>
      <c r="L804" s="154"/>
      <c r="M804" s="154"/>
      <c r="N804" s="154"/>
      <c r="O804" s="156"/>
      <c r="P804" s="156"/>
      <c r="Q804" s="157"/>
      <c r="R804" s="154"/>
      <c r="S804" s="154"/>
      <c r="T804" s="154"/>
      <c r="U804" s="156"/>
      <c r="V804" s="156"/>
      <c r="W804" s="127"/>
      <c r="X804" s="154"/>
      <c r="Y804" s="154"/>
      <c r="Z804" s="154"/>
      <c r="AA804" s="156"/>
      <c r="AB804" s="156"/>
      <c r="AC804" s="127"/>
      <c r="AD804" s="127"/>
      <c r="AE804" s="162"/>
      <c r="AF804" s="159"/>
      <c r="AG804" s="159"/>
      <c r="AH804" s="160"/>
      <c r="AI804" s="159"/>
      <c r="AJ804" s="159"/>
      <c r="AK804" s="159"/>
      <c r="AL804" s="160"/>
      <c r="AM804" s="159"/>
      <c r="AN804" s="159"/>
      <c r="AO804" s="159"/>
      <c r="AP804" s="44"/>
      <c r="AQ804" s="159"/>
      <c r="AR804" s="159"/>
      <c r="AS804" s="159"/>
      <c r="AT804" s="44"/>
      <c r="AU804" s="159"/>
      <c r="AV804" s="159"/>
      <c r="AW804" s="159"/>
      <c r="AX804" s="44"/>
      <c r="AY804" s="243"/>
      <c r="BA804" s="29"/>
      <c r="BB804" s="40"/>
      <c r="BC804" s="35"/>
      <c r="BD804" s="35"/>
      <c r="BE804" s="35"/>
      <c r="BF804" s="35"/>
      <c r="BG804" s="35"/>
      <c r="BH804" s="35"/>
      <c r="BI804" s="35"/>
      <c r="BJ804" s="35"/>
      <c r="BK804" s="35"/>
      <c r="BL804" s="35"/>
      <c r="BM804" s="35"/>
      <c r="BN804" s="35"/>
      <c r="BO804" s="35"/>
      <c r="BP804" s="44"/>
      <c r="BQ804" s="44"/>
      <c r="BR804" s="44"/>
      <c r="BS804" s="44"/>
      <c r="BT804" s="44"/>
      <c r="BU804" s="159"/>
      <c r="BV804" s="159"/>
      <c r="BW804" s="159"/>
      <c r="BX804" s="35"/>
      <c r="BY804" s="35"/>
      <c r="BZ804" s="35"/>
      <c r="CA804" s="35"/>
      <c r="CB804" s="35"/>
      <c r="CC804" s="35"/>
      <c r="CD804" s="35"/>
      <c r="CE804" s="35"/>
      <c r="CF804" s="35"/>
      <c r="CG804" s="35"/>
      <c r="CH804" s="35"/>
      <c r="CI804" s="35"/>
      <c r="CJ804" s="35"/>
      <c r="CK804" s="35"/>
      <c r="CL804" s="35"/>
      <c r="CM804" s="35"/>
      <c r="CN804" s="35"/>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5"/>
      <c r="ER804" s="35"/>
      <c r="ES804" s="35"/>
      <c r="ET804" s="35"/>
      <c r="EU804" s="35"/>
      <c r="EV804" s="35"/>
      <c r="EW804" s="35"/>
      <c r="EX804" s="35"/>
      <c r="EY804" s="35"/>
      <c r="EZ804" s="35"/>
      <c r="FA804" s="35"/>
      <c r="FB804" s="35"/>
      <c r="FC804" s="35"/>
      <c r="FD804" s="35"/>
      <c r="FE804" s="35"/>
      <c r="FF804" s="35"/>
      <c r="FG804" s="35"/>
      <c r="FH804" s="35"/>
      <c r="FI804" s="35"/>
      <c r="FJ804" s="35"/>
      <c r="FK804" s="35"/>
      <c r="FL804" s="35"/>
      <c r="FM804" s="35"/>
      <c r="FN804" s="35"/>
      <c r="FO804" s="35"/>
      <c r="FP804" s="35"/>
      <c r="FQ804" s="35"/>
      <c r="FR804" s="35"/>
      <c r="FS804" s="35"/>
      <c r="FT804" s="35"/>
      <c r="FU804" s="35"/>
      <c r="FV804" s="35"/>
      <c r="FW804" s="35"/>
      <c r="FX804" s="35"/>
      <c r="FY804" s="35"/>
      <c r="FZ804" s="35"/>
      <c r="GA804" s="35"/>
      <c r="GB804" s="35"/>
      <c r="GC804" s="35"/>
      <c r="GD804" s="35"/>
      <c r="GE804" s="35"/>
      <c r="GF804" s="35"/>
      <c r="GG804" s="35"/>
      <c r="GH804" s="35"/>
      <c r="GI804" s="35"/>
      <c r="GJ804" s="35"/>
      <c r="GK804" s="35"/>
      <c r="GL804" s="35"/>
      <c r="GM804" s="35"/>
      <c r="GN804" s="35"/>
      <c r="GO804" s="35"/>
      <c r="GP804" s="35"/>
      <c r="GQ804" s="35"/>
      <c r="GR804" s="35"/>
      <c r="GS804" s="35"/>
      <c r="GT804" s="35"/>
      <c r="GU804" s="35"/>
      <c r="GV804" s="35"/>
      <c r="GW804" s="35"/>
      <c r="GX804" s="35"/>
      <c r="GY804" s="35"/>
      <c r="GZ804" s="35"/>
      <c r="HA804" s="35"/>
    </row>
    <row r="805" spans="1:209" s="39" customFormat="1" x14ac:dyDescent="0.25">
      <c r="A805" s="127"/>
      <c r="B805" s="150"/>
      <c r="C805" s="150"/>
      <c r="D805" s="151"/>
      <c r="E805" s="151"/>
      <c r="F805" s="151"/>
      <c r="G805" s="151"/>
      <c r="H805" s="151"/>
      <c r="I805" s="150"/>
      <c r="J805" s="127"/>
      <c r="K805" s="127"/>
      <c r="L805" s="154"/>
      <c r="M805" s="154"/>
      <c r="N805" s="154"/>
      <c r="O805" s="156"/>
      <c r="P805" s="156"/>
      <c r="Q805" s="157"/>
      <c r="R805" s="154"/>
      <c r="S805" s="154"/>
      <c r="T805" s="154"/>
      <c r="U805" s="156"/>
      <c r="V805" s="156"/>
      <c r="W805" s="127"/>
      <c r="X805" s="154"/>
      <c r="Y805" s="154"/>
      <c r="Z805" s="154"/>
      <c r="AA805" s="156"/>
      <c r="AB805" s="156"/>
      <c r="AC805" s="127"/>
      <c r="AD805" s="127"/>
      <c r="AE805" s="162"/>
      <c r="AF805" s="159"/>
      <c r="AG805" s="159"/>
      <c r="AH805" s="160"/>
      <c r="AI805" s="159"/>
      <c r="AJ805" s="159"/>
      <c r="AK805" s="159"/>
      <c r="AL805" s="160"/>
      <c r="AM805" s="159"/>
      <c r="AN805" s="159"/>
      <c r="AO805" s="159"/>
      <c r="AP805" s="44"/>
      <c r="AQ805" s="159"/>
      <c r="AR805" s="159"/>
      <c r="AS805" s="159"/>
      <c r="AT805" s="44"/>
      <c r="AU805" s="159"/>
      <c r="AV805" s="159"/>
      <c r="AW805" s="159"/>
      <c r="AX805" s="44"/>
      <c r="AY805" s="243"/>
      <c r="BA805" s="29"/>
      <c r="BB805" s="40"/>
      <c r="BC805" s="35"/>
      <c r="BD805" s="35"/>
      <c r="BE805" s="35"/>
      <c r="BF805" s="35"/>
      <c r="BG805" s="35"/>
      <c r="BH805" s="35"/>
      <c r="BI805" s="35"/>
      <c r="BJ805" s="35"/>
      <c r="BK805" s="35"/>
      <c r="BL805" s="35"/>
      <c r="BM805" s="35"/>
      <c r="BN805" s="35"/>
      <c r="BO805" s="35"/>
      <c r="BP805" s="44"/>
      <c r="BQ805" s="44"/>
      <c r="BR805" s="44"/>
      <c r="BS805" s="44"/>
      <c r="BT805" s="44"/>
      <c r="BU805" s="159"/>
      <c r="BV805" s="159"/>
      <c r="BW805" s="159"/>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5"/>
      <c r="ER805" s="35"/>
      <c r="ES805" s="35"/>
      <c r="ET805" s="35"/>
      <c r="EU805" s="35"/>
      <c r="EV805" s="35"/>
      <c r="EW805" s="35"/>
      <c r="EX805" s="35"/>
      <c r="EY805" s="35"/>
      <c r="EZ805" s="35"/>
      <c r="FA805" s="35"/>
      <c r="FB805" s="35"/>
      <c r="FC805" s="35"/>
      <c r="FD805" s="35"/>
      <c r="FE805" s="35"/>
      <c r="FF805" s="35"/>
      <c r="FG805" s="35"/>
      <c r="FH805" s="35"/>
      <c r="FI805" s="35"/>
      <c r="FJ805" s="35"/>
      <c r="FK805" s="35"/>
      <c r="FL805" s="35"/>
      <c r="FM805" s="35"/>
      <c r="FN805" s="35"/>
      <c r="FO805" s="35"/>
      <c r="FP805" s="35"/>
      <c r="FQ805" s="35"/>
      <c r="FR805" s="35"/>
      <c r="FS805" s="35"/>
      <c r="FT805" s="35"/>
      <c r="FU805" s="35"/>
      <c r="FV805" s="35"/>
      <c r="FW805" s="35"/>
      <c r="FX805" s="35"/>
      <c r="FY805" s="35"/>
      <c r="FZ805" s="35"/>
      <c r="GA805" s="35"/>
      <c r="GB805" s="35"/>
      <c r="GC805" s="35"/>
      <c r="GD805" s="35"/>
      <c r="GE805" s="35"/>
      <c r="GF805" s="35"/>
      <c r="GG805" s="35"/>
      <c r="GH805" s="35"/>
      <c r="GI805" s="35"/>
      <c r="GJ805" s="35"/>
      <c r="GK805" s="35"/>
      <c r="GL805" s="35"/>
      <c r="GM805" s="35"/>
      <c r="GN805" s="35"/>
      <c r="GO805" s="35"/>
      <c r="GP805" s="35"/>
      <c r="GQ805" s="35"/>
      <c r="GR805" s="35"/>
      <c r="GS805" s="35"/>
      <c r="GT805" s="35"/>
      <c r="GU805" s="35"/>
      <c r="GV805" s="35"/>
      <c r="GW805" s="35"/>
      <c r="GX805" s="35"/>
      <c r="GY805" s="35"/>
      <c r="GZ805" s="35"/>
      <c r="HA805" s="35"/>
    </row>
    <row r="806" spans="1:209" s="39" customFormat="1" x14ac:dyDescent="0.25">
      <c r="A806" s="127"/>
      <c r="B806" s="150"/>
      <c r="C806" s="150"/>
      <c r="D806" s="151"/>
      <c r="E806" s="151"/>
      <c r="F806" s="151"/>
      <c r="G806" s="151"/>
      <c r="H806" s="151"/>
      <c r="I806" s="150"/>
      <c r="J806" s="127"/>
      <c r="K806" s="127"/>
      <c r="L806" s="154"/>
      <c r="M806" s="154"/>
      <c r="N806" s="154"/>
      <c r="O806" s="156"/>
      <c r="P806" s="156"/>
      <c r="Q806" s="157"/>
      <c r="R806" s="154"/>
      <c r="S806" s="154"/>
      <c r="T806" s="154"/>
      <c r="U806" s="156"/>
      <c r="V806" s="156"/>
      <c r="W806" s="127"/>
      <c r="X806" s="154"/>
      <c r="Y806" s="154"/>
      <c r="Z806" s="154"/>
      <c r="AA806" s="156"/>
      <c r="AB806" s="156"/>
      <c r="AC806" s="127"/>
      <c r="AD806" s="127"/>
      <c r="AE806" s="162"/>
      <c r="AF806" s="159"/>
      <c r="AG806" s="159"/>
      <c r="AH806" s="160"/>
      <c r="AI806" s="159"/>
      <c r="AJ806" s="159"/>
      <c r="AK806" s="159"/>
      <c r="AL806" s="160"/>
      <c r="AM806" s="159"/>
      <c r="AN806" s="159"/>
      <c r="AO806" s="159"/>
      <c r="AP806" s="44"/>
      <c r="AQ806" s="159"/>
      <c r="AR806" s="159"/>
      <c r="AS806" s="159"/>
      <c r="AT806" s="44"/>
      <c r="AU806" s="159"/>
      <c r="AV806" s="159"/>
      <c r="AW806" s="159"/>
      <c r="AX806" s="44"/>
      <c r="AY806" s="243"/>
      <c r="BA806" s="29"/>
      <c r="BB806" s="40"/>
      <c r="BC806" s="35"/>
      <c r="BD806" s="35"/>
      <c r="BE806" s="35"/>
      <c r="BF806" s="35"/>
      <c r="BG806" s="35"/>
      <c r="BH806" s="35"/>
      <c r="BI806" s="35"/>
      <c r="BJ806" s="35"/>
      <c r="BK806" s="35"/>
      <c r="BL806" s="35"/>
      <c r="BM806" s="35"/>
      <c r="BN806" s="35"/>
      <c r="BO806" s="35"/>
      <c r="BP806" s="44"/>
      <c r="BQ806" s="44"/>
      <c r="BR806" s="44"/>
      <c r="BS806" s="44"/>
      <c r="BT806" s="44"/>
      <c r="BU806" s="159"/>
      <c r="BV806" s="159"/>
      <c r="BW806" s="159"/>
      <c r="BX806" s="35"/>
      <c r="BY806" s="35"/>
      <c r="BZ806" s="35"/>
      <c r="CA806" s="35"/>
      <c r="CB806" s="35"/>
      <c r="CC806" s="35"/>
      <c r="CD806" s="35"/>
      <c r="CE806" s="35"/>
      <c r="CF806" s="35"/>
      <c r="CG806" s="35"/>
      <c r="CH806" s="35"/>
      <c r="CI806" s="35"/>
      <c r="CJ806" s="35"/>
      <c r="CK806" s="35"/>
      <c r="CL806" s="35"/>
      <c r="CM806" s="35"/>
      <c r="CN806" s="35"/>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5"/>
      <c r="ER806" s="35"/>
      <c r="ES806" s="35"/>
      <c r="ET806" s="35"/>
      <c r="EU806" s="35"/>
      <c r="EV806" s="35"/>
      <c r="EW806" s="35"/>
      <c r="EX806" s="35"/>
      <c r="EY806" s="35"/>
      <c r="EZ806" s="35"/>
      <c r="FA806" s="35"/>
      <c r="FB806" s="35"/>
      <c r="FC806" s="35"/>
      <c r="FD806" s="35"/>
      <c r="FE806" s="35"/>
      <c r="FF806" s="35"/>
      <c r="FG806" s="35"/>
      <c r="FH806" s="35"/>
      <c r="FI806" s="35"/>
      <c r="FJ806" s="35"/>
      <c r="FK806" s="35"/>
      <c r="FL806" s="35"/>
      <c r="FM806" s="35"/>
      <c r="FN806" s="35"/>
      <c r="FO806" s="35"/>
      <c r="FP806" s="35"/>
      <c r="FQ806" s="35"/>
      <c r="FR806" s="35"/>
      <c r="FS806" s="35"/>
      <c r="FT806" s="35"/>
      <c r="FU806" s="35"/>
      <c r="FV806" s="35"/>
      <c r="FW806" s="35"/>
      <c r="FX806" s="35"/>
      <c r="FY806" s="35"/>
      <c r="FZ806" s="35"/>
      <c r="GA806" s="35"/>
      <c r="GB806" s="35"/>
      <c r="GC806" s="35"/>
      <c r="GD806" s="35"/>
      <c r="GE806" s="35"/>
      <c r="GF806" s="35"/>
      <c r="GG806" s="35"/>
      <c r="GH806" s="35"/>
      <c r="GI806" s="35"/>
      <c r="GJ806" s="35"/>
      <c r="GK806" s="35"/>
      <c r="GL806" s="35"/>
      <c r="GM806" s="35"/>
      <c r="GN806" s="35"/>
      <c r="GO806" s="35"/>
      <c r="GP806" s="35"/>
      <c r="GQ806" s="35"/>
      <c r="GR806" s="35"/>
      <c r="GS806" s="35"/>
      <c r="GT806" s="35"/>
      <c r="GU806" s="35"/>
      <c r="GV806" s="35"/>
      <c r="GW806" s="35"/>
      <c r="GX806" s="35"/>
      <c r="GY806" s="35"/>
      <c r="GZ806" s="35"/>
      <c r="HA806" s="35"/>
    </row>
    <row r="807" spans="1:209" s="39" customFormat="1" x14ac:dyDescent="0.25">
      <c r="A807" s="127"/>
      <c r="B807" s="150"/>
      <c r="C807" s="150"/>
      <c r="D807" s="151"/>
      <c r="E807" s="151"/>
      <c r="F807" s="151"/>
      <c r="G807" s="151"/>
      <c r="H807" s="151"/>
      <c r="I807" s="150"/>
      <c r="J807" s="127"/>
      <c r="K807" s="127"/>
      <c r="L807" s="154"/>
      <c r="M807" s="154"/>
      <c r="N807" s="154"/>
      <c r="O807" s="156"/>
      <c r="P807" s="156"/>
      <c r="Q807" s="157"/>
      <c r="R807" s="154"/>
      <c r="S807" s="154"/>
      <c r="T807" s="154"/>
      <c r="U807" s="156"/>
      <c r="V807" s="156"/>
      <c r="W807" s="127"/>
      <c r="X807" s="154"/>
      <c r="Y807" s="154"/>
      <c r="Z807" s="154"/>
      <c r="AA807" s="156"/>
      <c r="AB807" s="156"/>
      <c r="AC807" s="127"/>
      <c r="AD807" s="127"/>
      <c r="AE807" s="162"/>
      <c r="AF807" s="159"/>
      <c r="AG807" s="159"/>
      <c r="AH807" s="160"/>
      <c r="AI807" s="159"/>
      <c r="AJ807" s="159"/>
      <c r="AK807" s="159"/>
      <c r="AL807" s="160"/>
      <c r="AM807" s="159"/>
      <c r="AN807" s="159"/>
      <c r="AO807" s="159"/>
      <c r="AP807" s="44"/>
      <c r="AQ807" s="159"/>
      <c r="AR807" s="159"/>
      <c r="AS807" s="159"/>
      <c r="AT807" s="44"/>
      <c r="AU807" s="159"/>
      <c r="AV807" s="159"/>
      <c r="AW807" s="159"/>
      <c r="AX807" s="44"/>
      <c r="AY807" s="243"/>
      <c r="BA807" s="29"/>
      <c r="BB807" s="40"/>
      <c r="BC807" s="35"/>
      <c r="BD807" s="35"/>
      <c r="BE807" s="35"/>
      <c r="BF807" s="35"/>
      <c r="BG807" s="35"/>
      <c r="BH807" s="35"/>
      <c r="BI807" s="35"/>
      <c r="BJ807" s="35"/>
      <c r="BK807" s="35"/>
      <c r="BL807" s="35"/>
      <c r="BM807" s="35"/>
      <c r="BN807" s="35"/>
      <c r="BO807" s="35"/>
      <c r="BP807" s="44"/>
      <c r="BQ807" s="44"/>
      <c r="BR807" s="44"/>
      <c r="BS807" s="44"/>
      <c r="BT807" s="44"/>
      <c r="BU807" s="159"/>
      <c r="BV807" s="159"/>
      <c r="BW807" s="159"/>
      <c r="BX807" s="35"/>
      <c r="BY807" s="35"/>
      <c r="BZ807" s="35"/>
      <c r="CA807" s="35"/>
      <c r="CB807" s="35"/>
      <c r="CC807" s="35"/>
      <c r="CD807" s="35"/>
      <c r="CE807" s="35"/>
      <c r="CF807" s="35"/>
      <c r="CG807" s="35"/>
      <c r="CH807" s="35"/>
      <c r="CI807" s="35"/>
      <c r="CJ807" s="35"/>
      <c r="CK807" s="35"/>
      <c r="CL807" s="35"/>
      <c r="CM807" s="35"/>
      <c r="CN807" s="35"/>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5"/>
      <c r="ER807" s="35"/>
      <c r="ES807" s="35"/>
      <c r="ET807" s="35"/>
      <c r="EU807" s="35"/>
      <c r="EV807" s="35"/>
      <c r="EW807" s="35"/>
      <c r="EX807" s="35"/>
      <c r="EY807" s="35"/>
      <c r="EZ807" s="35"/>
      <c r="FA807" s="35"/>
      <c r="FB807" s="35"/>
      <c r="FC807" s="35"/>
      <c r="FD807" s="35"/>
      <c r="FE807" s="35"/>
      <c r="FF807" s="35"/>
      <c r="FG807" s="35"/>
      <c r="FH807" s="35"/>
      <c r="FI807" s="35"/>
      <c r="FJ807" s="35"/>
      <c r="FK807" s="35"/>
      <c r="FL807" s="35"/>
      <c r="FM807" s="35"/>
      <c r="FN807" s="35"/>
      <c r="FO807" s="35"/>
      <c r="FP807" s="35"/>
      <c r="FQ807" s="35"/>
      <c r="FR807" s="35"/>
      <c r="FS807" s="35"/>
      <c r="FT807" s="35"/>
      <c r="FU807" s="35"/>
      <c r="FV807" s="35"/>
      <c r="FW807" s="35"/>
      <c r="FX807" s="35"/>
      <c r="FY807" s="35"/>
      <c r="FZ807" s="35"/>
      <c r="GA807" s="35"/>
      <c r="GB807" s="35"/>
      <c r="GC807" s="35"/>
      <c r="GD807" s="35"/>
      <c r="GE807" s="35"/>
      <c r="GF807" s="35"/>
      <c r="GG807" s="35"/>
      <c r="GH807" s="35"/>
      <c r="GI807" s="35"/>
      <c r="GJ807" s="35"/>
      <c r="GK807" s="35"/>
      <c r="GL807" s="35"/>
      <c r="GM807" s="35"/>
      <c r="GN807" s="35"/>
      <c r="GO807" s="35"/>
      <c r="GP807" s="35"/>
      <c r="GQ807" s="35"/>
      <c r="GR807" s="35"/>
      <c r="GS807" s="35"/>
      <c r="GT807" s="35"/>
      <c r="GU807" s="35"/>
      <c r="GV807" s="35"/>
      <c r="GW807" s="35"/>
      <c r="GX807" s="35"/>
      <c r="GY807" s="35"/>
      <c r="GZ807" s="35"/>
      <c r="HA807" s="35"/>
    </row>
    <row r="808" spans="1:209" s="39" customFormat="1" x14ac:dyDescent="0.25">
      <c r="A808" s="127"/>
      <c r="B808" s="150"/>
      <c r="C808" s="150"/>
      <c r="D808" s="151"/>
      <c r="E808" s="151"/>
      <c r="F808" s="151"/>
      <c r="G808" s="151"/>
      <c r="H808" s="151"/>
      <c r="I808" s="150"/>
      <c r="J808" s="127"/>
      <c r="K808" s="127"/>
      <c r="L808" s="154"/>
      <c r="M808" s="154"/>
      <c r="N808" s="154"/>
      <c r="O808" s="156"/>
      <c r="P808" s="156"/>
      <c r="Q808" s="157"/>
      <c r="R808" s="154"/>
      <c r="S808" s="154"/>
      <c r="T808" s="154"/>
      <c r="U808" s="156"/>
      <c r="V808" s="156"/>
      <c r="W808" s="127"/>
      <c r="X808" s="154"/>
      <c r="Y808" s="154"/>
      <c r="Z808" s="154"/>
      <c r="AA808" s="156"/>
      <c r="AB808" s="156"/>
      <c r="AC808" s="127"/>
      <c r="AD808" s="127"/>
      <c r="AE808" s="162"/>
      <c r="AF808" s="159"/>
      <c r="AG808" s="159"/>
      <c r="AH808" s="160"/>
      <c r="AI808" s="159"/>
      <c r="AJ808" s="159"/>
      <c r="AK808" s="159"/>
      <c r="AL808" s="160"/>
      <c r="AM808" s="159"/>
      <c r="AN808" s="159"/>
      <c r="AO808" s="159"/>
      <c r="AP808" s="44"/>
      <c r="AQ808" s="159"/>
      <c r="AR808" s="159"/>
      <c r="AS808" s="159"/>
      <c r="AT808" s="44"/>
      <c r="AU808" s="159"/>
      <c r="AV808" s="159"/>
      <c r="AW808" s="159"/>
      <c r="AX808" s="44"/>
      <c r="AY808" s="243"/>
      <c r="BA808" s="29"/>
      <c r="BB808" s="40"/>
      <c r="BC808" s="35"/>
      <c r="BD808" s="35"/>
      <c r="BE808" s="35"/>
      <c r="BF808" s="35"/>
      <c r="BG808" s="35"/>
      <c r="BH808" s="35"/>
      <c r="BI808" s="35"/>
      <c r="BJ808" s="35"/>
      <c r="BK808" s="35"/>
      <c r="BL808" s="35"/>
      <c r="BM808" s="35"/>
      <c r="BN808" s="35"/>
      <c r="BO808" s="35"/>
      <c r="BP808" s="44"/>
      <c r="BQ808" s="44"/>
      <c r="BR808" s="44"/>
      <c r="BS808" s="44"/>
      <c r="BT808" s="44"/>
      <c r="BU808" s="159"/>
      <c r="BV808" s="159"/>
      <c r="BW808" s="159"/>
      <c r="BX808" s="35"/>
      <c r="BY808" s="35"/>
      <c r="BZ808" s="35"/>
      <c r="CA808" s="35"/>
      <c r="CB808" s="35"/>
      <c r="CC808" s="35"/>
      <c r="CD808" s="35"/>
      <c r="CE808" s="35"/>
      <c r="CF808" s="35"/>
      <c r="CG808" s="35"/>
      <c r="CH808" s="35"/>
      <c r="CI808" s="35"/>
      <c r="CJ808" s="35"/>
      <c r="CK808" s="35"/>
      <c r="CL808" s="35"/>
      <c r="CM808" s="35"/>
      <c r="CN808" s="35"/>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5"/>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5"/>
      <c r="FJ808" s="35"/>
      <c r="FK808" s="35"/>
      <c r="FL808" s="35"/>
      <c r="FM808" s="35"/>
      <c r="FN808" s="35"/>
      <c r="FO808" s="35"/>
      <c r="FP808" s="35"/>
      <c r="FQ808" s="35"/>
      <c r="FR808" s="35"/>
      <c r="FS808" s="35"/>
      <c r="FT808" s="35"/>
      <c r="FU808" s="35"/>
      <c r="FV808" s="35"/>
      <c r="FW808" s="35"/>
      <c r="FX808" s="35"/>
      <c r="FY808" s="35"/>
      <c r="FZ808" s="35"/>
      <c r="GA808" s="35"/>
      <c r="GB808" s="35"/>
      <c r="GC808" s="35"/>
      <c r="GD808" s="35"/>
      <c r="GE808" s="35"/>
      <c r="GF808" s="35"/>
      <c r="GG808" s="35"/>
      <c r="GH808" s="35"/>
      <c r="GI808" s="35"/>
      <c r="GJ808" s="35"/>
      <c r="GK808" s="35"/>
      <c r="GL808" s="35"/>
      <c r="GM808" s="35"/>
      <c r="GN808" s="35"/>
      <c r="GO808" s="35"/>
      <c r="GP808" s="35"/>
      <c r="GQ808" s="35"/>
      <c r="GR808" s="35"/>
      <c r="GS808" s="35"/>
      <c r="GT808" s="35"/>
      <c r="GU808" s="35"/>
      <c r="GV808" s="35"/>
      <c r="GW808" s="35"/>
      <c r="GX808" s="35"/>
      <c r="GY808" s="35"/>
      <c r="GZ808" s="35"/>
      <c r="HA808" s="35"/>
    </row>
    <row r="809" spans="1:209" s="39" customFormat="1" x14ac:dyDescent="0.25">
      <c r="A809" s="127"/>
      <c r="B809" s="150"/>
      <c r="C809" s="150"/>
      <c r="D809" s="151"/>
      <c r="E809" s="151"/>
      <c r="F809" s="151"/>
      <c r="G809" s="151"/>
      <c r="H809" s="151"/>
      <c r="I809" s="150"/>
      <c r="J809" s="127"/>
      <c r="K809" s="127"/>
      <c r="L809" s="154"/>
      <c r="M809" s="154"/>
      <c r="N809" s="154"/>
      <c r="O809" s="156"/>
      <c r="P809" s="156"/>
      <c r="Q809" s="157"/>
      <c r="R809" s="154"/>
      <c r="S809" s="154"/>
      <c r="T809" s="154"/>
      <c r="U809" s="156"/>
      <c r="V809" s="156"/>
      <c r="W809" s="127"/>
      <c r="X809" s="154"/>
      <c r="Y809" s="154"/>
      <c r="Z809" s="154"/>
      <c r="AA809" s="156"/>
      <c r="AB809" s="156"/>
      <c r="AC809" s="127"/>
      <c r="AD809" s="127"/>
      <c r="AE809" s="162"/>
      <c r="AF809" s="159"/>
      <c r="AG809" s="159"/>
      <c r="AH809" s="160"/>
      <c r="AI809" s="159"/>
      <c r="AJ809" s="159"/>
      <c r="AK809" s="159"/>
      <c r="AL809" s="160"/>
      <c r="AM809" s="159"/>
      <c r="AN809" s="159"/>
      <c r="AO809" s="159"/>
      <c r="AP809" s="44"/>
      <c r="AQ809" s="159"/>
      <c r="AR809" s="159"/>
      <c r="AS809" s="159"/>
      <c r="AT809" s="44"/>
      <c r="AU809" s="159"/>
      <c r="AV809" s="159"/>
      <c r="AW809" s="159"/>
      <c r="AX809" s="44"/>
      <c r="AY809" s="243"/>
      <c r="BA809" s="29"/>
      <c r="BB809" s="40"/>
      <c r="BC809" s="35"/>
      <c r="BD809" s="35"/>
      <c r="BE809" s="35"/>
      <c r="BF809" s="35"/>
      <c r="BG809" s="35"/>
      <c r="BH809" s="35"/>
      <c r="BI809" s="35"/>
      <c r="BJ809" s="35"/>
      <c r="BK809" s="35"/>
      <c r="BL809" s="35"/>
      <c r="BM809" s="35"/>
      <c r="BN809" s="35"/>
      <c r="BO809" s="35"/>
      <c r="BP809" s="44"/>
      <c r="BQ809" s="44"/>
      <c r="BR809" s="44"/>
      <c r="BS809" s="44"/>
      <c r="BT809" s="44"/>
      <c r="BU809" s="159"/>
      <c r="BV809" s="159"/>
      <c r="BW809" s="159"/>
      <c r="BX809" s="35"/>
      <c r="BY809" s="35"/>
      <c r="BZ809" s="35"/>
      <c r="CA809" s="35"/>
      <c r="CB809" s="35"/>
      <c r="CC809" s="35"/>
      <c r="CD809" s="35"/>
      <c r="CE809" s="35"/>
      <c r="CF809" s="35"/>
      <c r="CG809" s="35"/>
      <c r="CH809" s="35"/>
      <c r="CI809" s="35"/>
      <c r="CJ809" s="35"/>
      <c r="CK809" s="35"/>
      <c r="CL809" s="35"/>
      <c r="CM809" s="35"/>
      <c r="CN809" s="35"/>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5"/>
      <c r="ER809" s="35"/>
      <c r="ES809" s="35"/>
      <c r="ET809" s="35"/>
      <c r="EU809" s="35"/>
      <c r="EV809" s="35"/>
      <c r="EW809" s="35"/>
      <c r="EX809" s="35"/>
      <c r="EY809" s="35"/>
      <c r="EZ809" s="35"/>
      <c r="FA809" s="35"/>
      <c r="FB809" s="35"/>
      <c r="FC809" s="35"/>
      <c r="FD809" s="35"/>
      <c r="FE809" s="35"/>
      <c r="FF809" s="35"/>
      <c r="FG809" s="35"/>
      <c r="FH809" s="35"/>
      <c r="FI809" s="35"/>
      <c r="FJ809" s="35"/>
      <c r="FK809" s="35"/>
      <c r="FL809" s="35"/>
      <c r="FM809" s="35"/>
      <c r="FN809" s="35"/>
      <c r="FO809" s="35"/>
      <c r="FP809" s="35"/>
      <c r="FQ809" s="35"/>
      <c r="FR809" s="35"/>
      <c r="FS809" s="35"/>
      <c r="FT809" s="35"/>
      <c r="FU809" s="35"/>
      <c r="FV809" s="35"/>
      <c r="FW809" s="35"/>
      <c r="FX809" s="35"/>
      <c r="FY809" s="35"/>
      <c r="FZ809" s="35"/>
      <c r="GA809" s="35"/>
      <c r="GB809" s="35"/>
      <c r="GC809" s="35"/>
      <c r="GD809" s="35"/>
      <c r="GE809" s="35"/>
      <c r="GF809" s="35"/>
      <c r="GG809" s="35"/>
      <c r="GH809" s="35"/>
      <c r="GI809" s="35"/>
      <c r="GJ809" s="35"/>
      <c r="GK809" s="35"/>
      <c r="GL809" s="35"/>
      <c r="GM809" s="35"/>
      <c r="GN809" s="35"/>
      <c r="GO809" s="35"/>
      <c r="GP809" s="35"/>
      <c r="GQ809" s="35"/>
      <c r="GR809" s="35"/>
      <c r="GS809" s="35"/>
      <c r="GT809" s="35"/>
      <c r="GU809" s="35"/>
      <c r="GV809" s="35"/>
      <c r="GW809" s="35"/>
      <c r="GX809" s="35"/>
      <c r="GY809" s="35"/>
      <c r="GZ809" s="35"/>
      <c r="HA809" s="35"/>
    </row>
    <row r="810" spans="1:209" s="39" customFormat="1" x14ac:dyDescent="0.25">
      <c r="A810" s="127"/>
      <c r="B810" s="150"/>
      <c r="C810" s="150"/>
      <c r="D810" s="151"/>
      <c r="E810" s="151"/>
      <c r="F810" s="151"/>
      <c r="G810" s="151"/>
      <c r="H810" s="151"/>
      <c r="I810" s="150"/>
      <c r="J810" s="127"/>
      <c r="K810" s="127"/>
      <c r="L810" s="154"/>
      <c r="M810" s="154"/>
      <c r="N810" s="154"/>
      <c r="O810" s="156"/>
      <c r="P810" s="156"/>
      <c r="Q810" s="157"/>
      <c r="R810" s="154"/>
      <c r="S810" s="154"/>
      <c r="T810" s="154"/>
      <c r="U810" s="156"/>
      <c r="V810" s="156"/>
      <c r="W810" s="127"/>
      <c r="X810" s="154"/>
      <c r="Y810" s="154"/>
      <c r="Z810" s="154"/>
      <c r="AA810" s="156"/>
      <c r="AB810" s="156"/>
      <c r="AC810" s="127"/>
      <c r="AD810" s="127"/>
      <c r="AE810" s="162"/>
      <c r="AF810" s="159"/>
      <c r="AG810" s="159"/>
      <c r="AH810" s="160"/>
      <c r="AI810" s="159"/>
      <c r="AJ810" s="159"/>
      <c r="AK810" s="159"/>
      <c r="AL810" s="160"/>
      <c r="AM810" s="159"/>
      <c r="AN810" s="159"/>
      <c r="AO810" s="159"/>
      <c r="AP810" s="44"/>
      <c r="AQ810" s="159"/>
      <c r="AR810" s="159"/>
      <c r="AS810" s="159"/>
      <c r="AT810" s="44"/>
      <c r="AU810" s="159"/>
      <c r="AV810" s="159"/>
      <c r="AW810" s="159"/>
      <c r="AX810" s="44"/>
      <c r="AY810" s="243"/>
      <c r="BA810" s="29"/>
      <c r="BB810" s="40"/>
      <c r="BC810" s="35"/>
      <c r="BD810" s="35"/>
      <c r="BE810" s="35"/>
      <c r="BF810" s="35"/>
      <c r="BG810" s="35"/>
      <c r="BH810" s="35"/>
      <c r="BI810" s="35"/>
      <c r="BJ810" s="35"/>
      <c r="BK810" s="35"/>
      <c r="BL810" s="35"/>
      <c r="BM810" s="35"/>
      <c r="BN810" s="35"/>
      <c r="BO810" s="35"/>
      <c r="BP810" s="44"/>
      <c r="BQ810" s="44"/>
      <c r="BR810" s="44"/>
      <c r="BS810" s="44"/>
      <c r="BT810" s="44"/>
      <c r="BU810" s="159"/>
      <c r="BV810" s="159"/>
      <c r="BW810" s="159"/>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c r="FY810" s="35"/>
      <c r="FZ810" s="35"/>
      <c r="GA810" s="35"/>
      <c r="GB810" s="35"/>
      <c r="GC810" s="35"/>
      <c r="GD810" s="35"/>
      <c r="GE810" s="35"/>
      <c r="GF810" s="35"/>
      <c r="GG810" s="35"/>
      <c r="GH810" s="35"/>
      <c r="GI810" s="35"/>
      <c r="GJ810" s="35"/>
      <c r="GK810" s="35"/>
      <c r="GL810" s="35"/>
      <c r="GM810" s="35"/>
      <c r="GN810" s="35"/>
      <c r="GO810" s="35"/>
      <c r="GP810" s="35"/>
      <c r="GQ810" s="35"/>
      <c r="GR810" s="35"/>
      <c r="GS810" s="35"/>
      <c r="GT810" s="35"/>
      <c r="GU810" s="35"/>
      <c r="GV810" s="35"/>
      <c r="GW810" s="35"/>
      <c r="GX810" s="35"/>
      <c r="GY810" s="35"/>
      <c r="GZ810" s="35"/>
      <c r="HA810" s="35"/>
    </row>
    <row r="811" spans="1:209" s="39" customFormat="1" x14ac:dyDescent="0.25">
      <c r="A811" s="127"/>
      <c r="B811" s="150"/>
      <c r="C811" s="150"/>
      <c r="D811" s="151"/>
      <c r="E811" s="151"/>
      <c r="F811" s="151"/>
      <c r="G811" s="151"/>
      <c r="H811" s="151"/>
      <c r="I811" s="150"/>
      <c r="J811" s="127"/>
      <c r="K811" s="127"/>
      <c r="L811" s="154"/>
      <c r="M811" s="154"/>
      <c r="N811" s="154"/>
      <c r="O811" s="156"/>
      <c r="P811" s="156"/>
      <c r="Q811" s="157"/>
      <c r="R811" s="154"/>
      <c r="S811" s="154"/>
      <c r="T811" s="154"/>
      <c r="U811" s="156"/>
      <c r="V811" s="156"/>
      <c r="W811" s="127"/>
      <c r="X811" s="154"/>
      <c r="Y811" s="154"/>
      <c r="Z811" s="154"/>
      <c r="AA811" s="156"/>
      <c r="AB811" s="156"/>
      <c r="AC811" s="127"/>
      <c r="AD811" s="127"/>
      <c r="AE811" s="162"/>
      <c r="AF811" s="159"/>
      <c r="AG811" s="159"/>
      <c r="AH811" s="160"/>
      <c r="AI811" s="159"/>
      <c r="AJ811" s="159"/>
      <c r="AK811" s="159"/>
      <c r="AL811" s="160"/>
      <c r="AM811" s="159"/>
      <c r="AN811" s="159"/>
      <c r="AO811" s="159"/>
      <c r="AP811" s="44"/>
      <c r="AQ811" s="159"/>
      <c r="AR811" s="159"/>
      <c r="AS811" s="159"/>
      <c r="AT811" s="44"/>
      <c r="AU811" s="159"/>
      <c r="AV811" s="159"/>
      <c r="AW811" s="159"/>
      <c r="AX811" s="44"/>
      <c r="AY811" s="243"/>
      <c r="BA811" s="29"/>
      <c r="BB811" s="40"/>
      <c r="BC811" s="35"/>
      <c r="BD811" s="35"/>
      <c r="BE811" s="35"/>
      <c r="BF811" s="35"/>
      <c r="BG811" s="35"/>
      <c r="BH811" s="35"/>
      <c r="BI811" s="35"/>
      <c r="BJ811" s="35"/>
      <c r="BK811" s="35"/>
      <c r="BL811" s="35"/>
      <c r="BM811" s="35"/>
      <c r="BN811" s="35"/>
      <c r="BO811" s="35"/>
      <c r="BP811" s="44"/>
      <c r="BQ811" s="44"/>
      <c r="BR811" s="44"/>
      <c r="BS811" s="44"/>
      <c r="BT811" s="44"/>
      <c r="BU811" s="159"/>
      <c r="BV811" s="159"/>
      <c r="BW811" s="159"/>
      <c r="BX811" s="35"/>
      <c r="BY811" s="35"/>
      <c r="BZ811" s="35"/>
      <c r="CA811" s="35"/>
      <c r="CB811" s="35"/>
      <c r="CC811" s="35"/>
      <c r="CD811" s="35"/>
      <c r="CE811" s="35"/>
      <c r="CF811" s="35"/>
      <c r="CG811" s="35"/>
      <c r="CH811" s="35"/>
      <c r="CI811" s="35"/>
      <c r="CJ811" s="35"/>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5"/>
      <c r="EJ811" s="35"/>
      <c r="EK811" s="35"/>
      <c r="EL811" s="35"/>
      <c r="EM811" s="35"/>
      <c r="EN811" s="35"/>
      <c r="EO811" s="35"/>
      <c r="EP811" s="35"/>
      <c r="EQ811" s="35"/>
      <c r="ER811" s="35"/>
      <c r="ES811" s="35"/>
      <c r="ET811" s="35"/>
      <c r="EU811" s="35"/>
      <c r="EV811" s="35"/>
      <c r="EW811" s="35"/>
      <c r="EX811" s="35"/>
      <c r="EY811" s="35"/>
      <c r="EZ811" s="35"/>
      <c r="FA811" s="35"/>
      <c r="FB811" s="35"/>
      <c r="FC811" s="35"/>
      <c r="FD811" s="35"/>
      <c r="FE811" s="35"/>
      <c r="FF811" s="35"/>
      <c r="FG811" s="35"/>
      <c r="FH811" s="35"/>
      <c r="FI811" s="35"/>
      <c r="FJ811" s="35"/>
      <c r="FK811" s="35"/>
      <c r="FL811" s="35"/>
      <c r="FM811" s="35"/>
      <c r="FN811" s="35"/>
      <c r="FO811" s="35"/>
      <c r="FP811" s="35"/>
      <c r="FQ811" s="35"/>
      <c r="FR811" s="35"/>
      <c r="FS811" s="35"/>
      <c r="FT811" s="35"/>
      <c r="FU811" s="35"/>
      <c r="FV811" s="35"/>
      <c r="FW811" s="35"/>
      <c r="FX811" s="35"/>
      <c r="FY811" s="35"/>
      <c r="FZ811" s="35"/>
      <c r="GA811" s="35"/>
      <c r="GB811" s="35"/>
      <c r="GC811" s="35"/>
      <c r="GD811" s="35"/>
      <c r="GE811" s="35"/>
      <c r="GF811" s="35"/>
      <c r="GG811" s="35"/>
      <c r="GH811" s="35"/>
      <c r="GI811" s="35"/>
      <c r="GJ811" s="35"/>
      <c r="GK811" s="35"/>
      <c r="GL811" s="35"/>
      <c r="GM811" s="35"/>
      <c r="GN811" s="35"/>
      <c r="GO811" s="35"/>
      <c r="GP811" s="35"/>
      <c r="GQ811" s="35"/>
      <c r="GR811" s="35"/>
      <c r="GS811" s="35"/>
      <c r="GT811" s="35"/>
      <c r="GU811" s="35"/>
      <c r="GV811" s="35"/>
      <c r="GW811" s="35"/>
      <c r="GX811" s="35"/>
      <c r="GY811" s="35"/>
      <c r="GZ811" s="35"/>
      <c r="HA811" s="35"/>
    </row>
    <row r="812" spans="1:209" s="39" customFormat="1" x14ac:dyDescent="0.25">
      <c r="A812" s="127"/>
      <c r="B812" s="150"/>
      <c r="C812" s="150"/>
      <c r="D812" s="151"/>
      <c r="E812" s="151"/>
      <c r="F812" s="151"/>
      <c r="G812" s="151"/>
      <c r="H812" s="151"/>
      <c r="I812" s="150"/>
      <c r="J812" s="127"/>
      <c r="K812" s="127"/>
      <c r="L812" s="154"/>
      <c r="M812" s="154"/>
      <c r="N812" s="154"/>
      <c r="O812" s="156"/>
      <c r="P812" s="156"/>
      <c r="Q812" s="157"/>
      <c r="R812" s="154"/>
      <c r="S812" s="154"/>
      <c r="T812" s="154"/>
      <c r="U812" s="156"/>
      <c r="V812" s="156"/>
      <c r="W812" s="127"/>
      <c r="X812" s="154"/>
      <c r="Y812" s="154"/>
      <c r="Z812" s="154"/>
      <c r="AA812" s="156"/>
      <c r="AB812" s="156"/>
      <c r="AC812" s="127"/>
      <c r="AD812" s="127"/>
      <c r="AE812" s="162"/>
      <c r="AF812" s="159"/>
      <c r="AG812" s="159"/>
      <c r="AH812" s="160"/>
      <c r="AI812" s="159"/>
      <c r="AJ812" s="159"/>
      <c r="AK812" s="159"/>
      <c r="AL812" s="160"/>
      <c r="AM812" s="159"/>
      <c r="AN812" s="159"/>
      <c r="AO812" s="159"/>
      <c r="AP812" s="44"/>
      <c r="AQ812" s="159"/>
      <c r="AR812" s="159"/>
      <c r="AS812" s="159"/>
      <c r="AT812" s="44"/>
      <c r="AU812" s="159"/>
      <c r="AV812" s="159"/>
      <c r="AW812" s="159"/>
      <c r="AX812" s="44"/>
      <c r="AY812" s="243"/>
      <c r="BA812" s="29"/>
      <c r="BB812" s="40"/>
      <c r="BC812" s="35"/>
      <c r="BD812" s="35"/>
      <c r="BE812" s="35"/>
      <c r="BF812" s="35"/>
      <c r="BG812" s="35"/>
      <c r="BH812" s="35"/>
      <c r="BI812" s="35"/>
      <c r="BJ812" s="35"/>
      <c r="BK812" s="35"/>
      <c r="BL812" s="35"/>
      <c r="BM812" s="35"/>
      <c r="BN812" s="35"/>
      <c r="BO812" s="35"/>
      <c r="BP812" s="44"/>
      <c r="BQ812" s="44"/>
      <c r="BR812" s="44"/>
      <c r="BS812" s="44"/>
      <c r="BT812" s="44"/>
      <c r="BU812" s="159"/>
      <c r="BV812" s="159"/>
      <c r="BW812" s="159"/>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c r="FY812" s="35"/>
      <c r="FZ812" s="35"/>
      <c r="GA812" s="35"/>
      <c r="GB812" s="35"/>
      <c r="GC812" s="35"/>
      <c r="GD812" s="35"/>
      <c r="GE812" s="35"/>
      <c r="GF812" s="35"/>
      <c r="GG812" s="35"/>
      <c r="GH812" s="35"/>
      <c r="GI812" s="35"/>
      <c r="GJ812" s="35"/>
      <c r="GK812" s="35"/>
      <c r="GL812" s="35"/>
      <c r="GM812" s="35"/>
      <c r="GN812" s="35"/>
      <c r="GO812" s="35"/>
      <c r="GP812" s="35"/>
      <c r="GQ812" s="35"/>
      <c r="GR812" s="35"/>
      <c r="GS812" s="35"/>
      <c r="GT812" s="35"/>
      <c r="GU812" s="35"/>
      <c r="GV812" s="35"/>
      <c r="GW812" s="35"/>
      <c r="GX812" s="35"/>
      <c r="GY812" s="35"/>
      <c r="GZ812" s="35"/>
      <c r="HA812" s="35"/>
    </row>
    <row r="813" spans="1:209" s="39" customFormat="1" x14ac:dyDescent="0.25">
      <c r="A813" s="127"/>
      <c r="B813" s="150"/>
      <c r="C813" s="150"/>
      <c r="D813" s="151"/>
      <c r="E813" s="151"/>
      <c r="F813" s="151"/>
      <c r="G813" s="151"/>
      <c r="H813" s="151"/>
      <c r="I813" s="150"/>
      <c r="J813" s="127"/>
      <c r="K813" s="127"/>
      <c r="L813" s="154"/>
      <c r="M813" s="154"/>
      <c r="N813" s="154"/>
      <c r="O813" s="156"/>
      <c r="P813" s="156"/>
      <c r="Q813" s="157"/>
      <c r="R813" s="154"/>
      <c r="S813" s="154"/>
      <c r="T813" s="154"/>
      <c r="U813" s="156"/>
      <c r="V813" s="156"/>
      <c r="W813" s="127"/>
      <c r="X813" s="154"/>
      <c r="Y813" s="154"/>
      <c r="Z813" s="154"/>
      <c r="AA813" s="156"/>
      <c r="AB813" s="156"/>
      <c r="AC813" s="127"/>
      <c r="AD813" s="127"/>
      <c r="AE813" s="162"/>
      <c r="AF813" s="159"/>
      <c r="AG813" s="159"/>
      <c r="AH813" s="160"/>
      <c r="AI813" s="159"/>
      <c r="AJ813" s="159"/>
      <c r="AK813" s="159"/>
      <c r="AL813" s="160"/>
      <c r="AM813" s="159"/>
      <c r="AN813" s="159"/>
      <c r="AO813" s="159"/>
      <c r="AP813" s="44"/>
      <c r="AQ813" s="159"/>
      <c r="AR813" s="159"/>
      <c r="AS813" s="159"/>
      <c r="AT813" s="44"/>
      <c r="AU813" s="159"/>
      <c r="AV813" s="159"/>
      <c r="AW813" s="159"/>
      <c r="AX813" s="44"/>
      <c r="AY813" s="243"/>
      <c r="BA813" s="29"/>
      <c r="BB813" s="40"/>
      <c r="BC813" s="35"/>
      <c r="BD813" s="35"/>
      <c r="BE813" s="35"/>
      <c r="BF813" s="35"/>
      <c r="BG813" s="35"/>
      <c r="BH813" s="35"/>
      <c r="BI813" s="35"/>
      <c r="BJ813" s="35"/>
      <c r="BK813" s="35"/>
      <c r="BL813" s="35"/>
      <c r="BM813" s="35"/>
      <c r="BN813" s="35"/>
      <c r="BO813" s="35"/>
      <c r="BP813" s="44"/>
      <c r="BQ813" s="44"/>
      <c r="BR813" s="44"/>
      <c r="BS813" s="44"/>
      <c r="BT813" s="44"/>
      <c r="BU813" s="159"/>
      <c r="BV813" s="159"/>
      <c r="BW813" s="159"/>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5"/>
      <c r="EK813" s="35"/>
      <c r="EL813" s="35"/>
      <c r="EM813" s="35"/>
      <c r="EN813" s="35"/>
      <c r="EO813" s="35"/>
      <c r="EP813" s="35"/>
      <c r="EQ813" s="35"/>
      <c r="ER813" s="35"/>
      <c r="ES813" s="35"/>
      <c r="ET813" s="35"/>
      <c r="EU813" s="35"/>
      <c r="EV813" s="35"/>
      <c r="EW813" s="35"/>
      <c r="EX813" s="35"/>
      <c r="EY813" s="35"/>
      <c r="EZ813" s="35"/>
      <c r="FA813" s="35"/>
      <c r="FB813" s="35"/>
      <c r="FC813" s="35"/>
      <c r="FD813" s="35"/>
      <c r="FE813" s="35"/>
      <c r="FF813" s="35"/>
      <c r="FG813" s="35"/>
      <c r="FH813" s="35"/>
      <c r="FI813" s="35"/>
      <c r="FJ813" s="35"/>
      <c r="FK813" s="35"/>
      <c r="FL813" s="35"/>
      <c r="FM813" s="35"/>
      <c r="FN813" s="35"/>
      <c r="FO813" s="35"/>
      <c r="FP813" s="35"/>
      <c r="FQ813" s="35"/>
      <c r="FR813" s="35"/>
      <c r="FS813" s="35"/>
      <c r="FT813" s="35"/>
      <c r="FU813" s="35"/>
      <c r="FV813" s="35"/>
      <c r="FW813" s="35"/>
      <c r="FX813" s="35"/>
      <c r="FY813" s="35"/>
      <c r="FZ813" s="35"/>
      <c r="GA813" s="35"/>
      <c r="GB813" s="35"/>
      <c r="GC813" s="35"/>
      <c r="GD813" s="35"/>
      <c r="GE813" s="35"/>
      <c r="GF813" s="35"/>
      <c r="GG813" s="35"/>
      <c r="GH813" s="35"/>
      <c r="GI813" s="35"/>
      <c r="GJ813" s="35"/>
      <c r="GK813" s="35"/>
      <c r="GL813" s="35"/>
      <c r="GM813" s="35"/>
      <c r="GN813" s="35"/>
      <c r="GO813" s="35"/>
      <c r="GP813" s="35"/>
      <c r="GQ813" s="35"/>
      <c r="GR813" s="35"/>
      <c r="GS813" s="35"/>
      <c r="GT813" s="35"/>
      <c r="GU813" s="35"/>
      <c r="GV813" s="35"/>
      <c r="GW813" s="35"/>
      <c r="GX813" s="35"/>
      <c r="GY813" s="35"/>
      <c r="GZ813" s="35"/>
      <c r="HA813" s="35"/>
    </row>
    <row r="814" spans="1:209" s="39" customFormat="1" x14ac:dyDescent="0.25">
      <c r="A814" s="127"/>
      <c r="B814" s="150"/>
      <c r="C814" s="150"/>
      <c r="D814" s="151"/>
      <c r="E814" s="151"/>
      <c r="F814" s="151"/>
      <c r="G814" s="151"/>
      <c r="H814" s="151"/>
      <c r="I814" s="150"/>
      <c r="J814" s="127"/>
      <c r="K814" s="127"/>
      <c r="L814" s="154"/>
      <c r="M814" s="154"/>
      <c r="N814" s="154"/>
      <c r="O814" s="156"/>
      <c r="P814" s="156"/>
      <c r="Q814" s="157"/>
      <c r="R814" s="154"/>
      <c r="S814" s="154"/>
      <c r="T814" s="154"/>
      <c r="U814" s="156"/>
      <c r="V814" s="156"/>
      <c r="W814" s="127"/>
      <c r="X814" s="154"/>
      <c r="Y814" s="154"/>
      <c r="Z814" s="154"/>
      <c r="AA814" s="156"/>
      <c r="AB814" s="156"/>
      <c r="AC814" s="127"/>
      <c r="AD814" s="127"/>
      <c r="AE814" s="162"/>
      <c r="AF814" s="159"/>
      <c r="AG814" s="159"/>
      <c r="AH814" s="160"/>
      <c r="AI814" s="159"/>
      <c r="AJ814" s="159"/>
      <c r="AK814" s="159"/>
      <c r="AL814" s="160"/>
      <c r="AM814" s="159"/>
      <c r="AN814" s="159"/>
      <c r="AO814" s="159"/>
      <c r="AP814" s="44"/>
      <c r="AQ814" s="159"/>
      <c r="AR814" s="159"/>
      <c r="AS814" s="159"/>
      <c r="AT814" s="44"/>
      <c r="AU814" s="159"/>
      <c r="AV814" s="159"/>
      <c r="AW814" s="159"/>
      <c r="AX814" s="44"/>
      <c r="AY814" s="243"/>
      <c r="BA814" s="29"/>
      <c r="BB814" s="40"/>
      <c r="BC814" s="35"/>
      <c r="BD814" s="35"/>
      <c r="BE814" s="35"/>
      <c r="BF814" s="35"/>
      <c r="BG814" s="35"/>
      <c r="BH814" s="35"/>
      <c r="BI814" s="35"/>
      <c r="BJ814" s="35"/>
      <c r="BK814" s="35"/>
      <c r="BL814" s="35"/>
      <c r="BM814" s="35"/>
      <c r="BN814" s="35"/>
      <c r="BO814" s="35"/>
      <c r="BP814" s="44"/>
      <c r="BQ814" s="44"/>
      <c r="BR814" s="44"/>
      <c r="BS814" s="44"/>
      <c r="BT814" s="44"/>
      <c r="BU814" s="159"/>
      <c r="BV814" s="159"/>
      <c r="BW814" s="159"/>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c r="FY814" s="35"/>
      <c r="FZ814" s="35"/>
      <c r="GA814" s="35"/>
      <c r="GB814" s="35"/>
      <c r="GC814" s="35"/>
      <c r="GD814" s="35"/>
      <c r="GE814" s="35"/>
      <c r="GF814" s="35"/>
      <c r="GG814" s="35"/>
      <c r="GH814" s="35"/>
      <c r="GI814" s="35"/>
      <c r="GJ814" s="35"/>
      <c r="GK814" s="35"/>
      <c r="GL814" s="35"/>
      <c r="GM814" s="35"/>
      <c r="GN814" s="35"/>
      <c r="GO814" s="35"/>
      <c r="GP814" s="35"/>
      <c r="GQ814" s="35"/>
      <c r="GR814" s="35"/>
      <c r="GS814" s="35"/>
      <c r="GT814" s="35"/>
      <c r="GU814" s="35"/>
      <c r="GV814" s="35"/>
      <c r="GW814" s="35"/>
      <c r="GX814" s="35"/>
      <c r="GY814" s="35"/>
      <c r="GZ814" s="35"/>
      <c r="HA814" s="35"/>
    </row>
    <row r="815" spans="1:209" s="39" customFormat="1" x14ac:dyDescent="0.25">
      <c r="A815" s="127"/>
      <c r="B815" s="150"/>
      <c r="C815" s="150"/>
      <c r="D815" s="151"/>
      <c r="E815" s="151"/>
      <c r="F815" s="151"/>
      <c r="G815" s="151"/>
      <c r="H815" s="151"/>
      <c r="I815" s="150"/>
      <c r="J815" s="127"/>
      <c r="K815" s="127"/>
      <c r="L815" s="154"/>
      <c r="M815" s="154"/>
      <c r="N815" s="154"/>
      <c r="O815" s="156"/>
      <c r="P815" s="156"/>
      <c r="Q815" s="157"/>
      <c r="R815" s="154"/>
      <c r="S815" s="154"/>
      <c r="T815" s="154"/>
      <c r="U815" s="156"/>
      <c r="V815" s="156"/>
      <c r="W815" s="127"/>
      <c r="X815" s="154"/>
      <c r="Y815" s="154"/>
      <c r="Z815" s="154"/>
      <c r="AA815" s="156"/>
      <c r="AB815" s="156"/>
      <c r="AC815" s="127"/>
      <c r="AD815" s="127"/>
      <c r="AE815" s="162"/>
      <c r="AF815" s="159"/>
      <c r="AG815" s="159"/>
      <c r="AH815" s="160"/>
      <c r="AI815" s="159"/>
      <c r="AJ815" s="159"/>
      <c r="AK815" s="159"/>
      <c r="AL815" s="160"/>
      <c r="AM815" s="159"/>
      <c r="AN815" s="159"/>
      <c r="AO815" s="159"/>
      <c r="AP815" s="44"/>
      <c r="AQ815" s="159"/>
      <c r="AR815" s="159"/>
      <c r="AS815" s="159"/>
      <c r="AT815" s="44"/>
      <c r="AU815" s="159"/>
      <c r="AV815" s="159"/>
      <c r="AW815" s="159"/>
      <c r="AX815" s="44"/>
      <c r="AY815" s="243"/>
      <c r="BA815" s="29"/>
      <c r="BB815" s="40"/>
      <c r="BC815" s="35"/>
      <c r="BD815" s="35"/>
      <c r="BE815" s="35"/>
      <c r="BF815" s="35"/>
      <c r="BG815" s="35"/>
      <c r="BH815" s="35"/>
      <c r="BI815" s="35"/>
      <c r="BJ815" s="35"/>
      <c r="BK815" s="35"/>
      <c r="BL815" s="35"/>
      <c r="BM815" s="35"/>
      <c r="BN815" s="35"/>
      <c r="BO815" s="35"/>
      <c r="BP815" s="44"/>
      <c r="BQ815" s="44"/>
      <c r="BR815" s="44"/>
      <c r="BS815" s="44"/>
      <c r="BT815" s="44"/>
      <c r="BU815" s="159"/>
      <c r="BV815" s="159"/>
      <c r="BW815" s="159"/>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5"/>
      <c r="FJ815" s="35"/>
      <c r="FK815" s="35"/>
      <c r="FL815" s="35"/>
      <c r="FM815" s="35"/>
      <c r="FN815" s="35"/>
      <c r="FO815" s="35"/>
      <c r="FP815" s="35"/>
      <c r="FQ815" s="35"/>
      <c r="FR815" s="35"/>
      <c r="FS815" s="35"/>
      <c r="FT815" s="35"/>
      <c r="FU815" s="35"/>
      <c r="FV815" s="35"/>
      <c r="FW815" s="35"/>
      <c r="FX815" s="35"/>
      <c r="FY815" s="35"/>
      <c r="FZ815" s="35"/>
      <c r="GA815" s="35"/>
      <c r="GB815" s="35"/>
      <c r="GC815" s="35"/>
      <c r="GD815" s="35"/>
      <c r="GE815" s="35"/>
      <c r="GF815" s="35"/>
      <c r="GG815" s="35"/>
      <c r="GH815" s="35"/>
      <c r="GI815" s="35"/>
      <c r="GJ815" s="35"/>
      <c r="GK815" s="35"/>
      <c r="GL815" s="35"/>
      <c r="GM815" s="35"/>
      <c r="GN815" s="35"/>
      <c r="GO815" s="35"/>
      <c r="GP815" s="35"/>
      <c r="GQ815" s="35"/>
      <c r="GR815" s="35"/>
      <c r="GS815" s="35"/>
      <c r="GT815" s="35"/>
      <c r="GU815" s="35"/>
      <c r="GV815" s="35"/>
      <c r="GW815" s="35"/>
      <c r="GX815" s="35"/>
      <c r="GY815" s="35"/>
      <c r="GZ815" s="35"/>
      <c r="HA815" s="35"/>
    </row>
    <row r="816" spans="1:209" s="39" customFormat="1" x14ac:dyDescent="0.25">
      <c r="A816" s="127"/>
      <c r="B816" s="150"/>
      <c r="C816" s="150"/>
      <c r="D816" s="151"/>
      <c r="E816" s="151"/>
      <c r="F816" s="151"/>
      <c r="G816" s="151"/>
      <c r="H816" s="151"/>
      <c r="I816" s="150"/>
      <c r="J816" s="127"/>
      <c r="K816" s="127"/>
      <c r="L816" s="154"/>
      <c r="M816" s="154"/>
      <c r="N816" s="154"/>
      <c r="O816" s="156"/>
      <c r="P816" s="156"/>
      <c r="Q816" s="157"/>
      <c r="R816" s="154"/>
      <c r="S816" s="154"/>
      <c r="T816" s="154"/>
      <c r="U816" s="156"/>
      <c r="V816" s="156"/>
      <c r="W816" s="127"/>
      <c r="X816" s="154"/>
      <c r="Y816" s="154"/>
      <c r="Z816" s="154"/>
      <c r="AA816" s="156"/>
      <c r="AB816" s="156"/>
      <c r="AC816" s="127"/>
      <c r="AD816" s="127"/>
      <c r="AE816" s="162"/>
      <c r="AF816" s="159"/>
      <c r="AG816" s="159"/>
      <c r="AH816" s="160"/>
      <c r="AI816" s="159"/>
      <c r="AJ816" s="159"/>
      <c r="AK816" s="159"/>
      <c r="AL816" s="160"/>
      <c r="AM816" s="159"/>
      <c r="AN816" s="159"/>
      <c r="AO816" s="159"/>
      <c r="AP816" s="44"/>
      <c r="AQ816" s="159"/>
      <c r="AR816" s="159"/>
      <c r="AS816" s="159"/>
      <c r="AT816" s="44"/>
      <c r="AU816" s="159"/>
      <c r="AV816" s="159"/>
      <c r="AW816" s="159"/>
      <c r="AX816" s="44"/>
      <c r="AY816" s="243"/>
      <c r="BA816" s="29"/>
      <c r="BB816" s="40"/>
      <c r="BC816" s="35"/>
      <c r="BD816" s="35"/>
      <c r="BE816" s="35"/>
      <c r="BF816" s="35"/>
      <c r="BG816" s="35"/>
      <c r="BH816" s="35"/>
      <c r="BI816" s="35"/>
      <c r="BJ816" s="35"/>
      <c r="BK816" s="35"/>
      <c r="BL816" s="35"/>
      <c r="BM816" s="35"/>
      <c r="BN816" s="35"/>
      <c r="BO816" s="35"/>
      <c r="BP816" s="44"/>
      <c r="BQ816" s="44"/>
      <c r="BR816" s="44"/>
      <c r="BS816" s="44"/>
      <c r="BT816" s="44"/>
      <c r="BU816" s="159"/>
      <c r="BV816" s="159"/>
      <c r="BW816" s="159"/>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5"/>
      <c r="FJ816" s="35"/>
      <c r="FK816" s="35"/>
      <c r="FL816" s="35"/>
      <c r="FM816" s="35"/>
      <c r="FN816" s="35"/>
      <c r="FO816" s="35"/>
      <c r="FP816" s="35"/>
      <c r="FQ816" s="35"/>
      <c r="FR816" s="35"/>
      <c r="FS816" s="35"/>
      <c r="FT816" s="35"/>
      <c r="FU816" s="35"/>
      <c r="FV816" s="35"/>
      <c r="FW816" s="35"/>
      <c r="FX816" s="35"/>
      <c r="FY816" s="35"/>
      <c r="FZ816" s="35"/>
      <c r="GA816" s="35"/>
      <c r="GB816" s="35"/>
      <c r="GC816" s="35"/>
      <c r="GD816" s="35"/>
      <c r="GE816" s="35"/>
      <c r="GF816" s="35"/>
      <c r="GG816" s="35"/>
      <c r="GH816" s="35"/>
      <c r="GI816" s="35"/>
      <c r="GJ816" s="35"/>
      <c r="GK816" s="35"/>
      <c r="GL816" s="35"/>
      <c r="GM816" s="35"/>
      <c r="GN816" s="35"/>
      <c r="GO816" s="35"/>
      <c r="GP816" s="35"/>
      <c r="GQ816" s="35"/>
      <c r="GR816" s="35"/>
      <c r="GS816" s="35"/>
      <c r="GT816" s="35"/>
      <c r="GU816" s="35"/>
      <c r="GV816" s="35"/>
      <c r="GW816" s="35"/>
      <c r="GX816" s="35"/>
      <c r="GY816" s="35"/>
      <c r="GZ816" s="35"/>
      <c r="HA816" s="35"/>
    </row>
    <row r="817" spans="1:209" s="39" customFormat="1" x14ac:dyDescent="0.25">
      <c r="A817" s="127"/>
      <c r="B817" s="150"/>
      <c r="C817" s="150"/>
      <c r="D817" s="151"/>
      <c r="E817" s="151"/>
      <c r="F817" s="151"/>
      <c r="G817" s="151"/>
      <c r="H817" s="151"/>
      <c r="I817" s="150"/>
      <c r="J817" s="127"/>
      <c r="K817" s="127"/>
      <c r="L817" s="154"/>
      <c r="M817" s="154"/>
      <c r="N817" s="154"/>
      <c r="O817" s="156"/>
      <c r="P817" s="156"/>
      <c r="Q817" s="157"/>
      <c r="R817" s="154"/>
      <c r="S817" s="154"/>
      <c r="T817" s="154"/>
      <c r="U817" s="156"/>
      <c r="V817" s="156"/>
      <c r="W817" s="127"/>
      <c r="X817" s="154"/>
      <c r="Y817" s="154"/>
      <c r="Z817" s="154"/>
      <c r="AA817" s="156"/>
      <c r="AB817" s="156"/>
      <c r="AC817" s="127"/>
      <c r="AD817" s="127"/>
      <c r="AE817" s="162"/>
      <c r="AF817" s="159"/>
      <c r="AG817" s="159"/>
      <c r="AH817" s="160"/>
      <c r="AI817" s="159"/>
      <c r="AJ817" s="159"/>
      <c r="AK817" s="159"/>
      <c r="AL817" s="160"/>
      <c r="AM817" s="159"/>
      <c r="AN817" s="159"/>
      <c r="AO817" s="159"/>
      <c r="AP817" s="44"/>
      <c r="AQ817" s="159"/>
      <c r="AR817" s="159"/>
      <c r="AS817" s="159"/>
      <c r="AT817" s="44"/>
      <c r="AU817" s="159"/>
      <c r="AV817" s="159"/>
      <c r="AW817" s="159"/>
      <c r="AX817" s="44"/>
      <c r="AY817" s="243"/>
      <c r="BA817" s="29"/>
      <c r="BB817" s="40"/>
      <c r="BC817" s="35"/>
      <c r="BD817" s="35"/>
      <c r="BE817" s="35"/>
      <c r="BF817" s="35"/>
      <c r="BG817" s="35"/>
      <c r="BH817" s="35"/>
      <c r="BI817" s="35"/>
      <c r="BJ817" s="35"/>
      <c r="BK817" s="35"/>
      <c r="BL817" s="35"/>
      <c r="BM817" s="35"/>
      <c r="BN817" s="35"/>
      <c r="BO817" s="35"/>
      <c r="BP817" s="44"/>
      <c r="BQ817" s="44"/>
      <c r="BR817" s="44"/>
      <c r="BS817" s="44"/>
      <c r="BT817" s="44"/>
      <c r="BU817" s="159"/>
      <c r="BV817" s="159"/>
      <c r="BW817" s="159"/>
      <c r="BX817" s="35"/>
      <c r="BY817" s="35"/>
      <c r="BZ817" s="35"/>
      <c r="CA817" s="35"/>
      <c r="CB817" s="35"/>
      <c r="CC817" s="35"/>
      <c r="CD817" s="35"/>
      <c r="CE817" s="35"/>
      <c r="CF817" s="35"/>
      <c r="CG817" s="35"/>
      <c r="CH817" s="35"/>
      <c r="CI817" s="35"/>
      <c r="CJ817" s="35"/>
      <c r="CK817" s="35"/>
      <c r="CL817" s="35"/>
      <c r="CM817" s="35"/>
      <c r="CN817" s="35"/>
      <c r="CO817" s="35"/>
      <c r="CP817" s="35"/>
      <c r="CQ817" s="35"/>
      <c r="CR817" s="35"/>
      <c r="CS817" s="35"/>
      <c r="CT817" s="35"/>
      <c r="CU817" s="35"/>
      <c r="CV817" s="35"/>
      <c r="CW817" s="35"/>
      <c r="CX817" s="35"/>
      <c r="CY817" s="35"/>
      <c r="CZ817" s="35"/>
      <c r="DA817" s="35"/>
      <c r="DB817" s="35"/>
      <c r="DC817" s="35"/>
      <c r="DD817" s="35"/>
      <c r="DE817" s="35"/>
      <c r="DF817" s="35"/>
      <c r="DG817" s="35"/>
      <c r="DH817" s="35"/>
      <c r="DI817" s="35"/>
      <c r="DJ817" s="35"/>
      <c r="DK817" s="35"/>
      <c r="DL817" s="35"/>
      <c r="DM817" s="35"/>
      <c r="DN817" s="35"/>
      <c r="DO817" s="35"/>
      <c r="DP817" s="35"/>
      <c r="DQ817" s="35"/>
      <c r="DR817" s="35"/>
      <c r="DS817" s="35"/>
      <c r="DT817" s="35"/>
      <c r="DU817" s="35"/>
      <c r="DV817" s="35"/>
      <c r="DW817" s="35"/>
      <c r="DX817" s="35"/>
      <c r="DY817" s="35"/>
      <c r="DZ817" s="35"/>
      <c r="EA817" s="35"/>
      <c r="EB817" s="35"/>
      <c r="EC817" s="35"/>
      <c r="ED817" s="35"/>
      <c r="EE817" s="35"/>
      <c r="EF817" s="35"/>
      <c r="EG817" s="35"/>
      <c r="EH817" s="35"/>
      <c r="EI817" s="35"/>
      <c r="EJ817" s="35"/>
      <c r="EK817" s="35"/>
      <c r="EL817" s="35"/>
      <c r="EM817" s="35"/>
      <c r="EN817" s="35"/>
      <c r="EO817" s="35"/>
      <c r="EP817" s="35"/>
      <c r="EQ817" s="35"/>
      <c r="ER817" s="35"/>
      <c r="ES817" s="35"/>
      <c r="ET817" s="35"/>
      <c r="EU817" s="35"/>
      <c r="EV817" s="35"/>
      <c r="EW817" s="35"/>
      <c r="EX817" s="35"/>
      <c r="EY817" s="35"/>
      <c r="EZ817" s="35"/>
      <c r="FA817" s="35"/>
      <c r="FB817" s="35"/>
      <c r="FC817" s="35"/>
      <c r="FD817" s="35"/>
      <c r="FE817" s="35"/>
      <c r="FF817" s="35"/>
      <c r="FG817" s="35"/>
      <c r="FH817" s="35"/>
      <c r="FI817" s="35"/>
      <c r="FJ817" s="35"/>
      <c r="FK817" s="35"/>
      <c r="FL817" s="35"/>
      <c r="FM817" s="35"/>
      <c r="FN817" s="35"/>
      <c r="FO817" s="35"/>
      <c r="FP817" s="35"/>
      <c r="FQ817" s="35"/>
      <c r="FR817" s="35"/>
      <c r="FS817" s="35"/>
      <c r="FT817" s="35"/>
      <c r="FU817" s="35"/>
      <c r="FV817" s="35"/>
      <c r="FW817" s="35"/>
      <c r="FX817" s="35"/>
      <c r="FY817" s="35"/>
      <c r="FZ817" s="35"/>
      <c r="GA817" s="35"/>
      <c r="GB817" s="35"/>
      <c r="GC817" s="35"/>
      <c r="GD817" s="35"/>
      <c r="GE817" s="35"/>
      <c r="GF817" s="35"/>
      <c r="GG817" s="35"/>
      <c r="GH817" s="35"/>
      <c r="GI817" s="35"/>
      <c r="GJ817" s="35"/>
      <c r="GK817" s="35"/>
      <c r="GL817" s="35"/>
      <c r="GM817" s="35"/>
      <c r="GN817" s="35"/>
      <c r="GO817" s="35"/>
      <c r="GP817" s="35"/>
      <c r="GQ817" s="35"/>
      <c r="GR817" s="35"/>
      <c r="GS817" s="35"/>
      <c r="GT817" s="35"/>
      <c r="GU817" s="35"/>
      <c r="GV817" s="35"/>
      <c r="GW817" s="35"/>
      <c r="GX817" s="35"/>
      <c r="GY817" s="35"/>
      <c r="GZ817" s="35"/>
      <c r="HA817" s="35"/>
    </row>
    <row r="818" spans="1:209" s="39" customFormat="1" x14ac:dyDescent="0.25">
      <c r="A818" s="127"/>
      <c r="B818" s="150"/>
      <c r="C818" s="150"/>
      <c r="D818" s="151"/>
      <c r="E818" s="151"/>
      <c r="F818" s="151"/>
      <c r="G818" s="151"/>
      <c r="H818" s="151"/>
      <c r="I818" s="150"/>
      <c r="J818" s="127"/>
      <c r="K818" s="127"/>
      <c r="L818" s="154"/>
      <c r="M818" s="154"/>
      <c r="N818" s="154"/>
      <c r="O818" s="156"/>
      <c r="P818" s="156"/>
      <c r="Q818" s="157"/>
      <c r="R818" s="154"/>
      <c r="S818" s="154"/>
      <c r="T818" s="154"/>
      <c r="U818" s="156"/>
      <c r="V818" s="156"/>
      <c r="W818" s="127"/>
      <c r="X818" s="154"/>
      <c r="Y818" s="154"/>
      <c r="Z818" s="154"/>
      <c r="AA818" s="156"/>
      <c r="AB818" s="156"/>
      <c r="AC818" s="127"/>
      <c r="AD818" s="127"/>
      <c r="AE818" s="162"/>
      <c r="AF818" s="159"/>
      <c r="AG818" s="159"/>
      <c r="AH818" s="160"/>
      <c r="AI818" s="159"/>
      <c r="AJ818" s="159"/>
      <c r="AK818" s="159"/>
      <c r="AL818" s="160"/>
      <c r="AM818" s="159"/>
      <c r="AN818" s="159"/>
      <c r="AO818" s="159"/>
      <c r="AP818" s="44"/>
      <c r="AQ818" s="159"/>
      <c r="AR818" s="159"/>
      <c r="AS818" s="159"/>
      <c r="AT818" s="44"/>
      <c r="AU818" s="159"/>
      <c r="AV818" s="159"/>
      <c r="AW818" s="159"/>
      <c r="AX818" s="44"/>
      <c r="AY818" s="243"/>
      <c r="BA818" s="29"/>
      <c r="BB818" s="40"/>
      <c r="BC818" s="35"/>
      <c r="BD818" s="35"/>
      <c r="BE818" s="35"/>
      <c r="BF818" s="35"/>
      <c r="BG818" s="35"/>
      <c r="BH818" s="35"/>
      <c r="BI818" s="35"/>
      <c r="BJ818" s="35"/>
      <c r="BK818" s="35"/>
      <c r="BL818" s="35"/>
      <c r="BM818" s="35"/>
      <c r="BN818" s="35"/>
      <c r="BO818" s="35"/>
      <c r="BP818" s="44"/>
      <c r="BQ818" s="44"/>
      <c r="BR818" s="44"/>
      <c r="BS818" s="44"/>
      <c r="BT818" s="44"/>
      <c r="BU818" s="159"/>
      <c r="BV818" s="159"/>
      <c r="BW818" s="159"/>
      <c r="BX818" s="35"/>
      <c r="BY818" s="35"/>
      <c r="BZ818" s="35"/>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c r="DO818" s="35"/>
      <c r="DP818" s="35"/>
      <c r="DQ818" s="35"/>
      <c r="DR818" s="35"/>
      <c r="DS818" s="35"/>
      <c r="DT818" s="35"/>
      <c r="DU818" s="35"/>
      <c r="DV818" s="35"/>
      <c r="DW818" s="35"/>
      <c r="DX818" s="35"/>
      <c r="DY818" s="35"/>
      <c r="DZ818" s="35"/>
      <c r="EA818" s="35"/>
      <c r="EB818" s="35"/>
      <c r="EC818" s="35"/>
      <c r="ED818" s="35"/>
      <c r="EE818" s="35"/>
      <c r="EF818" s="35"/>
      <c r="EG818" s="35"/>
      <c r="EH818" s="35"/>
      <c r="EI818" s="35"/>
      <c r="EJ818" s="35"/>
      <c r="EK818" s="35"/>
      <c r="EL818" s="35"/>
      <c r="EM818" s="35"/>
      <c r="EN818" s="35"/>
      <c r="EO818" s="35"/>
      <c r="EP818" s="35"/>
      <c r="EQ818" s="35"/>
      <c r="ER818" s="35"/>
      <c r="ES818" s="35"/>
      <c r="ET818" s="35"/>
      <c r="EU818" s="35"/>
      <c r="EV818" s="35"/>
      <c r="EW818" s="35"/>
      <c r="EX818" s="35"/>
      <c r="EY818" s="35"/>
      <c r="EZ818" s="35"/>
      <c r="FA818" s="35"/>
      <c r="FB818" s="35"/>
      <c r="FC818" s="35"/>
      <c r="FD818" s="35"/>
      <c r="FE818" s="35"/>
      <c r="FF818" s="35"/>
      <c r="FG818" s="35"/>
      <c r="FH818" s="35"/>
      <c r="FI818" s="35"/>
      <c r="FJ818" s="35"/>
      <c r="FK818" s="35"/>
      <c r="FL818" s="35"/>
      <c r="FM818" s="35"/>
      <c r="FN818" s="35"/>
      <c r="FO818" s="35"/>
      <c r="FP818" s="35"/>
      <c r="FQ818" s="35"/>
      <c r="FR818" s="35"/>
      <c r="FS818" s="35"/>
      <c r="FT818" s="35"/>
      <c r="FU818" s="35"/>
      <c r="FV818" s="35"/>
      <c r="FW818" s="35"/>
      <c r="FX818" s="35"/>
      <c r="FY818" s="35"/>
      <c r="FZ818" s="35"/>
      <c r="GA818" s="35"/>
      <c r="GB818" s="35"/>
      <c r="GC818" s="35"/>
      <c r="GD818" s="35"/>
      <c r="GE818" s="35"/>
      <c r="GF818" s="35"/>
      <c r="GG818" s="35"/>
      <c r="GH818" s="35"/>
      <c r="GI818" s="35"/>
      <c r="GJ818" s="35"/>
      <c r="GK818" s="35"/>
      <c r="GL818" s="35"/>
      <c r="GM818" s="35"/>
      <c r="GN818" s="35"/>
      <c r="GO818" s="35"/>
      <c r="GP818" s="35"/>
      <c r="GQ818" s="35"/>
      <c r="GR818" s="35"/>
      <c r="GS818" s="35"/>
      <c r="GT818" s="35"/>
      <c r="GU818" s="35"/>
      <c r="GV818" s="35"/>
      <c r="GW818" s="35"/>
      <c r="GX818" s="35"/>
      <c r="GY818" s="35"/>
      <c r="GZ818" s="35"/>
      <c r="HA818" s="35"/>
    </row>
    <row r="819" spans="1:209" s="39" customFormat="1" x14ac:dyDescent="0.25">
      <c r="A819" s="127"/>
      <c r="B819" s="150"/>
      <c r="C819" s="150"/>
      <c r="D819" s="151"/>
      <c r="E819" s="151"/>
      <c r="F819" s="151"/>
      <c r="G819" s="151"/>
      <c r="H819" s="151"/>
      <c r="I819" s="150"/>
      <c r="J819" s="127"/>
      <c r="K819" s="127"/>
      <c r="L819" s="154"/>
      <c r="M819" s="154"/>
      <c r="N819" s="154"/>
      <c r="O819" s="156"/>
      <c r="P819" s="156"/>
      <c r="Q819" s="157"/>
      <c r="R819" s="154"/>
      <c r="S819" s="154"/>
      <c r="T819" s="154"/>
      <c r="U819" s="156"/>
      <c r="V819" s="156"/>
      <c r="W819" s="127"/>
      <c r="X819" s="154"/>
      <c r="Y819" s="154"/>
      <c r="Z819" s="154"/>
      <c r="AA819" s="156"/>
      <c r="AB819" s="156"/>
      <c r="AC819" s="127"/>
      <c r="AD819" s="127"/>
      <c r="AE819" s="162"/>
      <c r="AF819" s="159"/>
      <c r="AG819" s="159"/>
      <c r="AH819" s="160"/>
      <c r="AI819" s="159"/>
      <c r="AJ819" s="159"/>
      <c r="AK819" s="159"/>
      <c r="AL819" s="160"/>
      <c r="AM819" s="159"/>
      <c r="AN819" s="159"/>
      <c r="AO819" s="159"/>
      <c r="AP819" s="44"/>
      <c r="AQ819" s="159"/>
      <c r="AR819" s="159"/>
      <c r="AS819" s="159"/>
      <c r="AT819" s="44"/>
      <c r="AU819" s="159"/>
      <c r="AV819" s="159"/>
      <c r="AW819" s="159"/>
      <c r="AX819" s="44"/>
      <c r="AY819" s="243"/>
      <c r="BA819" s="29"/>
      <c r="BB819" s="40"/>
      <c r="BC819" s="35"/>
      <c r="BD819" s="35"/>
      <c r="BE819" s="35"/>
      <c r="BF819" s="35"/>
      <c r="BG819" s="35"/>
      <c r="BH819" s="35"/>
      <c r="BI819" s="35"/>
      <c r="BJ819" s="35"/>
      <c r="BK819" s="35"/>
      <c r="BL819" s="35"/>
      <c r="BM819" s="35"/>
      <c r="BN819" s="35"/>
      <c r="BO819" s="35"/>
      <c r="BP819" s="44"/>
      <c r="BQ819" s="44"/>
      <c r="BR819" s="44"/>
      <c r="BS819" s="44"/>
      <c r="BT819" s="44"/>
      <c r="BU819" s="159"/>
      <c r="BV819" s="159"/>
      <c r="BW819" s="159"/>
      <c r="BX819" s="35"/>
      <c r="BY819" s="35"/>
      <c r="BZ819" s="35"/>
      <c r="CA819" s="35"/>
      <c r="CB819" s="35"/>
      <c r="CC819" s="35"/>
      <c r="CD819" s="35"/>
      <c r="CE819" s="35"/>
      <c r="CF819" s="35"/>
      <c r="CG819" s="35"/>
      <c r="CH819" s="35"/>
      <c r="CI819" s="35"/>
      <c r="CJ819" s="35"/>
      <c r="CK819" s="35"/>
      <c r="CL819" s="35"/>
      <c r="CM819" s="35"/>
      <c r="CN819" s="35"/>
      <c r="CO819" s="35"/>
      <c r="CP819" s="35"/>
      <c r="CQ819" s="35"/>
      <c r="CR819" s="35"/>
      <c r="CS819" s="35"/>
      <c r="CT819" s="35"/>
      <c r="CU819" s="35"/>
      <c r="CV819" s="35"/>
      <c r="CW819" s="35"/>
      <c r="CX819" s="35"/>
      <c r="CY819" s="35"/>
      <c r="CZ819" s="35"/>
      <c r="DA819" s="35"/>
      <c r="DB819" s="35"/>
      <c r="DC819" s="35"/>
      <c r="DD819" s="35"/>
      <c r="DE819" s="35"/>
      <c r="DF819" s="35"/>
      <c r="DG819" s="35"/>
      <c r="DH819" s="35"/>
      <c r="DI819" s="35"/>
      <c r="DJ819" s="35"/>
      <c r="DK819" s="35"/>
      <c r="DL819" s="35"/>
      <c r="DM819" s="35"/>
      <c r="DN819" s="35"/>
      <c r="DO819" s="35"/>
      <c r="DP819" s="35"/>
      <c r="DQ819" s="35"/>
      <c r="DR819" s="35"/>
      <c r="DS819" s="35"/>
      <c r="DT819" s="35"/>
      <c r="DU819" s="35"/>
      <c r="DV819" s="35"/>
      <c r="DW819" s="35"/>
      <c r="DX819" s="35"/>
      <c r="DY819" s="35"/>
      <c r="DZ819" s="35"/>
      <c r="EA819" s="35"/>
      <c r="EB819" s="35"/>
      <c r="EC819" s="35"/>
      <c r="ED819" s="35"/>
      <c r="EE819" s="35"/>
      <c r="EF819" s="35"/>
      <c r="EG819" s="35"/>
      <c r="EH819" s="35"/>
      <c r="EI819" s="35"/>
      <c r="EJ819" s="35"/>
      <c r="EK819" s="35"/>
      <c r="EL819" s="35"/>
      <c r="EM819" s="35"/>
      <c r="EN819" s="35"/>
      <c r="EO819" s="35"/>
      <c r="EP819" s="35"/>
      <c r="EQ819" s="35"/>
      <c r="ER819" s="35"/>
      <c r="ES819" s="35"/>
      <c r="ET819" s="35"/>
      <c r="EU819" s="35"/>
      <c r="EV819" s="35"/>
      <c r="EW819" s="35"/>
      <c r="EX819" s="35"/>
      <c r="EY819" s="35"/>
      <c r="EZ819" s="35"/>
      <c r="FA819" s="35"/>
      <c r="FB819" s="35"/>
      <c r="FC819" s="35"/>
      <c r="FD819" s="35"/>
      <c r="FE819" s="35"/>
      <c r="FF819" s="35"/>
      <c r="FG819" s="35"/>
      <c r="FH819" s="35"/>
      <c r="FI819" s="35"/>
      <c r="FJ819" s="35"/>
      <c r="FK819" s="35"/>
      <c r="FL819" s="35"/>
      <c r="FM819" s="35"/>
      <c r="FN819" s="35"/>
      <c r="FO819" s="35"/>
      <c r="FP819" s="35"/>
      <c r="FQ819" s="35"/>
      <c r="FR819" s="35"/>
      <c r="FS819" s="35"/>
      <c r="FT819" s="35"/>
      <c r="FU819" s="35"/>
      <c r="FV819" s="35"/>
      <c r="FW819" s="35"/>
      <c r="FX819" s="35"/>
      <c r="FY819" s="35"/>
      <c r="FZ819" s="35"/>
      <c r="GA819" s="35"/>
      <c r="GB819" s="35"/>
      <c r="GC819" s="35"/>
      <c r="GD819" s="35"/>
      <c r="GE819" s="35"/>
      <c r="GF819" s="35"/>
      <c r="GG819" s="35"/>
      <c r="GH819" s="35"/>
      <c r="GI819" s="35"/>
      <c r="GJ819" s="35"/>
      <c r="GK819" s="35"/>
      <c r="GL819" s="35"/>
      <c r="GM819" s="35"/>
      <c r="GN819" s="35"/>
      <c r="GO819" s="35"/>
      <c r="GP819" s="35"/>
      <c r="GQ819" s="35"/>
      <c r="GR819" s="35"/>
      <c r="GS819" s="35"/>
      <c r="GT819" s="35"/>
      <c r="GU819" s="35"/>
      <c r="GV819" s="35"/>
      <c r="GW819" s="35"/>
      <c r="GX819" s="35"/>
      <c r="GY819" s="35"/>
      <c r="GZ819" s="35"/>
      <c r="HA819" s="35"/>
    </row>
    <row r="820" spans="1:209" s="39" customFormat="1" x14ac:dyDescent="0.25">
      <c r="A820" s="127"/>
      <c r="B820" s="150"/>
      <c r="C820" s="150"/>
      <c r="D820" s="151"/>
      <c r="E820" s="151"/>
      <c r="F820" s="151"/>
      <c r="G820" s="151"/>
      <c r="H820" s="151"/>
      <c r="I820" s="150"/>
      <c r="J820" s="127"/>
      <c r="K820" s="127"/>
      <c r="L820" s="154"/>
      <c r="M820" s="154"/>
      <c r="N820" s="154"/>
      <c r="O820" s="156"/>
      <c r="P820" s="156"/>
      <c r="Q820" s="157"/>
      <c r="R820" s="154"/>
      <c r="S820" s="154"/>
      <c r="T820" s="154"/>
      <c r="U820" s="156"/>
      <c r="V820" s="156"/>
      <c r="W820" s="127"/>
      <c r="X820" s="154"/>
      <c r="Y820" s="154"/>
      <c r="Z820" s="154"/>
      <c r="AA820" s="156"/>
      <c r="AB820" s="156"/>
      <c r="AC820" s="127"/>
      <c r="AD820" s="127"/>
      <c r="AE820" s="162"/>
      <c r="AF820" s="159"/>
      <c r="AG820" s="159"/>
      <c r="AH820" s="160"/>
      <c r="AI820" s="159"/>
      <c r="AJ820" s="159"/>
      <c r="AK820" s="159"/>
      <c r="AL820" s="160"/>
      <c r="AM820" s="159"/>
      <c r="AN820" s="159"/>
      <c r="AO820" s="159"/>
      <c r="AP820" s="44"/>
      <c r="AQ820" s="159"/>
      <c r="AR820" s="159"/>
      <c r="AS820" s="159"/>
      <c r="AT820" s="44"/>
      <c r="AU820" s="159"/>
      <c r="AV820" s="159"/>
      <c r="AW820" s="159"/>
      <c r="AX820" s="44"/>
      <c r="AY820" s="243"/>
      <c r="BA820" s="29"/>
      <c r="BB820" s="40"/>
      <c r="BC820" s="35"/>
      <c r="BD820" s="35"/>
      <c r="BE820" s="35"/>
      <c r="BF820" s="35"/>
      <c r="BG820" s="35"/>
      <c r="BH820" s="35"/>
      <c r="BI820" s="35"/>
      <c r="BJ820" s="35"/>
      <c r="BK820" s="35"/>
      <c r="BL820" s="35"/>
      <c r="BM820" s="35"/>
      <c r="BN820" s="35"/>
      <c r="BO820" s="35"/>
      <c r="BP820" s="44"/>
      <c r="BQ820" s="44"/>
      <c r="BR820" s="44"/>
      <c r="BS820" s="44"/>
      <c r="BT820" s="44"/>
      <c r="BU820" s="159"/>
      <c r="BV820" s="159"/>
      <c r="BW820" s="159"/>
      <c r="BX820" s="35"/>
      <c r="BY820" s="35"/>
      <c r="BZ820" s="35"/>
      <c r="CA820" s="35"/>
      <c r="CB820" s="35"/>
      <c r="CC820" s="35"/>
      <c r="CD820" s="35"/>
      <c r="CE820" s="35"/>
      <c r="CF820" s="35"/>
      <c r="CG820" s="35"/>
      <c r="CH820" s="35"/>
      <c r="CI820" s="35"/>
      <c r="CJ820" s="35"/>
      <c r="CK820" s="35"/>
      <c r="CL820" s="35"/>
      <c r="CM820" s="35"/>
      <c r="CN820" s="35"/>
      <c r="CO820" s="35"/>
      <c r="CP820" s="35"/>
      <c r="CQ820" s="35"/>
      <c r="CR820" s="35"/>
      <c r="CS820" s="35"/>
      <c r="CT820" s="35"/>
      <c r="CU820" s="35"/>
      <c r="CV820" s="35"/>
      <c r="CW820" s="35"/>
      <c r="CX820" s="35"/>
      <c r="CY820" s="35"/>
      <c r="CZ820" s="35"/>
      <c r="DA820" s="35"/>
      <c r="DB820" s="35"/>
      <c r="DC820" s="35"/>
      <c r="DD820" s="35"/>
      <c r="DE820" s="35"/>
      <c r="DF820" s="35"/>
      <c r="DG820" s="35"/>
      <c r="DH820" s="35"/>
      <c r="DI820" s="35"/>
      <c r="DJ820" s="35"/>
      <c r="DK820" s="35"/>
      <c r="DL820" s="35"/>
      <c r="DM820" s="35"/>
      <c r="DN820" s="35"/>
      <c r="DO820" s="35"/>
      <c r="DP820" s="35"/>
      <c r="DQ820" s="35"/>
      <c r="DR820" s="35"/>
      <c r="DS820" s="35"/>
      <c r="DT820" s="35"/>
      <c r="DU820" s="35"/>
      <c r="DV820" s="35"/>
      <c r="DW820" s="35"/>
      <c r="DX820" s="35"/>
      <c r="DY820" s="35"/>
      <c r="DZ820" s="35"/>
      <c r="EA820" s="35"/>
      <c r="EB820" s="35"/>
      <c r="EC820" s="35"/>
      <c r="ED820" s="35"/>
      <c r="EE820" s="35"/>
      <c r="EF820" s="35"/>
      <c r="EG820" s="35"/>
      <c r="EH820" s="35"/>
      <c r="EI820" s="35"/>
      <c r="EJ820" s="35"/>
      <c r="EK820" s="35"/>
      <c r="EL820" s="35"/>
      <c r="EM820" s="35"/>
      <c r="EN820" s="35"/>
      <c r="EO820" s="35"/>
      <c r="EP820" s="35"/>
      <c r="EQ820" s="35"/>
      <c r="ER820" s="35"/>
      <c r="ES820" s="35"/>
      <c r="ET820" s="35"/>
      <c r="EU820" s="35"/>
      <c r="EV820" s="35"/>
      <c r="EW820" s="35"/>
      <c r="EX820" s="35"/>
      <c r="EY820" s="35"/>
      <c r="EZ820" s="35"/>
      <c r="FA820" s="35"/>
      <c r="FB820" s="35"/>
      <c r="FC820" s="35"/>
      <c r="FD820" s="35"/>
      <c r="FE820" s="35"/>
      <c r="FF820" s="35"/>
      <c r="FG820" s="35"/>
      <c r="FH820" s="35"/>
      <c r="FI820" s="35"/>
      <c r="FJ820" s="35"/>
      <c r="FK820" s="35"/>
      <c r="FL820" s="35"/>
      <c r="FM820" s="35"/>
      <c r="FN820" s="35"/>
      <c r="FO820" s="35"/>
      <c r="FP820" s="35"/>
      <c r="FQ820" s="35"/>
      <c r="FR820" s="35"/>
      <c r="FS820" s="35"/>
      <c r="FT820" s="35"/>
      <c r="FU820" s="35"/>
      <c r="FV820" s="35"/>
      <c r="FW820" s="35"/>
      <c r="FX820" s="35"/>
      <c r="FY820" s="35"/>
      <c r="FZ820" s="35"/>
      <c r="GA820" s="35"/>
      <c r="GB820" s="35"/>
      <c r="GC820" s="35"/>
      <c r="GD820" s="35"/>
      <c r="GE820" s="35"/>
      <c r="GF820" s="35"/>
      <c r="GG820" s="35"/>
      <c r="GH820" s="35"/>
      <c r="GI820" s="35"/>
      <c r="GJ820" s="35"/>
      <c r="GK820" s="35"/>
      <c r="GL820" s="35"/>
      <c r="GM820" s="35"/>
      <c r="GN820" s="35"/>
      <c r="GO820" s="35"/>
      <c r="GP820" s="35"/>
      <c r="GQ820" s="35"/>
      <c r="GR820" s="35"/>
      <c r="GS820" s="35"/>
      <c r="GT820" s="35"/>
      <c r="GU820" s="35"/>
      <c r="GV820" s="35"/>
      <c r="GW820" s="35"/>
      <c r="GX820" s="35"/>
      <c r="GY820" s="35"/>
      <c r="GZ820" s="35"/>
      <c r="HA820" s="35"/>
    </row>
    <row r="821" spans="1:209" s="39" customFormat="1" x14ac:dyDescent="0.25">
      <c r="A821" s="127"/>
      <c r="B821" s="150"/>
      <c r="C821" s="150"/>
      <c r="D821" s="151"/>
      <c r="E821" s="151"/>
      <c r="F821" s="151"/>
      <c r="G821" s="151"/>
      <c r="H821" s="151"/>
      <c r="I821" s="150"/>
      <c r="J821" s="127"/>
      <c r="K821" s="127"/>
      <c r="L821" s="154"/>
      <c r="M821" s="154"/>
      <c r="N821" s="154"/>
      <c r="O821" s="156"/>
      <c r="P821" s="156"/>
      <c r="Q821" s="157"/>
      <c r="R821" s="154"/>
      <c r="S821" s="154"/>
      <c r="T821" s="154"/>
      <c r="U821" s="156"/>
      <c r="V821" s="156"/>
      <c r="W821" s="127"/>
      <c r="X821" s="154"/>
      <c r="Y821" s="154"/>
      <c r="Z821" s="154"/>
      <c r="AA821" s="156"/>
      <c r="AB821" s="156"/>
      <c r="AC821" s="127"/>
      <c r="AD821" s="127"/>
      <c r="AE821" s="162"/>
      <c r="AF821" s="159"/>
      <c r="AG821" s="159"/>
      <c r="AH821" s="160"/>
      <c r="AI821" s="159"/>
      <c r="AJ821" s="159"/>
      <c r="AK821" s="159"/>
      <c r="AL821" s="160"/>
      <c r="AM821" s="159"/>
      <c r="AN821" s="159"/>
      <c r="AO821" s="159"/>
      <c r="AP821" s="44"/>
      <c r="AQ821" s="159"/>
      <c r="AR821" s="159"/>
      <c r="AS821" s="159"/>
      <c r="AT821" s="44"/>
      <c r="AU821" s="159"/>
      <c r="AV821" s="159"/>
      <c r="AW821" s="159"/>
      <c r="AX821" s="44"/>
      <c r="AY821" s="243"/>
      <c r="BA821" s="29"/>
      <c r="BB821" s="40"/>
      <c r="BC821" s="35"/>
      <c r="BD821" s="35"/>
      <c r="BE821" s="35"/>
      <c r="BF821" s="35"/>
      <c r="BG821" s="35"/>
      <c r="BH821" s="35"/>
      <c r="BI821" s="35"/>
      <c r="BJ821" s="35"/>
      <c r="BK821" s="35"/>
      <c r="BL821" s="35"/>
      <c r="BM821" s="35"/>
      <c r="BN821" s="35"/>
      <c r="BO821" s="35"/>
      <c r="BP821" s="44"/>
      <c r="BQ821" s="44"/>
      <c r="BR821" s="44"/>
      <c r="BS821" s="44"/>
      <c r="BT821" s="44"/>
      <c r="BU821" s="159"/>
      <c r="BV821" s="159"/>
      <c r="BW821" s="159"/>
      <c r="BX821" s="35"/>
      <c r="BY821" s="35"/>
      <c r="BZ821" s="35"/>
      <c r="CA821" s="35"/>
      <c r="CB821" s="35"/>
      <c r="CC821" s="35"/>
      <c r="CD821" s="35"/>
      <c r="CE821" s="35"/>
      <c r="CF821" s="35"/>
      <c r="CG821" s="35"/>
      <c r="CH821" s="35"/>
      <c r="CI821" s="35"/>
      <c r="CJ821" s="35"/>
      <c r="CK821" s="35"/>
      <c r="CL821" s="35"/>
      <c r="CM821" s="35"/>
      <c r="CN821" s="35"/>
      <c r="CO821" s="35"/>
      <c r="CP821" s="35"/>
      <c r="CQ821" s="35"/>
      <c r="CR821" s="35"/>
      <c r="CS821" s="35"/>
      <c r="CT821" s="35"/>
      <c r="CU821" s="35"/>
      <c r="CV821" s="35"/>
      <c r="CW821" s="35"/>
      <c r="CX821" s="35"/>
      <c r="CY821" s="35"/>
      <c r="CZ821" s="35"/>
      <c r="DA821" s="35"/>
      <c r="DB821" s="35"/>
      <c r="DC821" s="35"/>
      <c r="DD821" s="35"/>
      <c r="DE821" s="35"/>
      <c r="DF821" s="35"/>
      <c r="DG821" s="35"/>
      <c r="DH821" s="35"/>
      <c r="DI821" s="35"/>
      <c r="DJ821" s="35"/>
      <c r="DK821" s="35"/>
      <c r="DL821" s="35"/>
      <c r="DM821" s="35"/>
      <c r="DN821" s="35"/>
      <c r="DO821" s="35"/>
      <c r="DP821" s="35"/>
      <c r="DQ821" s="35"/>
      <c r="DR821" s="35"/>
      <c r="DS821" s="35"/>
      <c r="DT821" s="35"/>
      <c r="DU821" s="35"/>
      <c r="DV821" s="35"/>
      <c r="DW821" s="35"/>
      <c r="DX821" s="35"/>
      <c r="DY821" s="35"/>
      <c r="DZ821" s="35"/>
      <c r="EA821" s="35"/>
      <c r="EB821" s="35"/>
      <c r="EC821" s="35"/>
      <c r="ED821" s="35"/>
      <c r="EE821" s="35"/>
      <c r="EF821" s="35"/>
      <c r="EG821" s="35"/>
      <c r="EH821" s="35"/>
      <c r="EI821" s="35"/>
      <c r="EJ821" s="35"/>
      <c r="EK821" s="35"/>
      <c r="EL821" s="35"/>
      <c r="EM821" s="35"/>
      <c r="EN821" s="35"/>
      <c r="EO821" s="35"/>
      <c r="EP821" s="35"/>
      <c r="EQ821" s="35"/>
      <c r="ER821" s="35"/>
      <c r="ES821" s="35"/>
      <c r="ET821" s="35"/>
      <c r="EU821" s="35"/>
      <c r="EV821" s="35"/>
      <c r="EW821" s="35"/>
      <c r="EX821" s="35"/>
      <c r="EY821" s="35"/>
      <c r="EZ821" s="35"/>
      <c r="FA821" s="35"/>
      <c r="FB821" s="35"/>
      <c r="FC821" s="35"/>
      <c r="FD821" s="35"/>
      <c r="FE821" s="35"/>
      <c r="FF821" s="35"/>
      <c r="FG821" s="35"/>
      <c r="FH821" s="35"/>
      <c r="FI821" s="35"/>
      <c r="FJ821" s="35"/>
      <c r="FK821" s="35"/>
      <c r="FL821" s="35"/>
      <c r="FM821" s="35"/>
      <c r="FN821" s="35"/>
      <c r="FO821" s="35"/>
      <c r="FP821" s="35"/>
      <c r="FQ821" s="35"/>
      <c r="FR821" s="35"/>
      <c r="FS821" s="35"/>
      <c r="FT821" s="35"/>
      <c r="FU821" s="35"/>
      <c r="FV821" s="35"/>
      <c r="FW821" s="35"/>
      <c r="FX821" s="35"/>
      <c r="FY821" s="35"/>
      <c r="FZ821" s="35"/>
      <c r="GA821" s="35"/>
      <c r="GB821" s="35"/>
      <c r="GC821" s="35"/>
      <c r="GD821" s="35"/>
      <c r="GE821" s="35"/>
      <c r="GF821" s="35"/>
      <c r="GG821" s="35"/>
      <c r="GH821" s="35"/>
      <c r="GI821" s="35"/>
      <c r="GJ821" s="35"/>
      <c r="GK821" s="35"/>
      <c r="GL821" s="35"/>
      <c r="GM821" s="35"/>
      <c r="GN821" s="35"/>
      <c r="GO821" s="35"/>
      <c r="GP821" s="35"/>
      <c r="GQ821" s="35"/>
      <c r="GR821" s="35"/>
      <c r="GS821" s="35"/>
      <c r="GT821" s="35"/>
      <c r="GU821" s="35"/>
      <c r="GV821" s="35"/>
      <c r="GW821" s="35"/>
      <c r="GX821" s="35"/>
      <c r="GY821" s="35"/>
      <c r="GZ821" s="35"/>
      <c r="HA821" s="35"/>
    </row>
    <row r="822" spans="1:209" s="39" customFormat="1" x14ac:dyDescent="0.25">
      <c r="A822" s="127"/>
      <c r="B822" s="150"/>
      <c r="C822" s="150"/>
      <c r="D822" s="151"/>
      <c r="E822" s="151"/>
      <c r="F822" s="151"/>
      <c r="G822" s="151"/>
      <c r="H822" s="151"/>
      <c r="I822" s="150"/>
      <c r="J822" s="127"/>
      <c r="K822" s="127"/>
      <c r="L822" s="154"/>
      <c r="M822" s="154"/>
      <c r="N822" s="154"/>
      <c r="O822" s="156"/>
      <c r="P822" s="156"/>
      <c r="Q822" s="157"/>
      <c r="R822" s="154"/>
      <c r="S822" s="154"/>
      <c r="T822" s="154"/>
      <c r="U822" s="156"/>
      <c r="V822" s="156"/>
      <c r="W822" s="127"/>
      <c r="X822" s="154"/>
      <c r="Y822" s="154"/>
      <c r="Z822" s="154"/>
      <c r="AA822" s="156"/>
      <c r="AB822" s="156"/>
      <c r="AC822" s="127"/>
      <c r="AD822" s="127"/>
      <c r="AE822" s="162"/>
      <c r="AF822" s="159"/>
      <c r="AG822" s="159"/>
      <c r="AH822" s="160"/>
      <c r="AI822" s="159"/>
      <c r="AJ822" s="159"/>
      <c r="AK822" s="159"/>
      <c r="AL822" s="160"/>
      <c r="AM822" s="159"/>
      <c r="AN822" s="159"/>
      <c r="AO822" s="159"/>
      <c r="AP822" s="44"/>
      <c r="AQ822" s="159"/>
      <c r="AR822" s="159"/>
      <c r="AS822" s="159"/>
      <c r="AT822" s="44"/>
      <c r="AU822" s="159"/>
      <c r="AV822" s="159"/>
      <c r="AW822" s="159"/>
      <c r="AX822" s="44"/>
      <c r="AY822" s="243"/>
      <c r="BA822" s="29"/>
      <c r="BB822" s="40"/>
      <c r="BC822" s="35"/>
      <c r="BD822" s="35"/>
      <c r="BE822" s="35"/>
      <c r="BF822" s="35"/>
      <c r="BG822" s="35"/>
      <c r="BH822" s="35"/>
      <c r="BI822" s="35"/>
      <c r="BJ822" s="35"/>
      <c r="BK822" s="35"/>
      <c r="BL822" s="35"/>
      <c r="BM822" s="35"/>
      <c r="BN822" s="35"/>
      <c r="BO822" s="35"/>
      <c r="BP822" s="44"/>
      <c r="BQ822" s="44"/>
      <c r="BR822" s="44"/>
      <c r="BS822" s="44"/>
      <c r="BT822" s="44"/>
      <c r="BU822" s="159"/>
      <c r="BV822" s="159"/>
      <c r="BW822" s="159"/>
      <c r="BX822" s="35"/>
      <c r="BY822" s="35"/>
      <c r="BZ822" s="35"/>
      <c r="CA822" s="35"/>
      <c r="CB822" s="35"/>
      <c r="CC822" s="35"/>
      <c r="CD822" s="35"/>
      <c r="CE822" s="35"/>
      <c r="CF822" s="35"/>
      <c r="CG822" s="35"/>
      <c r="CH822" s="35"/>
      <c r="CI822" s="35"/>
      <c r="CJ822" s="35"/>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5"/>
      <c r="ER822" s="35"/>
      <c r="ES822" s="35"/>
      <c r="ET822" s="35"/>
      <c r="EU822" s="35"/>
      <c r="EV822" s="35"/>
      <c r="EW822" s="35"/>
      <c r="EX822" s="35"/>
      <c r="EY822" s="35"/>
      <c r="EZ822" s="35"/>
      <c r="FA822" s="35"/>
      <c r="FB822" s="35"/>
      <c r="FC822" s="35"/>
      <c r="FD822" s="35"/>
      <c r="FE822" s="35"/>
      <c r="FF822" s="35"/>
      <c r="FG822" s="35"/>
      <c r="FH822" s="35"/>
      <c r="FI822" s="35"/>
      <c r="FJ822" s="35"/>
      <c r="FK822" s="35"/>
      <c r="FL822" s="35"/>
      <c r="FM822" s="35"/>
      <c r="FN822" s="35"/>
      <c r="FO822" s="35"/>
      <c r="FP822" s="35"/>
      <c r="FQ822" s="35"/>
      <c r="FR822" s="35"/>
      <c r="FS822" s="35"/>
      <c r="FT822" s="35"/>
      <c r="FU822" s="35"/>
      <c r="FV822" s="35"/>
      <c r="FW822" s="35"/>
      <c r="FX822" s="35"/>
      <c r="FY822" s="35"/>
      <c r="FZ822" s="35"/>
      <c r="GA822" s="35"/>
      <c r="GB822" s="35"/>
      <c r="GC822" s="35"/>
      <c r="GD822" s="35"/>
      <c r="GE822" s="35"/>
      <c r="GF822" s="35"/>
      <c r="GG822" s="35"/>
      <c r="GH822" s="35"/>
      <c r="GI822" s="35"/>
      <c r="GJ822" s="35"/>
      <c r="GK822" s="35"/>
      <c r="GL822" s="35"/>
      <c r="GM822" s="35"/>
      <c r="GN822" s="35"/>
      <c r="GO822" s="35"/>
      <c r="GP822" s="35"/>
      <c r="GQ822" s="35"/>
      <c r="GR822" s="35"/>
      <c r="GS822" s="35"/>
      <c r="GT822" s="35"/>
      <c r="GU822" s="35"/>
      <c r="GV822" s="35"/>
      <c r="GW822" s="35"/>
      <c r="GX822" s="35"/>
      <c r="GY822" s="35"/>
      <c r="GZ822" s="35"/>
      <c r="HA822" s="35"/>
    </row>
    <row r="823" spans="1:209" s="39" customFormat="1" x14ac:dyDescent="0.25">
      <c r="A823" s="127"/>
      <c r="B823" s="150"/>
      <c r="C823" s="150"/>
      <c r="D823" s="151"/>
      <c r="E823" s="151"/>
      <c r="F823" s="151"/>
      <c r="G823" s="151"/>
      <c r="H823" s="151"/>
      <c r="I823" s="150"/>
      <c r="J823" s="127"/>
      <c r="K823" s="127"/>
      <c r="L823" s="154"/>
      <c r="M823" s="154"/>
      <c r="N823" s="154"/>
      <c r="O823" s="156"/>
      <c r="P823" s="156"/>
      <c r="Q823" s="157"/>
      <c r="R823" s="154"/>
      <c r="S823" s="154"/>
      <c r="T823" s="154"/>
      <c r="U823" s="156"/>
      <c r="V823" s="156"/>
      <c r="W823" s="127"/>
      <c r="X823" s="154"/>
      <c r="Y823" s="154"/>
      <c r="Z823" s="154"/>
      <c r="AA823" s="156"/>
      <c r="AB823" s="156"/>
      <c r="AC823" s="127"/>
      <c r="AD823" s="127"/>
      <c r="AE823" s="162"/>
      <c r="AF823" s="159"/>
      <c r="AG823" s="159"/>
      <c r="AH823" s="160"/>
      <c r="AI823" s="159"/>
      <c r="AJ823" s="159"/>
      <c r="AK823" s="159"/>
      <c r="AL823" s="160"/>
      <c r="AM823" s="159"/>
      <c r="AN823" s="159"/>
      <c r="AO823" s="159"/>
      <c r="AP823" s="44"/>
      <c r="AQ823" s="159"/>
      <c r="AR823" s="159"/>
      <c r="AS823" s="159"/>
      <c r="AT823" s="44"/>
      <c r="AU823" s="159"/>
      <c r="AV823" s="159"/>
      <c r="AW823" s="159"/>
      <c r="AX823" s="44"/>
      <c r="AY823" s="243"/>
      <c r="BA823" s="29"/>
      <c r="BB823" s="40"/>
      <c r="BC823" s="35"/>
      <c r="BD823" s="35"/>
      <c r="BE823" s="35"/>
      <c r="BF823" s="35"/>
      <c r="BG823" s="35"/>
      <c r="BH823" s="35"/>
      <c r="BI823" s="35"/>
      <c r="BJ823" s="35"/>
      <c r="BK823" s="35"/>
      <c r="BL823" s="35"/>
      <c r="BM823" s="35"/>
      <c r="BN823" s="35"/>
      <c r="BO823" s="35"/>
      <c r="BP823" s="44"/>
      <c r="BQ823" s="44"/>
      <c r="BR823" s="44"/>
      <c r="BS823" s="44"/>
      <c r="BT823" s="44"/>
      <c r="BU823" s="159"/>
      <c r="BV823" s="159"/>
      <c r="BW823" s="159"/>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c r="FY823" s="35"/>
      <c r="FZ823" s="35"/>
      <c r="GA823" s="35"/>
      <c r="GB823" s="35"/>
      <c r="GC823" s="35"/>
      <c r="GD823" s="35"/>
      <c r="GE823" s="35"/>
      <c r="GF823" s="35"/>
      <c r="GG823" s="35"/>
      <c r="GH823" s="35"/>
      <c r="GI823" s="35"/>
      <c r="GJ823" s="35"/>
      <c r="GK823" s="35"/>
      <c r="GL823" s="35"/>
      <c r="GM823" s="35"/>
      <c r="GN823" s="35"/>
      <c r="GO823" s="35"/>
      <c r="GP823" s="35"/>
      <c r="GQ823" s="35"/>
      <c r="GR823" s="35"/>
      <c r="GS823" s="35"/>
      <c r="GT823" s="35"/>
      <c r="GU823" s="35"/>
      <c r="GV823" s="35"/>
      <c r="GW823" s="35"/>
      <c r="GX823" s="35"/>
      <c r="GY823" s="35"/>
      <c r="GZ823" s="35"/>
      <c r="HA823" s="35"/>
    </row>
    <row r="824" spans="1:209" s="39" customFormat="1" x14ac:dyDescent="0.25">
      <c r="A824" s="127"/>
      <c r="B824" s="150"/>
      <c r="C824" s="150"/>
      <c r="D824" s="151"/>
      <c r="E824" s="151"/>
      <c r="F824" s="151"/>
      <c r="G824" s="151"/>
      <c r="H824" s="151"/>
      <c r="I824" s="150"/>
      <c r="J824" s="127"/>
      <c r="K824" s="127"/>
      <c r="L824" s="154"/>
      <c r="M824" s="154"/>
      <c r="N824" s="154"/>
      <c r="O824" s="156"/>
      <c r="P824" s="156"/>
      <c r="Q824" s="157"/>
      <c r="R824" s="154"/>
      <c r="S824" s="154"/>
      <c r="T824" s="154"/>
      <c r="U824" s="156"/>
      <c r="V824" s="156"/>
      <c r="W824" s="127"/>
      <c r="X824" s="154"/>
      <c r="Y824" s="154"/>
      <c r="Z824" s="154"/>
      <c r="AA824" s="156"/>
      <c r="AB824" s="156"/>
      <c r="AC824" s="127"/>
      <c r="AD824" s="127"/>
      <c r="AE824" s="162"/>
      <c r="AF824" s="159"/>
      <c r="AG824" s="159"/>
      <c r="AH824" s="160"/>
      <c r="AI824" s="159"/>
      <c r="AJ824" s="159"/>
      <c r="AK824" s="159"/>
      <c r="AL824" s="160"/>
      <c r="AM824" s="159"/>
      <c r="AN824" s="159"/>
      <c r="AO824" s="159"/>
      <c r="AP824" s="44"/>
      <c r="AQ824" s="159"/>
      <c r="AR824" s="159"/>
      <c r="AS824" s="159"/>
      <c r="AT824" s="44"/>
      <c r="AU824" s="159"/>
      <c r="AV824" s="159"/>
      <c r="AW824" s="159"/>
      <c r="AX824" s="44"/>
      <c r="AY824" s="243"/>
      <c r="BA824" s="29"/>
      <c r="BB824" s="40"/>
      <c r="BC824" s="35"/>
      <c r="BD824" s="35"/>
      <c r="BE824" s="35"/>
      <c r="BF824" s="35"/>
      <c r="BG824" s="35"/>
      <c r="BH824" s="35"/>
      <c r="BI824" s="35"/>
      <c r="BJ824" s="35"/>
      <c r="BK824" s="35"/>
      <c r="BL824" s="35"/>
      <c r="BM824" s="35"/>
      <c r="BN824" s="35"/>
      <c r="BO824" s="35"/>
      <c r="BP824" s="44"/>
      <c r="BQ824" s="44"/>
      <c r="BR824" s="44"/>
      <c r="BS824" s="44"/>
      <c r="BT824" s="44"/>
      <c r="BU824" s="159"/>
      <c r="BV824" s="159"/>
      <c r="BW824" s="159"/>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5"/>
      <c r="FJ824" s="35"/>
      <c r="FK824" s="35"/>
      <c r="FL824" s="35"/>
      <c r="FM824" s="35"/>
      <c r="FN824" s="35"/>
      <c r="FO824" s="35"/>
      <c r="FP824" s="35"/>
      <c r="FQ824" s="35"/>
      <c r="FR824" s="35"/>
      <c r="FS824" s="35"/>
      <c r="FT824" s="35"/>
      <c r="FU824" s="35"/>
      <c r="FV824" s="35"/>
      <c r="FW824" s="35"/>
      <c r="FX824" s="35"/>
      <c r="FY824" s="35"/>
      <c r="FZ824" s="35"/>
      <c r="GA824" s="35"/>
      <c r="GB824" s="35"/>
      <c r="GC824" s="35"/>
      <c r="GD824" s="35"/>
      <c r="GE824" s="35"/>
      <c r="GF824" s="35"/>
      <c r="GG824" s="35"/>
      <c r="GH824" s="35"/>
      <c r="GI824" s="35"/>
      <c r="GJ824" s="35"/>
      <c r="GK824" s="35"/>
      <c r="GL824" s="35"/>
      <c r="GM824" s="35"/>
      <c r="GN824" s="35"/>
      <c r="GO824" s="35"/>
      <c r="GP824" s="35"/>
      <c r="GQ824" s="35"/>
      <c r="GR824" s="35"/>
      <c r="GS824" s="35"/>
      <c r="GT824" s="35"/>
      <c r="GU824" s="35"/>
      <c r="GV824" s="35"/>
      <c r="GW824" s="35"/>
      <c r="GX824" s="35"/>
      <c r="GY824" s="35"/>
      <c r="GZ824" s="35"/>
      <c r="HA824" s="35"/>
    </row>
    <row r="825" spans="1:209" s="39" customFormat="1" x14ac:dyDescent="0.25">
      <c r="A825" s="127"/>
      <c r="B825" s="150"/>
      <c r="C825" s="150"/>
      <c r="D825" s="151"/>
      <c r="E825" s="151"/>
      <c r="F825" s="151"/>
      <c r="G825" s="151"/>
      <c r="H825" s="151"/>
      <c r="I825" s="150"/>
      <c r="J825" s="127"/>
      <c r="K825" s="127"/>
      <c r="L825" s="154"/>
      <c r="M825" s="154"/>
      <c r="N825" s="154"/>
      <c r="O825" s="156"/>
      <c r="P825" s="156"/>
      <c r="Q825" s="157"/>
      <c r="R825" s="154"/>
      <c r="S825" s="154"/>
      <c r="T825" s="154"/>
      <c r="U825" s="156"/>
      <c r="V825" s="156"/>
      <c r="W825" s="127"/>
      <c r="X825" s="154"/>
      <c r="Y825" s="154"/>
      <c r="Z825" s="154"/>
      <c r="AA825" s="156"/>
      <c r="AB825" s="156"/>
      <c r="AC825" s="127"/>
      <c r="AD825" s="127"/>
      <c r="AE825" s="162"/>
      <c r="AF825" s="159"/>
      <c r="AG825" s="159"/>
      <c r="AH825" s="160"/>
      <c r="AI825" s="159"/>
      <c r="AJ825" s="159"/>
      <c r="AK825" s="159"/>
      <c r="AL825" s="160"/>
      <c r="AM825" s="159"/>
      <c r="AN825" s="159"/>
      <c r="AO825" s="159"/>
      <c r="AP825" s="44"/>
      <c r="AQ825" s="159"/>
      <c r="AR825" s="159"/>
      <c r="AS825" s="159"/>
      <c r="AT825" s="44"/>
      <c r="AU825" s="159"/>
      <c r="AV825" s="159"/>
      <c r="AW825" s="159"/>
      <c r="AX825" s="44"/>
      <c r="AY825" s="243"/>
      <c r="BA825" s="29"/>
      <c r="BB825" s="40"/>
      <c r="BC825" s="35"/>
      <c r="BD825" s="35"/>
      <c r="BE825" s="35"/>
      <c r="BF825" s="35"/>
      <c r="BG825" s="35"/>
      <c r="BH825" s="35"/>
      <c r="BI825" s="35"/>
      <c r="BJ825" s="35"/>
      <c r="BK825" s="35"/>
      <c r="BL825" s="35"/>
      <c r="BM825" s="35"/>
      <c r="BN825" s="35"/>
      <c r="BO825" s="35"/>
      <c r="BP825" s="44"/>
      <c r="BQ825" s="44"/>
      <c r="BR825" s="44"/>
      <c r="BS825" s="44"/>
      <c r="BT825" s="44"/>
      <c r="BU825" s="159"/>
      <c r="BV825" s="159"/>
      <c r="BW825" s="159"/>
      <c r="BX825" s="35"/>
      <c r="BY825" s="35"/>
      <c r="BZ825" s="35"/>
      <c r="CA825" s="35"/>
      <c r="CB825" s="35"/>
      <c r="CC825" s="35"/>
      <c r="CD825" s="35"/>
      <c r="CE825" s="35"/>
      <c r="CF825" s="35"/>
      <c r="CG825" s="35"/>
      <c r="CH825" s="35"/>
      <c r="CI825" s="35"/>
      <c r="CJ825" s="35"/>
      <c r="CK825" s="35"/>
      <c r="CL825" s="35"/>
      <c r="CM825" s="35"/>
      <c r="CN825" s="35"/>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5"/>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c r="FY825" s="35"/>
      <c r="FZ825" s="35"/>
      <c r="GA825" s="35"/>
      <c r="GB825" s="35"/>
      <c r="GC825" s="35"/>
      <c r="GD825" s="35"/>
      <c r="GE825" s="35"/>
      <c r="GF825" s="35"/>
      <c r="GG825" s="35"/>
      <c r="GH825" s="35"/>
      <c r="GI825" s="35"/>
      <c r="GJ825" s="35"/>
      <c r="GK825" s="35"/>
      <c r="GL825" s="35"/>
      <c r="GM825" s="35"/>
      <c r="GN825" s="35"/>
      <c r="GO825" s="35"/>
      <c r="GP825" s="35"/>
      <c r="GQ825" s="35"/>
      <c r="GR825" s="35"/>
      <c r="GS825" s="35"/>
      <c r="GT825" s="35"/>
      <c r="GU825" s="35"/>
      <c r="GV825" s="35"/>
      <c r="GW825" s="35"/>
      <c r="GX825" s="35"/>
      <c r="GY825" s="35"/>
      <c r="GZ825" s="35"/>
      <c r="HA825" s="35"/>
    </row>
    <row r="826" spans="1:209" s="39" customFormat="1" x14ac:dyDescent="0.25">
      <c r="A826" s="127"/>
      <c r="B826" s="150"/>
      <c r="C826" s="150"/>
      <c r="D826" s="151"/>
      <c r="E826" s="151"/>
      <c r="F826" s="151"/>
      <c r="G826" s="151"/>
      <c r="H826" s="151"/>
      <c r="I826" s="150"/>
      <c r="J826" s="127"/>
      <c r="K826" s="127"/>
      <c r="L826" s="154"/>
      <c r="M826" s="154"/>
      <c r="N826" s="154"/>
      <c r="O826" s="156"/>
      <c r="P826" s="156"/>
      <c r="Q826" s="157"/>
      <c r="R826" s="154"/>
      <c r="S826" s="154"/>
      <c r="T826" s="154"/>
      <c r="U826" s="156"/>
      <c r="V826" s="156"/>
      <c r="W826" s="127"/>
      <c r="X826" s="154"/>
      <c r="Y826" s="154"/>
      <c r="Z826" s="154"/>
      <c r="AA826" s="156"/>
      <c r="AB826" s="156"/>
      <c r="AC826" s="127"/>
      <c r="AD826" s="127"/>
      <c r="AE826" s="162"/>
      <c r="AF826" s="159"/>
      <c r="AG826" s="159"/>
      <c r="AH826" s="160"/>
      <c r="AI826" s="159"/>
      <c r="AJ826" s="159"/>
      <c r="AK826" s="159"/>
      <c r="AL826" s="160"/>
      <c r="AM826" s="159"/>
      <c r="AN826" s="159"/>
      <c r="AO826" s="159"/>
      <c r="AP826" s="44"/>
      <c r="AQ826" s="159"/>
      <c r="AR826" s="159"/>
      <c r="AS826" s="159"/>
      <c r="AT826" s="44"/>
      <c r="AU826" s="159"/>
      <c r="AV826" s="159"/>
      <c r="AW826" s="159"/>
      <c r="AX826" s="44"/>
      <c r="AY826" s="243"/>
      <c r="BA826" s="29"/>
      <c r="BB826" s="40"/>
      <c r="BC826" s="35"/>
      <c r="BD826" s="35"/>
      <c r="BE826" s="35"/>
      <c r="BF826" s="35"/>
      <c r="BG826" s="35"/>
      <c r="BH826" s="35"/>
      <c r="BI826" s="35"/>
      <c r="BJ826" s="35"/>
      <c r="BK826" s="35"/>
      <c r="BL826" s="35"/>
      <c r="BM826" s="35"/>
      <c r="BN826" s="35"/>
      <c r="BO826" s="35"/>
      <c r="BP826" s="44"/>
      <c r="BQ826" s="44"/>
      <c r="BR826" s="44"/>
      <c r="BS826" s="44"/>
      <c r="BT826" s="44"/>
      <c r="BU826" s="159"/>
      <c r="BV826" s="159"/>
      <c r="BW826" s="159"/>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5"/>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c r="FY826" s="35"/>
      <c r="FZ826" s="35"/>
      <c r="GA826" s="35"/>
      <c r="GB826" s="35"/>
      <c r="GC826" s="35"/>
      <c r="GD826" s="35"/>
      <c r="GE826" s="35"/>
      <c r="GF826" s="35"/>
      <c r="GG826" s="35"/>
      <c r="GH826" s="35"/>
      <c r="GI826" s="35"/>
      <c r="GJ826" s="35"/>
      <c r="GK826" s="35"/>
      <c r="GL826" s="35"/>
      <c r="GM826" s="35"/>
      <c r="GN826" s="35"/>
      <c r="GO826" s="35"/>
      <c r="GP826" s="35"/>
      <c r="GQ826" s="35"/>
      <c r="GR826" s="35"/>
      <c r="GS826" s="35"/>
      <c r="GT826" s="35"/>
      <c r="GU826" s="35"/>
      <c r="GV826" s="35"/>
      <c r="GW826" s="35"/>
      <c r="GX826" s="35"/>
      <c r="GY826" s="35"/>
      <c r="GZ826" s="35"/>
      <c r="HA826" s="35"/>
    </row>
    <row r="827" spans="1:209" s="39" customFormat="1" x14ac:dyDescent="0.25">
      <c r="A827" s="127"/>
      <c r="B827" s="150"/>
      <c r="C827" s="150"/>
      <c r="D827" s="151"/>
      <c r="E827" s="151"/>
      <c r="F827" s="151"/>
      <c r="G827" s="151"/>
      <c r="H827" s="151"/>
      <c r="I827" s="150"/>
      <c r="J827" s="127"/>
      <c r="K827" s="127"/>
      <c r="L827" s="154"/>
      <c r="M827" s="154"/>
      <c r="N827" s="154"/>
      <c r="O827" s="156"/>
      <c r="P827" s="156"/>
      <c r="Q827" s="157"/>
      <c r="R827" s="154"/>
      <c r="S827" s="154"/>
      <c r="T827" s="154"/>
      <c r="U827" s="156"/>
      <c r="V827" s="156"/>
      <c r="W827" s="127"/>
      <c r="X827" s="154"/>
      <c r="Y827" s="154"/>
      <c r="Z827" s="154"/>
      <c r="AA827" s="156"/>
      <c r="AB827" s="156"/>
      <c r="AC827" s="127"/>
      <c r="AD827" s="127"/>
      <c r="AE827" s="162"/>
      <c r="AF827" s="159"/>
      <c r="AG827" s="159"/>
      <c r="AH827" s="160"/>
      <c r="AI827" s="159"/>
      <c r="AJ827" s="159"/>
      <c r="AK827" s="159"/>
      <c r="AL827" s="160"/>
      <c r="AM827" s="159"/>
      <c r="AN827" s="159"/>
      <c r="AO827" s="159"/>
      <c r="AP827" s="44"/>
      <c r="AQ827" s="159"/>
      <c r="AR827" s="159"/>
      <c r="AS827" s="159"/>
      <c r="AT827" s="44"/>
      <c r="AU827" s="159"/>
      <c r="AV827" s="159"/>
      <c r="AW827" s="159"/>
      <c r="AX827" s="44"/>
      <c r="AY827" s="243"/>
      <c r="BA827" s="29"/>
      <c r="BB827" s="40"/>
      <c r="BC827" s="35"/>
      <c r="BD827" s="35"/>
      <c r="BE827" s="35"/>
      <c r="BF827" s="35"/>
      <c r="BG827" s="35"/>
      <c r="BH827" s="35"/>
      <c r="BI827" s="35"/>
      <c r="BJ827" s="35"/>
      <c r="BK827" s="35"/>
      <c r="BL827" s="35"/>
      <c r="BM827" s="35"/>
      <c r="BN827" s="35"/>
      <c r="BO827" s="35"/>
      <c r="BP827" s="44"/>
      <c r="BQ827" s="44"/>
      <c r="BR827" s="44"/>
      <c r="BS827" s="44"/>
      <c r="BT827" s="44"/>
      <c r="BU827" s="159"/>
      <c r="BV827" s="159"/>
      <c r="BW827" s="159"/>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c r="FY827" s="35"/>
      <c r="FZ827" s="35"/>
      <c r="GA827" s="35"/>
      <c r="GB827" s="35"/>
      <c r="GC827" s="35"/>
      <c r="GD827" s="35"/>
      <c r="GE827" s="35"/>
      <c r="GF827" s="35"/>
      <c r="GG827" s="35"/>
      <c r="GH827" s="35"/>
      <c r="GI827" s="35"/>
      <c r="GJ827" s="35"/>
      <c r="GK827" s="35"/>
      <c r="GL827" s="35"/>
      <c r="GM827" s="35"/>
      <c r="GN827" s="35"/>
      <c r="GO827" s="35"/>
      <c r="GP827" s="35"/>
      <c r="GQ827" s="35"/>
      <c r="GR827" s="35"/>
      <c r="GS827" s="35"/>
      <c r="GT827" s="35"/>
      <c r="GU827" s="35"/>
      <c r="GV827" s="35"/>
      <c r="GW827" s="35"/>
      <c r="GX827" s="35"/>
      <c r="GY827" s="35"/>
      <c r="GZ827" s="35"/>
      <c r="HA827" s="35"/>
    </row>
    <row r="828" spans="1:209" s="39" customFormat="1" x14ac:dyDescent="0.25">
      <c r="A828" s="127"/>
      <c r="B828" s="150"/>
      <c r="C828" s="150"/>
      <c r="D828" s="151"/>
      <c r="E828" s="151"/>
      <c r="F828" s="151"/>
      <c r="G828" s="151"/>
      <c r="H828" s="151"/>
      <c r="I828" s="150"/>
      <c r="J828" s="127"/>
      <c r="K828" s="127"/>
      <c r="L828" s="154"/>
      <c r="M828" s="154"/>
      <c r="N828" s="154"/>
      <c r="O828" s="156"/>
      <c r="P828" s="156"/>
      <c r="Q828" s="157"/>
      <c r="R828" s="154"/>
      <c r="S828" s="154"/>
      <c r="T828" s="154"/>
      <c r="U828" s="156"/>
      <c r="V828" s="156"/>
      <c r="W828" s="127"/>
      <c r="X828" s="154"/>
      <c r="Y828" s="154"/>
      <c r="Z828" s="154"/>
      <c r="AA828" s="156"/>
      <c r="AB828" s="156"/>
      <c r="AC828" s="127"/>
      <c r="AD828" s="127"/>
      <c r="AE828" s="162"/>
      <c r="AF828" s="159"/>
      <c r="AG828" s="159"/>
      <c r="AH828" s="160"/>
      <c r="AI828" s="159"/>
      <c r="AJ828" s="159"/>
      <c r="AK828" s="159"/>
      <c r="AL828" s="160"/>
      <c r="AM828" s="159"/>
      <c r="AN828" s="159"/>
      <c r="AO828" s="159"/>
      <c r="AP828" s="44"/>
      <c r="AQ828" s="159"/>
      <c r="AR828" s="159"/>
      <c r="AS828" s="159"/>
      <c r="AT828" s="44"/>
      <c r="AU828" s="159"/>
      <c r="AV828" s="159"/>
      <c r="AW828" s="159"/>
      <c r="AX828" s="44"/>
      <c r="AY828" s="243"/>
      <c r="BA828" s="29"/>
      <c r="BB828" s="40"/>
      <c r="BC828" s="35"/>
      <c r="BD828" s="35"/>
      <c r="BE828" s="35"/>
      <c r="BF828" s="35"/>
      <c r="BG828" s="35"/>
      <c r="BH828" s="35"/>
      <c r="BI828" s="35"/>
      <c r="BJ828" s="35"/>
      <c r="BK828" s="35"/>
      <c r="BL828" s="35"/>
      <c r="BM828" s="35"/>
      <c r="BN828" s="35"/>
      <c r="BO828" s="35"/>
      <c r="BP828" s="44"/>
      <c r="BQ828" s="44"/>
      <c r="BR828" s="44"/>
      <c r="BS828" s="44"/>
      <c r="BT828" s="44"/>
      <c r="BU828" s="159"/>
      <c r="BV828" s="159"/>
      <c r="BW828" s="159"/>
      <c r="BX828" s="35"/>
      <c r="BY828" s="35"/>
      <c r="BZ828" s="35"/>
      <c r="CA828" s="35"/>
      <c r="CB828" s="35"/>
      <c r="CC828" s="35"/>
      <c r="CD828" s="35"/>
      <c r="CE828" s="35"/>
      <c r="CF828" s="35"/>
      <c r="CG828" s="35"/>
      <c r="CH828" s="35"/>
      <c r="CI828" s="35"/>
      <c r="CJ828" s="35"/>
      <c r="CK828" s="35"/>
      <c r="CL828" s="35"/>
      <c r="CM828" s="35"/>
      <c r="CN828" s="35"/>
      <c r="CO828" s="35"/>
      <c r="CP828" s="35"/>
      <c r="CQ828" s="35"/>
      <c r="CR828" s="35"/>
      <c r="CS828" s="35"/>
      <c r="CT828" s="35"/>
      <c r="CU828" s="35"/>
      <c r="CV828" s="35"/>
      <c r="CW828" s="35"/>
      <c r="CX828" s="35"/>
      <c r="CY828" s="35"/>
      <c r="CZ828" s="35"/>
      <c r="DA828" s="35"/>
      <c r="DB828" s="35"/>
      <c r="DC828" s="35"/>
      <c r="DD828" s="35"/>
      <c r="DE828" s="35"/>
      <c r="DF828" s="35"/>
      <c r="DG828" s="35"/>
      <c r="DH828" s="35"/>
      <c r="DI828" s="35"/>
      <c r="DJ828" s="35"/>
      <c r="DK828" s="35"/>
      <c r="DL828" s="35"/>
      <c r="DM828" s="35"/>
      <c r="DN828" s="35"/>
      <c r="DO828" s="35"/>
      <c r="DP828" s="35"/>
      <c r="DQ828" s="35"/>
      <c r="DR828" s="35"/>
      <c r="DS828" s="35"/>
      <c r="DT828" s="35"/>
      <c r="DU828" s="35"/>
      <c r="DV828" s="35"/>
      <c r="DW828" s="35"/>
      <c r="DX828" s="35"/>
      <c r="DY828" s="35"/>
      <c r="DZ828" s="35"/>
      <c r="EA828" s="35"/>
      <c r="EB828" s="35"/>
      <c r="EC828" s="35"/>
      <c r="ED828" s="35"/>
      <c r="EE828" s="35"/>
      <c r="EF828" s="35"/>
      <c r="EG828" s="35"/>
      <c r="EH828" s="35"/>
      <c r="EI828" s="35"/>
      <c r="EJ828" s="35"/>
      <c r="EK828" s="35"/>
      <c r="EL828" s="35"/>
      <c r="EM828" s="35"/>
      <c r="EN828" s="35"/>
      <c r="EO828" s="35"/>
      <c r="EP828" s="35"/>
      <c r="EQ828" s="35"/>
      <c r="ER828" s="35"/>
      <c r="ES828" s="35"/>
      <c r="ET828" s="35"/>
      <c r="EU828" s="35"/>
      <c r="EV828" s="35"/>
      <c r="EW828" s="35"/>
      <c r="EX828" s="35"/>
      <c r="EY828" s="35"/>
      <c r="EZ828" s="35"/>
      <c r="FA828" s="35"/>
      <c r="FB828" s="35"/>
      <c r="FC828" s="35"/>
      <c r="FD828" s="35"/>
      <c r="FE828" s="35"/>
      <c r="FF828" s="35"/>
      <c r="FG828" s="35"/>
      <c r="FH828" s="35"/>
      <c r="FI828" s="35"/>
      <c r="FJ828" s="35"/>
      <c r="FK828" s="35"/>
      <c r="FL828" s="35"/>
      <c r="FM828" s="35"/>
      <c r="FN828" s="35"/>
      <c r="FO828" s="35"/>
      <c r="FP828" s="35"/>
      <c r="FQ828" s="35"/>
      <c r="FR828" s="35"/>
      <c r="FS828" s="35"/>
      <c r="FT828" s="35"/>
      <c r="FU828" s="35"/>
      <c r="FV828" s="35"/>
      <c r="FW828" s="35"/>
      <c r="FX828" s="35"/>
      <c r="FY828" s="35"/>
      <c r="FZ828" s="35"/>
      <c r="GA828" s="35"/>
      <c r="GB828" s="35"/>
      <c r="GC828" s="35"/>
      <c r="GD828" s="35"/>
      <c r="GE828" s="35"/>
      <c r="GF828" s="35"/>
      <c r="GG828" s="35"/>
      <c r="GH828" s="35"/>
      <c r="GI828" s="35"/>
      <c r="GJ828" s="35"/>
      <c r="GK828" s="35"/>
      <c r="GL828" s="35"/>
      <c r="GM828" s="35"/>
      <c r="GN828" s="35"/>
      <c r="GO828" s="35"/>
      <c r="GP828" s="35"/>
      <c r="GQ828" s="35"/>
      <c r="GR828" s="35"/>
      <c r="GS828" s="35"/>
      <c r="GT828" s="35"/>
      <c r="GU828" s="35"/>
      <c r="GV828" s="35"/>
      <c r="GW828" s="35"/>
      <c r="GX828" s="35"/>
      <c r="GY828" s="35"/>
      <c r="GZ828" s="35"/>
      <c r="HA828" s="35"/>
    </row>
    <row r="829" spans="1:209" s="39" customFormat="1" x14ac:dyDescent="0.25">
      <c r="A829" s="127"/>
      <c r="B829" s="150"/>
      <c r="C829" s="150"/>
      <c r="D829" s="151"/>
      <c r="E829" s="151"/>
      <c r="F829" s="151"/>
      <c r="G829" s="151"/>
      <c r="H829" s="151"/>
      <c r="I829" s="150"/>
      <c r="J829" s="127"/>
      <c r="K829" s="127"/>
      <c r="L829" s="154"/>
      <c r="M829" s="154"/>
      <c r="N829" s="154"/>
      <c r="O829" s="156"/>
      <c r="P829" s="156"/>
      <c r="Q829" s="157"/>
      <c r="R829" s="154"/>
      <c r="S829" s="154"/>
      <c r="T829" s="154"/>
      <c r="U829" s="156"/>
      <c r="V829" s="156"/>
      <c r="W829" s="127"/>
      <c r="X829" s="154"/>
      <c r="Y829" s="154"/>
      <c r="Z829" s="154"/>
      <c r="AA829" s="156"/>
      <c r="AB829" s="156"/>
      <c r="AC829" s="127"/>
      <c r="AD829" s="127"/>
      <c r="AE829" s="162"/>
      <c r="AF829" s="159"/>
      <c r="AG829" s="159"/>
      <c r="AH829" s="160"/>
      <c r="AI829" s="159"/>
      <c r="AJ829" s="159"/>
      <c r="AK829" s="159"/>
      <c r="AL829" s="160"/>
      <c r="AM829" s="159"/>
      <c r="AN829" s="159"/>
      <c r="AO829" s="159"/>
      <c r="AP829" s="44"/>
      <c r="AQ829" s="159"/>
      <c r="AR829" s="159"/>
      <c r="AS829" s="159"/>
      <c r="AT829" s="44"/>
      <c r="AU829" s="159"/>
      <c r="AV829" s="159"/>
      <c r="AW829" s="159"/>
      <c r="AX829" s="44"/>
      <c r="AY829" s="243"/>
      <c r="BA829" s="29"/>
      <c r="BB829" s="40"/>
      <c r="BC829" s="35"/>
      <c r="BD829" s="35"/>
      <c r="BE829" s="35"/>
      <c r="BF829" s="35"/>
      <c r="BG829" s="35"/>
      <c r="BH829" s="35"/>
      <c r="BI829" s="35"/>
      <c r="BJ829" s="35"/>
      <c r="BK829" s="35"/>
      <c r="BL829" s="35"/>
      <c r="BM829" s="35"/>
      <c r="BN829" s="35"/>
      <c r="BO829" s="35"/>
      <c r="BP829" s="44"/>
      <c r="BQ829" s="44"/>
      <c r="BR829" s="44"/>
      <c r="BS829" s="44"/>
      <c r="BT829" s="44"/>
      <c r="BU829" s="159"/>
      <c r="BV829" s="159"/>
      <c r="BW829" s="159"/>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c r="FY829" s="35"/>
      <c r="FZ829" s="35"/>
      <c r="GA829" s="35"/>
      <c r="GB829" s="35"/>
      <c r="GC829" s="35"/>
      <c r="GD829" s="35"/>
      <c r="GE829" s="35"/>
      <c r="GF829" s="35"/>
      <c r="GG829" s="35"/>
      <c r="GH829" s="35"/>
      <c r="GI829" s="35"/>
      <c r="GJ829" s="35"/>
      <c r="GK829" s="35"/>
      <c r="GL829" s="35"/>
      <c r="GM829" s="35"/>
      <c r="GN829" s="35"/>
      <c r="GO829" s="35"/>
      <c r="GP829" s="35"/>
      <c r="GQ829" s="35"/>
      <c r="GR829" s="35"/>
      <c r="GS829" s="35"/>
      <c r="GT829" s="35"/>
      <c r="GU829" s="35"/>
      <c r="GV829" s="35"/>
      <c r="GW829" s="35"/>
      <c r="GX829" s="35"/>
      <c r="GY829" s="35"/>
      <c r="GZ829" s="35"/>
      <c r="HA829" s="35"/>
    </row>
    <row r="830" spans="1:209" s="39" customFormat="1" x14ac:dyDescent="0.25">
      <c r="A830" s="127"/>
      <c r="B830" s="150"/>
      <c r="C830" s="150"/>
      <c r="D830" s="151"/>
      <c r="E830" s="151"/>
      <c r="F830" s="151"/>
      <c r="G830" s="151"/>
      <c r="H830" s="151"/>
      <c r="I830" s="150"/>
      <c r="J830" s="127"/>
      <c r="K830" s="127"/>
      <c r="L830" s="154"/>
      <c r="M830" s="154"/>
      <c r="N830" s="154"/>
      <c r="O830" s="156"/>
      <c r="P830" s="156"/>
      <c r="Q830" s="157"/>
      <c r="R830" s="154"/>
      <c r="S830" s="154"/>
      <c r="T830" s="154"/>
      <c r="U830" s="156"/>
      <c r="V830" s="156"/>
      <c r="W830" s="127"/>
      <c r="X830" s="154"/>
      <c r="Y830" s="154"/>
      <c r="Z830" s="154"/>
      <c r="AA830" s="156"/>
      <c r="AB830" s="156"/>
      <c r="AC830" s="127"/>
      <c r="AD830" s="127"/>
      <c r="AE830" s="162"/>
      <c r="AF830" s="159"/>
      <c r="AG830" s="159"/>
      <c r="AH830" s="160"/>
      <c r="AI830" s="159"/>
      <c r="AJ830" s="159"/>
      <c r="AK830" s="159"/>
      <c r="AL830" s="160"/>
      <c r="AM830" s="159"/>
      <c r="AN830" s="159"/>
      <c r="AO830" s="159"/>
      <c r="AP830" s="44"/>
      <c r="AQ830" s="159"/>
      <c r="AR830" s="159"/>
      <c r="AS830" s="159"/>
      <c r="AT830" s="44"/>
      <c r="AU830" s="159"/>
      <c r="AV830" s="159"/>
      <c r="AW830" s="159"/>
      <c r="AX830" s="44"/>
      <c r="AY830" s="243"/>
      <c r="BA830" s="29"/>
      <c r="BB830" s="40"/>
      <c r="BC830" s="35"/>
      <c r="BD830" s="35"/>
      <c r="BE830" s="35"/>
      <c r="BF830" s="35"/>
      <c r="BG830" s="35"/>
      <c r="BH830" s="35"/>
      <c r="BI830" s="35"/>
      <c r="BJ830" s="35"/>
      <c r="BK830" s="35"/>
      <c r="BL830" s="35"/>
      <c r="BM830" s="35"/>
      <c r="BN830" s="35"/>
      <c r="BO830" s="35"/>
      <c r="BP830" s="44"/>
      <c r="BQ830" s="44"/>
      <c r="BR830" s="44"/>
      <c r="BS830" s="44"/>
      <c r="BT830" s="44"/>
      <c r="BU830" s="159"/>
      <c r="BV830" s="159"/>
      <c r="BW830" s="159"/>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c r="FY830" s="35"/>
      <c r="FZ830" s="35"/>
      <c r="GA830" s="35"/>
      <c r="GB830" s="35"/>
      <c r="GC830" s="35"/>
      <c r="GD830" s="35"/>
      <c r="GE830" s="35"/>
      <c r="GF830" s="35"/>
      <c r="GG830" s="35"/>
      <c r="GH830" s="35"/>
      <c r="GI830" s="35"/>
      <c r="GJ830" s="35"/>
      <c r="GK830" s="35"/>
      <c r="GL830" s="35"/>
      <c r="GM830" s="35"/>
      <c r="GN830" s="35"/>
      <c r="GO830" s="35"/>
      <c r="GP830" s="35"/>
      <c r="GQ830" s="35"/>
      <c r="GR830" s="35"/>
      <c r="GS830" s="35"/>
      <c r="GT830" s="35"/>
      <c r="GU830" s="35"/>
      <c r="GV830" s="35"/>
      <c r="GW830" s="35"/>
      <c r="GX830" s="35"/>
      <c r="GY830" s="35"/>
      <c r="GZ830" s="35"/>
      <c r="HA830" s="35"/>
    </row>
    <row r="831" spans="1:209" s="39" customFormat="1" x14ac:dyDescent="0.25">
      <c r="A831" s="127"/>
      <c r="B831" s="150"/>
      <c r="C831" s="150"/>
      <c r="D831" s="151"/>
      <c r="E831" s="151"/>
      <c r="F831" s="151"/>
      <c r="G831" s="151"/>
      <c r="H831" s="151"/>
      <c r="I831" s="150"/>
      <c r="J831" s="127"/>
      <c r="K831" s="127"/>
      <c r="L831" s="154"/>
      <c r="M831" s="154"/>
      <c r="N831" s="154"/>
      <c r="O831" s="156"/>
      <c r="P831" s="156"/>
      <c r="Q831" s="157"/>
      <c r="R831" s="154"/>
      <c r="S831" s="154"/>
      <c r="T831" s="154"/>
      <c r="U831" s="156"/>
      <c r="V831" s="156"/>
      <c r="W831" s="127"/>
      <c r="X831" s="154"/>
      <c r="Y831" s="154"/>
      <c r="Z831" s="154"/>
      <c r="AA831" s="156"/>
      <c r="AB831" s="156"/>
      <c r="AC831" s="127"/>
      <c r="AD831" s="127"/>
      <c r="AE831" s="162"/>
      <c r="AF831" s="159"/>
      <c r="AG831" s="159"/>
      <c r="AH831" s="160"/>
      <c r="AI831" s="159"/>
      <c r="AJ831" s="159"/>
      <c r="AK831" s="159"/>
      <c r="AL831" s="160"/>
      <c r="AM831" s="159"/>
      <c r="AN831" s="159"/>
      <c r="AO831" s="159"/>
      <c r="AP831" s="44"/>
      <c r="AQ831" s="159"/>
      <c r="AR831" s="159"/>
      <c r="AS831" s="159"/>
      <c r="AT831" s="44"/>
      <c r="AU831" s="159"/>
      <c r="AV831" s="159"/>
      <c r="AW831" s="159"/>
      <c r="AX831" s="44"/>
      <c r="AY831" s="243"/>
      <c r="BA831" s="29"/>
      <c r="BB831" s="40"/>
      <c r="BC831" s="35"/>
      <c r="BD831" s="35"/>
      <c r="BE831" s="35"/>
      <c r="BF831" s="35"/>
      <c r="BG831" s="35"/>
      <c r="BH831" s="35"/>
      <c r="BI831" s="35"/>
      <c r="BJ831" s="35"/>
      <c r="BK831" s="35"/>
      <c r="BL831" s="35"/>
      <c r="BM831" s="35"/>
      <c r="BN831" s="35"/>
      <c r="BO831" s="35"/>
      <c r="BP831" s="44"/>
      <c r="BQ831" s="44"/>
      <c r="BR831" s="44"/>
      <c r="BS831" s="44"/>
      <c r="BT831" s="44"/>
      <c r="BU831" s="159"/>
      <c r="BV831" s="159"/>
      <c r="BW831" s="159"/>
      <c r="BX831" s="35"/>
      <c r="BY831" s="35"/>
      <c r="BZ831" s="35"/>
      <c r="CA831" s="35"/>
      <c r="CB831" s="35"/>
      <c r="CC831" s="35"/>
      <c r="CD831" s="35"/>
      <c r="CE831" s="35"/>
      <c r="CF831" s="35"/>
      <c r="CG831" s="35"/>
      <c r="CH831" s="35"/>
      <c r="CI831" s="35"/>
      <c r="CJ831" s="35"/>
      <c r="CK831" s="35"/>
      <c r="CL831" s="35"/>
      <c r="CM831" s="35"/>
      <c r="CN831" s="35"/>
      <c r="CO831" s="35"/>
      <c r="CP831" s="35"/>
      <c r="CQ831" s="35"/>
      <c r="CR831" s="35"/>
      <c r="CS831" s="35"/>
      <c r="CT831" s="35"/>
      <c r="CU831" s="35"/>
      <c r="CV831" s="35"/>
      <c r="CW831" s="35"/>
      <c r="CX831" s="35"/>
      <c r="CY831" s="35"/>
      <c r="CZ831" s="35"/>
      <c r="DA831" s="35"/>
      <c r="DB831" s="35"/>
      <c r="DC831" s="35"/>
      <c r="DD831" s="35"/>
      <c r="DE831" s="35"/>
      <c r="DF831" s="35"/>
      <c r="DG831" s="35"/>
      <c r="DH831" s="35"/>
      <c r="DI831" s="35"/>
      <c r="DJ831" s="35"/>
      <c r="DK831" s="35"/>
      <c r="DL831" s="35"/>
      <c r="DM831" s="35"/>
      <c r="DN831" s="35"/>
      <c r="DO831" s="35"/>
      <c r="DP831" s="35"/>
      <c r="DQ831" s="35"/>
      <c r="DR831" s="35"/>
      <c r="DS831" s="35"/>
      <c r="DT831" s="35"/>
      <c r="DU831" s="35"/>
      <c r="DV831" s="35"/>
      <c r="DW831" s="35"/>
      <c r="DX831" s="35"/>
      <c r="DY831" s="35"/>
      <c r="DZ831" s="35"/>
      <c r="EA831" s="35"/>
      <c r="EB831" s="35"/>
      <c r="EC831" s="35"/>
      <c r="ED831" s="35"/>
      <c r="EE831" s="35"/>
      <c r="EF831" s="35"/>
      <c r="EG831" s="35"/>
      <c r="EH831" s="35"/>
      <c r="EI831" s="35"/>
      <c r="EJ831" s="35"/>
      <c r="EK831" s="35"/>
      <c r="EL831" s="35"/>
      <c r="EM831" s="35"/>
      <c r="EN831" s="35"/>
      <c r="EO831" s="35"/>
      <c r="EP831" s="35"/>
      <c r="EQ831" s="35"/>
      <c r="ER831" s="35"/>
      <c r="ES831" s="35"/>
      <c r="ET831" s="35"/>
      <c r="EU831" s="35"/>
      <c r="EV831" s="35"/>
      <c r="EW831" s="35"/>
      <c r="EX831" s="35"/>
      <c r="EY831" s="35"/>
      <c r="EZ831" s="35"/>
      <c r="FA831" s="35"/>
      <c r="FB831" s="35"/>
      <c r="FC831" s="35"/>
      <c r="FD831" s="35"/>
      <c r="FE831" s="35"/>
      <c r="FF831" s="35"/>
      <c r="FG831" s="35"/>
      <c r="FH831" s="35"/>
      <c r="FI831" s="35"/>
      <c r="FJ831" s="35"/>
      <c r="FK831" s="35"/>
      <c r="FL831" s="35"/>
      <c r="FM831" s="35"/>
      <c r="FN831" s="35"/>
      <c r="FO831" s="35"/>
      <c r="FP831" s="35"/>
      <c r="FQ831" s="35"/>
      <c r="FR831" s="35"/>
      <c r="FS831" s="35"/>
      <c r="FT831" s="35"/>
      <c r="FU831" s="35"/>
      <c r="FV831" s="35"/>
      <c r="FW831" s="35"/>
      <c r="FX831" s="35"/>
      <c r="FY831" s="35"/>
      <c r="FZ831" s="35"/>
      <c r="GA831" s="35"/>
      <c r="GB831" s="35"/>
      <c r="GC831" s="35"/>
      <c r="GD831" s="35"/>
      <c r="GE831" s="35"/>
      <c r="GF831" s="35"/>
      <c r="GG831" s="35"/>
      <c r="GH831" s="35"/>
      <c r="GI831" s="35"/>
      <c r="GJ831" s="35"/>
      <c r="GK831" s="35"/>
      <c r="GL831" s="35"/>
      <c r="GM831" s="35"/>
      <c r="GN831" s="35"/>
      <c r="GO831" s="35"/>
      <c r="GP831" s="35"/>
      <c r="GQ831" s="35"/>
      <c r="GR831" s="35"/>
      <c r="GS831" s="35"/>
      <c r="GT831" s="35"/>
      <c r="GU831" s="35"/>
      <c r="GV831" s="35"/>
      <c r="GW831" s="35"/>
      <c r="GX831" s="35"/>
      <c r="GY831" s="35"/>
      <c r="GZ831" s="35"/>
      <c r="HA831" s="35"/>
    </row>
    <row r="832" spans="1:209" s="39" customFormat="1" x14ac:dyDescent="0.25">
      <c r="A832" s="127"/>
      <c r="B832" s="150"/>
      <c r="C832" s="150"/>
      <c r="D832" s="151"/>
      <c r="E832" s="151"/>
      <c r="F832" s="151"/>
      <c r="G832" s="151"/>
      <c r="H832" s="151"/>
      <c r="I832" s="150"/>
      <c r="J832" s="127"/>
      <c r="K832" s="127"/>
      <c r="L832" s="154"/>
      <c r="M832" s="154"/>
      <c r="N832" s="154"/>
      <c r="O832" s="156"/>
      <c r="P832" s="156"/>
      <c r="Q832" s="157"/>
      <c r="R832" s="154"/>
      <c r="S832" s="154"/>
      <c r="T832" s="154"/>
      <c r="U832" s="156"/>
      <c r="V832" s="156"/>
      <c r="W832" s="127"/>
      <c r="X832" s="154"/>
      <c r="Y832" s="154"/>
      <c r="Z832" s="154"/>
      <c r="AA832" s="156"/>
      <c r="AB832" s="156"/>
      <c r="AC832" s="127"/>
      <c r="AD832" s="127"/>
      <c r="AE832" s="162"/>
      <c r="AF832" s="159"/>
      <c r="AG832" s="159"/>
      <c r="AH832" s="160"/>
      <c r="AI832" s="159"/>
      <c r="AJ832" s="159"/>
      <c r="AK832" s="159"/>
      <c r="AL832" s="160"/>
      <c r="AM832" s="159"/>
      <c r="AN832" s="159"/>
      <c r="AO832" s="159"/>
      <c r="AP832" s="44"/>
      <c r="AQ832" s="159"/>
      <c r="AR832" s="159"/>
      <c r="AS832" s="159"/>
      <c r="AT832" s="44"/>
      <c r="AU832" s="159"/>
      <c r="AV832" s="159"/>
      <c r="AW832" s="159"/>
      <c r="AX832" s="44"/>
      <c r="AY832" s="243"/>
      <c r="BA832" s="29"/>
      <c r="BB832" s="40"/>
      <c r="BC832" s="35"/>
      <c r="BD832" s="35"/>
      <c r="BE832" s="35"/>
      <c r="BF832" s="35"/>
      <c r="BG832" s="35"/>
      <c r="BH832" s="35"/>
      <c r="BI832" s="35"/>
      <c r="BJ832" s="35"/>
      <c r="BK832" s="35"/>
      <c r="BL832" s="35"/>
      <c r="BM832" s="35"/>
      <c r="BN832" s="35"/>
      <c r="BO832" s="35"/>
      <c r="BP832" s="44"/>
      <c r="BQ832" s="44"/>
      <c r="BR832" s="44"/>
      <c r="BS832" s="44"/>
      <c r="BT832" s="44"/>
      <c r="BU832" s="159"/>
      <c r="BV832" s="159"/>
      <c r="BW832" s="159"/>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c r="FY832" s="35"/>
      <c r="FZ832" s="35"/>
      <c r="GA832" s="35"/>
      <c r="GB832" s="35"/>
      <c r="GC832" s="35"/>
      <c r="GD832" s="35"/>
      <c r="GE832" s="35"/>
      <c r="GF832" s="35"/>
      <c r="GG832" s="35"/>
      <c r="GH832" s="35"/>
      <c r="GI832" s="35"/>
      <c r="GJ832" s="35"/>
      <c r="GK832" s="35"/>
      <c r="GL832" s="35"/>
      <c r="GM832" s="35"/>
      <c r="GN832" s="35"/>
      <c r="GO832" s="35"/>
      <c r="GP832" s="35"/>
      <c r="GQ832" s="35"/>
      <c r="GR832" s="35"/>
      <c r="GS832" s="35"/>
      <c r="GT832" s="35"/>
      <c r="GU832" s="35"/>
      <c r="GV832" s="35"/>
      <c r="GW832" s="35"/>
      <c r="GX832" s="35"/>
      <c r="GY832" s="35"/>
      <c r="GZ832" s="35"/>
      <c r="HA832" s="35"/>
    </row>
    <row r="833" spans="1:209" s="39" customFormat="1" x14ac:dyDescent="0.25">
      <c r="A833" s="127"/>
      <c r="B833" s="150"/>
      <c r="C833" s="150"/>
      <c r="D833" s="151"/>
      <c r="E833" s="151"/>
      <c r="F833" s="151"/>
      <c r="G833" s="151"/>
      <c r="H833" s="151"/>
      <c r="I833" s="150"/>
      <c r="J833" s="127"/>
      <c r="K833" s="127"/>
      <c r="L833" s="154"/>
      <c r="M833" s="154"/>
      <c r="N833" s="154"/>
      <c r="O833" s="156"/>
      <c r="P833" s="156"/>
      <c r="Q833" s="157"/>
      <c r="R833" s="154"/>
      <c r="S833" s="154"/>
      <c r="T833" s="154"/>
      <c r="U833" s="156"/>
      <c r="V833" s="156"/>
      <c r="W833" s="127"/>
      <c r="X833" s="154"/>
      <c r="Y833" s="154"/>
      <c r="Z833" s="154"/>
      <c r="AA833" s="156"/>
      <c r="AB833" s="156"/>
      <c r="AC833" s="127"/>
      <c r="AD833" s="127"/>
      <c r="AE833" s="162"/>
      <c r="AF833" s="159"/>
      <c r="AG833" s="159"/>
      <c r="AH833" s="160"/>
      <c r="AI833" s="159"/>
      <c r="AJ833" s="159"/>
      <c r="AK833" s="159"/>
      <c r="AL833" s="160"/>
      <c r="AM833" s="159"/>
      <c r="AN833" s="159"/>
      <c r="AO833" s="159"/>
      <c r="AP833" s="44"/>
      <c r="AQ833" s="159"/>
      <c r="AR833" s="159"/>
      <c r="AS833" s="159"/>
      <c r="AT833" s="44"/>
      <c r="AU833" s="159"/>
      <c r="AV833" s="159"/>
      <c r="AW833" s="159"/>
      <c r="AX833" s="44"/>
      <c r="AY833" s="243"/>
      <c r="BA833" s="29"/>
      <c r="BB833" s="40"/>
      <c r="BC833" s="35"/>
      <c r="BD833" s="35"/>
      <c r="BE833" s="35"/>
      <c r="BF833" s="35"/>
      <c r="BG833" s="35"/>
      <c r="BH833" s="35"/>
      <c r="BI833" s="35"/>
      <c r="BJ833" s="35"/>
      <c r="BK833" s="35"/>
      <c r="BL833" s="35"/>
      <c r="BM833" s="35"/>
      <c r="BN833" s="35"/>
      <c r="BO833" s="35"/>
      <c r="BP833" s="44"/>
      <c r="BQ833" s="44"/>
      <c r="BR833" s="44"/>
      <c r="BS833" s="44"/>
      <c r="BT833" s="44"/>
      <c r="BU833" s="159"/>
      <c r="BV833" s="159"/>
      <c r="BW833" s="159"/>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c r="FY833" s="35"/>
      <c r="FZ833" s="35"/>
      <c r="GA833" s="35"/>
      <c r="GB833" s="35"/>
      <c r="GC833" s="35"/>
      <c r="GD833" s="35"/>
      <c r="GE833" s="35"/>
      <c r="GF833" s="35"/>
      <c r="GG833" s="35"/>
      <c r="GH833" s="35"/>
      <c r="GI833" s="35"/>
      <c r="GJ833" s="35"/>
      <c r="GK833" s="35"/>
      <c r="GL833" s="35"/>
      <c r="GM833" s="35"/>
      <c r="GN833" s="35"/>
      <c r="GO833" s="35"/>
      <c r="GP833" s="35"/>
      <c r="GQ833" s="35"/>
      <c r="GR833" s="35"/>
      <c r="GS833" s="35"/>
      <c r="GT833" s="35"/>
      <c r="GU833" s="35"/>
      <c r="GV833" s="35"/>
      <c r="GW833" s="35"/>
      <c r="GX833" s="35"/>
      <c r="GY833" s="35"/>
      <c r="GZ833" s="35"/>
      <c r="HA833" s="35"/>
    </row>
    <row r="834" spans="1:209" s="39" customFormat="1" x14ac:dyDescent="0.25">
      <c r="A834" s="127"/>
      <c r="B834" s="150"/>
      <c r="C834" s="150"/>
      <c r="D834" s="151"/>
      <c r="E834" s="151"/>
      <c r="F834" s="151"/>
      <c r="G834" s="151"/>
      <c r="H834" s="151"/>
      <c r="I834" s="150"/>
      <c r="J834" s="127"/>
      <c r="K834" s="127"/>
      <c r="L834" s="154"/>
      <c r="M834" s="154"/>
      <c r="N834" s="154"/>
      <c r="O834" s="156"/>
      <c r="P834" s="156"/>
      <c r="Q834" s="157"/>
      <c r="R834" s="154"/>
      <c r="S834" s="154"/>
      <c r="T834" s="154"/>
      <c r="U834" s="156"/>
      <c r="V834" s="156"/>
      <c r="W834" s="127"/>
      <c r="X834" s="154"/>
      <c r="Y834" s="154"/>
      <c r="Z834" s="154"/>
      <c r="AA834" s="156"/>
      <c r="AB834" s="156"/>
      <c r="AC834" s="127"/>
      <c r="AD834" s="127"/>
      <c r="AE834" s="162"/>
      <c r="AF834" s="159"/>
      <c r="AG834" s="159"/>
      <c r="AH834" s="160"/>
      <c r="AI834" s="159"/>
      <c r="AJ834" s="159"/>
      <c r="AK834" s="159"/>
      <c r="AL834" s="160"/>
      <c r="AM834" s="159"/>
      <c r="AN834" s="159"/>
      <c r="AO834" s="159"/>
      <c r="AP834" s="44"/>
      <c r="AQ834" s="159"/>
      <c r="AR834" s="159"/>
      <c r="AS834" s="159"/>
      <c r="AT834" s="44"/>
      <c r="AU834" s="159"/>
      <c r="AV834" s="159"/>
      <c r="AW834" s="159"/>
      <c r="AX834" s="44"/>
      <c r="AY834" s="243"/>
      <c r="BA834" s="29"/>
      <c r="BB834" s="40"/>
      <c r="BC834" s="35"/>
      <c r="BD834" s="35"/>
      <c r="BE834" s="35"/>
      <c r="BF834" s="35"/>
      <c r="BG834" s="35"/>
      <c r="BH834" s="35"/>
      <c r="BI834" s="35"/>
      <c r="BJ834" s="35"/>
      <c r="BK834" s="35"/>
      <c r="BL834" s="35"/>
      <c r="BM834" s="35"/>
      <c r="BN834" s="35"/>
      <c r="BO834" s="35"/>
      <c r="BP834" s="44"/>
      <c r="BQ834" s="44"/>
      <c r="BR834" s="44"/>
      <c r="BS834" s="44"/>
      <c r="BT834" s="44"/>
      <c r="BU834" s="159"/>
      <c r="BV834" s="159"/>
      <c r="BW834" s="159"/>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5"/>
      <c r="FO834" s="35"/>
      <c r="FP834" s="35"/>
      <c r="FQ834" s="35"/>
      <c r="FR834" s="35"/>
      <c r="FS834" s="35"/>
      <c r="FT834" s="35"/>
      <c r="FU834" s="35"/>
      <c r="FV834" s="35"/>
      <c r="FW834" s="35"/>
      <c r="FX834" s="35"/>
      <c r="FY834" s="35"/>
      <c r="FZ834" s="35"/>
      <c r="GA834" s="35"/>
      <c r="GB834" s="35"/>
      <c r="GC834" s="35"/>
      <c r="GD834" s="35"/>
      <c r="GE834" s="35"/>
      <c r="GF834" s="35"/>
      <c r="GG834" s="35"/>
      <c r="GH834" s="35"/>
      <c r="GI834" s="35"/>
      <c r="GJ834" s="35"/>
      <c r="GK834" s="35"/>
      <c r="GL834" s="35"/>
      <c r="GM834" s="35"/>
      <c r="GN834" s="35"/>
      <c r="GO834" s="35"/>
      <c r="GP834" s="35"/>
      <c r="GQ834" s="35"/>
      <c r="GR834" s="35"/>
      <c r="GS834" s="35"/>
      <c r="GT834" s="35"/>
      <c r="GU834" s="35"/>
      <c r="GV834" s="35"/>
      <c r="GW834" s="35"/>
      <c r="GX834" s="35"/>
      <c r="GY834" s="35"/>
      <c r="GZ834" s="35"/>
      <c r="HA834" s="35"/>
    </row>
    <row r="835" spans="1:209" s="39" customFormat="1" x14ac:dyDescent="0.25">
      <c r="A835" s="127"/>
      <c r="B835" s="150"/>
      <c r="C835" s="150"/>
      <c r="D835" s="151"/>
      <c r="E835" s="151"/>
      <c r="F835" s="151"/>
      <c r="G835" s="151"/>
      <c r="H835" s="151"/>
      <c r="I835" s="150"/>
      <c r="J835" s="127"/>
      <c r="K835" s="127"/>
      <c r="L835" s="154"/>
      <c r="M835" s="154"/>
      <c r="N835" s="154"/>
      <c r="O835" s="156"/>
      <c r="P835" s="156"/>
      <c r="Q835" s="157"/>
      <c r="R835" s="154"/>
      <c r="S835" s="154"/>
      <c r="T835" s="154"/>
      <c r="U835" s="156"/>
      <c r="V835" s="156"/>
      <c r="W835" s="127"/>
      <c r="X835" s="154"/>
      <c r="Y835" s="154"/>
      <c r="Z835" s="154"/>
      <c r="AA835" s="156"/>
      <c r="AB835" s="156"/>
      <c r="AC835" s="127"/>
      <c r="AD835" s="127"/>
      <c r="AE835" s="162"/>
      <c r="AF835" s="159"/>
      <c r="AG835" s="159"/>
      <c r="AH835" s="160"/>
      <c r="AI835" s="159"/>
      <c r="AJ835" s="159"/>
      <c r="AK835" s="159"/>
      <c r="AL835" s="160"/>
      <c r="AM835" s="159"/>
      <c r="AN835" s="159"/>
      <c r="AO835" s="159"/>
      <c r="AP835" s="44"/>
      <c r="AQ835" s="159"/>
      <c r="AR835" s="159"/>
      <c r="AS835" s="159"/>
      <c r="AT835" s="44"/>
      <c r="AU835" s="159"/>
      <c r="AV835" s="159"/>
      <c r="AW835" s="159"/>
      <c r="AX835" s="44"/>
      <c r="AY835" s="243"/>
      <c r="BA835" s="29"/>
      <c r="BB835" s="40"/>
      <c r="BC835" s="35"/>
      <c r="BD835" s="35"/>
      <c r="BE835" s="35"/>
      <c r="BF835" s="35"/>
      <c r="BG835" s="35"/>
      <c r="BH835" s="35"/>
      <c r="BI835" s="35"/>
      <c r="BJ835" s="35"/>
      <c r="BK835" s="35"/>
      <c r="BL835" s="35"/>
      <c r="BM835" s="35"/>
      <c r="BN835" s="35"/>
      <c r="BO835" s="35"/>
      <c r="BP835" s="44"/>
      <c r="BQ835" s="44"/>
      <c r="BR835" s="44"/>
      <c r="BS835" s="44"/>
      <c r="BT835" s="44"/>
      <c r="BU835" s="159"/>
      <c r="BV835" s="159"/>
      <c r="BW835" s="159"/>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c r="FZ835" s="35"/>
      <c r="GA835" s="35"/>
      <c r="GB835" s="35"/>
      <c r="GC835" s="35"/>
      <c r="GD835" s="35"/>
      <c r="GE835" s="35"/>
      <c r="GF835" s="35"/>
      <c r="GG835" s="35"/>
      <c r="GH835" s="35"/>
      <c r="GI835" s="35"/>
      <c r="GJ835" s="35"/>
      <c r="GK835" s="35"/>
      <c r="GL835" s="35"/>
      <c r="GM835" s="35"/>
      <c r="GN835" s="35"/>
      <c r="GO835" s="35"/>
      <c r="GP835" s="35"/>
      <c r="GQ835" s="35"/>
      <c r="GR835" s="35"/>
      <c r="GS835" s="35"/>
      <c r="GT835" s="35"/>
      <c r="GU835" s="35"/>
      <c r="GV835" s="35"/>
      <c r="GW835" s="35"/>
      <c r="GX835" s="35"/>
      <c r="GY835" s="35"/>
      <c r="GZ835" s="35"/>
      <c r="HA835" s="35"/>
    </row>
    <row r="836" spans="1:209" s="39" customFormat="1" x14ac:dyDescent="0.25">
      <c r="A836" s="127"/>
      <c r="B836" s="150"/>
      <c r="C836" s="150"/>
      <c r="D836" s="151"/>
      <c r="E836" s="151"/>
      <c r="F836" s="151"/>
      <c r="G836" s="151"/>
      <c r="H836" s="151"/>
      <c r="I836" s="150"/>
      <c r="J836" s="127"/>
      <c r="K836" s="127"/>
      <c r="L836" s="154"/>
      <c r="M836" s="154"/>
      <c r="N836" s="154"/>
      <c r="O836" s="156"/>
      <c r="P836" s="156"/>
      <c r="Q836" s="157"/>
      <c r="R836" s="154"/>
      <c r="S836" s="154"/>
      <c r="T836" s="154"/>
      <c r="U836" s="156"/>
      <c r="V836" s="156"/>
      <c r="W836" s="127"/>
      <c r="X836" s="154"/>
      <c r="Y836" s="154"/>
      <c r="Z836" s="154"/>
      <c r="AA836" s="156"/>
      <c r="AB836" s="156"/>
      <c r="AC836" s="127"/>
      <c r="AD836" s="127"/>
      <c r="AE836" s="162"/>
      <c r="AF836" s="159"/>
      <c r="AG836" s="159"/>
      <c r="AH836" s="160"/>
      <c r="AI836" s="159"/>
      <c r="AJ836" s="159"/>
      <c r="AK836" s="159"/>
      <c r="AL836" s="160"/>
      <c r="AM836" s="159"/>
      <c r="AN836" s="159"/>
      <c r="AO836" s="159"/>
      <c r="AP836" s="44"/>
      <c r="AQ836" s="159"/>
      <c r="AR836" s="159"/>
      <c r="AS836" s="159"/>
      <c r="AT836" s="44"/>
      <c r="AU836" s="159"/>
      <c r="AV836" s="159"/>
      <c r="AW836" s="159"/>
      <c r="AX836" s="44"/>
      <c r="AY836" s="243"/>
      <c r="BA836" s="29"/>
      <c r="BB836" s="40"/>
      <c r="BC836" s="35"/>
      <c r="BD836" s="35"/>
      <c r="BE836" s="35"/>
      <c r="BF836" s="35"/>
      <c r="BG836" s="35"/>
      <c r="BH836" s="35"/>
      <c r="BI836" s="35"/>
      <c r="BJ836" s="35"/>
      <c r="BK836" s="35"/>
      <c r="BL836" s="35"/>
      <c r="BM836" s="35"/>
      <c r="BN836" s="35"/>
      <c r="BO836" s="35"/>
      <c r="BP836" s="44"/>
      <c r="BQ836" s="44"/>
      <c r="BR836" s="44"/>
      <c r="BS836" s="44"/>
      <c r="BT836" s="44"/>
      <c r="BU836" s="159"/>
      <c r="BV836" s="159"/>
      <c r="BW836" s="159"/>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c r="FY836" s="35"/>
      <c r="FZ836" s="35"/>
      <c r="GA836" s="35"/>
      <c r="GB836" s="35"/>
      <c r="GC836" s="35"/>
      <c r="GD836" s="35"/>
      <c r="GE836" s="35"/>
      <c r="GF836" s="35"/>
      <c r="GG836" s="35"/>
      <c r="GH836" s="35"/>
      <c r="GI836" s="35"/>
      <c r="GJ836" s="35"/>
      <c r="GK836" s="35"/>
      <c r="GL836" s="35"/>
      <c r="GM836" s="35"/>
      <c r="GN836" s="35"/>
      <c r="GO836" s="35"/>
      <c r="GP836" s="35"/>
      <c r="GQ836" s="35"/>
      <c r="GR836" s="35"/>
      <c r="GS836" s="35"/>
      <c r="GT836" s="35"/>
      <c r="GU836" s="35"/>
      <c r="GV836" s="35"/>
      <c r="GW836" s="35"/>
      <c r="GX836" s="35"/>
      <c r="GY836" s="35"/>
      <c r="GZ836" s="35"/>
      <c r="HA836" s="35"/>
    </row>
    <row r="837" spans="1:209" s="39" customFormat="1" x14ac:dyDescent="0.25">
      <c r="A837" s="127"/>
      <c r="B837" s="150"/>
      <c r="C837" s="150"/>
      <c r="D837" s="151"/>
      <c r="E837" s="151"/>
      <c r="F837" s="151"/>
      <c r="G837" s="151"/>
      <c r="H837" s="151"/>
      <c r="I837" s="150"/>
      <c r="J837" s="127"/>
      <c r="K837" s="127"/>
      <c r="L837" s="154"/>
      <c r="M837" s="154"/>
      <c r="N837" s="154"/>
      <c r="O837" s="156"/>
      <c r="P837" s="156"/>
      <c r="Q837" s="157"/>
      <c r="R837" s="154"/>
      <c r="S837" s="154"/>
      <c r="T837" s="154"/>
      <c r="U837" s="156"/>
      <c r="V837" s="156"/>
      <c r="W837" s="127"/>
      <c r="X837" s="154"/>
      <c r="Y837" s="154"/>
      <c r="Z837" s="154"/>
      <c r="AA837" s="156"/>
      <c r="AB837" s="156"/>
      <c r="AC837" s="127"/>
      <c r="AD837" s="127"/>
      <c r="AE837" s="162"/>
      <c r="AF837" s="159"/>
      <c r="AG837" s="159"/>
      <c r="AH837" s="160"/>
      <c r="AI837" s="159"/>
      <c r="AJ837" s="159"/>
      <c r="AK837" s="159"/>
      <c r="AL837" s="160"/>
      <c r="AM837" s="159"/>
      <c r="AN837" s="159"/>
      <c r="AO837" s="159"/>
      <c r="AP837" s="44"/>
      <c r="AQ837" s="159"/>
      <c r="AR837" s="159"/>
      <c r="AS837" s="159"/>
      <c r="AT837" s="44"/>
      <c r="AU837" s="159"/>
      <c r="AV837" s="159"/>
      <c r="AW837" s="159"/>
      <c r="AX837" s="44"/>
      <c r="AY837" s="243"/>
      <c r="BA837" s="29"/>
      <c r="BB837" s="40"/>
      <c r="BC837" s="35"/>
      <c r="BD837" s="35"/>
      <c r="BE837" s="35"/>
      <c r="BF837" s="35"/>
      <c r="BG837" s="35"/>
      <c r="BH837" s="35"/>
      <c r="BI837" s="35"/>
      <c r="BJ837" s="35"/>
      <c r="BK837" s="35"/>
      <c r="BL837" s="35"/>
      <c r="BM837" s="35"/>
      <c r="BN837" s="35"/>
      <c r="BO837" s="35"/>
      <c r="BP837" s="44"/>
      <c r="BQ837" s="44"/>
      <c r="BR837" s="44"/>
      <c r="BS837" s="44"/>
      <c r="BT837" s="44"/>
      <c r="BU837" s="159"/>
      <c r="BV837" s="159"/>
      <c r="BW837" s="159"/>
      <c r="BX837" s="35"/>
      <c r="BY837" s="35"/>
      <c r="BZ837" s="35"/>
      <c r="CA837" s="35"/>
      <c r="CB837" s="35"/>
      <c r="CC837" s="35"/>
      <c r="CD837" s="35"/>
      <c r="CE837" s="35"/>
      <c r="CF837" s="35"/>
      <c r="CG837" s="35"/>
      <c r="CH837" s="35"/>
      <c r="CI837" s="35"/>
      <c r="CJ837" s="35"/>
      <c r="CK837" s="35"/>
      <c r="CL837" s="35"/>
      <c r="CM837" s="35"/>
      <c r="CN837" s="35"/>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5"/>
      <c r="ER837" s="35"/>
      <c r="ES837" s="35"/>
      <c r="ET837" s="35"/>
      <c r="EU837" s="35"/>
      <c r="EV837" s="35"/>
      <c r="EW837" s="35"/>
      <c r="EX837" s="35"/>
      <c r="EY837" s="35"/>
      <c r="EZ837" s="35"/>
      <c r="FA837" s="35"/>
      <c r="FB837" s="35"/>
      <c r="FC837" s="35"/>
      <c r="FD837" s="35"/>
      <c r="FE837" s="35"/>
      <c r="FF837" s="35"/>
      <c r="FG837" s="35"/>
      <c r="FH837" s="35"/>
      <c r="FI837" s="35"/>
      <c r="FJ837" s="35"/>
      <c r="FK837" s="35"/>
      <c r="FL837" s="35"/>
      <c r="FM837" s="35"/>
      <c r="FN837" s="35"/>
      <c r="FO837" s="35"/>
      <c r="FP837" s="35"/>
      <c r="FQ837" s="35"/>
      <c r="FR837" s="35"/>
      <c r="FS837" s="35"/>
      <c r="FT837" s="35"/>
      <c r="FU837" s="35"/>
      <c r="FV837" s="35"/>
      <c r="FW837" s="35"/>
      <c r="FX837" s="35"/>
      <c r="FY837" s="35"/>
      <c r="FZ837" s="35"/>
      <c r="GA837" s="35"/>
      <c r="GB837" s="35"/>
      <c r="GC837" s="35"/>
      <c r="GD837" s="35"/>
      <c r="GE837" s="35"/>
      <c r="GF837" s="35"/>
      <c r="GG837" s="35"/>
      <c r="GH837" s="35"/>
      <c r="GI837" s="35"/>
      <c r="GJ837" s="35"/>
      <c r="GK837" s="35"/>
      <c r="GL837" s="35"/>
      <c r="GM837" s="35"/>
      <c r="GN837" s="35"/>
      <c r="GO837" s="35"/>
      <c r="GP837" s="35"/>
      <c r="GQ837" s="35"/>
      <c r="GR837" s="35"/>
      <c r="GS837" s="35"/>
      <c r="GT837" s="35"/>
      <c r="GU837" s="35"/>
      <c r="GV837" s="35"/>
      <c r="GW837" s="35"/>
      <c r="GX837" s="35"/>
      <c r="GY837" s="35"/>
      <c r="GZ837" s="35"/>
      <c r="HA837" s="35"/>
    </row>
    <row r="838" spans="1:209" s="39" customFormat="1" x14ac:dyDescent="0.25">
      <c r="A838" s="127"/>
      <c r="B838" s="150"/>
      <c r="C838" s="150"/>
      <c r="D838" s="151"/>
      <c r="E838" s="151"/>
      <c r="F838" s="151"/>
      <c r="G838" s="151"/>
      <c r="H838" s="151"/>
      <c r="I838" s="150"/>
      <c r="J838" s="127"/>
      <c r="K838" s="127"/>
      <c r="L838" s="154"/>
      <c r="M838" s="154"/>
      <c r="N838" s="154"/>
      <c r="O838" s="156"/>
      <c r="P838" s="156"/>
      <c r="Q838" s="157"/>
      <c r="R838" s="154"/>
      <c r="S838" s="154"/>
      <c r="T838" s="154"/>
      <c r="U838" s="156"/>
      <c r="V838" s="156"/>
      <c r="W838" s="127"/>
      <c r="X838" s="154"/>
      <c r="Y838" s="154"/>
      <c r="Z838" s="154"/>
      <c r="AA838" s="156"/>
      <c r="AB838" s="156"/>
      <c r="AC838" s="127"/>
      <c r="AD838" s="127"/>
      <c r="AE838" s="162"/>
      <c r="AF838" s="159"/>
      <c r="AG838" s="159"/>
      <c r="AH838" s="160"/>
      <c r="AI838" s="159"/>
      <c r="AJ838" s="159"/>
      <c r="AK838" s="159"/>
      <c r="AL838" s="160"/>
      <c r="AM838" s="159"/>
      <c r="AN838" s="159"/>
      <c r="AO838" s="159"/>
      <c r="AP838" s="44"/>
      <c r="AQ838" s="159"/>
      <c r="AR838" s="159"/>
      <c r="AS838" s="159"/>
      <c r="AT838" s="44"/>
      <c r="AU838" s="159"/>
      <c r="AV838" s="159"/>
      <c r="AW838" s="159"/>
      <c r="AX838" s="44"/>
      <c r="AY838" s="243"/>
      <c r="BA838" s="29"/>
      <c r="BB838" s="40"/>
      <c r="BC838" s="35"/>
      <c r="BD838" s="35"/>
      <c r="BE838" s="35"/>
      <c r="BF838" s="35"/>
      <c r="BG838" s="35"/>
      <c r="BH838" s="35"/>
      <c r="BI838" s="35"/>
      <c r="BJ838" s="35"/>
      <c r="BK838" s="35"/>
      <c r="BL838" s="35"/>
      <c r="BM838" s="35"/>
      <c r="BN838" s="35"/>
      <c r="BO838" s="35"/>
      <c r="BP838" s="44"/>
      <c r="BQ838" s="44"/>
      <c r="BR838" s="44"/>
      <c r="BS838" s="44"/>
      <c r="BT838" s="44"/>
      <c r="BU838" s="159"/>
      <c r="BV838" s="159"/>
      <c r="BW838" s="159"/>
      <c r="BX838" s="35"/>
      <c r="BY838" s="35"/>
      <c r="BZ838" s="35"/>
      <c r="CA838" s="35"/>
      <c r="CB838" s="35"/>
      <c r="CC838" s="35"/>
      <c r="CD838" s="35"/>
      <c r="CE838" s="35"/>
      <c r="CF838" s="35"/>
      <c r="CG838" s="35"/>
      <c r="CH838" s="35"/>
      <c r="CI838" s="35"/>
      <c r="CJ838" s="35"/>
      <c r="CK838" s="35"/>
      <c r="CL838" s="35"/>
      <c r="CM838" s="35"/>
      <c r="CN838" s="35"/>
      <c r="CO838" s="35"/>
      <c r="CP838" s="35"/>
      <c r="CQ838" s="35"/>
      <c r="CR838" s="35"/>
      <c r="CS838" s="35"/>
      <c r="CT838" s="35"/>
      <c r="CU838" s="35"/>
      <c r="CV838" s="35"/>
      <c r="CW838" s="35"/>
      <c r="CX838" s="35"/>
      <c r="CY838" s="35"/>
      <c r="CZ838" s="35"/>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5"/>
      <c r="ER838" s="35"/>
      <c r="ES838" s="35"/>
      <c r="ET838" s="35"/>
      <c r="EU838" s="35"/>
      <c r="EV838" s="35"/>
      <c r="EW838" s="35"/>
      <c r="EX838" s="35"/>
      <c r="EY838" s="35"/>
      <c r="EZ838" s="35"/>
      <c r="FA838" s="35"/>
      <c r="FB838" s="35"/>
      <c r="FC838" s="35"/>
      <c r="FD838" s="35"/>
      <c r="FE838" s="35"/>
      <c r="FF838" s="35"/>
      <c r="FG838" s="35"/>
      <c r="FH838" s="35"/>
      <c r="FI838" s="35"/>
      <c r="FJ838" s="35"/>
      <c r="FK838" s="35"/>
      <c r="FL838" s="35"/>
      <c r="FM838" s="35"/>
      <c r="FN838" s="35"/>
      <c r="FO838" s="35"/>
      <c r="FP838" s="35"/>
      <c r="FQ838" s="35"/>
      <c r="FR838" s="35"/>
      <c r="FS838" s="35"/>
      <c r="FT838" s="35"/>
      <c r="FU838" s="35"/>
      <c r="FV838" s="35"/>
      <c r="FW838" s="35"/>
      <c r="FX838" s="35"/>
      <c r="FY838" s="35"/>
      <c r="FZ838" s="35"/>
      <c r="GA838" s="35"/>
      <c r="GB838" s="35"/>
      <c r="GC838" s="35"/>
      <c r="GD838" s="35"/>
      <c r="GE838" s="35"/>
      <c r="GF838" s="35"/>
      <c r="GG838" s="35"/>
      <c r="GH838" s="35"/>
      <c r="GI838" s="35"/>
      <c r="GJ838" s="35"/>
      <c r="GK838" s="35"/>
      <c r="GL838" s="35"/>
      <c r="GM838" s="35"/>
      <c r="GN838" s="35"/>
      <c r="GO838" s="35"/>
      <c r="GP838" s="35"/>
      <c r="GQ838" s="35"/>
      <c r="GR838" s="35"/>
      <c r="GS838" s="35"/>
      <c r="GT838" s="35"/>
      <c r="GU838" s="35"/>
      <c r="GV838" s="35"/>
      <c r="GW838" s="35"/>
      <c r="GX838" s="35"/>
      <c r="GY838" s="35"/>
      <c r="GZ838" s="35"/>
      <c r="HA838" s="35"/>
    </row>
    <row r="839" spans="1:209" s="39" customFormat="1" x14ac:dyDescent="0.25">
      <c r="A839" s="127"/>
      <c r="B839" s="150"/>
      <c r="C839" s="150"/>
      <c r="D839" s="151"/>
      <c r="E839" s="151"/>
      <c r="F839" s="151"/>
      <c r="G839" s="151"/>
      <c r="H839" s="151"/>
      <c r="I839" s="150"/>
      <c r="J839" s="127"/>
      <c r="K839" s="127"/>
      <c r="L839" s="154"/>
      <c r="M839" s="154"/>
      <c r="N839" s="154"/>
      <c r="O839" s="156"/>
      <c r="P839" s="156"/>
      <c r="Q839" s="157"/>
      <c r="R839" s="154"/>
      <c r="S839" s="154"/>
      <c r="T839" s="154"/>
      <c r="U839" s="156"/>
      <c r="V839" s="156"/>
      <c r="W839" s="127"/>
      <c r="X839" s="154"/>
      <c r="Y839" s="154"/>
      <c r="Z839" s="154"/>
      <c r="AA839" s="156"/>
      <c r="AB839" s="156"/>
      <c r="AC839" s="127"/>
      <c r="AD839" s="127"/>
      <c r="AE839" s="162"/>
      <c r="AF839" s="159"/>
      <c r="AG839" s="159"/>
      <c r="AH839" s="160"/>
      <c r="AI839" s="159"/>
      <c r="AJ839" s="159"/>
      <c r="AK839" s="159"/>
      <c r="AL839" s="160"/>
      <c r="AM839" s="159"/>
      <c r="AN839" s="159"/>
      <c r="AO839" s="159"/>
      <c r="AP839" s="44"/>
      <c r="AQ839" s="159"/>
      <c r="AR839" s="159"/>
      <c r="AS839" s="159"/>
      <c r="AT839" s="44"/>
      <c r="AU839" s="159"/>
      <c r="AV839" s="159"/>
      <c r="AW839" s="159"/>
      <c r="AX839" s="44"/>
      <c r="AY839" s="243"/>
      <c r="BA839" s="29"/>
      <c r="BB839" s="40"/>
      <c r="BC839" s="35"/>
      <c r="BD839" s="35"/>
      <c r="BE839" s="35"/>
      <c r="BF839" s="35"/>
      <c r="BG839" s="35"/>
      <c r="BH839" s="35"/>
      <c r="BI839" s="35"/>
      <c r="BJ839" s="35"/>
      <c r="BK839" s="35"/>
      <c r="BL839" s="35"/>
      <c r="BM839" s="35"/>
      <c r="BN839" s="35"/>
      <c r="BO839" s="35"/>
      <c r="BP839" s="44"/>
      <c r="BQ839" s="44"/>
      <c r="BR839" s="44"/>
      <c r="BS839" s="44"/>
      <c r="BT839" s="44"/>
      <c r="BU839" s="159"/>
      <c r="BV839" s="159"/>
      <c r="BW839" s="159"/>
      <c r="BX839" s="35"/>
      <c r="BY839" s="35"/>
      <c r="BZ839" s="35"/>
      <c r="CA839" s="35"/>
      <c r="CB839" s="35"/>
      <c r="CC839" s="35"/>
      <c r="CD839" s="35"/>
      <c r="CE839" s="35"/>
      <c r="CF839" s="35"/>
      <c r="CG839" s="35"/>
      <c r="CH839" s="35"/>
      <c r="CI839" s="35"/>
      <c r="CJ839" s="35"/>
      <c r="CK839" s="35"/>
      <c r="CL839" s="35"/>
      <c r="CM839" s="35"/>
      <c r="CN839" s="35"/>
      <c r="CO839" s="35"/>
      <c r="CP839" s="35"/>
      <c r="CQ839" s="35"/>
      <c r="CR839" s="35"/>
      <c r="CS839" s="35"/>
      <c r="CT839" s="35"/>
      <c r="CU839" s="35"/>
      <c r="CV839" s="35"/>
      <c r="CW839" s="35"/>
      <c r="CX839" s="35"/>
      <c r="CY839" s="35"/>
      <c r="CZ839" s="35"/>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5"/>
      <c r="EK839" s="35"/>
      <c r="EL839" s="35"/>
      <c r="EM839" s="35"/>
      <c r="EN839" s="35"/>
      <c r="EO839" s="35"/>
      <c r="EP839" s="35"/>
      <c r="EQ839" s="35"/>
      <c r="ER839" s="35"/>
      <c r="ES839" s="35"/>
      <c r="ET839" s="35"/>
      <c r="EU839" s="35"/>
      <c r="EV839" s="35"/>
      <c r="EW839" s="35"/>
      <c r="EX839" s="35"/>
      <c r="EY839" s="35"/>
      <c r="EZ839" s="35"/>
      <c r="FA839" s="35"/>
      <c r="FB839" s="35"/>
      <c r="FC839" s="35"/>
      <c r="FD839" s="35"/>
      <c r="FE839" s="35"/>
      <c r="FF839" s="35"/>
      <c r="FG839" s="35"/>
      <c r="FH839" s="35"/>
      <c r="FI839" s="35"/>
      <c r="FJ839" s="35"/>
      <c r="FK839" s="35"/>
      <c r="FL839" s="35"/>
      <c r="FM839" s="35"/>
      <c r="FN839" s="35"/>
      <c r="FO839" s="35"/>
      <c r="FP839" s="35"/>
      <c r="FQ839" s="35"/>
      <c r="FR839" s="35"/>
      <c r="FS839" s="35"/>
      <c r="FT839" s="35"/>
      <c r="FU839" s="35"/>
      <c r="FV839" s="35"/>
      <c r="FW839" s="35"/>
      <c r="FX839" s="35"/>
      <c r="FY839" s="35"/>
      <c r="FZ839" s="35"/>
      <c r="GA839" s="35"/>
      <c r="GB839" s="35"/>
      <c r="GC839" s="35"/>
      <c r="GD839" s="35"/>
      <c r="GE839" s="35"/>
      <c r="GF839" s="35"/>
      <c r="GG839" s="35"/>
      <c r="GH839" s="35"/>
      <c r="GI839" s="35"/>
      <c r="GJ839" s="35"/>
      <c r="GK839" s="35"/>
      <c r="GL839" s="35"/>
      <c r="GM839" s="35"/>
      <c r="GN839" s="35"/>
      <c r="GO839" s="35"/>
      <c r="GP839" s="35"/>
      <c r="GQ839" s="35"/>
      <c r="GR839" s="35"/>
      <c r="GS839" s="35"/>
      <c r="GT839" s="35"/>
      <c r="GU839" s="35"/>
      <c r="GV839" s="35"/>
      <c r="GW839" s="35"/>
      <c r="GX839" s="35"/>
      <c r="GY839" s="35"/>
      <c r="GZ839" s="35"/>
      <c r="HA839" s="35"/>
    </row>
    <row r="840" spans="1:209" s="39" customFormat="1" x14ac:dyDescent="0.25">
      <c r="A840" s="127"/>
      <c r="B840" s="150"/>
      <c r="C840" s="150"/>
      <c r="D840" s="151"/>
      <c r="E840" s="151"/>
      <c r="F840" s="151"/>
      <c r="G840" s="151"/>
      <c r="H840" s="151"/>
      <c r="I840" s="150"/>
      <c r="J840" s="127"/>
      <c r="K840" s="127"/>
      <c r="L840" s="154"/>
      <c r="M840" s="154"/>
      <c r="N840" s="154"/>
      <c r="O840" s="156"/>
      <c r="P840" s="156"/>
      <c r="Q840" s="157"/>
      <c r="R840" s="154"/>
      <c r="S840" s="154"/>
      <c r="T840" s="154"/>
      <c r="U840" s="156"/>
      <c r="V840" s="156"/>
      <c r="W840" s="127"/>
      <c r="X840" s="154"/>
      <c r="Y840" s="154"/>
      <c r="Z840" s="154"/>
      <c r="AA840" s="156"/>
      <c r="AB840" s="156"/>
      <c r="AC840" s="127"/>
      <c r="AD840" s="127"/>
      <c r="AE840" s="162"/>
      <c r="AF840" s="159"/>
      <c r="AG840" s="159"/>
      <c r="AH840" s="160"/>
      <c r="AI840" s="159"/>
      <c r="AJ840" s="159"/>
      <c r="AK840" s="159"/>
      <c r="AL840" s="160"/>
      <c r="AM840" s="159"/>
      <c r="AN840" s="159"/>
      <c r="AO840" s="159"/>
      <c r="AP840" s="44"/>
      <c r="AQ840" s="159"/>
      <c r="AR840" s="159"/>
      <c r="AS840" s="159"/>
      <c r="AT840" s="44"/>
      <c r="AU840" s="159"/>
      <c r="AV840" s="159"/>
      <c r="AW840" s="159"/>
      <c r="AX840" s="44"/>
      <c r="AY840" s="243"/>
      <c r="BA840" s="29"/>
      <c r="BB840" s="40"/>
      <c r="BC840" s="35"/>
      <c r="BD840" s="35"/>
      <c r="BE840" s="35"/>
      <c r="BF840" s="35"/>
      <c r="BG840" s="35"/>
      <c r="BH840" s="35"/>
      <c r="BI840" s="35"/>
      <c r="BJ840" s="35"/>
      <c r="BK840" s="35"/>
      <c r="BL840" s="35"/>
      <c r="BM840" s="35"/>
      <c r="BN840" s="35"/>
      <c r="BO840" s="35"/>
      <c r="BP840" s="44"/>
      <c r="BQ840" s="44"/>
      <c r="BR840" s="44"/>
      <c r="BS840" s="44"/>
      <c r="BT840" s="44"/>
      <c r="BU840" s="159"/>
      <c r="BV840" s="159"/>
      <c r="BW840" s="159"/>
      <c r="BX840" s="35"/>
      <c r="BY840" s="35"/>
      <c r="BZ840" s="35"/>
      <c r="CA840" s="35"/>
      <c r="CB840" s="35"/>
      <c r="CC840" s="35"/>
      <c r="CD840" s="35"/>
      <c r="CE840" s="35"/>
      <c r="CF840" s="35"/>
      <c r="CG840" s="35"/>
      <c r="CH840" s="35"/>
      <c r="CI840" s="35"/>
      <c r="CJ840" s="35"/>
      <c r="CK840" s="35"/>
      <c r="CL840" s="35"/>
      <c r="CM840" s="35"/>
      <c r="CN840" s="35"/>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5"/>
      <c r="EJ840" s="35"/>
      <c r="EK840" s="35"/>
      <c r="EL840" s="35"/>
      <c r="EM840" s="35"/>
      <c r="EN840" s="35"/>
      <c r="EO840" s="35"/>
      <c r="EP840" s="35"/>
      <c r="EQ840" s="35"/>
      <c r="ER840" s="35"/>
      <c r="ES840" s="35"/>
      <c r="ET840" s="35"/>
      <c r="EU840" s="35"/>
      <c r="EV840" s="35"/>
      <c r="EW840" s="35"/>
      <c r="EX840" s="35"/>
      <c r="EY840" s="35"/>
      <c r="EZ840" s="35"/>
      <c r="FA840" s="35"/>
      <c r="FB840" s="35"/>
      <c r="FC840" s="35"/>
      <c r="FD840" s="35"/>
      <c r="FE840" s="35"/>
      <c r="FF840" s="35"/>
      <c r="FG840" s="35"/>
      <c r="FH840" s="35"/>
      <c r="FI840" s="35"/>
      <c r="FJ840" s="35"/>
      <c r="FK840" s="35"/>
      <c r="FL840" s="35"/>
      <c r="FM840" s="35"/>
      <c r="FN840" s="35"/>
      <c r="FO840" s="35"/>
      <c r="FP840" s="35"/>
      <c r="FQ840" s="35"/>
      <c r="FR840" s="35"/>
      <c r="FS840" s="35"/>
      <c r="FT840" s="35"/>
      <c r="FU840" s="35"/>
      <c r="FV840" s="35"/>
      <c r="FW840" s="35"/>
      <c r="FX840" s="35"/>
      <c r="FY840" s="35"/>
      <c r="FZ840" s="35"/>
      <c r="GA840" s="35"/>
      <c r="GB840" s="35"/>
      <c r="GC840" s="35"/>
      <c r="GD840" s="35"/>
      <c r="GE840" s="35"/>
      <c r="GF840" s="35"/>
      <c r="GG840" s="35"/>
      <c r="GH840" s="35"/>
      <c r="GI840" s="35"/>
      <c r="GJ840" s="35"/>
      <c r="GK840" s="35"/>
      <c r="GL840" s="35"/>
      <c r="GM840" s="35"/>
      <c r="GN840" s="35"/>
      <c r="GO840" s="35"/>
      <c r="GP840" s="35"/>
      <c r="GQ840" s="35"/>
      <c r="GR840" s="35"/>
      <c r="GS840" s="35"/>
      <c r="GT840" s="35"/>
      <c r="GU840" s="35"/>
      <c r="GV840" s="35"/>
      <c r="GW840" s="35"/>
      <c r="GX840" s="35"/>
      <c r="GY840" s="35"/>
      <c r="GZ840" s="35"/>
      <c r="HA840" s="35"/>
    </row>
    <row r="841" spans="1:209" s="39" customFormat="1" x14ac:dyDescent="0.25">
      <c r="A841" s="127"/>
      <c r="B841" s="150"/>
      <c r="C841" s="150"/>
      <c r="D841" s="151"/>
      <c r="E841" s="151"/>
      <c r="F841" s="151"/>
      <c r="G841" s="151"/>
      <c r="H841" s="151"/>
      <c r="I841" s="150"/>
      <c r="J841" s="127"/>
      <c r="K841" s="127"/>
      <c r="L841" s="154"/>
      <c r="M841" s="154"/>
      <c r="N841" s="154"/>
      <c r="O841" s="156"/>
      <c r="P841" s="156"/>
      <c r="Q841" s="157"/>
      <c r="R841" s="154"/>
      <c r="S841" s="154"/>
      <c r="T841" s="154"/>
      <c r="U841" s="156"/>
      <c r="V841" s="156"/>
      <c r="W841" s="127"/>
      <c r="X841" s="154"/>
      <c r="Y841" s="154"/>
      <c r="Z841" s="154"/>
      <c r="AA841" s="156"/>
      <c r="AB841" s="156"/>
      <c r="AC841" s="127"/>
      <c r="AD841" s="127"/>
      <c r="AE841" s="162"/>
      <c r="AF841" s="159"/>
      <c r="AG841" s="159"/>
      <c r="AH841" s="160"/>
      <c r="AI841" s="159"/>
      <c r="AJ841" s="159"/>
      <c r="AK841" s="159"/>
      <c r="AL841" s="160"/>
      <c r="AM841" s="159"/>
      <c r="AN841" s="159"/>
      <c r="AO841" s="159"/>
      <c r="AP841" s="44"/>
      <c r="AQ841" s="159"/>
      <c r="AR841" s="159"/>
      <c r="AS841" s="159"/>
      <c r="AT841" s="44"/>
      <c r="AU841" s="159"/>
      <c r="AV841" s="159"/>
      <c r="AW841" s="159"/>
      <c r="AX841" s="44"/>
      <c r="AY841" s="243"/>
      <c r="BA841" s="29"/>
      <c r="BB841" s="40"/>
      <c r="BC841" s="35"/>
      <c r="BD841" s="35"/>
      <c r="BE841" s="35"/>
      <c r="BF841" s="35"/>
      <c r="BG841" s="35"/>
      <c r="BH841" s="35"/>
      <c r="BI841" s="35"/>
      <c r="BJ841" s="35"/>
      <c r="BK841" s="35"/>
      <c r="BL841" s="35"/>
      <c r="BM841" s="35"/>
      <c r="BN841" s="35"/>
      <c r="BO841" s="35"/>
      <c r="BP841" s="44"/>
      <c r="BQ841" s="44"/>
      <c r="BR841" s="44"/>
      <c r="BS841" s="44"/>
      <c r="BT841" s="44"/>
      <c r="BU841" s="159"/>
      <c r="BV841" s="159"/>
      <c r="BW841" s="159"/>
      <c r="BX841" s="35"/>
      <c r="BY841" s="35"/>
      <c r="BZ841" s="35"/>
      <c r="CA841" s="35"/>
      <c r="CB841" s="35"/>
      <c r="CC841" s="35"/>
      <c r="CD841" s="35"/>
      <c r="CE841" s="35"/>
      <c r="CF841" s="35"/>
      <c r="CG841" s="35"/>
      <c r="CH841" s="35"/>
      <c r="CI841" s="35"/>
      <c r="CJ841" s="35"/>
      <c r="CK841" s="35"/>
      <c r="CL841" s="35"/>
      <c r="CM841" s="35"/>
      <c r="CN841" s="35"/>
      <c r="CO841" s="35"/>
      <c r="CP841" s="35"/>
      <c r="CQ841" s="35"/>
      <c r="CR841" s="35"/>
      <c r="CS841" s="35"/>
      <c r="CT841" s="35"/>
      <c r="CU841" s="35"/>
      <c r="CV841" s="35"/>
      <c r="CW841" s="35"/>
      <c r="CX841" s="35"/>
      <c r="CY841" s="35"/>
      <c r="CZ841" s="35"/>
      <c r="DA841" s="35"/>
      <c r="DB841" s="35"/>
      <c r="DC841" s="35"/>
      <c r="DD841" s="35"/>
      <c r="DE841" s="35"/>
      <c r="DF841" s="35"/>
      <c r="DG841" s="35"/>
      <c r="DH841" s="35"/>
      <c r="DI841" s="35"/>
      <c r="DJ841" s="35"/>
      <c r="DK841" s="35"/>
      <c r="DL841" s="35"/>
      <c r="DM841" s="35"/>
      <c r="DN841" s="35"/>
      <c r="DO841" s="35"/>
      <c r="DP841" s="35"/>
      <c r="DQ841" s="35"/>
      <c r="DR841" s="35"/>
      <c r="DS841" s="35"/>
      <c r="DT841" s="35"/>
      <c r="DU841" s="35"/>
      <c r="DV841" s="35"/>
      <c r="DW841" s="35"/>
      <c r="DX841" s="35"/>
      <c r="DY841" s="35"/>
      <c r="DZ841" s="35"/>
      <c r="EA841" s="35"/>
      <c r="EB841" s="35"/>
      <c r="EC841" s="35"/>
      <c r="ED841" s="35"/>
      <c r="EE841" s="35"/>
      <c r="EF841" s="35"/>
      <c r="EG841" s="35"/>
      <c r="EH841" s="35"/>
      <c r="EI841" s="35"/>
      <c r="EJ841" s="35"/>
      <c r="EK841" s="35"/>
      <c r="EL841" s="35"/>
      <c r="EM841" s="35"/>
      <c r="EN841" s="35"/>
      <c r="EO841" s="35"/>
      <c r="EP841" s="35"/>
      <c r="EQ841" s="35"/>
      <c r="ER841" s="35"/>
      <c r="ES841" s="35"/>
      <c r="ET841" s="35"/>
      <c r="EU841" s="35"/>
      <c r="EV841" s="35"/>
      <c r="EW841" s="35"/>
      <c r="EX841" s="35"/>
      <c r="EY841" s="35"/>
      <c r="EZ841" s="35"/>
      <c r="FA841" s="35"/>
      <c r="FB841" s="35"/>
      <c r="FC841" s="35"/>
      <c r="FD841" s="35"/>
      <c r="FE841" s="35"/>
      <c r="FF841" s="35"/>
      <c r="FG841" s="35"/>
      <c r="FH841" s="35"/>
      <c r="FI841" s="35"/>
      <c r="FJ841" s="35"/>
      <c r="FK841" s="35"/>
      <c r="FL841" s="35"/>
      <c r="FM841" s="35"/>
      <c r="FN841" s="35"/>
      <c r="FO841" s="35"/>
      <c r="FP841" s="35"/>
      <c r="FQ841" s="35"/>
      <c r="FR841" s="35"/>
      <c r="FS841" s="35"/>
      <c r="FT841" s="35"/>
      <c r="FU841" s="35"/>
      <c r="FV841" s="35"/>
      <c r="FW841" s="35"/>
      <c r="FX841" s="35"/>
      <c r="FY841" s="35"/>
      <c r="FZ841" s="35"/>
      <c r="GA841" s="35"/>
      <c r="GB841" s="35"/>
      <c r="GC841" s="35"/>
      <c r="GD841" s="35"/>
      <c r="GE841" s="35"/>
      <c r="GF841" s="35"/>
      <c r="GG841" s="35"/>
      <c r="GH841" s="35"/>
      <c r="GI841" s="35"/>
      <c r="GJ841" s="35"/>
      <c r="GK841" s="35"/>
      <c r="GL841" s="35"/>
      <c r="GM841" s="35"/>
      <c r="GN841" s="35"/>
      <c r="GO841" s="35"/>
      <c r="GP841" s="35"/>
      <c r="GQ841" s="35"/>
      <c r="GR841" s="35"/>
      <c r="GS841" s="35"/>
      <c r="GT841" s="35"/>
      <c r="GU841" s="35"/>
      <c r="GV841" s="35"/>
      <c r="GW841" s="35"/>
      <c r="GX841" s="35"/>
      <c r="GY841" s="35"/>
      <c r="GZ841" s="35"/>
      <c r="HA841" s="35"/>
    </row>
    <row r="842" spans="1:209" s="39" customFormat="1" x14ac:dyDescent="0.25">
      <c r="A842" s="127"/>
      <c r="B842" s="150"/>
      <c r="C842" s="150"/>
      <c r="D842" s="151"/>
      <c r="E842" s="151"/>
      <c r="F842" s="151"/>
      <c r="G842" s="151"/>
      <c r="H842" s="151"/>
      <c r="I842" s="150"/>
      <c r="J842" s="127"/>
      <c r="K842" s="127"/>
      <c r="L842" s="154"/>
      <c r="M842" s="154"/>
      <c r="N842" s="154"/>
      <c r="O842" s="156"/>
      <c r="P842" s="156"/>
      <c r="Q842" s="157"/>
      <c r="R842" s="154"/>
      <c r="S842" s="154"/>
      <c r="T842" s="154"/>
      <c r="U842" s="156"/>
      <c r="V842" s="156"/>
      <c r="W842" s="127"/>
      <c r="X842" s="154"/>
      <c r="Y842" s="154"/>
      <c r="Z842" s="154"/>
      <c r="AA842" s="156"/>
      <c r="AB842" s="156"/>
      <c r="AC842" s="127"/>
      <c r="AD842" s="127"/>
      <c r="AE842" s="162"/>
      <c r="AF842" s="159"/>
      <c r="AG842" s="159"/>
      <c r="AH842" s="160"/>
      <c r="AI842" s="159"/>
      <c r="AJ842" s="159"/>
      <c r="AK842" s="159"/>
      <c r="AL842" s="160"/>
      <c r="AM842" s="159"/>
      <c r="AN842" s="159"/>
      <c r="AO842" s="159"/>
      <c r="AP842" s="44"/>
      <c r="AQ842" s="159"/>
      <c r="AR842" s="159"/>
      <c r="AS842" s="159"/>
      <c r="AT842" s="44"/>
      <c r="AU842" s="159"/>
      <c r="AV842" s="159"/>
      <c r="AW842" s="159"/>
      <c r="AX842" s="44"/>
      <c r="AY842" s="243"/>
      <c r="BA842" s="29"/>
      <c r="BB842" s="40"/>
      <c r="BC842" s="35"/>
      <c r="BD842" s="35"/>
      <c r="BE842" s="35"/>
      <c r="BF842" s="35"/>
      <c r="BG842" s="35"/>
      <c r="BH842" s="35"/>
      <c r="BI842" s="35"/>
      <c r="BJ842" s="35"/>
      <c r="BK842" s="35"/>
      <c r="BL842" s="35"/>
      <c r="BM842" s="35"/>
      <c r="BN842" s="35"/>
      <c r="BO842" s="35"/>
      <c r="BP842" s="44"/>
      <c r="BQ842" s="44"/>
      <c r="BR842" s="44"/>
      <c r="BS842" s="44"/>
      <c r="BT842" s="44"/>
      <c r="BU842" s="159"/>
      <c r="BV842" s="159"/>
      <c r="BW842" s="159"/>
      <c r="BX842" s="35"/>
      <c r="BY842" s="35"/>
      <c r="BZ842" s="35"/>
      <c r="CA842" s="35"/>
      <c r="CB842" s="35"/>
      <c r="CC842" s="35"/>
      <c r="CD842" s="35"/>
      <c r="CE842" s="35"/>
      <c r="CF842" s="35"/>
      <c r="CG842" s="35"/>
      <c r="CH842" s="35"/>
      <c r="CI842" s="35"/>
      <c r="CJ842" s="35"/>
      <c r="CK842" s="35"/>
      <c r="CL842" s="35"/>
      <c r="CM842" s="35"/>
      <c r="CN842" s="35"/>
      <c r="CO842" s="35"/>
      <c r="CP842" s="35"/>
      <c r="CQ842" s="35"/>
      <c r="CR842" s="35"/>
      <c r="CS842" s="35"/>
      <c r="CT842" s="35"/>
      <c r="CU842" s="35"/>
      <c r="CV842" s="35"/>
      <c r="CW842" s="35"/>
      <c r="CX842" s="35"/>
      <c r="CY842" s="35"/>
      <c r="CZ842" s="35"/>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5"/>
      <c r="EK842" s="35"/>
      <c r="EL842" s="35"/>
      <c r="EM842" s="35"/>
      <c r="EN842" s="35"/>
      <c r="EO842" s="35"/>
      <c r="EP842" s="35"/>
      <c r="EQ842" s="35"/>
      <c r="ER842" s="35"/>
      <c r="ES842" s="35"/>
      <c r="ET842" s="35"/>
      <c r="EU842" s="35"/>
      <c r="EV842" s="35"/>
      <c r="EW842" s="35"/>
      <c r="EX842" s="35"/>
      <c r="EY842" s="35"/>
      <c r="EZ842" s="35"/>
      <c r="FA842" s="35"/>
      <c r="FB842" s="35"/>
      <c r="FC842" s="35"/>
      <c r="FD842" s="35"/>
      <c r="FE842" s="35"/>
      <c r="FF842" s="35"/>
      <c r="FG842" s="35"/>
      <c r="FH842" s="35"/>
      <c r="FI842" s="35"/>
      <c r="FJ842" s="35"/>
      <c r="FK842" s="35"/>
      <c r="FL842" s="35"/>
      <c r="FM842" s="35"/>
      <c r="FN842" s="35"/>
      <c r="FO842" s="35"/>
      <c r="FP842" s="35"/>
      <c r="FQ842" s="35"/>
      <c r="FR842" s="35"/>
      <c r="FS842" s="35"/>
      <c r="FT842" s="35"/>
      <c r="FU842" s="35"/>
      <c r="FV842" s="35"/>
      <c r="FW842" s="35"/>
      <c r="FX842" s="35"/>
      <c r="FY842" s="35"/>
      <c r="FZ842" s="35"/>
      <c r="GA842" s="35"/>
      <c r="GB842" s="35"/>
      <c r="GC842" s="35"/>
      <c r="GD842" s="35"/>
      <c r="GE842" s="35"/>
      <c r="GF842" s="35"/>
      <c r="GG842" s="35"/>
      <c r="GH842" s="35"/>
      <c r="GI842" s="35"/>
      <c r="GJ842" s="35"/>
      <c r="GK842" s="35"/>
      <c r="GL842" s="35"/>
      <c r="GM842" s="35"/>
      <c r="GN842" s="35"/>
      <c r="GO842" s="35"/>
      <c r="GP842" s="35"/>
      <c r="GQ842" s="35"/>
      <c r="GR842" s="35"/>
      <c r="GS842" s="35"/>
      <c r="GT842" s="35"/>
      <c r="GU842" s="35"/>
      <c r="GV842" s="35"/>
      <c r="GW842" s="35"/>
      <c r="GX842" s="35"/>
      <c r="GY842" s="35"/>
      <c r="GZ842" s="35"/>
      <c r="HA842" s="35"/>
    </row>
    <row r="843" spans="1:209" s="39" customFormat="1" x14ac:dyDescent="0.25">
      <c r="A843" s="127"/>
      <c r="B843" s="150"/>
      <c r="C843" s="150"/>
      <c r="D843" s="151"/>
      <c r="E843" s="151"/>
      <c r="F843" s="151"/>
      <c r="G843" s="151"/>
      <c r="H843" s="151"/>
      <c r="I843" s="150"/>
      <c r="J843" s="127"/>
      <c r="K843" s="127"/>
      <c r="L843" s="154"/>
      <c r="M843" s="154"/>
      <c r="N843" s="154"/>
      <c r="O843" s="156"/>
      <c r="P843" s="156"/>
      <c r="Q843" s="157"/>
      <c r="R843" s="154"/>
      <c r="S843" s="154"/>
      <c r="T843" s="154"/>
      <c r="U843" s="156"/>
      <c r="V843" s="156"/>
      <c r="W843" s="127"/>
      <c r="X843" s="154"/>
      <c r="Y843" s="154"/>
      <c r="Z843" s="154"/>
      <c r="AA843" s="156"/>
      <c r="AB843" s="156"/>
      <c r="AC843" s="127"/>
      <c r="AD843" s="127"/>
      <c r="AE843" s="162"/>
      <c r="AF843" s="159"/>
      <c r="AG843" s="159"/>
      <c r="AH843" s="160"/>
      <c r="AI843" s="159"/>
      <c r="AJ843" s="159"/>
      <c r="AK843" s="159"/>
      <c r="AL843" s="160"/>
      <c r="AM843" s="159"/>
      <c r="AN843" s="159"/>
      <c r="AO843" s="159"/>
      <c r="AP843" s="44"/>
      <c r="AQ843" s="159"/>
      <c r="AR843" s="159"/>
      <c r="AS843" s="159"/>
      <c r="AT843" s="44"/>
      <c r="AU843" s="159"/>
      <c r="AV843" s="159"/>
      <c r="AW843" s="159"/>
      <c r="AX843" s="44"/>
      <c r="AY843" s="243"/>
      <c r="BA843" s="29"/>
      <c r="BB843" s="40"/>
      <c r="BC843" s="35"/>
      <c r="BD843" s="35"/>
      <c r="BE843" s="35"/>
      <c r="BF843" s="35"/>
      <c r="BG843" s="35"/>
      <c r="BH843" s="35"/>
      <c r="BI843" s="35"/>
      <c r="BJ843" s="35"/>
      <c r="BK843" s="35"/>
      <c r="BL843" s="35"/>
      <c r="BM843" s="35"/>
      <c r="BN843" s="35"/>
      <c r="BO843" s="35"/>
      <c r="BP843" s="44"/>
      <c r="BQ843" s="44"/>
      <c r="BR843" s="44"/>
      <c r="BS843" s="44"/>
      <c r="BT843" s="44"/>
      <c r="BU843" s="159"/>
      <c r="BV843" s="159"/>
      <c r="BW843" s="159"/>
      <c r="BX843" s="35"/>
      <c r="BY843" s="35"/>
      <c r="BZ843" s="35"/>
      <c r="CA843" s="35"/>
      <c r="CB843" s="35"/>
      <c r="CC843" s="35"/>
      <c r="CD843" s="35"/>
      <c r="CE843" s="35"/>
      <c r="CF843" s="35"/>
      <c r="CG843" s="35"/>
      <c r="CH843" s="35"/>
      <c r="CI843" s="35"/>
      <c r="CJ843" s="35"/>
      <c r="CK843" s="35"/>
      <c r="CL843" s="35"/>
      <c r="CM843" s="35"/>
      <c r="CN843" s="35"/>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5"/>
      <c r="ER843" s="35"/>
      <c r="ES843" s="35"/>
      <c r="ET843" s="35"/>
      <c r="EU843" s="35"/>
      <c r="EV843" s="35"/>
      <c r="EW843" s="35"/>
      <c r="EX843" s="35"/>
      <c r="EY843" s="35"/>
      <c r="EZ843" s="35"/>
      <c r="FA843" s="35"/>
      <c r="FB843" s="35"/>
      <c r="FC843" s="35"/>
      <c r="FD843" s="35"/>
      <c r="FE843" s="35"/>
      <c r="FF843" s="35"/>
      <c r="FG843" s="35"/>
      <c r="FH843" s="35"/>
      <c r="FI843" s="35"/>
      <c r="FJ843" s="35"/>
      <c r="FK843" s="35"/>
      <c r="FL843" s="35"/>
      <c r="FM843" s="35"/>
      <c r="FN843" s="35"/>
      <c r="FO843" s="35"/>
      <c r="FP843" s="35"/>
      <c r="FQ843" s="35"/>
      <c r="FR843" s="35"/>
      <c r="FS843" s="35"/>
      <c r="FT843" s="35"/>
      <c r="FU843" s="35"/>
      <c r="FV843" s="35"/>
      <c r="FW843" s="35"/>
      <c r="FX843" s="35"/>
      <c r="FY843" s="35"/>
      <c r="FZ843" s="35"/>
      <c r="GA843" s="35"/>
      <c r="GB843" s="35"/>
      <c r="GC843" s="35"/>
      <c r="GD843" s="35"/>
      <c r="GE843" s="35"/>
      <c r="GF843" s="35"/>
      <c r="GG843" s="35"/>
      <c r="GH843" s="35"/>
      <c r="GI843" s="35"/>
      <c r="GJ843" s="35"/>
      <c r="GK843" s="35"/>
      <c r="GL843" s="35"/>
      <c r="GM843" s="35"/>
      <c r="GN843" s="35"/>
      <c r="GO843" s="35"/>
      <c r="GP843" s="35"/>
      <c r="GQ843" s="35"/>
      <c r="GR843" s="35"/>
      <c r="GS843" s="35"/>
      <c r="GT843" s="35"/>
      <c r="GU843" s="35"/>
      <c r="GV843" s="35"/>
      <c r="GW843" s="35"/>
      <c r="GX843" s="35"/>
      <c r="GY843" s="35"/>
      <c r="GZ843" s="35"/>
      <c r="HA843" s="35"/>
    </row>
    <row r="844" spans="1:209" s="39" customFormat="1" x14ac:dyDescent="0.25">
      <c r="A844" s="127"/>
      <c r="B844" s="150"/>
      <c r="C844" s="150"/>
      <c r="D844" s="151"/>
      <c r="E844" s="151"/>
      <c r="F844" s="151"/>
      <c r="G844" s="151"/>
      <c r="H844" s="151"/>
      <c r="I844" s="150"/>
      <c r="J844" s="127"/>
      <c r="K844" s="127"/>
      <c r="L844" s="154"/>
      <c r="M844" s="154"/>
      <c r="N844" s="154"/>
      <c r="O844" s="156"/>
      <c r="P844" s="156"/>
      <c r="Q844" s="157"/>
      <c r="R844" s="154"/>
      <c r="S844" s="154"/>
      <c r="T844" s="154"/>
      <c r="U844" s="156"/>
      <c r="V844" s="156"/>
      <c r="W844" s="127"/>
      <c r="X844" s="154"/>
      <c r="Y844" s="154"/>
      <c r="Z844" s="154"/>
      <c r="AA844" s="156"/>
      <c r="AB844" s="156"/>
      <c r="AC844" s="127"/>
      <c r="AD844" s="127"/>
      <c r="AE844" s="162"/>
      <c r="AF844" s="159"/>
      <c r="AG844" s="159"/>
      <c r="AH844" s="160"/>
      <c r="AI844" s="159"/>
      <c r="AJ844" s="159"/>
      <c r="AK844" s="159"/>
      <c r="AL844" s="160"/>
      <c r="AM844" s="159"/>
      <c r="AN844" s="159"/>
      <c r="AO844" s="159"/>
      <c r="AP844" s="44"/>
      <c r="AQ844" s="159"/>
      <c r="AR844" s="159"/>
      <c r="AS844" s="159"/>
      <c r="AT844" s="44"/>
      <c r="AU844" s="159"/>
      <c r="AV844" s="159"/>
      <c r="AW844" s="159"/>
      <c r="AX844" s="44"/>
      <c r="AY844" s="243"/>
      <c r="BA844" s="29"/>
      <c r="BB844" s="40"/>
      <c r="BC844" s="35"/>
      <c r="BD844" s="35"/>
      <c r="BE844" s="35"/>
      <c r="BF844" s="35"/>
      <c r="BG844" s="35"/>
      <c r="BH844" s="35"/>
      <c r="BI844" s="35"/>
      <c r="BJ844" s="35"/>
      <c r="BK844" s="35"/>
      <c r="BL844" s="35"/>
      <c r="BM844" s="35"/>
      <c r="BN844" s="35"/>
      <c r="BO844" s="35"/>
      <c r="BP844" s="44"/>
      <c r="BQ844" s="44"/>
      <c r="BR844" s="44"/>
      <c r="BS844" s="44"/>
      <c r="BT844" s="44"/>
      <c r="BU844" s="159"/>
      <c r="BV844" s="159"/>
      <c r="BW844" s="159"/>
      <c r="BX844" s="35"/>
      <c r="BY844" s="35"/>
      <c r="BZ844" s="35"/>
      <c r="CA844" s="35"/>
      <c r="CB844" s="35"/>
      <c r="CC844" s="35"/>
      <c r="CD844" s="35"/>
      <c r="CE844" s="35"/>
      <c r="CF844" s="35"/>
      <c r="CG844" s="35"/>
      <c r="CH844" s="35"/>
      <c r="CI844" s="35"/>
      <c r="CJ844" s="35"/>
      <c r="CK844" s="35"/>
      <c r="CL844" s="35"/>
      <c r="CM844" s="35"/>
      <c r="CN844" s="35"/>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5"/>
      <c r="ER844" s="35"/>
      <c r="ES844" s="35"/>
      <c r="ET844" s="35"/>
      <c r="EU844" s="35"/>
      <c r="EV844" s="35"/>
      <c r="EW844" s="35"/>
      <c r="EX844" s="35"/>
      <c r="EY844" s="35"/>
      <c r="EZ844" s="35"/>
      <c r="FA844" s="35"/>
      <c r="FB844" s="35"/>
      <c r="FC844" s="35"/>
      <c r="FD844" s="35"/>
      <c r="FE844" s="35"/>
      <c r="FF844" s="35"/>
      <c r="FG844" s="35"/>
      <c r="FH844" s="35"/>
      <c r="FI844" s="35"/>
      <c r="FJ844" s="35"/>
      <c r="FK844" s="35"/>
      <c r="FL844" s="35"/>
      <c r="FM844" s="35"/>
      <c r="FN844" s="35"/>
      <c r="FO844" s="35"/>
      <c r="FP844" s="35"/>
      <c r="FQ844" s="35"/>
      <c r="FR844" s="35"/>
      <c r="FS844" s="35"/>
      <c r="FT844" s="35"/>
      <c r="FU844" s="35"/>
      <c r="FV844" s="35"/>
      <c r="FW844" s="35"/>
      <c r="FX844" s="35"/>
      <c r="FY844" s="35"/>
      <c r="FZ844" s="35"/>
      <c r="GA844" s="35"/>
      <c r="GB844" s="35"/>
      <c r="GC844" s="35"/>
      <c r="GD844" s="35"/>
      <c r="GE844" s="35"/>
      <c r="GF844" s="35"/>
      <c r="GG844" s="35"/>
      <c r="GH844" s="35"/>
      <c r="GI844" s="35"/>
      <c r="GJ844" s="35"/>
      <c r="GK844" s="35"/>
      <c r="GL844" s="35"/>
      <c r="GM844" s="35"/>
      <c r="GN844" s="35"/>
      <c r="GO844" s="35"/>
      <c r="GP844" s="35"/>
      <c r="GQ844" s="35"/>
      <c r="GR844" s="35"/>
      <c r="GS844" s="35"/>
      <c r="GT844" s="35"/>
      <c r="GU844" s="35"/>
      <c r="GV844" s="35"/>
      <c r="GW844" s="35"/>
      <c r="GX844" s="35"/>
      <c r="GY844" s="35"/>
      <c r="GZ844" s="35"/>
      <c r="HA844" s="35"/>
    </row>
    <row r="845" spans="1:209" s="39" customFormat="1" x14ac:dyDescent="0.25">
      <c r="A845" s="127"/>
      <c r="B845" s="150"/>
      <c r="C845" s="150"/>
      <c r="D845" s="151"/>
      <c r="E845" s="151"/>
      <c r="F845" s="151"/>
      <c r="G845" s="151"/>
      <c r="H845" s="151"/>
      <c r="I845" s="150"/>
      <c r="J845" s="127"/>
      <c r="K845" s="127"/>
      <c r="L845" s="154"/>
      <c r="M845" s="154"/>
      <c r="N845" s="154"/>
      <c r="O845" s="156"/>
      <c r="P845" s="156"/>
      <c r="Q845" s="157"/>
      <c r="R845" s="154"/>
      <c r="S845" s="154"/>
      <c r="T845" s="154"/>
      <c r="U845" s="156"/>
      <c r="V845" s="156"/>
      <c r="W845" s="127"/>
      <c r="X845" s="154"/>
      <c r="Y845" s="154"/>
      <c r="Z845" s="154"/>
      <c r="AA845" s="156"/>
      <c r="AB845" s="156"/>
      <c r="AC845" s="127"/>
      <c r="AD845" s="127"/>
      <c r="AE845" s="162"/>
      <c r="AF845" s="159"/>
      <c r="AG845" s="159"/>
      <c r="AH845" s="160"/>
      <c r="AI845" s="159"/>
      <c r="AJ845" s="159"/>
      <c r="AK845" s="159"/>
      <c r="AL845" s="160"/>
      <c r="AM845" s="159"/>
      <c r="AN845" s="159"/>
      <c r="AO845" s="159"/>
      <c r="AP845" s="44"/>
      <c r="AQ845" s="159"/>
      <c r="AR845" s="159"/>
      <c r="AS845" s="159"/>
      <c r="AT845" s="44"/>
      <c r="AU845" s="159"/>
      <c r="AV845" s="159"/>
      <c r="AW845" s="159"/>
      <c r="AX845" s="44"/>
      <c r="AY845" s="243"/>
      <c r="BA845" s="29"/>
      <c r="BB845" s="40"/>
      <c r="BC845" s="35"/>
      <c r="BD845" s="35"/>
      <c r="BE845" s="35"/>
      <c r="BF845" s="35"/>
      <c r="BG845" s="35"/>
      <c r="BH845" s="35"/>
      <c r="BI845" s="35"/>
      <c r="BJ845" s="35"/>
      <c r="BK845" s="35"/>
      <c r="BL845" s="35"/>
      <c r="BM845" s="35"/>
      <c r="BN845" s="35"/>
      <c r="BO845" s="35"/>
      <c r="BP845" s="44"/>
      <c r="BQ845" s="44"/>
      <c r="BR845" s="44"/>
      <c r="BS845" s="44"/>
      <c r="BT845" s="44"/>
      <c r="BU845" s="159"/>
      <c r="BV845" s="159"/>
      <c r="BW845" s="159"/>
      <c r="BX845" s="35"/>
      <c r="BY845" s="35"/>
      <c r="BZ845" s="35"/>
      <c r="CA845" s="35"/>
      <c r="CB845" s="35"/>
      <c r="CC845" s="35"/>
      <c r="CD845" s="35"/>
      <c r="CE845" s="35"/>
      <c r="CF845" s="35"/>
      <c r="CG845" s="35"/>
      <c r="CH845" s="35"/>
      <c r="CI845" s="35"/>
      <c r="CJ845" s="35"/>
      <c r="CK845" s="35"/>
      <c r="CL845" s="35"/>
      <c r="CM845" s="35"/>
      <c r="CN845" s="35"/>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5"/>
      <c r="EO845" s="35"/>
      <c r="EP845" s="35"/>
      <c r="EQ845" s="35"/>
      <c r="ER845" s="35"/>
      <c r="ES845" s="35"/>
      <c r="ET845" s="35"/>
      <c r="EU845" s="35"/>
      <c r="EV845" s="35"/>
      <c r="EW845" s="35"/>
      <c r="EX845" s="35"/>
      <c r="EY845" s="35"/>
      <c r="EZ845" s="35"/>
      <c r="FA845" s="35"/>
      <c r="FB845" s="35"/>
      <c r="FC845" s="35"/>
      <c r="FD845" s="35"/>
      <c r="FE845" s="35"/>
      <c r="FF845" s="35"/>
      <c r="FG845" s="35"/>
      <c r="FH845" s="35"/>
      <c r="FI845" s="35"/>
      <c r="FJ845" s="35"/>
      <c r="FK845" s="35"/>
      <c r="FL845" s="35"/>
      <c r="FM845" s="35"/>
      <c r="FN845" s="35"/>
      <c r="FO845" s="35"/>
      <c r="FP845" s="35"/>
      <c r="FQ845" s="35"/>
      <c r="FR845" s="35"/>
      <c r="FS845" s="35"/>
      <c r="FT845" s="35"/>
      <c r="FU845" s="35"/>
      <c r="FV845" s="35"/>
      <c r="FW845" s="35"/>
      <c r="FX845" s="35"/>
      <c r="FY845" s="35"/>
      <c r="FZ845" s="35"/>
      <c r="GA845" s="35"/>
      <c r="GB845" s="35"/>
      <c r="GC845" s="35"/>
      <c r="GD845" s="35"/>
      <c r="GE845" s="35"/>
      <c r="GF845" s="35"/>
      <c r="GG845" s="35"/>
      <c r="GH845" s="35"/>
      <c r="GI845" s="35"/>
      <c r="GJ845" s="35"/>
      <c r="GK845" s="35"/>
      <c r="GL845" s="35"/>
      <c r="GM845" s="35"/>
      <c r="GN845" s="35"/>
      <c r="GO845" s="35"/>
      <c r="GP845" s="35"/>
      <c r="GQ845" s="35"/>
      <c r="GR845" s="35"/>
      <c r="GS845" s="35"/>
      <c r="GT845" s="35"/>
      <c r="GU845" s="35"/>
      <c r="GV845" s="35"/>
      <c r="GW845" s="35"/>
      <c r="GX845" s="35"/>
      <c r="GY845" s="35"/>
      <c r="GZ845" s="35"/>
      <c r="HA845" s="35"/>
    </row>
    <row r="846" spans="1:209" s="39" customFormat="1" x14ac:dyDescent="0.25">
      <c r="A846" s="127"/>
      <c r="B846" s="150"/>
      <c r="C846" s="150"/>
      <c r="D846" s="151"/>
      <c r="E846" s="151"/>
      <c r="F846" s="151"/>
      <c r="G846" s="151"/>
      <c r="H846" s="151"/>
      <c r="I846" s="150"/>
      <c r="J846" s="127"/>
      <c r="K846" s="127"/>
      <c r="L846" s="154"/>
      <c r="M846" s="154"/>
      <c r="N846" s="154"/>
      <c r="O846" s="156"/>
      <c r="P846" s="156"/>
      <c r="Q846" s="157"/>
      <c r="R846" s="154"/>
      <c r="S846" s="154"/>
      <c r="T846" s="154"/>
      <c r="U846" s="156"/>
      <c r="V846" s="156"/>
      <c r="W846" s="127"/>
      <c r="X846" s="154"/>
      <c r="Y846" s="154"/>
      <c r="Z846" s="154"/>
      <c r="AA846" s="156"/>
      <c r="AB846" s="156"/>
      <c r="AC846" s="127"/>
      <c r="AD846" s="127"/>
      <c r="AE846" s="162"/>
      <c r="AF846" s="159"/>
      <c r="AG846" s="159"/>
      <c r="AH846" s="160"/>
      <c r="AI846" s="159"/>
      <c r="AJ846" s="159"/>
      <c r="AK846" s="159"/>
      <c r="AL846" s="160"/>
      <c r="AM846" s="159"/>
      <c r="AN846" s="159"/>
      <c r="AO846" s="159"/>
      <c r="AP846" s="44"/>
      <c r="AQ846" s="159"/>
      <c r="AR846" s="159"/>
      <c r="AS846" s="159"/>
      <c r="AT846" s="44"/>
      <c r="AU846" s="159"/>
      <c r="AV846" s="159"/>
      <c r="AW846" s="159"/>
      <c r="AX846" s="44"/>
      <c r="AY846" s="243"/>
      <c r="BA846" s="29"/>
      <c r="BB846" s="40"/>
      <c r="BC846" s="35"/>
      <c r="BD846" s="35"/>
      <c r="BE846" s="35"/>
      <c r="BF846" s="35"/>
      <c r="BG846" s="35"/>
      <c r="BH846" s="35"/>
      <c r="BI846" s="35"/>
      <c r="BJ846" s="35"/>
      <c r="BK846" s="35"/>
      <c r="BL846" s="35"/>
      <c r="BM846" s="35"/>
      <c r="BN846" s="35"/>
      <c r="BO846" s="35"/>
      <c r="BP846" s="44"/>
      <c r="BQ846" s="44"/>
      <c r="BR846" s="44"/>
      <c r="BS846" s="44"/>
      <c r="BT846" s="44"/>
      <c r="BU846" s="159"/>
      <c r="BV846" s="159"/>
      <c r="BW846" s="159"/>
      <c r="BX846" s="35"/>
      <c r="BY846" s="35"/>
      <c r="BZ846" s="35"/>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c r="CX846" s="35"/>
      <c r="CY846" s="35"/>
      <c r="CZ846" s="35"/>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5"/>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5"/>
      <c r="FJ846" s="35"/>
      <c r="FK846" s="35"/>
      <c r="FL846" s="35"/>
      <c r="FM846" s="35"/>
      <c r="FN846" s="35"/>
      <c r="FO846" s="35"/>
      <c r="FP846" s="35"/>
      <c r="FQ846" s="35"/>
      <c r="FR846" s="35"/>
      <c r="FS846" s="35"/>
      <c r="FT846" s="35"/>
      <c r="FU846" s="35"/>
      <c r="FV846" s="35"/>
      <c r="FW846" s="35"/>
      <c r="FX846" s="35"/>
      <c r="FY846" s="35"/>
      <c r="FZ846" s="35"/>
      <c r="GA846" s="35"/>
      <c r="GB846" s="35"/>
      <c r="GC846" s="35"/>
      <c r="GD846" s="35"/>
      <c r="GE846" s="35"/>
      <c r="GF846" s="35"/>
      <c r="GG846" s="35"/>
      <c r="GH846" s="35"/>
      <c r="GI846" s="35"/>
      <c r="GJ846" s="35"/>
      <c r="GK846" s="35"/>
      <c r="GL846" s="35"/>
      <c r="GM846" s="35"/>
      <c r="GN846" s="35"/>
      <c r="GO846" s="35"/>
      <c r="GP846" s="35"/>
      <c r="GQ846" s="35"/>
      <c r="GR846" s="35"/>
      <c r="GS846" s="35"/>
      <c r="GT846" s="35"/>
      <c r="GU846" s="35"/>
      <c r="GV846" s="35"/>
      <c r="GW846" s="35"/>
      <c r="GX846" s="35"/>
      <c r="GY846" s="35"/>
      <c r="GZ846" s="35"/>
      <c r="HA846" s="35"/>
    </row>
    <row r="847" spans="1:209" s="39" customFormat="1" x14ac:dyDescent="0.25">
      <c r="A847" s="127"/>
      <c r="B847" s="150"/>
      <c r="C847" s="150"/>
      <c r="D847" s="151"/>
      <c r="E847" s="151"/>
      <c r="F847" s="151"/>
      <c r="G847" s="151"/>
      <c r="H847" s="151"/>
      <c r="I847" s="150"/>
      <c r="J847" s="127"/>
      <c r="K847" s="127"/>
      <c r="L847" s="154"/>
      <c r="M847" s="154"/>
      <c r="N847" s="154"/>
      <c r="O847" s="156"/>
      <c r="P847" s="156"/>
      <c r="Q847" s="157"/>
      <c r="R847" s="154"/>
      <c r="S847" s="154"/>
      <c r="T847" s="154"/>
      <c r="U847" s="156"/>
      <c r="V847" s="156"/>
      <c r="W847" s="127"/>
      <c r="X847" s="154"/>
      <c r="Y847" s="154"/>
      <c r="Z847" s="154"/>
      <c r="AA847" s="156"/>
      <c r="AB847" s="156"/>
      <c r="AC847" s="127"/>
      <c r="AD847" s="127"/>
      <c r="AE847" s="162"/>
      <c r="AF847" s="159"/>
      <c r="AG847" s="159"/>
      <c r="AH847" s="160"/>
      <c r="AI847" s="159"/>
      <c r="AJ847" s="159"/>
      <c r="AK847" s="159"/>
      <c r="AL847" s="160"/>
      <c r="AM847" s="159"/>
      <c r="AN847" s="159"/>
      <c r="AO847" s="159"/>
      <c r="AP847" s="44"/>
      <c r="AQ847" s="159"/>
      <c r="AR847" s="159"/>
      <c r="AS847" s="159"/>
      <c r="AT847" s="44"/>
      <c r="AU847" s="159"/>
      <c r="AV847" s="159"/>
      <c r="AW847" s="159"/>
      <c r="AX847" s="44"/>
      <c r="AY847" s="243"/>
      <c r="BA847" s="29"/>
      <c r="BB847" s="40"/>
      <c r="BC847" s="35"/>
      <c r="BD847" s="35"/>
      <c r="BE847" s="35"/>
      <c r="BF847" s="35"/>
      <c r="BG847" s="35"/>
      <c r="BH847" s="35"/>
      <c r="BI847" s="35"/>
      <c r="BJ847" s="35"/>
      <c r="BK847" s="35"/>
      <c r="BL847" s="35"/>
      <c r="BM847" s="35"/>
      <c r="BN847" s="35"/>
      <c r="BO847" s="35"/>
      <c r="BP847" s="44"/>
      <c r="BQ847" s="44"/>
      <c r="BR847" s="44"/>
      <c r="BS847" s="44"/>
      <c r="BT847" s="44"/>
      <c r="BU847" s="159"/>
      <c r="BV847" s="159"/>
      <c r="BW847" s="159"/>
      <c r="BX847" s="35"/>
      <c r="BY847" s="35"/>
      <c r="BZ847" s="35"/>
      <c r="CA847" s="35"/>
      <c r="CB847" s="35"/>
      <c r="CC847" s="35"/>
      <c r="CD847" s="35"/>
      <c r="CE847" s="35"/>
      <c r="CF847" s="35"/>
      <c r="CG847" s="35"/>
      <c r="CH847" s="35"/>
      <c r="CI847" s="35"/>
      <c r="CJ847" s="35"/>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U847" s="35"/>
      <c r="EV847" s="35"/>
      <c r="EW847" s="35"/>
      <c r="EX847" s="35"/>
      <c r="EY847" s="35"/>
      <c r="EZ847" s="35"/>
      <c r="FA847" s="35"/>
      <c r="FB847" s="35"/>
      <c r="FC847" s="35"/>
      <c r="FD847" s="35"/>
      <c r="FE847" s="35"/>
      <c r="FF847" s="35"/>
      <c r="FG847" s="35"/>
      <c r="FH847" s="35"/>
      <c r="FI847" s="35"/>
      <c r="FJ847" s="35"/>
      <c r="FK847" s="35"/>
      <c r="FL847" s="35"/>
      <c r="FM847" s="35"/>
      <c r="FN847" s="35"/>
      <c r="FO847" s="35"/>
      <c r="FP847" s="35"/>
      <c r="FQ847" s="35"/>
      <c r="FR847" s="35"/>
      <c r="FS847" s="35"/>
      <c r="FT847" s="35"/>
      <c r="FU847" s="35"/>
      <c r="FV847" s="35"/>
      <c r="FW847" s="35"/>
      <c r="FX847" s="35"/>
      <c r="FY847" s="35"/>
      <c r="FZ847" s="35"/>
      <c r="GA847" s="35"/>
      <c r="GB847" s="35"/>
      <c r="GC847" s="35"/>
      <c r="GD847" s="35"/>
      <c r="GE847" s="35"/>
      <c r="GF847" s="35"/>
      <c r="GG847" s="35"/>
      <c r="GH847" s="35"/>
      <c r="GI847" s="35"/>
      <c r="GJ847" s="35"/>
      <c r="GK847" s="35"/>
      <c r="GL847" s="35"/>
      <c r="GM847" s="35"/>
      <c r="GN847" s="35"/>
      <c r="GO847" s="35"/>
      <c r="GP847" s="35"/>
      <c r="GQ847" s="35"/>
      <c r="GR847" s="35"/>
      <c r="GS847" s="35"/>
      <c r="GT847" s="35"/>
      <c r="GU847" s="35"/>
      <c r="GV847" s="35"/>
      <c r="GW847" s="35"/>
      <c r="GX847" s="35"/>
      <c r="GY847" s="35"/>
      <c r="GZ847" s="35"/>
      <c r="HA847" s="35"/>
    </row>
    <row r="848" spans="1:209" s="39" customFormat="1" x14ac:dyDescent="0.25">
      <c r="A848" s="127"/>
      <c r="B848" s="150"/>
      <c r="C848" s="150"/>
      <c r="D848" s="151"/>
      <c r="E848" s="151"/>
      <c r="F848" s="151"/>
      <c r="G848" s="151"/>
      <c r="H848" s="151"/>
      <c r="I848" s="150"/>
      <c r="J848" s="127"/>
      <c r="K848" s="127"/>
      <c r="L848" s="154"/>
      <c r="M848" s="154"/>
      <c r="N848" s="154"/>
      <c r="O848" s="156"/>
      <c r="P848" s="156"/>
      <c r="Q848" s="157"/>
      <c r="R848" s="154"/>
      <c r="S848" s="154"/>
      <c r="T848" s="154"/>
      <c r="U848" s="156"/>
      <c r="V848" s="156"/>
      <c r="W848" s="127"/>
      <c r="X848" s="154"/>
      <c r="Y848" s="154"/>
      <c r="Z848" s="154"/>
      <c r="AA848" s="156"/>
      <c r="AB848" s="156"/>
      <c r="AC848" s="127"/>
      <c r="AD848" s="127"/>
      <c r="AE848" s="162"/>
      <c r="AF848" s="159"/>
      <c r="AG848" s="159"/>
      <c r="AH848" s="160"/>
      <c r="AI848" s="159"/>
      <c r="AJ848" s="159"/>
      <c r="AK848" s="159"/>
      <c r="AL848" s="160"/>
      <c r="AM848" s="159"/>
      <c r="AN848" s="159"/>
      <c r="AO848" s="159"/>
      <c r="AP848" s="44"/>
      <c r="AQ848" s="159"/>
      <c r="AR848" s="159"/>
      <c r="AS848" s="159"/>
      <c r="AT848" s="44"/>
      <c r="AU848" s="159"/>
      <c r="AV848" s="159"/>
      <c r="AW848" s="159"/>
      <c r="AX848" s="44"/>
      <c r="AY848" s="243"/>
      <c r="BA848" s="29"/>
      <c r="BB848" s="40"/>
      <c r="BC848" s="35"/>
      <c r="BD848" s="35"/>
      <c r="BE848" s="35"/>
      <c r="BF848" s="35"/>
      <c r="BG848" s="35"/>
      <c r="BH848" s="35"/>
      <c r="BI848" s="35"/>
      <c r="BJ848" s="35"/>
      <c r="BK848" s="35"/>
      <c r="BL848" s="35"/>
      <c r="BM848" s="35"/>
      <c r="BN848" s="35"/>
      <c r="BO848" s="35"/>
      <c r="BP848" s="44"/>
      <c r="BQ848" s="44"/>
      <c r="BR848" s="44"/>
      <c r="BS848" s="44"/>
      <c r="BT848" s="44"/>
      <c r="BU848" s="159"/>
      <c r="BV848" s="159"/>
      <c r="BW848" s="159"/>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5"/>
      <c r="FJ848" s="35"/>
      <c r="FK848" s="35"/>
      <c r="FL848" s="35"/>
      <c r="FM848" s="35"/>
      <c r="FN848" s="35"/>
      <c r="FO848" s="35"/>
      <c r="FP848" s="35"/>
      <c r="FQ848" s="35"/>
      <c r="FR848" s="35"/>
      <c r="FS848" s="35"/>
      <c r="FT848" s="35"/>
      <c r="FU848" s="35"/>
      <c r="FV848" s="35"/>
      <c r="FW848" s="35"/>
      <c r="FX848" s="35"/>
      <c r="FY848" s="35"/>
      <c r="FZ848" s="35"/>
      <c r="GA848" s="35"/>
      <c r="GB848" s="35"/>
      <c r="GC848" s="35"/>
      <c r="GD848" s="35"/>
      <c r="GE848" s="35"/>
      <c r="GF848" s="35"/>
      <c r="GG848" s="35"/>
      <c r="GH848" s="35"/>
      <c r="GI848" s="35"/>
      <c r="GJ848" s="35"/>
      <c r="GK848" s="35"/>
      <c r="GL848" s="35"/>
      <c r="GM848" s="35"/>
      <c r="GN848" s="35"/>
      <c r="GO848" s="35"/>
      <c r="GP848" s="35"/>
      <c r="GQ848" s="35"/>
      <c r="GR848" s="35"/>
      <c r="GS848" s="35"/>
      <c r="GT848" s="35"/>
      <c r="GU848" s="35"/>
      <c r="GV848" s="35"/>
      <c r="GW848" s="35"/>
      <c r="GX848" s="35"/>
      <c r="GY848" s="35"/>
      <c r="GZ848" s="35"/>
      <c r="HA848" s="35"/>
    </row>
    <row r="849" spans="1:209" s="39" customFormat="1" x14ac:dyDescent="0.25">
      <c r="A849" s="127"/>
      <c r="B849" s="150"/>
      <c r="C849" s="150"/>
      <c r="D849" s="151"/>
      <c r="E849" s="151"/>
      <c r="F849" s="151"/>
      <c r="G849" s="151"/>
      <c r="H849" s="151"/>
      <c r="I849" s="150"/>
      <c r="J849" s="127"/>
      <c r="K849" s="127"/>
      <c r="L849" s="154"/>
      <c r="M849" s="154"/>
      <c r="N849" s="154"/>
      <c r="O849" s="156"/>
      <c r="P849" s="156"/>
      <c r="Q849" s="157"/>
      <c r="R849" s="154"/>
      <c r="S849" s="154"/>
      <c r="T849" s="154"/>
      <c r="U849" s="156"/>
      <c r="V849" s="156"/>
      <c r="W849" s="127"/>
      <c r="X849" s="154"/>
      <c r="Y849" s="154"/>
      <c r="Z849" s="154"/>
      <c r="AA849" s="156"/>
      <c r="AB849" s="156"/>
      <c r="AC849" s="127"/>
      <c r="AD849" s="127"/>
      <c r="AE849" s="162"/>
      <c r="AF849" s="159"/>
      <c r="AG849" s="159"/>
      <c r="AH849" s="160"/>
      <c r="AI849" s="159"/>
      <c r="AJ849" s="159"/>
      <c r="AK849" s="159"/>
      <c r="AL849" s="160"/>
      <c r="AM849" s="159"/>
      <c r="AN849" s="159"/>
      <c r="AO849" s="159"/>
      <c r="AP849" s="44"/>
      <c r="AQ849" s="159"/>
      <c r="AR849" s="159"/>
      <c r="AS849" s="159"/>
      <c r="AT849" s="44"/>
      <c r="AU849" s="159"/>
      <c r="AV849" s="159"/>
      <c r="AW849" s="159"/>
      <c r="AX849" s="44"/>
      <c r="AY849" s="243"/>
      <c r="BA849" s="29"/>
      <c r="BB849" s="40"/>
      <c r="BC849" s="35"/>
      <c r="BD849" s="35"/>
      <c r="BE849" s="35"/>
      <c r="BF849" s="35"/>
      <c r="BG849" s="35"/>
      <c r="BH849" s="35"/>
      <c r="BI849" s="35"/>
      <c r="BJ849" s="35"/>
      <c r="BK849" s="35"/>
      <c r="BL849" s="35"/>
      <c r="BM849" s="35"/>
      <c r="BN849" s="35"/>
      <c r="BO849" s="35"/>
      <c r="BP849" s="44"/>
      <c r="BQ849" s="44"/>
      <c r="BR849" s="44"/>
      <c r="BS849" s="44"/>
      <c r="BT849" s="44"/>
      <c r="BU849" s="159"/>
      <c r="BV849" s="159"/>
      <c r="BW849" s="159"/>
      <c r="BX849" s="35"/>
      <c r="BY849" s="35"/>
      <c r="BZ849" s="35"/>
      <c r="CA849" s="35"/>
      <c r="CB849" s="35"/>
      <c r="CC849" s="35"/>
      <c r="CD849" s="35"/>
      <c r="CE849" s="35"/>
      <c r="CF849" s="35"/>
      <c r="CG849" s="35"/>
      <c r="CH849" s="35"/>
      <c r="CI849" s="35"/>
      <c r="CJ849" s="35"/>
      <c r="CK849" s="35"/>
      <c r="CL849" s="35"/>
      <c r="CM849" s="35"/>
      <c r="CN849" s="35"/>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c r="EU849" s="35"/>
      <c r="EV849" s="35"/>
      <c r="EW849" s="35"/>
      <c r="EX849" s="35"/>
      <c r="EY849" s="35"/>
      <c r="EZ849" s="35"/>
      <c r="FA849" s="35"/>
      <c r="FB849" s="35"/>
      <c r="FC849" s="35"/>
      <c r="FD849" s="35"/>
      <c r="FE849" s="35"/>
      <c r="FF849" s="35"/>
      <c r="FG849" s="35"/>
      <c r="FH849" s="35"/>
      <c r="FI849" s="35"/>
      <c r="FJ849" s="35"/>
      <c r="FK849" s="35"/>
      <c r="FL849" s="35"/>
      <c r="FM849" s="35"/>
      <c r="FN849" s="35"/>
      <c r="FO849" s="35"/>
      <c r="FP849" s="35"/>
      <c r="FQ849" s="35"/>
      <c r="FR849" s="35"/>
      <c r="FS849" s="35"/>
      <c r="FT849" s="35"/>
      <c r="FU849" s="35"/>
      <c r="FV849" s="35"/>
      <c r="FW849" s="35"/>
      <c r="FX849" s="35"/>
      <c r="FY849" s="35"/>
      <c r="FZ849" s="35"/>
      <c r="GA849" s="35"/>
      <c r="GB849" s="35"/>
      <c r="GC849" s="35"/>
      <c r="GD849" s="35"/>
      <c r="GE849" s="35"/>
      <c r="GF849" s="35"/>
      <c r="GG849" s="35"/>
      <c r="GH849" s="35"/>
      <c r="GI849" s="35"/>
      <c r="GJ849" s="35"/>
      <c r="GK849" s="35"/>
      <c r="GL849" s="35"/>
      <c r="GM849" s="35"/>
      <c r="GN849" s="35"/>
      <c r="GO849" s="35"/>
      <c r="GP849" s="35"/>
      <c r="GQ849" s="35"/>
      <c r="GR849" s="35"/>
      <c r="GS849" s="35"/>
      <c r="GT849" s="35"/>
      <c r="GU849" s="35"/>
      <c r="GV849" s="35"/>
      <c r="GW849" s="35"/>
      <c r="GX849" s="35"/>
      <c r="GY849" s="35"/>
      <c r="GZ849" s="35"/>
      <c r="HA849" s="35"/>
    </row>
    <row r="850" spans="1:209" s="39" customFormat="1" x14ac:dyDescent="0.25">
      <c r="A850" s="127"/>
      <c r="B850" s="150"/>
      <c r="C850" s="150"/>
      <c r="D850" s="151"/>
      <c r="E850" s="151"/>
      <c r="F850" s="151"/>
      <c r="G850" s="151"/>
      <c r="H850" s="151"/>
      <c r="I850" s="150"/>
      <c r="J850" s="127"/>
      <c r="K850" s="127"/>
      <c r="L850" s="154"/>
      <c r="M850" s="154"/>
      <c r="N850" s="154"/>
      <c r="O850" s="156"/>
      <c r="P850" s="156"/>
      <c r="Q850" s="157"/>
      <c r="R850" s="154"/>
      <c r="S850" s="154"/>
      <c r="T850" s="154"/>
      <c r="U850" s="156"/>
      <c r="V850" s="156"/>
      <c r="W850" s="127"/>
      <c r="X850" s="154"/>
      <c r="Y850" s="154"/>
      <c r="Z850" s="154"/>
      <c r="AA850" s="156"/>
      <c r="AB850" s="156"/>
      <c r="AC850" s="127"/>
      <c r="AD850" s="127"/>
      <c r="AE850" s="162"/>
      <c r="AF850" s="159"/>
      <c r="AG850" s="159"/>
      <c r="AH850" s="160"/>
      <c r="AI850" s="159"/>
      <c r="AJ850" s="159"/>
      <c r="AK850" s="159"/>
      <c r="AL850" s="160"/>
      <c r="AM850" s="159"/>
      <c r="AN850" s="159"/>
      <c r="AO850" s="159"/>
      <c r="AP850" s="44"/>
      <c r="AQ850" s="159"/>
      <c r="AR850" s="159"/>
      <c r="AS850" s="159"/>
      <c r="AT850" s="44"/>
      <c r="AU850" s="159"/>
      <c r="AV850" s="159"/>
      <c r="AW850" s="159"/>
      <c r="AX850" s="44"/>
      <c r="AY850" s="243"/>
      <c r="BA850" s="29"/>
      <c r="BB850" s="40"/>
      <c r="BC850" s="35"/>
      <c r="BD850" s="35"/>
      <c r="BE850" s="35"/>
      <c r="BF850" s="35"/>
      <c r="BG850" s="35"/>
      <c r="BH850" s="35"/>
      <c r="BI850" s="35"/>
      <c r="BJ850" s="35"/>
      <c r="BK850" s="35"/>
      <c r="BL850" s="35"/>
      <c r="BM850" s="35"/>
      <c r="BN850" s="35"/>
      <c r="BO850" s="35"/>
      <c r="BP850" s="44"/>
      <c r="BQ850" s="44"/>
      <c r="BR850" s="44"/>
      <c r="BS850" s="44"/>
      <c r="BT850" s="44"/>
      <c r="BU850" s="159"/>
      <c r="BV850" s="159"/>
      <c r="BW850" s="159"/>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5"/>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5"/>
      <c r="FJ850" s="35"/>
      <c r="FK850" s="35"/>
      <c r="FL850" s="35"/>
      <c r="FM850" s="35"/>
      <c r="FN850" s="35"/>
      <c r="FO850" s="35"/>
      <c r="FP850" s="35"/>
      <c r="FQ850" s="35"/>
      <c r="FR850" s="35"/>
      <c r="FS850" s="35"/>
      <c r="FT850" s="35"/>
      <c r="FU850" s="35"/>
      <c r="FV850" s="35"/>
      <c r="FW850" s="35"/>
      <c r="FX850" s="35"/>
      <c r="FY850" s="35"/>
      <c r="FZ850" s="35"/>
      <c r="GA850" s="35"/>
      <c r="GB850" s="35"/>
      <c r="GC850" s="35"/>
      <c r="GD850" s="35"/>
      <c r="GE850" s="35"/>
      <c r="GF850" s="35"/>
      <c r="GG850" s="35"/>
      <c r="GH850" s="35"/>
      <c r="GI850" s="35"/>
      <c r="GJ850" s="35"/>
      <c r="GK850" s="35"/>
      <c r="GL850" s="35"/>
      <c r="GM850" s="35"/>
      <c r="GN850" s="35"/>
      <c r="GO850" s="35"/>
      <c r="GP850" s="35"/>
      <c r="GQ850" s="35"/>
      <c r="GR850" s="35"/>
      <c r="GS850" s="35"/>
      <c r="GT850" s="35"/>
      <c r="GU850" s="35"/>
      <c r="GV850" s="35"/>
      <c r="GW850" s="35"/>
      <c r="GX850" s="35"/>
      <c r="GY850" s="35"/>
      <c r="GZ850" s="35"/>
      <c r="HA850" s="35"/>
    </row>
    <row r="851" spans="1:209" s="39" customFormat="1" x14ac:dyDescent="0.25">
      <c r="A851" s="127"/>
      <c r="B851" s="150"/>
      <c r="C851" s="150"/>
      <c r="D851" s="151"/>
      <c r="E851" s="151"/>
      <c r="F851" s="151"/>
      <c r="G851" s="151"/>
      <c r="H851" s="151"/>
      <c r="I851" s="150"/>
      <c r="J851" s="127"/>
      <c r="K851" s="127"/>
      <c r="L851" s="154"/>
      <c r="M851" s="154"/>
      <c r="N851" s="154"/>
      <c r="O851" s="156"/>
      <c r="P851" s="156"/>
      <c r="Q851" s="157"/>
      <c r="R851" s="154"/>
      <c r="S851" s="154"/>
      <c r="T851" s="154"/>
      <c r="U851" s="156"/>
      <c r="V851" s="156"/>
      <c r="W851" s="127"/>
      <c r="X851" s="154"/>
      <c r="Y851" s="154"/>
      <c r="Z851" s="154"/>
      <c r="AA851" s="156"/>
      <c r="AB851" s="156"/>
      <c r="AC851" s="127"/>
      <c r="AD851" s="127"/>
      <c r="AE851" s="162"/>
      <c r="AF851" s="159"/>
      <c r="AG851" s="159"/>
      <c r="AH851" s="160"/>
      <c r="AI851" s="159"/>
      <c r="AJ851" s="159"/>
      <c r="AK851" s="159"/>
      <c r="AL851" s="160"/>
      <c r="AM851" s="159"/>
      <c r="AN851" s="159"/>
      <c r="AO851" s="159"/>
      <c r="AP851" s="44"/>
      <c r="AQ851" s="159"/>
      <c r="AR851" s="159"/>
      <c r="AS851" s="159"/>
      <c r="AT851" s="44"/>
      <c r="AU851" s="159"/>
      <c r="AV851" s="159"/>
      <c r="AW851" s="159"/>
      <c r="AX851" s="44"/>
      <c r="AY851" s="243"/>
      <c r="BA851" s="29"/>
      <c r="BB851" s="40"/>
      <c r="BC851" s="35"/>
      <c r="BD851" s="35"/>
      <c r="BE851" s="35"/>
      <c r="BF851" s="35"/>
      <c r="BG851" s="35"/>
      <c r="BH851" s="35"/>
      <c r="BI851" s="35"/>
      <c r="BJ851" s="35"/>
      <c r="BK851" s="35"/>
      <c r="BL851" s="35"/>
      <c r="BM851" s="35"/>
      <c r="BN851" s="35"/>
      <c r="BO851" s="35"/>
      <c r="BP851" s="44"/>
      <c r="BQ851" s="44"/>
      <c r="BR851" s="44"/>
      <c r="BS851" s="44"/>
      <c r="BT851" s="44"/>
      <c r="BU851" s="159"/>
      <c r="BV851" s="159"/>
      <c r="BW851" s="159"/>
      <c r="BX851" s="35"/>
      <c r="BY851" s="35"/>
      <c r="BZ851" s="35"/>
      <c r="CA851" s="35"/>
      <c r="CB851" s="35"/>
      <c r="CC851" s="35"/>
      <c r="CD851" s="35"/>
      <c r="CE851" s="35"/>
      <c r="CF851" s="35"/>
      <c r="CG851" s="35"/>
      <c r="CH851" s="35"/>
      <c r="CI851" s="35"/>
      <c r="CJ851" s="35"/>
      <c r="CK851" s="35"/>
      <c r="CL851" s="35"/>
      <c r="CM851" s="35"/>
      <c r="CN851" s="35"/>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5"/>
      <c r="ER851" s="35"/>
      <c r="ES851" s="35"/>
      <c r="ET851" s="35"/>
      <c r="EU851" s="35"/>
      <c r="EV851" s="35"/>
      <c r="EW851" s="35"/>
      <c r="EX851" s="35"/>
      <c r="EY851" s="35"/>
      <c r="EZ851" s="35"/>
      <c r="FA851" s="35"/>
      <c r="FB851" s="35"/>
      <c r="FC851" s="35"/>
      <c r="FD851" s="35"/>
      <c r="FE851" s="35"/>
      <c r="FF851" s="35"/>
      <c r="FG851" s="35"/>
      <c r="FH851" s="35"/>
      <c r="FI851" s="35"/>
      <c r="FJ851" s="35"/>
      <c r="FK851" s="35"/>
      <c r="FL851" s="35"/>
      <c r="FM851" s="35"/>
      <c r="FN851" s="35"/>
      <c r="FO851" s="35"/>
      <c r="FP851" s="35"/>
      <c r="FQ851" s="35"/>
      <c r="FR851" s="35"/>
      <c r="FS851" s="35"/>
      <c r="FT851" s="35"/>
      <c r="FU851" s="35"/>
      <c r="FV851" s="35"/>
      <c r="FW851" s="35"/>
      <c r="FX851" s="35"/>
      <c r="FY851" s="35"/>
      <c r="FZ851" s="35"/>
      <c r="GA851" s="35"/>
      <c r="GB851" s="35"/>
      <c r="GC851" s="35"/>
      <c r="GD851" s="35"/>
      <c r="GE851" s="35"/>
      <c r="GF851" s="35"/>
      <c r="GG851" s="35"/>
      <c r="GH851" s="35"/>
      <c r="GI851" s="35"/>
      <c r="GJ851" s="35"/>
      <c r="GK851" s="35"/>
      <c r="GL851" s="35"/>
      <c r="GM851" s="35"/>
      <c r="GN851" s="35"/>
      <c r="GO851" s="35"/>
      <c r="GP851" s="35"/>
      <c r="GQ851" s="35"/>
      <c r="GR851" s="35"/>
      <c r="GS851" s="35"/>
      <c r="GT851" s="35"/>
      <c r="GU851" s="35"/>
      <c r="GV851" s="35"/>
      <c r="GW851" s="35"/>
      <c r="GX851" s="35"/>
      <c r="GY851" s="35"/>
      <c r="GZ851" s="35"/>
      <c r="HA851" s="35"/>
    </row>
    <row r="852" spans="1:209" s="39" customFormat="1" x14ac:dyDescent="0.25">
      <c r="A852" s="127"/>
      <c r="B852" s="150"/>
      <c r="C852" s="150"/>
      <c r="D852" s="151"/>
      <c r="E852" s="151"/>
      <c r="F852" s="151"/>
      <c r="G852" s="151"/>
      <c r="H852" s="151"/>
      <c r="I852" s="150"/>
      <c r="J852" s="127"/>
      <c r="K852" s="127"/>
      <c r="L852" s="154"/>
      <c r="M852" s="154"/>
      <c r="N852" s="154"/>
      <c r="O852" s="156"/>
      <c r="P852" s="156"/>
      <c r="Q852" s="157"/>
      <c r="R852" s="154"/>
      <c r="S852" s="154"/>
      <c r="T852" s="154"/>
      <c r="U852" s="156"/>
      <c r="V852" s="156"/>
      <c r="W852" s="127"/>
      <c r="X852" s="154"/>
      <c r="Y852" s="154"/>
      <c r="Z852" s="154"/>
      <c r="AA852" s="156"/>
      <c r="AB852" s="156"/>
      <c r="AC852" s="127"/>
      <c r="AD852" s="127"/>
      <c r="AE852" s="162"/>
      <c r="AF852" s="159"/>
      <c r="AG852" s="159"/>
      <c r="AH852" s="160"/>
      <c r="AI852" s="159"/>
      <c r="AJ852" s="159"/>
      <c r="AK852" s="159"/>
      <c r="AL852" s="160"/>
      <c r="AM852" s="159"/>
      <c r="AN852" s="159"/>
      <c r="AO852" s="159"/>
      <c r="AP852" s="44"/>
      <c r="AQ852" s="159"/>
      <c r="AR852" s="159"/>
      <c r="AS852" s="159"/>
      <c r="AT852" s="44"/>
      <c r="AU852" s="159"/>
      <c r="AV852" s="159"/>
      <c r="AW852" s="159"/>
      <c r="AX852" s="44"/>
      <c r="AY852" s="243"/>
      <c r="BA852" s="29"/>
      <c r="BB852" s="40"/>
      <c r="BC852" s="35"/>
      <c r="BD852" s="35"/>
      <c r="BE852" s="35"/>
      <c r="BF852" s="35"/>
      <c r="BG852" s="35"/>
      <c r="BH852" s="35"/>
      <c r="BI852" s="35"/>
      <c r="BJ852" s="35"/>
      <c r="BK852" s="35"/>
      <c r="BL852" s="35"/>
      <c r="BM852" s="35"/>
      <c r="BN852" s="35"/>
      <c r="BO852" s="35"/>
      <c r="BP852" s="44"/>
      <c r="BQ852" s="44"/>
      <c r="BR852" s="44"/>
      <c r="BS852" s="44"/>
      <c r="BT852" s="44"/>
      <c r="BU852" s="159"/>
      <c r="BV852" s="159"/>
      <c r="BW852" s="159"/>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5"/>
      <c r="ER852" s="35"/>
      <c r="ES852" s="35"/>
      <c r="ET852" s="35"/>
      <c r="EU852" s="35"/>
      <c r="EV852" s="35"/>
      <c r="EW852" s="35"/>
      <c r="EX852" s="35"/>
      <c r="EY852" s="35"/>
      <c r="EZ852" s="35"/>
      <c r="FA852" s="35"/>
      <c r="FB852" s="35"/>
      <c r="FC852" s="35"/>
      <c r="FD852" s="35"/>
      <c r="FE852" s="35"/>
      <c r="FF852" s="35"/>
      <c r="FG852" s="35"/>
      <c r="FH852" s="35"/>
      <c r="FI852" s="35"/>
      <c r="FJ852" s="35"/>
      <c r="FK852" s="35"/>
      <c r="FL852" s="35"/>
      <c r="FM852" s="35"/>
      <c r="FN852" s="35"/>
      <c r="FO852" s="35"/>
      <c r="FP852" s="35"/>
      <c r="FQ852" s="35"/>
      <c r="FR852" s="35"/>
      <c r="FS852" s="35"/>
      <c r="FT852" s="35"/>
      <c r="FU852" s="35"/>
      <c r="FV852" s="35"/>
      <c r="FW852" s="35"/>
      <c r="FX852" s="35"/>
      <c r="FY852" s="35"/>
      <c r="FZ852" s="35"/>
      <c r="GA852" s="35"/>
      <c r="GB852" s="35"/>
      <c r="GC852" s="35"/>
      <c r="GD852" s="35"/>
      <c r="GE852" s="35"/>
      <c r="GF852" s="35"/>
      <c r="GG852" s="35"/>
      <c r="GH852" s="35"/>
      <c r="GI852" s="35"/>
      <c r="GJ852" s="35"/>
      <c r="GK852" s="35"/>
      <c r="GL852" s="35"/>
      <c r="GM852" s="35"/>
      <c r="GN852" s="35"/>
      <c r="GO852" s="35"/>
      <c r="GP852" s="35"/>
      <c r="GQ852" s="35"/>
      <c r="GR852" s="35"/>
      <c r="GS852" s="35"/>
      <c r="GT852" s="35"/>
      <c r="GU852" s="35"/>
      <c r="GV852" s="35"/>
      <c r="GW852" s="35"/>
      <c r="GX852" s="35"/>
      <c r="GY852" s="35"/>
      <c r="GZ852" s="35"/>
      <c r="HA852" s="35"/>
    </row>
    <row r="853" spans="1:209" s="39" customFormat="1" x14ac:dyDescent="0.25">
      <c r="A853" s="127"/>
      <c r="B853" s="150"/>
      <c r="C853" s="150"/>
      <c r="D853" s="151"/>
      <c r="E853" s="151"/>
      <c r="F853" s="151"/>
      <c r="G853" s="151"/>
      <c r="H853" s="151"/>
      <c r="I853" s="150"/>
      <c r="J853" s="127"/>
      <c r="K853" s="127"/>
      <c r="L853" s="154"/>
      <c r="M853" s="154"/>
      <c r="N853" s="154"/>
      <c r="O853" s="156"/>
      <c r="P853" s="156"/>
      <c r="Q853" s="157"/>
      <c r="R853" s="154"/>
      <c r="S853" s="154"/>
      <c r="T853" s="154"/>
      <c r="U853" s="156"/>
      <c r="V853" s="156"/>
      <c r="W853" s="127"/>
      <c r="X853" s="154"/>
      <c r="Y853" s="154"/>
      <c r="Z853" s="154"/>
      <c r="AA853" s="156"/>
      <c r="AB853" s="156"/>
      <c r="AC853" s="127"/>
      <c r="AD853" s="127"/>
      <c r="AE853" s="162"/>
      <c r="AF853" s="159"/>
      <c r="AG853" s="159"/>
      <c r="AH853" s="160"/>
      <c r="AI853" s="159"/>
      <c r="AJ853" s="159"/>
      <c r="AK853" s="159"/>
      <c r="AL853" s="160"/>
      <c r="AM853" s="159"/>
      <c r="AN853" s="159"/>
      <c r="AO853" s="159"/>
      <c r="AP853" s="44"/>
      <c r="AQ853" s="159"/>
      <c r="AR853" s="159"/>
      <c r="AS853" s="159"/>
      <c r="AT853" s="44"/>
      <c r="AU853" s="159"/>
      <c r="AV853" s="159"/>
      <c r="AW853" s="159"/>
      <c r="AX853" s="44"/>
      <c r="AY853" s="243"/>
      <c r="BA853" s="29"/>
      <c r="BB853" s="40"/>
      <c r="BC853" s="35"/>
      <c r="BD853" s="35"/>
      <c r="BE853" s="35"/>
      <c r="BF853" s="35"/>
      <c r="BG853" s="35"/>
      <c r="BH853" s="35"/>
      <c r="BI853" s="35"/>
      <c r="BJ853" s="35"/>
      <c r="BK853" s="35"/>
      <c r="BL853" s="35"/>
      <c r="BM853" s="35"/>
      <c r="BN853" s="35"/>
      <c r="BO853" s="35"/>
      <c r="BP853" s="44"/>
      <c r="BQ853" s="44"/>
      <c r="BR853" s="44"/>
      <c r="BS853" s="44"/>
      <c r="BT853" s="44"/>
      <c r="BU853" s="159"/>
      <c r="BV853" s="159"/>
      <c r="BW853" s="159"/>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5"/>
      <c r="ER853" s="35"/>
      <c r="ES853" s="35"/>
      <c r="ET853" s="35"/>
      <c r="EU853" s="35"/>
      <c r="EV853" s="35"/>
      <c r="EW853" s="35"/>
      <c r="EX853" s="35"/>
      <c r="EY853" s="35"/>
      <c r="EZ853" s="35"/>
      <c r="FA853" s="35"/>
      <c r="FB853" s="35"/>
      <c r="FC853" s="35"/>
      <c r="FD853" s="35"/>
      <c r="FE853" s="35"/>
      <c r="FF853" s="35"/>
      <c r="FG853" s="35"/>
      <c r="FH853" s="35"/>
      <c r="FI853" s="35"/>
      <c r="FJ853" s="35"/>
      <c r="FK853" s="35"/>
      <c r="FL853" s="35"/>
      <c r="FM853" s="35"/>
      <c r="FN853" s="35"/>
      <c r="FO853" s="35"/>
      <c r="FP853" s="35"/>
      <c r="FQ853" s="35"/>
      <c r="FR853" s="35"/>
      <c r="FS853" s="35"/>
      <c r="FT853" s="35"/>
      <c r="FU853" s="35"/>
      <c r="FV853" s="35"/>
      <c r="FW853" s="35"/>
      <c r="FX853" s="35"/>
      <c r="FY853" s="35"/>
      <c r="FZ853" s="35"/>
      <c r="GA853" s="35"/>
      <c r="GB853" s="35"/>
      <c r="GC853" s="35"/>
      <c r="GD853" s="35"/>
      <c r="GE853" s="35"/>
      <c r="GF853" s="35"/>
      <c r="GG853" s="35"/>
      <c r="GH853" s="35"/>
      <c r="GI853" s="35"/>
      <c r="GJ853" s="35"/>
      <c r="GK853" s="35"/>
      <c r="GL853" s="35"/>
      <c r="GM853" s="35"/>
      <c r="GN853" s="35"/>
      <c r="GO853" s="35"/>
      <c r="GP853" s="35"/>
      <c r="GQ853" s="35"/>
      <c r="GR853" s="35"/>
      <c r="GS853" s="35"/>
      <c r="GT853" s="35"/>
      <c r="GU853" s="35"/>
      <c r="GV853" s="35"/>
      <c r="GW853" s="35"/>
      <c r="GX853" s="35"/>
      <c r="GY853" s="35"/>
      <c r="GZ853" s="35"/>
      <c r="HA853" s="35"/>
    </row>
    <row r="854" spans="1:209" s="39" customFormat="1" x14ac:dyDescent="0.25">
      <c r="A854" s="127"/>
      <c r="B854" s="150"/>
      <c r="C854" s="150"/>
      <c r="D854" s="151"/>
      <c r="E854" s="151"/>
      <c r="F854" s="151"/>
      <c r="G854" s="151"/>
      <c r="H854" s="151"/>
      <c r="I854" s="150"/>
      <c r="J854" s="127"/>
      <c r="K854" s="127"/>
      <c r="L854" s="154"/>
      <c r="M854" s="154"/>
      <c r="N854" s="154"/>
      <c r="O854" s="156"/>
      <c r="P854" s="156"/>
      <c r="Q854" s="157"/>
      <c r="R854" s="154"/>
      <c r="S854" s="154"/>
      <c r="T854" s="154"/>
      <c r="U854" s="156"/>
      <c r="V854" s="156"/>
      <c r="W854" s="127"/>
      <c r="X854" s="154"/>
      <c r="Y854" s="154"/>
      <c r="Z854" s="154"/>
      <c r="AA854" s="156"/>
      <c r="AB854" s="156"/>
      <c r="AC854" s="127"/>
      <c r="AD854" s="127"/>
      <c r="AE854" s="162"/>
      <c r="AF854" s="159"/>
      <c r="AG854" s="159"/>
      <c r="AH854" s="160"/>
      <c r="AI854" s="159"/>
      <c r="AJ854" s="159"/>
      <c r="AK854" s="159"/>
      <c r="AL854" s="160"/>
      <c r="AM854" s="159"/>
      <c r="AN854" s="159"/>
      <c r="AO854" s="159"/>
      <c r="AP854" s="44"/>
      <c r="AQ854" s="159"/>
      <c r="AR854" s="159"/>
      <c r="AS854" s="159"/>
      <c r="AT854" s="44"/>
      <c r="AU854" s="159"/>
      <c r="AV854" s="159"/>
      <c r="AW854" s="159"/>
      <c r="AX854" s="44"/>
      <c r="AY854" s="243"/>
      <c r="BA854" s="29"/>
      <c r="BB854" s="40"/>
      <c r="BC854" s="35"/>
      <c r="BD854" s="35"/>
      <c r="BE854" s="35"/>
      <c r="BF854" s="35"/>
      <c r="BG854" s="35"/>
      <c r="BH854" s="35"/>
      <c r="BI854" s="35"/>
      <c r="BJ854" s="35"/>
      <c r="BK854" s="35"/>
      <c r="BL854" s="35"/>
      <c r="BM854" s="35"/>
      <c r="BN854" s="35"/>
      <c r="BO854" s="35"/>
      <c r="BP854" s="44"/>
      <c r="BQ854" s="44"/>
      <c r="BR854" s="44"/>
      <c r="BS854" s="44"/>
      <c r="BT854" s="44"/>
      <c r="BU854" s="159"/>
      <c r="BV854" s="159"/>
      <c r="BW854" s="159"/>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5"/>
      <c r="ER854" s="35"/>
      <c r="ES854" s="35"/>
      <c r="ET854" s="35"/>
      <c r="EU854" s="35"/>
      <c r="EV854" s="35"/>
      <c r="EW854" s="35"/>
      <c r="EX854" s="35"/>
      <c r="EY854" s="35"/>
      <c r="EZ854" s="35"/>
      <c r="FA854" s="35"/>
      <c r="FB854" s="35"/>
      <c r="FC854" s="35"/>
      <c r="FD854" s="35"/>
      <c r="FE854" s="35"/>
      <c r="FF854" s="35"/>
      <c r="FG854" s="35"/>
      <c r="FH854" s="35"/>
      <c r="FI854" s="35"/>
      <c r="FJ854" s="35"/>
      <c r="FK854" s="35"/>
      <c r="FL854" s="35"/>
      <c r="FM854" s="35"/>
      <c r="FN854" s="35"/>
      <c r="FO854" s="35"/>
      <c r="FP854" s="35"/>
      <c r="FQ854" s="35"/>
      <c r="FR854" s="35"/>
      <c r="FS854" s="35"/>
      <c r="FT854" s="35"/>
      <c r="FU854" s="35"/>
      <c r="FV854" s="35"/>
      <c r="FW854" s="35"/>
      <c r="FX854" s="35"/>
      <c r="FY854" s="35"/>
      <c r="FZ854" s="35"/>
      <c r="GA854" s="35"/>
      <c r="GB854" s="35"/>
      <c r="GC854" s="35"/>
      <c r="GD854" s="35"/>
      <c r="GE854" s="35"/>
      <c r="GF854" s="35"/>
      <c r="GG854" s="35"/>
      <c r="GH854" s="35"/>
      <c r="GI854" s="35"/>
      <c r="GJ854" s="35"/>
      <c r="GK854" s="35"/>
      <c r="GL854" s="35"/>
      <c r="GM854" s="35"/>
      <c r="GN854" s="35"/>
      <c r="GO854" s="35"/>
      <c r="GP854" s="35"/>
      <c r="GQ854" s="35"/>
      <c r="GR854" s="35"/>
      <c r="GS854" s="35"/>
      <c r="GT854" s="35"/>
      <c r="GU854" s="35"/>
      <c r="GV854" s="35"/>
      <c r="GW854" s="35"/>
      <c r="GX854" s="35"/>
      <c r="GY854" s="35"/>
      <c r="GZ854" s="35"/>
      <c r="HA854" s="35"/>
    </row>
    <row r="855" spans="1:209" s="39" customFormat="1" x14ac:dyDescent="0.25">
      <c r="A855" s="127"/>
      <c r="B855" s="150"/>
      <c r="C855" s="150"/>
      <c r="D855" s="151"/>
      <c r="E855" s="151"/>
      <c r="F855" s="151"/>
      <c r="G855" s="151"/>
      <c r="H855" s="151"/>
      <c r="I855" s="150"/>
      <c r="J855" s="127"/>
      <c r="K855" s="127"/>
      <c r="L855" s="154"/>
      <c r="M855" s="154"/>
      <c r="N855" s="154"/>
      <c r="O855" s="156"/>
      <c r="P855" s="156"/>
      <c r="Q855" s="157"/>
      <c r="R855" s="154"/>
      <c r="S855" s="154"/>
      <c r="T855" s="154"/>
      <c r="U855" s="156"/>
      <c r="V855" s="156"/>
      <c r="W855" s="127"/>
      <c r="X855" s="154"/>
      <c r="Y855" s="154"/>
      <c r="Z855" s="154"/>
      <c r="AA855" s="156"/>
      <c r="AB855" s="156"/>
      <c r="AC855" s="127"/>
      <c r="AD855" s="127"/>
      <c r="AE855" s="162"/>
      <c r="AF855" s="159"/>
      <c r="AG855" s="159"/>
      <c r="AH855" s="160"/>
      <c r="AI855" s="159"/>
      <c r="AJ855" s="159"/>
      <c r="AK855" s="159"/>
      <c r="AL855" s="160"/>
      <c r="AM855" s="159"/>
      <c r="AN855" s="159"/>
      <c r="AO855" s="159"/>
      <c r="AP855" s="44"/>
      <c r="AQ855" s="159"/>
      <c r="AR855" s="159"/>
      <c r="AS855" s="159"/>
      <c r="AT855" s="44"/>
      <c r="AU855" s="159"/>
      <c r="AV855" s="159"/>
      <c r="AW855" s="159"/>
      <c r="AX855" s="44"/>
      <c r="AY855" s="243"/>
      <c r="BA855" s="29"/>
      <c r="BB855" s="40"/>
      <c r="BC855" s="35"/>
      <c r="BD855" s="35"/>
      <c r="BE855" s="35"/>
      <c r="BF855" s="35"/>
      <c r="BG855" s="35"/>
      <c r="BH855" s="35"/>
      <c r="BI855" s="35"/>
      <c r="BJ855" s="35"/>
      <c r="BK855" s="35"/>
      <c r="BL855" s="35"/>
      <c r="BM855" s="35"/>
      <c r="BN855" s="35"/>
      <c r="BO855" s="35"/>
      <c r="BP855" s="44"/>
      <c r="BQ855" s="44"/>
      <c r="BR855" s="44"/>
      <c r="BS855" s="44"/>
      <c r="BT855" s="44"/>
      <c r="BU855" s="159"/>
      <c r="BV855" s="159"/>
      <c r="BW855" s="159"/>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U855" s="35"/>
      <c r="EV855" s="35"/>
      <c r="EW855" s="35"/>
      <c r="EX855" s="35"/>
      <c r="EY855" s="35"/>
      <c r="EZ855" s="35"/>
      <c r="FA855" s="35"/>
      <c r="FB855" s="35"/>
      <c r="FC855" s="35"/>
      <c r="FD855" s="35"/>
      <c r="FE855" s="35"/>
      <c r="FF855" s="35"/>
      <c r="FG855" s="35"/>
      <c r="FH855" s="35"/>
      <c r="FI855" s="35"/>
      <c r="FJ855" s="35"/>
      <c r="FK855" s="35"/>
      <c r="FL855" s="35"/>
      <c r="FM855" s="35"/>
      <c r="FN855" s="35"/>
      <c r="FO855" s="35"/>
      <c r="FP855" s="35"/>
      <c r="FQ855" s="35"/>
      <c r="FR855" s="35"/>
      <c r="FS855" s="35"/>
      <c r="FT855" s="35"/>
      <c r="FU855" s="35"/>
      <c r="FV855" s="35"/>
      <c r="FW855" s="35"/>
      <c r="FX855" s="35"/>
      <c r="FY855" s="35"/>
      <c r="FZ855" s="35"/>
      <c r="GA855" s="35"/>
      <c r="GB855" s="35"/>
      <c r="GC855" s="35"/>
      <c r="GD855" s="35"/>
      <c r="GE855" s="35"/>
      <c r="GF855" s="35"/>
      <c r="GG855" s="35"/>
      <c r="GH855" s="35"/>
      <c r="GI855" s="35"/>
      <c r="GJ855" s="35"/>
      <c r="GK855" s="35"/>
      <c r="GL855" s="35"/>
      <c r="GM855" s="35"/>
      <c r="GN855" s="35"/>
      <c r="GO855" s="35"/>
      <c r="GP855" s="35"/>
      <c r="GQ855" s="35"/>
      <c r="GR855" s="35"/>
      <c r="GS855" s="35"/>
      <c r="GT855" s="35"/>
      <c r="GU855" s="35"/>
      <c r="GV855" s="35"/>
      <c r="GW855" s="35"/>
      <c r="GX855" s="35"/>
      <c r="GY855" s="35"/>
      <c r="GZ855" s="35"/>
      <c r="HA855" s="35"/>
    </row>
    <row r="856" spans="1:209" s="39" customFormat="1" x14ac:dyDescent="0.25">
      <c r="A856" s="127"/>
      <c r="B856" s="150"/>
      <c r="C856" s="150"/>
      <c r="D856" s="151"/>
      <c r="E856" s="151"/>
      <c r="F856" s="151"/>
      <c r="G856" s="151"/>
      <c r="H856" s="151"/>
      <c r="I856" s="150"/>
      <c r="J856" s="127"/>
      <c r="K856" s="127"/>
      <c r="L856" s="154"/>
      <c r="M856" s="154"/>
      <c r="N856" s="154"/>
      <c r="O856" s="156"/>
      <c r="P856" s="156"/>
      <c r="Q856" s="157"/>
      <c r="R856" s="154"/>
      <c r="S856" s="154"/>
      <c r="T856" s="154"/>
      <c r="U856" s="156"/>
      <c r="V856" s="156"/>
      <c r="W856" s="127"/>
      <c r="X856" s="154"/>
      <c r="Y856" s="154"/>
      <c r="Z856" s="154"/>
      <c r="AA856" s="156"/>
      <c r="AB856" s="156"/>
      <c r="AC856" s="127"/>
      <c r="AD856" s="127"/>
      <c r="AE856" s="162"/>
      <c r="AF856" s="159"/>
      <c r="AG856" s="159"/>
      <c r="AH856" s="160"/>
      <c r="AI856" s="159"/>
      <c r="AJ856" s="159"/>
      <c r="AK856" s="159"/>
      <c r="AL856" s="160"/>
      <c r="AM856" s="159"/>
      <c r="AN856" s="159"/>
      <c r="AO856" s="159"/>
      <c r="AP856" s="44"/>
      <c r="AQ856" s="159"/>
      <c r="AR856" s="159"/>
      <c r="AS856" s="159"/>
      <c r="AT856" s="44"/>
      <c r="AU856" s="159"/>
      <c r="AV856" s="159"/>
      <c r="AW856" s="159"/>
      <c r="AX856" s="44"/>
      <c r="AY856" s="243"/>
      <c r="BA856" s="29"/>
      <c r="BB856" s="40"/>
      <c r="BC856" s="35"/>
      <c r="BD856" s="35"/>
      <c r="BE856" s="35"/>
      <c r="BF856" s="35"/>
      <c r="BG856" s="35"/>
      <c r="BH856" s="35"/>
      <c r="BI856" s="35"/>
      <c r="BJ856" s="35"/>
      <c r="BK856" s="35"/>
      <c r="BL856" s="35"/>
      <c r="BM856" s="35"/>
      <c r="BN856" s="35"/>
      <c r="BO856" s="35"/>
      <c r="BP856" s="44"/>
      <c r="BQ856" s="44"/>
      <c r="BR856" s="44"/>
      <c r="BS856" s="44"/>
      <c r="BT856" s="44"/>
      <c r="BU856" s="159"/>
      <c r="BV856" s="159"/>
      <c r="BW856" s="159"/>
      <c r="BX856" s="35"/>
      <c r="BY856" s="35"/>
      <c r="BZ856" s="35"/>
      <c r="CA856" s="35"/>
      <c r="CB856" s="35"/>
      <c r="CC856" s="35"/>
      <c r="CD856" s="35"/>
      <c r="CE856" s="35"/>
      <c r="CF856" s="35"/>
      <c r="CG856" s="35"/>
      <c r="CH856" s="35"/>
      <c r="CI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c r="EU856" s="35"/>
      <c r="EV856" s="35"/>
      <c r="EW856" s="35"/>
      <c r="EX856" s="35"/>
      <c r="EY856" s="35"/>
      <c r="EZ856" s="35"/>
      <c r="FA856" s="35"/>
      <c r="FB856" s="35"/>
      <c r="FC856" s="35"/>
      <c r="FD856" s="35"/>
      <c r="FE856" s="35"/>
      <c r="FF856" s="35"/>
      <c r="FG856" s="35"/>
      <c r="FH856" s="35"/>
      <c r="FI856" s="35"/>
      <c r="FJ856" s="35"/>
      <c r="FK856" s="35"/>
      <c r="FL856" s="35"/>
      <c r="FM856" s="35"/>
      <c r="FN856" s="35"/>
      <c r="FO856" s="35"/>
      <c r="FP856" s="35"/>
      <c r="FQ856" s="35"/>
      <c r="FR856" s="35"/>
      <c r="FS856" s="35"/>
      <c r="FT856" s="35"/>
      <c r="FU856" s="35"/>
      <c r="FV856" s="35"/>
      <c r="FW856" s="35"/>
      <c r="FX856" s="35"/>
      <c r="FY856" s="35"/>
      <c r="FZ856" s="35"/>
      <c r="GA856" s="35"/>
      <c r="GB856" s="35"/>
      <c r="GC856" s="35"/>
      <c r="GD856" s="35"/>
      <c r="GE856" s="35"/>
      <c r="GF856" s="35"/>
      <c r="GG856" s="35"/>
      <c r="GH856" s="35"/>
      <c r="GI856" s="35"/>
      <c r="GJ856" s="35"/>
      <c r="GK856" s="35"/>
      <c r="GL856" s="35"/>
      <c r="GM856" s="35"/>
      <c r="GN856" s="35"/>
      <c r="GO856" s="35"/>
      <c r="GP856" s="35"/>
      <c r="GQ856" s="35"/>
      <c r="GR856" s="35"/>
      <c r="GS856" s="35"/>
      <c r="GT856" s="35"/>
      <c r="GU856" s="35"/>
      <c r="GV856" s="35"/>
      <c r="GW856" s="35"/>
      <c r="GX856" s="35"/>
      <c r="GY856" s="35"/>
      <c r="GZ856" s="35"/>
      <c r="HA856" s="35"/>
    </row>
    <row r="857" spans="1:209" s="39" customFormat="1" x14ac:dyDescent="0.25">
      <c r="A857" s="127"/>
      <c r="B857" s="150"/>
      <c r="C857" s="150"/>
      <c r="D857" s="151"/>
      <c r="E857" s="151"/>
      <c r="F857" s="151"/>
      <c r="G857" s="151"/>
      <c r="H857" s="151"/>
      <c r="I857" s="150"/>
      <c r="J857" s="127"/>
      <c r="K857" s="127"/>
      <c r="L857" s="154"/>
      <c r="M857" s="154"/>
      <c r="N857" s="154"/>
      <c r="O857" s="156"/>
      <c r="P857" s="156"/>
      <c r="Q857" s="157"/>
      <c r="R857" s="154"/>
      <c r="S857" s="154"/>
      <c r="T857" s="154"/>
      <c r="U857" s="156"/>
      <c r="V857" s="156"/>
      <c r="W857" s="127"/>
      <c r="X857" s="154"/>
      <c r="Y857" s="154"/>
      <c r="Z857" s="154"/>
      <c r="AA857" s="156"/>
      <c r="AB857" s="156"/>
      <c r="AC857" s="127"/>
      <c r="AD857" s="127"/>
      <c r="AE857" s="162"/>
      <c r="AF857" s="159"/>
      <c r="AG857" s="159"/>
      <c r="AH857" s="160"/>
      <c r="AI857" s="159"/>
      <c r="AJ857" s="159"/>
      <c r="AK857" s="159"/>
      <c r="AL857" s="160"/>
      <c r="AM857" s="159"/>
      <c r="AN857" s="159"/>
      <c r="AO857" s="159"/>
      <c r="AP857" s="44"/>
      <c r="AQ857" s="159"/>
      <c r="AR857" s="159"/>
      <c r="AS857" s="159"/>
      <c r="AT857" s="44"/>
      <c r="AU857" s="159"/>
      <c r="AV857" s="159"/>
      <c r="AW857" s="159"/>
      <c r="AX857" s="44"/>
      <c r="AY857" s="243"/>
      <c r="BA857" s="29"/>
      <c r="BB857" s="40"/>
      <c r="BC857" s="35"/>
      <c r="BD857" s="35"/>
      <c r="BE857" s="35"/>
      <c r="BF857" s="35"/>
      <c r="BG857" s="35"/>
      <c r="BH857" s="35"/>
      <c r="BI857" s="35"/>
      <c r="BJ857" s="35"/>
      <c r="BK857" s="35"/>
      <c r="BL857" s="35"/>
      <c r="BM857" s="35"/>
      <c r="BN857" s="35"/>
      <c r="BO857" s="35"/>
      <c r="BP857" s="44"/>
      <c r="BQ857" s="44"/>
      <c r="BR857" s="44"/>
      <c r="BS857" s="44"/>
      <c r="BT857" s="44"/>
      <c r="BU857" s="159"/>
      <c r="BV857" s="159"/>
      <c r="BW857" s="159"/>
      <c r="BX857" s="35"/>
      <c r="BY857" s="35"/>
      <c r="BZ857" s="35"/>
      <c r="CA857" s="35"/>
      <c r="CB857" s="35"/>
      <c r="CC857" s="35"/>
      <c r="CD857" s="35"/>
      <c r="CE857" s="35"/>
      <c r="CF857" s="35"/>
      <c r="CG857" s="35"/>
      <c r="CH857" s="35"/>
      <c r="CI857" s="35"/>
      <c r="CJ857" s="35"/>
      <c r="CK857" s="35"/>
      <c r="CL857" s="35"/>
      <c r="CM857" s="35"/>
      <c r="CN857" s="35"/>
      <c r="CO857" s="35"/>
      <c r="CP857" s="35"/>
      <c r="CQ857" s="35"/>
      <c r="CR857" s="35"/>
      <c r="CS857" s="35"/>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c r="EU857" s="35"/>
      <c r="EV857" s="35"/>
      <c r="EW857" s="35"/>
      <c r="EX857" s="35"/>
      <c r="EY857" s="35"/>
      <c r="EZ857" s="35"/>
      <c r="FA857" s="35"/>
      <c r="FB857" s="35"/>
      <c r="FC857" s="35"/>
      <c r="FD857" s="35"/>
      <c r="FE857" s="35"/>
      <c r="FF857" s="35"/>
      <c r="FG857" s="35"/>
      <c r="FH857" s="35"/>
      <c r="FI857" s="35"/>
      <c r="FJ857" s="35"/>
      <c r="FK857" s="35"/>
      <c r="FL857" s="35"/>
      <c r="FM857" s="35"/>
      <c r="FN857" s="35"/>
      <c r="FO857" s="35"/>
      <c r="FP857" s="35"/>
      <c r="FQ857" s="35"/>
      <c r="FR857" s="35"/>
      <c r="FS857" s="35"/>
      <c r="FT857" s="35"/>
      <c r="FU857" s="35"/>
      <c r="FV857" s="35"/>
      <c r="FW857" s="35"/>
      <c r="FX857" s="35"/>
      <c r="FY857" s="35"/>
      <c r="FZ857" s="35"/>
      <c r="GA857" s="35"/>
      <c r="GB857" s="35"/>
      <c r="GC857" s="35"/>
      <c r="GD857" s="35"/>
      <c r="GE857" s="35"/>
      <c r="GF857" s="35"/>
      <c r="GG857" s="35"/>
      <c r="GH857" s="35"/>
      <c r="GI857" s="35"/>
      <c r="GJ857" s="35"/>
      <c r="GK857" s="35"/>
      <c r="GL857" s="35"/>
      <c r="GM857" s="35"/>
      <c r="GN857" s="35"/>
      <c r="GO857" s="35"/>
      <c r="GP857" s="35"/>
      <c r="GQ857" s="35"/>
      <c r="GR857" s="35"/>
      <c r="GS857" s="35"/>
      <c r="GT857" s="35"/>
      <c r="GU857" s="35"/>
      <c r="GV857" s="35"/>
      <c r="GW857" s="35"/>
      <c r="GX857" s="35"/>
      <c r="GY857" s="35"/>
      <c r="GZ857" s="35"/>
      <c r="HA857" s="35"/>
    </row>
    <row r="858" spans="1:209" s="39" customFormat="1" x14ac:dyDescent="0.25">
      <c r="A858" s="127"/>
      <c r="B858" s="150"/>
      <c r="C858" s="150"/>
      <c r="D858" s="151"/>
      <c r="E858" s="151"/>
      <c r="F858" s="151"/>
      <c r="G858" s="151"/>
      <c r="H858" s="151"/>
      <c r="I858" s="150"/>
      <c r="J858" s="127"/>
      <c r="K858" s="127"/>
      <c r="L858" s="154"/>
      <c r="M858" s="154"/>
      <c r="N858" s="154"/>
      <c r="O858" s="156"/>
      <c r="P858" s="156"/>
      <c r="Q858" s="157"/>
      <c r="R858" s="154"/>
      <c r="S858" s="154"/>
      <c r="T858" s="154"/>
      <c r="U858" s="156"/>
      <c r="V858" s="156"/>
      <c r="W858" s="127"/>
      <c r="X858" s="154"/>
      <c r="Y858" s="154"/>
      <c r="Z858" s="154"/>
      <c r="AA858" s="156"/>
      <c r="AB858" s="156"/>
      <c r="AC858" s="127"/>
      <c r="AD858" s="127"/>
      <c r="AE858" s="162"/>
      <c r="AF858" s="159"/>
      <c r="AG858" s="159"/>
      <c r="AH858" s="160"/>
      <c r="AI858" s="159"/>
      <c r="AJ858" s="159"/>
      <c r="AK858" s="159"/>
      <c r="AL858" s="160"/>
      <c r="AM858" s="159"/>
      <c r="AN858" s="159"/>
      <c r="AO858" s="159"/>
      <c r="AP858" s="44"/>
      <c r="AQ858" s="159"/>
      <c r="AR858" s="159"/>
      <c r="AS858" s="159"/>
      <c r="AT858" s="44"/>
      <c r="AU858" s="159"/>
      <c r="AV858" s="159"/>
      <c r="AW858" s="159"/>
      <c r="AX858" s="44"/>
      <c r="AY858" s="243"/>
      <c r="BA858" s="29"/>
      <c r="BB858" s="40"/>
      <c r="BC858" s="35"/>
      <c r="BD858" s="35"/>
      <c r="BE858" s="35"/>
      <c r="BF858" s="35"/>
      <c r="BG858" s="35"/>
      <c r="BH858" s="35"/>
      <c r="BI858" s="35"/>
      <c r="BJ858" s="35"/>
      <c r="BK858" s="35"/>
      <c r="BL858" s="35"/>
      <c r="BM858" s="35"/>
      <c r="BN858" s="35"/>
      <c r="BO858" s="35"/>
      <c r="BP858" s="44"/>
      <c r="BQ858" s="44"/>
      <c r="BR858" s="44"/>
      <c r="BS858" s="44"/>
      <c r="BT858" s="44"/>
      <c r="BU858" s="159"/>
      <c r="BV858" s="159"/>
      <c r="BW858" s="159"/>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5"/>
      <c r="FJ858" s="35"/>
      <c r="FK858" s="35"/>
      <c r="FL858" s="35"/>
      <c r="FM858" s="35"/>
      <c r="FN858" s="35"/>
      <c r="FO858" s="35"/>
      <c r="FP858" s="35"/>
      <c r="FQ858" s="35"/>
      <c r="FR858" s="35"/>
      <c r="FS858" s="35"/>
      <c r="FT858" s="35"/>
      <c r="FU858" s="35"/>
      <c r="FV858" s="35"/>
      <c r="FW858" s="35"/>
      <c r="FX858" s="35"/>
      <c r="FY858" s="35"/>
      <c r="FZ858" s="35"/>
      <c r="GA858" s="35"/>
      <c r="GB858" s="35"/>
      <c r="GC858" s="35"/>
      <c r="GD858" s="35"/>
      <c r="GE858" s="35"/>
      <c r="GF858" s="35"/>
      <c r="GG858" s="35"/>
      <c r="GH858" s="35"/>
      <c r="GI858" s="35"/>
      <c r="GJ858" s="35"/>
      <c r="GK858" s="35"/>
      <c r="GL858" s="35"/>
      <c r="GM858" s="35"/>
      <c r="GN858" s="35"/>
      <c r="GO858" s="35"/>
      <c r="GP858" s="35"/>
      <c r="GQ858" s="35"/>
      <c r="GR858" s="35"/>
      <c r="GS858" s="35"/>
      <c r="GT858" s="35"/>
      <c r="GU858" s="35"/>
      <c r="GV858" s="35"/>
      <c r="GW858" s="35"/>
      <c r="GX858" s="35"/>
      <c r="GY858" s="35"/>
      <c r="GZ858" s="35"/>
      <c r="HA858" s="35"/>
    </row>
    <row r="859" spans="1:209" s="39" customFormat="1" x14ac:dyDescent="0.25">
      <c r="A859" s="127"/>
      <c r="B859" s="150"/>
      <c r="C859" s="150"/>
      <c r="D859" s="151"/>
      <c r="E859" s="151"/>
      <c r="F859" s="151"/>
      <c r="G859" s="151"/>
      <c r="H859" s="151"/>
      <c r="I859" s="150"/>
      <c r="J859" s="127"/>
      <c r="K859" s="127"/>
      <c r="L859" s="154"/>
      <c r="M859" s="154"/>
      <c r="N859" s="154"/>
      <c r="O859" s="156"/>
      <c r="P859" s="156"/>
      <c r="Q859" s="157"/>
      <c r="R859" s="154"/>
      <c r="S859" s="154"/>
      <c r="T859" s="154"/>
      <c r="U859" s="156"/>
      <c r="V859" s="156"/>
      <c r="W859" s="127"/>
      <c r="X859" s="154"/>
      <c r="Y859" s="154"/>
      <c r="Z859" s="154"/>
      <c r="AA859" s="156"/>
      <c r="AB859" s="156"/>
      <c r="AC859" s="127"/>
      <c r="AD859" s="127"/>
      <c r="AE859" s="162"/>
      <c r="AF859" s="159"/>
      <c r="AG859" s="159"/>
      <c r="AH859" s="160"/>
      <c r="AI859" s="159"/>
      <c r="AJ859" s="159"/>
      <c r="AK859" s="159"/>
      <c r="AL859" s="160"/>
      <c r="AM859" s="159"/>
      <c r="AN859" s="159"/>
      <c r="AO859" s="159"/>
      <c r="AP859" s="44"/>
      <c r="AQ859" s="159"/>
      <c r="AR859" s="159"/>
      <c r="AS859" s="159"/>
      <c r="AT859" s="44"/>
      <c r="AU859" s="159"/>
      <c r="AV859" s="159"/>
      <c r="AW859" s="159"/>
      <c r="AX859" s="44"/>
      <c r="AY859" s="243"/>
      <c r="BA859" s="29"/>
      <c r="BB859" s="40"/>
      <c r="BC859" s="35"/>
      <c r="BD859" s="35"/>
      <c r="BE859" s="35"/>
      <c r="BF859" s="35"/>
      <c r="BG859" s="35"/>
      <c r="BH859" s="35"/>
      <c r="BI859" s="35"/>
      <c r="BJ859" s="35"/>
      <c r="BK859" s="35"/>
      <c r="BL859" s="35"/>
      <c r="BM859" s="35"/>
      <c r="BN859" s="35"/>
      <c r="BO859" s="35"/>
      <c r="BP859" s="44"/>
      <c r="BQ859" s="44"/>
      <c r="BR859" s="44"/>
      <c r="BS859" s="44"/>
      <c r="BT859" s="44"/>
      <c r="BU859" s="159"/>
      <c r="BV859" s="159"/>
      <c r="BW859" s="159"/>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5"/>
      <c r="FJ859" s="35"/>
      <c r="FK859" s="35"/>
      <c r="FL859" s="35"/>
      <c r="FM859" s="35"/>
      <c r="FN859" s="35"/>
      <c r="FO859" s="35"/>
      <c r="FP859" s="35"/>
      <c r="FQ859" s="35"/>
      <c r="FR859" s="35"/>
      <c r="FS859" s="35"/>
      <c r="FT859" s="35"/>
      <c r="FU859" s="35"/>
      <c r="FV859" s="35"/>
      <c r="FW859" s="35"/>
      <c r="FX859" s="35"/>
      <c r="FY859" s="35"/>
      <c r="FZ859" s="35"/>
      <c r="GA859" s="35"/>
      <c r="GB859" s="35"/>
      <c r="GC859" s="35"/>
      <c r="GD859" s="35"/>
      <c r="GE859" s="35"/>
      <c r="GF859" s="35"/>
      <c r="GG859" s="35"/>
      <c r="GH859" s="35"/>
      <c r="GI859" s="35"/>
      <c r="GJ859" s="35"/>
      <c r="GK859" s="35"/>
      <c r="GL859" s="35"/>
      <c r="GM859" s="35"/>
      <c r="GN859" s="35"/>
      <c r="GO859" s="35"/>
      <c r="GP859" s="35"/>
      <c r="GQ859" s="35"/>
      <c r="GR859" s="35"/>
      <c r="GS859" s="35"/>
      <c r="GT859" s="35"/>
      <c r="GU859" s="35"/>
      <c r="GV859" s="35"/>
      <c r="GW859" s="35"/>
      <c r="GX859" s="35"/>
      <c r="GY859" s="35"/>
      <c r="GZ859" s="35"/>
      <c r="HA859" s="35"/>
    </row>
    <row r="860" spans="1:209" s="39" customFormat="1" x14ac:dyDescent="0.25">
      <c r="A860" s="127"/>
      <c r="B860" s="150"/>
      <c r="C860" s="150"/>
      <c r="D860" s="151"/>
      <c r="E860" s="151"/>
      <c r="F860" s="151"/>
      <c r="G860" s="151"/>
      <c r="H860" s="151"/>
      <c r="I860" s="150"/>
      <c r="J860" s="127"/>
      <c r="K860" s="127"/>
      <c r="L860" s="154"/>
      <c r="M860" s="154"/>
      <c r="N860" s="154"/>
      <c r="O860" s="156"/>
      <c r="P860" s="156"/>
      <c r="Q860" s="157"/>
      <c r="R860" s="154"/>
      <c r="S860" s="154"/>
      <c r="T860" s="154"/>
      <c r="U860" s="156"/>
      <c r="V860" s="156"/>
      <c r="W860" s="127"/>
      <c r="X860" s="154"/>
      <c r="Y860" s="154"/>
      <c r="Z860" s="154"/>
      <c r="AA860" s="156"/>
      <c r="AB860" s="156"/>
      <c r="AC860" s="127"/>
      <c r="AD860" s="127"/>
      <c r="AE860" s="162"/>
      <c r="AF860" s="159"/>
      <c r="AG860" s="159"/>
      <c r="AH860" s="160"/>
      <c r="AI860" s="159"/>
      <c r="AJ860" s="159"/>
      <c r="AK860" s="159"/>
      <c r="AL860" s="160"/>
      <c r="AM860" s="159"/>
      <c r="AN860" s="159"/>
      <c r="AO860" s="159"/>
      <c r="AP860" s="44"/>
      <c r="AQ860" s="159"/>
      <c r="AR860" s="159"/>
      <c r="AS860" s="159"/>
      <c r="AT860" s="44"/>
      <c r="AU860" s="159"/>
      <c r="AV860" s="159"/>
      <c r="AW860" s="159"/>
      <c r="AX860" s="44"/>
      <c r="AY860" s="243"/>
      <c r="BA860" s="29"/>
      <c r="BB860" s="40"/>
      <c r="BC860" s="35"/>
      <c r="BD860" s="35"/>
      <c r="BE860" s="35"/>
      <c r="BF860" s="35"/>
      <c r="BG860" s="35"/>
      <c r="BH860" s="35"/>
      <c r="BI860" s="35"/>
      <c r="BJ860" s="35"/>
      <c r="BK860" s="35"/>
      <c r="BL860" s="35"/>
      <c r="BM860" s="35"/>
      <c r="BN860" s="35"/>
      <c r="BO860" s="35"/>
      <c r="BP860" s="44"/>
      <c r="BQ860" s="44"/>
      <c r="BR860" s="44"/>
      <c r="BS860" s="44"/>
      <c r="BT860" s="44"/>
      <c r="BU860" s="159"/>
      <c r="BV860" s="159"/>
      <c r="BW860" s="159"/>
      <c r="BX860" s="35"/>
      <c r="BY860" s="35"/>
      <c r="BZ860" s="35"/>
      <c r="CA860" s="35"/>
      <c r="CB860" s="35"/>
      <c r="CC860" s="35"/>
      <c r="CD860" s="35"/>
      <c r="CE860" s="35"/>
      <c r="CF860" s="35"/>
      <c r="CG860" s="35"/>
      <c r="CH860" s="35"/>
      <c r="CI860" s="35"/>
      <c r="CJ860" s="35"/>
      <c r="CK860" s="35"/>
      <c r="CL860" s="35"/>
      <c r="CM860" s="35"/>
      <c r="CN860" s="35"/>
      <c r="CO860" s="35"/>
      <c r="CP860" s="35"/>
      <c r="CQ860" s="35"/>
      <c r="CR860" s="35"/>
      <c r="CS860" s="35"/>
      <c r="CT860" s="35"/>
      <c r="CU860" s="35"/>
      <c r="CV860" s="35"/>
      <c r="CW860" s="35"/>
      <c r="CX860" s="35"/>
      <c r="CY860" s="35"/>
      <c r="CZ860" s="35"/>
      <c r="DA860" s="35"/>
      <c r="DB860" s="35"/>
      <c r="DC860" s="35"/>
      <c r="DD860" s="35"/>
      <c r="DE860" s="35"/>
      <c r="DF860" s="35"/>
      <c r="DG860" s="35"/>
      <c r="DH860" s="35"/>
      <c r="DI860" s="35"/>
      <c r="DJ860" s="35"/>
      <c r="DK860" s="35"/>
      <c r="DL860" s="35"/>
      <c r="DM860" s="35"/>
      <c r="DN860" s="35"/>
      <c r="DO860" s="35"/>
      <c r="DP860" s="35"/>
      <c r="DQ860" s="35"/>
      <c r="DR860" s="35"/>
      <c r="DS860" s="35"/>
      <c r="DT860" s="35"/>
      <c r="DU860" s="35"/>
      <c r="DV860" s="35"/>
      <c r="DW860" s="35"/>
      <c r="DX860" s="35"/>
      <c r="DY860" s="35"/>
      <c r="DZ860" s="35"/>
      <c r="EA860" s="35"/>
      <c r="EB860" s="35"/>
      <c r="EC860" s="35"/>
      <c r="ED860" s="35"/>
      <c r="EE860" s="35"/>
      <c r="EF860" s="35"/>
      <c r="EG860" s="35"/>
      <c r="EH860" s="35"/>
      <c r="EI860" s="35"/>
      <c r="EJ860" s="35"/>
      <c r="EK860" s="35"/>
      <c r="EL860" s="35"/>
      <c r="EM860" s="35"/>
      <c r="EN860" s="35"/>
      <c r="EO860" s="35"/>
      <c r="EP860" s="35"/>
      <c r="EQ860" s="35"/>
      <c r="ER860" s="35"/>
      <c r="ES860" s="35"/>
      <c r="ET860" s="35"/>
      <c r="EU860" s="35"/>
      <c r="EV860" s="35"/>
      <c r="EW860" s="35"/>
      <c r="EX860" s="35"/>
      <c r="EY860" s="35"/>
      <c r="EZ860" s="35"/>
      <c r="FA860" s="35"/>
      <c r="FB860" s="35"/>
      <c r="FC860" s="35"/>
      <c r="FD860" s="35"/>
      <c r="FE860" s="35"/>
      <c r="FF860" s="35"/>
      <c r="FG860" s="35"/>
      <c r="FH860" s="35"/>
      <c r="FI860" s="35"/>
      <c r="FJ860" s="35"/>
      <c r="FK860" s="35"/>
      <c r="FL860" s="35"/>
      <c r="FM860" s="35"/>
      <c r="FN860" s="35"/>
      <c r="FO860" s="35"/>
      <c r="FP860" s="35"/>
      <c r="FQ860" s="35"/>
      <c r="FR860" s="35"/>
      <c r="FS860" s="35"/>
      <c r="FT860" s="35"/>
      <c r="FU860" s="35"/>
      <c r="FV860" s="35"/>
      <c r="FW860" s="35"/>
      <c r="FX860" s="35"/>
      <c r="FY860" s="35"/>
      <c r="FZ860" s="35"/>
      <c r="GA860" s="35"/>
      <c r="GB860" s="35"/>
      <c r="GC860" s="35"/>
      <c r="GD860" s="35"/>
      <c r="GE860" s="35"/>
      <c r="GF860" s="35"/>
      <c r="GG860" s="35"/>
      <c r="GH860" s="35"/>
      <c r="GI860" s="35"/>
      <c r="GJ860" s="35"/>
      <c r="GK860" s="35"/>
      <c r="GL860" s="35"/>
      <c r="GM860" s="35"/>
      <c r="GN860" s="35"/>
      <c r="GO860" s="35"/>
      <c r="GP860" s="35"/>
      <c r="GQ860" s="35"/>
      <c r="GR860" s="35"/>
      <c r="GS860" s="35"/>
      <c r="GT860" s="35"/>
      <c r="GU860" s="35"/>
      <c r="GV860" s="35"/>
      <c r="GW860" s="35"/>
      <c r="GX860" s="35"/>
      <c r="GY860" s="35"/>
      <c r="GZ860" s="35"/>
      <c r="HA860" s="35"/>
    </row>
    <row r="861" spans="1:209" s="39" customFormat="1" x14ac:dyDescent="0.25">
      <c r="A861" s="127"/>
      <c r="B861" s="150"/>
      <c r="C861" s="150"/>
      <c r="D861" s="151"/>
      <c r="E861" s="151"/>
      <c r="F861" s="151"/>
      <c r="G861" s="151"/>
      <c r="H861" s="151"/>
      <c r="I861" s="150"/>
      <c r="J861" s="127"/>
      <c r="K861" s="127"/>
      <c r="L861" s="154"/>
      <c r="M861" s="154"/>
      <c r="N861" s="154"/>
      <c r="O861" s="156"/>
      <c r="P861" s="156"/>
      <c r="Q861" s="157"/>
      <c r="R861" s="154"/>
      <c r="S861" s="154"/>
      <c r="T861" s="154"/>
      <c r="U861" s="156"/>
      <c r="V861" s="156"/>
      <c r="W861" s="127"/>
      <c r="X861" s="154"/>
      <c r="Y861" s="154"/>
      <c r="Z861" s="154"/>
      <c r="AA861" s="156"/>
      <c r="AB861" s="156"/>
      <c r="AC861" s="127"/>
      <c r="AD861" s="127"/>
      <c r="AE861" s="162"/>
      <c r="AF861" s="159"/>
      <c r="AG861" s="159"/>
      <c r="AH861" s="160"/>
      <c r="AI861" s="159"/>
      <c r="AJ861" s="159"/>
      <c r="AK861" s="159"/>
      <c r="AL861" s="160"/>
      <c r="AM861" s="159"/>
      <c r="AN861" s="159"/>
      <c r="AO861" s="159"/>
      <c r="AP861" s="44"/>
      <c r="AQ861" s="159"/>
      <c r="AR861" s="159"/>
      <c r="AS861" s="159"/>
      <c r="AT861" s="44"/>
      <c r="AU861" s="159"/>
      <c r="AV861" s="159"/>
      <c r="AW861" s="159"/>
      <c r="AX861" s="44"/>
      <c r="AY861" s="243"/>
      <c r="BA861" s="29"/>
      <c r="BB861" s="40"/>
      <c r="BC861" s="35"/>
      <c r="BD861" s="35"/>
      <c r="BE861" s="35"/>
      <c r="BF861" s="35"/>
      <c r="BG861" s="35"/>
      <c r="BH861" s="35"/>
      <c r="BI861" s="35"/>
      <c r="BJ861" s="35"/>
      <c r="BK861" s="35"/>
      <c r="BL861" s="35"/>
      <c r="BM861" s="35"/>
      <c r="BN861" s="35"/>
      <c r="BO861" s="35"/>
      <c r="BP861" s="44"/>
      <c r="BQ861" s="44"/>
      <c r="BR861" s="44"/>
      <c r="BS861" s="44"/>
      <c r="BT861" s="44"/>
      <c r="BU861" s="159"/>
      <c r="BV861" s="159"/>
      <c r="BW861" s="159"/>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5"/>
      <c r="FJ861" s="35"/>
      <c r="FK861" s="35"/>
      <c r="FL861" s="35"/>
      <c r="FM861" s="35"/>
      <c r="FN861" s="35"/>
      <c r="FO861" s="35"/>
      <c r="FP861" s="35"/>
      <c r="FQ861" s="35"/>
      <c r="FR861" s="35"/>
      <c r="FS861" s="35"/>
      <c r="FT861" s="35"/>
      <c r="FU861" s="35"/>
      <c r="FV861" s="35"/>
      <c r="FW861" s="35"/>
      <c r="FX861" s="35"/>
      <c r="FY861" s="35"/>
      <c r="FZ861" s="35"/>
      <c r="GA861" s="35"/>
      <c r="GB861" s="35"/>
      <c r="GC861" s="35"/>
      <c r="GD861" s="35"/>
      <c r="GE861" s="35"/>
      <c r="GF861" s="35"/>
      <c r="GG861" s="35"/>
      <c r="GH861" s="35"/>
      <c r="GI861" s="35"/>
      <c r="GJ861" s="35"/>
      <c r="GK861" s="35"/>
      <c r="GL861" s="35"/>
      <c r="GM861" s="35"/>
      <c r="GN861" s="35"/>
      <c r="GO861" s="35"/>
      <c r="GP861" s="35"/>
      <c r="GQ861" s="35"/>
      <c r="GR861" s="35"/>
      <c r="GS861" s="35"/>
      <c r="GT861" s="35"/>
      <c r="GU861" s="35"/>
      <c r="GV861" s="35"/>
      <c r="GW861" s="35"/>
      <c r="GX861" s="35"/>
      <c r="GY861" s="35"/>
      <c r="GZ861" s="35"/>
      <c r="HA861" s="35"/>
    </row>
    <row r="862" spans="1:209" s="39" customFormat="1" x14ac:dyDescent="0.25">
      <c r="A862" s="127"/>
      <c r="B862" s="150"/>
      <c r="C862" s="150"/>
      <c r="D862" s="151"/>
      <c r="E862" s="151"/>
      <c r="F862" s="151"/>
      <c r="G862" s="151"/>
      <c r="H862" s="151"/>
      <c r="I862" s="150"/>
      <c r="J862" s="127"/>
      <c r="K862" s="127"/>
      <c r="L862" s="154"/>
      <c r="M862" s="154"/>
      <c r="N862" s="154"/>
      <c r="O862" s="156"/>
      <c r="P862" s="156"/>
      <c r="Q862" s="157"/>
      <c r="R862" s="154"/>
      <c r="S862" s="154"/>
      <c r="T862" s="154"/>
      <c r="U862" s="156"/>
      <c r="V862" s="156"/>
      <c r="W862" s="127"/>
      <c r="X862" s="154"/>
      <c r="Y862" s="154"/>
      <c r="Z862" s="154"/>
      <c r="AA862" s="156"/>
      <c r="AB862" s="156"/>
      <c r="AC862" s="127"/>
      <c r="AD862" s="127"/>
      <c r="AE862" s="162"/>
      <c r="AF862" s="159"/>
      <c r="AG862" s="159"/>
      <c r="AH862" s="160"/>
      <c r="AI862" s="159"/>
      <c r="AJ862" s="159"/>
      <c r="AK862" s="159"/>
      <c r="AL862" s="160"/>
      <c r="AM862" s="159"/>
      <c r="AN862" s="159"/>
      <c r="AO862" s="159"/>
      <c r="AP862" s="44"/>
      <c r="AQ862" s="159"/>
      <c r="AR862" s="159"/>
      <c r="AS862" s="159"/>
      <c r="AT862" s="44"/>
      <c r="AU862" s="159"/>
      <c r="AV862" s="159"/>
      <c r="AW862" s="159"/>
      <c r="AX862" s="44"/>
      <c r="AY862" s="243"/>
      <c r="BA862" s="29"/>
      <c r="BB862" s="40"/>
      <c r="BC862" s="35"/>
      <c r="BD862" s="35"/>
      <c r="BE862" s="35"/>
      <c r="BF862" s="35"/>
      <c r="BG862" s="35"/>
      <c r="BH862" s="35"/>
      <c r="BI862" s="35"/>
      <c r="BJ862" s="35"/>
      <c r="BK862" s="35"/>
      <c r="BL862" s="35"/>
      <c r="BM862" s="35"/>
      <c r="BN862" s="35"/>
      <c r="BO862" s="35"/>
      <c r="BP862" s="44"/>
      <c r="BQ862" s="44"/>
      <c r="BR862" s="44"/>
      <c r="BS862" s="44"/>
      <c r="BT862" s="44"/>
      <c r="BU862" s="159"/>
      <c r="BV862" s="159"/>
      <c r="BW862" s="159"/>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5"/>
      <c r="EO862" s="35"/>
      <c r="EP862" s="35"/>
      <c r="EQ862" s="35"/>
      <c r="ER862" s="35"/>
      <c r="ES862" s="35"/>
      <c r="ET862" s="35"/>
      <c r="EU862" s="35"/>
      <c r="EV862" s="35"/>
      <c r="EW862" s="35"/>
      <c r="EX862" s="35"/>
      <c r="EY862" s="35"/>
      <c r="EZ862" s="35"/>
      <c r="FA862" s="35"/>
      <c r="FB862" s="35"/>
      <c r="FC862" s="35"/>
      <c r="FD862" s="35"/>
      <c r="FE862" s="35"/>
      <c r="FF862" s="35"/>
      <c r="FG862" s="35"/>
      <c r="FH862" s="35"/>
      <c r="FI862" s="35"/>
      <c r="FJ862" s="35"/>
      <c r="FK862" s="35"/>
      <c r="FL862" s="35"/>
      <c r="FM862" s="35"/>
      <c r="FN862" s="35"/>
      <c r="FO862" s="35"/>
      <c r="FP862" s="35"/>
      <c r="FQ862" s="35"/>
      <c r="FR862" s="35"/>
      <c r="FS862" s="35"/>
      <c r="FT862" s="35"/>
      <c r="FU862" s="35"/>
      <c r="FV862" s="35"/>
      <c r="FW862" s="35"/>
      <c r="FX862" s="35"/>
      <c r="FY862" s="35"/>
      <c r="FZ862" s="35"/>
      <c r="GA862" s="35"/>
      <c r="GB862" s="35"/>
      <c r="GC862" s="35"/>
      <c r="GD862" s="35"/>
      <c r="GE862" s="35"/>
      <c r="GF862" s="35"/>
      <c r="GG862" s="35"/>
      <c r="GH862" s="35"/>
      <c r="GI862" s="35"/>
      <c r="GJ862" s="35"/>
      <c r="GK862" s="35"/>
      <c r="GL862" s="35"/>
      <c r="GM862" s="35"/>
      <c r="GN862" s="35"/>
      <c r="GO862" s="35"/>
      <c r="GP862" s="35"/>
      <c r="GQ862" s="35"/>
      <c r="GR862" s="35"/>
      <c r="GS862" s="35"/>
      <c r="GT862" s="35"/>
      <c r="GU862" s="35"/>
      <c r="GV862" s="35"/>
      <c r="GW862" s="35"/>
      <c r="GX862" s="35"/>
      <c r="GY862" s="35"/>
      <c r="GZ862" s="35"/>
      <c r="HA862" s="35"/>
    </row>
    <row r="863" spans="1:209" s="39" customFormat="1" x14ac:dyDescent="0.25">
      <c r="A863" s="127"/>
      <c r="B863" s="150"/>
      <c r="C863" s="150"/>
      <c r="D863" s="151"/>
      <c r="E863" s="151"/>
      <c r="F863" s="151"/>
      <c r="G863" s="151"/>
      <c r="H863" s="151"/>
      <c r="I863" s="150"/>
      <c r="J863" s="127"/>
      <c r="K863" s="127"/>
      <c r="L863" s="154"/>
      <c r="M863" s="154"/>
      <c r="N863" s="154"/>
      <c r="O863" s="156"/>
      <c r="P863" s="156"/>
      <c r="Q863" s="157"/>
      <c r="R863" s="154"/>
      <c r="S863" s="154"/>
      <c r="T863" s="154"/>
      <c r="U863" s="156"/>
      <c r="V863" s="156"/>
      <c r="W863" s="127"/>
      <c r="X863" s="154"/>
      <c r="Y863" s="154"/>
      <c r="Z863" s="154"/>
      <c r="AA863" s="156"/>
      <c r="AB863" s="156"/>
      <c r="AC863" s="127"/>
      <c r="AD863" s="127"/>
      <c r="AE863" s="162"/>
      <c r="AF863" s="159"/>
      <c r="AG863" s="159"/>
      <c r="AH863" s="160"/>
      <c r="AI863" s="159"/>
      <c r="AJ863" s="159"/>
      <c r="AK863" s="159"/>
      <c r="AL863" s="160"/>
      <c r="AM863" s="159"/>
      <c r="AN863" s="159"/>
      <c r="AO863" s="159"/>
      <c r="AP863" s="44"/>
      <c r="AQ863" s="159"/>
      <c r="AR863" s="159"/>
      <c r="AS863" s="159"/>
      <c r="AT863" s="44"/>
      <c r="AU863" s="159"/>
      <c r="AV863" s="159"/>
      <c r="AW863" s="159"/>
      <c r="AX863" s="44"/>
      <c r="AY863" s="243"/>
      <c r="BA863" s="29"/>
      <c r="BB863" s="40"/>
      <c r="BC863" s="35"/>
      <c r="BD863" s="35"/>
      <c r="BE863" s="35"/>
      <c r="BF863" s="35"/>
      <c r="BG863" s="35"/>
      <c r="BH863" s="35"/>
      <c r="BI863" s="35"/>
      <c r="BJ863" s="35"/>
      <c r="BK863" s="35"/>
      <c r="BL863" s="35"/>
      <c r="BM863" s="35"/>
      <c r="BN863" s="35"/>
      <c r="BO863" s="35"/>
      <c r="BP863" s="44"/>
      <c r="BQ863" s="44"/>
      <c r="BR863" s="44"/>
      <c r="BS863" s="44"/>
      <c r="BT863" s="44"/>
      <c r="BU863" s="159"/>
      <c r="BV863" s="159"/>
      <c r="BW863" s="159"/>
      <c r="BX863" s="35"/>
      <c r="BY863" s="35"/>
      <c r="BZ863" s="35"/>
      <c r="CA863" s="35"/>
      <c r="CB863" s="35"/>
      <c r="CC863" s="35"/>
      <c r="CD863" s="35"/>
      <c r="CE863" s="35"/>
      <c r="CF863" s="35"/>
      <c r="CG863" s="35"/>
      <c r="CH863" s="35"/>
      <c r="CI863" s="35"/>
      <c r="CJ863" s="35"/>
      <c r="CK863" s="35"/>
      <c r="CL863" s="35"/>
      <c r="CM863" s="35"/>
      <c r="CN863" s="35"/>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c r="EO863" s="35"/>
      <c r="EP863" s="35"/>
      <c r="EQ863" s="35"/>
      <c r="ER863" s="35"/>
      <c r="ES863" s="35"/>
      <c r="ET863" s="35"/>
      <c r="EU863" s="35"/>
      <c r="EV863" s="35"/>
      <c r="EW863" s="35"/>
      <c r="EX863" s="35"/>
      <c r="EY863" s="35"/>
      <c r="EZ863" s="35"/>
      <c r="FA863" s="35"/>
      <c r="FB863" s="35"/>
      <c r="FC863" s="35"/>
      <c r="FD863" s="35"/>
      <c r="FE863" s="35"/>
      <c r="FF863" s="35"/>
      <c r="FG863" s="35"/>
      <c r="FH863" s="35"/>
      <c r="FI863" s="35"/>
      <c r="FJ863" s="35"/>
      <c r="FK863" s="35"/>
      <c r="FL863" s="35"/>
      <c r="FM863" s="35"/>
      <c r="FN863" s="35"/>
      <c r="FO863" s="35"/>
      <c r="FP863" s="35"/>
      <c r="FQ863" s="35"/>
      <c r="FR863" s="35"/>
      <c r="FS863" s="35"/>
      <c r="FT863" s="35"/>
      <c r="FU863" s="35"/>
      <c r="FV863" s="35"/>
      <c r="FW863" s="35"/>
      <c r="FX863" s="35"/>
      <c r="FY863" s="35"/>
      <c r="FZ863" s="35"/>
      <c r="GA863" s="35"/>
      <c r="GB863" s="35"/>
      <c r="GC863" s="35"/>
      <c r="GD863" s="35"/>
      <c r="GE863" s="35"/>
      <c r="GF863" s="35"/>
      <c r="GG863" s="35"/>
      <c r="GH863" s="35"/>
      <c r="GI863" s="35"/>
      <c r="GJ863" s="35"/>
      <c r="GK863" s="35"/>
      <c r="GL863" s="35"/>
      <c r="GM863" s="35"/>
      <c r="GN863" s="35"/>
      <c r="GO863" s="35"/>
      <c r="GP863" s="35"/>
      <c r="GQ863" s="35"/>
      <c r="GR863" s="35"/>
      <c r="GS863" s="35"/>
      <c r="GT863" s="35"/>
      <c r="GU863" s="35"/>
      <c r="GV863" s="35"/>
      <c r="GW863" s="35"/>
      <c r="GX863" s="35"/>
      <c r="GY863" s="35"/>
      <c r="GZ863" s="35"/>
      <c r="HA863" s="35"/>
    </row>
    <row r="864" spans="1:209" s="39" customFormat="1" x14ac:dyDescent="0.25">
      <c r="A864" s="127"/>
      <c r="B864" s="150"/>
      <c r="C864" s="150"/>
      <c r="D864" s="151"/>
      <c r="E864" s="151"/>
      <c r="F864" s="151"/>
      <c r="G864" s="151"/>
      <c r="H864" s="151"/>
      <c r="I864" s="150"/>
      <c r="J864" s="127"/>
      <c r="K864" s="127"/>
      <c r="L864" s="154"/>
      <c r="M864" s="154"/>
      <c r="N864" s="154"/>
      <c r="O864" s="156"/>
      <c r="P864" s="156"/>
      <c r="Q864" s="157"/>
      <c r="R864" s="154"/>
      <c r="S864" s="154"/>
      <c r="T864" s="154"/>
      <c r="U864" s="156"/>
      <c r="V864" s="156"/>
      <c r="W864" s="127"/>
      <c r="X864" s="154"/>
      <c r="Y864" s="154"/>
      <c r="Z864" s="154"/>
      <c r="AA864" s="156"/>
      <c r="AB864" s="156"/>
      <c r="AC864" s="127"/>
      <c r="AD864" s="127"/>
      <c r="AE864" s="162"/>
      <c r="AF864" s="159"/>
      <c r="AG864" s="159"/>
      <c r="AH864" s="160"/>
      <c r="AI864" s="159"/>
      <c r="AJ864" s="159"/>
      <c r="AK864" s="159"/>
      <c r="AL864" s="160"/>
      <c r="AM864" s="159"/>
      <c r="AN864" s="159"/>
      <c r="AO864" s="159"/>
      <c r="AP864" s="44"/>
      <c r="AQ864" s="159"/>
      <c r="AR864" s="159"/>
      <c r="AS864" s="159"/>
      <c r="AT864" s="44"/>
      <c r="AU864" s="159"/>
      <c r="AV864" s="159"/>
      <c r="AW864" s="159"/>
      <c r="AX864" s="44"/>
      <c r="AY864" s="243"/>
      <c r="BA864" s="29"/>
      <c r="BB864" s="40"/>
      <c r="BC864" s="35"/>
      <c r="BD864" s="35"/>
      <c r="BE864" s="35"/>
      <c r="BF864" s="35"/>
      <c r="BG864" s="35"/>
      <c r="BH864" s="35"/>
      <c r="BI864" s="35"/>
      <c r="BJ864" s="35"/>
      <c r="BK864" s="35"/>
      <c r="BL864" s="35"/>
      <c r="BM864" s="35"/>
      <c r="BN864" s="35"/>
      <c r="BO864" s="35"/>
      <c r="BP864" s="44"/>
      <c r="BQ864" s="44"/>
      <c r="BR864" s="44"/>
      <c r="BS864" s="44"/>
      <c r="BT864" s="44"/>
      <c r="BU864" s="159"/>
      <c r="BV864" s="159"/>
      <c r="BW864" s="159"/>
      <c r="BX864" s="35"/>
      <c r="BY864" s="35"/>
      <c r="BZ864" s="35"/>
      <c r="CA864" s="35"/>
      <c r="CB864" s="35"/>
      <c r="CC864" s="35"/>
      <c r="CD864" s="35"/>
      <c r="CE864" s="35"/>
      <c r="CF864" s="35"/>
      <c r="CG864" s="35"/>
      <c r="CH864" s="35"/>
      <c r="CI864" s="35"/>
      <c r="CJ864" s="35"/>
      <c r="CK864" s="35"/>
      <c r="CL864" s="35"/>
      <c r="CM864" s="35"/>
      <c r="CN864" s="35"/>
      <c r="CO864" s="35"/>
      <c r="CP864" s="35"/>
      <c r="CQ864" s="35"/>
      <c r="CR864" s="35"/>
      <c r="CS864" s="35"/>
      <c r="CT864" s="35"/>
      <c r="CU864" s="35"/>
      <c r="CV864" s="35"/>
      <c r="CW864" s="35"/>
      <c r="CX864" s="35"/>
      <c r="CY864" s="35"/>
      <c r="CZ864" s="35"/>
      <c r="DA864" s="35"/>
      <c r="DB864" s="35"/>
      <c r="DC864" s="35"/>
      <c r="DD864" s="35"/>
      <c r="DE864" s="35"/>
      <c r="DF864" s="35"/>
      <c r="DG864" s="35"/>
      <c r="DH864" s="35"/>
      <c r="DI864" s="35"/>
      <c r="DJ864" s="35"/>
      <c r="DK864" s="35"/>
      <c r="DL864" s="35"/>
      <c r="DM864" s="35"/>
      <c r="DN864" s="35"/>
      <c r="DO864" s="35"/>
      <c r="DP864" s="35"/>
      <c r="DQ864" s="35"/>
      <c r="DR864" s="35"/>
      <c r="DS864" s="35"/>
      <c r="DT864" s="35"/>
      <c r="DU864" s="35"/>
      <c r="DV864" s="35"/>
      <c r="DW864" s="35"/>
      <c r="DX864" s="35"/>
      <c r="DY864" s="35"/>
      <c r="DZ864" s="35"/>
      <c r="EA864" s="35"/>
      <c r="EB864" s="35"/>
      <c r="EC864" s="35"/>
      <c r="ED864" s="35"/>
      <c r="EE864" s="35"/>
      <c r="EF864" s="35"/>
      <c r="EG864" s="35"/>
      <c r="EH864" s="35"/>
      <c r="EI864" s="35"/>
      <c r="EJ864" s="35"/>
      <c r="EK864" s="35"/>
      <c r="EL864" s="35"/>
      <c r="EM864" s="35"/>
      <c r="EN864" s="35"/>
      <c r="EO864" s="35"/>
      <c r="EP864" s="35"/>
      <c r="EQ864" s="35"/>
      <c r="ER864" s="35"/>
      <c r="ES864" s="35"/>
      <c r="ET864" s="35"/>
      <c r="EU864" s="35"/>
      <c r="EV864" s="35"/>
      <c r="EW864" s="35"/>
      <c r="EX864" s="35"/>
      <c r="EY864" s="35"/>
      <c r="EZ864" s="35"/>
      <c r="FA864" s="35"/>
      <c r="FB864" s="35"/>
      <c r="FC864" s="35"/>
      <c r="FD864" s="35"/>
      <c r="FE864" s="35"/>
      <c r="FF864" s="35"/>
      <c r="FG864" s="35"/>
      <c r="FH864" s="35"/>
      <c r="FI864" s="35"/>
      <c r="FJ864" s="35"/>
      <c r="FK864" s="35"/>
      <c r="FL864" s="35"/>
      <c r="FM864" s="35"/>
      <c r="FN864" s="35"/>
      <c r="FO864" s="35"/>
      <c r="FP864" s="35"/>
      <c r="FQ864" s="35"/>
      <c r="FR864" s="35"/>
      <c r="FS864" s="35"/>
      <c r="FT864" s="35"/>
      <c r="FU864" s="35"/>
      <c r="FV864" s="35"/>
      <c r="FW864" s="35"/>
      <c r="FX864" s="35"/>
      <c r="FY864" s="35"/>
      <c r="FZ864" s="35"/>
      <c r="GA864" s="35"/>
      <c r="GB864" s="35"/>
      <c r="GC864" s="35"/>
      <c r="GD864" s="35"/>
      <c r="GE864" s="35"/>
      <c r="GF864" s="35"/>
      <c r="GG864" s="35"/>
      <c r="GH864" s="35"/>
      <c r="GI864" s="35"/>
      <c r="GJ864" s="35"/>
      <c r="GK864" s="35"/>
      <c r="GL864" s="35"/>
      <c r="GM864" s="35"/>
      <c r="GN864" s="35"/>
      <c r="GO864" s="35"/>
      <c r="GP864" s="35"/>
      <c r="GQ864" s="35"/>
      <c r="GR864" s="35"/>
      <c r="GS864" s="35"/>
      <c r="GT864" s="35"/>
      <c r="GU864" s="35"/>
      <c r="GV864" s="35"/>
      <c r="GW864" s="35"/>
      <c r="GX864" s="35"/>
      <c r="GY864" s="35"/>
      <c r="GZ864" s="35"/>
      <c r="HA864" s="35"/>
    </row>
    <row r="865" spans="1:209" s="39" customFormat="1" x14ac:dyDescent="0.25">
      <c r="A865" s="127"/>
      <c r="B865" s="150"/>
      <c r="C865" s="150"/>
      <c r="D865" s="151"/>
      <c r="E865" s="151"/>
      <c r="F865" s="151"/>
      <c r="G865" s="151"/>
      <c r="H865" s="151"/>
      <c r="I865" s="150"/>
      <c r="J865" s="127"/>
      <c r="K865" s="127"/>
      <c r="L865" s="154"/>
      <c r="M865" s="154"/>
      <c r="N865" s="154"/>
      <c r="O865" s="156"/>
      <c r="P865" s="156"/>
      <c r="Q865" s="157"/>
      <c r="R865" s="154"/>
      <c r="S865" s="154"/>
      <c r="T865" s="154"/>
      <c r="U865" s="156"/>
      <c r="V865" s="156"/>
      <c r="W865" s="127"/>
      <c r="X865" s="154"/>
      <c r="Y865" s="154"/>
      <c r="Z865" s="154"/>
      <c r="AA865" s="156"/>
      <c r="AB865" s="156"/>
      <c r="AC865" s="127"/>
      <c r="AD865" s="127"/>
      <c r="AE865" s="162"/>
      <c r="AF865" s="159"/>
      <c r="AG865" s="159"/>
      <c r="AH865" s="160"/>
      <c r="AI865" s="159"/>
      <c r="AJ865" s="159"/>
      <c r="AK865" s="159"/>
      <c r="AL865" s="160"/>
      <c r="AM865" s="159"/>
      <c r="AN865" s="159"/>
      <c r="AO865" s="159"/>
      <c r="AP865" s="44"/>
      <c r="AQ865" s="159"/>
      <c r="AR865" s="159"/>
      <c r="AS865" s="159"/>
      <c r="AT865" s="44"/>
      <c r="AU865" s="159"/>
      <c r="AV865" s="159"/>
      <c r="AW865" s="159"/>
      <c r="AX865" s="44"/>
      <c r="AY865" s="243"/>
      <c r="BA865" s="29"/>
      <c r="BB865" s="40"/>
      <c r="BC865" s="35"/>
      <c r="BD865" s="35"/>
      <c r="BE865" s="35"/>
      <c r="BF865" s="35"/>
      <c r="BG865" s="35"/>
      <c r="BH865" s="35"/>
      <c r="BI865" s="35"/>
      <c r="BJ865" s="35"/>
      <c r="BK865" s="35"/>
      <c r="BL865" s="35"/>
      <c r="BM865" s="35"/>
      <c r="BN865" s="35"/>
      <c r="BO865" s="35"/>
      <c r="BP865" s="44"/>
      <c r="BQ865" s="44"/>
      <c r="BR865" s="44"/>
      <c r="BS865" s="44"/>
      <c r="BT865" s="44"/>
      <c r="BU865" s="159"/>
      <c r="BV865" s="159"/>
      <c r="BW865" s="159"/>
      <c r="BX865" s="35"/>
      <c r="BY865" s="35"/>
      <c r="BZ865" s="35"/>
      <c r="CA865" s="35"/>
      <c r="CB865" s="35"/>
      <c r="CC865" s="35"/>
      <c r="CD865" s="35"/>
      <c r="CE865" s="35"/>
      <c r="CF865" s="35"/>
      <c r="CG865" s="35"/>
      <c r="CH865" s="35"/>
      <c r="CI865" s="35"/>
      <c r="CJ865" s="35"/>
      <c r="CK865" s="35"/>
      <c r="CL865" s="35"/>
      <c r="CM865" s="35"/>
      <c r="CN865" s="35"/>
      <c r="CO865" s="35"/>
      <c r="CP865" s="35"/>
      <c r="CQ865" s="35"/>
      <c r="CR865" s="35"/>
      <c r="CS865" s="35"/>
      <c r="CT865" s="35"/>
      <c r="CU865" s="35"/>
      <c r="CV865" s="35"/>
      <c r="CW865" s="35"/>
      <c r="CX865" s="35"/>
      <c r="CY865" s="35"/>
      <c r="CZ865" s="35"/>
      <c r="DA865" s="35"/>
      <c r="DB865" s="35"/>
      <c r="DC865" s="35"/>
      <c r="DD865" s="35"/>
      <c r="DE865" s="35"/>
      <c r="DF865" s="35"/>
      <c r="DG865" s="35"/>
      <c r="DH865" s="35"/>
      <c r="DI865" s="35"/>
      <c r="DJ865" s="35"/>
      <c r="DK865" s="35"/>
      <c r="DL865" s="35"/>
      <c r="DM865" s="35"/>
      <c r="DN865" s="35"/>
      <c r="DO865" s="35"/>
      <c r="DP865" s="35"/>
      <c r="DQ865" s="35"/>
      <c r="DR865" s="35"/>
      <c r="DS865" s="35"/>
      <c r="DT865" s="35"/>
      <c r="DU865" s="35"/>
      <c r="DV865" s="35"/>
      <c r="DW865" s="35"/>
      <c r="DX865" s="35"/>
      <c r="DY865" s="35"/>
      <c r="DZ865" s="35"/>
      <c r="EA865" s="35"/>
      <c r="EB865" s="35"/>
      <c r="EC865" s="35"/>
      <c r="ED865" s="35"/>
      <c r="EE865" s="35"/>
      <c r="EF865" s="35"/>
      <c r="EG865" s="35"/>
      <c r="EH865" s="35"/>
      <c r="EI865" s="35"/>
      <c r="EJ865" s="35"/>
      <c r="EK865" s="35"/>
      <c r="EL865" s="35"/>
      <c r="EM865" s="35"/>
      <c r="EN865" s="35"/>
      <c r="EO865" s="35"/>
      <c r="EP865" s="35"/>
      <c r="EQ865" s="35"/>
      <c r="ER865" s="35"/>
      <c r="ES865" s="35"/>
      <c r="ET865" s="35"/>
      <c r="EU865" s="35"/>
      <c r="EV865" s="35"/>
      <c r="EW865" s="35"/>
      <c r="EX865" s="35"/>
      <c r="EY865" s="35"/>
      <c r="EZ865" s="35"/>
      <c r="FA865" s="35"/>
      <c r="FB865" s="35"/>
      <c r="FC865" s="35"/>
      <c r="FD865" s="35"/>
      <c r="FE865" s="35"/>
      <c r="FF865" s="35"/>
      <c r="FG865" s="35"/>
      <c r="FH865" s="35"/>
      <c r="FI865" s="35"/>
      <c r="FJ865" s="35"/>
      <c r="FK865" s="35"/>
      <c r="FL865" s="35"/>
      <c r="FM865" s="35"/>
      <c r="FN865" s="35"/>
      <c r="FO865" s="35"/>
      <c r="FP865" s="35"/>
      <c r="FQ865" s="35"/>
      <c r="FR865" s="35"/>
      <c r="FS865" s="35"/>
      <c r="FT865" s="35"/>
      <c r="FU865" s="35"/>
      <c r="FV865" s="35"/>
      <c r="FW865" s="35"/>
      <c r="FX865" s="35"/>
      <c r="FY865" s="35"/>
      <c r="FZ865" s="35"/>
      <c r="GA865" s="35"/>
      <c r="GB865" s="35"/>
      <c r="GC865" s="35"/>
      <c r="GD865" s="35"/>
      <c r="GE865" s="35"/>
      <c r="GF865" s="35"/>
      <c r="GG865" s="35"/>
      <c r="GH865" s="35"/>
      <c r="GI865" s="35"/>
      <c r="GJ865" s="35"/>
      <c r="GK865" s="35"/>
      <c r="GL865" s="35"/>
      <c r="GM865" s="35"/>
      <c r="GN865" s="35"/>
      <c r="GO865" s="35"/>
      <c r="GP865" s="35"/>
      <c r="GQ865" s="35"/>
      <c r="GR865" s="35"/>
      <c r="GS865" s="35"/>
      <c r="GT865" s="35"/>
      <c r="GU865" s="35"/>
      <c r="GV865" s="35"/>
      <c r="GW865" s="35"/>
      <c r="GX865" s="35"/>
      <c r="GY865" s="35"/>
      <c r="GZ865" s="35"/>
      <c r="HA865" s="35"/>
    </row>
    <row r="866" spans="1:209" s="39" customFormat="1" x14ac:dyDescent="0.25">
      <c r="A866" s="127"/>
      <c r="B866" s="150"/>
      <c r="C866" s="150"/>
      <c r="D866" s="151"/>
      <c r="E866" s="151"/>
      <c r="F866" s="151"/>
      <c r="G866" s="151"/>
      <c r="H866" s="151"/>
      <c r="I866" s="150"/>
      <c r="J866" s="127"/>
      <c r="K866" s="127"/>
      <c r="L866" s="154"/>
      <c r="M866" s="154"/>
      <c r="N866" s="154"/>
      <c r="O866" s="156"/>
      <c r="P866" s="156"/>
      <c r="Q866" s="157"/>
      <c r="R866" s="154"/>
      <c r="S866" s="154"/>
      <c r="T866" s="154"/>
      <c r="U866" s="156"/>
      <c r="V866" s="156"/>
      <c r="W866" s="127"/>
      <c r="X866" s="154"/>
      <c r="Y866" s="154"/>
      <c r="Z866" s="154"/>
      <c r="AA866" s="156"/>
      <c r="AB866" s="156"/>
      <c r="AC866" s="127"/>
      <c r="AD866" s="127"/>
      <c r="AE866" s="162"/>
      <c r="AF866" s="159"/>
      <c r="AG866" s="159"/>
      <c r="AH866" s="160"/>
      <c r="AI866" s="159"/>
      <c r="AJ866" s="159"/>
      <c r="AK866" s="159"/>
      <c r="AL866" s="160"/>
      <c r="AM866" s="159"/>
      <c r="AN866" s="159"/>
      <c r="AO866" s="159"/>
      <c r="AP866" s="44"/>
      <c r="AQ866" s="159"/>
      <c r="AR866" s="159"/>
      <c r="AS866" s="159"/>
      <c r="AT866" s="44"/>
      <c r="AU866" s="159"/>
      <c r="AV866" s="159"/>
      <c r="AW866" s="159"/>
      <c r="AX866" s="44"/>
      <c r="AY866" s="243"/>
      <c r="BA866" s="29"/>
      <c r="BB866" s="40"/>
      <c r="BC866" s="35"/>
      <c r="BD866" s="35"/>
      <c r="BE866" s="35"/>
      <c r="BF866" s="35"/>
      <c r="BG866" s="35"/>
      <c r="BH866" s="35"/>
      <c r="BI866" s="35"/>
      <c r="BJ866" s="35"/>
      <c r="BK866" s="35"/>
      <c r="BL866" s="35"/>
      <c r="BM866" s="35"/>
      <c r="BN866" s="35"/>
      <c r="BO866" s="35"/>
      <c r="BP866" s="44"/>
      <c r="BQ866" s="44"/>
      <c r="BR866" s="44"/>
      <c r="BS866" s="44"/>
      <c r="BT866" s="44"/>
      <c r="BU866" s="159"/>
      <c r="BV866" s="159"/>
      <c r="BW866" s="159"/>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5"/>
      <c r="FJ866" s="35"/>
      <c r="FK866" s="35"/>
      <c r="FL866" s="35"/>
      <c r="FM866" s="35"/>
      <c r="FN866" s="35"/>
      <c r="FO866" s="35"/>
      <c r="FP866" s="35"/>
      <c r="FQ866" s="35"/>
      <c r="FR866" s="35"/>
      <c r="FS866" s="35"/>
      <c r="FT866" s="35"/>
      <c r="FU866" s="35"/>
      <c r="FV866" s="35"/>
      <c r="FW866" s="35"/>
      <c r="FX866" s="35"/>
      <c r="FY866" s="35"/>
      <c r="FZ866" s="35"/>
      <c r="GA866" s="35"/>
      <c r="GB866" s="35"/>
      <c r="GC866" s="35"/>
      <c r="GD866" s="35"/>
      <c r="GE866" s="35"/>
      <c r="GF866" s="35"/>
      <c r="GG866" s="35"/>
      <c r="GH866" s="35"/>
      <c r="GI866" s="35"/>
      <c r="GJ866" s="35"/>
      <c r="GK866" s="35"/>
      <c r="GL866" s="35"/>
      <c r="GM866" s="35"/>
      <c r="GN866" s="35"/>
      <c r="GO866" s="35"/>
      <c r="GP866" s="35"/>
      <c r="GQ866" s="35"/>
      <c r="GR866" s="35"/>
      <c r="GS866" s="35"/>
      <c r="GT866" s="35"/>
      <c r="GU866" s="35"/>
      <c r="GV866" s="35"/>
      <c r="GW866" s="35"/>
      <c r="GX866" s="35"/>
      <c r="GY866" s="35"/>
      <c r="GZ866" s="35"/>
      <c r="HA866" s="35"/>
    </row>
    <row r="867" spans="1:209" s="39" customFormat="1" x14ac:dyDescent="0.25">
      <c r="A867" s="127"/>
      <c r="B867" s="150"/>
      <c r="C867" s="150"/>
      <c r="D867" s="151"/>
      <c r="E867" s="151"/>
      <c r="F867" s="151"/>
      <c r="G867" s="151"/>
      <c r="H867" s="151"/>
      <c r="I867" s="150"/>
      <c r="J867" s="127"/>
      <c r="K867" s="127"/>
      <c r="L867" s="154"/>
      <c r="M867" s="154"/>
      <c r="N867" s="154"/>
      <c r="O867" s="156"/>
      <c r="P867" s="156"/>
      <c r="Q867" s="157"/>
      <c r="R867" s="154"/>
      <c r="S867" s="154"/>
      <c r="T867" s="154"/>
      <c r="U867" s="156"/>
      <c r="V867" s="156"/>
      <c r="W867" s="127"/>
      <c r="X867" s="154"/>
      <c r="Y867" s="154"/>
      <c r="Z867" s="154"/>
      <c r="AA867" s="156"/>
      <c r="AB867" s="156"/>
      <c r="AC867" s="127"/>
      <c r="AD867" s="127"/>
      <c r="AE867" s="162"/>
      <c r="AF867" s="159"/>
      <c r="AG867" s="159"/>
      <c r="AH867" s="160"/>
      <c r="AI867" s="159"/>
      <c r="AJ867" s="159"/>
      <c r="AK867" s="159"/>
      <c r="AL867" s="160"/>
      <c r="AM867" s="159"/>
      <c r="AN867" s="159"/>
      <c r="AO867" s="159"/>
      <c r="AP867" s="44"/>
      <c r="AQ867" s="159"/>
      <c r="AR867" s="159"/>
      <c r="AS867" s="159"/>
      <c r="AT867" s="44"/>
      <c r="AU867" s="159"/>
      <c r="AV867" s="159"/>
      <c r="AW867" s="159"/>
      <c r="AX867" s="44"/>
      <c r="AY867" s="243"/>
      <c r="BA867" s="29"/>
      <c r="BB867" s="40"/>
      <c r="BC867" s="35"/>
      <c r="BD867" s="35"/>
      <c r="BE867" s="35"/>
      <c r="BF867" s="35"/>
      <c r="BG867" s="35"/>
      <c r="BH867" s="35"/>
      <c r="BI867" s="35"/>
      <c r="BJ867" s="35"/>
      <c r="BK867" s="35"/>
      <c r="BL867" s="35"/>
      <c r="BM867" s="35"/>
      <c r="BN867" s="35"/>
      <c r="BO867" s="35"/>
      <c r="BP867" s="44"/>
      <c r="BQ867" s="44"/>
      <c r="BR867" s="44"/>
      <c r="BS867" s="44"/>
      <c r="BT867" s="44"/>
      <c r="BU867" s="159"/>
      <c r="BV867" s="159"/>
      <c r="BW867" s="159"/>
      <c r="BX867" s="35"/>
      <c r="BY867" s="35"/>
      <c r="BZ867" s="35"/>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5"/>
      <c r="FJ867" s="35"/>
      <c r="FK867" s="35"/>
      <c r="FL867" s="35"/>
      <c r="FM867" s="35"/>
      <c r="FN867" s="35"/>
      <c r="FO867" s="35"/>
      <c r="FP867" s="35"/>
      <c r="FQ867" s="35"/>
      <c r="FR867" s="35"/>
      <c r="FS867" s="35"/>
      <c r="FT867" s="35"/>
      <c r="FU867" s="35"/>
      <c r="FV867" s="35"/>
      <c r="FW867" s="35"/>
      <c r="FX867" s="35"/>
      <c r="FY867" s="35"/>
      <c r="FZ867" s="35"/>
      <c r="GA867" s="35"/>
      <c r="GB867" s="35"/>
      <c r="GC867" s="35"/>
      <c r="GD867" s="35"/>
      <c r="GE867" s="35"/>
      <c r="GF867" s="35"/>
      <c r="GG867" s="35"/>
      <c r="GH867" s="35"/>
      <c r="GI867" s="35"/>
      <c r="GJ867" s="35"/>
      <c r="GK867" s="35"/>
      <c r="GL867" s="35"/>
      <c r="GM867" s="35"/>
      <c r="GN867" s="35"/>
      <c r="GO867" s="35"/>
      <c r="GP867" s="35"/>
      <c r="GQ867" s="35"/>
      <c r="GR867" s="35"/>
      <c r="GS867" s="35"/>
      <c r="GT867" s="35"/>
      <c r="GU867" s="35"/>
      <c r="GV867" s="35"/>
      <c r="GW867" s="35"/>
      <c r="GX867" s="35"/>
      <c r="GY867" s="35"/>
      <c r="GZ867" s="35"/>
      <c r="HA867" s="35"/>
    </row>
    <row r="868" spans="1:209" s="39" customFormat="1" x14ac:dyDescent="0.25">
      <c r="A868" s="127"/>
      <c r="B868" s="150"/>
      <c r="C868" s="150"/>
      <c r="D868" s="151"/>
      <c r="E868" s="151"/>
      <c r="F868" s="151"/>
      <c r="G868" s="151"/>
      <c r="H868" s="151"/>
      <c r="I868" s="150"/>
      <c r="J868" s="127"/>
      <c r="K868" s="127"/>
      <c r="L868" s="154"/>
      <c r="M868" s="154"/>
      <c r="N868" s="154"/>
      <c r="O868" s="156"/>
      <c r="P868" s="156"/>
      <c r="Q868" s="157"/>
      <c r="R868" s="154"/>
      <c r="S868" s="154"/>
      <c r="T868" s="154"/>
      <c r="U868" s="156"/>
      <c r="V868" s="156"/>
      <c r="W868" s="127"/>
      <c r="X868" s="154"/>
      <c r="Y868" s="154"/>
      <c r="Z868" s="154"/>
      <c r="AA868" s="156"/>
      <c r="AB868" s="156"/>
      <c r="AC868" s="127"/>
      <c r="AD868" s="127"/>
      <c r="AE868" s="162"/>
      <c r="AF868" s="159"/>
      <c r="AG868" s="159"/>
      <c r="AH868" s="160"/>
      <c r="AI868" s="159"/>
      <c r="AJ868" s="159"/>
      <c r="AK868" s="159"/>
      <c r="AL868" s="160"/>
      <c r="AM868" s="159"/>
      <c r="AN868" s="159"/>
      <c r="AO868" s="159"/>
      <c r="AP868" s="44"/>
      <c r="AQ868" s="159"/>
      <c r="AR868" s="159"/>
      <c r="AS868" s="159"/>
      <c r="AT868" s="44"/>
      <c r="AU868" s="159"/>
      <c r="AV868" s="159"/>
      <c r="AW868" s="159"/>
      <c r="AX868" s="44"/>
      <c r="AY868" s="243"/>
      <c r="BA868" s="29"/>
      <c r="BB868" s="40"/>
      <c r="BC868" s="35"/>
      <c r="BD868" s="35"/>
      <c r="BE868" s="35"/>
      <c r="BF868" s="35"/>
      <c r="BG868" s="35"/>
      <c r="BH868" s="35"/>
      <c r="BI868" s="35"/>
      <c r="BJ868" s="35"/>
      <c r="BK868" s="35"/>
      <c r="BL868" s="35"/>
      <c r="BM868" s="35"/>
      <c r="BN868" s="35"/>
      <c r="BO868" s="35"/>
      <c r="BP868" s="44"/>
      <c r="BQ868" s="44"/>
      <c r="BR868" s="44"/>
      <c r="BS868" s="44"/>
      <c r="BT868" s="44"/>
      <c r="BU868" s="159"/>
      <c r="BV868" s="159"/>
      <c r="BW868" s="159"/>
      <c r="BX868" s="35"/>
      <c r="BY868" s="35"/>
      <c r="BZ868" s="35"/>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c r="DO868" s="35"/>
      <c r="DP868" s="35"/>
      <c r="DQ868" s="35"/>
      <c r="DR868" s="35"/>
      <c r="DS868" s="35"/>
      <c r="DT868" s="35"/>
      <c r="DU868" s="35"/>
      <c r="DV868" s="35"/>
      <c r="DW868" s="35"/>
      <c r="DX868" s="35"/>
      <c r="DY868" s="35"/>
      <c r="DZ868" s="35"/>
      <c r="EA868" s="35"/>
      <c r="EB868" s="35"/>
      <c r="EC868" s="35"/>
      <c r="ED868" s="35"/>
      <c r="EE868" s="35"/>
      <c r="EF868" s="35"/>
      <c r="EG868" s="35"/>
      <c r="EH868" s="35"/>
      <c r="EI868" s="35"/>
      <c r="EJ868" s="35"/>
      <c r="EK868" s="35"/>
      <c r="EL868" s="35"/>
      <c r="EM868" s="35"/>
      <c r="EN868" s="35"/>
      <c r="EO868" s="35"/>
      <c r="EP868" s="35"/>
      <c r="EQ868" s="35"/>
      <c r="ER868" s="35"/>
      <c r="ES868" s="35"/>
      <c r="ET868" s="35"/>
      <c r="EU868" s="35"/>
      <c r="EV868" s="35"/>
      <c r="EW868" s="35"/>
      <c r="EX868" s="35"/>
      <c r="EY868" s="35"/>
      <c r="EZ868" s="35"/>
      <c r="FA868" s="35"/>
      <c r="FB868" s="35"/>
      <c r="FC868" s="35"/>
      <c r="FD868" s="35"/>
      <c r="FE868" s="35"/>
      <c r="FF868" s="35"/>
      <c r="FG868" s="35"/>
      <c r="FH868" s="35"/>
      <c r="FI868" s="35"/>
      <c r="FJ868" s="35"/>
      <c r="FK868" s="35"/>
      <c r="FL868" s="35"/>
      <c r="FM868" s="35"/>
      <c r="FN868" s="35"/>
      <c r="FO868" s="35"/>
      <c r="FP868" s="35"/>
      <c r="FQ868" s="35"/>
      <c r="FR868" s="35"/>
      <c r="FS868" s="35"/>
      <c r="FT868" s="35"/>
      <c r="FU868" s="35"/>
      <c r="FV868" s="35"/>
      <c r="FW868" s="35"/>
      <c r="FX868" s="35"/>
      <c r="FY868" s="35"/>
      <c r="FZ868" s="35"/>
      <c r="GA868" s="35"/>
      <c r="GB868" s="35"/>
      <c r="GC868" s="35"/>
      <c r="GD868" s="35"/>
      <c r="GE868" s="35"/>
      <c r="GF868" s="35"/>
      <c r="GG868" s="35"/>
      <c r="GH868" s="35"/>
      <c r="GI868" s="35"/>
      <c r="GJ868" s="35"/>
      <c r="GK868" s="35"/>
      <c r="GL868" s="35"/>
      <c r="GM868" s="35"/>
      <c r="GN868" s="35"/>
      <c r="GO868" s="35"/>
      <c r="GP868" s="35"/>
      <c r="GQ868" s="35"/>
      <c r="GR868" s="35"/>
      <c r="GS868" s="35"/>
      <c r="GT868" s="35"/>
      <c r="GU868" s="35"/>
      <c r="GV868" s="35"/>
      <c r="GW868" s="35"/>
      <c r="GX868" s="35"/>
      <c r="GY868" s="35"/>
      <c r="GZ868" s="35"/>
      <c r="HA868" s="35"/>
    </row>
    <row r="869" spans="1:209" s="39" customFormat="1" x14ac:dyDescent="0.25">
      <c r="A869" s="127"/>
      <c r="B869" s="150"/>
      <c r="C869" s="150"/>
      <c r="D869" s="151"/>
      <c r="E869" s="151"/>
      <c r="F869" s="151"/>
      <c r="G869" s="151"/>
      <c r="H869" s="151"/>
      <c r="I869" s="150"/>
      <c r="J869" s="127"/>
      <c r="K869" s="127"/>
      <c r="L869" s="154"/>
      <c r="M869" s="154"/>
      <c r="N869" s="154"/>
      <c r="O869" s="156"/>
      <c r="P869" s="156"/>
      <c r="Q869" s="157"/>
      <c r="R869" s="154"/>
      <c r="S869" s="154"/>
      <c r="T869" s="154"/>
      <c r="U869" s="156"/>
      <c r="V869" s="156"/>
      <c r="W869" s="127"/>
      <c r="X869" s="154"/>
      <c r="Y869" s="154"/>
      <c r="Z869" s="154"/>
      <c r="AA869" s="156"/>
      <c r="AB869" s="156"/>
      <c r="AC869" s="127"/>
      <c r="AD869" s="127"/>
      <c r="AE869" s="162"/>
      <c r="AF869" s="159"/>
      <c r="AG869" s="159"/>
      <c r="AH869" s="160"/>
      <c r="AI869" s="159"/>
      <c r="AJ869" s="159"/>
      <c r="AK869" s="159"/>
      <c r="AL869" s="160"/>
      <c r="AM869" s="159"/>
      <c r="AN869" s="159"/>
      <c r="AO869" s="159"/>
      <c r="AP869" s="44"/>
      <c r="AQ869" s="159"/>
      <c r="AR869" s="159"/>
      <c r="AS869" s="159"/>
      <c r="AT869" s="44"/>
      <c r="AU869" s="159"/>
      <c r="AV869" s="159"/>
      <c r="AW869" s="159"/>
      <c r="AX869" s="44"/>
      <c r="AY869" s="243"/>
      <c r="BA869" s="29"/>
      <c r="BB869" s="40"/>
      <c r="BC869" s="35"/>
      <c r="BD869" s="35"/>
      <c r="BE869" s="35"/>
      <c r="BF869" s="35"/>
      <c r="BG869" s="35"/>
      <c r="BH869" s="35"/>
      <c r="BI869" s="35"/>
      <c r="BJ869" s="35"/>
      <c r="BK869" s="35"/>
      <c r="BL869" s="35"/>
      <c r="BM869" s="35"/>
      <c r="BN869" s="35"/>
      <c r="BO869" s="35"/>
      <c r="BP869" s="44"/>
      <c r="BQ869" s="44"/>
      <c r="BR869" s="44"/>
      <c r="BS869" s="44"/>
      <c r="BT869" s="44"/>
      <c r="BU869" s="159"/>
      <c r="BV869" s="159"/>
      <c r="BW869" s="159"/>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5"/>
      <c r="FJ869" s="35"/>
      <c r="FK869" s="35"/>
      <c r="FL869" s="35"/>
      <c r="FM869" s="35"/>
      <c r="FN869" s="35"/>
      <c r="FO869" s="35"/>
      <c r="FP869" s="35"/>
      <c r="FQ869" s="35"/>
      <c r="FR869" s="35"/>
      <c r="FS869" s="35"/>
      <c r="FT869" s="35"/>
      <c r="FU869" s="35"/>
      <c r="FV869" s="35"/>
      <c r="FW869" s="35"/>
      <c r="FX869" s="35"/>
      <c r="FY869" s="35"/>
      <c r="FZ869" s="35"/>
      <c r="GA869" s="35"/>
      <c r="GB869" s="35"/>
      <c r="GC869" s="35"/>
      <c r="GD869" s="35"/>
      <c r="GE869" s="35"/>
      <c r="GF869" s="35"/>
      <c r="GG869" s="35"/>
      <c r="GH869" s="35"/>
      <c r="GI869" s="35"/>
      <c r="GJ869" s="35"/>
      <c r="GK869" s="35"/>
      <c r="GL869" s="35"/>
      <c r="GM869" s="35"/>
      <c r="GN869" s="35"/>
      <c r="GO869" s="35"/>
      <c r="GP869" s="35"/>
      <c r="GQ869" s="35"/>
      <c r="GR869" s="35"/>
      <c r="GS869" s="35"/>
      <c r="GT869" s="35"/>
      <c r="GU869" s="35"/>
      <c r="GV869" s="35"/>
      <c r="GW869" s="35"/>
      <c r="GX869" s="35"/>
      <c r="GY869" s="35"/>
      <c r="GZ869" s="35"/>
      <c r="HA869" s="35"/>
    </row>
    <row r="870" spans="1:209" s="39" customFormat="1" x14ac:dyDescent="0.25">
      <c r="A870" s="127"/>
      <c r="B870" s="150"/>
      <c r="C870" s="150"/>
      <c r="D870" s="151"/>
      <c r="E870" s="151"/>
      <c r="F870" s="151"/>
      <c r="G870" s="151"/>
      <c r="H870" s="151"/>
      <c r="I870" s="150"/>
      <c r="J870" s="127"/>
      <c r="K870" s="127"/>
      <c r="L870" s="154"/>
      <c r="M870" s="154"/>
      <c r="N870" s="154"/>
      <c r="O870" s="156"/>
      <c r="P870" s="156"/>
      <c r="Q870" s="157"/>
      <c r="R870" s="154"/>
      <c r="S870" s="154"/>
      <c r="T870" s="154"/>
      <c r="U870" s="156"/>
      <c r="V870" s="156"/>
      <c r="W870" s="127"/>
      <c r="X870" s="154"/>
      <c r="Y870" s="154"/>
      <c r="Z870" s="154"/>
      <c r="AA870" s="156"/>
      <c r="AB870" s="156"/>
      <c r="AC870" s="127"/>
      <c r="AD870" s="127"/>
      <c r="AE870" s="162"/>
      <c r="AF870" s="159"/>
      <c r="AG870" s="159"/>
      <c r="AH870" s="160"/>
      <c r="AI870" s="159"/>
      <c r="AJ870" s="159"/>
      <c r="AK870" s="159"/>
      <c r="AL870" s="160"/>
      <c r="AM870" s="159"/>
      <c r="AN870" s="159"/>
      <c r="AO870" s="159"/>
      <c r="AP870" s="44"/>
      <c r="AQ870" s="159"/>
      <c r="AR870" s="159"/>
      <c r="AS870" s="159"/>
      <c r="AT870" s="44"/>
      <c r="AU870" s="159"/>
      <c r="AV870" s="159"/>
      <c r="AW870" s="159"/>
      <c r="AX870" s="44"/>
      <c r="AY870" s="243"/>
      <c r="BA870" s="29"/>
      <c r="BB870" s="40"/>
      <c r="BC870" s="35"/>
      <c r="BD870" s="35"/>
      <c r="BE870" s="35"/>
      <c r="BF870" s="35"/>
      <c r="BG870" s="35"/>
      <c r="BH870" s="35"/>
      <c r="BI870" s="35"/>
      <c r="BJ870" s="35"/>
      <c r="BK870" s="35"/>
      <c r="BL870" s="35"/>
      <c r="BM870" s="35"/>
      <c r="BN870" s="35"/>
      <c r="BO870" s="35"/>
      <c r="BP870" s="44"/>
      <c r="BQ870" s="44"/>
      <c r="BR870" s="44"/>
      <c r="BS870" s="44"/>
      <c r="BT870" s="44"/>
      <c r="BU870" s="159"/>
      <c r="BV870" s="159"/>
      <c r="BW870" s="159"/>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c r="FJ870" s="35"/>
      <c r="FK870" s="35"/>
      <c r="FL870" s="35"/>
      <c r="FM870" s="35"/>
      <c r="FN870" s="35"/>
      <c r="FO870" s="35"/>
      <c r="FP870" s="35"/>
      <c r="FQ870" s="35"/>
      <c r="FR870" s="35"/>
      <c r="FS870" s="35"/>
      <c r="FT870" s="35"/>
      <c r="FU870" s="35"/>
      <c r="FV870" s="35"/>
      <c r="FW870" s="35"/>
      <c r="FX870" s="35"/>
      <c r="FY870" s="35"/>
      <c r="FZ870" s="35"/>
      <c r="GA870" s="35"/>
      <c r="GB870" s="35"/>
      <c r="GC870" s="35"/>
      <c r="GD870" s="35"/>
      <c r="GE870" s="35"/>
      <c r="GF870" s="35"/>
      <c r="GG870" s="35"/>
      <c r="GH870" s="35"/>
      <c r="GI870" s="35"/>
      <c r="GJ870" s="35"/>
      <c r="GK870" s="35"/>
      <c r="GL870" s="35"/>
      <c r="GM870" s="35"/>
      <c r="GN870" s="35"/>
      <c r="GO870" s="35"/>
      <c r="GP870" s="35"/>
      <c r="GQ870" s="35"/>
      <c r="GR870" s="35"/>
      <c r="GS870" s="35"/>
      <c r="GT870" s="35"/>
      <c r="GU870" s="35"/>
      <c r="GV870" s="35"/>
      <c r="GW870" s="35"/>
      <c r="GX870" s="35"/>
      <c r="GY870" s="35"/>
      <c r="GZ870" s="35"/>
      <c r="HA870" s="35"/>
    </row>
    <row r="871" spans="1:209" s="39" customFormat="1" x14ac:dyDescent="0.25">
      <c r="A871" s="127"/>
      <c r="B871" s="150"/>
      <c r="C871" s="150"/>
      <c r="D871" s="151"/>
      <c r="E871" s="151"/>
      <c r="F871" s="151"/>
      <c r="G871" s="151"/>
      <c r="H871" s="151"/>
      <c r="I871" s="150"/>
      <c r="J871" s="127"/>
      <c r="K871" s="127"/>
      <c r="L871" s="154"/>
      <c r="M871" s="154"/>
      <c r="N871" s="154"/>
      <c r="O871" s="156"/>
      <c r="P871" s="156"/>
      <c r="Q871" s="157"/>
      <c r="R871" s="154"/>
      <c r="S871" s="154"/>
      <c r="T871" s="154"/>
      <c r="U871" s="156"/>
      <c r="V871" s="156"/>
      <c r="W871" s="127"/>
      <c r="X871" s="154"/>
      <c r="Y871" s="154"/>
      <c r="Z871" s="154"/>
      <c r="AA871" s="156"/>
      <c r="AB871" s="156"/>
      <c r="AC871" s="127"/>
      <c r="AD871" s="127"/>
      <c r="AE871" s="162"/>
      <c r="AF871" s="159"/>
      <c r="AG871" s="159"/>
      <c r="AH871" s="160"/>
      <c r="AI871" s="159"/>
      <c r="AJ871" s="159"/>
      <c r="AK871" s="159"/>
      <c r="AL871" s="160"/>
      <c r="AM871" s="159"/>
      <c r="AN871" s="159"/>
      <c r="AO871" s="159"/>
      <c r="AP871" s="44"/>
      <c r="AQ871" s="159"/>
      <c r="AR871" s="159"/>
      <c r="AS871" s="159"/>
      <c r="AT871" s="44"/>
      <c r="AU871" s="159"/>
      <c r="AV871" s="159"/>
      <c r="AW871" s="159"/>
      <c r="AX871" s="44"/>
      <c r="AY871" s="243"/>
      <c r="BA871" s="29"/>
      <c r="BB871" s="40"/>
      <c r="BC871" s="35"/>
      <c r="BD871" s="35"/>
      <c r="BE871" s="35"/>
      <c r="BF871" s="35"/>
      <c r="BG871" s="35"/>
      <c r="BH871" s="35"/>
      <c r="BI871" s="35"/>
      <c r="BJ871" s="35"/>
      <c r="BK871" s="35"/>
      <c r="BL871" s="35"/>
      <c r="BM871" s="35"/>
      <c r="BN871" s="35"/>
      <c r="BO871" s="35"/>
      <c r="BP871" s="44"/>
      <c r="BQ871" s="44"/>
      <c r="BR871" s="44"/>
      <c r="BS871" s="44"/>
      <c r="BT871" s="44"/>
      <c r="BU871" s="159"/>
      <c r="BV871" s="159"/>
      <c r="BW871" s="159"/>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M871" s="35"/>
      <c r="EN871" s="35"/>
      <c r="EO871" s="35"/>
      <c r="EP871" s="35"/>
      <c r="EQ871" s="35"/>
      <c r="ER871" s="35"/>
      <c r="ES871" s="35"/>
      <c r="ET871" s="35"/>
      <c r="EU871" s="35"/>
      <c r="EV871" s="35"/>
      <c r="EW871" s="35"/>
      <c r="EX871" s="35"/>
      <c r="EY871" s="35"/>
      <c r="EZ871" s="35"/>
      <c r="FA871" s="35"/>
      <c r="FB871" s="35"/>
      <c r="FC871" s="35"/>
      <c r="FD871" s="35"/>
      <c r="FE871" s="35"/>
      <c r="FF871" s="35"/>
      <c r="FG871" s="35"/>
      <c r="FH871" s="35"/>
      <c r="FI871" s="35"/>
      <c r="FJ871" s="35"/>
      <c r="FK871" s="35"/>
      <c r="FL871" s="35"/>
      <c r="FM871" s="35"/>
      <c r="FN871" s="35"/>
      <c r="FO871" s="35"/>
      <c r="FP871" s="35"/>
      <c r="FQ871" s="35"/>
      <c r="FR871" s="35"/>
      <c r="FS871" s="35"/>
      <c r="FT871" s="35"/>
      <c r="FU871" s="35"/>
      <c r="FV871" s="35"/>
      <c r="FW871" s="35"/>
      <c r="FX871" s="35"/>
      <c r="FY871" s="35"/>
      <c r="FZ871" s="35"/>
      <c r="GA871" s="35"/>
      <c r="GB871" s="35"/>
      <c r="GC871" s="35"/>
      <c r="GD871" s="35"/>
      <c r="GE871" s="35"/>
      <c r="GF871" s="35"/>
      <c r="GG871" s="35"/>
      <c r="GH871" s="35"/>
      <c r="GI871" s="35"/>
      <c r="GJ871" s="35"/>
      <c r="GK871" s="35"/>
      <c r="GL871" s="35"/>
      <c r="GM871" s="35"/>
      <c r="GN871" s="35"/>
      <c r="GO871" s="35"/>
      <c r="GP871" s="35"/>
      <c r="GQ871" s="35"/>
      <c r="GR871" s="35"/>
      <c r="GS871" s="35"/>
      <c r="GT871" s="35"/>
      <c r="GU871" s="35"/>
      <c r="GV871" s="35"/>
      <c r="GW871" s="35"/>
      <c r="GX871" s="35"/>
      <c r="GY871" s="35"/>
      <c r="GZ871" s="35"/>
      <c r="HA871" s="35"/>
    </row>
    <row r="872" spans="1:209" s="39" customFormat="1" x14ac:dyDescent="0.25">
      <c r="A872" s="127"/>
      <c r="B872" s="150"/>
      <c r="C872" s="150"/>
      <c r="D872" s="151"/>
      <c r="E872" s="151"/>
      <c r="F872" s="151"/>
      <c r="G872" s="151"/>
      <c r="H872" s="151"/>
      <c r="I872" s="150"/>
      <c r="J872" s="127"/>
      <c r="K872" s="127"/>
      <c r="L872" s="154"/>
      <c r="M872" s="154"/>
      <c r="N872" s="154"/>
      <c r="O872" s="156"/>
      <c r="P872" s="156"/>
      <c r="Q872" s="157"/>
      <c r="R872" s="154"/>
      <c r="S872" s="154"/>
      <c r="T872" s="154"/>
      <c r="U872" s="156"/>
      <c r="V872" s="156"/>
      <c r="W872" s="127"/>
      <c r="X872" s="154"/>
      <c r="Y872" s="154"/>
      <c r="Z872" s="154"/>
      <c r="AA872" s="156"/>
      <c r="AB872" s="156"/>
      <c r="AC872" s="127"/>
      <c r="AD872" s="127"/>
      <c r="AE872" s="162"/>
      <c r="AF872" s="159"/>
      <c r="AG872" s="159"/>
      <c r="AH872" s="160"/>
      <c r="AI872" s="159"/>
      <c r="AJ872" s="159"/>
      <c r="AK872" s="159"/>
      <c r="AL872" s="160"/>
      <c r="AM872" s="159"/>
      <c r="AN872" s="159"/>
      <c r="AO872" s="159"/>
      <c r="AP872" s="44"/>
      <c r="AQ872" s="159"/>
      <c r="AR872" s="159"/>
      <c r="AS872" s="159"/>
      <c r="AT872" s="44"/>
      <c r="AU872" s="159"/>
      <c r="AV872" s="159"/>
      <c r="AW872" s="159"/>
      <c r="AX872" s="44"/>
      <c r="AY872" s="243"/>
      <c r="BA872" s="29"/>
      <c r="BB872" s="40"/>
      <c r="BC872" s="35"/>
      <c r="BD872" s="35"/>
      <c r="BE872" s="35"/>
      <c r="BF872" s="35"/>
      <c r="BG872" s="35"/>
      <c r="BH872" s="35"/>
      <c r="BI872" s="35"/>
      <c r="BJ872" s="35"/>
      <c r="BK872" s="35"/>
      <c r="BL872" s="35"/>
      <c r="BM872" s="35"/>
      <c r="BN872" s="35"/>
      <c r="BO872" s="35"/>
      <c r="BP872" s="44"/>
      <c r="BQ872" s="44"/>
      <c r="BR872" s="44"/>
      <c r="BS872" s="44"/>
      <c r="BT872" s="44"/>
      <c r="BU872" s="159"/>
      <c r="BV872" s="159"/>
      <c r="BW872" s="159"/>
      <c r="BX872" s="35"/>
      <c r="BY872" s="35"/>
      <c r="BZ872" s="35"/>
      <c r="CA872" s="35"/>
      <c r="CB872" s="35"/>
      <c r="CC872" s="3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M872" s="35"/>
      <c r="EN872" s="35"/>
      <c r="EO872" s="35"/>
      <c r="EP872" s="35"/>
      <c r="EQ872" s="35"/>
      <c r="ER872" s="35"/>
      <c r="ES872" s="35"/>
      <c r="ET872" s="35"/>
      <c r="EU872" s="35"/>
      <c r="EV872" s="35"/>
      <c r="EW872" s="35"/>
      <c r="EX872" s="35"/>
      <c r="EY872" s="35"/>
      <c r="EZ872" s="35"/>
      <c r="FA872" s="35"/>
      <c r="FB872" s="35"/>
      <c r="FC872" s="35"/>
      <c r="FD872" s="35"/>
      <c r="FE872" s="35"/>
      <c r="FF872" s="35"/>
      <c r="FG872" s="35"/>
      <c r="FH872" s="35"/>
      <c r="FI872" s="35"/>
      <c r="FJ872" s="35"/>
      <c r="FK872" s="35"/>
      <c r="FL872" s="35"/>
      <c r="FM872" s="35"/>
      <c r="FN872" s="35"/>
      <c r="FO872" s="35"/>
      <c r="FP872" s="35"/>
      <c r="FQ872" s="35"/>
      <c r="FR872" s="35"/>
      <c r="FS872" s="35"/>
      <c r="FT872" s="35"/>
      <c r="FU872" s="35"/>
      <c r="FV872" s="35"/>
      <c r="FW872" s="35"/>
      <c r="FX872" s="35"/>
      <c r="FY872" s="35"/>
      <c r="FZ872" s="35"/>
      <c r="GA872" s="35"/>
      <c r="GB872" s="35"/>
      <c r="GC872" s="35"/>
      <c r="GD872" s="35"/>
      <c r="GE872" s="35"/>
      <c r="GF872" s="35"/>
      <c r="GG872" s="35"/>
      <c r="GH872" s="35"/>
      <c r="GI872" s="35"/>
      <c r="GJ872" s="35"/>
      <c r="GK872" s="35"/>
      <c r="GL872" s="35"/>
      <c r="GM872" s="35"/>
      <c r="GN872" s="35"/>
      <c r="GO872" s="35"/>
      <c r="GP872" s="35"/>
      <c r="GQ872" s="35"/>
      <c r="GR872" s="35"/>
      <c r="GS872" s="35"/>
      <c r="GT872" s="35"/>
      <c r="GU872" s="35"/>
      <c r="GV872" s="35"/>
      <c r="GW872" s="35"/>
      <c r="GX872" s="35"/>
      <c r="GY872" s="35"/>
      <c r="GZ872" s="35"/>
      <c r="HA872" s="35"/>
    </row>
    <row r="873" spans="1:209" s="39" customFormat="1" x14ac:dyDescent="0.25">
      <c r="A873" s="127"/>
      <c r="B873" s="150"/>
      <c r="C873" s="150"/>
      <c r="D873" s="151"/>
      <c r="E873" s="151"/>
      <c r="F873" s="151"/>
      <c r="G873" s="151"/>
      <c r="H873" s="151"/>
      <c r="I873" s="150"/>
      <c r="J873" s="127"/>
      <c r="K873" s="127"/>
      <c r="L873" s="154"/>
      <c r="M873" s="154"/>
      <c r="N873" s="154"/>
      <c r="O873" s="156"/>
      <c r="P873" s="156"/>
      <c r="Q873" s="157"/>
      <c r="R873" s="154"/>
      <c r="S873" s="154"/>
      <c r="T873" s="154"/>
      <c r="U873" s="156"/>
      <c r="V873" s="156"/>
      <c r="W873" s="127"/>
      <c r="X873" s="154"/>
      <c r="Y873" s="154"/>
      <c r="Z873" s="154"/>
      <c r="AA873" s="156"/>
      <c r="AB873" s="156"/>
      <c r="AC873" s="127"/>
      <c r="AD873" s="127"/>
      <c r="AE873" s="162"/>
      <c r="AF873" s="159"/>
      <c r="AG873" s="159"/>
      <c r="AH873" s="160"/>
      <c r="AI873" s="159"/>
      <c r="AJ873" s="159"/>
      <c r="AK873" s="159"/>
      <c r="AL873" s="160"/>
      <c r="AM873" s="159"/>
      <c r="AN873" s="159"/>
      <c r="AO873" s="159"/>
      <c r="AP873" s="44"/>
      <c r="AQ873" s="159"/>
      <c r="AR873" s="159"/>
      <c r="AS873" s="159"/>
      <c r="AT873" s="44"/>
      <c r="AU873" s="159"/>
      <c r="AV873" s="159"/>
      <c r="AW873" s="159"/>
      <c r="AX873" s="44"/>
      <c r="AY873" s="243"/>
      <c r="BA873" s="29"/>
      <c r="BB873" s="40"/>
      <c r="BC873" s="35"/>
      <c r="BD873" s="35"/>
      <c r="BE873" s="35"/>
      <c r="BF873" s="35"/>
      <c r="BG873" s="35"/>
      <c r="BH873" s="35"/>
      <c r="BI873" s="35"/>
      <c r="BJ873" s="35"/>
      <c r="BK873" s="35"/>
      <c r="BL873" s="35"/>
      <c r="BM873" s="35"/>
      <c r="BN873" s="35"/>
      <c r="BO873" s="35"/>
      <c r="BP873" s="44"/>
      <c r="BQ873" s="44"/>
      <c r="BR873" s="44"/>
      <c r="BS873" s="44"/>
      <c r="BT873" s="44"/>
      <c r="BU873" s="159"/>
      <c r="BV873" s="159"/>
      <c r="BW873" s="159"/>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5"/>
      <c r="FJ873" s="35"/>
      <c r="FK873" s="35"/>
      <c r="FL873" s="35"/>
      <c r="FM873" s="35"/>
      <c r="FN873" s="35"/>
      <c r="FO873" s="35"/>
      <c r="FP873" s="35"/>
      <c r="FQ873" s="35"/>
      <c r="FR873" s="35"/>
      <c r="FS873" s="35"/>
      <c r="FT873" s="35"/>
      <c r="FU873" s="35"/>
      <c r="FV873" s="35"/>
      <c r="FW873" s="35"/>
      <c r="FX873" s="35"/>
      <c r="FY873" s="35"/>
      <c r="FZ873" s="35"/>
      <c r="GA873" s="35"/>
      <c r="GB873" s="35"/>
      <c r="GC873" s="35"/>
      <c r="GD873" s="35"/>
      <c r="GE873" s="35"/>
      <c r="GF873" s="35"/>
      <c r="GG873" s="35"/>
      <c r="GH873" s="35"/>
      <c r="GI873" s="35"/>
      <c r="GJ873" s="35"/>
      <c r="GK873" s="35"/>
      <c r="GL873" s="35"/>
      <c r="GM873" s="35"/>
      <c r="GN873" s="35"/>
      <c r="GO873" s="35"/>
      <c r="GP873" s="35"/>
      <c r="GQ873" s="35"/>
      <c r="GR873" s="35"/>
      <c r="GS873" s="35"/>
      <c r="GT873" s="35"/>
      <c r="GU873" s="35"/>
      <c r="GV873" s="35"/>
      <c r="GW873" s="35"/>
      <c r="GX873" s="35"/>
      <c r="GY873" s="35"/>
      <c r="GZ873" s="35"/>
      <c r="HA873" s="35"/>
    </row>
    <row r="874" spans="1:209" s="39" customFormat="1" x14ac:dyDescent="0.25">
      <c r="A874" s="127"/>
      <c r="B874" s="150"/>
      <c r="C874" s="150"/>
      <c r="D874" s="151"/>
      <c r="E874" s="151"/>
      <c r="F874" s="151"/>
      <c r="G874" s="151"/>
      <c r="H874" s="151"/>
      <c r="I874" s="150"/>
      <c r="J874" s="127"/>
      <c r="K874" s="127"/>
      <c r="L874" s="154"/>
      <c r="M874" s="154"/>
      <c r="N874" s="154"/>
      <c r="O874" s="156"/>
      <c r="P874" s="156"/>
      <c r="Q874" s="157"/>
      <c r="R874" s="154"/>
      <c r="S874" s="154"/>
      <c r="T874" s="154"/>
      <c r="U874" s="156"/>
      <c r="V874" s="156"/>
      <c r="W874" s="127"/>
      <c r="X874" s="154"/>
      <c r="Y874" s="154"/>
      <c r="Z874" s="154"/>
      <c r="AA874" s="156"/>
      <c r="AB874" s="156"/>
      <c r="AC874" s="127"/>
      <c r="AD874" s="127"/>
      <c r="AE874" s="162"/>
      <c r="AF874" s="159"/>
      <c r="AG874" s="159"/>
      <c r="AH874" s="160"/>
      <c r="AI874" s="159"/>
      <c r="AJ874" s="159"/>
      <c r="AK874" s="159"/>
      <c r="AL874" s="160"/>
      <c r="AM874" s="159"/>
      <c r="AN874" s="159"/>
      <c r="AO874" s="159"/>
      <c r="AP874" s="44"/>
      <c r="AQ874" s="159"/>
      <c r="AR874" s="159"/>
      <c r="AS874" s="159"/>
      <c r="AT874" s="44"/>
      <c r="AU874" s="159"/>
      <c r="AV874" s="159"/>
      <c r="AW874" s="159"/>
      <c r="AX874" s="44"/>
      <c r="AY874" s="243"/>
      <c r="BA874" s="29"/>
      <c r="BB874" s="40"/>
      <c r="BC874" s="35"/>
      <c r="BD874" s="35"/>
      <c r="BE874" s="35"/>
      <c r="BF874" s="35"/>
      <c r="BG874" s="35"/>
      <c r="BH874" s="35"/>
      <c r="BI874" s="35"/>
      <c r="BJ874" s="35"/>
      <c r="BK874" s="35"/>
      <c r="BL874" s="35"/>
      <c r="BM874" s="35"/>
      <c r="BN874" s="35"/>
      <c r="BO874" s="35"/>
      <c r="BP874" s="44"/>
      <c r="BQ874" s="44"/>
      <c r="BR874" s="44"/>
      <c r="BS874" s="44"/>
      <c r="BT874" s="44"/>
      <c r="BU874" s="159"/>
      <c r="BV874" s="159"/>
      <c r="BW874" s="159"/>
      <c r="BX874" s="35"/>
      <c r="BY874" s="35"/>
      <c r="BZ874" s="35"/>
      <c r="CA874" s="35"/>
      <c r="CB874" s="35"/>
      <c r="CC874" s="3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5"/>
      <c r="ER874" s="35"/>
      <c r="ES874" s="35"/>
      <c r="ET874" s="35"/>
      <c r="EU874" s="35"/>
      <c r="EV874" s="35"/>
      <c r="EW874" s="35"/>
      <c r="EX874" s="35"/>
      <c r="EY874" s="35"/>
      <c r="EZ874" s="35"/>
      <c r="FA874" s="35"/>
      <c r="FB874" s="35"/>
      <c r="FC874" s="35"/>
      <c r="FD874" s="35"/>
      <c r="FE874" s="35"/>
      <c r="FF874" s="35"/>
      <c r="FG874" s="35"/>
      <c r="FH874" s="35"/>
      <c r="FI874" s="35"/>
      <c r="FJ874" s="35"/>
      <c r="FK874" s="35"/>
      <c r="FL874" s="35"/>
      <c r="FM874" s="35"/>
      <c r="FN874" s="35"/>
      <c r="FO874" s="35"/>
      <c r="FP874" s="35"/>
      <c r="FQ874" s="35"/>
      <c r="FR874" s="35"/>
      <c r="FS874" s="35"/>
      <c r="FT874" s="35"/>
      <c r="FU874" s="35"/>
      <c r="FV874" s="35"/>
      <c r="FW874" s="35"/>
      <c r="FX874" s="35"/>
      <c r="FY874" s="35"/>
      <c r="FZ874" s="35"/>
      <c r="GA874" s="35"/>
      <c r="GB874" s="35"/>
      <c r="GC874" s="35"/>
      <c r="GD874" s="35"/>
      <c r="GE874" s="35"/>
      <c r="GF874" s="35"/>
      <c r="GG874" s="35"/>
      <c r="GH874" s="35"/>
      <c r="GI874" s="35"/>
      <c r="GJ874" s="35"/>
      <c r="GK874" s="35"/>
      <c r="GL874" s="35"/>
      <c r="GM874" s="35"/>
      <c r="GN874" s="35"/>
      <c r="GO874" s="35"/>
      <c r="GP874" s="35"/>
      <c r="GQ874" s="35"/>
      <c r="GR874" s="35"/>
      <c r="GS874" s="35"/>
      <c r="GT874" s="35"/>
      <c r="GU874" s="35"/>
      <c r="GV874" s="35"/>
      <c r="GW874" s="35"/>
      <c r="GX874" s="35"/>
      <c r="GY874" s="35"/>
      <c r="GZ874" s="35"/>
      <c r="HA874" s="35"/>
    </row>
    <row r="875" spans="1:209" s="39" customFormat="1" x14ac:dyDescent="0.25">
      <c r="A875" s="127"/>
      <c r="B875" s="150"/>
      <c r="C875" s="150"/>
      <c r="D875" s="151"/>
      <c r="E875" s="151"/>
      <c r="F875" s="151"/>
      <c r="G875" s="151"/>
      <c r="H875" s="151"/>
      <c r="I875" s="150"/>
      <c r="J875" s="127"/>
      <c r="K875" s="127"/>
      <c r="L875" s="154"/>
      <c r="M875" s="154"/>
      <c r="N875" s="154"/>
      <c r="O875" s="156"/>
      <c r="P875" s="156"/>
      <c r="Q875" s="157"/>
      <c r="R875" s="154"/>
      <c r="S875" s="154"/>
      <c r="T875" s="154"/>
      <c r="U875" s="156"/>
      <c r="V875" s="156"/>
      <c r="W875" s="127"/>
      <c r="X875" s="154"/>
      <c r="Y875" s="154"/>
      <c r="Z875" s="154"/>
      <c r="AA875" s="156"/>
      <c r="AB875" s="156"/>
      <c r="AC875" s="127"/>
      <c r="AD875" s="127"/>
      <c r="AE875" s="162"/>
      <c r="AF875" s="159"/>
      <c r="AG875" s="159"/>
      <c r="AH875" s="160"/>
      <c r="AI875" s="159"/>
      <c r="AJ875" s="159"/>
      <c r="AK875" s="159"/>
      <c r="AL875" s="160"/>
      <c r="AM875" s="159"/>
      <c r="AN875" s="159"/>
      <c r="AO875" s="159"/>
      <c r="AP875" s="44"/>
      <c r="AQ875" s="159"/>
      <c r="AR875" s="159"/>
      <c r="AS875" s="159"/>
      <c r="AT875" s="44"/>
      <c r="AU875" s="159"/>
      <c r="AV875" s="159"/>
      <c r="AW875" s="159"/>
      <c r="AX875" s="44"/>
      <c r="AY875" s="243"/>
      <c r="BA875" s="29"/>
      <c r="BB875" s="40"/>
      <c r="BC875" s="35"/>
      <c r="BD875" s="35"/>
      <c r="BE875" s="35"/>
      <c r="BF875" s="35"/>
      <c r="BG875" s="35"/>
      <c r="BH875" s="35"/>
      <c r="BI875" s="35"/>
      <c r="BJ875" s="35"/>
      <c r="BK875" s="35"/>
      <c r="BL875" s="35"/>
      <c r="BM875" s="35"/>
      <c r="BN875" s="35"/>
      <c r="BO875" s="35"/>
      <c r="BP875" s="44"/>
      <c r="BQ875" s="44"/>
      <c r="BR875" s="44"/>
      <c r="BS875" s="44"/>
      <c r="BT875" s="44"/>
      <c r="BU875" s="159"/>
      <c r="BV875" s="159"/>
      <c r="BW875" s="159"/>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5"/>
      <c r="FO875" s="35"/>
      <c r="FP875" s="35"/>
      <c r="FQ875" s="35"/>
      <c r="FR875" s="35"/>
      <c r="FS875" s="35"/>
      <c r="FT875" s="35"/>
      <c r="FU875" s="35"/>
      <c r="FV875" s="35"/>
      <c r="FW875" s="35"/>
      <c r="FX875" s="35"/>
      <c r="FY875" s="35"/>
      <c r="FZ875" s="35"/>
      <c r="GA875" s="35"/>
      <c r="GB875" s="35"/>
      <c r="GC875" s="35"/>
      <c r="GD875" s="35"/>
      <c r="GE875" s="35"/>
      <c r="GF875" s="35"/>
      <c r="GG875" s="35"/>
      <c r="GH875" s="35"/>
      <c r="GI875" s="35"/>
      <c r="GJ875" s="35"/>
      <c r="GK875" s="35"/>
      <c r="GL875" s="35"/>
      <c r="GM875" s="35"/>
      <c r="GN875" s="35"/>
      <c r="GO875" s="35"/>
      <c r="GP875" s="35"/>
      <c r="GQ875" s="35"/>
      <c r="GR875" s="35"/>
      <c r="GS875" s="35"/>
      <c r="GT875" s="35"/>
      <c r="GU875" s="35"/>
      <c r="GV875" s="35"/>
      <c r="GW875" s="35"/>
      <c r="GX875" s="35"/>
      <c r="GY875" s="35"/>
      <c r="GZ875" s="35"/>
      <c r="HA875" s="35"/>
    </row>
    <row r="876" spans="1:209" s="39" customFormat="1" x14ac:dyDescent="0.25">
      <c r="A876" s="127"/>
      <c r="B876" s="150"/>
      <c r="C876" s="150"/>
      <c r="D876" s="151"/>
      <c r="E876" s="151"/>
      <c r="F876" s="151"/>
      <c r="G876" s="151"/>
      <c r="H876" s="151"/>
      <c r="I876" s="150"/>
      <c r="J876" s="127"/>
      <c r="K876" s="127"/>
      <c r="L876" s="154"/>
      <c r="M876" s="154"/>
      <c r="N876" s="154"/>
      <c r="O876" s="156"/>
      <c r="P876" s="156"/>
      <c r="Q876" s="157"/>
      <c r="R876" s="154"/>
      <c r="S876" s="154"/>
      <c r="T876" s="154"/>
      <c r="U876" s="156"/>
      <c r="V876" s="156"/>
      <c r="W876" s="127"/>
      <c r="X876" s="154"/>
      <c r="Y876" s="154"/>
      <c r="Z876" s="154"/>
      <c r="AA876" s="156"/>
      <c r="AB876" s="156"/>
      <c r="AC876" s="127"/>
      <c r="AD876" s="127"/>
      <c r="AE876" s="162"/>
      <c r="AF876" s="159"/>
      <c r="AG876" s="159"/>
      <c r="AH876" s="160"/>
      <c r="AI876" s="159"/>
      <c r="AJ876" s="159"/>
      <c r="AK876" s="159"/>
      <c r="AL876" s="160"/>
      <c r="AM876" s="159"/>
      <c r="AN876" s="159"/>
      <c r="AO876" s="159"/>
      <c r="AP876" s="44"/>
      <c r="AQ876" s="159"/>
      <c r="AR876" s="159"/>
      <c r="AS876" s="159"/>
      <c r="AT876" s="44"/>
      <c r="AU876" s="159"/>
      <c r="AV876" s="159"/>
      <c r="AW876" s="159"/>
      <c r="AX876" s="44"/>
      <c r="AY876" s="243"/>
      <c r="BA876" s="29"/>
      <c r="BB876" s="40"/>
      <c r="BC876" s="35"/>
      <c r="BD876" s="35"/>
      <c r="BE876" s="35"/>
      <c r="BF876" s="35"/>
      <c r="BG876" s="35"/>
      <c r="BH876" s="35"/>
      <c r="BI876" s="35"/>
      <c r="BJ876" s="35"/>
      <c r="BK876" s="35"/>
      <c r="BL876" s="35"/>
      <c r="BM876" s="35"/>
      <c r="BN876" s="35"/>
      <c r="BO876" s="35"/>
      <c r="BP876" s="44"/>
      <c r="BQ876" s="44"/>
      <c r="BR876" s="44"/>
      <c r="BS876" s="44"/>
      <c r="BT876" s="44"/>
      <c r="BU876" s="159"/>
      <c r="BV876" s="159"/>
      <c r="BW876" s="159"/>
      <c r="BX876" s="35"/>
      <c r="BY876" s="35"/>
      <c r="BZ876" s="35"/>
      <c r="CA876" s="35"/>
      <c r="CB876" s="35"/>
      <c r="CC876" s="3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5"/>
      <c r="EK876" s="35"/>
      <c r="EL876" s="35"/>
      <c r="EM876" s="35"/>
      <c r="EN876" s="35"/>
      <c r="EO876" s="35"/>
      <c r="EP876" s="35"/>
      <c r="EQ876" s="35"/>
      <c r="ER876" s="35"/>
      <c r="ES876" s="35"/>
      <c r="ET876" s="35"/>
      <c r="EU876" s="35"/>
      <c r="EV876" s="35"/>
      <c r="EW876" s="35"/>
      <c r="EX876" s="35"/>
      <c r="EY876" s="35"/>
      <c r="EZ876" s="35"/>
      <c r="FA876" s="35"/>
      <c r="FB876" s="35"/>
      <c r="FC876" s="35"/>
      <c r="FD876" s="35"/>
      <c r="FE876" s="35"/>
      <c r="FF876" s="35"/>
      <c r="FG876" s="35"/>
      <c r="FH876" s="35"/>
      <c r="FI876" s="35"/>
      <c r="FJ876" s="35"/>
      <c r="FK876" s="35"/>
      <c r="FL876" s="35"/>
      <c r="FM876" s="35"/>
      <c r="FN876" s="35"/>
      <c r="FO876" s="35"/>
      <c r="FP876" s="35"/>
      <c r="FQ876" s="35"/>
      <c r="FR876" s="35"/>
      <c r="FS876" s="35"/>
      <c r="FT876" s="35"/>
      <c r="FU876" s="35"/>
      <c r="FV876" s="35"/>
      <c r="FW876" s="35"/>
      <c r="FX876" s="35"/>
      <c r="FY876" s="35"/>
      <c r="FZ876" s="35"/>
      <c r="GA876" s="35"/>
      <c r="GB876" s="35"/>
      <c r="GC876" s="35"/>
      <c r="GD876" s="35"/>
      <c r="GE876" s="35"/>
      <c r="GF876" s="35"/>
      <c r="GG876" s="35"/>
      <c r="GH876" s="35"/>
      <c r="GI876" s="35"/>
      <c r="GJ876" s="35"/>
      <c r="GK876" s="35"/>
      <c r="GL876" s="35"/>
      <c r="GM876" s="35"/>
      <c r="GN876" s="35"/>
      <c r="GO876" s="35"/>
      <c r="GP876" s="35"/>
      <c r="GQ876" s="35"/>
      <c r="GR876" s="35"/>
      <c r="GS876" s="35"/>
      <c r="GT876" s="35"/>
      <c r="GU876" s="35"/>
      <c r="GV876" s="35"/>
      <c r="GW876" s="35"/>
      <c r="GX876" s="35"/>
      <c r="GY876" s="35"/>
      <c r="GZ876" s="35"/>
      <c r="HA876" s="35"/>
    </row>
    <row r="877" spans="1:209" s="39" customFormat="1" x14ac:dyDescent="0.25">
      <c r="A877" s="127"/>
      <c r="B877" s="150"/>
      <c r="C877" s="150"/>
      <c r="D877" s="151"/>
      <c r="E877" s="151"/>
      <c r="F877" s="151"/>
      <c r="G877" s="151"/>
      <c r="H877" s="151"/>
      <c r="I877" s="150"/>
      <c r="J877" s="127"/>
      <c r="K877" s="127"/>
      <c r="L877" s="154"/>
      <c r="M877" s="154"/>
      <c r="N877" s="154"/>
      <c r="O877" s="156"/>
      <c r="P877" s="156"/>
      <c r="Q877" s="157"/>
      <c r="R877" s="154"/>
      <c r="S877" s="154"/>
      <c r="T877" s="154"/>
      <c r="U877" s="156"/>
      <c r="V877" s="156"/>
      <c r="W877" s="127"/>
      <c r="X877" s="154"/>
      <c r="Y877" s="154"/>
      <c r="Z877" s="154"/>
      <c r="AA877" s="156"/>
      <c r="AB877" s="156"/>
      <c r="AC877" s="127"/>
      <c r="AD877" s="127"/>
      <c r="AE877" s="162"/>
      <c r="AF877" s="159"/>
      <c r="AG877" s="159"/>
      <c r="AH877" s="160"/>
      <c r="AI877" s="159"/>
      <c r="AJ877" s="159"/>
      <c r="AK877" s="159"/>
      <c r="AL877" s="160"/>
      <c r="AM877" s="159"/>
      <c r="AN877" s="159"/>
      <c r="AO877" s="159"/>
      <c r="AP877" s="44"/>
      <c r="AQ877" s="159"/>
      <c r="AR877" s="159"/>
      <c r="AS877" s="159"/>
      <c r="AT877" s="44"/>
      <c r="AU877" s="159"/>
      <c r="AV877" s="159"/>
      <c r="AW877" s="159"/>
      <c r="AX877" s="44"/>
      <c r="AY877" s="243"/>
      <c r="BA877" s="29"/>
      <c r="BB877" s="40"/>
      <c r="BC877" s="35"/>
      <c r="BD877" s="35"/>
      <c r="BE877" s="35"/>
      <c r="BF877" s="35"/>
      <c r="BG877" s="35"/>
      <c r="BH877" s="35"/>
      <c r="BI877" s="35"/>
      <c r="BJ877" s="35"/>
      <c r="BK877" s="35"/>
      <c r="BL877" s="35"/>
      <c r="BM877" s="35"/>
      <c r="BN877" s="35"/>
      <c r="BO877" s="35"/>
      <c r="BP877" s="44"/>
      <c r="BQ877" s="44"/>
      <c r="BR877" s="44"/>
      <c r="BS877" s="44"/>
      <c r="BT877" s="44"/>
      <c r="BU877" s="159"/>
      <c r="BV877" s="159"/>
      <c r="BW877" s="159"/>
      <c r="BX877" s="35"/>
      <c r="BY877" s="35"/>
      <c r="BZ877" s="35"/>
      <c r="CA877" s="35"/>
      <c r="CB877" s="35"/>
      <c r="CC877" s="3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5"/>
      <c r="ER877" s="35"/>
      <c r="ES877" s="35"/>
      <c r="ET877" s="35"/>
      <c r="EU877" s="35"/>
      <c r="EV877" s="35"/>
      <c r="EW877" s="35"/>
      <c r="EX877" s="35"/>
      <c r="EY877" s="35"/>
      <c r="EZ877" s="35"/>
      <c r="FA877" s="35"/>
      <c r="FB877" s="35"/>
      <c r="FC877" s="35"/>
      <c r="FD877" s="35"/>
      <c r="FE877" s="35"/>
      <c r="FF877" s="35"/>
      <c r="FG877" s="35"/>
      <c r="FH877" s="35"/>
      <c r="FI877" s="35"/>
      <c r="FJ877" s="35"/>
      <c r="FK877" s="35"/>
      <c r="FL877" s="35"/>
      <c r="FM877" s="35"/>
      <c r="FN877" s="35"/>
      <c r="FO877" s="35"/>
      <c r="FP877" s="35"/>
      <c r="FQ877" s="35"/>
      <c r="FR877" s="35"/>
      <c r="FS877" s="35"/>
      <c r="FT877" s="35"/>
      <c r="FU877" s="35"/>
      <c r="FV877" s="35"/>
      <c r="FW877" s="35"/>
      <c r="FX877" s="35"/>
      <c r="FY877" s="35"/>
      <c r="FZ877" s="35"/>
      <c r="GA877" s="35"/>
      <c r="GB877" s="35"/>
      <c r="GC877" s="35"/>
      <c r="GD877" s="35"/>
      <c r="GE877" s="35"/>
      <c r="GF877" s="35"/>
      <c r="GG877" s="35"/>
      <c r="GH877" s="35"/>
      <c r="GI877" s="35"/>
      <c r="GJ877" s="35"/>
      <c r="GK877" s="35"/>
      <c r="GL877" s="35"/>
      <c r="GM877" s="35"/>
      <c r="GN877" s="35"/>
      <c r="GO877" s="35"/>
      <c r="GP877" s="35"/>
      <c r="GQ877" s="35"/>
      <c r="GR877" s="35"/>
      <c r="GS877" s="35"/>
      <c r="GT877" s="35"/>
      <c r="GU877" s="35"/>
      <c r="GV877" s="35"/>
      <c r="GW877" s="35"/>
      <c r="GX877" s="35"/>
      <c r="GY877" s="35"/>
      <c r="GZ877" s="35"/>
      <c r="HA877" s="35"/>
    </row>
    <row r="878" spans="1:209" s="39" customFormat="1" x14ac:dyDescent="0.25">
      <c r="A878" s="127"/>
      <c r="B878" s="150"/>
      <c r="C878" s="150"/>
      <c r="D878" s="151"/>
      <c r="E878" s="151"/>
      <c r="F878" s="151"/>
      <c r="G878" s="151"/>
      <c r="H878" s="151"/>
      <c r="I878" s="150"/>
      <c r="J878" s="127"/>
      <c r="K878" s="127"/>
      <c r="L878" s="154"/>
      <c r="M878" s="154"/>
      <c r="N878" s="154"/>
      <c r="O878" s="156"/>
      <c r="P878" s="156"/>
      <c r="Q878" s="157"/>
      <c r="R878" s="154"/>
      <c r="S878" s="154"/>
      <c r="T878" s="154"/>
      <c r="U878" s="156"/>
      <c r="V878" s="156"/>
      <c r="W878" s="127"/>
      <c r="X878" s="154"/>
      <c r="Y878" s="154"/>
      <c r="Z878" s="154"/>
      <c r="AA878" s="156"/>
      <c r="AB878" s="156"/>
      <c r="AC878" s="127"/>
      <c r="AD878" s="127"/>
      <c r="AE878" s="162"/>
      <c r="AF878" s="159"/>
      <c r="AG878" s="159"/>
      <c r="AH878" s="160"/>
      <c r="AI878" s="159"/>
      <c r="AJ878" s="159"/>
      <c r="AK878" s="159"/>
      <c r="AL878" s="160"/>
      <c r="AM878" s="159"/>
      <c r="AN878" s="159"/>
      <c r="AO878" s="159"/>
      <c r="AP878" s="44"/>
      <c r="AQ878" s="159"/>
      <c r="AR878" s="159"/>
      <c r="AS878" s="159"/>
      <c r="AT878" s="44"/>
      <c r="AU878" s="159"/>
      <c r="AV878" s="159"/>
      <c r="AW878" s="159"/>
      <c r="AX878" s="44"/>
      <c r="AY878" s="243"/>
      <c r="BA878" s="29"/>
      <c r="BB878" s="40"/>
      <c r="BC878" s="35"/>
      <c r="BD878" s="35"/>
      <c r="BE878" s="35"/>
      <c r="BF878" s="35"/>
      <c r="BG878" s="35"/>
      <c r="BH878" s="35"/>
      <c r="BI878" s="35"/>
      <c r="BJ878" s="35"/>
      <c r="BK878" s="35"/>
      <c r="BL878" s="35"/>
      <c r="BM878" s="35"/>
      <c r="BN878" s="35"/>
      <c r="BO878" s="35"/>
      <c r="BP878" s="44"/>
      <c r="BQ878" s="44"/>
      <c r="BR878" s="44"/>
      <c r="BS878" s="44"/>
      <c r="BT878" s="44"/>
      <c r="BU878" s="159"/>
      <c r="BV878" s="159"/>
      <c r="BW878" s="159"/>
      <c r="BX878" s="35"/>
      <c r="BY878" s="35"/>
      <c r="BZ878" s="35"/>
      <c r="CA878" s="35"/>
      <c r="CB878" s="35"/>
      <c r="CC878" s="3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c r="DN878" s="35"/>
      <c r="DO878" s="35"/>
      <c r="DP878" s="35"/>
      <c r="DQ878" s="35"/>
      <c r="DR878" s="35"/>
      <c r="DS878" s="35"/>
      <c r="DT878" s="35"/>
      <c r="DU878" s="35"/>
      <c r="DV878" s="35"/>
      <c r="DW878" s="35"/>
      <c r="DX878" s="35"/>
      <c r="DY878" s="35"/>
      <c r="DZ878" s="35"/>
      <c r="EA878" s="35"/>
      <c r="EB878" s="35"/>
      <c r="EC878" s="35"/>
      <c r="ED878" s="35"/>
      <c r="EE878" s="35"/>
      <c r="EF878" s="35"/>
      <c r="EG878" s="35"/>
      <c r="EH878" s="35"/>
      <c r="EI878" s="35"/>
      <c r="EJ878" s="35"/>
      <c r="EK878" s="35"/>
      <c r="EL878" s="35"/>
      <c r="EM878" s="35"/>
      <c r="EN878" s="35"/>
      <c r="EO878" s="35"/>
      <c r="EP878" s="35"/>
      <c r="EQ878" s="35"/>
      <c r="ER878" s="35"/>
      <c r="ES878" s="35"/>
      <c r="ET878" s="35"/>
      <c r="EU878" s="35"/>
      <c r="EV878" s="35"/>
      <c r="EW878" s="35"/>
      <c r="EX878" s="35"/>
      <c r="EY878" s="35"/>
      <c r="EZ878" s="35"/>
      <c r="FA878" s="35"/>
      <c r="FB878" s="35"/>
      <c r="FC878" s="35"/>
      <c r="FD878" s="35"/>
      <c r="FE878" s="35"/>
      <c r="FF878" s="35"/>
      <c r="FG878" s="35"/>
      <c r="FH878" s="35"/>
      <c r="FI878" s="35"/>
      <c r="FJ878" s="35"/>
      <c r="FK878" s="35"/>
      <c r="FL878" s="35"/>
      <c r="FM878" s="35"/>
      <c r="FN878" s="35"/>
      <c r="FO878" s="35"/>
      <c r="FP878" s="35"/>
      <c r="FQ878" s="35"/>
      <c r="FR878" s="35"/>
      <c r="FS878" s="35"/>
      <c r="FT878" s="35"/>
      <c r="FU878" s="35"/>
      <c r="FV878" s="35"/>
      <c r="FW878" s="35"/>
      <c r="FX878" s="35"/>
      <c r="FY878" s="35"/>
      <c r="FZ878" s="35"/>
      <c r="GA878" s="35"/>
      <c r="GB878" s="35"/>
      <c r="GC878" s="35"/>
      <c r="GD878" s="35"/>
      <c r="GE878" s="35"/>
      <c r="GF878" s="35"/>
      <c r="GG878" s="35"/>
      <c r="GH878" s="35"/>
      <c r="GI878" s="35"/>
      <c r="GJ878" s="35"/>
      <c r="GK878" s="35"/>
      <c r="GL878" s="35"/>
      <c r="GM878" s="35"/>
      <c r="GN878" s="35"/>
      <c r="GO878" s="35"/>
      <c r="GP878" s="35"/>
      <c r="GQ878" s="35"/>
      <c r="GR878" s="35"/>
      <c r="GS878" s="35"/>
      <c r="GT878" s="35"/>
      <c r="GU878" s="35"/>
      <c r="GV878" s="35"/>
      <c r="GW878" s="35"/>
      <c r="GX878" s="35"/>
      <c r="GY878" s="35"/>
      <c r="GZ878" s="35"/>
      <c r="HA878" s="35"/>
    </row>
    <row r="879" spans="1:209" s="39" customFormat="1" x14ac:dyDescent="0.25">
      <c r="A879" s="127"/>
      <c r="B879" s="150"/>
      <c r="C879" s="150"/>
      <c r="D879" s="151"/>
      <c r="E879" s="151"/>
      <c r="F879" s="151"/>
      <c r="G879" s="151"/>
      <c r="H879" s="151"/>
      <c r="I879" s="150"/>
      <c r="J879" s="127"/>
      <c r="K879" s="127"/>
      <c r="L879" s="154"/>
      <c r="M879" s="154"/>
      <c r="N879" s="154"/>
      <c r="O879" s="156"/>
      <c r="P879" s="156"/>
      <c r="Q879" s="157"/>
      <c r="R879" s="154"/>
      <c r="S879" s="154"/>
      <c r="T879" s="154"/>
      <c r="U879" s="156"/>
      <c r="V879" s="156"/>
      <c r="W879" s="127"/>
      <c r="X879" s="154"/>
      <c r="Y879" s="154"/>
      <c r="Z879" s="154"/>
      <c r="AA879" s="156"/>
      <c r="AB879" s="156"/>
      <c r="AC879" s="127"/>
      <c r="AD879" s="127"/>
      <c r="AE879" s="162"/>
      <c r="AF879" s="159"/>
      <c r="AG879" s="159"/>
      <c r="AH879" s="160"/>
      <c r="AI879" s="159"/>
      <c r="AJ879" s="159"/>
      <c r="AK879" s="159"/>
      <c r="AL879" s="160"/>
      <c r="AM879" s="159"/>
      <c r="AN879" s="159"/>
      <c r="AO879" s="159"/>
      <c r="AP879" s="44"/>
      <c r="AQ879" s="159"/>
      <c r="AR879" s="159"/>
      <c r="AS879" s="159"/>
      <c r="AT879" s="44"/>
      <c r="AU879" s="159"/>
      <c r="AV879" s="159"/>
      <c r="AW879" s="159"/>
      <c r="AX879" s="44"/>
      <c r="AY879" s="243"/>
      <c r="BA879" s="29"/>
      <c r="BB879" s="40"/>
      <c r="BC879" s="35"/>
      <c r="BD879" s="35"/>
      <c r="BE879" s="35"/>
      <c r="BF879" s="35"/>
      <c r="BG879" s="35"/>
      <c r="BH879" s="35"/>
      <c r="BI879" s="35"/>
      <c r="BJ879" s="35"/>
      <c r="BK879" s="35"/>
      <c r="BL879" s="35"/>
      <c r="BM879" s="35"/>
      <c r="BN879" s="35"/>
      <c r="BO879" s="35"/>
      <c r="BP879" s="44"/>
      <c r="BQ879" s="44"/>
      <c r="BR879" s="44"/>
      <c r="BS879" s="44"/>
      <c r="BT879" s="44"/>
      <c r="BU879" s="159"/>
      <c r="BV879" s="159"/>
      <c r="BW879" s="159"/>
      <c r="BX879" s="35"/>
      <c r="BY879" s="35"/>
      <c r="BZ879" s="35"/>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5"/>
      <c r="FJ879" s="35"/>
      <c r="FK879" s="35"/>
      <c r="FL879" s="35"/>
      <c r="FM879" s="35"/>
      <c r="FN879" s="35"/>
      <c r="FO879" s="35"/>
      <c r="FP879" s="35"/>
      <c r="FQ879" s="35"/>
      <c r="FR879" s="35"/>
      <c r="FS879" s="35"/>
      <c r="FT879" s="35"/>
      <c r="FU879" s="35"/>
      <c r="FV879" s="35"/>
      <c r="FW879" s="35"/>
      <c r="FX879" s="35"/>
      <c r="FY879" s="35"/>
      <c r="FZ879" s="35"/>
      <c r="GA879" s="35"/>
      <c r="GB879" s="35"/>
      <c r="GC879" s="35"/>
      <c r="GD879" s="35"/>
      <c r="GE879" s="35"/>
      <c r="GF879" s="35"/>
      <c r="GG879" s="35"/>
      <c r="GH879" s="35"/>
      <c r="GI879" s="35"/>
      <c r="GJ879" s="35"/>
      <c r="GK879" s="35"/>
      <c r="GL879" s="35"/>
      <c r="GM879" s="35"/>
      <c r="GN879" s="35"/>
      <c r="GO879" s="35"/>
      <c r="GP879" s="35"/>
      <c r="GQ879" s="35"/>
      <c r="GR879" s="35"/>
      <c r="GS879" s="35"/>
      <c r="GT879" s="35"/>
      <c r="GU879" s="35"/>
      <c r="GV879" s="35"/>
      <c r="GW879" s="35"/>
      <c r="GX879" s="35"/>
      <c r="GY879" s="35"/>
      <c r="GZ879" s="35"/>
      <c r="HA879" s="35"/>
    </row>
    <row r="880" spans="1:209" s="39" customFormat="1" x14ac:dyDescent="0.25">
      <c r="A880" s="127"/>
      <c r="B880" s="150"/>
      <c r="C880" s="150"/>
      <c r="D880" s="151"/>
      <c r="E880" s="151"/>
      <c r="F880" s="151"/>
      <c r="G880" s="151"/>
      <c r="H880" s="151"/>
      <c r="I880" s="150"/>
      <c r="J880" s="127"/>
      <c r="K880" s="127"/>
      <c r="L880" s="154"/>
      <c r="M880" s="154"/>
      <c r="N880" s="154"/>
      <c r="O880" s="156"/>
      <c r="P880" s="156"/>
      <c r="Q880" s="157"/>
      <c r="R880" s="154"/>
      <c r="S880" s="154"/>
      <c r="T880" s="154"/>
      <c r="U880" s="156"/>
      <c r="V880" s="156"/>
      <c r="W880" s="127"/>
      <c r="X880" s="154"/>
      <c r="Y880" s="154"/>
      <c r="Z880" s="154"/>
      <c r="AA880" s="156"/>
      <c r="AB880" s="156"/>
      <c r="AC880" s="127"/>
      <c r="AD880" s="127"/>
      <c r="AE880" s="162"/>
      <c r="AF880" s="159"/>
      <c r="AG880" s="159"/>
      <c r="AH880" s="160"/>
      <c r="AI880" s="159"/>
      <c r="AJ880" s="159"/>
      <c r="AK880" s="159"/>
      <c r="AL880" s="160"/>
      <c r="AM880" s="159"/>
      <c r="AN880" s="159"/>
      <c r="AO880" s="159"/>
      <c r="AP880" s="44"/>
      <c r="AQ880" s="159"/>
      <c r="AR880" s="159"/>
      <c r="AS880" s="159"/>
      <c r="AT880" s="44"/>
      <c r="AU880" s="159"/>
      <c r="AV880" s="159"/>
      <c r="AW880" s="159"/>
      <c r="AX880" s="44"/>
      <c r="AY880" s="243"/>
      <c r="BA880" s="29"/>
      <c r="BB880" s="40"/>
      <c r="BC880" s="35"/>
      <c r="BD880" s="35"/>
      <c r="BE880" s="35"/>
      <c r="BF880" s="35"/>
      <c r="BG880" s="35"/>
      <c r="BH880" s="35"/>
      <c r="BI880" s="35"/>
      <c r="BJ880" s="35"/>
      <c r="BK880" s="35"/>
      <c r="BL880" s="35"/>
      <c r="BM880" s="35"/>
      <c r="BN880" s="35"/>
      <c r="BO880" s="35"/>
      <c r="BP880" s="44"/>
      <c r="BQ880" s="44"/>
      <c r="BR880" s="44"/>
      <c r="BS880" s="44"/>
      <c r="BT880" s="44"/>
      <c r="BU880" s="159"/>
      <c r="BV880" s="159"/>
      <c r="BW880" s="159"/>
      <c r="BX880" s="35"/>
      <c r="BY880" s="35"/>
      <c r="BZ880" s="35"/>
      <c r="CA880" s="35"/>
      <c r="CB880" s="35"/>
      <c r="CC880" s="3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c r="DN880" s="35"/>
      <c r="DO880" s="35"/>
      <c r="DP880" s="35"/>
      <c r="DQ880" s="35"/>
      <c r="DR880" s="35"/>
      <c r="DS880" s="35"/>
      <c r="DT880" s="35"/>
      <c r="DU880" s="35"/>
      <c r="DV880" s="35"/>
      <c r="DW880" s="35"/>
      <c r="DX880" s="35"/>
      <c r="DY880" s="35"/>
      <c r="DZ880" s="35"/>
      <c r="EA880" s="35"/>
      <c r="EB880" s="35"/>
      <c r="EC880" s="35"/>
      <c r="ED880" s="35"/>
      <c r="EE880" s="35"/>
      <c r="EF880" s="35"/>
      <c r="EG880" s="35"/>
      <c r="EH880" s="35"/>
      <c r="EI880" s="35"/>
      <c r="EJ880" s="35"/>
      <c r="EK880" s="35"/>
      <c r="EL880" s="35"/>
      <c r="EM880" s="35"/>
      <c r="EN880" s="35"/>
      <c r="EO880" s="35"/>
      <c r="EP880" s="35"/>
      <c r="EQ880" s="35"/>
      <c r="ER880" s="35"/>
      <c r="ES880" s="35"/>
      <c r="ET880" s="35"/>
      <c r="EU880" s="35"/>
      <c r="EV880" s="35"/>
      <c r="EW880" s="35"/>
      <c r="EX880" s="35"/>
      <c r="EY880" s="35"/>
      <c r="EZ880" s="35"/>
      <c r="FA880" s="35"/>
      <c r="FB880" s="35"/>
      <c r="FC880" s="35"/>
      <c r="FD880" s="35"/>
      <c r="FE880" s="35"/>
      <c r="FF880" s="35"/>
      <c r="FG880" s="35"/>
      <c r="FH880" s="35"/>
      <c r="FI880" s="35"/>
      <c r="FJ880" s="35"/>
      <c r="FK880" s="35"/>
      <c r="FL880" s="35"/>
      <c r="FM880" s="35"/>
      <c r="FN880" s="35"/>
      <c r="FO880" s="35"/>
      <c r="FP880" s="35"/>
      <c r="FQ880" s="35"/>
      <c r="FR880" s="35"/>
      <c r="FS880" s="35"/>
      <c r="FT880" s="35"/>
      <c r="FU880" s="35"/>
      <c r="FV880" s="35"/>
      <c r="FW880" s="35"/>
      <c r="FX880" s="35"/>
      <c r="FY880" s="35"/>
      <c r="FZ880" s="35"/>
      <c r="GA880" s="35"/>
      <c r="GB880" s="35"/>
      <c r="GC880" s="35"/>
      <c r="GD880" s="35"/>
      <c r="GE880" s="35"/>
      <c r="GF880" s="35"/>
      <c r="GG880" s="35"/>
      <c r="GH880" s="35"/>
      <c r="GI880" s="35"/>
      <c r="GJ880" s="35"/>
      <c r="GK880" s="35"/>
      <c r="GL880" s="35"/>
      <c r="GM880" s="35"/>
      <c r="GN880" s="35"/>
      <c r="GO880" s="35"/>
      <c r="GP880" s="35"/>
      <c r="GQ880" s="35"/>
      <c r="GR880" s="35"/>
      <c r="GS880" s="35"/>
      <c r="GT880" s="35"/>
      <c r="GU880" s="35"/>
      <c r="GV880" s="35"/>
      <c r="GW880" s="35"/>
      <c r="GX880" s="35"/>
      <c r="GY880" s="35"/>
      <c r="GZ880" s="35"/>
      <c r="HA880" s="35"/>
    </row>
    <row r="881" spans="1:209" s="39" customFormat="1" x14ac:dyDescent="0.25">
      <c r="A881" s="127"/>
      <c r="B881" s="150"/>
      <c r="C881" s="150"/>
      <c r="D881" s="151"/>
      <c r="E881" s="151"/>
      <c r="F881" s="151"/>
      <c r="G881" s="151"/>
      <c r="H881" s="151"/>
      <c r="I881" s="150"/>
      <c r="J881" s="127"/>
      <c r="K881" s="127"/>
      <c r="L881" s="154"/>
      <c r="M881" s="154"/>
      <c r="N881" s="154"/>
      <c r="O881" s="156"/>
      <c r="P881" s="156"/>
      <c r="Q881" s="157"/>
      <c r="R881" s="154"/>
      <c r="S881" s="154"/>
      <c r="T881" s="154"/>
      <c r="U881" s="156"/>
      <c r="V881" s="156"/>
      <c r="W881" s="127"/>
      <c r="X881" s="154"/>
      <c r="Y881" s="154"/>
      <c r="Z881" s="154"/>
      <c r="AA881" s="156"/>
      <c r="AB881" s="156"/>
      <c r="AC881" s="127"/>
      <c r="AD881" s="127"/>
      <c r="AE881" s="162"/>
      <c r="AF881" s="159"/>
      <c r="AG881" s="159"/>
      <c r="AH881" s="160"/>
      <c r="AI881" s="159"/>
      <c r="AJ881" s="159"/>
      <c r="AK881" s="159"/>
      <c r="AL881" s="160"/>
      <c r="AM881" s="159"/>
      <c r="AN881" s="159"/>
      <c r="AO881" s="159"/>
      <c r="AP881" s="44"/>
      <c r="AQ881" s="159"/>
      <c r="AR881" s="159"/>
      <c r="AS881" s="159"/>
      <c r="AT881" s="44"/>
      <c r="AU881" s="159"/>
      <c r="AV881" s="159"/>
      <c r="AW881" s="159"/>
      <c r="AX881" s="44"/>
      <c r="AY881" s="243"/>
      <c r="BA881" s="29"/>
      <c r="BB881" s="40"/>
      <c r="BC881" s="35"/>
      <c r="BD881" s="35"/>
      <c r="BE881" s="35"/>
      <c r="BF881" s="35"/>
      <c r="BG881" s="35"/>
      <c r="BH881" s="35"/>
      <c r="BI881" s="35"/>
      <c r="BJ881" s="35"/>
      <c r="BK881" s="35"/>
      <c r="BL881" s="35"/>
      <c r="BM881" s="35"/>
      <c r="BN881" s="35"/>
      <c r="BO881" s="35"/>
      <c r="BP881" s="44"/>
      <c r="BQ881" s="44"/>
      <c r="BR881" s="44"/>
      <c r="BS881" s="44"/>
      <c r="BT881" s="44"/>
      <c r="BU881" s="159"/>
      <c r="BV881" s="159"/>
      <c r="BW881" s="159"/>
      <c r="BX881" s="35"/>
      <c r="BY881" s="35"/>
      <c r="BZ881" s="35"/>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35"/>
      <c r="DO881" s="35"/>
      <c r="DP881" s="35"/>
      <c r="DQ881" s="35"/>
      <c r="DR881" s="35"/>
      <c r="DS881" s="35"/>
      <c r="DT881" s="35"/>
      <c r="DU881" s="35"/>
      <c r="DV881" s="35"/>
      <c r="DW881" s="35"/>
      <c r="DX881" s="35"/>
      <c r="DY881" s="35"/>
      <c r="DZ881" s="35"/>
      <c r="EA881" s="35"/>
      <c r="EB881" s="35"/>
      <c r="EC881" s="35"/>
      <c r="ED881" s="35"/>
      <c r="EE881" s="35"/>
      <c r="EF881" s="35"/>
      <c r="EG881" s="35"/>
      <c r="EH881" s="35"/>
      <c r="EI881" s="35"/>
      <c r="EJ881" s="35"/>
      <c r="EK881" s="35"/>
      <c r="EL881" s="35"/>
      <c r="EM881" s="35"/>
      <c r="EN881" s="35"/>
      <c r="EO881" s="35"/>
      <c r="EP881" s="35"/>
      <c r="EQ881" s="35"/>
      <c r="ER881" s="35"/>
      <c r="ES881" s="35"/>
      <c r="ET881" s="35"/>
      <c r="EU881" s="35"/>
      <c r="EV881" s="35"/>
      <c r="EW881" s="35"/>
      <c r="EX881" s="35"/>
      <c r="EY881" s="35"/>
      <c r="EZ881" s="35"/>
      <c r="FA881" s="35"/>
      <c r="FB881" s="35"/>
      <c r="FC881" s="35"/>
      <c r="FD881" s="35"/>
      <c r="FE881" s="35"/>
      <c r="FF881" s="35"/>
      <c r="FG881" s="35"/>
      <c r="FH881" s="35"/>
      <c r="FI881" s="35"/>
      <c r="FJ881" s="35"/>
      <c r="FK881" s="35"/>
      <c r="FL881" s="35"/>
      <c r="FM881" s="35"/>
      <c r="FN881" s="35"/>
      <c r="FO881" s="35"/>
      <c r="FP881" s="35"/>
      <c r="FQ881" s="35"/>
      <c r="FR881" s="35"/>
      <c r="FS881" s="35"/>
      <c r="FT881" s="35"/>
      <c r="FU881" s="35"/>
      <c r="FV881" s="35"/>
      <c r="FW881" s="35"/>
      <c r="FX881" s="35"/>
      <c r="FY881" s="35"/>
      <c r="FZ881" s="35"/>
      <c r="GA881" s="35"/>
      <c r="GB881" s="35"/>
      <c r="GC881" s="35"/>
      <c r="GD881" s="35"/>
      <c r="GE881" s="35"/>
      <c r="GF881" s="35"/>
      <c r="GG881" s="35"/>
      <c r="GH881" s="35"/>
      <c r="GI881" s="35"/>
      <c r="GJ881" s="35"/>
      <c r="GK881" s="35"/>
      <c r="GL881" s="35"/>
      <c r="GM881" s="35"/>
      <c r="GN881" s="35"/>
      <c r="GO881" s="35"/>
      <c r="GP881" s="35"/>
      <c r="GQ881" s="35"/>
      <c r="GR881" s="35"/>
      <c r="GS881" s="35"/>
      <c r="GT881" s="35"/>
      <c r="GU881" s="35"/>
      <c r="GV881" s="35"/>
      <c r="GW881" s="35"/>
      <c r="GX881" s="35"/>
      <c r="GY881" s="35"/>
      <c r="GZ881" s="35"/>
      <c r="HA881" s="35"/>
    </row>
    <row r="882" spans="1:209" s="39" customFormat="1" x14ac:dyDescent="0.25">
      <c r="A882" s="127"/>
      <c r="B882" s="150"/>
      <c r="C882" s="150"/>
      <c r="D882" s="151"/>
      <c r="E882" s="151"/>
      <c r="F882" s="151"/>
      <c r="G882" s="151"/>
      <c r="H882" s="151"/>
      <c r="I882" s="150"/>
      <c r="J882" s="127"/>
      <c r="K882" s="127"/>
      <c r="L882" s="154"/>
      <c r="M882" s="154"/>
      <c r="N882" s="154"/>
      <c r="O882" s="156"/>
      <c r="P882" s="156"/>
      <c r="Q882" s="157"/>
      <c r="R882" s="154"/>
      <c r="S882" s="154"/>
      <c r="T882" s="154"/>
      <c r="U882" s="156"/>
      <c r="V882" s="156"/>
      <c r="W882" s="127"/>
      <c r="X882" s="154"/>
      <c r="Y882" s="154"/>
      <c r="Z882" s="154"/>
      <c r="AA882" s="156"/>
      <c r="AB882" s="156"/>
      <c r="AC882" s="127"/>
      <c r="AD882" s="127"/>
      <c r="AE882" s="162"/>
      <c r="AF882" s="159"/>
      <c r="AG882" s="159"/>
      <c r="AH882" s="160"/>
      <c r="AI882" s="159"/>
      <c r="AJ882" s="159"/>
      <c r="AK882" s="159"/>
      <c r="AL882" s="160"/>
      <c r="AM882" s="159"/>
      <c r="AN882" s="159"/>
      <c r="AO882" s="159"/>
      <c r="AP882" s="44"/>
      <c r="AQ882" s="159"/>
      <c r="AR882" s="159"/>
      <c r="AS882" s="159"/>
      <c r="AT882" s="44"/>
      <c r="AU882" s="159"/>
      <c r="AV882" s="159"/>
      <c r="AW882" s="159"/>
      <c r="AX882" s="44"/>
      <c r="AY882" s="243"/>
      <c r="BA882" s="29"/>
      <c r="BB882" s="40"/>
      <c r="BC882" s="35"/>
      <c r="BD882" s="35"/>
      <c r="BE882" s="35"/>
      <c r="BF882" s="35"/>
      <c r="BG882" s="35"/>
      <c r="BH882" s="35"/>
      <c r="BI882" s="35"/>
      <c r="BJ882" s="35"/>
      <c r="BK882" s="35"/>
      <c r="BL882" s="35"/>
      <c r="BM882" s="35"/>
      <c r="BN882" s="35"/>
      <c r="BO882" s="35"/>
      <c r="BP882" s="44"/>
      <c r="BQ882" s="44"/>
      <c r="BR882" s="44"/>
      <c r="BS882" s="44"/>
      <c r="BT882" s="44"/>
      <c r="BU882" s="159"/>
      <c r="BV882" s="159"/>
      <c r="BW882" s="159"/>
      <c r="BX882" s="35"/>
      <c r="BY882" s="35"/>
      <c r="BZ882" s="35"/>
      <c r="CA882" s="35"/>
      <c r="CB882" s="35"/>
      <c r="CC882" s="3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c r="DN882" s="35"/>
      <c r="DO882" s="35"/>
      <c r="DP882" s="35"/>
      <c r="DQ882" s="35"/>
      <c r="DR882" s="35"/>
      <c r="DS882" s="35"/>
      <c r="DT882" s="35"/>
      <c r="DU882" s="35"/>
      <c r="DV882" s="35"/>
      <c r="DW882" s="35"/>
      <c r="DX882" s="35"/>
      <c r="DY882" s="35"/>
      <c r="DZ882" s="35"/>
      <c r="EA882" s="35"/>
      <c r="EB882" s="35"/>
      <c r="EC882" s="35"/>
      <c r="ED882" s="35"/>
      <c r="EE882" s="35"/>
      <c r="EF882" s="35"/>
      <c r="EG882" s="35"/>
      <c r="EH882" s="35"/>
      <c r="EI882" s="35"/>
      <c r="EJ882" s="35"/>
      <c r="EK882" s="35"/>
      <c r="EL882" s="35"/>
      <c r="EM882" s="35"/>
      <c r="EN882" s="35"/>
      <c r="EO882" s="35"/>
      <c r="EP882" s="35"/>
      <c r="EQ882" s="35"/>
      <c r="ER882" s="35"/>
      <c r="ES882" s="35"/>
      <c r="ET882" s="35"/>
      <c r="EU882" s="35"/>
      <c r="EV882" s="35"/>
      <c r="EW882" s="35"/>
      <c r="EX882" s="35"/>
      <c r="EY882" s="35"/>
      <c r="EZ882" s="35"/>
      <c r="FA882" s="35"/>
      <c r="FB882" s="35"/>
      <c r="FC882" s="35"/>
      <c r="FD882" s="35"/>
      <c r="FE882" s="35"/>
      <c r="FF882" s="35"/>
      <c r="FG882" s="35"/>
      <c r="FH882" s="35"/>
      <c r="FI882" s="35"/>
      <c r="FJ882" s="35"/>
      <c r="FK882" s="35"/>
      <c r="FL882" s="35"/>
      <c r="FM882" s="35"/>
      <c r="FN882" s="35"/>
      <c r="FO882" s="35"/>
      <c r="FP882" s="35"/>
      <c r="FQ882" s="35"/>
      <c r="FR882" s="35"/>
      <c r="FS882" s="35"/>
      <c r="FT882" s="35"/>
      <c r="FU882" s="35"/>
      <c r="FV882" s="35"/>
      <c r="FW882" s="35"/>
      <c r="FX882" s="35"/>
      <c r="FY882" s="35"/>
      <c r="FZ882" s="35"/>
      <c r="GA882" s="35"/>
      <c r="GB882" s="35"/>
      <c r="GC882" s="35"/>
      <c r="GD882" s="35"/>
      <c r="GE882" s="35"/>
      <c r="GF882" s="35"/>
      <c r="GG882" s="35"/>
      <c r="GH882" s="35"/>
      <c r="GI882" s="35"/>
      <c r="GJ882" s="35"/>
      <c r="GK882" s="35"/>
      <c r="GL882" s="35"/>
      <c r="GM882" s="35"/>
      <c r="GN882" s="35"/>
      <c r="GO882" s="35"/>
      <c r="GP882" s="35"/>
      <c r="GQ882" s="35"/>
      <c r="GR882" s="35"/>
      <c r="GS882" s="35"/>
      <c r="GT882" s="35"/>
      <c r="GU882" s="35"/>
      <c r="GV882" s="35"/>
      <c r="GW882" s="35"/>
      <c r="GX882" s="35"/>
      <c r="GY882" s="35"/>
      <c r="GZ882" s="35"/>
      <c r="HA882" s="35"/>
    </row>
    <row r="883" spans="1:209" s="39" customFormat="1" x14ac:dyDescent="0.25">
      <c r="A883" s="127"/>
      <c r="B883" s="150"/>
      <c r="C883" s="150"/>
      <c r="D883" s="151"/>
      <c r="E883" s="151"/>
      <c r="F883" s="151"/>
      <c r="G883" s="151"/>
      <c r="H883" s="151"/>
      <c r="I883" s="150"/>
      <c r="J883" s="127"/>
      <c r="K883" s="127"/>
      <c r="L883" s="154"/>
      <c r="M883" s="154"/>
      <c r="N883" s="154"/>
      <c r="O883" s="156"/>
      <c r="P883" s="156"/>
      <c r="Q883" s="157"/>
      <c r="R883" s="154"/>
      <c r="S883" s="154"/>
      <c r="T883" s="154"/>
      <c r="U883" s="156"/>
      <c r="V883" s="156"/>
      <c r="W883" s="127"/>
      <c r="X883" s="154"/>
      <c r="Y883" s="154"/>
      <c r="Z883" s="154"/>
      <c r="AA883" s="156"/>
      <c r="AB883" s="156"/>
      <c r="AC883" s="127"/>
      <c r="AD883" s="127"/>
      <c r="AE883" s="162"/>
      <c r="AF883" s="159"/>
      <c r="AG883" s="159"/>
      <c r="AH883" s="160"/>
      <c r="AI883" s="159"/>
      <c r="AJ883" s="159"/>
      <c r="AK883" s="159"/>
      <c r="AL883" s="160"/>
      <c r="AM883" s="159"/>
      <c r="AN883" s="159"/>
      <c r="AO883" s="159"/>
      <c r="AP883" s="44"/>
      <c r="AQ883" s="159"/>
      <c r="AR883" s="159"/>
      <c r="AS883" s="159"/>
      <c r="AT883" s="44"/>
      <c r="AU883" s="159"/>
      <c r="AV883" s="159"/>
      <c r="AW883" s="159"/>
      <c r="AX883" s="44"/>
      <c r="AY883" s="243"/>
      <c r="BA883" s="29"/>
      <c r="BB883" s="40"/>
      <c r="BC883" s="35"/>
      <c r="BD883" s="35"/>
      <c r="BE883" s="35"/>
      <c r="BF883" s="35"/>
      <c r="BG883" s="35"/>
      <c r="BH883" s="35"/>
      <c r="BI883" s="35"/>
      <c r="BJ883" s="35"/>
      <c r="BK883" s="35"/>
      <c r="BL883" s="35"/>
      <c r="BM883" s="35"/>
      <c r="BN883" s="35"/>
      <c r="BO883" s="35"/>
      <c r="BP883" s="44"/>
      <c r="BQ883" s="44"/>
      <c r="BR883" s="44"/>
      <c r="BS883" s="44"/>
      <c r="BT883" s="44"/>
      <c r="BU883" s="159"/>
      <c r="BV883" s="159"/>
      <c r="BW883" s="159"/>
      <c r="BX883" s="35"/>
      <c r="BY883" s="35"/>
      <c r="BZ883" s="35"/>
      <c r="CA883" s="35"/>
      <c r="CB883" s="35"/>
      <c r="CC883" s="3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c r="DN883" s="35"/>
      <c r="DO883" s="35"/>
      <c r="DP883" s="35"/>
      <c r="DQ883" s="35"/>
      <c r="DR883" s="35"/>
      <c r="DS883" s="35"/>
      <c r="DT883" s="35"/>
      <c r="DU883" s="35"/>
      <c r="DV883" s="35"/>
      <c r="DW883" s="35"/>
      <c r="DX883" s="35"/>
      <c r="DY883" s="35"/>
      <c r="DZ883" s="35"/>
      <c r="EA883" s="35"/>
      <c r="EB883" s="35"/>
      <c r="EC883" s="35"/>
      <c r="ED883" s="35"/>
      <c r="EE883" s="35"/>
      <c r="EF883" s="35"/>
      <c r="EG883" s="35"/>
      <c r="EH883" s="35"/>
      <c r="EI883" s="35"/>
      <c r="EJ883" s="35"/>
      <c r="EK883" s="35"/>
      <c r="EL883" s="35"/>
      <c r="EM883" s="35"/>
      <c r="EN883" s="35"/>
      <c r="EO883" s="35"/>
      <c r="EP883" s="35"/>
      <c r="EQ883" s="35"/>
      <c r="ER883" s="35"/>
      <c r="ES883" s="35"/>
      <c r="ET883" s="35"/>
      <c r="EU883" s="35"/>
      <c r="EV883" s="35"/>
      <c r="EW883" s="35"/>
      <c r="EX883" s="35"/>
      <c r="EY883" s="35"/>
      <c r="EZ883" s="35"/>
      <c r="FA883" s="35"/>
      <c r="FB883" s="35"/>
      <c r="FC883" s="35"/>
      <c r="FD883" s="35"/>
      <c r="FE883" s="35"/>
      <c r="FF883" s="35"/>
      <c r="FG883" s="35"/>
      <c r="FH883" s="35"/>
      <c r="FI883" s="35"/>
      <c r="FJ883" s="35"/>
      <c r="FK883" s="35"/>
      <c r="FL883" s="35"/>
      <c r="FM883" s="35"/>
      <c r="FN883" s="35"/>
      <c r="FO883" s="35"/>
      <c r="FP883" s="35"/>
      <c r="FQ883" s="35"/>
      <c r="FR883" s="35"/>
      <c r="FS883" s="35"/>
      <c r="FT883" s="35"/>
      <c r="FU883" s="35"/>
      <c r="FV883" s="35"/>
      <c r="FW883" s="35"/>
      <c r="FX883" s="35"/>
      <c r="FY883" s="35"/>
      <c r="FZ883" s="35"/>
      <c r="GA883" s="35"/>
      <c r="GB883" s="35"/>
      <c r="GC883" s="35"/>
      <c r="GD883" s="35"/>
      <c r="GE883" s="35"/>
      <c r="GF883" s="35"/>
      <c r="GG883" s="35"/>
      <c r="GH883" s="35"/>
      <c r="GI883" s="35"/>
      <c r="GJ883" s="35"/>
      <c r="GK883" s="35"/>
      <c r="GL883" s="35"/>
      <c r="GM883" s="35"/>
      <c r="GN883" s="35"/>
      <c r="GO883" s="35"/>
      <c r="GP883" s="35"/>
      <c r="GQ883" s="35"/>
      <c r="GR883" s="35"/>
      <c r="GS883" s="35"/>
      <c r="GT883" s="35"/>
      <c r="GU883" s="35"/>
      <c r="GV883" s="35"/>
      <c r="GW883" s="35"/>
      <c r="GX883" s="35"/>
      <c r="GY883" s="35"/>
      <c r="GZ883" s="35"/>
      <c r="HA883" s="35"/>
    </row>
    <row r="884" spans="1:209" s="39" customFormat="1" x14ac:dyDescent="0.25">
      <c r="A884" s="127"/>
      <c r="B884" s="150"/>
      <c r="C884" s="150"/>
      <c r="D884" s="151"/>
      <c r="E884" s="151"/>
      <c r="F884" s="151"/>
      <c r="G884" s="151"/>
      <c r="H884" s="151"/>
      <c r="I884" s="150"/>
      <c r="J884" s="127"/>
      <c r="K884" s="127"/>
      <c r="L884" s="154"/>
      <c r="M884" s="154"/>
      <c r="N884" s="154"/>
      <c r="O884" s="156"/>
      <c r="P884" s="156"/>
      <c r="Q884" s="157"/>
      <c r="R884" s="154"/>
      <c r="S884" s="154"/>
      <c r="T884" s="154"/>
      <c r="U884" s="156"/>
      <c r="V884" s="156"/>
      <c r="W884" s="127"/>
      <c r="X884" s="154"/>
      <c r="Y884" s="154"/>
      <c r="Z884" s="154"/>
      <c r="AA884" s="156"/>
      <c r="AB884" s="156"/>
      <c r="AC884" s="127"/>
      <c r="AD884" s="127"/>
      <c r="AE884" s="162"/>
      <c r="AF884" s="159"/>
      <c r="AG884" s="159"/>
      <c r="AH884" s="160"/>
      <c r="AI884" s="159"/>
      <c r="AJ884" s="159"/>
      <c r="AK884" s="159"/>
      <c r="AL884" s="160"/>
      <c r="AM884" s="159"/>
      <c r="AN884" s="159"/>
      <c r="AO884" s="159"/>
      <c r="AP884" s="44"/>
      <c r="AQ884" s="159"/>
      <c r="AR884" s="159"/>
      <c r="AS884" s="159"/>
      <c r="AT884" s="44"/>
      <c r="AU884" s="159"/>
      <c r="AV884" s="159"/>
      <c r="AW884" s="159"/>
      <c r="AX884" s="44"/>
      <c r="AY884" s="243"/>
      <c r="BA884" s="29"/>
      <c r="BB884" s="40"/>
      <c r="BC884" s="35"/>
      <c r="BD884" s="35"/>
      <c r="BE884" s="35"/>
      <c r="BF884" s="35"/>
      <c r="BG884" s="35"/>
      <c r="BH884" s="35"/>
      <c r="BI884" s="35"/>
      <c r="BJ884" s="35"/>
      <c r="BK884" s="35"/>
      <c r="BL884" s="35"/>
      <c r="BM884" s="35"/>
      <c r="BN884" s="35"/>
      <c r="BO884" s="35"/>
      <c r="BP884" s="44"/>
      <c r="BQ884" s="44"/>
      <c r="BR884" s="44"/>
      <c r="BS884" s="44"/>
      <c r="BT884" s="44"/>
      <c r="BU884" s="159"/>
      <c r="BV884" s="159"/>
      <c r="BW884" s="159"/>
      <c r="BX884" s="35"/>
      <c r="BY884" s="35"/>
      <c r="BZ884" s="35"/>
      <c r="CA884" s="35"/>
      <c r="CB884" s="35"/>
      <c r="CC884" s="3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c r="DN884" s="35"/>
      <c r="DO884" s="35"/>
      <c r="DP884" s="35"/>
      <c r="DQ884" s="35"/>
      <c r="DR884" s="35"/>
      <c r="DS884" s="35"/>
      <c r="DT884" s="35"/>
      <c r="DU884" s="35"/>
      <c r="DV884" s="35"/>
      <c r="DW884" s="35"/>
      <c r="DX884" s="35"/>
      <c r="DY884" s="35"/>
      <c r="DZ884" s="35"/>
      <c r="EA884" s="35"/>
      <c r="EB884" s="35"/>
      <c r="EC884" s="35"/>
      <c r="ED884" s="35"/>
      <c r="EE884" s="35"/>
      <c r="EF884" s="35"/>
      <c r="EG884" s="35"/>
      <c r="EH884" s="35"/>
      <c r="EI884" s="35"/>
      <c r="EJ884" s="35"/>
      <c r="EK884" s="35"/>
      <c r="EL884" s="35"/>
      <c r="EM884" s="35"/>
      <c r="EN884" s="35"/>
      <c r="EO884" s="35"/>
      <c r="EP884" s="35"/>
      <c r="EQ884" s="35"/>
      <c r="ER884" s="35"/>
      <c r="ES884" s="35"/>
      <c r="ET884" s="35"/>
      <c r="EU884" s="35"/>
      <c r="EV884" s="35"/>
      <c r="EW884" s="35"/>
      <c r="EX884" s="35"/>
      <c r="EY884" s="35"/>
      <c r="EZ884" s="35"/>
      <c r="FA884" s="35"/>
      <c r="FB884" s="35"/>
      <c r="FC884" s="35"/>
      <c r="FD884" s="35"/>
      <c r="FE884" s="35"/>
      <c r="FF884" s="35"/>
      <c r="FG884" s="35"/>
      <c r="FH884" s="35"/>
      <c r="FI884" s="35"/>
      <c r="FJ884" s="35"/>
      <c r="FK884" s="35"/>
      <c r="FL884" s="35"/>
      <c r="FM884" s="35"/>
      <c r="FN884" s="35"/>
      <c r="FO884" s="35"/>
      <c r="FP884" s="35"/>
      <c r="FQ884" s="35"/>
      <c r="FR884" s="35"/>
      <c r="FS884" s="35"/>
      <c r="FT884" s="35"/>
      <c r="FU884" s="35"/>
      <c r="FV884" s="35"/>
      <c r="FW884" s="35"/>
      <c r="FX884" s="35"/>
      <c r="FY884" s="35"/>
      <c r="FZ884" s="35"/>
      <c r="GA884" s="35"/>
      <c r="GB884" s="35"/>
      <c r="GC884" s="35"/>
      <c r="GD884" s="35"/>
      <c r="GE884" s="35"/>
      <c r="GF884" s="35"/>
      <c r="GG884" s="35"/>
      <c r="GH884" s="35"/>
      <c r="GI884" s="35"/>
      <c r="GJ884" s="35"/>
      <c r="GK884" s="35"/>
      <c r="GL884" s="35"/>
      <c r="GM884" s="35"/>
      <c r="GN884" s="35"/>
      <c r="GO884" s="35"/>
      <c r="GP884" s="35"/>
      <c r="GQ884" s="35"/>
      <c r="GR884" s="35"/>
      <c r="GS884" s="35"/>
      <c r="GT884" s="35"/>
      <c r="GU884" s="35"/>
      <c r="GV884" s="35"/>
      <c r="GW884" s="35"/>
      <c r="GX884" s="35"/>
      <c r="GY884" s="35"/>
      <c r="GZ884" s="35"/>
      <c r="HA884" s="35"/>
    </row>
    <row r="885" spans="1:209" s="39" customFormat="1" x14ac:dyDescent="0.25">
      <c r="A885" s="127"/>
      <c r="B885" s="150"/>
      <c r="C885" s="150"/>
      <c r="D885" s="151"/>
      <c r="E885" s="151"/>
      <c r="F885" s="151"/>
      <c r="G885" s="151"/>
      <c r="H885" s="151"/>
      <c r="I885" s="150"/>
      <c r="J885" s="127"/>
      <c r="K885" s="127"/>
      <c r="L885" s="154"/>
      <c r="M885" s="154"/>
      <c r="N885" s="154"/>
      <c r="O885" s="156"/>
      <c r="P885" s="156"/>
      <c r="Q885" s="157"/>
      <c r="R885" s="154"/>
      <c r="S885" s="154"/>
      <c r="T885" s="154"/>
      <c r="U885" s="156"/>
      <c r="V885" s="156"/>
      <c r="W885" s="127"/>
      <c r="X885" s="154"/>
      <c r="Y885" s="154"/>
      <c r="Z885" s="154"/>
      <c r="AA885" s="156"/>
      <c r="AB885" s="156"/>
      <c r="AC885" s="127"/>
      <c r="AD885" s="127"/>
      <c r="AE885" s="162"/>
      <c r="AF885" s="159"/>
      <c r="AG885" s="159"/>
      <c r="AH885" s="160"/>
      <c r="AI885" s="159"/>
      <c r="AJ885" s="159"/>
      <c r="AK885" s="159"/>
      <c r="AL885" s="160"/>
      <c r="AM885" s="159"/>
      <c r="AN885" s="159"/>
      <c r="AO885" s="159"/>
      <c r="AP885" s="44"/>
      <c r="AQ885" s="159"/>
      <c r="AR885" s="159"/>
      <c r="AS885" s="159"/>
      <c r="AT885" s="44"/>
      <c r="AU885" s="159"/>
      <c r="AV885" s="159"/>
      <c r="AW885" s="159"/>
      <c r="AX885" s="44"/>
      <c r="AY885" s="243"/>
      <c r="BA885" s="29"/>
      <c r="BB885" s="40"/>
      <c r="BC885" s="35"/>
      <c r="BD885" s="35"/>
      <c r="BE885" s="35"/>
      <c r="BF885" s="35"/>
      <c r="BG885" s="35"/>
      <c r="BH885" s="35"/>
      <c r="BI885" s="35"/>
      <c r="BJ885" s="35"/>
      <c r="BK885" s="35"/>
      <c r="BL885" s="35"/>
      <c r="BM885" s="35"/>
      <c r="BN885" s="35"/>
      <c r="BO885" s="35"/>
      <c r="BP885" s="44"/>
      <c r="BQ885" s="44"/>
      <c r="BR885" s="44"/>
      <c r="BS885" s="44"/>
      <c r="BT885" s="44"/>
      <c r="BU885" s="159"/>
      <c r="BV885" s="159"/>
      <c r="BW885" s="159"/>
      <c r="BX885" s="35"/>
      <c r="BY885" s="35"/>
      <c r="BZ885" s="35"/>
      <c r="CA885" s="35"/>
      <c r="CB885" s="35"/>
      <c r="CC885" s="3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c r="DN885" s="35"/>
      <c r="DO885" s="35"/>
      <c r="DP885" s="35"/>
      <c r="DQ885" s="35"/>
      <c r="DR885" s="35"/>
      <c r="DS885" s="35"/>
      <c r="DT885" s="35"/>
      <c r="DU885" s="35"/>
      <c r="DV885" s="35"/>
      <c r="DW885" s="35"/>
      <c r="DX885" s="35"/>
      <c r="DY885" s="35"/>
      <c r="DZ885" s="35"/>
      <c r="EA885" s="35"/>
      <c r="EB885" s="35"/>
      <c r="EC885" s="35"/>
      <c r="ED885" s="35"/>
      <c r="EE885" s="35"/>
      <c r="EF885" s="35"/>
      <c r="EG885" s="35"/>
      <c r="EH885" s="35"/>
      <c r="EI885" s="35"/>
      <c r="EJ885" s="35"/>
      <c r="EK885" s="35"/>
      <c r="EL885" s="35"/>
      <c r="EM885" s="35"/>
      <c r="EN885" s="35"/>
      <c r="EO885" s="35"/>
      <c r="EP885" s="35"/>
      <c r="EQ885" s="35"/>
      <c r="ER885" s="35"/>
      <c r="ES885" s="35"/>
      <c r="ET885" s="35"/>
      <c r="EU885" s="35"/>
      <c r="EV885" s="35"/>
      <c r="EW885" s="35"/>
      <c r="EX885" s="35"/>
      <c r="EY885" s="35"/>
      <c r="EZ885" s="35"/>
      <c r="FA885" s="35"/>
      <c r="FB885" s="35"/>
      <c r="FC885" s="35"/>
      <c r="FD885" s="35"/>
      <c r="FE885" s="35"/>
      <c r="FF885" s="35"/>
      <c r="FG885" s="35"/>
      <c r="FH885" s="35"/>
      <c r="FI885" s="35"/>
      <c r="FJ885" s="35"/>
      <c r="FK885" s="35"/>
      <c r="FL885" s="35"/>
      <c r="FM885" s="35"/>
      <c r="FN885" s="35"/>
      <c r="FO885" s="35"/>
      <c r="FP885" s="35"/>
      <c r="FQ885" s="35"/>
      <c r="FR885" s="35"/>
      <c r="FS885" s="35"/>
      <c r="FT885" s="35"/>
      <c r="FU885" s="35"/>
      <c r="FV885" s="35"/>
      <c r="FW885" s="35"/>
      <c r="FX885" s="35"/>
      <c r="FY885" s="35"/>
      <c r="FZ885" s="35"/>
      <c r="GA885" s="35"/>
      <c r="GB885" s="35"/>
      <c r="GC885" s="35"/>
      <c r="GD885" s="35"/>
      <c r="GE885" s="35"/>
      <c r="GF885" s="35"/>
      <c r="GG885" s="35"/>
      <c r="GH885" s="35"/>
      <c r="GI885" s="35"/>
      <c r="GJ885" s="35"/>
      <c r="GK885" s="35"/>
      <c r="GL885" s="35"/>
      <c r="GM885" s="35"/>
      <c r="GN885" s="35"/>
      <c r="GO885" s="35"/>
      <c r="GP885" s="35"/>
      <c r="GQ885" s="35"/>
      <c r="GR885" s="35"/>
      <c r="GS885" s="35"/>
      <c r="GT885" s="35"/>
      <c r="GU885" s="35"/>
      <c r="GV885" s="35"/>
      <c r="GW885" s="35"/>
      <c r="GX885" s="35"/>
      <c r="GY885" s="35"/>
      <c r="GZ885" s="35"/>
      <c r="HA885" s="35"/>
    </row>
  </sheetData>
  <autoFilter ref="A7:AX540" xr:uid="{00000000-0009-0000-0000-00000E000000}"/>
  <mergeCells count="26">
    <mergeCell ref="BC6:BE6"/>
    <mergeCell ref="BF6:BG6"/>
    <mergeCell ref="BH6:BJ6"/>
    <mergeCell ref="BZ5:CC5"/>
    <mergeCell ref="BK5:BN5"/>
    <mergeCell ref="BO5:BU5"/>
    <mergeCell ref="BV5:BY5"/>
    <mergeCell ref="D6:H6"/>
    <mergeCell ref="I6:K6"/>
    <mergeCell ref="L6:Q6"/>
    <mergeCell ref="R6:W6"/>
    <mergeCell ref="X6:AC6"/>
    <mergeCell ref="AE6:AH6"/>
    <mergeCell ref="AI6:AL6"/>
    <mergeCell ref="AM6:AP6"/>
    <mergeCell ref="AQ6:AT6"/>
    <mergeCell ref="I5:AC5"/>
    <mergeCell ref="AE5:AL5"/>
    <mergeCell ref="AM5:AX5"/>
    <mergeCell ref="AU6:AX6"/>
    <mergeCell ref="A1:BW1"/>
    <mergeCell ref="BB3:BE3"/>
    <mergeCell ref="BF3:BH3"/>
    <mergeCell ref="BI3:BJ3"/>
    <mergeCell ref="I4:K4"/>
    <mergeCell ref="L4:V4"/>
  </mergeCells>
  <hyperlinks>
    <hyperlink ref="AP8" r:id="rId1" xr:uid="{00000000-0004-0000-0E00-000000000000}"/>
    <hyperlink ref="AT8" r:id="rId2" xr:uid="{00000000-0004-0000-0E00-000001000000}"/>
    <hyperlink ref="AP9" r:id="rId3" xr:uid="{00000000-0004-0000-0E00-000002000000}"/>
    <hyperlink ref="AT9" r:id="rId4" xr:uid="{00000000-0004-0000-0E00-000003000000}"/>
    <hyperlink ref="AP10" r:id="rId5" xr:uid="{00000000-0004-0000-0E00-000004000000}"/>
    <hyperlink ref="AT10" r:id="rId6" xr:uid="{00000000-0004-0000-0E00-000005000000}"/>
    <hyperlink ref="AP11" r:id="rId7" xr:uid="{00000000-0004-0000-0E00-000006000000}"/>
    <hyperlink ref="AT59" r:id="rId8" xr:uid="{00000000-0004-0000-0E00-000007000000}"/>
    <hyperlink ref="AT66" r:id="rId9" xr:uid="{00000000-0004-0000-0E00-000008000000}"/>
    <hyperlink ref="AT72" r:id="rId10" xr:uid="{00000000-0004-0000-0E00-000009000000}"/>
    <hyperlink ref="AT73" r:id="rId11" xr:uid="{00000000-0004-0000-0E00-00000A000000}"/>
    <hyperlink ref="AP182" r:id="rId12" location="PDP" xr:uid="{00000000-0004-0000-0E00-00000B000000}"/>
    <hyperlink ref="AP181" r:id="rId13" xr:uid="{00000000-0004-0000-0E00-00000C000000}"/>
    <hyperlink ref="AP179" r:id="rId14" xr:uid="{00000000-0004-0000-0E00-00000D000000}"/>
    <hyperlink ref="AP178" r:id="rId15" xr:uid="{00000000-0004-0000-0E00-00000E000000}"/>
    <hyperlink ref="AP174" r:id="rId16" xr:uid="{00000000-0004-0000-0E00-00000F000000}"/>
    <hyperlink ref="AP172" r:id="rId17" xr:uid="{00000000-0004-0000-0E00-000010000000}"/>
    <hyperlink ref="AP171" r:id="rId18" xr:uid="{00000000-0004-0000-0E00-000011000000}"/>
    <hyperlink ref="AP170" r:id="rId19" xr:uid="{00000000-0004-0000-0E00-000012000000}"/>
    <hyperlink ref="AP168" r:id="rId20" xr:uid="{00000000-0004-0000-0E00-000013000000}"/>
    <hyperlink ref="AP167" r:id="rId21" xr:uid="{00000000-0004-0000-0E00-000014000000}"/>
    <hyperlink ref="AP166" r:id="rId22" location="PDP" xr:uid="{00000000-0004-0000-0E00-000015000000}"/>
    <hyperlink ref="AP164" r:id="rId23" xr:uid="{00000000-0004-0000-0E00-000016000000}"/>
    <hyperlink ref="AP163" r:id="rId24" xr:uid="{00000000-0004-0000-0E00-000017000000}"/>
    <hyperlink ref="AP160" r:id="rId25" location="PDP" xr:uid="{00000000-0004-0000-0E00-000018000000}"/>
    <hyperlink ref="AP162" r:id="rId26" location="PDP" xr:uid="{00000000-0004-0000-0E00-000019000000}"/>
    <hyperlink ref="AP159" r:id="rId27" xr:uid="{00000000-0004-0000-0E00-00001A000000}"/>
    <hyperlink ref="AP158" r:id="rId28" xr:uid="{00000000-0004-0000-0E00-00001B000000}"/>
    <hyperlink ref="AP157" r:id="rId29" xr:uid="{00000000-0004-0000-0E00-00001C000000}"/>
    <hyperlink ref="AP148" r:id="rId30" location="PDP" xr:uid="{00000000-0004-0000-0E00-00001D000000}"/>
    <hyperlink ref="AP149" r:id="rId31" xr:uid="{00000000-0004-0000-0E00-00001E000000}"/>
    <hyperlink ref="AP150" r:id="rId32" xr:uid="{00000000-0004-0000-0E00-00001F000000}"/>
    <hyperlink ref="AP151" r:id="rId33" xr:uid="{00000000-0004-0000-0E00-000020000000}"/>
    <hyperlink ref="AP152" r:id="rId34" xr:uid="{00000000-0004-0000-0E00-000021000000}"/>
    <hyperlink ref="AP153" r:id="rId35" xr:uid="{00000000-0004-0000-0E00-000022000000}"/>
    <hyperlink ref="AP156" r:id="rId36" xr:uid="{00000000-0004-0000-0E00-000023000000}"/>
    <hyperlink ref="AP115" r:id="rId37" xr:uid="{00000000-0004-0000-0E00-000024000000}"/>
    <hyperlink ref="AP122" r:id="rId38" xr:uid="{00000000-0004-0000-0E00-000025000000}"/>
    <hyperlink ref="AP118" r:id="rId39" xr:uid="{00000000-0004-0000-0E00-000026000000}"/>
    <hyperlink ref="AP120" r:id="rId40" xr:uid="{00000000-0004-0000-0E00-000027000000}"/>
    <hyperlink ref="AP121" r:id="rId41" xr:uid="{00000000-0004-0000-0E00-000028000000}"/>
    <hyperlink ref="AP123" r:id="rId42" xr:uid="{00000000-0004-0000-0E00-000029000000}"/>
    <hyperlink ref="AP126" r:id="rId43" xr:uid="{00000000-0004-0000-0E00-00002A000000}"/>
    <hyperlink ref="AP127" r:id="rId44" xr:uid="{00000000-0004-0000-0E00-00002B000000}"/>
    <hyperlink ref="AP128" r:id="rId45" xr:uid="{00000000-0004-0000-0E00-00002C000000}"/>
    <hyperlink ref="AP129" r:id="rId46" xr:uid="{00000000-0004-0000-0E00-00002D000000}"/>
    <hyperlink ref="AP130" r:id="rId47" xr:uid="{00000000-0004-0000-0E00-00002E000000}"/>
    <hyperlink ref="AP131" r:id="rId48" xr:uid="{00000000-0004-0000-0E00-00002F000000}"/>
    <hyperlink ref="AP134" r:id="rId49" xr:uid="{00000000-0004-0000-0E00-000030000000}"/>
    <hyperlink ref="AP136" r:id="rId50" xr:uid="{00000000-0004-0000-0E00-000031000000}"/>
    <hyperlink ref="AP142" r:id="rId51" xr:uid="{00000000-0004-0000-0E00-000032000000}"/>
    <hyperlink ref="AP143" r:id="rId52" xr:uid="{00000000-0004-0000-0E00-000033000000}"/>
    <hyperlink ref="AP133" r:id="rId53" xr:uid="{00000000-0004-0000-0E00-000034000000}"/>
    <hyperlink ref="AP144" r:id="rId54" xr:uid="{00000000-0004-0000-0E00-000035000000}"/>
    <hyperlink ref="AP145" r:id="rId55" xr:uid="{00000000-0004-0000-0E00-000036000000}"/>
    <hyperlink ref="AP146" r:id="rId56" xr:uid="{00000000-0004-0000-0E00-000037000000}"/>
    <hyperlink ref="AP147" r:id="rId57" xr:uid="{00000000-0004-0000-0E00-000038000000}"/>
    <hyperlink ref="AP140" r:id="rId58" xr:uid="{00000000-0004-0000-0E00-000039000000}"/>
    <hyperlink ref="AP125" r:id="rId59" xr:uid="{00000000-0004-0000-0E00-00003A000000}"/>
    <hyperlink ref="AP132" r:id="rId60" xr:uid="{00000000-0004-0000-0E00-00003B000000}"/>
    <hyperlink ref="AT182" r:id="rId61" xr:uid="{00000000-0004-0000-0E00-00003C000000}"/>
    <hyperlink ref="AT181" r:id="rId62" xr:uid="{00000000-0004-0000-0E00-00003D000000}"/>
    <hyperlink ref="AT171" r:id="rId63" xr:uid="{00000000-0004-0000-0E00-00003E000000}"/>
    <hyperlink ref="AT170" r:id="rId64" xr:uid="{00000000-0004-0000-0E00-00003F000000}"/>
    <hyperlink ref="AT167" r:id="rId65" xr:uid="{00000000-0004-0000-0E00-000040000000}"/>
    <hyperlink ref="AT164" r:id="rId66" xr:uid="{00000000-0004-0000-0E00-000041000000}"/>
    <hyperlink ref="AT163" r:id="rId67" xr:uid="{00000000-0004-0000-0E00-000042000000}"/>
    <hyperlink ref="AT161" r:id="rId68" xr:uid="{00000000-0004-0000-0E00-000043000000}"/>
    <hyperlink ref="AT162" r:id="rId69" xr:uid="{00000000-0004-0000-0E00-000044000000}"/>
    <hyperlink ref="AT160" r:id="rId70" xr:uid="{00000000-0004-0000-0E00-000045000000}"/>
    <hyperlink ref="AT158" r:id="rId71" xr:uid="{00000000-0004-0000-0E00-000046000000}"/>
    <hyperlink ref="AT157" r:id="rId72" xr:uid="{00000000-0004-0000-0E00-000047000000}"/>
    <hyperlink ref="AT148" r:id="rId73" xr:uid="{00000000-0004-0000-0E00-000048000000}"/>
    <hyperlink ref="AT151" r:id="rId74" xr:uid="{00000000-0004-0000-0E00-000049000000}"/>
    <hyperlink ref="AT153" r:id="rId75" xr:uid="{00000000-0004-0000-0E00-00004A000000}"/>
    <hyperlink ref="AT132" r:id="rId76" xr:uid="{00000000-0004-0000-0E00-00004B000000}"/>
    <hyperlink ref="AT118" r:id="rId77" xr:uid="{00000000-0004-0000-0E00-00004C000000}"/>
    <hyperlink ref="AT120" r:id="rId78" xr:uid="{00000000-0004-0000-0E00-00004D000000}"/>
    <hyperlink ref="AT122" r:id="rId79" xr:uid="{00000000-0004-0000-0E00-00004E000000}"/>
    <hyperlink ref="AT126" r:id="rId80" xr:uid="{00000000-0004-0000-0E00-00004F000000}"/>
    <hyperlink ref="AT127" r:id="rId81" xr:uid="{00000000-0004-0000-0E00-000050000000}"/>
    <hyperlink ref="AT128" r:id="rId82" xr:uid="{00000000-0004-0000-0E00-000051000000}"/>
    <hyperlink ref="AT131" r:id="rId83" xr:uid="{00000000-0004-0000-0E00-000052000000}"/>
    <hyperlink ref="AT143" r:id="rId84" xr:uid="{00000000-0004-0000-0E00-000053000000}"/>
    <hyperlink ref="AT133" r:id="rId85" xr:uid="{00000000-0004-0000-0E00-000054000000}"/>
    <hyperlink ref="AT144" r:id="rId86" xr:uid="{00000000-0004-0000-0E00-000055000000}"/>
    <hyperlink ref="AP183" r:id="rId87" xr:uid="{00000000-0004-0000-0E00-000056000000}"/>
    <hyperlink ref="AP197" r:id="rId88" xr:uid="{00000000-0004-0000-0E00-000057000000}"/>
    <hyperlink ref="AP206" r:id="rId89" xr:uid="{00000000-0004-0000-0E00-000058000000}"/>
    <hyperlink ref="AP207" r:id="rId90" xr:uid="{00000000-0004-0000-0E00-000059000000}"/>
    <hyperlink ref="AP208" r:id="rId91" xr:uid="{00000000-0004-0000-0E00-00005A000000}"/>
    <hyperlink ref="AP210" r:id="rId92" xr:uid="{00000000-0004-0000-0E00-00005B000000}"/>
    <hyperlink ref="AP211" r:id="rId93" xr:uid="{00000000-0004-0000-0E00-00005C000000}"/>
    <hyperlink ref="AP216" r:id="rId94" xr:uid="{00000000-0004-0000-0E00-00005D000000}"/>
    <hyperlink ref="AP214" r:id="rId95" xr:uid="{00000000-0004-0000-0E00-00005E000000}"/>
    <hyperlink ref="AP215" r:id="rId96" xr:uid="{00000000-0004-0000-0E00-00005F000000}"/>
    <hyperlink ref="AP213" r:id="rId97" xr:uid="{00000000-0004-0000-0E00-000060000000}"/>
    <hyperlink ref="AP217" r:id="rId98" xr:uid="{00000000-0004-0000-0E00-000061000000}"/>
    <hyperlink ref="AP218" r:id="rId99" xr:uid="{00000000-0004-0000-0E00-000062000000}"/>
    <hyperlink ref="AP219" r:id="rId100" xr:uid="{00000000-0004-0000-0E00-000063000000}"/>
    <hyperlink ref="AP220" r:id="rId101" xr:uid="{00000000-0004-0000-0E00-000064000000}"/>
    <hyperlink ref="AP221" r:id="rId102" xr:uid="{00000000-0004-0000-0E00-000065000000}"/>
    <hyperlink ref="AP223" r:id="rId103" xr:uid="{00000000-0004-0000-0E00-000066000000}"/>
    <hyperlink ref="AP225" r:id="rId104" xr:uid="{00000000-0004-0000-0E00-000067000000}"/>
    <hyperlink ref="AP226" r:id="rId105" xr:uid="{00000000-0004-0000-0E00-000068000000}"/>
    <hyperlink ref="AP255" r:id="rId106" xr:uid="{00000000-0004-0000-0E00-000069000000}"/>
    <hyperlink ref="AP253" r:id="rId107" xr:uid="{00000000-0004-0000-0E00-00006A000000}"/>
    <hyperlink ref="AP250" r:id="rId108" xr:uid="{00000000-0004-0000-0E00-00006B000000}"/>
    <hyperlink ref="AP242" r:id="rId109" xr:uid="{00000000-0004-0000-0E00-00006C000000}"/>
    <hyperlink ref="AP241" r:id="rId110" xr:uid="{00000000-0004-0000-0E00-00006D000000}"/>
    <hyperlink ref="AP240" r:id="rId111" xr:uid="{00000000-0004-0000-0E00-00006E000000}"/>
    <hyperlink ref="AP239" r:id="rId112" xr:uid="{00000000-0004-0000-0E00-00006F000000}"/>
    <hyperlink ref="AP238" r:id="rId113" xr:uid="{00000000-0004-0000-0E00-000070000000}"/>
    <hyperlink ref="AP236" r:id="rId114" xr:uid="{00000000-0004-0000-0E00-000071000000}"/>
    <hyperlink ref="AP235" r:id="rId115" xr:uid="{00000000-0004-0000-0E00-000072000000}"/>
    <hyperlink ref="AP229" r:id="rId116" xr:uid="{00000000-0004-0000-0E00-000073000000}"/>
    <hyperlink ref="AP263" r:id="rId117" xr:uid="{00000000-0004-0000-0E00-000074000000}"/>
    <hyperlink ref="AP260" r:id="rId118" xr:uid="{00000000-0004-0000-0E00-000075000000}"/>
    <hyperlink ref="AP259" r:id="rId119" xr:uid="{00000000-0004-0000-0E00-000076000000}"/>
    <hyperlink ref="AP205" r:id="rId120" xr:uid="{00000000-0004-0000-0E00-000077000000}"/>
    <hyperlink ref="AP199" r:id="rId121" xr:uid="{00000000-0004-0000-0E00-000078000000}"/>
    <hyperlink ref="AP201" r:id="rId122" xr:uid="{00000000-0004-0000-0E00-000079000000}"/>
    <hyperlink ref="AP202" r:id="rId123" xr:uid="{00000000-0004-0000-0E00-00007A000000}"/>
    <hyperlink ref="AP186" r:id="rId124" xr:uid="{00000000-0004-0000-0E00-00007B000000}"/>
    <hyperlink ref="AT197" r:id="rId125" xr:uid="{00000000-0004-0000-0E00-00007C000000}"/>
    <hyperlink ref="AT224" r:id="rId126" xr:uid="{00000000-0004-0000-0E00-00007D000000}"/>
    <hyperlink ref="AT225" r:id="rId127" xr:uid="{00000000-0004-0000-0E00-00007E000000}"/>
    <hyperlink ref="AT223" r:id="rId128" xr:uid="{00000000-0004-0000-0E00-00007F000000}"/>
    <hyperlink ref="AT226" r:id="rId129" xr:uid="{00000000-0004-0000-0E00-000080000000}"/>
    <hyperlink ref="AT199" r:id="rId130" xr:uid="{00000000-0004-0000-0E00-000081000000}"/>
    <hyperlink ref="AT201" r:id="rId131" xr:uid="{00000000-0004-0000-0E00-000082000000}"/>
    <hyperlink ref="AT204" r:id="rId132" xr:uid="{00000000-0004-0000-0E00-000083000000}"/>
    <hyperlink ref="AT203" r:id="rId133" xr:uid="{00000000-0004-0000-0E00-000084000000}"/>
    <hyperlink ref="AT202" r:id="rId134" xr:uid="{00000000-0004-0000-0E00-000085000000}"/>
    <hyperlink ref="AT212" r:id="rId135" xr:uid="{00000000-0004-0000-0E00-000086000000}"/>
    <hyperlink ref="AT213" r:id="rId136" xr:uid="{00000000-0004-0000-0E00-000087000000}"/>
    <hyperlink ref="AT221" r:id="rId137" xr:uid="{00000000-0004-0000-0E00-000088000000}"/>
    <hyperlink ref="AT237" r:id="rId138" xr:uid="{00000000-0004-0000-0E00-000089000000}"/>
    <hyperlink ref="AT238" r:id="rId139" xr:uid="{00000000-0004-0000-0E00-00008A000000}"/>
    <hyperlink ref="AT239" r:id="rId140" xr:uid="{00000000-0004-0000-0E00-00008B000000}"/>
    <hyperlink ref="AT241" r:id="rId141" xr:uid="{00000000-0004-0000-0E00-00008C000000}"/>
    <hyperlink ref="AT259" r:id="rId142" xr:uid="{00000000-0004-0000-0E00-00008D000000}"/>
    <hyperlink ref="AT260" r:id="rId143" xr:uid="{00000000-0004-0000-0E00-00008E000000}"/>
    <hyperlink ref="AP314" r:id="rId144" display="https://www.googleadservices.com/pagead/aclk?sa=L&amp;ai=DChcSEwjjy7iExZj2AhX3FNQBHdFVBSEYABAQGgJvYQ&amp;ae=2&amp;ohost=www.google.com&amp;cid=CAASE-RoilnKjmE7XDdubekbtc2JemQ&amp;sig=AOD64_3xl-FkIsxpFhGw4Tr7e-7te-q_oA&amp;ctype=5&amp;q=&amp;ved=2ahUKEwiNzq-ExZj2AhXZlGoFHRvoCsgQ9aACegQIARBE&amp;adurl=" xr:uid="{00000000-0004-0000-0E00-00008F000000}"/>
    <hyperlink ref="AP322" r:id="rId145" location="PDP" xr:uid="{00000000-0004-0000-0E00-000090000000}"/>
    <hyperlink ref="AP324" r:id="rId146" xr:uid="{00000000-0004-0000-0E00-000091000000}"/>
    <hyperlink ref="AP326" r:id="rId147" xr:uid="{00000000-0004-0000-0E00-000092000000}"/>
    <hyperlink ref="AP327" r:id="rId148" xr:uid="{00000000-0004-0000-0E00-000093000000}"/>
    <hyperlink ref="AP331" r:id="rId149" xr:uid="{00000000-0004-0000-0E00-000094000000}"/>
    <hyperlink ref="AP332" r:id="rId150" xr:uid="{00000000-0004-0000-0E00-000095000000}"/>
    <hyperlink ref="AP333" r:id="rId151" xr:uid="{00000000-0004-0000-0E00-000096000000}"/>
    <hyperlink ref="AP335" r:id="rId152" xr:uid="{00000000-0004-0000-0E00-000097000000}"/>
    <hyperlink ref="AP337" r:id="rId153" xr:uid="{00000000-0004-0000-0E00-000098000000}"/>
    <hyperlink ref="AP341" r:id="rId154" xr:uid="{00000000-0004-0000-0E00-000099000000}"/>
    <hyperlink ref="AP343" r:id="rId155" xr:uid="{00000000-0004-0000-0E00-00009A000000}"/>
    <hyperlink ref="AP342" r:id="rId156" xr:uid="{00000000-0004-0000-0E00-00009B000000}"/>
    <hyperlink ref="AP344" r:id="rId157" xr:uid="{00000000-0004-0000-0E00-00009C000000}"/>
    <hyperlink ref="AP346" r:id="rId158" xr:uid="{00000000-0004-0000-0E00-00009D000000}"/>
    <hyperlink ref="AP362" r:id="rId159" xr:uid="{00000000-0004-0000-0E00-00009E000000}"/>
    <hyperlink ref="AT316" r:id="rId160" xr:uid="{00000000-0004-0000-0E00-00009F000000}"/>
    <hyperlink ref="AT317" r:id="rId161" xr:uid="{00000000-0004-0000-0E00-0000A0000000}"/>
    <hyperlink ref="AT326" r:id="rId162" xr:uid="{00000000-0004-0000-0E00-0000A1000000}"/>
    <hyperlink ref="AT330" r:id="rId163" xr:uid="{00000000-0004-0000-0E00-0000A2000000}"/>
    <hyperlink ref="AT331" r:id="rId164" xr:uid="{00000000-0004-0000-0E00-0000A3000000}"/>
    <hyperlink ref="AT332" r:id="rId165" xr:uid="{00000000-0004-0000-0E00-0000A4000000}"/>
    <hyperlink ref="AT337" r:id="rId166" xr:uid="{00000000-0004-0000-0E00-0000A5000000}"/>
    <hyperlink ref="AT341" r:id="rId167" xr:uid="{00000000-0004-0000-0E00-0000A6000000}"/>
    <hyperlink ref="AT343" r:id="rId168" xr:uid="{00000000-0004-0000-0E00-0000A7000000}"/>
    <hyperlink ref="AT342" r:id="rId169" xr:uid="{00000000-0004-0000-0E00-0000A8000000}"/>
    <hyperlink ref="AT345" r:id="rId170" xr:uid="{00000000-0004-0000-0E00-0000A9000000}"/>
    <hyperlink ref="AT346" r:id="rId171" xr:uid="{00000000-0004-0000-0E00-0000AA000000}"/>
    <hyperlink ref="AT347" r:id="rId172" xr:uid="{00000000-0004-0000-0E00-0000AB000000}"/>
    <hyperlink ref="AX314" r:id="rId173" xr:uid="{00000000-0004-0000-0E00-0000AC000000}"/>
    <hyperlink ref="AX316" r:id="rId174" xr:uid="{00000000-0004-0000-0E00-0000AD000000}"/>
    <hyperlink ref="AX318" r:id="rId175" xr:uid="{00000000-0004-0000-0E00-0000AE000000}"/>
    <hyperlink ref="AX317" r:id="rId176" xr:uid="{00000000-0004-0000-0E00-0000AF000000}"/>
    <hyperlink ref="AX319" r:id="rId177" xr:uid="{00000000-0004-0000-0E00-0000B0000000}"/>
    <hyperlink ref="AX320" r:id="rId178" xr:uid="{00000000-0004-0000-0E00-0000B1000000}"/>
    <hyperlink ref="AX322" r:id="rId179" xr:uid="{00000000-0004-0000-0E00-0000B2000000}"/>
    <hyperlink ref="AX324" r:id="rId180" xr:uid="{00000000-0004-0000-0E00-0000B3000000}"/>
    <hyperlink ref="AX326" r:id="rId181" xr:uid="{00000000-0004-0000-0E00-0000B4000000}"/>
    <hyperlink ref="AX333" r:id="rId182" xr:uid="{00000000-0004-0000-0E00-0000B5000000}"/>
    <hyperlink ref="AX337" r:id="rId183" xr:uid="{00000000-0004-0000-0E00-0000B6000000}"/>
    <hyperlink ref="AX339" r:id="rId184" xr:uid="{00000000-0004-0000-0E00-0000B7000000}"/>
    <hyperlink ref="AX344" r:id="rId185" xr:uid="{00000000-0004-0000-0E00-0000B8000000}"/>
    <hyperlink ref="AP379" r:id="rId186" xr:uid="{00000000-0004-0000-0E00-0000B9000000}"/>
    <hyperlink ref="AP380" r:id="rId187" xr:uid="{00000000-0004-0000-0E00-0000BA000000}"/>
    <hyperlink ref="AP381" r:id="rId188" display="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xr:uid="{00000000-0004-0000-0E00-0000BB000000}"/>
    <hyperlink ref="AP382" r:id="rId189" xr:uid="{00000000-0004-0000-0E00-0000BC000000}"/>
    <hyperlink ref="AP386" r:id="rId190" xr:uid="{00000000-0004-0000-0E00-0000BD000000}"/>
    <hyperlink ref="AP387" r:id="rId191" xr:uid="{00000000-0004-0000-0E00-0000BE000000}"/>
    <hyperlink ref="AP390" r:id="rId192" xr:uid="{00000000-0004-0000-0E00-0000BF000000}"/>
    <hyperlink ref="AP389" r:id="rId193" xr:uid="{00000000-0004-0000-0E00-0000C0000000}"/>
    <hyperlink ref="AP391" r:id="rId194" xr:uid="{00000000-0004-0000-0E00-0000C1000000}"/>
    <hyperlink ref="AP393" r:id="rId195" display="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xr:uid="{00000000-0004-0000-0E00-0000C2000000}"/>
    <hyperlink ref="AP395" r:id="rId196" xr:uid="{00000000-0004-0000-0E00-0000C3000000}"/>
    <hyperlink ref="AP396" r:id="rId197" xr:uid="{00000000-0004-0000-0E00-0000C4000000}"/>
    <hyperlink ref="AP398" r:id="rId198" xr:uid="{00000000-0004-0000-0E00-0000C5000000}"/>
    <hyperlink ref="AP401" r:id="rId199" xr:uid="{00000000-0004-0000-0E00-0000C6000000}"/>
    <hyperlink ref="AP400" r:id="rId200" xr:uid="{00000000-0004-0000-0E00-0000C7000000}"/>
    <hyperlink ref="AP410" r:id="rId201" xr:uid="{00000000-0004-0000-0E00-0000C8000000}"/>
    <hyperlink ref="AP411" r:id="rId202" xr:uid="{00000000-0004-0000-0E00-0000C9000000}"/>
    <hyperlink ref="AP412" r:id="rId203" xr:uid="{00000000-0004-0000-0E00-0000CA000000}"/>
    <hyperlink ref="AP415" r:id="rId204" xr:uid="{00000000-0004-0000-0E00-0000CB000000}"/>
    <hyperlink ref="AP414" r:id="rId205" xr:uid="{00000000-0004-0000-0E00-0000CC000000}"/>
    <hyperlink ref="AP417" r:id="rId206" xr:uid="{00000000-0004-0000-0E00-0000CD000000}"/>
    <hyperlink ref="AP425" r:id="rId207" xr:uid="{00000000-0004-0000-0E00-0000CE000000}"/>
    <hyperlink ref="AP426" r:id="rId208" xr:uid="{00000000-0004-0000-0E00-0000CF000000}"/>
    <hyperlink ref="AP427" r:id="rId209" xr:uid="{00000000-0004-0000-0E00-0000D0000000}"/>
    <hyperlink ref="AP430" r:id="rId210" xr:uid="{00000000-0004-0000-0E00-0000D1000000}"/>
    <hyperlink ref="AP432" r:id="rId211" xr:uid="{00000000-0004-0000-0E00-0000D2000000}"/>
    <hyperlink ref="AP433" r:id="rId212" xr:uid="{00000000-0004-0000-0E00-0000D3000000}"/>
    <hyperlink ref="AP434" r:id="rId213" xr:uid="{00000000-0004-0000-0E00-0000D4000000}"/>
    <hyperlink ref="AP437" r:id="rId214" xr:uid="{00000000-0004-0000-0E00-0000D5000000}"/>
    <hyperlink ref="AP440" r:id="rId215" xr:uid="{00000000-0004-0000-0E00-0000D6000000}"/>
    <hyperlink ref="AP446" r:id="rId216" xr:uid="{00000000-0004-0000-0E00-0000D7000000}"/>
    <hyperlink ref="AP447" r:id="rId217" xr:uid="{00000000-0004-0000-0E00-0000D8000000}"/>
    <hyperlink ref="AP448" r:id="rId218" xr:uid="{00000000-0004-0000-0E00-0000D9000000}"/>
    <hyperlink ref="AP449" r:id="rId219" xr:uid="{00000000-0004-0000-0E00-0000DA000000}"/>
    <hyperlink ref="AP450" r:id="rId220" xr:uid="{00000000-0004-0000-0E00-0000DB000000}"/>
    <hyperlink ref="AP451" r:id="rId221" xr:uid="{00000000-0004-0000-0E00-0000DC000000}"/>
    <hyperlink ref="AP452" r:id="rId222" xr:uid="{00000000-0004-0000-0E00-0000DD000000}"/>
    <hyperlink ref="AP455" r:id="rId223" display="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xr:uid="{00000000-0004-0000-0E00-0000DE000000}"/>
    <hyperlink ref="AP456" r:id="rId224" xr:uid="{00000000-0004-0000-0E00-0000DF000000}"/>
    <hyperlink ref="AP457" r:id="rId225" xr:uid="{00000000-0004-0000-0E00-0000E0000000}"/>
    <hyperlink ref="AP458" r:id="rId226" xr:uid="{00000000-0004-0000-0E00-0000E1000000}"/>
    <hyperlink ref="AP460" r:id="rId227" xr:uid="{00000000-0004-0000-0E00-0000E2000000}"/>
    <hyperlink ref="AP459" r:id="rId228" xr:uid="{00000000-0004-0000-0E00-0000E3000000}"/>
    <hyperlink ref="AT380" r:id="rId229" xr:uid="{00000000-0004-0000-0E00-0000E4000000}"/>
    <hyperlink ref="AT387" r:id="rId230" xr:uid="{00000000-0004-0000-0E00-0000E5000000}"/>
    <hyperlink ref="AT392" r:id="rId231" xr:uid="{00000000-0004-0000-0E00-0000E6000000}"/>
    <hyperlink ref="AT394" r:id="rId232" xr:uid="{00000000-0004-0000-0E00-0000E7000000}"/>
    <hyperlink ref="AT398" r:id="rId233" xr:uid="{00000000-0004-0000-0E00-0000E8000000}"/>
    <hyperlink ref="AT400" r:id="rId234" xr:uid="{00000000-0004-0000-0E00-0000E9000000}"/>
    <hyperlink ref="AT410" r:id="rId235" xr:uid="{00000000-0004-0000-0E00-0000EA000000}"/>
    <hyperlink ref="AT411" r:id="rId236" xr:uid="{00000000-0004-0000-0E00-0000EB000000}"/>
    <hyperlink ref="AT412" r:id="rId237" xr:uid="{00000000-0004-0000-0E00-0000EC000000}"/>
    <hyperlink ref="AT413" r:id="rId238" xr:uid="{00000000-0004-0000-0E00-0000ED000000}"/>
    <hyperlink ref="AT415" r:id="rId239" xr:uid="{00000000-0004-0000-0E00-0000EE000000}"/>
    <hyperlink ref="AT414" r:id="rId240" xr:uid="{00000000-0004-0000-0E00-0000EF000000}"/>
    <hyperlink ref="AT425" r:id="rId241" xr:uid="{00000000-0004-0000-0E00-0000F0000000}"/>
    <hyperlink ref="AT426" r:id="rId242" xr:uid="{00000000-0004-0000-0E00-0000F1000000}"/>
    <hyperlink ref="AT427" r:id="rId243" xr:uid="{00000000-0004-0000-0E00-0000F2000000}"/>
    <hyperlink ref="AT430" r:id="rId244" xr:uid="{00000000-0004-0000-0E00-0000F3000000}"/>
    <hyperlink ref="AT433" r:id="rId245" xr:uid="{00000000-0004-0000-0E00-0000F4000000}"/>
    <hyperlink ref="AT434" r:id="rId246" xr:uid="{00000000-0004-0000-0E00-0000F5000000}"/>
    <hyperlink ref="AT437" r:id="rId247" xr:uid="{00000000-0004-0000-0E00-0000F6000000}"/>
    <hyperlink ref="AT439" r:id="rId248" xr:uid="{00000000-0004-0000-0E00-0000F7000000}"/>
    <hyperlink ref="AT440" r:id="rId249" xr:uid="{00000000-0004-0000-0E00-0000F8000000}"/>
    <hyperlink ref="AT441" r:id="rId250" xr:uid="{00000000-0004-0000-0E00-0000F9000000}"/>
    <hyperlink ref="AT446" r:id="rId251" xr:uid="{00000000-0004-0000-0E00-0000FA000000}"/>
    <hyperlink ref="AT448" r:id="rId252" xr:uid="{00000000-0004-0000-0E00-0000FB000000}"/>
    <hyperlink ref="AT449" r:id="rId253" xr:uid="{00000000-0004-0000-0E00-0000FC000000}"/>
    <hyperlink ref="AT450" r:id="rId254" xr:uid="{00000000-0004-0000-0E00-0000FD000000}"/>
    <hyperlink ref="AT451" r:id="rId255" xr:uid="{00000000-0004-0000-0E00-0000FE000000}"/>
    <hyperlink ref="AT457" r:id="rId256" xr:uid="{00000000-0004-0000-0E00-0000FF000000}"/>
    <hyperlink ref="AT458" r:id="rId257" xr:uid="{00000000-0004-0000-0E00-000000010000}"/>
    <hyperlink ref="AT459" r:id="rId258" xr:uid="{00000000-0004-0000-0E00-000001010000}"/>
    <hyperlink ref="AX393" r:id="rId259" xr:uid="{00000000-0004-0000-0E00-000002010000}"/>
    <hyperlink ref="AX395" r:id="rId260" xr:uid="{00000000-0004-0000-0E00-000003010000}"/>
    <hyperlink ref="AX396" r:id="rId261" xr:uid="{00000000-0004-0000-0E00-000004010000}"/>
    <hyperlink ref="AX397" r:id="rId262" xr:uid="{00000000-0004-0000-0E00-000005010000}"/>
    <hyperlink ref="AX416" r:id="rId263" xr:uid="{00000000-0004-0000-0E00-000006010000}"/>
    <hyperlink ref="AX426" r:id="rId264" xr:uid="{00000000-0004-0000-0E00-000007010000}"/>
    <hyperlink ref="AX427" r:id="rId265" xr:uid="{00000000-0004-0000-0E00-000008010000}"/>
    <hyperlink ref="AX430" r:id="rId266" xr:uid="{00000000-0004-0000-0E00-000009010000}"/>
    <hyperlink ref="AX432" r:id="rId267" xr:uid="{00000000-0004-0000-0E00-00000A010000}"/>
    <hyperlink ref="AX434" r:id="rId268" xr:uid="{00000000-0004-0000-0E00-00000B010000}"/>
    <hyperlink ref="AX437" r:id="rId269" xr:uid="{00000000-0004-0000-0E00-00000C010000}"/>
    <hyperlink ref="AX439" r:id="rId270" xr:uid="{00000000-0004-0000-0E00-00000D010000}"/>
    <hyperlink ref="AX440" r:id="rId271" xr:uid="{00000000-0004-0000-0E00-00000E010000}"/>
    <hyperlink ref="AX446" r:id="rId272" xr:uid="{00000000-0004-0000-0E00-00000F010000}"/>
    <hyperlink ref="AP540" r:id="rId273" xr:uid="{00000000-0004-0000-0E00-000010010000}"/>
    <hyperlink ref="AP539" r:id="rId274" xr:uid="{00000000-0004-0000-0E00-000011010000}"/>
    <hyperlink ref="AP537" r:id="rId275" xr:uid="{00000000-0004-0000-0E00-000012010000}"/>
    <hyperlink ref="AP536" r:id="rId276" xr:uid="{00000000-0004-0000-0E00-000013010000}"/>
    <hyperlink ref="AP535" r:id="rId277" xr:uid="{00000000-0004-0000-0E00-000014010000}"/>
    <hyperlink ref="AP534" r:id="rId278" xr:uid="{00000000-0004-0000-0E00-000015010000}"/>
    <hyperlink ref="AP533" r:id="rId279" xr:uid="{00000000-0004-0000-0E00-000016010000}"/>
    <hyperlink ref="AP531" r:id="rId280" xr:uid="{00000000-0004-0000-0E00-000017010000}"/>
    <hyperlink ref="AP530" r:id="rId281" xr:uid="{00000000-0004-0000-0E00-000018010000}"/>
    <hyperlink ref="AP526" r:id="rId282" xr:uid="{00000000-0004-0000-0E00-000019010000}"/>
    <hyperlink ref="AP525" r:id="rId283" xr:uid="{00000000-0004-0000-0E00-00001A010000}"/>
    <hyperlink ref="AP524" r:id="rId284" xr:uid="{00000000-0004-0000-0E00-00001B010000}"/>
    <hyperlink ref="AP523" r:id="rId285" xr:uid="{00000000-0004-0000-0E00-00001C010000}"/>
    <hyperlink ref="AP522" r:id="rId286" xr:uid="{00000000-0004-0000-0E00-00001D010000}"/>
    <hyperlink ref="AP521" r:id="rId287" xr:uid="{00000000-0004-0000-0E00-00001E010000}"/>
    <hyperlink ref="AP520" r:id="rId288" display="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xr:uid="{00000000-0004-0000-0E00-00001F010000}"/>
    <hyperlink ref="AP519" r:id="rId289" xr:uid="{00000000-0004-0000-0E00-000020010000}"/>
    <hyperlink ref="AP518" r:id="rId290" xr:uid="{00000000-0004-0000-0E00-000021010000}"/>
    <hyperlink ref="AP517" r:id="rId291" display="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xr:uid="{00000000-0004-0000-0E00-000022010000}"/>
    <hyperlink ref="AP516" r:id="rId292" display="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xr:uid="{00000000-0004-0000-0E00-000023010000}"/>
    <hyperlink ref="AP514" r:id="rId293" xr:uid="{00000000-0004-0000-0E00-000024010000}"/>
    <hyperlink ref="AP512" r:id="rId294" xr:uid="{00000000-0004-0000-0E00-000025010000}"/>
    <hyperlink ref="AP511" r:id="rId295" xr:uid="{00000000-0004-0000-0E00-000026010000}"/>
    <hyperlink ref="AP510" r:id="rId296" xr:uid="{00000000-0004-0000-0E00-000027010000}"/>
    <hyperlink ref="AP508" r:id="rId297" xr:uid="{00000000-0004-0000-0E00-000028010000}"/>
    <hyperlink ref="AP507" r:id="rId298" xr:uid="{00000000-0004-0000-0E00-000029010000}"/>
    <hyperlink ref="AP506" r:id="rId299" xr:uid="{00000000-0004-0000-0E00-00002A010000}"/>
    <hyperlink ref="AP505" r:id="rId300" xr:uid="{00000000-0004-0000-0E00-00002B010000}"/>
    <hyperlink ref="AP504" r:id="rId301" xr:uid="{00000000-0004-0000-0E00-00002C010000}"/>
    <hyperlink ref="AP503" r:id="rId302" xr:uid="{00000000-0004-0000-0E00-00002D010000}"/>
    <hyperlink ref="AP502" r:id="rId303" xr:uid="{00000000-0004-0000-0E00-00002E010000}"/>
    <hyperlink ref="AP501" r:id="rId304" xr:uid="{00000000-0004-0000-0E00-00002F010000}"/>
    <hyperlink ref="AP500" r:id="rId305" xr:uid="{00000000-0004-0000-0E00-000030010000}"/>
    <hyperlink ref="AP499" r:id="rId306" xr:uid="{00000000-0004-0000-0E00-000031010000}"/>
    <hyperlink ref="AP498" r:id="rId307" display="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xr:uid="{00000000-0004-0000-0E00-000032010000}"/>
    <hyperlink ref="AP497" r:id="rId308" xr:uid="{00000000-0004-0000-0E00-000033010000}"/>
    <hyperlink ref="AP495" r:id="rId309" xr:uid="{00000000-0004-0000-0E00-000034010000}"/>
    <hyperlink ref="AP494" r:id="rId310" location="PDP" xr:uid="{00000000-0004-0000-0E00-000035010000}"/>
    <hyperlink ref="AP493" r:id="rId311" location="PDP" xr:uid="{00000000-0004-0000-0E00-000036010000}"/>
    <hyperlink ref="AP492" r:id="rId312" xr:uid="{00000000-0004-0000-0E00-000037010000}"/>
    <hyperlink ref="AP491" r:id="rId313" location="PDP" xr:uid="{00000000-0004-0000-0E00-000038010000}"/>
    <hyperlink ref="AP490" r:id="rId314" xr:uid="{00000000-0004-0000-0E00-000039010000}"/>
    <hyperlink ref="AP489" r:id="rId315" xr:uid="{00000000-0004-0000-0E00-00003A010000}"/>
    <hyperlink ref="AP487" r:id="rId316" xr:uid="{00000000-0004-0000-0E00-00003B010000}"/>
    <hyperlink ref="AP488" r:id="rId317" xr:uid="{00000000-0004-0000-0E00-00003C010000}"/>
    <hyperlink ref="AP486" r:id="rId318" xr:uid="{00000000-0004-0000-0E00-00003D010000}"/>
    <hyperlink ref="AP485" r:id="rId319" xr:uid="{00000000-0004-0000-0E00-00003E010000}"/>
    <hyperlink ref="AP484" r:id="rId320" display="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xr:uid="{00000000-0004-0000-0E00-00003F010000}"/>
    <hyperlink ref="AP483" r:id="rId321" xr:uid="{00000000-0004-0000-0E00-000040010000}"/>
    <hyperlink ref="AP482" r:id="rId322" xr:uid="{00000000-0004-0000-0E00-000041010000}"/>
    <hyperlink ref="AP481" r:id="rId323" xr:uid="{00000000-0004-0000-0E00-000042010000}"/>
    <hyperlink ref="AP480" r:id="rId324" xr:uid="{00000000-0004-0000-0E00-000043010000}"/>
    <hyperlink ref="AP479" r:id="rId325" xr:uid="{00000000-0004-0000-0E00-000044010000}"/>
    <hyperlink ref="AP478" r:id="rId326" xr:uid="{00000000-0004-0000-0E00-000045010000}"/>
    <hyperlink ref="AP477" r:id="rId327" xr:uid="{00000000-0004-0000-0E00-000046010000}"/>
    <hyperlink ref="AP476" r:id="rId328" xr:uid="{00000000-0004-0000-0E00-000047010000}"/>
    <hyperlink ref="AP475" r:id="rId329" xr:uid="{00000000-0004-0000-0E00-000048010000}"/>
    <hyperlink ref="AP473" r:id="rId330" xr:uid="{00000000-0004-0000-0E00-000049010000}"/>
    <hyperlink ref="AP472" r:id="rId331" xr:uid="{00000000-0004-0000-0E00-00004A010000}"/>
    <hyperlink ref="AP471" r:id="rId332" xr:uid="{00000000-0004-0000-0E00-00004B010000}"/>
    <hyperlink ref="AP470" r:id="rId333" xr:uid="{00000000-0004-0000-0E00-00004C010000}"/>
    <hyperlink ref="AT470" r:id="rId334" xr:uid="{00000000-0004-0000-0E00-00004D010000}"/>
    <hyperlink ref="AT472" r:id="rId335" xr:uid="{00000000-0004-0000-0E00-00004E010000}"/>
    <hyperlink ref="AT475" r:id="rId336" xr:uid="{00000000-0004-0000-0E00-00004F010000}"/>
    <hyperlink ref="AT476" r:id="rId337" xr:uid="{00000000-0004-0000-0E00-000050010000}"/>
    <hyperlink ref="AT477" r:id="rId338" xr:uid="{00000000-0004-0000-0E00-000051010000}"/>
    <hyperlink ref="AT478" r:id="rId339" xr:uid="{00000000-0004-0000-0E00-000052010000}"/>
    <hyperlink ref="AT479" r:id="rId340" xr:uid="{00000000-0004-0000-0E00-000053010000}"/>
    <hyperlink ref="AT481" r:id="rId341" xr:uid="{00000000-0004-0000-0E00-000054010000}"/>
    <hyperlink ref="AT482" r:id="rId342" xr:uid="{00000000-0004-0000-0E00-000055010000}"/>
    <hyperlink ref="AT483" r:id="rId343" xr:uid="{00000000-0004-0000-0E00-000056010000}"/>
    <hyperlink ref="AT484" r:id="rId344" xr:uid="{00000000-0004-0000-0E00-000057010000}"/>
    <hyperlink ref="AT485" r:id="rId345" xr:uid="{00000000-0004-0000-0E00-000058010000}"/>
    <hyperlink ref="AT486" r:id="rId346" xr:uid="{00000000-0004-0000-0E00-000059010000}"/>
    <hyperlink ref="AT487" r:id="rId347" xr:uid="{00000000-0004-0000-0E00-00005A010000}"/>
    <hyperlink ref="AT489" r:id="rId348" xr:uid="{00000000-0004-0000-0E00-00005B010000}"/>
    <hyperlink ref="AT490" r:id="rId349" xr:uid="{00000000-0004-0000-0E00-00005C010000}"/>
    <hyperlink ref="AT491" r:id="rId350" xr:uid="{00000000-0004-0000-0E00-00005D010000}"/>
    <hyperlink ref="AT492" r:id="rId351" xr:uid="{00000000-0004-0000-0E00-00005E010000}"/>
    <hyperlink ref="AT493" r:id="rId352" xr:uid="{00000000-0004-0000-0E00-00005F010000}"/>
    <hyperlink ref="AT494" r:id="rId353" xr:uid="{00000000-0004-0000-0E00-000060010000}"/>
    <hyperlink ref="AT495" r:id="rId354" xr:uid="{00000000-0004-0000-0E00-000061010000}"/>
    <hyperlink ref="AT496" r:id="rId355" xr:uid="{00000000-0004-0000-0E00-000062010000}"/>
    <hyperlink ref="AT498" r:id="rId356" xr:uid="{00000000-0004-0000-0E00-000063010000}"/>
    <hyperlink ref="AT499" r:id="rId357" xr:uid="{00000000-0004-0000-0E00-000064010000}"/>
    <hyperlink ref="AT500" r:id="rId358" xr:uid="{00000000-0004-0000-0E00-000065010000}"/>
    <hyperlink ref="AT505" r:id="rId359" xr:uid="{00000000-0004-0000-0E00-000066010000}"/>
    <hyperlink ref="AT506" r:id="rId360" xr:uid="{00000000-0004-0000-0E00-000067010000}"/>
    <hyperlink ref="AT507" r:id="rId361" xr:uid="{00000000-0004-0000-0E00-000068010000}"/>
    <hyperlink ref="AT508" r:id="rId362" xr:uid="{00000000-0004-0000-0E00-000069010000}"/>
    <hyperlink ref="AT510" r:id="rId363" xr:uid="{00000000-0004-0000-0E00-00006A010000}"/>
    <hyperlink ref="AT516" r:id="rId364" xr:uid="{00000000-0004-0000-0E00-00006B010000}"/>
    <hyperlink ref="AT532" r:id="rId365" xr:uid="{00000000-0004-0000-0E00-00006C010000}"/>
    <hyperlink ref="AT537" r:id="rId366" xr:uid="{00000000-0004-0000-0E00-00006D010000}"/>
    <hyperlink ref="AX469" r:id="rId367" xr:uid="{00000000-0004-0000-0E00-00006E010000}"/>
    <hyperlink ref="AX468" r:id="rId368" xr:uid="{00000000-0004-0000-0E00-00006F010000}"/>
    <hyperlink ref="AX467" r:id="rId369" xr:uid="{00000000-0004-0000-0E00-000070010000}"/>
    <hyperlink ref="AX466" r:id="rId370" xr:uid="{00000000-0004-0000-0E00-000071010000}"/>
    <hyperlink ref="AX465" r:id="rId371" xr:uid="{00000000-0004-0000-0E00-000072010000}"/>
    <hyperlink ref="AX464" r:id="rId372" xr:uid="{00000000-0004-0000-0E00-000073010000}"/>
    <hyperlink ref="AP14" r:id="rId373" xr:uid="{00000000-0004-0000-0E00-000074010000}"/>
    <hyperlink ref="AP315" r:id="rId374" xr:uid="{00000000-0004-0000-0E00-000075010000}"/>
    <hyperlink ref="AT315" r:id="rId375" xr:uid="{00000000-0004-0000-0E00-000076010000}"/>
    <hyperlink ref="AX315" r:id="rId376" xr:uid="{00000000-0004-0000-0E00-000077010000}"/>
  </hyperlinks>
  <pageMargins left="0.7" right="0.7" top="0.75" bottom="0.75" header="0.3" footer="0.3"/>
  <pageSetup orientation="portrait" r:id="rId3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Y26"/>
  <sheetViews>
    <sheetView showGridLines="0" view="pageBreakPreview" topLeftCell="A3" zoomScale="80" zoomScaleNormal="70" zoomScaleSheetLayoutView="80" workbookViewId="0">
      <selection activeCell="A3" sqref="A3:S8"/>
    </sheetView>
  </sheetViews>
  <sheetFormatPr baseColWidth="10" defaultColWidth="11.42578125" defaultRowHeight="15.75" x14ac:dyDescent="0.25"/>
  <cols>
    <col min="1" max="2" width="11.42578125" style="1"/>
    <col min="3" max="3" width="14.85546875" style="1" customWidth="1"/>
    <col min="4" max="12" width="11.42578125" style="1"/>
    <col min="13" max="13" width="19.42578125" style="1" customWidth="1"/>
    <col min="14" max="16384" width="11.42578125" style="1"/>
  </cols>
  <sheetData>
    <row r="1" spans="1:259" ht="78" customHeight="1" thickBot="1" x14ac:dyDescent="0.3">
      <c r="A1" s="390" t="s">
        <v>2091</v>
      </c>
      <c r="B1" s="391"/>
      <c r="C1" s="391"/>
      <c r="D1" s="391"/>
      <c r="E1" s="391"/>
      <c r="F1" s="391"/>
      <c r="G1" s="391"/>
      <c r="H1" s="391"/>
      <c r="I1" s="391"/>
      <c r="J1" s="391"/>
      <c r="K1" s="391"/>
      <c r="L1" s="391"/>
      <c r="M1" s="391"/>
      <c r="N1" s="391"/>
      <c r="O1" s="391"/>
      <c r="P1" s="391"/>
      <c r="Q1" s="391"/>
      <c r="R1" s="391"/>
      <c r="S1" s="392"/>
    </row>
    <row r="3" spans="1:259" s="2" customFormat="1" ht="14.25" customHeight="1" x14ac:dyDescent="0.25">
      <c r="A3" s="396" t="s">
        <v>2092</v>
      </c>
      <c r="B3" s="397"/>
      <c r="C3" s="397"/>
      <c r="D3" s="397"/>
      <c r="E3" s="397"/>
      <c r="F3" s="397"/>
      <c r="G3" s="397"/>
      <c r="H3" s="397"/>
      <c r="I3" s="397"/>
      <c r="J3" s="397"/>
      <c r="K3" s="397"/>
      <c r="L3" s="397"/>
      <c r="M3" s="397"/>
      <c r="N3" s="397"/>
      <c r="O3" s="397"/>
      <c r="P3" s="397"/>
      <c r="Q3" s="397"/>
      <c r="R3" s="397"/>
      <c r="S3" s="397"/>
      <c r="T3" s="1"/>
      <c r="U3" s="1"/>
      <c r="V3" s="4"/>
      <c r="X3" s="5"/>
      <c r="Y3" s="5"/>
      <c r="Z3" s="5"/>
      <c r="AA3" s="5"/>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ht="21.75" customHeight="1" x14ac:dyDescent="0.25">
      <c r="A4" s="398"/>
      <c r="B4" s="398"/>
      <c r="C4" s="398"/>
      <c r="D4" s="398"/>
      <c r="E4" s="398"/>
      <c r="F4" s="398"/>
      <c r="G4" s="398"/>
      <c r="H4" s="398"/>
      <c r="I4" s="398"/>
      <c r="J4" s="398"/>
      <c r="K4" s="398"/>
      <c r="L4" s="398"/>
      <c r="M4" s="398"/>
      <c r="N4" s="398"/>
      <c r="O4" s="398"/>
      <c r="P4" s="398"/>
      <c r="Q4" s="398"/>
      <c r="R4" s="398"/>
      <c r="S4" s="398"/>
    </row>
    <row r="5" spans="1:259" s="2" customFormat="1" ht="219" customHeight="1" x14ac:dyDescent="0.25">
      <c r="A5" s="398"/>
      <c r="B5" s="398"/>
      <c r="C5" s="398"/>
      <c r="D5" s="398"/>
      <c r="E5" s="398"/>
      <c r="F5" s="398"/>
      <c r="G5" s="398"/>
      <c r="H5" s="398"/>
      <c r="I5" s="398"/>
      <c r="J5" s="398"/>
      <c r="K5" s="398"/>
      <c r="L5" s="398"/>
      <c r="M5" s="398"/>
      <c r="N5" s="398"/>
      <c r="O5" s="398"/>
      <c r="P5" s="398"/>
      <c r="Q5" s="398"/>
      <c r="R5" s="398"/>
      <c r="S5" s="398"/>
      <c r="V5" s="3"/>
    </row>
    <row r="6" spans="1:259" s="2" customFormat="1" ht="219" customHeight="1" x14ac:dyDescent="0.25">
      <c r="A6" s="398"/>
      <c r="B6" s="398"/>
      <c r="C6" s="398"/>
      <c r="D6" s="398"/>
      <c r="E6" s="398"/>
      <c r="F6" s="398"/>
      <c r="G6" s="398"/>
      <c r="H6" s="398"/>
      <c r="I6" s="398"/>
      <c r="J6" s="398"/>
      <c r="K6" s="398"/>
      <c r="L6" s="398"/>
      <c r="M6" s="398"/>
      <c r="N6" s="398"/>
      <c r="O6" s="398"/>
      <c r="P6" s="398"/>
      <c r="Q6" s="398"/>
      <c r="R6" s="398"/>
      <c r="S6" s="398"/>
      <c r="V6" s="3"/>
    </row>
    <row r="7" spans="1:259" s="2" customFormat="1" ht="219" customHeight="1" x14ac:dyDescent="0.25">
      <c r="A7" s="398"/>
      <c r="B7" s="398"/>
      <c r="C7" s="398"/>
      <c r="D7" s="398"/>
      <c r="E7" s="398"/>
      <c r="F7" s="398"/>
      <c r="G7" s="398"/>
      <c r="H7" s="398"/>
      <c r="I7" s="398"/>
      <c r="J7" s="398"/>
      <c r="K7" s="398"/>
      <c r="L7" s="398"/>
      <c r="M7" s="398"/>
      <c r="N7" s="398"/>
      <c r="O7" s="398"/>
      <c r="P7" s="398"/>
      <c r="Q7" s="398"/>
      <c r="R7" s="398"/>
      <c r="S7" s="398"/>
      <c r="V7" s="3"/>
    </row>
    <row r="8" spans="1:259" s="2" customFormat="1" ht="219" customHeight="1" x14ac:dyDescent="0.25">
      <c r="A8" s="398"/>
      <c r="B8" s="398"/>
      <c r="C8" s="398"/>
      <c r="D8" s="398"/>
      <c r="E8" s="398"/>
      <c r="F8" s="398"/>
      <c r="G8" s="398"/>
      <c r="H8" s="398"/>
      <c r="I8" s="398"/>
      <c r="J8" s="398"/>
      <c r="K8" s="398"/>
      <c r="L8" s="398"/>
      <c r="M8" s="398"/>
      <c r="N8" s="398"/>
      <c r="O8" s="398"/>
      <c r="P8" s="398"/>
      <c r="Q8" s="398"/>
      <c r="R8" s="398"/>
      <c r="S8" s="398"/>
      <c r="V8" s="3"/>
    </row>
    <row r="9" spans="1:259" s="2" customFormat="1" x14ac:dyDescent="0.25">
      <c r="C9" s="7"/>
      <c r="D9" s="1"/>
      <c r="E9" s="1"/>
      <c r="F9" s="1"/>
      <c r="G9" s="1"/>
      <c r="H9" s="8"/>
      <c r="I9" s="1"/>
      <c r="J9" s="9"/>
      <c r="K9" s="10"/>
      <c r="L9" s="7"/>
      <c r="M9" s="11"/>
      <c r="N9" s="10"/>
      <c r="O9" s="10"/>
      <c r="P9" s="10"/>
      <c r="Q9" s="10"/>
      <c r="V9" s="3"/>
    </row>
    <row r="10" spans="1:259" s="2" customFormat="1" ht="31.5" x14ac:dyDescent="0.25">
      <c r="C10" s="7" t="s">
        <v>4</v>
      </c>
      <c r="D10" s="1"/>
      <c r="E10" s="1"/>
      <c r="F10" s="1"/>
      <c r="G10" s="1"/>
      <c r="H10" s="8"/>
      <c r="I10" s="1"/>
      <c r="J10" s="9"/>
      <c r="K10" s="10"/>
      <c r="L10" s="7" t="s">
        <v>5</v>
      </c>
      <c r="M10" s="11"/>
      <c r="N10" s="10"/>
      <c r="O10" s="10"/>
      <c r="P10" s="10"/>
      <c r="Q10" s="10"/>
      <c r="V10" s="3"/>
    </row>
    <row r="11" spans="1:259" s="2" customFormat="1" x14ac:dyDescent="0.25">
      <c r="C11" s="1"/>
      <c r="D11" s="1"/>
      <c r="E11" s="1"/>
      <c r="F11" s="1"/>
      <c r="G11" s="1"/>
      <c r="H11" s="8"/>
      <c r="I11" s="1"/>
      <c r="J11" s="9"/>
      <c r="K11" s="10"/>
      <c r="L11" s="1"/>
      <c r="M11" s="11"/>
      <c r="N11" s="10"/>
      <c r="O11" s="10"/>
      <c r="P11" s="10"/>
      <c r="Q11" s="10"/>
      <c r="V11" s="3"/>
    </row>
    <row r="12" spans="1:259" s="2" customFormat="1" x14ac:dyDescent="0.25">
      <c r="C12" s="1"/>
      <c r="D12" s="1"/>
      <c r="E12" s="1"/>
      <c r="F12" s="1"/>
      <c r="G12" s="1"/>
      <c r="H12" s="18"/>
      <c r="I12" s="19"/>
      <c r="J12" s="20"/>
      <c r="K12" s="21"/>
      <c r="L12" s="1"/>
      <c r="M12" s="11"/>
      <c r="N12" s="10"/>
      <c r="O12" s="10"/>
      <c r="P12" s="10"/>
      <c r="Q12" s="10"/>
      <c r="V12" s="3"/>
    </row>
    <row r="13" spans="1:259" s="2" customFormat="1" x14ac:dyDescent="0.25">
      <c r="C13" s="393" t="s">
        <v>13</v>
      </c>
      <c r="D13" s="393"/>
      <c r="E13" s="393"/>
      <c r="F13" s="393"/>
      <c r="G13" s="1"/>
      <c r="H13" s="394"/>
      <c r="I13" s="394"/>
      <c r="J13" s="394"/>
      <c r="K13" s="394"/>
      <c r="L13" s="12"/>
      <c r="M13" s="395" t="s">
        <v>19</v>
      </c>
      <c r="N13" s="395"/>
      <c r="O13" s="395"/>
      <c r="P13" s="395"/>
      <c r="Q13" s="10"/>
      <c r="V13" s="3"/>
    </row>
    <row r="14" spans="1:259" s="2" customFormat="1" ht="39" customHeight="1" x14ac:dyDescent="0.25">
      <c r="C14" s="399" t="s">
        <v>14</v>
      </c>
      <c r="D14" s="399"/>
      <c r="E14" s="399"/>
      <c r="F14" s="399"/>
      <c r="G14" s="1"/>
      <c r="H14" s="399"/>
      <c r="I14" s="399"/>
      <c r="J14" s="399"/>
      <c r="K14" s="399"/>
      <c r="L14" s="13"/>
      <c r="M14" s="399" t="s">
        <v>16</v>
      </c>
      <c r="N14" s="399"/>
      <c r="O14" s="399"/>
      <c r="P14" s="399"/>
      <c r="Q14" s="10"/>
      <c r="V14" s="3"/>
    </row>
    <row r="15" spans="1:259" s="2" customFormat="1" x14ac:dyDescent="0.25">
      <c r="C15" s="14" t="s">
        <v>6</v>
      </c>
      <c r="D15" s="400" t="s">
        <v>2051</v>
      </c>
      <c r="E15" s="401"/>
      <c r="F15" s="401"/>
      <c r="G15" s="1"/>
      <c r="H15" s="22"/>
      <c r="I15" s="402"/>
      <c r="J15" s="402"/>
      <c r="K15" s="402"/>
      <c r="L15" s="15"/>
      <c r="M15" s="14" t="s">
        <v>6</v>
      </c>
      <c r="N15" s="400" t="s">
        <v>2050</v>
      </c>
      <c r="O15" s="401"/>
      <c r="P15" s="401"/>
      <c r="Q15" s="10"/>
      <c r="V15" s="3"/>
    </row>
    <row r="16" spans="1:259" s="2" customFormat="1" x14ac:dyDescent="0.25">
      <c r="C16" s="1"/>
      <c r="D16" s="1"/>
      <c r="E16" s="1"/>
      <c r="F16" s="1"/>
      <c r="G16" s="1"/>
      <c r="H16" s="8"/>
      <c r="I16" s="1"/>
      <c r="J16" s="9"/>
      <c r="K16" s="10"/>
      <c r="L16" s="1"/>
      <c r="M16" s="11"/>
      <c r="N16" s="10"/>
      <c r="O16" s="10"/>
      <c r="P16" s="10"/>
      <c r="Q16" s="10"/>
      <c r="V16" s="3"/>
    </row>
    <row r="17" spans="3:22" s="2" customFormat="1" x14ac:dyDescent="0.25">
      <c r="C17" s="1"/>
      <c r="D17" s="1"/>
      <c r="E17" s="1"/>
      <c r="F17" s="1"/>
      <c r="G17" s="1"/>
      <c r="H17" s="8"/>
      <c r="I17" s="1"/>
      <c r="J17" s="9"/>
      <c r="K17" s="10"/>
      <c r="L17" s="1"/>
      <c r="M17" s="11"/>
      <c r="N17" s="10"/>
      <c r="O17" s="10"/>
      <c r="P17" s="10"/>
      <c r="Q17" s="10"/>
      <c r="V17" s="3"/>
    </row>
    <row r="18" spans="3:22" s="2" customFormat="1" x14ac:dyDescent="0.25">
      <c r="C18" s="1"/>
      <c r="D18" s="1"/>
      <c r="E18" s="1"/>
      <c r="F18" s="1"/>
      <c r="G18" s="1"/>
      <c r="H18" s="8"/>
      <c r="I18" s="1"/>
      <c r="J18" s="9"/>
      <c r="K18" s="10"/>
      <c r="L18" s="1"/>
      <c r="M18" s="11"/>
      <c r="N18" s="10"/>
      <c r="O18" s="10"/>
      <c r="P18" s="10"/>
      <c r="Q18" s="10"/>
      <c r="V18" s="3"/>
    </row>
    <row r="19" spans="3:22" s="2" customFormat="1" x14ac:dyDescent="0.25">
      <c r="C19" s="1"/>
      <c r="D19" s="1"/>
      <c r="E19" s="1"/>
      <c r="F19" s="1"/>
      <c r="G19" s="1"/>
      <c r="H19" s="8"/>
      <c r="I19" s="1"/>
      <c r="J19" s="9"/>
      <c r="K19" s="10"/>
      <c r="L19" s="1"/>
      <c r="M19" s="11"/>
      <c r="N19" s="10"/>
      <c r="O19" s="10"/>
      <c r="P19" s="10"/>
      <c r="Q19" s="10"/>
      <c r="V19" s="3"/>
    </row>
    <row r="20" spans="3:22" s="2" customFormat="1" ht="31.5" x14ac:dyDescent="0.25">
      <c r="C20" s="7" t="s">
        <v>5</v>
      </c>
      <c r="D20" s="1"/>
      <c r="E20" s="1"/>
      <c r="F20" s="1"/>
      <c r="G20" s="1"/>
      <c r="H20" s="8"/>
      <c r="I20" s="1"/>
      <c r="J20" s="9"/>
      <c r="K20" s="10"/>
      <c r="L20" s="7" t="s">
        <v>7</v>
      </c>
      <c r="M20" s="11"/>
      <c r="N20" s="10"/>
      <c r="O20" s="10"/>
      <c r="P20" s="10"/>
      <c r="Q20" s="10"/>
      <c r="V20" s="3"/>
    </row>
    <row r="21" spans="3:22" s="2" customFormat="1" x14ac:dyDescent="0.25">
      <c r="C21" s="7"/>
      <c r="D21" s="1"/>
      <c r="E21" s="1"/>
      <c r="F21" s="1"/>
      <c r="G21" s="1"/>
      <c r="H21" s="8"/>
      <c r="I21" s="1"/>
      <c r="J21" s="9"/>
      <c r="K21" s="10"/>
      <c r="L21" s="7"/>
      <c r="M21" s="11"/>
      <c r="N21" s="10"/>
      <c r="O21" s="10"/>
      <c r="P21" s="10"/>
      <c r="Q21" s="10"/>
      <c r="V21" s="3"/>
    </row>
    <row r="22" spans="3:22" s="2" customFormat="1" x14ac:dyDescent="0.25">
      <c r="C22" s="7"/>
      <c r="D22" s="1"/>
      <c r="E22" s="1"/>
      <c r="F22" s="1"/>
      <c r="G22" s="1"/>
      <c r="H22" s="8"/>
      <c r="I22" s="1"/>
      <c r="J22" s="9"/>
      <c r="K22" s="10"/>
      <c r="L22" s="7"/>
      <c r="M22" s="11"/>
      <c r="N22" s="10"/>
      <c r="O22" s="10"/>
      <c r="P22" s="10"/>
      <c r="Q22" s="10"/>
      <c r="V22" s="3"/>
    </row>
    <row r="23" spans="3:22" s="2" customFormat="1" x14ac:dyDescent="0.25">
      <c r="C23" s="1"/>
      <c r="D23" s="1"/>
      <c r="E23" s="1"/>
      <c r="F23" s="1"/>
      <c r="G23" s="1"/>
      <c r="H23" s="8"/>
      <c r="I23" s="1"/>
      <c r="J23" s="9"/>
      <c r="K23" s="10"/>
      <c r="L23" s="1"/>
      <c r="M23" s="11"/>
      <c r="N23" s="10"/>
      <c r="O23" s="10"/>
      <c r="P23" s="10"/>
      <c r="Q23" s="10"/>
      <c r="V23" s="3"/>
    </row>
    <row r="24" spans="3:22" s="2" customFormat="1" x14ac:dyDescent="0.25">
      <c r="C24" s="395" t="s">
        <v>17</v>
      </c>
      <c r="D24" s="395"/>
      <c r="E24" s="395"/>
      <c r="F24" s="395"/>
      <c r="G24" s="1"/>
      <c r="H24" s="1"/>
      <c r="I24" s="1"/>
      <c r="J24" s="1"/>
      <c r="K24" s="16"/>
      <c r="L24" s="13"/>
      <c r="M24" s="403" t="s">
        <v>8</v>
      </c>
      <c r="N24" s="403"/>
      <c r="O24" s="403"/>
      <c r="P24" s="403"/>
      <c r="Q24" s="10"/>
      <c r="V24" s="3"/>
    </row>
    <row r="25" spans="3:22" s="2" customFormat="1" x14ac:dyDescent="0.25">
      <c r="C25" s="404" t="s">
        <v>9</v>
      </c>
      <c r="D25" s="404"/>
      <c r="E25" s="404"/>
      <c r="F25" s="404"/>
      <c r="G25" s="1"/>
      <c r="H25" s="1"/>
      <c r="I25" s="1"/>
      <c r="J25" s="1"/>
      <c r="K25" s="17"/>
      <c r="L25" s="13"/>
      <c r="M25" s="405" t="s">
        <v>10</v>
      </c>
      <c r="N25" s="405"/>
      <c r="O25" s="405"/>
      <c r="P25" s="405"/>
      <c r="Q25" s="10"/>
      <c r="V25" s="3"/>
    </row>
    <row r="26" spans="3:22" s="2" customFormat="1" x14ac:dyDescent="0.25">
      <c r="C26" s="14" t="s">
        <v>6</v>
      </c>
      <c r="D26" s="400" t="s">
        <v>2051</v>
      </c>
      <c r="E26" s="401"/>
      <c r="F26" s="401"/>
      <c r="G26" s="1"/>
      <c r="H26" s="1"/>
      <c r="I26" s="1"/>
      <c r="J26" s="1"/>
      <c r="K26" s="15"/>
      <c r="L26" s="15"/>
      <c r="M26" s="14" t="s">
        <v>6</v>
      </c>
      <c r="N26" s="400" t="s">
        <v>2051</v>
      </c>
      <c r="O26" s="401"/>
      <c r="P26" s="401"/>
      <c r="Q26" s="10"/>
      <c r="V26" s="3"/>
    </row>
  </sheetData>
  <mergeCells count="17">
    <mergeCell ref="D26:F26"/>
    <mergeCell ref="N26:P26"/>
    <mergeCell ref="C24:F24"/>
    <mergeCell ref="M24:P24"/>
    <mergeCell ref="C25:F25"/>
    <mergeCell ref="M25:P25"/>
    <mergeCell ref="H14:K14"/>
    <mergeCell ref="M14:P14"/>
    <mergeCell ref="D15:F15"/>
    <mergeCell ref="I15:K15"/>
    <mergeCell ref="N15:P15"/>
    <mergeCell ref="C14:F14"/>
    <mergeCell ref="A1:S1"/>
    <mergeCell ref="C13:F13"/>
    <mergeCell ref="H13:K13"/>
    <mergeCell ref="M13:P13"/>
    <mergeCell ref="A3:S8"/>
  </mergeCells>
  <pageMargins left="0.7" right="0.7" top="0.75" bottom="0.75" header="0.3" footer="0.3"/>
  <pageSetup scale="3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0000"/>
  </sheetPr>
  <dimension ref="A1:HA1057"/>
  <sheetViews>
    <sheetView topLeftCell="A537" zoomScale="55" zoomScaleNormal="55" workbookViewId="0">
      <selection activeCell="A540" sqref="A540"/>
    </sheetView>
  </sheetViews>
  <sheetFormatPr baseColWidth="10" defaultColWidth="11.42578125" defaultRowHeight="26.25" x14ac:dyDescent="0.25"/>
  <cols>
    <col min="1" max="1" width="10.7109375" style="127" bestFit="1" customWidth="1"/>
    <col min="2" max="2" width="43.42578125" style="150" customWidth="1"/>
    <col min="3" max="3" width="12.5703125" style="150" customWidth="1"/>
    <col min="4" max="5" width="27.7109375" style="151" customWidth="1"/>
    <col min="6" max="6" width="27.7109375" style="152" customWidth="1"/>
    <col min="7" max="7" width="27.7109375" style="151" customWidth="1"/>
    <col min="8" max="8" width="24" style="151" customWidth="1"/>
    <col min="9" max="9" width="16.85546875" style="150" customWidth="1"/>
    <col min="10" max="10" width="11.42578125" style="153" customWidth="1"/>
    <col min="11" max="11" width="17.28515625" style="127" customWidth="1"/>
    <col min="12" max="13" width="15.7109375" style="154" customWidth="1"/>
    <col min="14" max="14" width="15.7109375" style="155" customWidth="1"/>
    <col min="15" max="16" width="15.7109375" style="156" customWidth="1"/>
    <col min="17" max="17" width="30.7109375" style="157" customWidth="1"/>
    <col min="18" max="19" width="15.7109375" style="154" customWidth="1"/>
    <col min="20" max="20" width="15.7109375" style="155" customWidth="1"/>
    <col min="21" max="22" width="15.7109375" style="156" customWidth="1"/>
    <col min="23" max="23" width="30.7109375" style="127" customWidth="1"/>
    <col min="24" max="25" width="15.7109375" style="154" customWidth="1"/>
    <col min="26" max="26" width="15.7109375" style="155" customWidth="1"/>
    <col min="27" max="28" width="15.7109375" style="156" customWidth="1"/>
    <col min="29" max="30" width="30.7109375" style="127" customWidth="1"/>
    <col min="31" max="31" width="15.7109375" style="162" customWidth="1"/>
    <col min="32" max="33" width="15.7109375" style="159" customWidth="1"/>
    <col min="34" max="34" width="30.7109375" style="160" customWidth="1"/>
    <col min="35" max="37" width="15.7109375" style="159" customWidth="1"/>
    <col min="38" max="38" width="30.7109375" style="160" customWidth="1"/>
    <col min="39" max="41" width="15.7109375" style="159" customWidth="1"/>
    <col min="42" max="42" width="30.7109375" style="44" customWidth="1"/>
    <col min="43" max="45" width="15.7109375" style="159" customWidth="1"/>
    <col min="46" max="46" width="30.7109375" style="44" customWidth="1"/>
    <col min="47" max="49" width="15.7109375" style="159" customWidth="1"/>
    <col min="50" max="50" width="30.7109375" style="44" customWidth="1"/>
    <col min="51" max="51" width="19.85546875" style="38" customWidth="1"/>
    <col min="52" max="52" width="30.42578125" style="39" customWidth="1"/>
    <col min="53" max="53" width="11.42578125" style="29" customWidth="1"/>
    <col min="54" max="54" width="36" style="40" customWidth="1"/>
    <col min="55" max="62" width="25.7109375" style="35" customWidth="1"/>
    <col min="63" max="63" width="40" style="35" customWidth="1"/>
    <col min="64" max="64" width="11.42578125" style="35" customWidth="1"/>
    <col min="65" max="65" width="36.5703125" style="35" customWidth="1"/>
    <col min="66" max="66" width="34.28515625" style="35" customWidth="1"/>
    <col min="67" max="67" width="34.7109375" style="35" customWidth="1"/>
    <col min="68" max="68" width="37.5703125" style="44" customWidth="1"/>
    <col min="69" max="71" width="27.85546875" style="44" customWidth="1"/>
    <col min="72" max="72" width="15.85546875" style="44" customWidth="1"/>
    <col min="73" max="73" width="30.5703125" style="159" bestFit="1" customWidth="1"/>
    <col min="74" max="74" width="25.7109375" style="159" customWidth="1"/>
    <col min="75" max="75" width="36.140625" style="159" customWidth="1"/>
    <col min="76" max="87" width="11.42578125" style="35"/>
    <col min="88" max="88" width="15" style="35" bestFit="1" customWidth="1"/>
    <col min="89" max="209" width="11.42578125" style="35"/>
    <col min="210" max="16384" width="11.42578125" style="44"/>
  </cols>
  <sheetData>
    <row r="1" spans="1:209" customFormat="1" ht="77.25" customHeight="1" x14ac:dyDescent="0.25">
      <c r="A1" s="442" t="s">
        <v>2049</v>
      </c>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row>
    <row r="2" spans="1:209" s="35" customFormat="1" x14ac:dyDescent="0.25">
      <c r="A2" s="29"/>
      <c r="B2" s="30"/>
      <c r="C2" s="30"/>
      <c r="D2" s="31"/>
      <c r="E2" s="31"/>
      <c r="F2" s="31"/>
      <c r="G2" s="31"/>
      <c r="H2" s="31"/>
      <c r="I2" s="30"/>
      <c r="J2" s="29"/>
      <c r="K2" s="29"/>
      <c r="L2" s="32"/>
      <c r="M2" s="32"/>
      <c r="N2" s="32"/>
      <c r="O2" s="33"/>
      <c r="P2" s="33"/>
      <c r="Q2" s="34"/>
      <c r="R2" s="32"/>
      <c r="S2" s="32"/>
      <c r="T2" s="32"/>
      <c r="U2" s="33"/>
      <c r="V2" s="33"/>
      <c r="W2" s="29"/>
      <c r="X2" s="32"/>
      <c r="Y2" s="32"/>
      <c r="Z2" s="32"/>
      <c r="AA2" s="33"/>
      <c r="AB2" s="33"/>
      <c r="AC2" s="29"/>
      <c r="AD2" s="29"/>
      <c r="AE2" s="36"/>
      <c r="AF2" s="36"/>
      <c r="AG2" s="36"/>
      <c r="AH2" s="37"/>
      <c r="AI2" s="36"/>
      <c r="AJ2" s="36"/>
      <c r="AK2" s="36"/>
      <c r="AL2" s="37"/>
      <c r="AM2" s="36"/>
      <c r="AN2" s="36"/>
      <c r="AO2" s="36"/>
      <c r="AQ2" s="36"/>
      <c r="AR2" s="36"/>
      <c r="AS2" s="36"/>
      <c r="AU2" s="36"/>
      <c r="AV2" s="36"/>
      <c r="AW2" s="36"/>
      <c r="AY2" s="38"/>
      <c r="AZ2" s="39"/>
      <c r="BA2" s="29"/>
      <c r="BB2" s="40"/>
      <c r="BU2" s="36"/>
      <c r="BV2" s="36"/>
      <c r="BW2" s="36"/>
    </row>
    <row r="3" spans="1:209" s="35" customFormat="1" x14ac:dyDescent="0.2">
      <c r="A3" s="29"/>
      <c r="B3" s="30"/>
      <c r="C3" s="30"/>
      <c r="D3" s="31"/>
      <c r="E3" s="31"/>
      <c r="F3" s="31"/>
      <c r="G3" s="31"/>
      <c r="H3" s="31"/>
      <c r="I3" s="30"/>
      <c r="J3" s="29"/>
      <c r="K3" s="29"/>
      <c r="L3" s="32"/>
      <c r="M3" s="32"/>
      <c r="N3" s="32"/>
      <c r="O3" s="33"/>
      <c r="P3" s="33"/>
      <c r="Q3" s="34"/>
      <c r="R3" s="32"/>
      <c r="S3" s="32"/>
      <c r="T3" s="32"/>
      <c r="U3" s="33"/>
      <c r="V3" s="33"/>
      <c r="W3" s="29"/>
      <c r="X3" s="32"/>
      <c r="Y3" s="32"/>
      <c r="Z3" s="32"/>
      <c r="AA3" s="33"/>
      <c r="AB3" s="33"/>
      <c r="AC3" s="29"/>
      <c r="AD3" s="29"/>
      <c r="AE3" s="36"/>
      <c r="AF3" s="36"/>
      <c r="AG3" s="36"/>
      <c r="AH3" s="37"/>
      <c r="AI3" s="36"/>
      <c r="AJ3" s="36"/>
      <c r="AK3" s="36"/>
      <c r="AL3" s="37"/>
      <c r="AM3" s="36"/>
      <c r="AN3" s="36"/>
      <c r="AO3" s="36"/>
      <c r="AQ3" s="36"/>
      <c r="AR3" s="36"/>
      <c r="AS3" s="36"/>
      <c r="AU3" s="36"/>
      <c r="AV3" s="36"/>
      <c r="AW3" s="36"/>
      <c r="AY3" s="38"/>
      <c r="AZ3" s="39"/>
      <c r="BA3" s="29"/>
      <c r="BB3" s="443"/>
      <c r="BC3" s="443"/>
      <c r="BD3" s="443"/>
      <c r="BE3" s="443"/>
      <c r="BF3" s="444"/>
      <c r="BG3" s="444"/>
      <c r="BH3" s="444"/>
      <c r="BI3" s="445"/>
      <c r="BJ3" s="446"/>
      <c r="BU3" s="36"/>
      <c r="BV3" s="36"/>
      <c r="BW3" s="36"/>
    </row>
    <row r="4" spans="1:209" s="35" customFormat="1" ht="27" thickBot="1" x14ac:dyDescent="0.3">
      <c r="A4" s="29"/>
      <c r="B4" s="30"/>
      <c r="C4" s="30"/>
      <c r="D4" s="31"/>
      <c r="E4" s="31"/>
      <c r="F4" s="31"/>
      <c r="G4" s="31"/>
      <c r="H4" s="31"/>
      <c r="I4" s="444"/>
      <c r="J4" s="444"/>
      <c r="K4" s="444"/>
      <c r="L4" s="447"/>
      <c r="M4" s="447"/>
      <c r="N4" s="447"/>
      <c r="O4" s="444"/>
      <c r="P4" s="444"/>
      <c r="Q4" s="444"/>
      <c r="R4" s="447"/>
      <c r="S4" s="447"/>
      <c r="T4" s="447"/>
      <c r="U4" s="444"/>
      <c r="V4" s="444"/>
      <c r="W4" s="29"/>
      <c r="X4" s="32"/>
      <c r="Y4" s="32"/>
      <c r="Z4" s="32"/>
      <c r="AA4" s="33"/>
      <c r="AB4" s="33"/>
      <c r="AC4" s="29"/>
      <c r="AD4" s="29"/>
      <c r="AE4" s="36"/>
      <c r="AF4" s="36"/>
      <c r="AG4" s="36"/>
      <c r="AH4" s="37"/>
      <c r="AI4" s="36"/>
      <c r="AJ4" s="36"/>
      <c r="AK4" s="36"/>
      <c r="AL4" s="37"/>
      <c r="AM4" s="36"/>
      <c r="AN4" s="36"/>
      <c r="AO4" s="36"/>
      <c r="AQ4" s="36"/>
      <c r="AR4" s="36"/>
      <c r="AS4" s="36"/>
      <c r="AU4" s="36"/>
      <c r="AV4" s="36"/>
      <c r="AW4" s="36"/>
      <c r="AY4" s="38"/>
      <c r="AZ4" s="39"/>
      <c r="BA4" s="29"/>
      <c r="BB4" s="40"/>
      <c r="BU4" s="36"/>
      <c r="BV4" s="36"/>
      <c r="BW4" s="36"/>
    </row>
    <row r="5" spans="1:209" s="35" customFormat="1" ht="37.5" customHeight="1" thickBot="1" x14ac:dyDescent="0.3">
      <c r="A5" s="29"/>
      <c r="B5" s="30"/>
      <c r="C5" s="30"/>
      <c r="D5" s="31"/>
      <c r="E5" s="31"/>
      <c r="F5" s="31"/>
      <c r="G5" s="31"/>
      <c r="H5" s="31"/>
      <c r="I5" s="432" t="s">
        <v>20</v>
      </c>
      <c r="J5" s="433"/>
      <c r="K5" s="433"/>
      <c r="L5" s="434"/>
      <c r="M5" s="434"/>
      <c r="N5" s="434"/>
      <c r="O5" s="433"/>
      <c r="P5" s="433"/>
      <c r="Q5" s="433"/>
      <c r="R5" s="434"/>
      <c r="S5" s="434"/>
      <c r="T5" s="434"/>
      <c r="U5" s="433"/>
      <c r="V5" s="433"/>
      <c r="W5" s="433"/>
      <c r="X5" s="434"/>
      <c r="Y5" s="434"/>
      <c r="Z5" s="434"/>
      <c r="AA5" s="433"/>
      <c r="AB5" s="433"/>
      <c r="AC5" s="435"/>
      <c r="AD5" s="41"/>
      <c r="AE5" s="436"/>
      <c r="AF5" s="436"/>
      <c r="AG5" s="436"/>
      <c r="AH5" s="436"/>
      <c r="AI5" s="436"/>
      <c r="AJ5" s="436"/>
      <c r="AK5" s="436"/>
      <c r="AL5" s="437"/>
      <c r="AM5" s="438" t="s">
        <v>21</v>
      </c>
      <c r="AN5" s="439"/>
      <c r="AO5" s="439"/>
      <c r="AP5" s="439"/>
      <c r="AQ5" s="439"/>
      <c r="AR5" s="439"/>
      <c r="AS5" s="439"/>
      <c r="AT5" s="439"/>
      <c r="AU5" s="440"/>
      <c r="AV5" s="440"/>
      <c r="AW5" s="440"/>
      <c r="AX5" s="441"/>
      <c r="AY5" s="38"/>
      <c r="AZ5" s="39"/>
      <c r="BA5" s="29"/>
      <c r="BB5" s="40"/>
      <c r="BC5" s="40"/>
      <c r="BD5" s="40"/>
      <c r="BE5" s="40"/>
      <c r="BF5" s="40"/>
      <c r="BG5" s="40"/>
      <c r="BH5" s="40"/>
      <c r="BI5" s="40"/>
      <c r="BJ5" s="40"/>
      <c r="BK5" s="410"/>
      <c r="BL5" s="411"/>
      <c r="BM5" s="412"/>
      <c r="BN5" s="411"/>
      <c r="BO5" s="410"/>
      <c r="BP5" s="412"/>
      <c r="BQ5" s="412"/>
      <c r="BR5" s="412"/>
      <c r="BS5" s="412"/>
      <c r="BT5" s="412"/>
      <c r="BU5" s="411"/>
      <c r="BV5" s="410"/>
      <c r="BW5" s="411"/>
      <c r="BX5" s="412"/>
      <c r="BY5" s="411"/>
      <c r="BZ5" s="410"/>
      <c r="CA5" s="411"/>
      <c r="CB5" s="412"/>
      <c r="CC5" s="411"/>
    </row>
    <row r="6" spans="1:209" ht="42.75" customHeight="1" thickBot="1" x14ac:dyDescent="0.25">
      <c r="A6" s="29"/>
      <c r="B6" s="30"/>
      <c r="C6" s="30"/>
      <c r="D6" s="423" t="s">
        <v>22</v>
      </c>
      <c r="E6" s="424"/>
      <c r="F6" s="424"/>
      <c r="G6" s="424"/>
      <c r="H6" s="425"/>
      <c r="I6" s="426" t="s">
        <v>23</v>
      </c>
      <c r="J6" s="427"/>
      <c r="K6" s="428"/>
      <c r="L6" s="429" t="s">
        <v>24</v>
      </c>
      <c r="M6" s="430"/>
      <c r="N6" s="430"/>
      <c r="O6" s="427"/>
      <c r="P6" s="427"/>
      <c r="Q6" s="431"/>
      <c r="R6" s="429" t="s">
        <v>25</v>
      </c>
      <c r="S6" s="430"/>
      <c r="T6" s="430"/>
      <c r="U6" s="427"/>
      <c r="V6" s="427"/>
      <c r="W6" s="431"/>
      <c r="X6" s="429" t="s">
        <v>26</v>
      </c>
      <c r="Y6" s="430"/>
      <c r="Z6" s="430"/>
      <c r="AA6" s="427"/>
      <c r="AB6" s="427"/>
      <c r="AC6" s="431"/>
      <c r="AD6" s="42"/>
      <c r="AE6" s="406" t="s">
        <v>27</v>
      </c>
      <c r="AF6" s="407"/>
      <c r="AG6" s="407"/>
      <c r="AH6" s="408"/>
      <c r="AI6" s="406" t="s">
        <v>28</v>
      </c>
      <c r="AJ6" s="407"/>
      <c r="AK6" s="407"/>
      <c r="AL6" s="409"/>
      <c r="AM6" s="414" t="s">
        <v>29</v>
      </c>
      <c r="AN6" s="415"/>
      <c r="AO6" s="416"/>
      <c r="AP6" s="417"/>
      <c r="AQ6" s="414" t="s">
        <v>30</v>
      </c>
      <c r="AR6" s="415"/>
      <c r="AS6" s="415"/>
      <c r="AT6" s="418"/>
      <c r="AU6" s="419" t="s">
        <v>31</v>
      </c>
      <c r="AV6" s="415"/>
      <c r="AW6" s="416"/>
      <c r="AX6" s="418"/>
      <c r="BB6" s="43" t="s">
        <v>32</v>
      </c>
      <c r="BC6" s="420" t="s">
        <v>23</v>
      </c>
      <c r="BD6" s="421"/>
      <c r="BE6" s="422"/>
      <c r="BF6" s="413"/>
      <c r="BG6" s="413"/>
      <c r="BH6" s="413" t="s">
        <v>33</v>
      </c>
      <c r="BI6" s="413"/>
      <c r="BJ6" s="413"/>
    </row>
    <row r="7" spans="1:209" s="72" customFormat="1" ht="135.75" customHeight="1" thickBot="1" x14ac:dyDescent="0.3">
      <c r="A7" s="210" t="s">
        <v>34</v>
      </c>
      <c r="B7" s="211" t="s">
        <v>11</v>
      </c>
      <c r="C7" s="212" t="s">
        <v>2</v>
      </c>
      <c r="D7" s="203" t="s">
        <v>35</v>
      </c>
      <c r="E7" s="45" t="s">
        <v>36</v>
      </c>
      <c r="F7" s="45" t="s">
        <v>37</v>
      </c>
      <c r="G7" s="45" t="s">
        <v>3</v>
      </c>
      <c r="H7" s="46" t="s">
        <v>38</v>
      </c>
      <c r="I7" s="47" t="s">
        <v>39</v>
      </c>
      <c r="J7" s="48" t="s">
        <v>40</v>
      </c>
      <c r="K7" s="49" t="s">
        <v>41</v>
      </c>
      <c r="L7" s="50" t="s">
        <v>42</v>
      </c>
      <c r="M7" s="51" t="s">
        <v>36</v>
      </c>
      <c r="N7" s="51" t="s">
        <v>43</v>
      </c>
      <c r="O7" s="52" t="s">
        <v>3</v>
      </c>
      <c r="P7" s="52" t="s">
        <v>44</v>
      </c>
      <c r="Q7" s="53" t="s">
        <v>45</v>
      </c>
      <c r="R7" s="50" t="s">
        <v>42</v>
      </c>
      <c r="S7" s="51" t="s">
        <v>36</v>
      </c>
      <c r="T7" s="51" t="s">
        <v>43</v>
      </c>
      <c r="U7" s="52" t="s">
        <v>3</v>
      </c>
      <c r="V7" s="52" t="s">
        <v>44</v>
      </c>
      <c r="W7" s="53" t="s">
        <v>45</v>
      </c>
      <c r="X7" s="50" t="s">
        <v>42</v>
      </c>
      <c r="Y7" s="51" t="s">
        <v>36</v>
      </c>
      <c r="Z7" s="51" t="s">
        <v>43</v>
      </c>
      <c r="AA7" s="52" t="s">
        <v>3</v>
      </c>
      <c r="AB7" s="52" t="s">
        <v>44</v>
      </c>
      <c r="AC7" s="53" t="s">
        <v>45</v>
      </c>
      <c r="AD7" s="54" t="s">
        <v>46</v>
      </c>
      <c r="AE7" s="56" t="s">
        <v>42</v>
      </c>
      <c r="AF7" s="57" t="s">
        <v>3</v>
      </c>
      <c r="AG7" s="57" t="s">
        <v>44</v>
      </c>
      <c r="AH7" s="58" t="s">
        <v>45</v>
      </c>
      <c r="AI7" s="56" t="s">
        <v>42</v>
      </c>
      <c r="AJ7" s="57" t="s">
        <v>3</v>
      </c>
      <c r="AK7" s="57" t="s">
        <v>44</v>
      </c>
      <c r="AL7" s="58" t="s">
        <v>45</v>
      </c>
      <c r="AM7" s="55" t="s">
        <v>42</v>
      </c>
      <c r="AN7" s="59" t="s">
        <v>3</v>
      </c>
      <c r="AO7" s="59" t="s">
        <v>44</v>
      </c>
      <c r="AP7" s="60" t="s">
        <v>45</v>
      </c>
      <c r="AQ7" s="55" t="s">
        <v>42</v>
      </c>
      <c r="AR7" s="59" t="s">
        <v>3</v>
      </c>
      <c r="AS7" s="59" t="s">
        <v>44</v>
      </c>
      <c r="AT7" s="60" t="s">
        <v>45</v>
      </c>
      <c r="AU7" s="55" t="s">
        <v>42</v>
      </c>
      <c r="AV7" s="59" t="s">
        <v>3</v>
      </c>
      <c r="AW7" s="59" t="s">
        <v>44</v>
      </c>
      <c r="AX7" s="196" t="s">
        <v>45</v>
      </c>
      <c r="AY7" s="61"/>
      <c r="AZ7" s="62" t="s">
        <v>47</v>
      </c>
      <c r="BA7" s="63"/>
      <c r="BB7" s="64" t="s">
        <v>48</v>
      </c>
      <c r="BC7" s="65" t="s">
        <v>49</v>
      </c>
      <c r="BD7" s="65" t="s">
        <v>50</v>
      </c>
      <c r="BE7" s="65" t="s">
        <v>51</v>
      </c>
      <c r="BF7" s="65" t="s">
        <v>56</v>
      </c>
      <c r="BG7" s="65" t="s">
        <v>57</v>
      </c>
      <c r="BH7" s="65" t="s">
        <v>58</v>
      </c>
      <c r="BI7" s="65" t="s">
        <v>59</v>
      </c>
      <c r="BJ7" s="65" t="s">
        <v>60</v>
      </c>
      <c r="BK7" s="66" t="s">
        <v>69</v>
      </c>
      <c r="BL7" s="67"/>
      <c r="BM7" s="68" t="s">
        <v>15</v>
      </c>
      <c r="BN7" s="69" t="s">
        <v>70</v>
      </c>
      <c r="BO7" s="227" t="s">
        <v>1515</v>
      </c>
      <c r="BP7" s="229" t="s">
        <v>71</v>
      </c>
      <c r="BQ7" s="230" t="s">
        <v>1444</v>
      </c>
      <c r="BR7" s="231" t="s">
        <v>1447</v>
      </c>
      <c r="BS7" s="230"/>
      <c r="BT7" s="70"/>
      <c r="BU7" s="170" t="s">
        <v>72</v>
      </c>
      <c r="BV7" s="173" t="s">
        <v>3</v>
      </c>
      <c r="BW7" s="174" t="s">
        <v>73</v>
      </c>
      <c r="BX7" s="71"/>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row>
    <row r="8" spans="1:209" s="35" customFormat="1" ht="84.95" customHeight="1" x14ac:dyDescent="0.3">
      <c r="A8" s="252">
        <v>1</v>
      </c>
      <c r="B8" s="204" t="s">
        <v>91</v>
      </c>
      <c r="C8" s="213" t="s">
        <v>18</v>
      </c>
      <c r="D8" s="206">
        <v>2738</v>
      </c>
      <c r="E8" s="74">
        <f t="shared" ref="E8:E39" si="0">+D8*0.0562</f>
        <v>153.87559999999999</v>
      </c>
      <c r="F8" s="75">
        <f t="shared" ref="F8:F39" si="1">+E8+D8</f>
        <v>2891.8755999999998</v>
      </c>
      <c r="G8" s="74">
        <f t="shared" ref="G8:G39" si="2">+F8*0.19</f>
        <v>549.45636400000001</v>
      </c>
      <c r="H8" s="76">
        <f t="shared" ref="H8:H39" si="3">+G8+F8</f>
        <v>3441.331964</v>
      </c>
      <c r="I8" s="77" t="s">
        <v>78</v>
      </c>
      <c r="J8" s="78" t="s">
        <v>78</v>
      </c>
      <c r="K8" s="79" t="s">
        <v>78</v>
      </c>
      <c r="L8" s="80"/>
      <c r="M8" s="81">
        <f t="shared" ref="M8:M39" si="4">+L8*0.0562</f>
        <v>0</v>
      </c>
      <c r="N8" s="82"/>
      <c r="O8" s="83">
        <f t="shared" ref="O8:O39" si="5">+N8*0.19</f>
        <v>0</v>
      </c>
      <c r="P8" s="83">
        <f t="shared" ref="P8:P39" si="6">+N8+O8</f>
        <v>0</v>
      </c>
      <c r="Q8" s="100" t="s">
        <v>78</v>
      </c>
      <c r="R8" s="80"/>
      <c r="S8" s="81">
        <f t="shared" ref="S8:S39" si="7">+R8*0.0562</f>
        <v>0</v>
      </c>
      <c r="T8" s="82"/>
      <c r="U8" s="83">
        <f t="shared" ref="U8:U39" si="8">+T8*0.19</f>
        <v>0</v>
      </c>
      <c r="V8" s="83">
        <f t="shared" ref="V8:V39" si="9">+T8+U8</f>
        <v>0</v>
      </c>
      <c r="W8" s="100" t="s">
        <v>78</v>
      </c>
      <c r="X8" s="80"/>
      <c r="Y8" s="81">
        <f t="shared" ref="Y8:Y39" si="10">+X8*0.0562</f>
        <v>0</v>
      </c>
      <c r="Z8" s="82"/>
      <c r="AA8" s="83">
        <f t="shared" ref="AA8:AA39" si="11">+Z8*0.19</f>
        <v>0</v>
      </c>
      <c r="AB8" s="83">
        <f t="shared" ref="AB8:AB39" si="12">+AA8+Z8</f>
        <v>0</v>
      </c>
      <c r="AC8" s="100" t="s">
        <v>78</v>
      </c>
      <c r="AD8" s="85" t="e">
        <f t="shared" ref="AD8:AD71" si="13">AVERAGE(N8,T8,Z8)</f>
        <v>#DIV/0!</v>
      </c>
      <c r="AE8" s="86"/>
      <c r="AF8" s="87"/>
      <c r="AG8" s="88"/>
      <c r="AH8" s="89" t="s">
        <v>78</v>
      </c>
      <c r="AI8" s="86"/>
      <c r="AJ8" s="87"/>
      <c r="AK8" s="88"/>
      <c r="AL8" s="89" t="s">
        <v>78</v>
      </c>
      <c r="AM8" s="86">
        <v>2941.1764705882356</v>
      </c>
      <c r="AN8" s="87">
        <f>+AM8*0.19</f>
        <v>558.82352941176475</v>
      </c>
      <c r="AO8" s="90">
        <f>+AN8+AM8</f>
        <v>3500.0000000000005</v>
      </c>
      <c r="AP8" s="91" t="s">
        <v>92</v>
      </c>
      <c r="AQ8" s="86">
        <v>2773</v>
      </c>
      <c r="AR8" s="87">
        <v>527</v>
      </c>
      <c r="AS8" s="90">
        <v>3300</v>
      </c>
      <c r="AT8" s="91" t="s">
        <v>93</v>
      </c>
      <c r="AU8" s="86"/>
      <c r="AV8" s="87"/>
      <c r="AW8" s="90"/>
      <c r="AX8" s="197"/>
      <c r="AY8" s="38"/>
      <c r="AZ8" s="92"/>
      <c r="BA8" s="29"/>
      <c r="BB8" s="256">
        <f t="shared" ref="BB8:BB39" si="14">+F8*1.09</f>
        <v>3152.1444040000001</v>
      </c>
      <c r="BC8" s="93"/>
      <c r="BD8" s="93"/>
      <c r="BE8" s="93"/>
      <c r="BF8" s="93"/>
      <c r="BG8" s="93"/>
      <c r="BH8" s="93">
        <f>+AM8</f>
        <v>2941.1764705882356</v>
      </c>
      <c r="BI8" s="93">
        <f>+AQ8</f>
        <v>2773</v>
      </c>
      <c r="BJ8" s="93"/>
      <c r="BK8" s="94">
        <f t="shared" ref="BK8:BK71" si="15">COUNT(BB8:BJ8)</f>
        <v>3</v>
      </c>
      <c r="BM8" s="95">
        <f t="shared" ref="BM8:BM71" si="16">AVERAGE(BB8:BJ8)</f>
        <v>2955.4402915294122</v>
      </c>
      <c r="BN8" s="96">
        <f t="shared" ref="BN8:BN71" si="17">MAX(BB8:BJ8)</f>
        <v>3152.1444040000001</v>
      </c>
      <c r="BO8" s="248">
        <f>(SUM(BB8:BJ8)-BN8)/(BK8-1)</f>
        <v>2857.088235294118</v>
      </c>
      <c r="BP8" s="183">
        <f t="shared" ref="BP8:BP71" si="18">GEOMEAN(BB8:BJ8)</f>
        <v>2951.3837774402809</v>
      </c>
      <c r="BQ8" s="228">
        <f t="shared" ref="BQ8:BQ71" si="19">IF(BK8=1,0,STDEVA(BB8:BJ8))</f>
        <v>189.97424091705244</v>
      </c>
      <c r="BR8" s="232">
        <f t="shared" ref="BR8:BR71" si="20">+BQ8/BM8</f>
        <v>6.4279505649813884E-2</v>
      </c>
      <c r="BS8" s="184"/>
      <c r="BT8" s="97"/>
      <c r="BU8" s="171">
        <f>+BO8</f>
        <v>2857.088235294118</v>
      </c>
      <c r="BV8" s="175">
        <f t="shared" ref="BV8:BV71" si="21">ROUND((BU8*0.19),0)</f>
        <v>543</v>
      </c>
      <c r="BW8" s="176">
        <f t="shared" ref="BW8:BW71" si="22">+BV8+BU8</f>
        <v>3400.088235294118</v>
      </c>
    </row>
    <row r="9" spans="1:209" s="35" customFormat="1" ht="84.95" customHeight="1" x14ac:dyDescent="0.3">
      <c r="A9" s="214">
        <v>2</v>
      </c>
      <c r="B9" s="73" t="s">
        <v>100</v>
      </c>
      <c r="C9" s="215" t="s">
        <v>101</v>
      </c>
      <c r="D9" s="206">
        <v>132381</v>
      </c>
      <c r="E9" s="74">
        <f t="shared" si="0"/>
        <v>7439.8122000000003</v>
      </c>
      <c r="F9" s="75">
        <f t="shared" si="1"/>
        <v>139820.81219999999</v>
      </c>
      <c r="G9" s="74">
        <f t="shared" si="2"/>
        <v>26565.954317999996</v>
      </c>
      <c r="H9" s="76">
        <f t="shared" si="3"/>
        <v>166386.76651799999</v>
      </c>
      <c r="I9" s="77" t="s">
        <v>78</v>
      </c>
      <c r="J9" s="78" t="s">
        <v>78</v>
      </c>
      <c r="K9" s="79" t="s">
        <v>78</v>
      </c>
      <c r="L9" s="80"/>
      <c r="M9" s="81">
        <f t="shared" si="4"/>
        <v>0</v>
      </c>
      <c r="N9" s="82"/>
      <c r="O9" s="83">
        <f t="shared" si="5"/>
        <v>0</v>
      </c>
      <c r="P9" s="83">
        <f t="shared" si="6"/>
        <v>0</v>
      </c>
      <c r="Q9" s="100" t="s">
        <v>78</v>
      </c>
      <c r="R9" s="80"/>
      <c r="S9" s="81">
        <f t="shared" si="7"/>
        <v>0</v>
      </c>
      <c r="T9" s="82"/>
      <c r="U9" s="83">
        <f t="shared" si="8"/>
        <v>0</v>
      </c>
      <c r="V9" s="83">
        <f t="shared" si="9"/>
        <v>0</v>
      </c>
      <c r="W9" s="100" t="s">
        <v>78</v>
      </c>
      <c r="X9" s="80"/>
      <c r="Y9" s="81">
        <f t="shared" si="10"/>
        <v>0</v>
      </c>
      <c r="Z9" s="82"/>
      <c r="AA9" s="83">
        <f t="shared" si="11"/>
        <v>0</v>
      </c>
      <c r="AB9" s="83">
        <f t="shared" si="12"/>
        <v>0</v>
      </c>
      <c r="AC9" s="100" t="s">
        <v>78</v>
      </c>
      <c r="AD9" s="85" t="e">
        <f t="shared" si="13"/>
        <v>#DIV/0!</v>
      </c>
      <c r="AE9" s="86"/>
      <c r="AF9" s="87"/>
      <c r="AG9" s="88"/>
      <c r="AH9" s="89" t="s">
        <v>78</v>
      </c>
      <c r="AI9" s="86"/>
      <c r="AJ9" s="87"/>
      <c r="AK9" s="88"/>
      <c r="AL9" s="89" t="s">
        <v>78</v>
      </c>
      <c r="AM9" s="86">
        <v>146974.78991596639</v>
      </c>
      <c r="AN9" s="87">
        <f>+AM9*0.19</f>
        <v>27925.210084033613</v>
      </c>
      <c r="AO9" s="90">
        <f>+AM9+AN9</f>
        <v>174900</v>
      </c>
      <c r="AP9" s="91" t="s">
        <v>102</v>
      </c>
      <c r="AQ9" s="86">
        <v>98235</v>
      </c>
      <c r="AR9" s="87">
        <v>18665</v>
      </c>
      <c r="AS9" s="90">
        <v>116900</v>
      </c>
      <c r="AT9" s="91" t="s">
        <v>103</v>
      </c>
      <c r="AU9" s="86"/>
      <c r="AV9" s="87"/>
      <c r="AW9" s="90"/>
      <c r="AX9" s="197"/>
      <c r="AY9" s="38"/>
      <c r="AZ9" s="92"/>
      <c r="BA9" s="29"/>
      <c r="BB9" s="99">
        <f t="shared" si="14"/>
        <v>152404.685298</v>
      </c>
      <c r="BC9" s="93"/>
      <c r="BD9" s="93"/>
      <c r="BE9" s="93"/>
      <c r="BF9" s="93"/>
      <c r="BG9" s="93"/>
      <c r="BH9" s="93">
        <f>+AM9</f>
        <v>146974.78991596639</v>
      </c>
      <c r="BI9" s="93">
        <f>+AQ9</f>
        <v>98235</v>
      </c>
      <c r="BJ9" s="93"/>
      <c r="BK9" s="94">
        <f t="shared" si="15"/>
        <v>3</v>
      </c>
      <c r="BM9" s="95">
        <f t="shared" si="16"/>
        <v>132538.15840465546</v>
      </c>
      <c r="BN9" s="96">
        <f t="shared" si="17"/>
        <v>152404.685298</v>
      </c>
      <c r="BO9" s="248">
        <f>(SUM(BB9:BJ9)-BN9)/(BK9-1)</f>
        <v>122604.8949579832</v>
      </c>
      <c r="BP9" s="183">
        <f t="shared" si="18"/>
        <v>130067.60357846832</v>
      </c>
      <c r="BQ9" s="184">
        <f t="shared" si="19"/>
        <v>29831.207625004441</v>
      </c>
      <c r="BR9" s="232">
        <f t="shared" si="20"/>
        <v>0.22507637033801284</v>
      </c>
      <c r="BS9" s="184"/>
      <c r="BT9" s="97"/>
      <c r="BU9" s="171">
        <f t="shared" ref="BU9:BU72" si="23">+BO9</f>
        <v>122604.8949579832</v>
      </c>
      <c r="BV9" s="175">
        <f t="shared" si="21"/>
        <v>23295</v>
      </c>
      <c r="BW9" s="176">
        <f t="shared" si="22"/>
        <v>145899.8949579832</v>
      </c>
    </row>
    <row r="10" spans="1:209" s="35" customFormat="1" ht="84.95" customHeight="1" x14ac:dyDescent="0.3">
      <c r="A10" s="214">
        <v>3</v>
      </c>
      <c r="B10" s="73" t="s">
        <v>108</v>
      </c>
      <c r="C10" s="215" t="s">
        <v>162</v>
      </c>
      <c r="D10" s="206">
        <v>7281</v>
      </c>
      <c r="E10" s="74">
        <f t="shared" si="0"/>
        <v>409.19220000000001</v>
      </c>
      <c r="F10" s="75">
        <f t="shared" si="1"/>
        <v>7690.1922000000004</v>
      </c>
      <c r="G10" s="74">
        <f t="shared" si="2"/>
        <v>1461.136518</v>
      </c>
      <c r="H10" s="76">
        <f t="shared" si="3"/>
        <v>9151.3287180000007</v>
      </c>
      <c r="I10" s="77" t="s">
        <v>78</v>
      </c>
      <c r="J10" s="78" t="s">
        <v>78</v>
      </c>
      <c r="K10" s="79" t="s">
        <v>78</v>
      </c>
      <c r="L10" s="80"/>
      <c r="M10" s="81">
        <f t="shared" si="4"/>
        <v>0</v>
      </c>
      <c r="N10" s="82"/>
      <c r="O10" s="83">
        <f t="shared" si="5"/>
        <v>0</v>
      </c>
      <c r="P10" s="83">
        <f t="shared" si="6"/>
        <v>0</v>
      </c>
      <c r="Q10" s="100" t="s">
        <v>78</v>
      </c>
      <c r="R10" s="80"/>
      <c r="S10" s="81">
        <f t="shared" si="7"/>
        <v>0</v>
      </c>
      <c r="T10" s="82"/>
      <c r="U10" s="83">
        <f t="shared" si="8"/>
        <v>0</v>
      </c>
      <c r="V10" s="83">
        <f t="shared" si="9"/>
        <v>0</v>
      </c>
      <c r="W10" s="100" t="s">
        <v>78</v>
      </c>
      <c r="X10" s="80"/>
      <c r="Y10" s="81">
        <f t="shared" si="10"/>
        <v>0</v>
      </c>
      <c r="Z10" s="82"/>
      <c r="AA10" s="83">
        <f t="shared" si="11"/>
        <v>0</v>
      </c>
      <c r="AB10" s="83">
        <f t="shared" si="12"/>
        <v>0</v>
      </c>
      <c r="AC10" s="100" t="s">
        <v>78</v>
      </c>
      <c r="AD10" s="85" t="e">
        <f t="shared" si="13"/>
        <v>#DIV/0!</v>
      </c>
      <c r="AE10" s="86"/>
      <c r="AF10" s="87"/>
      <c r="AG10" s="88"/>
      <c r="AH10" s="89" t="s">
        <v>78</v>
      </c>
      <c r="AI10" s="86"/>
      <c r="AJ10" s="87"/>
      <c r="AK10" s="88"/>
      <c r="AL10" s="89" t="s">
        <v>78</v>
      </c>
      <c r="AM10" s="86">
        <v>5571.4285714285716</v>
      </c>
      <c r="AN10" s="87">
        <v>1058.5714285714287</v>
      </c>
      <c r="AO10" s="90">
        <f>+AN10+AM10</f>
        <v>6630</v>
      </c>
      <c r="AP10" s="91" t="s">
        <v>109</v>
      </c>
      <c r="AQ10" s="86">
        <v>8815</v>
      </c>
      <c r="AR10" s="87">
        <v>1675</v>
      </c>
      <c r="AS10" s="90">
        <v>10490</v>
      </c>
      <c r="AT10" s="91" t="s">
        <v>110</v>
      </c>
      <c r="AU10" s="86"/>
      <c r="AV10" s="87"/>
      <c r="AW10" s="90"/>
      <c r="AX10" s="197"/>
      <c r="AY10" s="38"/>
      <c r="AZ10" s="92"/>
      <c r="BA10" s="29"/>
      <c r="BB10" s="99">
        <f t="shared" si="14"/>
        <v>8382.3094980000005</v>
      </c>
      <c r="BC10" s="93"/>
      <c r="BD10" s="93"/>
      <c r="BE10" s="93"/>
      <c r="BF10" s="93"/>
      <c r="BG10" s="93"/>
      <c r="BH10" s="93">
        <f>+AM10</f>
        <v>5571.4285714285716</v>
      </c>
      <c r="BI10" s="93">
        <f>+AQ10</f>
        <v>8815</v>
      </c>
      <c r="BJ10" s="93"/>
      <c r="BK10" s="94">
        <f t="shared" si="15"/>
        <v>3</v>
      </c>
      <c r="BM10" s="95">
        <f t="shared" si="16"/>
        <v>7589.5793564761907</v>
      </c>
      <c r="BN10" s="96">
        <f t="shared" si="17"/>
        <v>8815</v>
      </c>
      <c r="BO10" s="248">
        <f>(SUM(BB10:BJ10)-BN10)/(BK10-1)</f>
        <v>6976.8690347142856</v>
      </c>
      <c r="BP10" s="183">
        <f t="shared" si="18"/>
        <v>7439.0508141001746</v>
      </c>
      <c r="BQ10" s="184">
        <f t="shared" si="19"/>
        <v>1761.1089435413976</v>
      </c>
      <c r="BR10" s="232">
        <f t="shared" si="20"/>
        <v>0.23204302383881692</v>
      </c>
      <c r="BS10" s="184"/>
      <c r="BT10" s="97"/>
      <c r="BU10" s="171">
        <f t="shared" si="23"/>
        <v>6976.8690347142856</v>
      </c>
      <c r="BV10" s="175">
        <f t="shared" si="21"/>
        <v>1326</v>
      </c>
      <c r="BW10" s="176">
        <f t="shared" si="22"/>
        <v>8302.8690347142856</v>
      </c>
    </row>
    <row r="11" spans="1:209" s="35" customFormat="1" ht="84.95" customHeight="1" x14ac:dyDescent="0.3">
      <c r="A11" s="214">
        <v>4</v>
      </c>
      <c r="B11" s="73" t="s">
        <v>111</v>
      </c>
      <c r="C11" s="215" t="s">
        <v>18</v>
      </c>
      <c r="D11" s="206">
        <v>39683</v>
      </c>
      <c r="E11" s="74">
        <f t="shared" si="0"/>
        <v>2230.1846</v>
      </c>
      <c r="F11" s="75">
        <f t="shared" si="1"/>
        <v>41913.184600000001</v>
      </c>
      <c r="G11" s="74">
        <f t="shared" si="2"/>
        <v>7963.5050740000006</v>
      </c>
      <c r="H11" s="76">
        <f t="shared" si="3"/>
        <v>49876.689674000001</v>
      </c>
      <c r="I11" s="77" t="s">
        <v>78</v>
      </c>
      <c r="J11" s="78" t="s">
        <v>78</v>
      </c>
      <c r="K11" s="79" t="s">
        <v>78</v>
      </c>
      <c r="L11" s="80"/>
      <c r="M11" s="81">
        <f t="shared" si="4"/>
        <v>0</v>
      </c>
      <c r="N11" s="82"/>
      <c r="O11" s="83">
        <f t="shared" si="5"/>
        <v>0</v>
      </c>
      <c r="P11" s="83">
        <f t="shared" si="6"/>
        <v>0</v>
      </c>
      <c r="Q11" s="100" t="s">
        <v>78</v>
      </c>
      <c r="R11" s="80"/>
      <c r="S11" s="81">
        <f t="shared" si="7"/>
        <v>0</v>
      </c>
      <c r="T11" s="82"/>
      <c r="U11" s="83">
        <f t="shared" si="8"/>
        <v>0</v>
      </c>
      <c r="V11" s="83">
        <f t="shared" si="9"/>
        <v>0</v>
      </c>
      <c r="W11" s="100" t="s">
        <v>78</v>
      </c>
      <c r="X11" s="80"/>
      <c r="Y11" s="81">
        <f t="shared" si="10"/>
        <v>0</v>
      </c>
      <c r="Z11" s="82"/>
      <c r="AA11" s="83">
        <f t="shared" si="11"/>
        <v>0</v>
      </c>
      <c r="AB11" s="83">
        <f t="shared" si="12"/>
        <v>0</v>
      </c>
      <c r="AC11" s="100" t="s">
        <v>78</v>
      </c>
      <c r="AD11" s="85" t="e">
        <f t="shared" si="13"/>
        <v>#DIV/0!</v>
      </c>
      <c r="AE11" s="86"/>
      <c r="AF11" s="87"/>
      <c r="AG11" s="88"/>
      <c r="AH11" s="89" t="s">
        <v>78</v>
      </c>
      <c r="AI11" s="86"/>
      <c r="AJ11" s="87"/>
      <c r="AK11" s="88"/>
      <c r="AL11" s="89" t="s">
        <v>78</v>
      </c>
      <c r="AM11" s="86">
        <v>46638.655462184877</v>
      </c>
      <c r="AN11" s="87">
        <f>+AM11*0.19</f>
        <v>8861.3445378151264</v>
      </c>
      <c r="AO11" s="90">
        <f>+AN11+AM11</f>
        <v>55500</v>
      </c>
      <c r="AP11" s="91" t="s">
        <v>112</v>
      </c>
      <c r="AQ11" s="86"/>
      <c r="AR11" s="87"/>
      <c r="AS11" s="90"/>
      <c r="AT11" s="91" t="s">
        <v>78</v>
      </c>
      <c r="AU11" s="86"/>
      <c r="AV11" s="87"/>
      <c r="AW11" s="90"/>
      <c r="AX11" s="197"/>
      <c r="AY11" s="38"/>
      <c r="AZ11" s="92"/>
      <c r="BA11" s="29"/>
      <c r="BB11" s="99">
        <f t="shared" si="14"/>
        <v>45685.371214000006</v>
      </c>
      <c r="BC11" s="93"/>
      <c r="BD11" s="93"/>
      <c r="BE11" s="93"/>
      <c r="BF11" s="93"/>
      <c r="BG11" s="93"/>
      <c r="BH11" s="93">
        <f>+AM11</f>
        <v>46638.655462184877</v>
      </c>
      <c r="BI11" s="93"/>
      <c r="BJ11" s="93"/>
      <c r="BK11" s="94">
        <f t="shared" si="15"/>
        <v>2</v>
      </c>
      <c r="BM11" s="95">
        <f t="shared" si="16"/>
        <v>46162.013338092438</v>
      </c>
      <c r="BN11" s="96">
        <f t="shared" si="17"/>
        <v>46638.655462184877</v>
      </c>
      <c r="BO11" s="248">
        <f>(SUM(BB11:BJ11)-BN11)/(BK11-1)</f>
        <v>45685.371213999999</v>
      </c>
      <c r="BP11" s="183">
        <f t="shared" si="18"/>
        <v>46159.552507707056</v>
      </c>
      <c r="BQ11" s="184">
        <f t="shared" si="19"/>
        <v>674.07375628984209</v>
      </c>
      <c r="BR11" s="232">
        <f t="shared" si="20"/>
        <v>1.4602347418274391E-2</v>
      </c>
      <c r="BS11" s="184"/>
      <c r="BT11" s="97"/>
      <c r="BU11" s="171">
        <f t="shared" si="23"/>
        <v>45685.371213999999</v>
      </c>
      <c r="BV11" s="175">
        <f t="shared" si="21"/>
        <v>8680</v>
      </c>
      <c r="BW11" s="176">
        <f t="shared" si="22"/>
        <v>54365.371213999999</v>
      </c>
    </row>
    <row r="12" spans="1:209" s="35" customFormat="1" ht="84.95" customHeight="1" x14ac:dyDescent="0.3">
      <c r="A12" s="214">
        <v>5</v>
      </c>
      <c r="B12" s="73" t="s">
        <v>113</v>
      </c>
      <c r="C12" s="215" t="s">
        <v>18</v>
      </c>
      <c r="D12" s="206">
        <v>66191</v>
      </c>
      <c r="E12" s="74">
        <f t="shared" si="0"/>
        <v>3719.9342000000001</v>
      </c>
      <c r="F12" s="75">
        <f t="shared" si="1"/>
        <v>69910.934200000003</v>
      </c>
      <c r="G12" s="74">
        <f t="shared" si="2"/>
        <v>13283.077498000001</v>
      </c>
      <c r="H12" s="76">
        <f t="shared" si="3"/>
        <v>83194.011698000002</v>
      </c>
      <c r="I12" s="77" t="s">
        <v>78</v>
      </c>
      <c r="J12" s="78" t="s">
        <v>78</v>
      </c>
      <c r="K12" s="79" t="s">
        <v>78</v>
      </c>
      <c r="L12" s="80"/>
      <c r="M12" s="81">
        <f t="shared" si="4"/>
        <v>0</v>
      </c>
      <c r="N12" s="82"/>
      <c r="O12" s="83">
        <f t="shared" si="5"/>
        <v>0</v>
      </c>
      <c r="P12" s="83">
        <f t="shared" si="6"/>
        <v>0</v>
      </c>
      <c r="Q12" s="100" t="s">
        <v>78</v>
      </c>
      <c r="R12" s="80"/>
      <c r="S12" s="81">
        <f t="shared" si="7"/>
        <v>0</v>
      </c>
      <c r="T12" s="82"/>
      <c r="U12" s="83">
        <f t="shared" si="8"/>
        <v>0</v>
      </c>
      <c r="V12" s="83">
        <f t="shared" si="9"/>
        <v>0</v>
      </c>
      <c r="W12" s="100" t="s">
        <v>78</v>
      </c>
      <c r="X12" s="80"/>
      <c r="Y12" s="81">
        <f t="shared" si="10"/>
        <v>0</v>
      </c>
      <c r="Z12" s="82"/>
      <c r="AA12" s="83">
        <f t="shared" si="11"/>
        <v>0</v>
      </c>
      <c r="AB12" s="83">
        <f t="shared" si="12"/>
        <v>0</v>
      </c>
      <c r="AC12" s="100" t="s">
        <v>78</v>
      </c>
      <c r="AD12" s="85" t="e">
        <f t="shared" si="13"/>
        <v>#DIV/0!</v>
      </c>
      <c r="AE12" s="86"/>
      <c r="AF12" s="87"/>
      <c r="AG12" s="88"/>
      <c r="AH12" s="89" t="s">
        <v>78</v>
      </c>
      <c r="AI12" s="86"/>
      <c r="AJ12" s="87"/>
      <c r="AK12" s="88"/>
      <c r="AL12" s="89" t="s">
        <v>78</v>
      </c>
      <c r="AM12" s="86"/>
      <c r="AN12" s="87"/>
      <c r="AO12" s="90"/>
      <c r="AP12" s="91" t="s">
        <v>78</v>
      </c>
      <c r="AQ12" s="86"/>
      <c r="AR12" s="87"/>
      <c r="AS12" s="90"/>
      <c r="AT12" s="91" t="s">
        <v>78</v>
      </c>
      <c r="AU12" s="86"/>
      <c r="AV12" s="87"/>
      <c r="AW12" s="90"/>
      <c r="AX12" s="197"/>
      <c r="AY12" s="38"/>
      <c r="AZ12" s="92"/>
      <c r="BA12" s="29"/>
      <c r="BB12" s="99">
        <f t="shared" si="14"/>
        <v>76202.918278000012</v>
      </c>
      <c r="BC12" s="93"/>
      <c r="BD12" s="93"/>
      <c r="BE12" s="93"/>
      <c r="BF12" s="93"/>
      <c r="BG12" s="93"/>
      <c r="BH12" s="93"/>
      <c r="BI12" s="93"/>
      <c r="BJ12" s="93"/>
      <c r="BK12" s="94">
        <f t="shared" si="15"/>
        <v>1</v>
      </c>
      <c r="BM12" s="95">
        <f t="shared" si="16"/>
        <v>76202.918278000012</v>
      </c>
      <c r="BN12" s="96">
        <f t="shared" si="17"/>
        <v>76202.918278000012</v>
      </c>
      <c r="BO12" s="248">
        <f>+BM12</f>
        <v>76202.918278000012</v>
      </c>
      <c r="BP12" s="183">
        <f t="shared" si="18"/>
        <v>76202.918278000012</v>
      </c>
      <c r="BQ12" s="184">
        <f t="shared" si="19"/>
        <v>0</v>
      </c>
      <c r="BR12" s="232">
        <f t="shared" si="20"/>
        <v>0</v>
      </c>
      <c r="BS12" s="184"/>
      <c r="BT12" s="97"/>
      <c r="BU12" s="171">
        <f t="shared" si="23"/>
        <v>76202.918278000012</v>
      </c>
      <c r="BV12" s="175">
        <f t="shared" si="21"/>
        <v>14479</v>
      </c>
      <c r="BW12" s="176">
        <f t="shared" si="22"/>
        <v>90681.918278000012</v>
      </c>
    </row>
    <row r="13" spans="1:209" s="35" customFormat="1" ht="84.95" customHeight="1" x14ac:dyDescent="0.3">
      <c r="A13" s="214">
        <v>6</v>
      </c>
      <c r="B13" s="73" t="s">
        <v>114</v>
      </c>
      <c r="C13" s="215" t="s">
        <v>115</v>
      </c>
      <c r="D13" s="206">
        <v>3997</v>
      </c>
      <c r="E13" s="74">
        <f t="shared" si="0"/>
        <v>224.63140000000001</v>
      </c>
      <c r="F13" s="75">
        <f t="shared" si="1"/>
        <v>4221.6314000000002</v>
      </c>
      <c r="G13" s="74">
        <f t="shared" si="2"/>
        <v>802.1099660000001</v>
      </c>
      <c r="H13" s="76">
        <f t="shared" si="3"/>
        <v>5023.7413660000002</v>
      </c>
      <c r="I13" s="77" t="s">
        <v>78</v>
      </c>
      <c r="J13" s="78" t="s">
        <v>78</v>
      </c>
      <c r="K13" s="79" t="s">
        <v>78</v>
      </c>
      <c r="L13" s="80"/>
      <c r="M13" s="81">
        <f t="shared" si="4"/>
        <v>0</v>
      </c>
      <c r="N13" s="82"/>
      <c r="O13" s="83">
        <f t="shared" si="5"/>
        <v>0</v>
      </c>
      <c r="P13" s="83">
        <f t="shared" si="6"/>
        <v>0</v>
      </c>
      <c r="Q13" s="100" t="s">
        <v>78</v>
      </c>
      <c r="R13" s="80"/>
      <c r="S13" s="81">
        <f t="shared" si="7"/>
        <v>0</v>
      </c>
      <c r="T13" s="82"/>
      <c r="U13" s="83">
        <f t="shared" si="8"/>
        <v>0</v>
      </c>
      <c r="V13" s="83">
        <f t="shared" si="9"/>
        <v>0</v>
      </c>
      <c r="W13" s="100" t="s">
        <v>78</v>
      </c>
      <c r="X13" s="80"/>
      <c r="Y13" s="81">
        <f t="shared" si="10"/>
        <v>0</v>
      </c>
      <c r="Z13" s="82"/>
      <c r="AA13" s="83">
        <f t="shared" si="11"/>
        <v>0</v>
      </c>
      <c r="AB13" s="83">
        <f t="shared" si="12"/>
        <v>0</v>
      </c>
      <c r="AC13" s="100" t="s">
        <v>78</v>
      </c>
      <c r="AD13" s="85" t="e">
        <f t="shared" si="13"/>
        <v>#DIV/0!</v>
      </c>
      <c r="AE13" s="86"/>
      <c r="AF13" s="87"/>
      <c r="AG13" s="88"/>
      <c r="AH13" s="89" t="s">
        <v>78</v>
      </c>
      <c r="AI13" s="86"/>
      <c r="AJ13" s="87"/>
      <c r="AK13" s="88"/>
      <c r="AL13" s="89" t="s">
        <v>78</v>
      </c>
      <c r="AM13" s="86"/>
      <c r="AN13" s="87"/>
      <c r="AO13" s="90"/>
      <c r="AP13" s="91"/>
      <c r="AQ13" s="86">
        <v>3101</v>
      </c>
      <c r="AR13" s="87">
        <v>589</v>
      </c>
      <c r="AS13" s="90">
        <v>3690</v>
      </c>
      <c r="AT13" s="91" t="s">
        <v>116</v>
      </c>
      <c r="AU13" s="86"/>
      <c r="AV13" s="87"/>
      <c r="AW13" s="90"/>
      <c r="AX13" s="197"/>
      <c r="AY13" s="38"/>
      <c r="AZ13" s="92"/>
      <c r="BA13" s="29"/>
      <c r="BB13" s="99">
        <f t="shared" si="14"/>
        <v>4601.5782260000005</v>
      </c>
      <c r="BC13" s="93"/>
      <c r="BD13" s="93"/>
      <c r="BE13" s="93"/>
      <c r="BF13" s="93"/>
      <c r="BG13" s="93"/>
      <c r="BH13" s="93"/>
      <c r="BI13" s="93">
        <f>+AQ13</f>
        <v>3101</v>
      </c>
      <c r="BJ13" s="93"/>
      <c r="BK13" s="94">
        <f t="shared" si="15"/>
        <v>2</v>
      </c>
      <c r="BM13" s="95">
        <f t="shared" si="16"/>
        <v>3851.2891130000003</v>
      </c>
      <c r="BN13" s="96">
        <f t="shared" si="17"/>
        <v>4601.5782260000005</v>
      </c>
      <c r="BO13" s="248">
        <f t="shared" ref="BO13:BO20" si="24">(SUM(BB13:BJ13)-BN13)/(BK13-1)</f>
        <v>3101</v>
      </c>
      <c r="BP13" s="183">
        <f t="shared" si="18"/>
        <v>3777.4983889905234</v>
      </c>
      <c r="BQ13" s="184">
        <f t="shared" si="19"/>
        <v>1061.0690393054795</v>
      </c>
      <c r="BR13" s="232">
        <f t="shared" si="20"/>
        <v>0.275510097573264</v>
      </c>
      <c r="BS13" s="184"/>
      <c r="BT13" s="97"/>
      <c r="BU13" s="171">
        <f t="shared" si="23"/>
        <v>3101</v>
      </c>
      <c r="BV13" s="175">
        <f t="shared" si="21"/>
        <v>589</v>
      </c>
      <c r="BW13" s="176">
        <f t="shared" si="22"/>
        <v>3690</v>
      </c>
    </row>
    <row r="14" spans="1:209" s="35" customFormat="1" ht="84.95" customHeight="1" x14ac:dyDescent="0.3">
      <c r="A14" s="214">
        <v>7</v>
      </c>
      <c r="B14" s="73" t="s">
        <v>117</v>
      </c>
      <c r="C14" s="215" t="s">
        <v>115</v>
      </c>
      <c r="D14" s="206">
        <v>5033</v>
      </c>
      <c r="E14" s="74">
        <f t="shared" si="0"/>
        <v>282.8546</v>
      </c>
      <c r="F14" s="75">
        <f t="shared" si="1"/>
        <v>5315.8545999999997</v>
      </c>
      <c r="G14" s="74">
        <f t="shared" si="2"/>
        <v>1010.0123739999999</v>
      </c>
      <c r="H14" s="76">
        <f t="shared" si="3"/>
        <v>6325.8669739999996</v>
      </c>
      <c r="I14" s="77" t="s">
        <v>78</v>
      </c>
      <c r="J14" s="78" t="s">
        <v>78</v>
      </c>
      <c r="K14" s="79" t="s">
        <v>78</v>
      </c>
      <c r="L14" s="80"/>
      <c r="M14" s="81">
        <f t="shared" si="4"/>
        <v>0</v>
      </c>
      <c r="N14" s="82"/>
      <c r="O14" s="83">
        <f t="shared" si="5"/>
        <v>0</v>
      </c>
      <c r="P14" s="83">
        <f t="shared" si="6"/>
        <v>0</v>
      </c>
      <c r="Q14" s="100" t="s">
        <v>78</v>
      </c>
      <c r="R14" s="80"/>
      <c r="S14" s="81">
        <f t="shared" si="7"/>
        <v>0</v>
      </c>
      <c r="T14" s="82"/>
      <c r="U14" s="83">
        <f t="shared" si="8"/>
        <v>0</v>
      </c>
      <c r="V14" s="83">
        <f t="shared" si="9"/>
        <v>0</v>
      </c>
      <c r="W14" s="100" t="s">
        <v>78</v>
      </c>
      <c r="X14" s="80"/>
      <c r="Y14" s="81">
        <f t="shared" si="10"/>
        <v>0</v>
      </c>
      <c r="Z14" s="82"/>
      <c r="AA14" s="83">
        <f t="shared" si="11"/>
        <v>0</v>
      </c>
      <c r="AB14" s="83">
        <f t="shared" si="12"/>
        <v>0</v>
      </c>
      <c r="AC14" s="100" t="s">
        <v>78</v>
      </c>
      <c r="AD14" s="85" t="e">
        <f t="shared" si="13"/>
        <v>#DIV/0!</v>
      </c>
      <c r="AE14" s="86"/>
      <c r="AF14" s="87"/>
      <c r="AG14" s="88"/>
      <c r="AH14" s="89" t="s">
        <v>78</v>
      </c>
      <c r="AI14" s="86"/>
      <c r="AJ14" s="87"/>
      <c r="AK14" s="88"/>
      <c r="AL14" s="89" t="s">
        <v>78</v>
      </c>
      <c r="AM14" s="86">
        <v>13361.344537815126</v>
      </c>
      <c r="AN14" s="87">
        <f>+AM14*0.19</f>
        <v>2538.6554621848741</v>
      </c>
      <c r="AO14" s="90">
        <f>+AN14+AM14</f>
        <v>15900</v>
      </c>
      <c r="AP14" s="103" t="s">
        <v>118</v>
      </c>
      <c r="AQ14" s="86">
        <v>5034</v>
      </c>
      <c r="AR14" s="87">
        <v>956</v>
      </c>
      <c r="AS14" s="90">
        <v>5990</v>
      </c>
      <c r="AT14" s="91" t="s">
        <v>119</v>
      </c>
      <c r="AU14" s="86"/>
      <c r="AV14" s="87"/>
      <c r="AW14" s="90"/>
      <c r="AX14" s="197"/>
      <c r="AY14" s="38"/>
      <c r="AZ14" s="92"/>
      <c r="BA14" s="29"/>
      <c r="BB14" s="99">
        <f t="shared" si="14"/>
        <v>5794.2815140000002</v>
      </c>
      <c r="BC14" s="93"/>
      <c r="BD14" s="93"/>
      <c r="BE14" s="93"/>
      <c r="BF14" s="93"/>
      <c r="BG14" s="93"/>
      <c r="BH14" s="93">
        <f>+AM14</f>
        <v>13361.344537815126</v>
      </c>
      <c r="BI14" s="93">
        <f>+AQ14</f>
        <v>5034</v>
      </c>
      <c r="BJ14" s="93"/>
      <c r="BK14" s="94">
        <f t="shared" si="15"/>
        <v>3</v>
      </c>
      <c r="BM14" s="95">
        <f t="shared" si="16"/>
        <v>8063.2086839383746</v>
      </c>
      <c r="BN14" s="96">
        <f t="shared" si="17"/>
        <v>13361.344537815126</v>
      </c>
      <c r="BO14" s="248">
        <f t="shared" si="24"/>
        <v>5414.1407569999992</v>
      </c>
      <c r="BP14" s="183">
        <f t="shared" si="18"/>
        <v>7304.4522637158725</v>
      </c>
      <c r="BQ14" s="184">
        <f t="shared" si="19"/>
        <v>4604.0405775506906</v>
      </c>
      <c r="BR14" s="232">
        <f t="shared" si="20"/>
        <v>0.57099360292159818</v>
      </c>
      <c r="BS14" s="184"/>
      <c r="BT14" s="97"/>
      <c r="BU14" s="171">
        <f t="shared" si="23"/>
        <v>5414.1407569999992</v>
      </c>
      <c r="BV14" s="175">
        <f t="shared" si="21"/>
        <v>1029</v>
      </c>
      <c r="BW14" s="176">
        <f t="shared" si="22"/>
        <v>6443.1407569999992</v>
      </c>
    </row>
    <row r="15" spans="1:209" s="35" customFormat="1" ht="84.95" customHeight="1" x14ac:dyDescent="0.3">
      <c r="A15" s="214">
        <v>8</v>
      </c>
      <c r="B15" s="73" t="s">
        <v>120</v>
      </c>
      <c r="C15" s="215" t="s">
        <v>115</v>
      </c>
      <c r="D15" s="206">
        <v>8018</v>
      </c>
      <c r="E15" s="74">
        <f t="shared" si="0"/>
        <v>450.61160000000001</v>
      </c>
      <c r="F15" s="75">
        <f t="shared" si="1"/>
        <v>8468.6116000000002</v>
      </c>
      <c r="G15" s="74">
        <f t="shared" si="2"/>
        <v>1609.036204</v>
      </c>
      <c r="H15" s="76">
        <f t="shared" si="3"/>
        <v>10077.647804</v>
      </c>
      <c r="I15" s="77" t="s">
        <v>78</v>
      </c>
      <c r="J15" s="78" t="s">
        <v>78</v>
      </c>
      <c r="K15" s="79" t="s">
        <v>78</v>
      </c>
      <c r="L15" s="80"/>
      <c r="M15" s="81">
        <f t="shared" si="4"/>
        <v>0</v>
      </c>
      <c r="N15" s="82"/>
      <c r="O15" s="83">
        <f t="shared" si="5"/>
        <v>0</v>
      </c>
      <c r="P15" s="83">
        <f t="shared" si="6"/>
        <v>0</v>
      </c>
      <c r="Q15" s="100" t="s">
        <v>78</v>
      </c>
      <c r="R15" s="80"/>
      <c r="S15" s="81">
        <f t="shared" si="7"/>
        <v>0</v>
      </c>
      <c r="T15" s="82"/>
      <c r="U15" s="83">
        <f t="shared" si="8"/>
        <v>0</v>
      </c>
      <c r="V15" s="83">
        <f t="shared" si="9"/>
        <v>0</v>
      </c>
      <c r="W15" s="100" t="s">
        <v>78</v>
      </c>
      <c r="X15" s="80"/>
      <c r="Y15" s="81">
        <f t="shared" si="10"/>
        <v>0</v>
      </c>
      <c r="Z15" s="82"/>
      <c r="AA15" s="83">
        <f t="shared" si="11"/>
        <v>0</v>
      </c>
      <c r="AB15" s="83">
        <f t="shared" si="12"/>
        <v>0</v>
      </c>
      <c r="AC15" s="100" t="s">
        <v>78</v>
      </c>
      <c r="AD15" s="85" t="e">
        <f t="shared" si="13"/>
        <v>#DIV/0!</v>
      </c>
      <c r="AE15" s="86"/>
      <c r="AF15" s="87"/>
      <c r="AG15" s="88"/>
      <c r="AH15" s="89" t="s">
        <v>78</v>
      </c>
      <c r="AI15" s="86"/>
      <c r="AJ15" s="87"/>
      <c r="AK15" s="88"/>
      <c r="AL15" s="89" t="s">
        <v>78</v>
      </c>
      <c r="AM15" s="86">
        <v>16722.689075630253</v>
      </c>
      <c r="AN15" s="87">
        <f>+AM15*0.19</f>
        <v>3177.3109243697481</v>
      </c>
      <c r="AO15" s="90">
        <f>+AN15+AM15</f>
        <v>19900</v>
      </c>
      <c r="AP15" s="91" t="s">
        <v>121</v>
      </c>
      <c r="AQ15" s="86">
        <v>7555</v>
      </c>
      <c r="AR15" s="87">
        <v>1435</v>
      </c>
      <c r="AS15" s="90">
        <v>8990</v>
      </c>
      <c r="AT15" s="91" t="s">
        <v>122</v>
      </c>
      <c r="AU15" s="86"/>
      <c r="AV15" s="87"/>
      <c r="AW15" s="90"/>
      <c r="AX15" s="197"/>
      <c r="AY15" s="38"/>
      <c r="AZ15" s="92"/>
      <c r="BA15" s="29"/>
      <c r="BB15" s="99">
        <f t="shared" si="14"/>
        <v>9230.7866440000016</v>
      </c>
      <c r="BC15" s="93"/>
      <c r="BD15" s="93"/>
      <c r="BE15" s="93"/>
      <c r="BF15" s="93"/>
      <c r="BG15" s="93"/>
      <c r="BH15" s="93">
        <f>+AM15</f>
        <v>16722.689075630253</v>
      </c>
      <c r="BI15" s="93">
        <f>+AQ15</f>
        <v>7555</v>
      </c>
      <c r="BJ15" s="93"/>
      <c r="BK15" s="94">
        <f t="shared" si="15"/>
        <v>3</v>
      </c>
      <c r="BM15" s="95">
        <f t="shared" si="16"/>
        <v>11169.491906543417</v>
      </c>
      <c r="BN15" s="96">
        <f t="shared" si="17"/>
        <v>16722.689075630253</v>
      </c>
      <c r="BO15" s="248">
        <f t="shared" si="24"/>
        <v>8392.8933219999999</v>
      </c>
      <c r="BP15" s="183">
        <f t="shared" si="18"/>
        <v>10525.912744344374</v>
      </c>
      <c r="BQ15" s="184">
        <f t="shared" si="19"/>
        <v>4881.655899192172</v>
      </c>
      <c r="BR15" s="232">
        <f t="shared" si="20"/>
        <v>0.4370526376703272</v>
      </c>
      <c r="BS15" s="184"/>
      <c r="BT15" s="97"/>
      <c r="BU15" s="171">
        <f t="shared" si="23"/>
        <v>8392.8933219999999</v>
      </c>
      <c r="BV15" s="175">
        <f t="shared" si="21"/>
        <v>1595</v>
      </c>
      <c r="BW15" s="176">
        <f t="shared" si="22"/>
        <v>9987.8933219999999</v>
      </c>
    </row>
    <row r="16" spans="1:209" s="35" customFormat="1" ht="84.95" customHeight="1" x14ac:dyDescent="0.3">
      <c r="A16" s="214">
        <v>9</v>
      </c>
      <c r="B16" s="73" t="s">
        <v>123</v>
      </c>
      <c r="C16" s="215" t="s">
        <v>115</v>
      </c>
      <c r="D16" s="206">
        <v>10488</v>
      </c>
      <c r="E16" s="74">
        <f t="shared" si="0"/>
        <v>589.42560000000003</v>
      </c>
      <c r="F16" s="75">
        <f t="shared" si="1"/>
        <v>11077.4256</v>
      </c>
      <c r="G16" s="74">
        <f t="shared" si="2"/>
        <v>2104.7108640000001</v>
      </c>
      <c r="H16" s="76">
        <f t="shared" si="3"/>
        <v>13182.136464000001</v>
      </c>
      <c r="I16" s="77" t="s">
        <v>78</v>
      </c>
      <c r="J16" s="78" t="s">
        <v>78</v>
      </c>
      <c r="K16" s="79" t="s">
        <v>78</v>
      </c>
      <c r="L16" s="80"/>
      <c r="M16" s="81">
        <f t="shared" si="4"/>
        <v>0</v>
      </c>
      <c r="N16" s="82"/>
      <c r="O16" s="83">
        <f t="shared" si="5"/>
        <v>0</v>
      </c>
      <c r="P16" s="83">
        <f t="shared" si="6"/>
        <v>0</v>
      </c>
      <c r="Q16" s="100" t="s">
        <v>78</v>
      </c>
      <c r="R16" s="80"/>
      <c r="S16" s="81">
        <f t="shared" si="7"/>
        <v>0</v>
      </c>
      <c r="T16" s="82"/>
      <c r="U16" s="83">
        <f t="shared" si="8"/>
        <v>0</v>
      </c>
      <c r="V16" s="83">
        <f t="shared" si="9"/>
        <v>0</v>
      </c>
      <c r="W16" s="100" t="s">
        <v>78</v>
      </c>
      <c r="X16" s="80"/>
      <c r="Y16" s="81">
        <f t="shared" si="10"/>
        <v>0</v>
      </c>
      <c r="Z16" s="82"/>
      <c r="AA16" s="83">
        <f t="shared" si="11"/>
        <v>0</v>
      </c>
      <c r="AB16" s="83">
        <f t="shared" si="12"/>
        <v>0</v>
      </c>
      <c r="AC16" s="100" t="s">
        <v>78</v>
      </c>
      <c r="AD16" s="85" t="e">
        <f t="shared" si="13"/>
        <v>#DIV/0!</v>
      </c>
      <c r="AE16" s="86"/>
      <c r="AF16" s="87"/>
      <c r="AG16" s="88"/>
      <c r="AH16" s="89" t="s">
        <v>78</v>
      </c>
      <c r="AI16" s="86"/>
      <c r="AJ16" s="87"/>
      <c r="AK16" s="88"/>
      <c r="AL16" s="89" t="s">
        <v>78</v>
      </c>
      <c r="AM16" s="86"/>
      <c r="AN16" s="87"/>
      <c r="AO16" s="90"/>
      <c r="AP16" s="91" t="s">
        <v>78</v>
      </c>
      <c r="AQ16" s="86">
        <v>8395</v>
      </c>
      <c r="AR16" s="87">
        <v>1595</v>
      </c>
      <c r="AS16" s="90">
        <v>9990</v>
      </c>
      <c r="AT16" s="91" t="s">
        <v>124</v>
      </c>
      <c r="AU16" s="86"/>
      <c r="AV16" s="87"/>
      <c r="AW16" s="90"/>
      <c r="AX16" s="197"/>
      <c r="AY16" s="38"/>
      <c r="AZ16" s="92"/>
      <c r="BA16" s="29"/>
      <c r="BB16" s="99">
        <f t="shared" si="14"/>
        <v>12074.393904000002</v>
      </c>
      <c r="BC16" s="93"/>
      <c r="BD16" s="93"/>
      <c r="BE16" s="93"/>
      <c r="BF16" s="93"/>
      <c r="BG16" s="93"/>
      <c r="BH16" s="93"/>
      <c r="BI16" s="93">
        <f>+AQ16</f>
        <v>8395</v>
      </c>
      <c r="BJ16" s="93"/>
      <c r="BK16" s="94">
        <f t="shared" si="15"/>
        <v>2</v>
      </c>
      <c r="BM16" s="95">
        <f t="shared" si="16"/>
        <v>10234.696952000002</v>
      </c>
      <c r="BN16" s="96">
        <f t="shared" si="17"/>
        <v>12074.393904000002</v>
      </c>
      <c r="BO16" s="248">
        <f t="shared" si="24"/>
        <v>8395.0000000000018</v>
      </c>
      <c r="BP16" s="183">
        <f t="shared" si="18"/>
        <v>10067.995670642693</v>
      </c>
      <c r="BQ16" s="184">
        <f t="shared" si="19"/>
        <v>2601.7243801748414</v>
      </c>
      <c r="BR16" s="232">
        <f t="shared" si="20"/>
        <v>0.25420629378444159</v>
      </c>
      <c r="BS16" s="184"/>
      <c r="BT16" s="97"/>
      <c r="BU16" s="171">
        <f t="shared" si="23"/>
        <v>8395.0000000000018</v>
      </c>
      <c r="BV16" s="175">
        <f t="shared" si="21"/>
        <v>1595</v>
      </c>
      <c r="BW16" s="176">
        <f t="shared" si="22"/>
        <v>9990.0000000000018</v>
      </c>
    </row>
    <row r="17" spans="1:75" s="35" customFormat="1" ht="84.95" customHeight="1" x14ac:dyDescent="0.3">
      <c r="A17" s="214">
        <v>10</v>
      </c>
      <c r="B17" s="73" t="s">
        <v>125</v>
      </c>
      <c r="C17" s="215" t="s">
        <v>126</v>
      </c>
      <c r="D17" s="206">
        <v>26392</v>
      </c>
      <c r="E17" s="74">
        <f t="shared" si="0"/>
        <v>1483.2303999999999</v>
      </c>
      <c r="F17" s="75">
        <f t="shared" si="1"/>
        <v>27875.2304</v>
      </c>
      <c r="G17" s="74">
        <f t="shared" si="2"/>
        <v>5296.2937760000004</v>
      </c>
      <c r="H17" s="76">
        <f t="shared" si="3"/>
        <v>33171.524175999999</v>
      </c>
      <c r="I17" s="77" t="s">
        <v>78</v>
      </c>
      <c r="J17" s="78" t="s">
        <v>78</v>
      </c>
      <c r="K17" s="79" t="s">
        <v>78</v>
      </c>
      <c r="L17" s="80"/>
      <c r="M17" s="81">
        <f t="shared" si="4"/>
        <v>0</v>
      </c>
      <c r="N17" s="82"/>
      <c r="O17" s="83">
        <f t="shared" si="5"/>
        <v>0</v>
      </c>
      <c r="P17" s="83">
        <f t="shared" si="6"/>
        <v>0</v>
      </c>
      <c r="Q17" s="100" t="s">
        <v>78</v>
      </c>
      <c r="R17" s="80"/>
      <c r="S17" s="81">
        <f t="shared" si="7"/>
        <v>0</v>
      </c>
      <c r="T17" s="82"/>
      <c r="U17" s="83">
        <f t="shared" si="8"/>
        <v>0</v>
      </c>
      <c r="V17" s="83">
        <f t="shared" si="9"/>
        <v>0</v>
      </c>
      <c r="W17" s="100" t="s">
        <v>78</v>
      </c>
      <c r="X17" s="80"/>
      <c r="Y17" s="81">
        <f t="shared" si="10"/>
        <v>0</v>
      </c>
      <c r="Z17" s="82"/>
      <c r="AA17" s="83">
        <f t="shared" si="11"/>
        <v>0</v>
      </c>
      <c r="AB17" s="83">
        <f t="shared" si="12"/>
        <v>0</v>
      </c>
      <c r="AC17" s="100" t="s">
        <v>78</v>
      </c>
      <c r="AD17" s="85" t="e">
        <f t="shared" si="13"/>
        <v>#DIV/0!</v>
      </c>
      <c r="AE17" s="86"/>
      <c r="AF17" s="87"/>
      <c r="AG17" s="88"/>
      <c r="AH17" s="89" t="s">
        <v>78</v>
      </c>
      <c r="AI17" s="86"/>
      <c r="AJ17" s="87"/>
      <c r="AK17" s="88"/>
      <c r="AL17" s="89" t="s">
        <v>78</v>
      </c>
      <c r="AM17" s="86">
        <v>19579.831932773111</v>
      </c>
      <c r="AN17" s="87">
        <f>+AM17*0.19</f>
        <v>3720.1680672268913</v>
      </c>
      <c r="AO17" s="90">
        <f>+AN17+AM17</f>
        <v>23300.000000000004</v>
      </c>
      <c r="AP17" s="91" t="s">
        <v>127</v>
      </c>
      <c r="AQ17" s="86">
        <v>19655</v>
      </c>
      <c r="AR17" s="87">
        <v>3735</v>
      </c>
      <c r="AS17" s="90">
        <v>23390</v>
      </c>
      <c r="AT17" s="91" t="s">
        <v>128</v>
      </c>
      <c r="AU17" s="86"/>
      <c r="AV17" s="87"/>
      <c r="AW17" s="90"/>
      <c r="AX17" s="197"/>
      <c r="AY17" s="38"/>
      <c r="AZ17" s="92"/>
      <c r="BA17" s="29"/>
      <c r="BB17" s="99">
        <f t="shared" si="14"/>
        <v>30384.001136000003</v>
      </c>
      <c r="BC17" s="93"/>
      <c r="BD17" s="93"/>
      <c r="BE17" s="93"/>
      <c r="BF17" s="93"/>
      <c r="BG17" s="93"/>
      <c r="BH17" s="93">
        <f>+AM17</f>
        <v>19579.831932773111</v>
      </c>
      <c r="BI17" s="93">
        <f>+AQ17</f>
        <v>19655</v>
      </c>
      <c r="BJ17" s="93"/>
      <c r="BK17" s="94">
        <f t="shared" si="15"/>
        <v>3</v>
      </c>
      <c r="BM17" s="95">
        <f t="shared" si="16"/>
        <v>23206.277689591039</v>
      </c>
      <c r="BN17" s="96">
        <f t="shared" si="17"/>
        <v>30384.001136000003</v>
      </c>
      <c r="BO17" s="248">
        <f t="shared" si="24"/>
        <v>19617.415966386558</v>
      </c>
      <c r="BP17" s="183">
        <f t="shared" si="18"/>
        <v>22697.376261047961</v>
      </c>
      <c r="BQ17" s="184">
        <f t="shared" si="19"/>
        <v>6216.2044661054533</v>
      </c>
      <c r="BR17" s="232">
        <f t="shared" si="20"/>
        <v>0.26786736542817785</v>
      </c>
      <c r="BS17" s="184"/>
      <c r="BT17" s="97"/>
      <c r="BU17" s="171">
        <f t="shared" si="23"/>
        <v>19617.415966386558</v>
      </c>
      <c r="BV17" s="175">
        <f t="shared" si="21"/>
        <v>3727</v>
      </c>
      <c r="BW17" s="176">
        <f t="shared" si="22"/>
        <v>23344.415966386558</v>
      </c>
    </row>
    <row r="18" spans="1:75" s="35" customFormat="1" ht="84.95" customHeight="1" x14ac:dyDescent="0.3">
      <c r="A18" s="214">
        <v>11</v>
      </c>
      <c r="B18" s="73" t="s">
        <v>129</v>
      </c>
      <c r="C18" s="215" t="s">
        <v>18</v>
      </c>
      <c r="D18" s="206">
        <v>25341</v>
      </c>
      <c r="E18" s="74">
        <f t="shared" si="0"/>
        <v>1424.1641999999999</v>
      </c>
      <c r="F18" s="75">
        <f t="shared" si="1"/>
        <v>26765.164199999999</v>
      </c>
      <c r="G18" s="74">
        <f t="shared" si="2"/>
        <v>5085.381198</v>
      </c>
      <c r="H18" s="76">
        <f t="shared" si="3"/>
        <v>31850.545397999998</v>
      </c>
      <c r="I18" s="77" t="s">
        <v>78</v>
      </c>
      <c r="J18" s="78" t="s">
        <v>78</v>
      </c>
      <c r="K18" s="79" t="s">
        <v>78</v>
      </c>
      <c r="L18" s="80"/>
      <c r="M18" s="81">
        <f t="shared" si="4"/>
        <v>0</v>
      </c>
      <c r="N18" s="82"/>
      <c r="O18" s="83">
        <f t="shared" si="5"/>
        <v>0</v>
      </c>
      <c r="P18" s="83">
        <f t="shared" si="6"/>
        <v>0</v>
      </c>
      <c r="Q18" s="100" t="s">
        <v>78</v>
      </c>
      <c r="R18" s="80"/>
      <c r="S18" s="81">
        <f t="shared" si="7"/>
        <v>0</v>
      </c>
      <c r="T18" s="82"/>
      <c r="U18" s="83">
        <f t="shared" si="8"/>
        <v>0</v>
      </c>
      <c r="V18" s="83">
        <f t="shared" si="9"/>
        <v>0</v>
      </c>
      <c r="W18" s="100" t="s">
        <v>78</v>
      </c>
      <c r="X18" s="80"/>
      <c r="Y18" s="81">
        <f t="shared" si="10"/>
        <v>0</v>
      </c>
      <c r="Z18" s="82"/>
      <c r="AA18" s="83">
        <f t="shared" si="11"/>
        <v>0</v>
      </c>
      <c r="AB18" s="83">
        <f t="shared" si="12"/>
        <v>0</v>
      </c>
      <c r="AC18" s="100" t="s">
        <v>78</v>
      </c>
      <c r="AD18" s="85" t="e">
        <f t="shared" si="13"/>
        <v>#DIV/0!</v>
      </c>
      <c r="AE18" s="86"/>
      <c r="AF18" s="87"/>
      <c r="AG18" s="88"/>
      <c r="AH18" s="89" t="s">
        <v>78</v>
      </c>
      <c r="AI18" s="86"/>
      <c r="AJ18" s="87"/>
      <c r="AK18" s="88"/>
      <c r="AL18" s="89" t="s">
        <v>78</v>
      </c>
      <c r="AM18" s="86">
        <v>30277.310924369751</v>
      </c>
      <c r="AN18" s="87">
        <f>+AM18*0.19</f>
        <v>5752.6890756302528</v>
      </c>
      <c r="AO18" s="90">
        <f>+AN18+AM18</f>
        <v>36030</v>
      </c>
      <c r="AP18" s="91" t="s">
        <v>130</v>
      </c>
      <c r="AQ18" s="86"/>
      <c r="AR18" s="87"/>
      <c r="AS18" s="90"/>
      <c r="AT18" s="91" t="s">
        <v>78</v>
      </c>
      <c r="AU18" s="86"/>
      <c r="AV18" s="87"/>
      <c r="AW18" s="90"/>
      <c r="AX18" s="197"/>
      <c r="AY18" s="38"/>
      <c r="AZ18" s="92"/>
      <c r="BA18" s="29"/>
      <c r="BB18" s="99">
        <f t="shared" si="14"/>
        <v>29174.028978000002</v>
      </c>
      <c r="BC18" s="93"/>
      <c r="BD18" s="93"/>
      <c r="BE18" s="93"/>
      <c r="BF18" s="93"/>
      <c r="BG18" s="93"/>
      <c r="BH18" s="93">
        <f>+AM18</f>
        <v>30277.310924369751</v>
      </c>
      <c r="BI18" s="93"/>
      <c r="BJ18" s="93"/>
      <c r="BK18" s="94">
        <f t="shared" si="15"/>
        <v>2</v>
      </c>
      <c r="BM18" s="95">
        <f t="shared" si="16"/>
        <v>29725.669951184878</v>
      </c>
      <c r="BN18" s="96">
        <f t="shared" si="17"/>
        <v>30277.310924369751</v>
      </c>
      <c r="BO18" s="248">
        <f t="shared" si="24"/>
        <v>29174.028978000006</v>
      </c>
      <c r="BP18" s="183">
        <f t="shared" si="18"/>
        <v>29720.550908142319</v>
      </c>
      <c r="BQ18" s="184">
        <f t="shared" si="19"/>
        <v>780.13814583874216</v>
      </c>
      <c r="BR18" s="232">
        <f t="shared" si="20"/>
        <v>2.6244594221757667E-2</v>
      </c>
      <c r="BS18" s="184"/>
      <c r="BT18" s="97"/>
      <c r="BU18" s="171">
        <f t="shared" si="23"/>
        <v>29174.028978000006</v>
      </c>
      <c r="BV18" s="175">
        <f t="shared" si="21"/>
        <v>5543</v>
      </c>
      <c r="BW18" s="176">
        <f t="shared" si="22"/>
        <v>34717.028978000002</v>
      </c>
    </row>
    <row r="19" spans="1:75" s="35" customFormat="1" ht="84.95" customHeight="1" x14ac:dyDescent="0.3">
      <c r="A19" s="214">
        <v>12</v>
      </c>
      <c r="B19" s="73" t="s">
        <v>131</v>
      </c>
      <c r="C19" s="215" t="s">
        <v>18</v>
      </c>
      <c r="D19" s="206">
        <v>2685</v>
      </c>
      <c r="E19" s="74">
        <f t="shared" si="0"/>
        <v>150.89699999999999</v>
      </c>
      <c r="F19" s="75">
        <f t="shared" si="1"/>
        <v>2835.8969999999999</v>
      </c>
      <c r="G19" s="74">
        <f t="shared" si="2"/>
        <v>538.82042999999999</v>
      </c>
      <c r="H19" s="76">
        <f t="shared" si="3"/>
        <v>3374.7174299999997</v>
      </c>
      <c r="I19" s="77" t="s">
        <v>78</v>
      </c>
      <c r="J19" s="78" t="s">
        <v>78</v>
      </c>
      <c r="K19" s="79" t="s">
        <v>78</v>
      </c>
      <c r="L19" s="80"/>
      <c r="M19" s="81">
        <f t="shared" si="4"/>
        <v>0</v>
      </c>
      <c r="N19" s="82"/>
      <c r="O19" s="83">
        <f t="shared" si="5"/>
        <v>0</v>
      </c>
      <c r="P19" s="83">
        <f t="shared" si="6"/>
        <v>0</v>
      </c>
      <c r="Q19" s="100" t="s">
        <v>78</v>
      </c>
      <c r="R19" s="80"/>
      <c r="S19" s="81">
        <f t="shared" si="7"/>
        <v>0</v>
      </c>
      <c r="T19" s="82"/>
      <c r="U19" s="83">
        <f t="shared" si="8"/>
        <v>0</v>
      </c>
      <c r="V19" s="83">
        <f t="shared" si="9"/>
        <v>0</v>
      </c>
      <c r="W19" s="100" t="s">
        <v>78</v>
      </c>
      <c r="X19" s="80"/>
      <c r="Y19" s="81">
        <f t="shared" si="10"/>
        <v>0</v>
      </c>
      <c r="Z19" s="82"/>
      <c r="AA19" s="83">
        <f t="shared" si="11"/>
        <v>0</v>
      </c>
      <c r="AB19" s="83">
        <f t="shared" si="12"/>
        <v>0</v>
      </c>
      <c r="AC19" s="100" t="s">
        <v>78</v>
      </c>
      <c r="AD19" s="85" t="e">
        <f t="shared" si="13"/>
        <v>#DIV/0!</v>
      </c>
      <c r="AE19" s="86"/>
      <c r="AF19" s="87"/>
      <c r="AG19" s="88"/>
      <c r="AH19" s="89" t="s">
        <v>78</v>
      </c>
      <c r="AI19" s="86"/>
      <c r="AJ19" s="87"/>
      <c r="AK19" s="88"/>
      <c r="AL19" s="89" t="s">
        <v>78</v>
      </c>
      <c r="AM19" s="86">
        <v>2352.9411764705883</v>
      </c>
      <c r="AN19" s="87">
        <f>+AM19*0.19</f>
        <v>447.05882352941177</v>
      </c>
      <c r="AO19" s="90">
        <f>+AN19+AM19</f>
        <v>2800</v>
      </c>
      <c r="AP19" s="91" t="s">
        <v>132</v>
      </c>
      <c r="AQ19" s="86">
        <v>4025</v>
      </c>
      <c r="AR19" s="87">
        <v>765</v>
      </c>
      <c r="AS19" s="90">
        <v>4790</v>
      </c>
      <c r="AT19" s="91" t="s">
        <v>133</v>
      </c>
      <c r="AU19" s="86"/>
      <c r="AV19" s="87"/>
      <c r="AW19" s="90"/>
      <c r="AX19" s="197"/>
      <c r="AY19" s="38"/>
      <c r="AZ19" s="92"/>
      <c r="BA19" s="29"/>
      <c r="BB19" s="99">
        <f t="shared" si="14"/>
        <v>3091.1277300000002</v>
      </c>
      <c r="BC19" s="93"/>
      <c r="BD19" s="93"/>
      <c r="BE19" s="93"/>
      <c r="BF19" s="93"/>
      <c r="BG19" s="93"/>
      <c r="BH19" s="93">
        <f>+AM19</f>
        <v>2352.9411764705883</v>
      </c>
      <c r="BI19" s="93">
        <f>+AQ19</f>
        <v>4025</v>
      </c>
      <c r="BJ19" s="93"/>
      <c r="BK19" s="94">
        <f t="shared" si="15"/>
        <v>3</v>
      </c>
      <c r="BM19" s="95">
        <f t="shared" si="16"/>
        <v>3156.3563021568625</v>
      </c>
      <c r="BN19" s="96">
        <f t="shared" si="17"/>
        <v>4025</v>
      </c>
      <c r="BO19" s="248">
        <f t="shared" si="24"/>
        <v>2722.0344532352938</v>
      </c>
      <c r="BP19" s="183">
        <f t="shared" si="18"/>
        <v>3081.9905441580963</v>
      </c>
      <c r="BQ19" s="184">
        <f t="shared" si="19"/>
        <v>837.93570893288677</v>
      </c>
      <c r="BR19" s="232">
        <f t="shared" si="20"/>
        <v>0.26547563985735462</v>
      </c>
      <c r="BS19" s="184"/>
      <c r="BT19" s="97"/>
      <c r="BU19" s="171">
        <f t="shared" si="23"/>
        <v>2722.0344532352938</v>
      </c>
      <c r="BV19" s="175">
        <f t="shared" si="21"/>
        <v>517</v>
      </c>
      <c r="BW19" s="176">
        <f t="shared" si="22"/>
        <v>3239.0344532352938</v>
      </c>
    </row>
    <row r="20" spans="1:75" s="35" customFormat="1" ht="84.95" customHeight="1" x14ac:dyDescent="0.3">
      <c r="A20" s="214">
        <v>25</v>
      </c>
      <c r="B20" s="73" t="s">
        <v>134</v>
      </c>
      <c r="C20" s="215" t="s">
        <v>18</v>
      </c>
      <c r="D20" s="206">
        <v>63</v>
      </c>
      <c r="E20" s="74">
        <f t="shared" si="0"/>
        <v>3.5406</v>
      </c>
      <c r="F20" s="75">
        <f t="shared" si="1"/>
        <v>66.540599999999998</v>
      </c>
      <c r="G20" s="74">
        <f t="shared" si="2"/>
        <v>12.642714</v>
      </c>
      <c r="H20" s="76">
        <f t="shared" si="3"/>
        <v>79.183313999999996</v>
      </c>
      <c r="I20" s="77" t="s">
        <v>78</v>
      </c>
      <c r="J20" s="78" t="s">
        <v>78</v>
      </c>
      <c r="K20" s="79" t="s">
        <v>78</v>
      </c>
      <c r="L20" s="80"/>
      <c r="M20" s="81">
        <f t="shared" si="4"/>
        <v>0</v>
      </c>
      <c r="N20" s="82"/>
      <c r="O20" s="83">
        <f t="shared" si="5"/>
        <v>0</v>
      </c>
      <c r="P20" s="83">
        <f t="shared" si="6"/>
        <v>0</v>
      </c>
      <c r="Q20" s="100" t="s">
        <v>78</v>
      </c>
      <c r="R20" s="80"/>
      <c r="S20" s="81">
        <f t="shared" si="7"/>
        <v>0</v>
      </c>
      <c r="T20" s="82"/>
      <c r="U20" s="83">
        <f t="shared" si="8"/>
        <v>0</v>
      </c>
      <c r="V20" s="83">
        <f t="shared" si="9"/>
        <v>0</v>
      </c>
      <c r="W20" s="100" t="s">
        <v>78</v>
      </c>
      <c r="X20" s="80"/>
      <c r="Y20" s="81">
        <f t="shared" si="10"/>
        <v>0</v>
      </c>
      <c r="Z20" s="82"/>
      <c r="AA20" s="83">
        <f t="shared" si="11"/>
        <v>0</v>
      </c>
      <c r="AB20" s="83">
        <f t="shared" si="12"/>
        <v>0</v>
      </c>
      <c r="AC20" s="100" t="s">
        <v>78</v>
      </c>
      <c r="AD20" s="85" t="e">
        <f t="shared" si="13"/>
        <v>#DIV/0!</v>
      </c>
      <c r="AE20" s="86"/>
      <c r="AF20" s="87"/>
      <c r="AG20" s="88"/>
      <c r="AH20" s="89" t="s">
        <v>78</v>
      </c>
      <c r="AI20" s="86"/>
      <c r="AJ20" s="87"/>
      <c r="AK20" s="88"/>
      <c r="AL20" s="89" t="s">
        <v>78</v>
      </c>
      <c r="AM20" s="86">
        <v>1526.8907563025211</v>
      </c>
      <c r="AN20" s="87">
        <f>+AM20*0.19</f>
        <v>290.10924369747903</v>
      </c>
      <c r="AO20" s="90">
        <f>+AN20+AM20</f>
        <v>1817.0000000000002</v>
      </c>
      <c r="AP20" s="91" t="s">
        <v>135</v>
      </c>
      <c r="AQ20" s="86">
        <v>139</v>
      </c>
      <c r="AR20" s="87">
        <v>26</v>
      </c>
      <c r="AS20" s="90">
        <v>166</v>
      </c>
      <c r="AT20" s="91" t="s">
        <v>136</v>
      </c>
      <c r="AU20" s="86"/>
      <c r="AV20" s="87"/>
      <c r="AW20" s="90"/>
      <c r="AX20" s="197"/>
      <c r="AY20" s="38"/>
      <c r="AZ20" s="92"/>
      <c r="BA20" s="29"/>
      <c r="BB20" s="99">
        <f t="shared" si="14"/>
        <v>72.529254000000009</v>
      </c>
      <c r="BC20" s="93"/>
      <c r="BD20" s="93"/>
      <c r="BE20" s="93"/>
      <c r="BF20" s="93"/>
      <c r="BG20" s="93"/>
      <c r="BH20" s="93">
        <f>+AM20</f>
        <v>1526.8907563025211</v>
      </c>
      <c r="BI20" s="93">
        <f>+AQ20</f>
        <v>139</v>
      </c>
      <c r="BJ20" s="93"/>
      <c r="BK20" s="94">
        <f t="shared" si="15"/>
        <v>3</v>
      </c>
      <c r="BM20" s="95">
        <f t="shared" si="16"/>
        <v>579.47333676750702</v>
      </c>
      <c r="BN20" s="96">
        <f t="shared" si="17"/>
        <v>1526.8907563025211</v>
      </c>
      <c r="BO20" s="248">
        <f t="shared" si="24"/>
        <v>105.76462700000002</v>
      </c>
      <c r="BP20" s="183">
        <f t="shared" si="18"/>
        <v>248.75891786481429</v>
      </c>
      <c r="BQ20" s="184">
        <f t="shared" si="19"/>
        <v>821.16040768368623</v>
      </c>
      <c r="BR20" s="232">
        <f t="shared" si="20"/>
        <v>1.4170805722734185</v>
      </c>
      <c r="BS20" s="184"/>
      <c r="BT20" s="97"/>
      <c r="BU20" s="171">
        <f t="shared" si="23"/>
        <v>105.76462700000002</v>
      </c>
      <c r="BV20" s="175">
        <f t="shared" si="21"/>
        <v>20</v>
      </c>
      <c r="BW20" s="176">
        <f t="shared" si="22"/>
        <v>125.76462700000002</v>
      </c>
    </row>
    <row r="21" spans="1:75" s="35" customFormat="1" ht="84.95" customHeight="1" x14ac:dyDescent="0.3">
      <c r="A21" s="214">
        <v>28</v>
      </c>
      <c r="B21" s="73" t="s">
        <v>141</v>
      </c>
      <c r="C21" s="215" t="s">
        <v>18</v>
      </c>
      <c r="D21" s="206">
        <v>43350</v>
      </c>
      <c r="E21" s="74">
        <f t="shared" si="0"/>
        <v>2436.27</v>
      </c>
      <c r="F21" s="75">
        <f t="shared" si="1"/>
        <v>45786.27</v>
      </c>
      <c r="G21" s="74">
        <f t="shared" si="2"/>
        <v>8699.3912999999993</v>
      </c>
      <c r="H21" s="76">
        <f t="shared" si="3"/>
        <v>54485.661299999992</v>
      </c>
      <c r="I21" s="77" t="s">
        <v>78</v>
      </c>
      <c r="J21" s="78" t="s">
        <v>78</v>
      </c>
      <c r="K21" s="79" t="s">
        <v>78</v>
      </c>
      <c r="L21" s="80"/>
      <c r="M21" s="81">
        <f t="shared" si="4"/>
        <v>0</v>
      </c>
      <c r="N21" s="82"/>
      <c r="O21" s="83">
        <f t="shared" si="5"/>
        <v>0</v>
      </c>
      <c r="P21" s="83">
        <f t="shared" si="6"/>
        <v>0</v>
      </c>
      <c r="Q21" s="100" t="s">
        <v>78</v>
      </c>
      <c r="R21" s="80"/>
      <c r="S21" s="81">
        <f t="shared" si="7"/>
        <v>0</v>
      </c>
      <c r="T21" s="82"/>
      <c r="U21" s="83">
        <f t="shared" si="8"/>
        <v>0</v>
      </c>
      <c r="V21" s="83">
        <f t="shared" si="9"/>
        <v>0</v>
      </c>
      <c r="W21" s="100" t="s">
        <v>78</v>
      </c>
      <c r="X21" s="80"/>
      <c r="Y21" s="81">
        <f t="shared" si="10"/>
        <v>0</v>
      </c>
      <c r="Z21" s="82"/>
      <c r="AA21" s="83">
        <f t="shared" si="11"/>
        <v>0</v>
      </c>
      <c r="AB21" s="83">
        <f t="shared" si="12"/>
        <v>0</v>
      </c>
      <c r="AC21" s="100" t="s">
        <v>78</v>
      </c>
      <c r="AD21" s="85" t="e">
        <f t="shared" si="13"/>
        <v>#DIV/0!</v>
      </c>
      <c r="AE21" s="86"/>
      <c r="AF21" s="87"/>
      <c r="AG21" s="88"/>
      <c r="AH21" s="89" t="s">
        <v>78</v>
      </c>
      <c r="AI21" s="86"/>
      <c r="AJ21" s="87"/>
      <c r="AK21" s="88"/>
      <c r="AL21" s="89" t="s">
        <v>78</v>
      </c>
      <c r="AM21" s="86"/>
      <c r="AN21" s="87"/>
      <c r="AO21" s="90"/>
      <c r="AP21" s="91" t="s">
        <v>78</v>
      </c>
      <c r="AQ21" s="86"/>
      <c r="AR21" s="87"/>
      <c r="AS21" s="90"/>
      <c r="AT21" s="91" t="s">
        <v>78</v>
      </c>
      <c r="AU21" s="86"/>
      <c r="AV21" s="87"/>
      <c r="AW21" s="90"/>
      <c r="AX21" s="197"/>
      <c r="AY21" s="38"/>
      <c r="AZ21" s="92"/>
      <c r="BA21" s="29"/>
      <c r="BB21" s="99">
        <f t="shared" si="14"/>
        <v>49907.034299999999</v>
      </c>
      <c r="BC21" s="93"/>
      <c r="BD21" s="93"/>
      <c r="BE21" s="93"/>
      <c r="BF21" s="93"/>
      <c r="BG21" s="93"/>
      <c r="BH21" s="93"/>
      <c r="BI21" s="93"/>
      <c r="BJ21" s="93"/>
      <c r="BK21" s="94">
        <f t="shared" si="15"/>
        <v>1</v>
      </c>
      <c r="BM21" s="95">
        <f t="shared" si="16"/>
        <v>49907.034299999999</v>
      </c>
      <c r="BN21" s="96">
        <f t="shared" si="17"/>
        <v>49907.034299999999</v>
      </c>
      <c r="BO21" s="248">
        <f t="shared" ref="BO21:BO52" si="25">+BM21</f>
        <v>49907.034299999999</v>
      </c>
      <c r="BP21" s="183">
        <f t="shared" si="18"/>
        <v>49907.034299999999</v>
      </c>
      <c r="BQ21" s="184">
        <f t="shared" si="19"/>
        <v>0</v>
      </c>
      <c r="BR21" s="232">
        <f t="shared" si="20"/>
        <v>0</v>
      </c>
      <c r="BS21" s="184"/>
      <c r="BT21" s="97"/>
      <c r="BU21" s="171">
        <f t="shared" si="23"/>
        <v>49907.034299999999</v>
      </c>
      <c r="BV21" s="175">
        <f t="shared" si="21"/>
        <v>9482</v>
      </c>
      <c r="BW21" s="176">
        <f t="shared" si="22"/>
        <v>59389.034299999999</v>
      </c>
    </row>
    <row r="22" spans="1:75" s="35" customFormat="1" ht="84.95" customHeight="1" x14ac:dyDescent="0.3">
      <c r="A22" s="214">
        <v>29</v>
      </c>
      <c r="B22" s="73" t="s">
        <v>142</v>
      </c>
      <c r="C22" s="215" t="s">
        <v>18</v>
      </c>
      <c r="D22" s="206">
        <v>43409</v>
      </c>
      <c r="E22" s="74">
        <f t="shared" si="0"/>
        <v>2439.5857999999998</v>
      </c>
      <c r="F22" s="75">
        <f t="shared" si="1"/>
        <v>45848.585800000001</v>
      </c>
      <c r="G22" s="74">
        <f t="shared" si="2"/>
        <v>8711.2313020000001</v>
      </c>
      <c r="H22" s="76">
        <f t="shared" si="3"/>
        <v>54559.817102000001</v>
      </c>
      <c r="I22" s="77" t="s">
        <v>78</v>
      </c>
      <c r="J22" s="78" t="s">
        <v>78</v>
      </c>
      <c r="K22" s="79" t="s">
        <v>78</v>
      </c>
      <c r="L22" s="80"/>
      <c r="M22" s="81">
        <f t="shared" si="4"/>
        <v>0</v>
      </c>
      <c r="N22" s="82"/>
      <c r="O22" s="83">
        <f t="shared" si="5"/>
        <v>0</v>
      </c>
      <c r="P22" s="83">
        <f t="shared" si="6"/>
        <v>0</v>
      </c>
      <c r="Q22" s="100" t="s">
        <v>78</v>
      </c>
      <c r="R22" s="80"/>
      <c r="S22" s="81">
        <f t="shared" si="7"/>
        <v>0</v>
      </c>
      <c r="T22" s="82"/>
      <c r="U22" s="83">
        <f t="shared" si="8"/>
        <v>0</v>
      </c>
      <c r="V22" s="83">
        <f t="shared" si="9"/>
        <v>0</v>
      </c>
      <c r="W22" s="100" t="s">
        <v>78</v>
      </c>
      <c r="X22" s="80"/>
      <c r="Y22" s="81">
        <f t="shared" si="10"/>
        <v>0</v>
      </c>
      <c r="Z22" s="82"/>
      <c r="AA22" s="83">
        <f t="shared" si="11"/>
        <v>0</v>
      </c>
      <c r="AB22" s="83">
        <f t="shared" si="12"/>
        <v>0</v>
      </c>
      <c r="AC22" s="100" t="s">
        <v>78</v>
      </c>
      <c r="AD22" s="85" t="e">
        <f t="shared" si="13"/>
        <v>#DIV/0!</v>
      </c>
      <c r="AE22" s="86"/>
      <c r="AF22" s="87"/>
      <c r="AG22" s="88"/>
      <c r="AH22" s="89" t="s">
        <v>78</v>
      </c>
      <c r="AI22" s="86"/>
      <c r="AJ22" s="87"/>
      <c r="AK22" s="88"/>
      <c r="AL22" s="89" t="s">
        <v>78</v>
      </c>
      <c r="AM22" s="86"/>
      <c r="AN22" s="87"/>
      <c r="AO22" s="90"/>
      <c r="AP22" s="91" t="s">
        <v>78</v>
      </c>
      <c r="AQ22" s="86"/>
      <c r="AR22" s="87"/>
      <c r="AS22" s="90"/>
      <c r="AT22" s="91" t="s">
        <v>78</v>
      </c>
      <c r="AU22" s="86"/>
      <c r="AV22" s="87"/>
      <c r="AW22" s="90"/>
      <c r="AX22" s="197"/>
      <c r="AY22" s="38"/>
      <c r="AZ22" s="92"/>
      <c r="BA22" s="29"/>
      <c r="BB22" s="99">
        <f t="shared" si="14"/>
        <v>49974.958522000008</v>
      </c>
      <c r="BC22" s="93"/>
      <c r="BD22" s="93"/>
      <c r="BE22" s="93"/>
      <c r="BF22" s="93"/>
      <c r="BG22" s="93"/>
      <c r="BH22" s="93"/>
      <c r="BI22" s="93"/>
      <c r="BJ22" s="93"/>
      <c r="BK22" s="94">
        <f t="shared" si="15"/>
        <v>1</v>
      </c>
      <c r="BM22" s="95">
        <f t="shared" si="16"/>
        <v>49974.958522000008</v>
      </c>
      <c r="BN22" s="96">
        <f t="shared" si="17"/>
        <v>49974.958522000008</v>
      </c>
      <c r="BO22" s="248">
        <f t="shared" si="25"/>
        <v>49974.958522000008</v>
      </c>
      <c r="BP22" s="183">
        <f t="shared" si="18"/>
        <v>49974.958522000008</v>
      </c>
      <c r="BQ22" s="184">
        <f t="shared" si="19"/>
        <v>0</v>
      </c>
      <c r="BR22" s="232">
        <f t="shared" si="20"/>
        <v>0</v>
      </c>
      <c r="BS22" s="184"/>
      <c r="BT22" s="97"/>
      <c r="BU22" s="171">
        <f t="shared" si="23"/>
        <v>49974.958522000008</v>
      </c>
      <c r="BV22" s="175">
        <f t="shared" si="21"/>
        <v>9495</v>
      </c>
      <c r="BW22" s="176">
        <f t="shared" si="22"/>
        <v>59469.958522000008</v>
      </c>
    </row>
    <row r="23" spans="1:75" s="35" customFormat="1" ht="84.95" customHeight="1" x14ac:dyDescent="0.3">
      <c r="A23" s="214">
        <v>32</v>
      </c>
      <c r="B23" s="73" t="s">
        <v>147</v>
      </c>
      <c r="C23" s="215" t="s">
        <v>18</v>
      </c>
      <c r="D23" s="206">
        <v>133045</v>
      </c>
      <c r="E23" s="74">
        <f t="shared" si="0"/>
        <v>7477.1289999999999</v>
      </c>
      <c r="F23" s="75">
        <f t="shared" si="1"/>
        <v>140522.12899999999</v>
      </c>
      <c r="G23" s="74">
        <f t="shared" si="2"/>
        <v>26699.204509999996</v>
      </c>
      <c r="H23" s="76">
        <f t="shared" si="3"/>
        <v>167221.33350999997</v>
      </c>
      <c r="I23" s="77" t="s">
        <v>78</v>
      </c>
      <c r="J23" s="78" t="s">
        <v>78</v>
      </c>
      <c r="K23" s="79" t="s">
        <v>78</v>
      </c>
      <c r="L23" s="80"/>
      <c r="M23" s="81">
        <f t="shared" si="4"/>
        <v>0</v>
      </c>
      <c r="N23" s="82"/>
      <c r="O23" s="83">
        <f t="shared" si="5"/>
        <v>0</v>
      </c>
      <c r="P23" s="83">
        <f t="shared" si="6"/>
        <v>0</v>
      </c>
      <c r="Q23" s="100" t="s">
        <v>78</v>
      </c>
      <c r="R23" s="80"/>
      <c r="S23" s="81">
        <f t="shared" si="7"/>
        <v>0</v>
      </c>
      <c r="T23" s="82"/>
      <c r="U23" s="83">
        <f t="shared" si="8"/>
        <v>0</v>
      </c>
      <c r="V23" s="83">
        <f t="shared" si="9"/>
        <v>0</v>
      </c>
      <c r="W23" s="100" t="s">
        <v>78</v>
      </c>
      <c r="X23" s="80"/>
      <c r="Y23" s="81">
        <f t="shared" si="10"/>
        <v>0</v>
      </c>
      <c r="Z23" s="82"/>
      <c r="AA23" s="83">
        <f t="shared" si="11"/>
        <v>0</v>
      </c>
      <c r="AB23" s="83">
        <f t="shared" si="12"/>
        <v>0</v>
      </c>
      <c r="AC23" s="100" t="s">
        <v>78</v>
      </c>
      <c r="AD23" s="85" t="e">
        <f t="shared" si="13"/>
        <v>#DIV/0!</v>
      </c>
      <c r="AE23" s="86"/>
      <c r="AF23" s="87"/>
      <c r="AG23" s="88"/>
      <c r="AH23" s="89" t="s">
        <v>78</v>
      </c>
      <c r="AI23" s="86"/>
      <c r="AJ23" s="87"/>
      <c r="AK23" s="88"/>
      <c r="AL23" s="89" t="s">
        <v>78</v>
      </c>
      <c r="AM23" s="86"/>
      <c r="AN23" s="87"/>
      <c r="AO23" s="90"/>
      <c r="AP23" s="91" t="s">
        <v>78</v>
      </c>
      <c r="AQ23" s="86"/>
      <c r="AR23" s="87"/>
      <c r="AS23" s="90"/>
      <c r="AT23" s="91" t="s">
        <v>78</v>
      </c>
      <c r="AU23" s="86"/>
      <c r="AV23" s="87"/>
      <c r="AW23" s="90"/>
      <c r="AX23" s="197"/>
      <c r="AY23" s="38"/>
      <c r="AZ23" s="92"/>
      <c r="BA23" s="29"/>
      <c r="BB23" s="99">
        <f t="shared" si="14"/>
        <v>153169.12060999998</v>
      </c>
      <c r="BC23" s="93"/>
      <c r="BD23" s="93"/>
      <c r="BE23" s="93"/>
      <c r="BF23" s="93"/>
      <c r="BG23" s="93"/>
      <c r="BH23" s="93"/>
      <c r="BI23" s="93"/>
      <c r="BJ23" s="93"/>
      <c r="BK23" s="94">
        <f t="shared" si="15"/>
        <v>1</v>
      </c>
      <c r="BM23" s="95">
        <f t="shared" si="16"/>
        <v>153169.12060999998</v>
      </c>
      <c r="BN23" s="96">
        <f t="shared" si="17"/>
        <v>153169.12060999998</v>
      </c>
      <c r="BO23" s="248">
        <f t="shared" si="25"/>
        <v>153169.12060999998</v>
      </c>
      <c r="BP23" s="183">
        <f t="shared" si="18"/>
        <v>153169.12060999998</v>
      </c>
      <c r="BQ23" s="184">
        <f t="shared" si="19"/>
        <v>0</v>
      </c>
      <c r="BR23" s="232">
        <f t="shared" si="20"/>
        <v>0</v>
      </c>
      <c r="BS23" s="184"/>
      <c r="BT23" s="97"/>
      <c r="BU23" s="171">
        <f t="shared" si="23"/>
        <v>153169.12060999998</v>
      </c>
      <c r="BV23" s="175">
        <f t="shared" si="21"/>
        <v>29102</v>
      </c>
      <c r="BW23" s="176">
        <f t="shared" si="22"/>
        <v>182271.12060999998</v>
      </c>
    </row>
    <row r="24" spans="1:75" s="35" customFormat="1" ht="84.95" customHeight="1" x14ac:dyDescent="0.3">
      <c r="A24" s="214">
        <v>33</v>
      </c>
      <c r="B24" s="73" t="s">
        <v>148</v>
      </c>
      <c r="C24" s="215" t="s">
        <v>18</v>
      </c>
      <c r="D24" s="206">
        <v>108488</v>
      </c>
      <c r="E24" s="74">
        <f t="shared" si="0"/>
        <v>6097.0255999999999</v>
      </c>
      <c r="F24" s="75">
        <f t="shared" si="1"/>
        <v>114585.02559999999</v>
      </c>
      <c r="G24" s="74">
        <f t="shared" si="2"/>
        <v>21771.154864</v>
      </c>
      <c r="H24" s="76">
        <f t="shared" si="3"/>
        <v>136356.180464</v>
      </c>
      <c r="I24" s="77" t="s">
        <v>78</v>
      </c>
      <c r="J24" s="78" t="s">
        <v>78</v>
      </c>
      <c r="K24" s="79" t="s">
        <v>78</v>
      </c>
      <c r="L24" s="80"/>
      <c r="M24" s="81">
        <f t="shared" si="4"/>
        <v>0</v>
      </c>
      <c r="N24" s="82"/>
      <c r="O24" s="83">
        <f t="shared" si="5"/>
        <v>0</v>
      </c>
      <c r="P24" s="83">
        <f t="shared" si="6"/>
        <v>0</v>
      </c>
      <c r="Q24" s="100" t="s">
        <v>78</v>
      </c>
      <c r="R24" s="80"/>
      <c r="S24" s="81">
        <f t="shared" si="7"/>
        <v>0</v>
      </c>
      <c r="T24" s="82"/>
      <c r="U24" s="83">
        <f t="shared" si="8"/>
        <v>0</v>
      </c>
      <c r="V24" s="83">
        <f t="shared" si="9"/>
        <v>0</v>
      </c>
      <c r="W24" s="100" t="s">
        <v>78</v>
      </c>
      <c r="X24" s="80"/>
      <c r="Y24" s="81">
        <f t="shared" si="10"/>
        <v>0</v>
      </c>
      <c r="Z24" s="82"/>
      <c r="AA24" s="83">
        <f t="shared" si="11"/>
        <v>0</v>
      </c>
      <c r="AB24" s="83">
        <f t="shared" si="12"/>
        <v>0</v>
      </c>
      <c r="AC24" s="100" t="s">
        <v>78</v>
      </c>
      <c r="AD24" s="85" t="e">
        <f t="shared" si="13"/>
        <v>#DIV/0!</v>
      </c>
      <c r="AE24" s="86"/>
      <c r="AF24" s="87"/>
      <c r="AG24" s="88"/>
      <c r="AH24" s="89" t="s">
        <v>78</v>
      </c>
      <c r="AI24" s="86"/>
      <c r="AJ24" s="87"/>
      <c r="AK24" s="88"/>
      <c r="AL24" s="89" t="s">
        <v>78</v>
      </c>
      <c r="AM24" s="86"/>
      <c r="AN24" s="87"/>
      <c r="AO24" s="90"/>
      <c r="AP24" s="91" t="s">
        <v>78</v>
      </c>
      <c r="AQ24" s="86"/>
      <c r="AR24" s="87"/>
      <c r="AS24" s="90"/>
      <c r="AT24" s="91" t="s">
        <v>78</v>
      </c>
      <c r="AU24" s="86"/>
      <c r="AV24" s="87"/>
      <c r="AW24" s="90"/>
      <c r="AX24" s="197"/>
      <c r="AY24" s="38"/>
      <c r="AZ24" s="92"/>
      <c r="BA24" s="29"/>
      <c r="BB24" s="99">
        <f t="shared" si="14"/>
        <v>124897.677904</v>
      </c>
      <c r="BC24" s="93"/>
      <c r="BD24" s="93"/>
      <c r="BE24" s="93"/>
      <c r="BF24" s="93"/>
      <c r="BG24" s="93"/>
      <c r="BH24" s="93"/>
      <c r="BI24" s="93"/>
      <c r="BJ24" s="93"/>
      <c r="BK24" s="94">
        <f t="shared" si="15"/>
        <v>1</v>
      </c>
      <c r="BM24" s="95">
        <f t="shared" si="16"/>
        <v>124897.677904</v>
      </c>
      <c r="BN24" s="96">
        <f t="shared" si="17"/>
        <v>124897.677904</v>
      </c>
      <c r="BO24" s="248">
        <f t="shared" si="25"/>
        <v>124897.677904</v>
      </c>
      <c r="BP24" s="183">
        <f t="shared" si="18"/>
        <v>124897.677904</v>
      </c>
      <c r="BQ24" s="184">
        <f t="shared" si="19"/>
        <v>0</v>
      </c>
      <c r="BR24" s="232">
        <f t="shared" si="20"/>
        <v>0</v>
      </c>
      <c r="BS24" s="184"/>
      <c r="BT24" s="97"/>
      <c r="BU24" s="171">
        <f t="shared" si="23"/>
        <v>124897.677904</v>
      </c>
      <c r="BV24" s="175">
        <f t="shared" si="21"/>
        <v>23731</v>
      </c>
      <c r="BW24" s="176">
        <f t="shared" si="22"/>
        <v>148628.67790399998</v>
      </c>
    </row>
    <row r="25" spans="1:75" s="35" customFormat="1" ht="84.95" customHeight="1" x14ac:dyDescent="0.3">
      <c r="A25" s="214">
        <v>34</v>
      </c>
      <c r="B25" s="73" t="s">
        <v>149</v>
      </c>
      <c r="C25" s="215" t="s">
        <v>18</v>
      </c>
      <c r="D25" s="206">
        <v>95949</v>
      </c>
      <c r="E25" s="74">
        <f t="shared" si="0"/>
        <v>5392.3338000000003</v>
      </c>
      <c r="F25" s="75">
        <f t="shared" si="1"/>
        <v>101341.33379999999</v>
      </c>
      <c r="G25" s="74">
        <f t="shared" si="2"/>
        <v>19254.853422</v>
      </c>
      <c r="H25" s="76">
        <f t="shared" si="3"/>
        <v>120596.18722199999</v>
      </c>
      <c r="I25" s="77" t="s">
        <v>78</v>
      </c>
      <c r="J25" s="78" t="s">
        <v>78</v>
      </c>
      <c r="K25" s="79" t="s">
        <v>78</v>
      </c>
      <c r="L25" s="80"/>
      <c r="M25" s="81">
        <f t="shared" si="4"/>
        <v>0</v>
      </c>
      <c r="N25" s="82"/>
      <c r="O25" s="83">
        <f t="shared" si="5"/>
        <v>0</v>
      </c>
      <c r="P25" s="83">
        <f t="shared" si="6"/>
        <v>0</v>
      </c>
      <c r="Q25" s="100" t="s">
        <v>78</v>
      </c>
      <c r="R25" s="80"/>
      <c r="S25" s="81">
        <f t="shared" si="7"/>
        <v>0</v>
      </c>
      <c r="T25" s="82"/>
      <c r="U25" s="83">
        <f t="shared" si="8"/>
        <v>0</v>
      </c>
      <c r="V25" s="83">
        <f t="shared" si="9"/>
        <v>0</v>
      </c>
      <c r="W25" s="100" t="s">
        <v>78</v>
      </c>
      <c r="X25" s="80"/>
      <c r="Y25" s="81">
        <f t="shared" si="10"/>
        <v>0</v>
      </c>
      <c r="Z25" s="82"/>
      <c r="AA25" s="83">
        <f t="shared" si="11"/>
        <v>0</v>
      </c>
      <c r="AB25" s="83">
        <f t="shared" si="12"/>
        <v>0</v>
      </c>
      <c r="AC25" s="100" t="s">
        <v>78</v>
      </c>
      <c r="AD25" s="85" t="e">
        <f t="shared" si="13"/>
        <v>#DIV/0!</v>
      </c>
      <c r="AE25" s="86"/>
      <c r="AF25" s="87"/>
      <c r="AG25" s="88"/>
      <c r="AH25" s="89" t="s">
        <v>78</v>
      </c>
      <c r="AI25" s="86"/>
      <c r="AJ25" s="87"/>
      <c r="AK25" s="88"/>
      <c r="AL25" s="89" t="s">
        <v>78</v>
      </c>
      <c r="AM25" s="86"/>
      <c r="AN25" s="87"/>
      <c r="AO25" s="90"/>
      <c r="AP25" s="91" t="s">
        <v>78</v>
      </c>
      <c r="AQ25" s="86"/>
      <c r="AR25" s="87"/>
      <c r="AS25" s="90"/>
      <c r="AT25" s="91" t="s">
        <v>78</v>
      </c>
      <c r="AU25" s="86"/>
      <c r="AV25" s="87"/>
      <c r="AW25" s="90"/>
      <c r="AX25" s="197"/>
      <c r="AY25" s="38"/>
      <c r="AZ25" s="92"/>
      <c r="BA25" s="29"/>
      <c r="BB25" s="99">
        <f t="shared" si="14"/>
        <v>110462.05384199999</v>
      </c>
      <c r="BC25" s="93"/>
      <c r="BD25" s="93"/>
      <c r="BE25" s="93"/>
      <c r="BF25" s="93"/>
      <c r="BG25" s="93"/>
      <c r="BH25" s="93"/>
      <c r="BI25" s="93"/>
      <c r="BJ25" s="93"/>
      <c r="BK25" s="94">
        <f t="shared" si="15"/>
        <v>1</v>
      </c>
      <c r="BM25" s="95">
        <f t="shared" si="16"/>
        <v>110462.05384199999</v>
      </c>
      <c r="BN25" s="96">
        <f t="shared" si="17"/>
        <v>110462.05384199999</v>
      </c>
      <c r="BO25" s="248">
        <f t="shared" si="25"/>
        <v>110462.05384199999</v>
      </c>
      <c r="BP25" s="183">
        <f t="shared" si="18"/>
        <v>110462.05384199999</v>
      </c>
      <c r="BQ25" s="184">
        <f t="shared" si="19"/>
        <v>0</v>
      </c>
      <c r="BR25" s="232">
        <f t="shared" si="20"/>
        <v>0</v>
      </c>
      <c r="BS25" s="184"/>
      <c r="BT25" s="97"/>
      <c r="BU25" s="171">
        <f t="shared" si="23"/>
        <v>110462.05384199999</v>
      </c>
      <c r="BV25" s="175">
        <f t="shared" si="21"/>
        <v>20988</v>
      </c>
      <c r="BW25" s="176">
        <f t="shared" si="22"/>
        <v>131450.05384199999</v>
      </c>
    </row>
    <row r="26" spans="1:75" s="35" customFormat="1" ht="84.95" customHeight="1" x14ac:dyDescent="0.3">
      <c r="A26" s="214">
        <v>40</v>
      </c>
      <c r="B26" s="73" t="s">
        <v>160</v>
      </c>
      <c r="C26" s="215" t="s">
        <v>18</v>
      </c>
      <c r="D26" s="206">
        <v>4847</v>
      </c>
      <c r="E26" s="74">
        <f t="shared" si="0"/>
        <v>272.40140000000002</v>
      </c>
      <c r="F26" s="75">
        <f t="shared" si="1"/>
        <v>5119.4013999999997</v>
      </c>
      <c r="G26" s="74">
        <f t="shared" si="2"/>
        <v>972.68626599999993</v>
      </c>
      <c r="H26" s="76">
        <f t="shared" si="3"/>
        <v>6092.0876659999994</v>
      </c>
      <c r="I26" s="77" t="s">
        <v>78</v>
      </c>
      <c r="J26" s="78" t="s">
        <v>78</v>
      </c>
      <c r="K26" s="79" t="s">
        <v>78</v>
      </c>
      <c r="L26" s="80"/>
      <c r="M26" s="81">
        <f t="shared" si="4"/>
        <v>0</v>
      </c>
      <c r="N26" s="82"/>
      <c r="O26" s="83">
        <f t="shared" si="5"/>
        <v>0</v>
      </c>
      <c r="P26" s="83">
        <f t="shared" si="6"/>
        <v>0</v>
      </c>
      <c r="Q26" s="100" t="s">
        <v>78</v>
      </c>
      <c r="R26" s="80"/>
      <c r="S26" s="81">
        <f t="shared" si="7"/>
        <v>0</v>
      </c>
      <c r="T26" s="82"/>
      <c r="U26" s="83">
        <f t="shared" si="8"/>
        <v>0</v>
      </c>
      <c r="V26" s="83">
        <f t="shared" si="9"/>
        <v>0</v>
      </c>
      <c r="W26" s="100" t="s">
        <v>78</v>
      </c>
      <c r="X26" s="80"/>
      <c r="Y26" s="81">
        <f t="shared" si="10"/>
        <v>0</v>
      </c>
      <c r="Z26" s="82"/>
      <c r="AA26" s="83">
        <f t="shared" si="11"/>
        <v>0</v>
      </c>
      <c r="AB26" s="83">
        <f t="shared" si="12"/>
        <v>0</v>
      </c>
      <c r="AC26" s="100" t="s">
        <v>78</v>
      </c>
      <c r="AD26" s="85" t="e">
        <f t="shared" si="13"/>
        <v>#DIV/0!</v>
      </c>
      <c r="AE26" s="86"/>
      <c r="AF26" s="87"/>
      <c r="AG26" s="88"/>
      <c r="AH26" s="89" t="s">
        <v>78</v>
      </c>
      <c r="AI26" s="86"/>
      <c r="AJ26" s="87"/>
      <c r="AK26" s="88"/>
      <c r="AL26" s="89" t="s">
        <v>78</v>
      </c>
      <c r="AM26" s="86"/>
      <c r="AN26" s="87"/>
      <c r="AO26" s="90"/>
      <c r="AP26" s="91" t="s">
        <v>78</v>
      </c>
      <c r="AQ26" s="86"/>
      <c r="AR26" s="87"/>
      <c r="AS26" s="90"/>
      <c r="AT26" s="91" t="s">
        <v>78</v>
      </c>
      <c r="AU26" s="86"/>
      <c r="AV26" s="87"/>
      <c r="AW26" s="90"/>
      <c r="AX26" s="197"/>
      <c r="AY26" s="38"/>
      <c r="AZ26" s="92"/>
      <c r="BA26" s="29"/>
      <c r="BB26" s="99">
        <f t="shared" si="14"/>
        <v>5580.1475259999997</v>
      </c>
      <c r="BC26" s="93"/>
      <c r="BD26" s="93"/>
      <c r="BE26" s="93"/>
      <c r="BF26" s="93"/>
      <c r="BG26" s="93"/>
      <c r="BH26" s="93"/>
      <c r="BI26" s="93"/>
      <c r="BJ26" s="93"/>
      <c r="BK26" s="94">
        <f t="shared" si="15"/>
        <v>1</v>
      </c>
      <c r="BM26" s="95">
        <f t="shared" si="16"/>
        <v>5580.1475259999997</v>
      </c>
      <c r="BN26" s="96">
        <f t="shared" si="17"/>
        <v>5580.1475259999997</v>
      </c>
      <c r="BO26" s="248">
        <f t="shared" si="25"/>
        <v>5580.1475259999997</v>
      </c>
      <c r="BP26" s="183">
        <f t="shared" si="18"/>
        <v>5580.1475259999997</v>
      </c>
      <c r="BQ26" s="184">
        <f t="shared" si="19"/>
        <v>0</v>
      </c>
      <c r="BR26" s="232">
        <f t="shared" si="20"/>
        <v>0</v>
      </c>
      <c r="BS26" s="184"/>
      <c r="BT26" s="97"/>
      <c r="BU26" s="171">
        <f t="shared" si="23"/>
        <v>5580.1475259999997</v>
      </c>
      <c r="BV26" s="175">
        <f t="shared" si="21"/>
        <v>1060</v>
      </c>
      <c r="BW26" s="176">
        <f t="shared" si="22"/>
        <v>6640.1475259999997</v>
      </c>
    </row>
    <row r="27" spans="1:75" s="35" customFormat="1" ht="84.95" customHeight="1" x14ac:dyDescent="0.3">
      <c r="A27" s="214">
        <v>41</v>
      </c>
      <c r="B27" s="73" t="s">
        <v>161</v>
      </c>
      <c r="C27" s="215" t="s">
        <v>162</v>
      </c>
      <c r="D27" s="206">
        <v>6395</v>
      </c>
      <c r="E27" s="74">
        <f t="shared" si="0"/>
        <v>359.399</v>
      </c>
      <c r="F27" s="75">
        <f t="shared" si="1"/>
        <v>6754.3990000000003</v>
      </c>
      <c r="G27" s="74">
        <f t="shared" si="2"/>
        <v>1283.33581</v>
      </c>
      <c r="H27" s="76">
        <f t="shared" si="3"/>
        <v>8037.7348099999999</v>
      </c>
      <c r="I27" s="77" t="s">
        <v>78</v>
      </c>
      <c r="J27" s="78" t="s">
        <v>78</v>
      </c>
      <c r="K27" s="79" t="s">
        <v>78</v>
      </c>
      <c r="L27" s="80"/>
      <c r="M27" s="81">
        <f t="shared" si="4"/>
        <v>0</v>
      </c>
      <c r="N27" s="82"/>
      <c r="O27" s="83">
        <f t="shared" si="5"/>
        <v>0</v>
      </c>
      <c r="P27" s="83">
        <f t="shared" si="6"/>
        <v>0</v>
      </c>
      <c r="Q27" s="100" t="s">
        <v>78</v>
      </c>
      <c r="R27" s="80"/>
      <c r="S27" s="81">
        <f t="shared" si="7"/>
        <v>0</v>
      </c>
      <c r="T27" s="82"/>
      <c r="U27" s="83">
        <f t="shared" si="8"/>
        <v>0</v>
      </c>
      <c r="V27" s="83">
        <f t="shared" si="9"/>
        <v>0</v>
      </c>
      <c r="W27" s="100" t="s">
        <v>78</v>
      </c>
      <c r="X27" s="80"/>
      <c r="Y27" s="81">
        <f t="shared" si="10"/>
        <v>0</v>
      </c>
      <c r="Z27" s="82"/>
      <c r="AA27" s="83">
        <f t="shared" si="11"/>
        <v>0</v>
      </c>
      <c r="AB27" s="83">
        <f t="shared" si="12"/>
        <v>0</v>
      </c>
      <c r="AC27" s="100" t="s">
        <v>78</v>
      </c>
      <c r="AD27" s="85" t="e">
        <f t="shared" si="13"/>
        <v>#DIV/0!</v>
      </c>
      <c r="AE27" s="86"/>
      <c r="AF27" s="87"/>
      <c r="AG27" s="88"/>
      <c r="AH27" s="89" t="s">
        <v>78</v>
      </c>
      <c r="AI27" s="86"/>
      <c r="AJ27" s="87"/>
      <c r="AK27" s="88"/>
      <c r="AL27" s="89" t="s">
        <v>78</v>
      </c>
      <c r="AM27" s="86"/>
      <c r="AN27" s="87"/>
      <c r="AO27" s="90"/>
      <c r="AP27" s="91" t="s">
        <v>78</v>
      </c>
      <c r="AQ27" s="86"/>
      <c r="AR27" s="87"/>
      <c r="AS27" s="90"/>
      <c r="AT27" s="91" t="s">
        <v>78</v>
      </c>
      <c r="AU27" s="86"/>
      <c r="AV27" s="87"/>
      <c r="AW27" s="90"/>
      <c r="AX27" s="197"/>
      <c r="AY27" s="38"/>
      <c r="AZ27" s="92"/>
      <c r="BA27" s="29"/>
      <c r="BB27" s="99">
        <f t="shared" si="14"/>
        <v>7362.2949100000005</v>
      </c>
      <c r="BC27" s="93"/>
      <c r="BD27" s="93"/>
      <c r="BE27" s="93"/>
      <c r="BF27" s="93"/>
      <c r="BG27" s="93"/>
      <c r="BH27" s="93"/>
      <c r="BI27" s="93"/>
      <c r="BJ27" s="93"/>
      <c r="BK27" s="94">
        <f t="shared" si="15"/>
        <v>1</v>
      </c>
      <c r="BM27" s="95">
        <f t="shared" si="16"/>
        <v>7362.2949100000005</v>
      </c>
      <c r="BN27" s="96">
        <f t="shared" si="17"/>
        <v>7362.2949100000005</v>
      </c>
      <c r="BO27" s="248">
        <f t="shared" si="25"/>
        <v>7362.2949100000005</v>
      </c>
      <c r="BP27" s="183">
        <f t="shared" si="18"/>
        <v>7362.2949100000005</v>
      </c>
      <c r="BQ27" s="184">
        <f t="shared" si="19"/>
        <v>0</v>
      </c>
      <c r="BR27" s="232">
        <f t="shared" si="20"/>
        <v>0</v>
      </c>
      <c r="BS27" s="184"/>
      <c r="BT27" s="97"/>
      <c r="BU27" s="171">
        <f t="shared" si="23"/>
        <v>7362.2949100000005</v>
      </c>
      <c r="BV27" s="175">
        <f t="shared" si="21"/>
        <v>1399</v>
      </c>
      <c r="BW27" s="176">
        <f t="shared" si="22"/>
        <v>8761.2949100000005</v>
      </c>
    </row>
    <row r="28" spans="1:75" s="35" customFormat="1" ht="84.95" customHeight="1" x14ac:dyDescent="0.3">
      <c r="A28" s="214">
        <v>42</v>
      </c>
      <c r="B28" s="73" t="s">
        <v>163</v>
      </c>
      <c r="C28" s="215" t="s">
        <v>18</v>
      </c>
      <c r="D28" s="206">
        <v>38942</v>
      </c>
      <c r="E28" s="74">
        <f t="shared" si="0"/>
        <v>2188.5403999999999</v>
      </c>
      <c r="F28" s="75">
        <f t="shared" si="1"/>
        <v>41130.540399999998</v>
      </c>
      <c r="G28" s="74">
        <f t="shared" si="2"/>
        <v>7814.8026759999993</v>
      </c>
      <c r="H28" s="76">
        <f t="shared" si="3"/>
        <v>48945.343075999997</v>
      </c>
      <c r="I28" s="77" t="s">
        <v>78</v>
      </c>
      <c r="J28" s="78" t="s">
        <v>78</v>
      </c>
      <c r="K28" s="79" t="s">
        <v>78</v>
      </c>
      <c r="L28" s="80"/>
      <c r="M28" s="81">
        <f t="shared" si="4"/>
        <v>0</v>
      </c>
      <c r="N28" s="82"/>
      <c r="O28" s="83">
        <f t="shared" si="5"/>
        <v>0</v>
      </c>
      <c r="P28" s="83">
        <f t="shared" si="6"/>
        <v>0</v>
      </c>
      <c r="Q28" s="100" t="s">
        <v>78</v>
      </c>
      <c r="R28" s="80"/>
      <c r="S28" s="81">
        <f t="shared" si="7"/>
        <v>0</v>
      </c>
      <c r="T28" s="82"/>
      <c r="U28" s="83">
        <f t="shared" si="8"/>
        <v>0</v>
      </c>
      <c r="V28" s="83">
        <f t="shared" si="9"/>
        <v>0</v>
      </c>
      <c r="W28" s="100" t="s">
        <v>78</v>
      </c>
      <c r="X28" s="80"/>
      <c r="Y28" s="81">
        <f t="shared" si="10"/>
        <v>0</v>
      </c>
      <c r="Z28" s="82"/>
      <c r="AA28" s="83">
        <f t="shared" si="11"/>
        <v>0</v>
      </c>
      <c r="AB28" s="83">
        <f t="shared" si="12"/>
        <v>0</v>
      </c>
      <c r="AC28" s="100" t="s">
        <v>78</v>
      </c>
      <c r="AD28" s="85" t="e">
        <f t="shared" si="13"/>
        <v>#DIV/0!</v>
      </c>
      <c r="AE28" s="86"/>
      <c r="AF28" s="87"/>
      <c r="AG28" s="88"/>
      <c r="AH28" s="89" t="s">
        <v>78</v>
      </c>
      <c r="AI28" s="86"/>
      <c r="AJ28" s="87"/>
      <c r="AK28" s="88"/>
      <c r="AL28" s="89" t="s">
        <v>78</v>
      </c>
      <c r="AM28" s="86"/>
      <c r="AN28" s="87"/>
      <c r="AO28" s="90"/>
      <c r="AP28" s="91" t="s">
        <v>78</v>
      </c>
      <c r="AQ28" s="86"/>
      <c r="AR28" s="87"/>
      <c r="AS28" s="90"/>
      <c r="AT28" s="91" t="s">
        <v>78</v>
      </c>
      <c r="AU28" s="86"/>
      <c r="AV28" s="87"/>
      <c r="AW28" s="90"/>
      <c r="AX28" s="197"/>
      <c r="AY28" s="38"/>
      <c r="AZ28" s="92"/>
      <c r="BA28" s="29"/>
      <c r="BB28" s="99">
        <f t="shared" si="14"/>
        <v>44832.289036000002</v>
      </c>
      <c r="BC28" s="93"/>
      <c r="BD28" s="93"/>
      <c r="BE28" s="93"/>
      <c r="BF28" s="93"/>
      <c r="BG28" s="93"/>
      <c r="BH28" s="93"/>
      <c r="BI28" s="93"/>
      <c r="BJ28" s="93"/>
      <c r="BK28" s="94">
        <f t="shared" si="15"/>
        <v>1</v>
      </c>
      <c r="BM28" s="95">
        <f t="shared" si="16"/>
        <v>44832.289036000002</v>
      </c>
      <c r="BN28" s="96">
        <f t="shared" si="17"/>
        <v>44832.289036000002</v>
      </c>
      <c r="BO28" s="248">
        <f t="shared" si="25"/>
        <v>44832.289036000002</v>
      </c>
      <c r="BP28" s="183">
        <f t="shared" si="18"/>
        <v>44832.289036000002</v>
      </c>
      <c r="BQ28" s="184">
        <f t="shared" si="19"/>
        <v>0</v>
      </c>
      <c r="BR28" s="232">
        <f t="shared" si="20"/>
        <v>0</v>
      </c>
      <c r="BS28" s="184"/>
      <c r="BT28" s="97"/>
      <c r="BU28" s="171">
        <f t="shared" si="23"/>
        <v>44832.289036000002</v>
      </c>
      <c r="BV28" s="175">
        <f t="shared" si="21"/>
        <v>8518</v>
      </c>
      <c r="BW28" s="176">
        <f t="shared" si="22"/>
        <v>53350.289036000002</v>
      </c>
    </row>
    <row r="29" spans="1:75" s="35" customFormat="1" ht="84.95" customHeight="1" x14ac:dyDescent="0.3">
      <c r="A29" s="214">
        <v>43</v>
      </c>
      <c r="B29" s="73" t="s">
        <v>164</v>
      </c>
      <c r="C29" s="215" t="s">
        <v>18</v>
      </c>
      <c r="D29" s="206">
        <v>15134</v>
      </c>
      <c r="E29" s="74">
        <f t="shared" si="0"/>
        <v>850.5308</v>
      </c>
      <c r="F29" s="75">
        <f t="shared" si="1"/>
        <v>15984.5308</v>
      </c>
      <c r="G29" s="74">
        <f t="shared" si="2"/>
        <v>3037.0608520000001</v>
      </c>
      <c r="H29" s="76">
        <f t="shared" si="3"/>
        <v>19021.591651999999</v>
      </c>
      <c r="I29" s="77" t="s">
        <v>78</v>
      </c>
      <c r="J29" s="78" t="s">
        <v>78</v>
      </c>
      <c r="K29" s="79" t="s">
        <v>78</v>
      </c>
      <c r="L29" s="80"/>
      <c r="M29" s="81">
        <f t="shared" si="4"/>
        <v>0</v>
      </c>
      <c r="N29" s="82"/>
      <c r="O29" s="83">
        <f t="shared" si="5"/>
        <v>0</v>
      </c>
      <c r="P29" s="83">
        <f t="shared" si="6"/>
        <v>0</v>
      </c>
      <c r="Q29" s="100" t="s">
        <v>78</v>
      </c>
      <c r="R29" s="80"/>
      <c r="S29" s="81">
        <f t="shared" si="7"/>
        <v>0</v>
      </c>
      <c r="T29" s="82"/>
      <c r="U29" s="83">
        <f t="shared" si="8"/>
        <v>0</v>
      </c>
      <c r="V29" s="83">
        <f t="shared" si="9"/>
        <v>0</v>
      </c>
      <c r="W29" s="100" t="s">
        <v>78</v>
      </c>
      <c r="X29" s="80"/>
      <c r="Y29" s="81">
        <f t="shared" si="10"/>
        <v>0</v>
      </c>
      <c r="Z29" s="82"/>
      <c r="AA29" s="83">
        <f t="shared" si="11"/>
        <v>0</v>
      </c>
      <c r="AB29" s="83">
        <f t="shared" si="12"/>
        <v>0</v>
      </c>
      <c r="AC29" s="100" t="s">
        <v>78</v>
      </c>
      <c r="AD29" s="85" t="e">
        <f t="shared" si="13"/>
        <v>#DIV/0!</v>
      </c>
      <c r="AE29" s="86"/>
      <c r="AF29" s="87"/>
      <c r="AG29" s="88"/>
      <c r="AH29" s="89" t="s">
        <v>78</v>
      </c>
      <c r="AI29" s="86"/>
      <c r="AJ29" s="87"/>
      <c r="AK29" s="88"/>
      <c r="AL29" s="89" t="s">
        <v>78</v>
      </c>
      <c r="AM29" s="86"/>
      <c r="AN29" s="87"/>
      <c r="AO29" s="90"/>
      <c r="AP29" s="91" t="s">
        <v>78</v>
      </c>
      <c r="AQ29" s="86"/>
      <c r="AR29" s="87"/>
      <c r="AS29" s="90"/>
      <c r="AT29" s="91" t="s">
        <v>78</v>
      </c>
      <c r="AU29" s="86"/>
      <c r="AV29" s="87"/>
      <c r="AW29" s="90"/>
      <c r="AX29" s="197"/>
      <c r="AY29" s="38"/>
      <c r="AZ29" s="92"/>
      <c r="BA29" s="29"/>
      <c r="BB29" s="99">
        <f t="shared" si="14"/>
        <v>17423.138572000003</v>
      </c>
      <c r="BC29" s="93"/>
      <c r="BD29" s="93"/>
      <c r="BE29" s="93"/>
      <c r="BF29" s="93"/>
      <c r="BG29" s="93"/>
      <c r="BH29" s="93"/>
      <c r="BI29" s="93"/>
      <c r="BJ29" s="93"/>
      <c r="BK29" s="94">
        <f t="shared" si="15"/>
        <v>1</v>
      </c>
      <c r="BM29" s="95">
        <f t="shared" si="16"/>
        <v>17423.138572000003</v>
      </c>
      <c r="BN29" s="96">
        <f t="shared" si="17"/>
        <v>17423.138572000003</v>
      </c>
      <c r="BO29" s="248">
        <f t="shared" si="25"/>
        <v>17423.138572000003</v>
      </c>
      <c r="BP29" s="183">
        <f t="shared" si="18"/>
        <v>17423.138572000003</v>
      </c>
      <c r="BQ29" s="184">
        <f t="shared" si="19"/>
        <v>0</v>
      </c>
      <c r="BR29" s="232">
        <f t="shared" si="20"/>
        <v>0</v>
      </c>
      <c r="BS29" s="184"/>
      <c r="BT29" s="97"/>
      <c r="BU29" s="171">
        <f t="shared" si="23"/>
        <v>17423.138572000003</v>
      </c>
      <c r="BV29" s="175">
        <f t="shared" si="21"/>
        <v>3310</v>
      </c>
      <c r="BW29" s="176">
        <f t="shared" si="22"/>
        <v>20733.138572000003</v>
      </c>
    </row>
    <row r="30" spans="1:75" s="35" customFormat="1" ht="84.95" customHeight="1" x14ac:dyDescent="0.3">
      <c r="A30" s="214">
        <v>44</v>
      </c>
      <c r="B30" s="73" t="s">
        <v>165</v>
      </c>
      <c r="C30" s="215" t="s">
        <v>18</v>
      </c>
      <c r="D30" s="206">
        <v>14592</v>
      </c>
      <c r="E30" s="74">
        <f t="shared" si="0"/>
        <v>820.07039999999995</v>
      </c>
      <c r="F30" s="75">
        <f t="shared" si="1"/>
        <v>15412.070400000001</v>
      </c>
      <c r="G30" s="74">
        <f t="shared" si="2"/>
        <v>2928.2933760000001</v>
      </c>
      <c r="H30" s="76">
        <f t="shared" si="3"/>
        <v>18340.363776000002</v>
      </c>
      <c r="I30" s="77" t="s">
        <v>78</v>
      </c>
      <c r="J30" s="78" t="s">
        <v>78</v>
      </c>
      <c r="K30" s="79" t="s">
        <v>78</v>
      </c>
      <c r="L30" s="80"/>
      <c r="M30" s="81">
        <f t="shared" si="4"/>
        <v>0</v>
      </c>
      <c r="N30" s="82"/>
      <c r="O30" s="83">
        <f t="shared" si="5"/>
        <v>0</v>
      </c>
      <c r="P30" s="83">
        <f t="shared" si="6"/>
        <v>0</v>
      </c>
      <c r="Q30" s="100" t="s">
        <v>78</v>
      </c>
      <c r="R30" s="80"/>
      <c r="S30" s="81">
        <f t="shared" si="7"/>
        <v>0</v>
      </c>
      <c r="T30" s="82"/>
      <c r="U30" s="83">
        <f t="shared" si="8"/>
        <v>0</v>
      </c>
      <c r="V30" s="83">
        <f t="shared" si="9"/>
        <v>0</v>
      </c>
      <c r="W30" s="100" t="s">
        <v>78</v>
      </c>
      <c r="X30" s="80"/>
      <c r="Y30" s="81">
        <f t="shared" si="10"/>
        <v>0</v>
      </c>
      <c r="Z30" s="82"/>
      <c r="AA30" s="83">
        <f t="shared" si="11"/>
        <v>0</v>
      </c>
      <c r="AB30" s="83">
        <f t="shared" si="12"/>
        <v>0</v>
      </c>
      <c r="AC30" s="100" t="s">
        <v>78</v>
      </c>
      <c r="AD30" s="85" t="e">
        <f t="shared" si="13"/>
        <v>#DIV/0!</v>
      </c>
      <c r="AE30" s="86"/>
      <c r="AF30" s="87"/>
      <c r="AG30" s="88"/>
      <c r="AH30" s="89" t="s">
        <v>78</v>
      </c>
      <c r="AI30" s="86"/>
      <c r="AJ30" s="87"/>
      <c r="AK30" s="88"/>
      <c r="AL30" s="89" t="s">
        <v>78</v>
      </c>
      <c r="AM30" s="86"/>
      <c r="AN30" s="87"/>
      <c r="AO30" s="90"/>
      <c r="AP30" s="91" t="s">
        <v>78</v>
      </c>
      <c r="AQ30" s="86"/>
      <c r="AR30" s="87"/>
      <c r="AS30" s="90"/>
      <c r="AT30" s="91" t="s">
        <v>78</v>
      </c>
      <c r="AU30" s="86"/>
      <c r="AV30" s="87"/>
      <c r="AW30" s="90"/>
      <c r="AX30" s="197"/>
      <c r="AY30" s="38"/>
      <c r="AZ30" s="92"/>
      <c r="BA30" s="29"/>
      <c r="BB30" s="99">
        <f t="shared" si="14"/>
        <v>16799.156736000001</v>
      </c>
      <c r="BC30" s="93"/>
      <c r="BD30" s="93"/>
      <c r="BE30" s="93"/>
      <c r="BF30" s="93"/>
      <c r="BG30" s="93"/>
      <c r="BH30" s="93"/>
      <c r="BI30" s="93"/>
      <c r="BJ30" s="93"/>
      <c r="BK30" s="94">
        <f t="shared" si="15"/>
        <v>1</v>
      </c>
      <c r="BM30" s="95">
        <f t="shared" si="16"/>
        <v>16799.156736000001</v>
      </c>
      <c r="BN30" s="96">
        <f t="shared" si="17"/>
        <v>16799.156736000001</v>
      </c>
      <c r="BO30" s="248">
        <f t="shared" si="25"/>
        <v>16799.156736000001</v>
      </c>
      <c r="BP30" s="183">
        <f t="shared" si="18"/>
        <v>16799.156736000001</v>
      </c>
      <c r="BQ30" s="184">
        <f t="shared" si="19"/>
        <v>0</v>
      </c>
      <c r="BR30" s="232">
        <f t="shared" si="20"/>
        <v>0</v>
      </c>
      <c r="BS30" s="184"/>
      <c r="BT30" s="97"/>
      <c r="BU30" s="171">
        <f t="shared" si="23"/>
        <v>16799.156736000001</v>
      </c>
      <c r="BV30" s="175">
        <f t="shared" si="21"/>
        <v>3192</v>
      </c>
      <c r="BW30" s="176">
        <f t="shared" si="22"/>
        <v>19991.156736000001</v>
      </c>
    </row>
    <row r="31" spans="1:75" s="35" customFormat="1" ht="84.95" customHeight="1" x14ac:dyDescent="0.3">
      <c r="A31" s="214">
        <v>45</v>
      </c>
      <c r="B31" s="73" t="s">
        <v>166</v>
      </c>
      <c r="C31" s="215" t="s">
        <v>18</v>
      </c>
      <c r="D31" s="206">
        <v>5216</v>
      </c>
      <c r="E31" s="74">
        <f t="shared" si="0"/>
        <v>293.13920000000002</v>
      </c>
      <c r="F31" s="75">
        <f t="shared" si="1"/>
        <v>5509.1391999999996</v>
      </c>
      <c r="G31" s="74">
        <f t="shared" si="2"/>
        <v>1046.7364479999999</v>
      </c>
      <c r="H31" s="76">
        <f t="shared" si="3"/>
        <v>6555.8756479999993</v>
      </c>
      <c r="I31" s="77" t="s">
        <v>78</v>
      </c>
      <c r="J31" s="78" t="s">
        <v>78</v>
      </c>
      <c r="K31" s="79" t="s">
        <v>78</v>
      </c>
      <c r="L31" s="80"/>
      <c r="M31" s="81">
        <f t="shared" si="4"/>
        <v>0</v>
      </c>
      <c r="N31" s="82"/>
      <c r="O31" s="83">
        <f t="shared" si="5"/>
        <v>0</v>
      </c>
      <c r="P31" s="83">
        <f t="shared" si="6"/>
        <v>0</v>
      </c>
      <c r="Q31" s="100" t="s">
        <v>78</v>
      </c>
      <c r="R31" s="80"/>
      <c r="S31" s="81">
        <f t="shared" si="7"/>
        <v>0</v>
      </c>
      <c r="T31" s="82"/>
      <c r="U31" s="83">
        <f t="shared" si="8"/>
        <v>0</v>
      </c>
      <c r="V31" s="83">
        <f t="shared" si="9"/>
        <v>0</v>
      </c>
      <c r="W31" s="100" t="s">
        <v>78</v>
      </c>
      <c r="X31" s="80"/>
      <c r="Y31" s="81">
        <f t="shared" si="10"/>
        <v>0</v>
      </c>
      <c r="Z31" s="82"/>
      <c r="AA31" s="83">
        <f t="shared" si="11"/>
        <v>0</v>
      </c>
      <c r="AB31" s="83">
        <f t="shared" si="12"/>
        <v>0</v>
      </c>
      <c r="AC31" s="100" t="s">
        <v>78</v>
      </c>
      <c r="AD31" s="85" t="e">
        <f t="shared" si="13"/>
        <v>#DIV/0!</v>
      </c>
      <c r="AE31" s="86"/>
      <c r="AF31" s="87"/>
      <c r="AG31" s="88"/>
      <c r="AH31" s="89" t="s">
        <v>78</v>
      </c>
      <c r="AI31" s="86"/>
      <c r="AJ31" s="87"/>
      <c r="AK31" s="88"/>
      <c r="AL31" s="89" t="s">
        <v>78</v>
      </c>
      <c r="AM31" s="86"/>
      <c r="AN31" s="87"/>
      <c r="AO31" s="90"/>
      <c r="AP31" s="91" t="s">
        <v>78</v>
      </c>
      <c r="AQ31" s="86"/>
      <c r="AR31" s="87"/>
      <c r="AS31" s="90"/>
      <c r="AT31" s="91" t="s">
        <v>78</v>
      </c>
      <c r="AU31" s="86"/>
      <c r="AV31" s="87"/>
      <c r="AW31" s="90"/>
      <c r="AX31" s="197"/>
      <c r="AY31" s="38"/>
      <c r="AZ31" s="92"/>
      <c r="BA31" s="29"/>
      <c r="BB31" s="99">
        <f t="shared" si="14"/>
        <v>6004.9617280000002</v>
      </c>
      <c r="BC31" s="93"/>
      <c r="BD31" s="93"/>
      <c r="BE31" s="93"/>
      <c r="BF31" s="93"/>
      <c r="BG31" s="93"/>
      <c r="BH31" s="93"/>
      <c r="BI31" s="93"/>
      <c r="BJ31" s="93"/>
      <c r="BK31" s="94">
        <f t="shared" si="15"/>
        <v>1</v>
      </c>
      <c r="BM31" s="95">
        <f t="shared" si="16"/>
        <v>6004.9617280000002</v>
      </c>
      <c r="BN31" s="96">
        <f t="shared" si="17"/>
        <v>6004.9617280000002</v>
      </c>
      <c r="BO31" s="248">
        <f t="shared" si="25"/>
        <v>6004.9617280000002</v>
      </c>
      <c r="BP31" s="183">
        <f t="shared" si="18"/>
        <v>6004.9617280000002</v>
      </c>
      <c r="BQ31" s="184">
        <f t="shared" si="19"/>
        <v>0</v>
      </c>
      <c r="BR31" s="232">
        <f t="shared" si="20"/>
        <v>0</v>
      </c>
      <c r="BS31" s="184"/>
      <c r="BT31" s="97"/>
      <c r="BU31" s="171">
        <f t="shared" si="23"/>
        <v>6004.9617280000002</v>
      </c>
      <c r="BV31" s="175">
        <f t="shared" si="21"/>
        <v>1141</v>
      </c>
      <c r="BW31" s="176">
        <f t="shared" si="22"/>
        <v>7145.9617280000002</v>
      </c>
    </row>
    <row r="32" spans="1:75" s="35" customFormat="1" ht="84.95" customHeight="1" x14ac:dyDescent="0.3">
      <c r="A32" s="214">
        <v>46</v>
      </c>
      <c r="B32" s="73" t="s">
        <v>167</v>
      </c>
      <c r="C32" s="215" t="s">
        <v>18</v>
      </c>
      <c r="D32" s="206">
        <v>4794</v>
      </c>
      <c r="E32" s="74">
        <f t="shared" si="0"/>
        <v>269.4228</v>
      </c>
      <c r="F32" s="75">
        <f t="shared" si="1"/>
        <v>5063.4228000000003</v>
      </c>
      <c r="G32" s="74">
        <f t="shared" si="2"/>
        <v>962.05033200000003</v>
      </c>
      <c r="H32" s="76">
        <f t="shared" si="3"/>
        <v>6025.4731320000001</v>
      </c>
      <c r="I32" s="77" t="s">
        <v>78</v>
      </c>
      <c r="J32" s="78" t="s">
        <v>78</v>
      </c>
      <c r="K32" s="79" t="s">
        <v>78</v>
      </c>
      <c r="L32" s="80"/>
      <c r="M32" s="81">
        <f t="shared" si="4"/>
        <v>0</v>
      </c>
      <c r="N32" s="82"/>
      <c r="O32" s="83">
        <f t="shared" si="5"/>
        <v>0</v>
      </c>
      <c r="P32" s="83">
        <f t="shared" si="6"/>
        <v>0</v>
      </c>
      <c r="Q32" s="100" t="s">
        <v>78</v>
      </c>
      <c r="R32" s="80"/>
      <c r="S32" s="81">
        <f t="shared" si="7"/>
        <v>0</v>
      </c>
      <c r="T32" s="82"/>
      <c r="U32" s="83">
        <f t="shared" si="8"/>
        <v>0</v>
      </c>
      <c r="V32" s="83">
        <f t="shared" si="9"/>
        <v>0</v>
      </c>
      <c r="W32" s="100" t="s">
        <v>78</v>
      </c>
      <c r="X32" s="80"/>
      <c r="Y32" s="81">
        <f t="shared" si="10"/>
        <v>0</v>
      </c>
      <c r="Z32" s="82"/>
      <c r="AA32" s="83">
        <f t="shared" si="11"/>
        <v>0</v>
      </c>
      <c r="AB32" s="83">
        <f t="shared" si="12"/>
        <v>0</v>
      </c>
      <c r="AC32" s="100" t="s">
        <v>78</v>
      </c>
      <c r="AD32" s="85" t="e">
        <f t="shared" si="13"/>
        <v>#DIV/0!</v>
      </c>
      <c r="AE32" s="86"/>
      <c r="AF32" s="87"/>
      <c r="AG32" s="88"/>
      <c r="AH32" s="89" t="s">
        <v>78</v>
      </c>
      <c r="AI32" s="86"/>
      <c r="AJ32" s="87"/>
      <c r="AK32" s="88"/>
      <c r="AL32" s="89" t="s">
        <v>78</v>
      </c>
      <c r="AM32" s="86"/>
      <c r="AN32" s="87"/>
      <c r="AO32" s="90"/>
      <c r="AP32" s="91" t="s">
        <v>78</v>
      </c>
      <c r="AQ32" s="86"/>
      <c r="AR32" s="87"/>
      <c r="AS32" s="90"/>
      <c r="AT32" s="91" t="s">
        <v>78</v>
      </c>
      <c r="AU32" s="86"/>
      <c r="AV32" s="87"/>
      <c r="AW32" s="90"/>
      <c r="AX32" s="197"/>
      <c r="AY32" s="38"/>
      <c r="AZ32" s="92"/>
      <c r="BA32" s="29"/>
      <c r="BB32" s="99">
        <f t="shared" si="14"/>
        <v>5519.1308520000011</v>
      </c>
      <c r="BC32" s="93"/>
      <c r="BD32" s="93"/>
      <c r="BE32" s="93"/>
      <c r="BF32" s="93"/>
      <c r="BG32" s="93"/>
      <c r="BH32" s="93"/>
      <c r="BI32" s="93"/>
      <c r="BJ32" s="93"/>
      <c r="BK32" s="94">
        <f t="shared" si="15"/>
        <v>1</v>
      </c>
      <c r="BM32" s="95">
        <f t="shared" si="16"/>
        <v>5519.1308520000011</v>
      </c>
      <c r="BN32" s="96">
        <f t="shared" si="17"/>
        <v>5519.1308520000011</v>
      </c>
      <c r="BO32" s="248">
        <f t="shared" si="25"/>
        <v>5519.1308520000011</v>
      </c>
      <c r="BP32" s="183">
        <f t="shared" si="18"/>
        <v>5519.1308520000011</v>
      </c>
      <c r="BQ32" s="184">
        <f t="shared" si="19"/>
        <v>0</v>
      </c>
      <c r="BR32" s="232">
        <f t="shared" si="20"/>
        <v>0</v>
      </c>
      <c r="BS32" s="184"/>
      <c r="BT32" s="97"/>
      <c r="BU32" s="171">
        <f t="shared" si="23"/>
        <v>5519.1308520000011</v>
      </c>
      <c r="BV32" s="175">
        <f t="shared" si="21"/>
        <v>1049</v>
      </c>
      <c r="BW32" s="176">
        <f t="shared" si="22"/>
        <v>6568.1308520000011</v>
      </c>
    </row>
    <row r="33" spans="1:88" s="35" customFormat="1" ht="84.95" customHeight="1" x14ac:dyDescent="0.3">
      <c r="A33" s="214">
        <v>47</v>
      </c>
      <c r="B33" s="73" t="s">
        <v>168</v>
      </c>
      <c r="C33" s="215" t="s">
        <v>18</v>
      </c>
      <c r="D33" s="206">
        <v>9424</v>
      </c>
      <c r="E33" s="74">
        <f t="shared" si="0"/>
        <v>529.62879999999996</v>
      </c>
      <c r="F33" s="75">
        <f t="shared" si="1"/>
        <v>9953.6288000000004</v>
      </c>
      <c r="G33" s="74">
        <f t="shared" si="2"/>
        <v>1891.189472</v>
      </c>
      <c r="H33" s="76">
        <f t="shared" si="3"/>
        <v>11844.818272</v>
      </c>
      <c r="I33" s="77" t="s">
        <v>78</v>
      </c>
      <c r="J33" s="78" t="s">
        <v>78</v>
      </c>
      <c r="K33" s="79" t="s">
        <v>78</v>
      </c>
      <c r="L33" s="80"/>
      <c r="M33" s="81">
        <f t="shared" si="4"/>
        <v>0</v>
      </c>
      <c r="N33" s="82"/>
      <c r="O33" s="83">
        <f t="shared" si="5"/>
        <v>0</v>
      </c>
      <c r="P33" s="83">
        <f t="shared" si="6"/>
        <v>0</v>
      </c>
      <c r="Q33" s="100" t="s">
        <v>78</v>
      </c>
      <c r="R33" s="80"/>
      <c r="S33" s="81">
        <f t="shared" si="7"/>
        <v>0</v>
      </c>
      <c r="T33" s="82"/>
      <c r="U33" s="83">
        <f t="shared" si="8"/>
        <v>0</v>
      </c>
      <c r="V33" s="83">
        <f t="shared" si="9"/>
        <v>0</v>
      </c>
      <c r="W33" s="100" t="s">
        <v>78</v>
      </c>
      <c r="X33" s="80"/>
      <c r="Y33" s="81">
        <f t="shared" si="10"/>
        <v>0</v>
      </c>
      <c r="Z33" s="82"/>
      <c r="AA33" s="83">
        <f t="shared" si="11"/>
        <v>0</v>
      </c>
      <c r="AB33" s="83">
        <f t="shared" si="12"/>
        <v>0</v>
      </c>
      <c r="AC33" s="100" t="s">
        <v>78</v>
      </c>
      <c r="AD33" s="85" t="e">
        <f t="shared" si="13"/>
        <v>#DIV/0!</v>
      </c>
      <c r="AE33" s="86"/>
      <c r="AF33" s="87"/>
      <c r="AG33" s="88"/>
      <c r="AH33" s="89" t="s">
        <v>78</v>
      </c>
      <c r="AI33" s="86"/>
      <c r="AJ33" s="87"/>
      <c r="AK33" s="88"/>
      <c r="AL33" s="89" t="s">
        <v>78</v>
      </c>
      <c r="AM33" s="86"/>
      <c r="AN33" s="87"/>
      <c r="AO33" s="90"/>
      <c r="AP33" s="91" t="s">
        <v>78</v>
      </c>
      <c r="AQ33" s="86"/>
      <c r="AR33" s="87"/>
      <c r="AS33" s="90"/>
      <c r="AT33" s="91" t="s">
        <v>78</v>
      </c>
      <c r="AU33" s="86"/>
      <c r="AV33" s="87"/>
      <c r="AW33" s="90"/>
      <c r="AX33" s="197"/>
      <c r="AY33" s="38"/>
      <c r="AZ33" s="92"/>
      <c r="BA33" s="29"/>
      <c r="BB33" s="99">
        <f t="shared" si="14"/>
        <v>10849.455392000002</v>
      </c>
      <c r="BC33" s="93"/>
      <c r="BD33" s="93"/>
      <c r="BE33" s="93"/>
      <c r="BF33" s="93"/>
      <c r="BG33" s="93"/>
      <c r="BH33" s="93"/>
      <c r="BI33" s="93"/>
      <c r="BJ33" s="93"/>
      <c r="BK33" s="94">
        <f t="shared" si="15"/>
        <v>1</v>
      </c>
      <c r="BM33" s="95">
        <f t="shared" si="16"/>
        <v>10849.455392000002</v>
      </c>
      <c r="BN33" s="96">
        <f t="shared" si="17"/>
        <v>10849.455392000002</v>
      </c>
      <c r="BO33" s="248">
        <f t="shared" si="25"/>
        <v>10849.455392000002</v>
      </c>
      <c r="BP33" s="183">
        <f t="shared" si="18"/>
        <v>10849.455392000002</v>
      </c>
      <c r="BQ33" s="184">
        <f t="shared" si="19"/>
        <v>0</v>
      </c>
      <c r="BR33" s="232">
        <f t="shared" si="20"/>
        <v>0</v>
      </c>
      <c r="BS33" s="184"/>
      <c r="BT33" s="97"/>
      <c r="BU33" s="171">
        <f t="shared" si="23"/>
        <v>10849.455392000002</v>
      </c>
      <c r="BV33" s="175">
        <f t="shared" si="21"/>
        <v>2061</v>
      </c>
      <c r="BW33" s="176">
        <f t="shared" si="22"/>
        <v>12910.455392000002</v>
      </c>
    </row>
    <row r="34" spans="1:88" s="35" customFormat="1" ht="84.95" customHeight="1" x14ac:dyDescent="0.3">
      <c r="A34" s="214">
        <v>48</v>
      </c>
      <c r="B34" s="73" t="s">
        <v>169</v>
      </c>
      <c r="C34" s="215" t="s">
        <v>18</v>
      </c>
      <c r="D34" s="206">
        <v>6486</v>
      </c>
      <c r="E34" s="74">
        <f t="shared" si="0"/>
        <v>364.51319999999998</v>
      </c>
      <c r="F34" s="75">
        <f t="shared" si="1"/>
        <v>6850.5132000000003</v>
      </c>
      <c r="G34" s="74">
        <f t="shared" si="2"/>
        <v>1301.5975080000001</v>
      </c>
      <c r="H34" s="76">
        <f t="shared" si="3"/>
        <v>8152.1107080000002</v>
      </c>
      <c r="I34" s="77" t="s">
        <v>78</v>
      </c>
      <c r="J34" s="78" t="s">
        <v>78</v>
      </c>
      <c r="K34" s="79" t="s">
        <v>78</v>
      </c>
      <c r="L34" s="80"/>
      <c r="M34" s="81">
        <f t="shared" si="4"/>
        <v>0</v>
      </c>
      <c r="N34" s="82"/>
      <c r="O34" s="83">
        <f t="shared" si="5"/>
        <v>0</v>
      </c>
      <c r="P34" s="83">
        <f t="shared" si="6"/>
        <v>0</v>
      </c>
      <c r="Q34" s="100" t="s">
        <v>78</v>
      </c>
      <c r="R34" s="80"/>
      <c r="S34" s="81">
        <f t="shared" si="7"/>
        <v>0</v>
      </c>
      <c r="T34" s="82"/>
      <c r="U34" s="83">
        <f t="shared" si="8"/>
        <v>0</v>
      </c>
      <c r="V34" s="83">
        <f t="shared" si="9"/>
        <v>0</v>
      </c>
      <c r="W34" s="100" t="s">
        <v>78</v>
      </c>
      <c r="X34" s="80"/>
      <c r="Y34" s="81">
        <f t="shared" si="10"/>
        <v>0</v>
      </c>
      <c r="Z34" s="82"/>
      <c r="AA34" s="83">
        <f t="shared" si="11"/>
        <v>0</v>
      </c>
      <c r="AB34" s="83">
        <f t="shared" si="12"/>
        <v>0</v>
      </c>
      <c r="AC34" s="100" t="s">
        <v>78</v>
      </c>
      <c r="AD34" s="85" t="e">
        <f t="shared" si="13"/>
        <v>#DIV/0!</v>
      </c>
      <c r="AE34" s="86"/>
      <c r="AF34" s="87"/>
      <c r="AG34" s="88"/>
      <c r="AH34" s="89" t="s">
        <v>78</v>
      </c>
      <c r="AI34" s="86"/>
      <c r="AJ34" s="87"/>
      <c r="AK34" s="88"/>
      <c r="AL34" s="89" t="s">
        <v>78</v>
      </c>
      <c r="AM34" s="86"/>
      <c r="AN34" s="87"/>
      <c r="AO34" s="90"/>
      <c r="AP34" s="91" t="s">
        <v>78</v>
      </c>
      <c r="AQ34" s="86"/>
      <c r="AR34" s="87"/>
      <c r="AS34" s="90"/>
      <c r="AT34" s="91" t="s">
        <v>78</v>
      </c>
      <c r="AU34" s="86"/>
      <c r="AV34" s="87"/>
      <c r="AW34" s="90"/>
      <c r="AX34" s="197"/>
      <c r="AY34" s="38"/>
      <c r="AZ34" s="92"/>
      <c r="BA34" s="29"/>
      <c r="BB34" s="99">
        <f t="shared" si="14"/>
        <v>7467.0593880000006</v>
      </c>
      <c r="BC34" s="93"/>
      <c r="BD34" s="93"/>
      <c r="BE34" s="93"/>
      <c r="BF34" s="93"/>
      <c r="BG34" s="93"/>
      <c r="BH34" s="93"/>
      <c r="BI34" s="93"/>
      <c r="BJ34" s="93"/>
      <c r="BK34" s="94">
        <f t="shared" si="15"/>
        <v>1</v>
      </c>
      <c r="BM34" s="95">
        <f t="shared" si="16"/>
        <v>7467.0593880000006</v>
      </c>
      <c r="BN34" s="96">
        <f t="shared" si="17"/>
        <v>7467.0593880000006</v>
      </c>
      <c r="BO34" s="248">
        <f t="shared" si="25"/>
        <v>7467.0593880000006</v>
      </c>
      <c r="BP34" s="183">
        <f t="shared" si="18"/>
        <v>7467.0593880000006</v>
      </c>
      <c r="BQ34" s="184">
        <f t="shared" si="19"/>
        <v>0</v>
      </c>
      <c r="BR34" s="232">
        <f t="shared" si="20"/>
        <v>0</v>
      </c>
      <c r="BS34" s="184"/>
      <c r="BT34" s="97"/>
      <c r="BU34" s="171">
        <f t="shared" si="23"/>
        <v>7467.0593880000006</v>
      </c>
      <c r="BV34" s="175">
        <f t="shared" si="21"/>
        <v>1419</v>
      </c>
      <c r="BW34" s="176">
        <f t="shared" si="22"/>
        <v>8886.0593880000015</v>
      </c>
    </row>
    <row r="35" spans="1:88" s="35" customFormat="1" ht="84.95" customHeight="1" x14ac:dyDescent="0.3">
      <c r="A35" s="214">
        <v>53</v>
      </c>
      <c r="B35" s="73" t="s">
        <v>177</v>
      </c>
      <c r="C35" s="215" t="s">
        <v>18</v>
      </c>
      <c r="D35" s="206">
        <v>1713</v>
      </c>
      <c r="E35" s="74">
        <f t="shared" si="0"/>
        <v>96.270600000000002</v>
      </c>
      <c r="F35" s="75">
        <f t="shared" si="1"/>
        <v>1809.2706000000001</v>
      </c>
      <c r="G35" s="74">
        <f t="shared" si="2"/>
        <v>343.761414</v>
      </c>
      <c r="H35" s="76">
        <f t="shared" si="3"/>
        <v>2153.0320139999999</v>
      </c>
      <c r="I35" s="77" t="s">
        <v>78</v>
      </c>
      <c r="J35" s="78" t="s">
        <v>78</v>
      </c>
      <c r="K35" s="79" t="s">
        <v>78</v>
      </c>
      <c r="L35" s="80"/>
      <c r="M35" s="81">
        <f t="shared" si="4"/>
        <v>0</v>
      </c>
      <c r="N35" s="82"/>
      <c r="O35" s="83">
        <f t="shared" si="5"/>
        <v>0</v>
      </c>
      <c r="P35" s="83">
        <f t="shared" si="6"/>
        <v>0</v>
      </c>
      <c r="Q35" s="100" t="s">
        <v>78</v>
      </c>
      <c r="R35" s="80"/>
      <c r="S35" s="81">
        <f t="shared" si="7"/>
        <v>0</v>
      </c>
      <c r="T35" s="82"/>
      <c r="U35" s="83">
        <f t="shared" si="8"/>
        <v>0</v>
      </c>
      <c r="V35" s="83">
        <f t="shared" si="9"/>
        <v>0</v>
      </c>
      <c r="W35" s="100" t="s">
        <v>78</v>
      </c>
      <c r="X35" s="80"/>
      <c r="Y35" s="81">
        <f t="shared" si="10"/>
        <v>0</v>
      </c>
      <c r="Z35" s="82"/>
      <c r="AA35" s="83">
        <f t="shared" si="11"/>
        <v>0</v>
      </c>
      <c r="AB35" s="83">
        <f t="shared" si="12"/>
        <v>0</v>
      </c>
      <c r="AC35" s="100" t="s">
        <v>78</v>
      </c>
      <c r="AD35" s="85" t="e">
        <f t="shared" si="13"/>
        <v>#DIV/0!</v>
      </c>
      <c r="AE35" s="86"/>
      <c r="AF35" s="87"/>
      <c r="AG35" s="88"/>
      <c r="AH35" s="89" t="s">
        <v>78</v>
      </c>
      <c r="AI35" s="86"/>
      <c r="AJ35" s="87"/>
      <c r="AK35" s="88"/>
      <c r="AL35" s="89" t="s">
        <v>78</v>
      </c>
      <c r="AM35" s="86"/>
      <c r="AN35" s="87"/>
      <c r="AO35" s="90"/>
      <c r="AP35" s="91" t="s">
        <v>78</v>
      </c>
      <c r="AQ35" s="86"/>
      <c r="AR35" s="87"/>
      <c r="AS35" s="90"/>
      <c r="AT35" s="91" t="s">
        <v>78</v>
      </c>
      <c r="AU35" s="86"/>
      <c r="AV35" s="87"/>
      <c r="AW35" s="90"/>
      <c r="AX35" s="197"/>
      <c r="AY35" s="38"/>
      <c r="AZ35" s="92"/>
      <c r="BA35" s="29"/>
      <c r="BB35" s="99">
        <f t="shared" si="14"/>
        <v>1972.1049540000001</v>
      </c>
      <c r="BC35" s="93"/>
      <c r="BD35" s="93"/>
      <c r="BE35" s="93"/>
      <c r="BF35" s="93"/>
      <c r="BG35" s="93"/>
      <c r="BH35" s="93"/>
      <c r="BI35" s="93"/>
      <c r="BJ35" s="93"/>
      <c r="BK35" s="94">
        <f t="shared" si="15"/>
        <v>1</v>
      </c>
      <c r="BM35" s="95">
        <f t="shared" si="16"/>
        <v>1972.1049540000001</v>
      </c>
      <c r="BN35" s="96">
        <f t="shared" si="17"/>
        <v>1972.1049540000001</v>
      </c>
      <c r="BO35" s="248">
        <f t="shared" si="25"/>
        <v>1972.1049540000001</v>
      </c>
      <c r="BP35" s="183">
        <f t="shared" si="18"/>
        <v>1972.1049540000001</v>
      </c>
      <c r="BQ35" s="184">
        <f t="shared" si="19"/>
        <v>0</v>
      </c>
      <c r="BR35" s="232">
        <f t="shared" si="20"/>
        <v>0</v>
      </c>
      <c r="BS35" s="184"/>
      <c r="BT35" s="97"/>
      <c r="BU35" s="171">
        <f t="shared" si="23"/>
        <v>1972.1049540000001</v>
      </c>
      <c r="BV35" s="175">
        <f t="shared" si="21"/>
        <v>375</v>
      </c>
      <c r="BW35" s="176">
        <f t="shared" si="22"/>
        <v>2347.1049540000004</v>
      </c>
    </row>
    <row r="36" spans="1:88" s="35" customFormat="1" ht="84.95" customHeight="1" x14ac:dyDescent="0.3">
      <c r="A36" s="214">
        <v>54</v>
      </c>
      <c r="B36" s="73" t="s">
        <v>178</v>
      </c>
      <c r="C36" s="215" t="s">
        <v>18</v>
      </c>
      <c r="D36" s="206">
        <v>6494</v>
      </c>
      <c r="E36" s="74">
        <f t="shared" si="0"/>
        <v>364.96280000000002</v>
      </c>
      <c r="F36" s="75">
        <f t="shared" si="1"/>
        <v>6858.9628000000002</v>
      </c>
      <c r="G36" s="74">
        <f t="shared" si="2"/>
        <v>1303.2029320000001</v>
      </c>
      <c r="H36" s="76">
        <f t="shared" si="3"/>
        <v>8162.1657320000004</v>
      </c>
      <c r="I36" s="77" t="s">
        <v>78</v>
      </c>
      <c r="J36" s="78" t="s">
        <v>78</v>
      </c>
      <c r="K36" s="79" t="s">
        <v>78</v>
      </c>
      <c r="L36" s="80"/>
      <c r="M36" s="81">
        <f t="shared" si="4"/>
        <v>0</v>
      </c>
      <c r="N36" s="82"/>
      <c r="O36" s="83">
        <f t="shared" si="5"/>
        <v>0</v>
      </c>
      <c r="P36" s="83">
        <f t="shared" si="6"/>
        <v>0</v>
      </c>
      <c r="Q36" s="100" t="s">
        <v>78</v>
      </c>
      <c r="R36" s="80"/>
      <c r="S36" s="81">
        <f t="shared" si="7"/>
        <v>0</v>
      </c>
      <c r="T36" s="82"/>
      <c r="U36" s="83">
        <f t="shared" si="8"/>
        <v>0</v>
      </c>
      <c r="V36" s="83">
        <f t="shared" si="9"/>
        <v>0</v>
      </c>
      <c r="W36" s="100" t="s">
        <v>78</v>
      </c>
      <c r="X36" s="80"/>
      <c r="Y36" s="81">
        <f t="shared" si="10"/>
        <v>0</v>
      </c>
      <c r="Z36" s="82"/>
      <c r="AA36" s="83">
        <f t="shared" si="11"/>
        <v>0</v>
      </c>
      <c r="AB36" s="83">
        <f t="shared" si="12"/>
        <v>0</v>
      </c>
      <c r="AC36" s="100" t="s">
        <v>78</v>
      </c>
      <c r="AD36" s="85" t="e">
        <f t="shared" si="13"/>
        <v>#DIV/0!</v>
      </c>
      <c r="AE36" s="86"/>
      <c r="AF36" s="87"/>
      <c r="AG36" s="88"/>
      <c r="AH36" s="89" t="s">
        <v>78</v>
      </c>
      <c r="AI36" s="86"/>
      <c r="AJ36" s="87"/>
      <c r="AK36" s="88"/>
      <c r="AL36" s="89" t="s">
        <v>78</v>
      </c>
      <c r="AM36" s="86"/>
      <c r="AN36" s="87"/>
      <c r="AO36" s="90"/>
      <c r="AP36" s="91" t="s">
        <v>78</v>
      </c>
      <c r="AQ36" s="86"/>
      <c r="AR36" s="87"/>
      <c r="AS36" s="90"/>
      <c r="AT36" s="91" t="s">
        <v>78</v>
      </c>
      <c r="AU36" s="86"/>
      <c r="AV36" s="87"/>
      <c r="AW36" s="90"/>
      <c r="AX36" s="197"/>
      <c r="AY36" s="38"/>
      <c r="AZ36" s="92"/>
      <c r="BA36" s="29"/>
      <c r="BB36" s="99">
        <f t="shared" si="14"/>
        <v>7476.2694520000005</v>
      </c>
      <c r="BC36" s="93"/>
      <c r="BD36" s="93"/>
      <c r="BE36" s="93"/>
      <c r="BF36" s="93"/>
      <c r="BG36" s="93"/>
      <c r="BH36" s="93"/>
      <c r="BI36" s="93"/>
      <c r="BJ36" s="93"/>
      <c r="BK36" s="94">
        <f t="shared" si="15"/>
        <v>1</v>
      </c>
      <c r="BM36" s="95">
        <f t="shared" si="16"/>
        <v>7476.2694520000005</v>
      </c>
      <c r="BN36" s="96">
        <f t="shared" si="17"/>
        <v>7476.2694520000005</v>
      </c>
      <c r="BO36" s="248">
        <f t="shared" si="25"/>
        <v>7476.2694520000005</v>
      </c>
      <c r="BP36" s="183">
        <f t="shared" si="18"/>
        <v>7476.2694520000005</v>
      </c>
      <c r="BQ36" s="184">
        <f t="shared" si="19"/>
        <v>0</v>
      </c>
      <c r="BR36" s="232">
        <f t="shared" si="20"/>
        <v>0</v>
      </c>
      <c r="BS36" s="184"/>
      <c r="BT36" s="97"/>
      <c r="BU36" s="171">
        <f t="shared" si="23"/>
        <v>7476.2694520000005</v>
      </c>
      <c r="BV36" s="175">
        <f t="shared" si="21"/>
        <v>1420</v>
      </c>
      <c r="BW36" s="176">
        <f t="shared" si="22"/>
        <v>8896.2694520000005</v>
      </c>
      <c r="CJ36" s="182"/>
    </row>
    <row r="37" spans="1:88" s="35" customFormat="1" ht="84.95" customHeight="1" x14ac:dyDescent="0.3">
      <c r="A37" s="214">
        <v>55</v>
      </c>
      <c r="B37" s="73" t="s">
        <v>179</v>
      </c>
      <c r="C37" s="215" t="s">
        <v>18</v>
      </c>
      <c r="D37" s="206">
        <v>6494</v>
      </c>
      <c r="E37" s="74">
        <f t="shared" si="0"/>
        <v>364.96280000000002</v>
      </c>
      <c r="F37" s="75">
        <f t="shared" si="1"/>
        <v>6858.9628000000002</v>
      </c>
      <c r="G37" s="74">
        <f t="shared" si="2"/>
        <v>1303.2029320000001</v>
      </c>
      <c r="H37" s="76">
        <f t="shared" si="3"/>
        <v>8162.1657320000004</v>
      </c>
      <c r="I37" s="77" t="s">
        <v>78</v>
      </c>
      <c r="J37" s="78" t="s">
        <v>78</v>
      </c>
      <c r="K37" s="79" t="s">
        <v>78</v>
      </c>
      <c r="L37" s="80"/>
      <c r="M37" s="81">
        <f t="shared" si="4"/>
        <v>0</v>
      </c>
      <c r="N37" s="82"/>
      <c r="O37" s="83">
        <f t="shared" si="5"/>
        <v>0</v>
      </c>
      <c r="P37" s="83">
        <f t="shared" si="6"/>
        <v>0</v>
      </c>
      <c r="Q37" s="100" t="s">
        <v>78</v>
      </c>
      <c r="R37" s="80"/>
      <c r="S37" s="81">
        <f t="shared" si="7"/>
        <v>0</v>
      </c>
      <c r="T37" s="82"/>
      <c r="U37" s="83">
        <f t="shared" si="8"/>
        <v>0</v>
      </c>
      <c r="V37" s="83">
        <f t="shared" si="9"/>
        <v>0</v>
      </c>
      <c r="W37" s="100" t="s">
        <v>78</v>
      </c>
      <c r="X37" s="80"/>
      <c r="Y37" s="81">
        <f t="shared" si="10"/>
        <v>0</v>
      </c>
      <c r="Z37" s="82"/>
      <c r="AA37" s="83">
        <f t="shared" si="11"/>
        <v>0</v>
      </c>
      <c r="AB37" s="83">
        <f t="shared" si="12"/>
        <v>0</v>
      </c>
      <c r="AC37" s="100" t="s">
        <v>78</v>
      </c>
      <c r="AD37" s="85" t="e">
        <f t="shared" si="13"/>
        <v>#DIV/0!</v>
      </c>
      <c r="AE37" s="86"/>
      <c r="AF37" s="87"/>
      <c r="AG37" s="88"/>
      <c r="AH37" s="89" t="s">
        <v>78</v>
      </c>
      <c r="AI37" s="86"/>
      <c r="AJ37" s="87"/>
      <c r="AK37" s="88"/>
      <c r="AL37" s="89" t="s">
        <v>78</v>
      </c>
      <c r="AM37" s="86"/>
      <c r="AN37" s="87"/>
      <c r="AO37" s="90"/>
      <c r="AP37" s="91" t="s">
        <v>78</v>
      </c>
      <c r="AQ37" s="86"/>
      <c r="AR37" s="87"/>
      <c r="AS37" s="90"/>
      <c r="AT37" s="91" t="s">
        <v>78</v>
      </c>
      <c r="AU37" s="86"/>
      <c r="AV37" s="87"/>
      <c r="AW37" s="90"/>
      <c r="AX37" s="197"/>
      <c r="AY37" s="38"/>
      <c r="AZ37" s="92"/>
      <c r="BA37" s="29"/>
      <c r="BB37" s="99">
        <f t="shared" si="14"/>
        <v>7476.2694520000005</v>
      </c>
      <c r="BC37" s="93"/>
      <c r="BD37" s="93"/>
      <c r="BE37" s="93"/>
      <c r="BF37" s="93"/>
      <c r="BG37" s="93"/>
      <c r="BH37" s="93"/>
      <c r="BI37" s="93"/>
      <c r="BJ37" s="93"/>
      <c r="BK37" s="94">
        <f t="shared" si="15"/>
        <v>1</v>
      </c>
      <c r="BM37" s="95">
        <f t="shared" si="16"/>
        <v>7476.2694520000005</v>
      </c>
      <c r="BN37" s="96">
        <f t="shared" si="17"/>
        <v>7476.2694520000005</v>
      </c>
      <c r="BO37" s="248">
        <f t="shared" si="25"/>
        <v>7476.2694520000005</v>
      </c>
      <c r="BP37" s="183">
        <f t="shared" si="18"/>
        <v>7476.2694520000005</v>
      </c>
      <c r="BQ37" s="184">
        <f t="shared" si="19"/>
        <v>0</v>
      </c>
      <c r="BR37" s="232">
        <f t="shared" si="20"/>
        <v>0</v>
      </c>
      <c r="BS37" s="184"/>
      <c r="BT37" s="97"/>
      <c r="BU37" s="171">
        <f t="shared" si="23"/>
        <v>7476.2694520000005</v>
      </c>
      <c r="BV37" s="175">
        <f t="shared" si="21"/>
        <v>1420</v>
      </c>
      <c r="BW37" s="176">
        <f t="shared" si="22"/>
        <v>8896.2694520000005</v>
      </c>
    </row>
    <row r="38" spans="1:88" s="35" customFormat="1" ht="84.95" customHeight="1" x14ac:dyDescent="0.3">
      <c r="A38" s="214">
        <v>56</v>
      </c>
      <c r="B38" s="73" t="s">
        <v>180</v>
      </c>
      <c r="C38" s="215" t="s">
        <v>18</v>
      </c>
      <c r="D38" s="206">
        <v>2814</v>
      </c>
      <c r="E38" s="74">
        <f t="shared" si="0"/>
        <v>158.14680000000001</v>
      </c>
      <c r="F38" s="75">
        <f t="shared" si="1"/>
        <v>2972.1468</v>
      </c>
      <c r="G38" s="74">
        <f t="shared" si="2"/>
        <v>564.70789200000002</v>
      </c>
      <c r="H38" s="76">
        <f t="shared" si="3"/>
        <v>3536.8546919999999</v>
      </c>
      <c r="I38" s="77" t="s">
        <v>78</v>
      </c>
      <c r="J38" s="78" t="s">
        <v>78</v>
      </c>
      <c r="K38" s="79" t="s">
        <v>78</v>
      </c>
      <c r="L38" s="80"/>
      <c r="M38" s="81">
        <f t="shared" si="4"/>
        <v>0</v>
      </c>
      <c r="N38" s="82"/>
      <c r="O38" s="83">
        <f t="shared" si="5"/>
        <v>0</v>
      </c>
      <c r="P38" s="83">
        <f t="shared" si="6"/>
        <v>0</v>
      </c>
      <c r="Q38" s="100" t="s">
        <v>78</v>
      </c>
      <c r="R38" s="80"/>
      <c r="S38" s="81">
        <f t="shared" si="7"/>
        <v>0</v>
      </c>
      <c r="T38" s="82"/>
      <c r="U38" s="83">
        <f t="shared" si="8"/>
        <v>0</v>
      </c>
      <c r="V38" s="83">
        <f t="shared" si="9"/>
        <v>0</v>
      </c>
      <c r="W38" s="100" t="s">
        <v>78</v>
      </c>
      <c r="X38" s="80"/>
      <c r="Y38" s="81">
        <f t="shared" si="10"/>
        <v>0</v>
      </c>
      <c r="Z38" s="82"/>
      <c r="AA38" s="83">
        <f t="shared" si="11"/>
        <v>0</v>
      </c>
      <c r="AB38" s="83">
        <f t="shared" si="12"/>
        <v>0</v>
      </c>
      <c r="AC38" s="100" t="s">
        <v>78</v>
      </c>
      <c r="AD38" s="85" t="e">
        <f t="shared" si="13"/>
        <v>#DIV/0!</v>
      </c>
      <c r="AE38" s="86"/>
      <c r="AF38" s="87"/>
      <c r="AG38" s="88"/>
      <c r="AH38" s="89" t="s">
        <v>78</v>
      </c>
      <c r="AI38" s="86"/>
      <c r="AJ38" s="87"/>
      <c r="AK38" s="88"/>
      <c r="AL38" s="89" t="s">
        <v>78</v>
      </c>
      <c r="AM38" s="86"/>
      <c r="AN38" s="87"/>
      <c r="AO38" s="90"/>
      <c r="AP38" s="91" t="s">
        <v>78</v>
      </c>
      <c r="AQ38" s="86"/>
      <c r="AR38" s="87"/>
      <c r="AS38" s="90"/>
      <c r="AT38" s="91" t="s">
        <v>78</v>
      </c>
      <c r="AU38" s="86"/>
      <c r="AV38" s="87"/>
      <c r="AW38" s="90"/>
      <c r="AX38" s="197"/>
      <c r="AY38" s="38"/>
      <c r="AZ38" s="92"/>
      <c r="BA38" s="29"/>
      <c r="BB38" s="99">
        <f t="shared" si="14"/>
        <v>3239.6400120000003</v>
      </c>
      <c r="BC38" s="93"/>
      <c r="BD38" s="93"/>
      <c r="BE38" s="93"/>
      <c r="BF38" s="93"/>
      <c r="BG38" s="93"/>
      <c r="BH38" s="93"/>
      <c r="BI38" s="93"/>
      <c r="BJ38" s="93"/>
      <c r="BK38" s="94">
        <f t="shared" si="15"/>
        <v>1</v>
      </c>
      <c r="BM38" s="95">
        <f t="shared" si="16"/>
        <v>3239.6400120000003</v>
      </c>
      <c r="BN38" s="96">
        <f t="shared" si="17"/>
        <v>3239.6400120000003</v>
      </c>
      <c r="BO38" s="248">
        <f t="shared" si="25"/>
        <v>3239.6400120000003</v>
      </c>
      <c r="BP38" s="183">
        <f t="shared" si="18"/>
        <v>3239.6400120000003</v>
      </c>
      <c r="BQ38" s="184">
        <f t="shared" si="19"/>
        <v>0</v>
      </c>
      <c r="BR38" s="232">
        <f t="shared" si="20"/>
        <v>0</v>
      </c>
      <c r="BS38" s="184"/>
      <c r="BT38" s="97"/>
      <c r="BU38" s="171">
        <f t="shared" si="23"/>
        <v>3239.6400120000003</v>
      </c>
      <c r="BV38" s="175">
        <f t="shared" si="21"/>
        <v>616</v>
      </c>
      <c r="BW38" s="176">
        <f t="shared" si="22"/>
        <v>3855.6400120000003</v>
      </c>
    </row>
    <row r="39" spans="1:88" s="35" customFormat="1" ht="84.95" customHeight="1" x14ac:dyDescent="0.3">
      <c r="A39" s="214">
        <v>57</v>
      </c>
      <c r="B39" s="73" t="s">
        <v>181</v>
      </c>
      <c r="C39" s="215" t="s">
        <v>18</v>
      </c>
      <c r="D39" s="206">
        <v>2743</v>
      </c>
      <c r="E39" s="74">
        <f t="shared" si="0"/>
        <v>154.1566</v>
      </c>
      <c r="F39" s="75">
        <f t="shared" si="1"/>
        <v>2897.1565999999998</v>
      </c>
      <c r="G39" s="74">
        <f t="shared" si="2"/>
        <v>550.45975399999998</v>
      </c>
      <c r="H39" s="76">
        <f t="shared" si="3"/>
        <v>3447.6163539999998</v>
      </c>
      <c r="I39" s="77" t="s">
        <v>78</v>
      </c>
      <c r="J39" s="78" t="s">
        <v>78</v>
      </c>
      <c r="K39" s="79" t="s">
        <v>78</v>
      </c>
      <c r="L39" s="80"/>
      <c r="M39" s="81">
        <f t="shared" si="4"/>
        <v>0</v>
      </c>
      <c r="N39" s="82"/>
      <c r="O39" s="83">
        <f t="shared" si="5"/>
        <v>0</v>
      </c>
      <c r="P39" s="83">
        <f t="shared" si="6"/>
        <v>0</v>
      </c>
      <c r="Q39" s="100" t="s">
        <v>78</v>
      </c>
      <c r="R39" s="80"/>
      <c r="S39" s="81">
        <f t="shared" si="7"/>
        <v>0</v>
      </c>
      <c r="T39" s="82"/>
      <c r="U39" s="83">
        <f t="shared" si="8"/>
        <v>0</v>
      </c>
      <c r="V39" s="83">
        <f t="shared" si="9"/>
        <v>0</v>
      </c>
      <c r="W39" s="100" t="s">
        <v>78</v>
      </c>
      <c r="X39" s="80"/>
      <c r="Y39" s="81">
        <f t="shared" si="10"/>
        <v>0</v>
      </c>
      <c r="Z39" s="82"/>
      <c r="AA39" s="83">
        <f t="shared" si="11"/>
        <v>0</v>
      </c>
      <c r="AB39" s="83">
        <f t="shared" si="12"/>
        <v>0</v>
      </c>
      <c r="AC39" s="100" t="s">
        <v>78</v>
      </c>
      <c r="AD39" s="85" t="e">
        <f t="shared" si="13"/>
        <v>#DIV/0!</v>
      </c>
      <c r="AE39" s="86"/>
      <c r="AF39" s="87"/>
      <c r="AG39" s="88"/>
      <c r="AH39" s="89" t="s">
        <v>78</v>
      </c>
      <c r="AI39" s="86"/>
      <c r="AJ39" s="87"/>
      <c r="AK39" s="88"/>
      <c r="AL39" s="89" t="s">
        <v>78</v>
      </c>
      <c r="AM39" s="86"/>
      <c r="AN39" s="87"/>
      <c r="AO39" s="90"/>
      <c r="AP39" s="91" t="s">
        <v>78</v>
      </c>
      <c r="AQ39" s="86"/>
      <c r="AR39" s="87"/>
      <c r="AS39" s="90"/>
      <c r="AT39" s="91" t="s">
        <v>78</v>
      </c>
      <c r="AU39" s="86"/>
      <c r="AV39" s="87"/>
      <c r="AW39" s="90"/>
      <c r="AX39" s="197"/>
      <c r="AY39" s="38"/>
      <c r="AZ39" s="92"/>
      <c r="BA39" s="29"/>
      <c r="BB39" s="99">
        <f t="shared" si="14"/>
        <v>3157.9006939999999</v>
      </c>
      <c r="BC39" s="93"/>
      <c r="BD39" s="93"/>
      <c r="BE39" s="93"/>
      <c r="BF39" s="93"/>
      <c r="BG39" s="93"/>
      <c r="BH39" s="93"/>
      <c r="BI39" s="93"/>
      <c r="BJ39" s="93"/>
      <c r="BK39" s="94">
        <f t="shared" si="15"/>
        <v>1</v>
      </c>
      <c r="BM39" s="95">
        <f t="shared" si="16"/>
        <v>3157.9006939999999</v>
      </c>
      <c r="BN39" s="96">
        <f t="shared" si="17"/>
        <v>3157.9006939999999</v>
      </c>
      <c r="BO39" s="248">
        <f t="shared" si="25"/>
        <v>3157.9006939999999</v>
      </c>
      <c r="BP39" s="183">
        <f t="shared" si="18"/>
        <v>3157.9006939999999</v>
      </c>
      <c r="BQ39" s="184">
        <f t="shared" si="19"/>
        <v>0</v>
      </c>
      <c r="BR39" s="232">
        <f t="shared" si="20"/>
        <v>0</v>
      </c>
      <c r="BS39" s="184"/>
      <c r="BT39" s="97"/>
      <c r="BU39" s="171">
        <f t="shared" si="23"/>
        <v>3157.9006939999999</v>
      </c>
      <c r="BV39" s="175">
        <f t="shared" si="21"/>
        <v>600</v>
      </c>
      <c r="BW39" s="176">
        <f t="shared" si="22"/>
        <v>3757.9006939999999</v>
      </c>
    </row>
    <row r="40" spans="1:88" s="35" customFormat="1" ht="84.95" customHeight="1" x14ac:dyDescent="0.3">
      <c r="A40" s="214">
        <v>58</v>
      </c>
      <c r="B40" s="73" t="s">
        <v>182</v>
      </c>
      <c r="C40" s="215" t="s">
        <v>18</v>
      </c>
      <c r="D40" s="206">
        <v>3721</v>
      </c>
      <c r="E40" s="74">
        <f t="shared" ref="E40:E57" si="26">+D40*0.0562</f>
        <v>209.12020000000001</v>
      </c>
      <c r="F40" s="75">
        <f t="shared" ref="F40:F57" si="27">+E40+D40</f>
        <v>3930.1201999999998</v>
      </c>
      <c r="G40" s="74">
        <f t="shared" ref="G40:G57" si="28">+F40*0.19</f>
        <v>746.72283800000002</v>
      </c>
      <c r="H40" s="76">
        <f t="shared" ref="H40:H57" si="29">+G40+F40</f>
        <v>4676.843038</v>
      </c>
      <c r="I40" s="77" t="s">
        <v>78</v>
      </c>
      <c r="J40" s="78" t="s">
        <v>78</v>
      </c>
      <c r="K40" s="79" t="s">
        <v>78</v>
      </c>
      <c r="L40" s="80"/>
      <c r="M40" s="81">
        <f t="shared" ref="M40:M71" si="30">+L40*0.0562</f>
        <v>0</v>
      </c>
      <c r="N40" s="82"/>
      <c r="O40" s="83">
        <f t="shared" ref="O40:O71" si="31">+N40*0.19</f>
        <v>0</v>
      </c>
      <c r="P40" s="83">
        <f t="shared" ref="P40:P71" si="32">+N40+O40</f>
        <v>0</v>
      </c>
      <c r="Q40" s="100" t="s">
        <v>78</v>
      </c>
      <c r="R40" s="80"/>
      <c r="S40" s="81">
        <f t="shared" ref="S40:S71" si="33">+R40*0.0562</f>
        <v>0</v>
      </c>
      <c r="T40" s="82"/>
      <c r="U40" s="83">
        <f t="shared" ref="U40:U71" si="34">+T40*0.19</f>
        <v>0</v>
      </c>
      <c r="V40" s="83">
        <f t="shared" ref="V40:V71" si="35">+T40+U40</f>
        <v>0</v>
      </c>
      <c r="W40" s="100" t="s">
        <v>78</v>
      </c>
      <c r="X40" s="80"/>
      <c r="Y40" s="81">
        <f t="shared" ref="Y40:Y71" si="36">+X40*0.0562</f>
        <v>0</v>
      </c>
      <c r="Z40" s="82"/>
      <c r="AA40" s="83">
        <f t="shared" ref="AA40:AA71" si="37">+Z40*0.19</f>
        <v>0</v>
      </c>
      <c r="AB40" s="83">
        <f t="shared" ref="AB40:AB71" si="38">+AA40+Z40</f>
        <v>0</v>
      </c>
      <c r="AC40" s="100" t="s">
        <v>78</v>
      </c>
      <c r="AD40" s="85" t="e">
        <f t="shared" si="13"/>
        <v>#DIV/0!</v>
      </c>
      <c r="AE40" s="86"/>
      <c r="AF40" s="87"/>
      <c r="AG40" s="88"/>
      <c r="AH40" s="89" t="s">
        <v>78</v>
      </c>
      <c r="AI40" s="86"/>
      <c r="AJ40" s="87"/>
      <c r="AK40" s="88"/>
      <c r="AL40" s="89" t="s">
        <v>78</v>
      </c>
      <c r="AM40" s="86"/>
      <c r="AN40" s="87"/>
      <c r="AO40" s="90"/>
      <c r="AP40" s="91" t="s">
        <v>78</v>
      </c>
      <c r="AQ40" s="86"/>
      <c r="AR40" s="87"/>
      <c r="AS40" s="90"/>
      <c r="AT40" s="91" t="s">
        <v>78</v>
      </c>
      <c r="AU40" s="86"/>
      <c r="AV40" s="87"/>
      <c r="AW40" s="90"/>
      <c r="AX40" s="197"/>
      <c r="AY40" s="38"/>
      <c r="AZ40" s="92"/>
      <c r="BA40" s="29"/>
      <c r="BB40" s="99">
        <f t="shared" ref="BB40:BB57" si="39">+F40*1.09</f>
        <v>4283.8310179999999</v>
      </c>
      <c r="BC40" s="93"/>
      <c r="BD40" s="93"/>
      <c r="BE40" s="93"/>
      <c r="BF40" s="93"/>
      <c r="BG40" s="93"/>
      <c r="BH40" s="93"/>
      <c r="BI40" s="93"/>
      <c r="BJ40" s="93"/>
      <c r="BK40" s="94">
        <f t="shared" si="15"/>
        <v>1</v>
      </c>
      <c r="BM40" s="95">
        <f t="shared" si="16"/>
        <v>4283.8310179999999</v>
      </c>
      <c r="BN40" s="96">
        <f t="shared" si="17"/>
        <v>4283.8310179999999</v>
      </c>
      <c r="BO40" s="248">
        <f t="shared" si="25"/>
        <v>4283.8310179999999</v>
      </c>
      <c r="BP40" s="183">
        <f t="shared" si="18"/>
        <v>4283.8310179999999</v>
      </c>
      <c r="BQ40" s="184">
        <f t="shared" si="19"/>
        <v>0</v>
      </c>
      <c r="BR40" s="232">
        <f t="shared" si="20"/>
        <v>0</v>
      </c>
      <c r="BS40" s="184"/>
      <c r="BT40" s="97"/>
      <c r="BU40" s="171">
        <f t="shared" si="23"/>
        <v>4283.8310179999999</v>
      </c>
      <c r="BV40" s="175">
        <f t="shared" si="21"/>
        <v>814</v>
      </c>
      <c r="BW40" s="176">
        <f t="shared" si="22"/>
        <v>5097.8310179999999</v>
      </c>
    </row>
    <row r="41" spans="1:88" s="35" customFormat="1" ht="84.95" customHeight="1" x14ac:dyDescent="0.3">
      <c r="A41" s="214">
        <v>59</v>
      </c>
      <c r="B41" s="73" t="s">
        <v>183</v>
      </c>
      <c r="C41" s="215" t="s">
        <v>18</v>
      </c>
      <c r="D41" s="206">
        <v>3721</v>
      </c>
      <c r="E41" s="74">
        <f t="shared" si="26"/>
        <v>209.12020000000001</v>
      </c>
      <c r="F41" s="75">
        <f t="shared" si="27"/>
        <v>3930.1201999999998</v>
      </c>
      <c r="G41" s="74">
        <f t="shared" si="28"/>
        <v>746.72283800000002</v>
      </c>
      <c r="H41" s="76">
        <f t="shared" si="29"/>
        <v>4676.843038</v>
      </c>
      <c r="I41" s="77" t="s">
        <v>78</v>
      </c>
      <c r="J41" s="78" t="s">
        <v>78</v>
      </c>
      <c r="K41" s="79" t="s">
        <v>78</v>
      </c>
      <c r="L41" s="80"/>
      <c r="M41" s="81">
        <f t="shared" si="30"/>
        <v>0</v>
      </c>
      <c r="N41" s="82"/>
      <c r="O41" s="83">
        <f t="shared" si="31"/>
        <v>0</v>
      </c>
      <c r="P41" s="83">
        <f t="shared" si="32"/>
        <v>0</v>
      </c>
      <c r="Q41" s="100" t="s">
        <v>78</v>
      </c>
      <c r="R41" s="80"/>
      <c r="S41" s="81">
        <f t="shared" si="33"/>
        <v>0</v>
      </c>
      <c r="T41" s="82"/>
      <c r="U41" s="83">
        <f t="shared" si="34"/>
        <v>0</v>
      </c>
      <c r="V41" s="83">
        <f t="shared" si="35"/>
        <v>0</v>
      </c>
      <c r="W41" s="100" t="s">
        <v>78</v>
      </c>
      <c r="X41" s="80"/>
      <c r="Y41" s="81">
        <f t="shared" si="36"/>
        <v>0</v>
      </c>
      <c r="Z41" s="82"/>
      <c r="AA41" s="83">
        <f t="shared" si="37"/>
        <v>0</v>
      </c>
      <c r="AB41" s="83">
        <f t="shared" si="38"/>
        <v>0</v>
      </c>
      <c r="AC41" s="100" t="s">
        <v>78</v>
      </c>
      <c r="AD41" s="85" t="e">
        <f t="shared" si="13"/>
        <v>#DIV/0!</v>
      </c>
      <c r="AE41" s="86"/>
      <c r="AF41" s="87"/>
      <c r="AG41" s="88"/>
      <c r="AH41" s="89" t="s">
        <v>78</v>
      </c>
      <c r="AI41" s="86"/>
      <c r="AJ41" s="87"/>
      <c r="AK41" s="88"/>
      <c r="AL41" s="89" t="s">
        <v>78</v>
      </c>
      <c r="AM41" s="86"/>
      <c r="AN41" s="87"/>
      <c r="AO41" s="90"/>
      <c r="AP41" s="91" t="s">
        <v>78</v>
      </c>
      <c r="AQ41" s="86"/>
      <c r="AR41" s="87"/>
      <c r="AS41" s="90"/>
      <c r="AT41" s="91" t="s">
        <v>78</v>
      </c>
      <c r="AU41" s="86"/>
      <c r="AV41" s="87"/>
      <c r="AW41" s="90"/>
      <c r="AX41" s="197"/>
      <c r="AY41" s="38"/>
      <c r="AZ41" s="92"/>
      <c r="BA41" s="29"/>
      <c r="BB41" s="99">
        <f t="shared" si="39"/>
        <v>4283.8310179999999</v>
      </c>
      <c r="BC41" s="93"/>
      <c r="BD41" s="93"/>
      <c r="BE41" s="93"/>
      <c r="BF41" s="93"/>
      <c r="BG41" s="93"/>
      <c r="BH41" s="93"/>
      <c r="BI41" s="93"/>
      <c r="BJ41" s="93"/>
      <c r="BK41" s="94">
        <f t="shared" si="15"/>
        <v>1</v>
      </c>
      <c r="BM41" s="95">
        <f t="shared" si="16"/>
        <v>4283.8310179999999</v>
      </c>
      <c r="BN41" s="96">
        <f t="shared" si="17"/>
        <v>4283.8310179999999</v>
      </c>
      <c r="BO41" s="248">
        <f t="shared" si="25"/>
        <v>4283.8310179999999</v>
      </c>
      <c r="BP41" s="183">
        <f t="shared" si="18"/>
        <v>4283.8310179999999</v>
      </c>
      <c r="BQ41" s="184">
        <f t="shared" si="19"/>
        <v>0</v>
      </c>
      <c r="BR41" s="232">
        <f t="shared" si="20"/>
        <v>0</v>
      </c>
      <c r="BS41" s="184"/>
      <c r="BT41" s="97"/>
      <c r="BU41" s="171">
        <f t="shared" si="23"/>
        <v>4283.8310179999999</v>
      </c>
      <c r="BV41" s="175">
        <f t="shared" si="21"/>
        <v>814</v>
      </c>
      <c r="BW41" s="176">
        <f t="shared" si="22"/>
        <v>5097.8310179999999</v>
      </c>
    </row>
    <row r="42" spans="1:88" s="35" customFormat="1" ht="84.95" customHeight="1" x14ac:dyDescent="0.3">
      <c r="A42" s="214">
        <v>60</v>
      </c>
      <c r="B42" s="73" t="s">
        <v>184</v>
      </c>
      <c r="C42" s="215" t="s">
        <v>18</v>
      </c>
      <c r="D42" s="206">
        <v>13405</v>
      </c>
      <c r="E42" s="74">
        <f t="shared" si="26"/>
        <v>753.36099999999999</v>
      </c>
      <c r="F42" s="75">
        <f t="shared" si="27"/>
        <v>14158.361000000001</v>
      </c>
      <c r="G42" s="74">
        <f t="shared" si="28"/>
        <v>2690.0885900000003</v>
      </c>
      <c r="H42" s="76">
        <f t="shared" si="29"/>
        <v>16848.44959</v>
      </c>
      <c r="I42" s="77" t="s">
        <v>78</v>
      </c>
      <c r="J42" s="78" t="s">
        <v>78</v>
      </c>
      <c r="K42" s="79" t="s">
        <v>78</v>
      </c>
      <c r="L42" s="80"/>
      <c r="M42" s="81">
        <f t="shared" si="30"/>
        <v>0</v>
      </c>
      <c r="N42" s="82"/>
      <c r="O42" s="83">
        <f t="shared" si="31"/>
        <v>0</v>
      </c>
      <c r="P42" s="83">
        <f t="shared" si="32"/>
        <v>0</v>
      </c>
      <c r="Q42" s="100" t="s">
        <v>78</v>
      </c>
      <c r="R42" s="80"/>
      <c r="S42" s="81">
        <f t="shared" si="33"/>
        <v>0</v>
      </c>
      <c r="T42" s="82"/>
      <c r="U42" s="83">
        <f t="shared" si="34"/>
        <v>0</v>
      </c>
      <c r="V42" s="83">
        <f t="shared" si="35"/>
        <v>0</v>
      </c>
      <c r="W42" s="100" t="s">
        <v>78</v>
      </c>
      <c r="X42" s="80"/>
      <c r="Y42" s="81">
        <f t="shared" si="36"/>
        <v>0</v>
      </c>
      <c r="Z42" s="82"/>
      <c r="AA42" s="83">
        <f t="shared" si="37"/>
        <v>0</v>
      </c>
      <c r="AB42" s="83">
        <f t="shared" si="38"/>
        <v>0</v>
      </c>
      <c r="AC42" s="100" t="s">
        <v>78</v>
      </c>
      <c r="AD42" s="85" t="e">
        <f t="shared" si="13"/>
        <v>#DIV/0!</v>
      </c>
      <c r="AE42" s="86"/>
      <c r="AF42" s="87"/>
      <c r="AG42" s="88"/>
      <c r="AH42" s="89" t="s">
        <v>78</v>
      </c>
      <c r="AI42" s="86"/>
      <c r="AJ42" s="87"/>
      <c r="AK42" s="88"/>
      <c r="AL42" s="89" t="s">
        <v>78</v>
      </c>
      <c r="AM42" s="86"/>
      <c r="AN42" s="87"/>
      <c r="AO42" s="90"/>
      <c r="AP42" s="91" t="s">
        <v>78</v>
      </c>
      <c r="AQ42" s="86"/>
      <c r="AR42" s="87"/>
      <c r="AS42" s="90"/>
      <c r="AT42" s="91" t="s">
        <v>78</v>
      </c>
      <c r="AU42" s="86"/>
      <c r="AV42" s="87"/>
      <c r="AW42" s="90"/>
      <c r="AX42" s="197"/>
      <c r="AY42" s="38"/>
      <c r="AZ42" s="92"/>
      <c r="BA42" s="29"/>
      <c r="BB42" s="99">
        <f t="shared" si="39"/>
        <v>15432.613490000002</v>
      </c>
      <c r="BC42" s="93"/>
      <c r="BD42" s="93"/>
      <c r="BE42" s="93"/>
      <c r="BF42" s="93"/>
      <c r="BG42" s="93"/>
      <c r="BH42" s="93"/>
      <c r="BI42" s="93"/>
      <c r="BJ42" s="93"/>
      <c r="BK42" s="94">
        <f t="shared" si="15"/>
        <v>1</v>
      </c>
      <c r="BM42" s="95">
        <f t="shared" si="16"/>
        <v>15432.613490000002</v>
      </c>
      <c r="BN42" s="96">
        <f t="shared" si="17"/>
        <v>15432.613490000002</v>
      </c>
      <c r="BO42" s="248">
        <f t="shared" si="25"/>
        <v>15432.613490000002</v>
      </c>
      <c r="BP42" s="183">
        <f t="shared" si="18"/>
        <v>15432.613490000002</v>
      </c>
      <c r="BQ42" s="184">
        <f t="shared" si="19"/>
        <v>0</v>
      </c>
      <c r="BR42" s="232">
        <f t="shared" si="20"/>
        <v>0</v>
      </c>
      <c r="BS42" s="184"/>
      <c r="BT42" s="97"/>
      <c r="BU42" s="171">
        <f t="shared" si="23"/>
        <v>15432.613490000002</v>
      </c>
      <c r="BV42" s="175">
        <f t="shared" si="21"/>
        <v>2932</v>
      </c>
      <c r="BW42" s="176">
        <f t="shared" si="22"/>
        <v>18364.613490000003</v>
      </c>
    </row>
    <row r="43" spans="1:88" s="35" customFormat="1" ht="84.95" customHeight="1" x14ac:dyDescent="0.3">
      <c r="A43" s="214">
        <v>61</v>
      </c>
      <c r="B43" s="73" t="s">
        <v>185</v>
      </c>
      <c r="C43" s="215" t="s">
        <v>18</v>
      </c>
      <c r="D43" s="206">
        <v>12627</v>
      </c>
      <c r="E43" s="74">
        <f t="shared" si="26"/>
        <v>709.63739999999996</v>
      </c>
      <c r="F43" s="75">
        <f t="shared" si="27"/>
        <v>13336.6374</v>
      </c>
      <c r="G43" s="74">
        <f t="shared" si="28"/>
        <v>2533.9611059999997</v>
      </c>
      <c r="H43" s="76">
        <f t="shared" si="29"/>
        <v>15870.598505999998</v>
      </c>
      <c r="I43" s="77" t="s">
        <v>78</v>
      </c>
      <c r="J43" s="78" t="s">
        <v>78</v>
      </c>
      <c r="K43" s="79" t="s">
        <v>78</v>
      </c>
      <c r="L43" s="80"/>
      <c r="M43" s="81">
        <f t="shared" si="30"/>
        <v>0</v>
      </c>
      <c r="N43" s="82"/>
      <c r="O43" s="83">
        <f t="shared" si="31"/>
        <v>0</v>
      </c>
      <c r="P43" s="83">
        <f t="shared" si="32"/>
        <v>0</v>
      </c>
      <c r="Q43" s="100" t="s">
        <v>78</v>
      </c>
      <c r="R43" s="80"/>
      <c r="S43" s="81">
        <f t="shared" si="33"/>
        <v>0</v>
      </c>
      <c r="T43" s="82"/>
      <c r="U43" s="83">
        <f t="shared" si="34"/>
        <v>0</v>
      </c>
      <c r="V43" s="83">
        <f t="shared" si="35"/>
        <v>0</v>
      </c>
      <c r="W43" s="100" t="s">
        <v>78</v>
      </c>
      <c r="X43" s="80"/>
      <c r="Y43" s="81">
        <f t="shared" si="36"/>
        <v>0</v>
      </c>
      <c r="Z43" s="82"/>
      <c r="AA43" s="83">
        <f t="shared" si="37"/>
        <v>0</v>
      </c>
      <c r="AB43" s="83">
        <f t="shared" si="38"/>
        <v>0</v>
      </c>
      <c r="AC43" s="100" t="s">
        <v>78</v>
      </c>
      <c r="AD43" s="85" t="e">
        <f t="shared" si="13"/>
        <v>#DIV/0!</v>
      </c>
      <c r="AE43" s="86"/>
      <c r="AF43" s="87"/>
      <c r="AG43" s="88"/>
      <c r="AH43" s="89" t="s">
        <v>78</v>
      </c>
      <c r="AI43" s="86"/>
      <c r="AJ43" s="87"/>
      <c r="AK43" s="88"/>
      <c r="AL43" s="89" t="s">
        <v>78</v>
      </c>
      <c r="AM43" s="86"/>
      <c r="AN43" s="87"/>
      <c r="AO43" s="90"/>
      <c r="AP43" s="91" t="s">
        <v>78</v>
      </c>
      <c r="AQ43" s="86"/>
      <c r="AR43" s="87"/>
      <c r="AS43" s="90"/>
      <c r="AT43" s="91" t="s">
        <v>78</v>
      </c>
      <c r="AU43" s="86"/>
      <c r="AV43" s="87"/>
      <c r="AW43" s="90"/>
      <c r="AX43" s="197"/>
      <c r="AY43" s="38"/>
      <c r="AZ43" s="92"/>
      <c r="BA43" s="29"/>
      <c r="BB43" s="99">
        <f t="shared" si="39"/>
        <v>14536.934766</v>
      </c>
      <c r="BC43" s="93"/>
      <c r="BD43" s="93"/>
      <c r="BE43" s="93"/>
      <c r="BF43" s="93"/>
      <c r="BG43" s="93"/>
      <c r="BH43" s="93"/>
      <c r="BI43" s="93"/>
      <c r="BJ43" s="93"/>
      <c r="BK43" s="94">
        <f t="shared" si="15"/>
        <v>1</v>
      </c>
      <c r="BM43" s="95">
        <f t="shared" si="16"/>
        <v>14536.934766</v>
      </c>
      <c r="BN43" s="96">
        <f t="shared" si="17"/>
        <v>14536.934766</v>
      </c>
      <c r="BO43" s="248">
        <f t="shared" si="25"/>
        <v>14536.934766</v>
      </c>
      <c r="BP43" s="183">
        <f t="shared" si="18"/>
        <v>14536.934766</v>
      </c>
      <c r="BQ43" s="184">
        <f t="shared" si="19"/>
        <v>0</v>
      </c>
      <c r="BR43" s="232">
        <f t="shared" si="20"/>
        <v>0</v>
      </c>
      <c r="BS43" s="184"/>
      <c r="BT43" s="97"/>
      <c r="BU43" s="171">
        <f t="shared" si="23"/>
        <v>14536.934766</v>
      </c>
      <c r="BV43" s="175">
        <f t="shared" si="21"/>
        <v>2762</v>
      </c>
      <c r="BW43" s="176">
        <f t="shared" si="22"/>
        <v>17298.934765999998</v>
      </c>
    </row>
    <row r="44" spans="1:88" s="35" customFormat="1" ht="84.95" customHeight="1" x14ac:dyDescent="0.3">
      <c r="A44" s="214">
        <v>62</v>
      </c>
      <c r="B44" s="73" t="s">
        <v>186</v>
      </c>
      <c r="C44" s="215" t="s">
        <v>18</v>
      </c>
      <c r="D44" s="206">
        <v>13405</v>
      </c>
      <c r="E44" s="74">
        <f t="shared" si="26"/>
        <v>753.36099999999999</v>
      </c>
      <c r="F44" s="75">
        <f t="shared" si="27"/>
        <v>14158.361000000001</v>
      </c>
      <c r="G44" s="74">
        <f t="shared" si="28"/>
        <v>2690.0885900000003</v>
      </c>
      <c r="H44" s="76">
        <f t="shared" si="29"/>
        <v>16848.44959</v>
      </c>
      <c r="I44" s="77" t="s">
        <v>78</v>
      </c>
      <c r="J44" s="78" t="s">
        <v>78</v>
      </c>
      <c r="K44" s="79" t="s">
        <v>78</v>
      </c>
      <c r="L44" s="80"/>
      <c r="M44" s="81">
        <f t="shared" si="30"/>
        <v>0</v>
      </c>
      <c r="N44" s="82"/>
      <c r="O44" s="83">
        <f t="shared" si="31"/>
        <v>0</v>
      </c>
      <c r="P44" s="83">
        <f t="shared" si="32"/>
        <v>0</v>
      </c>
      <c r="Q44" s="100" t="s">
        <v>78</v>
      </c>
      <c r="R44" s="80"/>
      <c r="S44" s="81">
        <f t="shared" si="33"/>
        <v>0</v>
      </c>
      <c r="T44" s="82"/>
      <c r="U44" s="83">
        <f t="shared" si="34"/>
        <v>0</v>
      </c>
      <c r="V44" s="83">
        <f t="shared" si="35"/>
        <v>0</v>
      </c>
      <c r="W44" s="100" t="s">
        <v>78</v>
      </c>
      <c r="X44" s="80"/>
      <c r="Y44" s="81">
        <f t="shared" si="36"/>
        <v>0</v>
      </c>
      <c r="Z44" s="82"/>
      <c r="AA44" s="83">
        <f t="shared" si="37"/>
        <v>0</v>
      </c>
      <c r="AB44" s="83">
        <f t="shared" si="38"/>
        <v>0</v>
      </c>
      <c r="AC44" s="100" t="s">
        <v>78</v>
      </c>
      <c r="AD44" s="85" t="e">
        <f t="shared" si="13"/>
        <v>#DIV/0!</v>
      </c>
      <c r="AE44" s="86"/>
      <c r="AF44" s="87"/>
      <c r="AG44" s="88"/>
      <c r="AH44" s="89" t="s">
        <v>78</v>
      </c>
      <c r="AI44" s="86"/>
      <c r="AJ44" s="87"/>
      <c r="AK44" s="88"/>
      <c r="AL44" s="89" t="s">
        <v>78</v>
      </c>
      <c r="AM44" s="86"/>
      <c r="AN44" s="87"/>
      <c r="AO44" s="90"/>
      <c r="AP44" s="91" t="s">
        <v>78</v>
      </c>
      <c r="AQ44" s="86"/>
      <c r="AR44" s="87"/>
      <c r="AS44" s="90"/>
      <c r="AT44" s="91" t="s">
        <v>78</v>
      </c>
      <c r="AU44" s="86"/>
      <c r="AV44" s="87"/>
      <c r="AW44" s="90"/>
      <c r="AX44" s="197"/>
      <c r="AY44" s="38"/>
      <c r="AZ44" s="92"/>
      <c r="BA44" s="29"/>
      <c r="BB44" s="99">
        <f t="shared" si="39"/>
        <v>15432.613490000002</v>
      </c>
      <c r="BC44" s="93"/>
      <c r="BD44" s="93"/>
      <c r="BE44" s="93"/>
      <c r="BF44" s="93"/>
      <c r="BG44" s="93"/>
      <c r="BH44" s="93"/>
      <c r="BI44" s="93"/>
      <c r="BJ44" s="93"/>
      <c r="BK44" s="94">
        <f t="shared" si="15"/>
        <v>1</v>
      </c>
      <c r="BM44" s="95">
        <f t="shared" si="16"/>
        <v>15432.613490000002</v>
      </c>
      <c r="BN44" s="96">
        <f t="shared" si="17"/>
        <v>15432.613490000002</v>
      </c>
      <c r="BO44" s="248">
        <f t="shared" si="25"/>
        <v>15432.613490000002</v>
      </c>
      <c r="BP44" s="183">
        <f t="shared" si="18"/>
        <v>15432.613490000002</v>
      </c>
      <c r="BQ44" s="184">
        <f t="shared" si="19"/>
        <v>0</v>
      </c>
      <c r="BR44" s="232">
        <f t="shared" si="20"/>
        <v>0</v>
      </c>
      <c r="BS44" s="184"/>
      <c r="BT44" s="97"/>
      <c r="BU44" s="171">
        <f t="shared" si="23"/>
        <v>15432.613490000002</v>
      </c>
      <c r="BV44" s="175">
        <f t="shared" si="21"/>
        <v>2932</v>
      </c>
      <c r="BW44" s="176">
        <f t="shared" si="22"/>
        <v>18364.613490000003</v>
      </c>
    </row>
    <row r="45" spans="1:88" s="35" customFormat="1" ht="84.95" customHeight="1" x14ac:dyDescent="0.3">
      <c r="A45" s="214">
        <v>63</v>
      </c>
      <c r="B45" s="73" t="s">
        <v>187</v>
      </c>
      <c r="C45" s="215" t="s">
        <v>18</v>
      </c>
      <c r="D45" s="206">
        <v>3721</v>
      </c>
      <c r="E45" s="74">
        <f t="shared" si="26"/>
        <v>209.12020000000001</v>
      </c>
      <c r="F45" s="75">
        <f t="shared" si="27"/>
        <v>3930.1201999999998</v>
      </c>
      <c r="G45" s="74">
        <f t="shared" si="28"/>
        <v>746.72283800000002</v>
      </c>
      <c r="H45" s="76">
        <f t="shared" si="29"/>
        <v>4676.843038</v>
      </c>
      <c r="I45" s="77" t="s">
        <v>78</v>
      </c>
      <c r="J45" s="78" t="s">
        <v>78</v>
      </c>
      <c r="K45" s="79" t="s">
        <v>78</v>
      </c>
      <c r="L45" s="80"/>
      <c r="M45" s="81">
        <f t="shared" si="30"/>
        <v>0</v>
      </c>
      <c r="N45" s="82"/>
      <c r="O45" s="83">
        <f t="shared" si="31"/>
        <v>0</v>
      </c>
      <c r="P45" s="83">
        <f t="shared" si="32"/>
        <v>0</v>
      </c>
      <c r="Q45" s="100" t="s">
        <v>78</v>
      </c>
      <c r="R45" s="80"/>
      <c r="S45" s="81">
        <f t="shared" si="33"/>
        <v>0</v>
      </c>
      <c r="T45" s="82"/>
      <c r="U45" s="83">
        <f t="shared" si="34"/>
        <v>0</v>
      </c>
      <c r="V45" s="83">
        <f t="shared" si="35"/>
        <v>0</v>
      </c>
      <c r="W45" s="100" t="s">
        <v>78</v>
      </c>
      <c r="X45" s="80"/>
      <c r="Y45" s="81">
        <f t="shared" si="36"/>
        <v>0</v>
      </c>
      <c r="Z45" s="82"/>
      <c r="AA45" s="83">
        <f t="shared" si="37"/>
        <v>0</v>
      </c>
      <c r="AB45" s="83">
        <f t="shared" si="38"/>
        <v>0</v>
      </c>
      <c r="AC45" s="100" t="s">
        <v>78</v>
      </c>
      <c r="AD45" s="85" t="e">
        <f t="shared" si="13"/>
        <v>#DIV/0!</v>
      </c>
      <c r="AE45" s="86"/>
      <c r="AF45" s="87"/>
      <c r="AG45" s="88"/>
      <c r="AH45" s="89" t="s">
        <v>78</v>
      </c>
      <c r="AI45" s="86"/>
      <c r="AJ45" s="87"/>
      <c r="AK45" s="88"/>
      <c r="AL45" s="89" t="s">
        <v>78</v>
      </c>
      <c r="AM45" s="86"/>
      <c r="AN45" s="87"/>
      <c r="AO45" s="90"/>
      <c r="AP45" s="91" t="s">
        <v>78</v>
      </c>
      <c r="AQ45" s="86"/>
      <c r="AR45" s="87"/>
      <c r="AS45" s="90"/>
      <c r="AT45" s="91" t="s">
        <v>78</v>
      </c>
      <c r="AU45" s="86"/>
      <c r="AV45" s="87"/>
      <c r="AW45" s="90"/>
      <c r="AX45" s="197"/>
      <c r="AY45" s="38"/>
      <c r="AZ45" s="92"/>
      <c r="BA45" s="29"/>
      <c r="BB45" s="99">
        <f t="shared" si="39"/>
        <v>4283.8310179999999</v>
      </c>
      <c r="BC45" s="93"/>
      <c r="BD45" s="93"/>
      <c r="BE45" s="93"/>
      <c r="BF45" s="93"/>
      <c r="BG45" s="93"/>
      <c r="BH45" s="93"/>
      <c r="BI45" s="93"/>
      <c r="BJ45" s="93"/>
      <c r="BK45" s="94">
        <f t="shared" si="15"/>
        <v>1</v>
      </c>
      <c r="BM45" s="95">
        <f t="shared" si="16"/>
        <v>4283.8310179999999</v>
      </c>
      <c r="BN45" s="96">
        <f t="shared" si="17"/>
        <v>4283.8310179999999</v>
      </c>
      <c r="BO45" s="248">
        <f t="shared" si="25"/>
        <v>4283.8310179999999</v>
      </c>
      <c r="BP45" s="183">
        <f t="shared" si="18"/>
        <v>4283.8310179999999</v>
      </c>
      <c r="BQ45" s="184">
        <f t="shared" si="19"/>
        <v>0</v>
      </c>
      <c r="BR45" s="232">
        <f t="shared" si="20"/>
        <v>0</v>
      </c>
      <c r="BS45" s="184"/>
      <c r="BT45" s="97"/>
      <c r="BU45" s="171">
        <f t="shared" si="23"/>
        <v>4283.8310179999999</v>
      </c>
      <c r="BV45" s="175">
        <f t="shared" si="21"/>
        <v>814</v>
      </c>
      <c r="BW45" s="176">
        <f t="shared" si="22"/>
        <v>5097.8310179999999</v>
      </c>
    </row>
    <row r="46" spans="1:88" s="35" customFormat="1" ht="84.95" customHeight="1" x14ac:dyDescent="0.3">
      <c r="A46" s="214">
        <v>64</v>
      </c>
      <c r="B46" s="73" t="s">
        <v>1449</v>
      </c>
      <c r="C46" s="215" t="s">
        <v>18</v>
      </c>
      <c r="D46" s="206">
        <v>411</v>
      </c>
      <c r="E46" s="74">
        <f t="shared" si="26"/>
        <v>23.098199999999999</v>
      </c>
      <c r="F46" s="75">
        <f t="shared" si="27"/>
        <v>434.09820000000002</v>
      </c>
      <c r="G46" s="74">
        <f t="shared" si="28"/>
        <v>82.47865800000001</v>
      </c>
      <c r="H46" s="76">
        <f t="shared" si="29"/>
        <v>516.57685800000002</v>
      </c>
      <c r="I46" s="77" t="s">
        <v>78</v>
      </c>
      <c r="J46" s="78" t="s">
        <v>78</v>
      </c>
      <c r="K46" s="79" t="s">
        <v>78</v>
      </c>
      <c r="L46" s="80"/>
      <c r="M46" s="81">
        <f t="shared" si="30"/>
        <v>0</v>
      </c>
      <c r="N46" s="82"/>
      <c r="O46" s="83">
        <f t="shared" si="31"/>
        <v>0</v>
      </c>
      <c r="P46" s="83">
        <f t="shared" si="32"/>
        <v>0</v>
      </c>
      <c r="Q46" s="100" t="s">
        <v>78</v>
      </c>
      <c r="R46" s="80"/>
      <c r="S46" s="81">
        <f t="shared" si="33"/>
        <v>0</v>
      </c>
      <c r="T46" s="82"/>
      <c r="U46" s="83">
        <f t="shared" si="34"/>
        <v>0</v>
      </c>
      <c r="V46" s="83">
        <f t="shared" si="35"/>
        <v>0</v>
      </c>
      <c r="W46" s="100" t="s">
        <v>78</v>
      </c>
      <c r="X46" s="80"/>
      <c r="Y46" s="81">
        <f t="shared" si="36"/>
        <v>0</v>
      </c>
      <c r="Z46" s="82"/>
      <c r="AA46" s="83">
        <f t="shared" si="37"/>
        <v>0</v>
      </c>
      <c r="AB46" s="83">
        <f t="shared" si="38"/>
        <v>0</v>
      </c>
      <c r="AC46" s="100" t="s">
        <v>78</v>
      </c>
      <c r="AD46" s="85" t="e">
        <f t="shared" si="13"/>
        <v>#DIV/0!</v>
      </c>
      <c r="AE46" s="86"/>
      <c r="AF46" s="87"/>
      <c r="AG46" s="88"/>
      <c r="AH46" s="89" t="s">
        <v>78</v>
      </c>
      <c r="AI46" s="86"/>
      <c r="AJ46" s="87"/>
      <c r="AK46" s="88"/>
      <c r="AL46" s="89" t="s">
        <v>78</v>
      </c>
      <c r="AM46" s="86"/>
      <c r="AN46" s="87"/>
      <c r="AO46" s="90"/>
      <c r="AP46" s="91" t="s">
        <v>78</v>
      </c>
      <c r="AQ46" s="86"/>
      <c r="AR46" s="87"/>
      <c r="AS46" s="90"/>
      <c r="AT46" s="91" t="s">
        <v>78</v>
      </c>
      <c r="AU46" s="86"/>
      <c r="AV46" s="87"/>
      <c r="AW46" s="90"/>
      <c r="AX46" s="197"/>
      <c r="AY46" s="38"/>
      <c r="AZ46" s="92"/>
      <c r="BA46" s="29"/>
      <c r="BB46" s="99">
        <f t="shared" si="39"/>
        <v>473.16703800000005</v>
      </c>
      <c r="BC46" s="93"/>
      <c r="BD46" s="93"/>
      <c r="BE46" s="93"/>
      <c r="BF46" s="93"/>
      <c r="BG46" s="93"/>
      <c r="BH46" s="93"/>
      <c r="BI46" s="93"/>
      <c r="BJ46" s="93"/>
      <c r="BK46" s="94">
        <f t="shared" si="15"/>
        <v>1</v>
      </c>
      <c r="BM46" s="95">
        <f t="shared" si="16"/>
        <v>473.16703800000005</v>
      </c>
      <c r="BN46" s="96">
        <f t="shared" si="17"/>
        <v>473.16703800000005</v>
      </c>
      <c r="BO46" s="248">
        <f t="shared" si="25"/>
        <v>473.16703800000005</v>
      </c>
      <c r="BP46" s="183">
        <f t="shared" si="18"/>
        <v>473.16703800000005</v>
      </c>
      <c r="BQ46" s="184">
        <f t="shared" si="19"/>
        <v>0</v>
      </c>
      <c r="BR46" s="232">
        <f t="shared" si="20"/>
        <v>0</v>
      </c>
      <c r="BS46" s="184"/>
      <c r="BT46" s="97"/>
      <c r="BU46" s="171">
        <f t="shared" si="23"/>
        <v>473.16703800000005</v>
      </c>
      <c r="BV46" s="175">
        <f t="shared" si="21"/>
        <v>90</v>
      </c>
      <c r="BW46" s="176">
        <f t="shared" si="22"/>
        <v>563.16703800000005</v>
      </c>
    </row>
    <row r="47" spans="1:88" s="35" customFormat="1" ht="84.95" customHeight="1" x14ac:dyDescent="0.3">
      <c r="A47" s="214">
        <v>65</v>
      </c>
      <c r="B47" s="73" t="s">
        <v>188</v>
      </c>
      <c r="C47" s="215" t="s">
        <v>18</v>
      </c>
      <c r="D47" s="206">
        <v>3721</v>
      </c>
      <c r="E47" s="74">
        <f t="shared" si="26"/>
        <v>209.12020000000001</v>
      </c>
      <c r="F47" s="75">
        <f t="shared" si="27"/>
        <v>3930.1201999999998</v>
      </c>
      <c r="G47" s="74">
        <f t="shared" si="28"/>
        <v>746.72283800000002</v>
      </c>
      <c r="H47" s="76">
        <f t="shared" si="29"/>
        <v>4676.843038</v>
      </c>
      <c r="I47" s="77" t="s">
        <v>78</v>
      </c>
      <c r="J47" s="78" t="s">
        <v>78</v>
      </c>
      <c r="K47" s="79" t="s">
        <v>78</v>
      </c>
      <c r="L47" s="80"/>
      <c r="M47" s="81">
        <f t="shared" si="30"/>
        <v>0</v>
      </c>
      <c r="N47" s="82"/>
      <c r="O47" s="83">
        <f t="shared" si="31"/>
        <v>0</v>
      </c>
      <c r="P47" s="83">
        <f t="shared" si="32"/>
        <v>0</v>
      </c>
      <c r="Q47" s="100" t="s">
        <v>78</v>
      </c>
      <c r="R47" s="80"/>
      <c r="S47" s="81">
        <f t="shared" si="33"/>
        <v>0</v>
      </c>
      <c r="T47" s="82"/>
      <c r="U47" s="83">
        <f t="shared" si="34"/>
        <v>0</v>
      </c>
      <c r="V47" s="83">
        <f t="shared" si="35"/>
        <v>0</v>
      </c>
      <c r="W47" s="100" t="s">
        <v>78</v>
      </c>
      <c r="X47" s="80"/>
      <c r="Y47" s="81">
        <f t="shared" si="36"/>
        <v>0</v>
      </c>
      <c r="Z47" s="82"/>
      <c r="AA47" s="83">
        <f t="shared" si="37"/>
        <v>0</v>
      </c>
      <c r="AB47" s="83">
        <f t="shared" si="38"/>
        <v>0</v>
      </c>
      <c r="AC47" s="100" t="s">
        <v>78</v>
      </c>
      <c r="AD47" s="85" t="e">
        <f t="shared" si="13"/>
        <v>#DIV/0!</v>
      </c>
      <c r="AE47" s="86"/>
      <c r="AF47" s="87"/>
      <c r="AG47" s="88"/>
      <c r="AH47" s="89" t="s">
        <v>78</v>
      </c>
      <c r="AI47" s="86"/>
      <c r="AJ47" s="87"/>
      <c r="AK47" s="88"/>
      <c r="AL47" s="89" t="s">
        <v>78</v>
      </c>
      <c r="AM47" s="86"/>
      <c r="AN47" s="87"/>
      <c r="AO47" s="90"/>
      <c r="AP47" s="91" t="s">
        <v>78</v>
      </c>
      <c r="AQ47" s="86"/>
      <c r="AR47" s="87"/>
      <c r="AS47" s="90"/>
      <c r="AT47" s="91" t="s">
        <v>78</v>
      </c>
      <c r="AU47" s="86"/>
      <c r="AV47" s="87"/>
      <c r="AW47" s="90"/>
      <c r="AX47" s="197"/>
      <c r="AY47" s="38"/>
      <c r="AZ47" s="92"/>
      <c r="BA47" s="29"/>
      <c r="BB47" s="99">
        <f t="shared" si="39"/>
        <v>4283.8310179999999</v>
      </c>
      <c r="BC47" s="93"/>
      <c r="BD47" s="93"/>
      <c r="BE47" s="93"/>
      <c r="BF47" s="93"/>
      <c r="BG47" s="93"/>
      <c r="BH47" s="93"/>
      <c r="BI47" s="93"/>
      <c r="BJ47" s="93"/>
      <c r="BK47" s="94">
        <f t="shared" si="15"/>
        <v>1</v>
      </c>
      <c r="BM47" s="95">
        <f t="shared" si="16"/>
        <v>4283.8310179999999</v>
      </c>
      <c r="BN47" s="96">
        <f t="shared" si="17"/>
        <v>4283.8310179999999</v>
      </c>
      <c r="BO47" s="248">
        <f t="shared" si="25"/>
        <v>4283.8310179999999</v>
      </c>
      <c r="BP47" s="183">
        <f t="shared" si="18"/>
        <v>4283.8310179999999</v>
      </c>
      <c r="BQ47" s="184">
        <f t="shared" si="19"/>
        <v>0</v>
      </c>
      <c r="BR47" s="232">
        <f t="shared" si="20"/>
        <v>0</v>
      </c>
      <c r="BS47" s="184"/>
      <c r="BT47" s="97"/>
      <c r="BU47" s="171">
        <f t="shared" si="23"/>
        <v>4283.8310179999999</v>
      </c>
      <c r="BV47" s="175">
        <f t="shared" si="21"/>
        <v>814</v>
      </c>
      <c r="BW47" s="176">
        <f t="shared" si="22"/>
        <v>5097.8310179999999</v>
      </c>
    </row>
    <row r="48" spans="1:88" s="35" customFormat="1" ht="84.95" customHeight="1" x14ac:dyDescent="0.3">
      <c r="A48" s="214">
        <v>66</v>
      </c>
      <c r="B48" s="73" t="s">
        <v>189</v>
      </c>
      <c r="C48" s="215" t="s">
        <v>18</v>
      </c>
      <c r="D48" s="206">
        <v>92421</v>
      </c>
      <c r="E48" s="74">
        <f t="shared" si="26"/>
        <v>5194.0601999999999</v>
      </c>
      <c r="F48" s="75">
        <f t="shared" si="27"/>
        <v>97615.060200000007</v>
      </c>
      <c r="G48" s="74">
        <f t="shared" si="28"/>
        <v>18546.861438</v>
      </c>
      <c r="H48" s="76">
        <f t="shared" si="29"/>
        <v>116161.921638</v>
      </c>
      <c r="I48" s="77" t="s">
        <v>78</v>
      </c>
      <c r="J48" s="78" t="s">
        <v>78</v>
      </c>
      <c r="K48" s="79" t="s">
        <v>78</v>
      </c>
      <c r="L48" s="80"/>
      <c r="M48" s="81">
        <f t="shared" si="30"/>
        <v>0</v>
      </c>
      <c r="N48" s="82"/>
      <c r="O48" s="83">
        <f t="shared" si="31"/>
        <v>0</v>
      </c>
      <c r="P48" s="83">
        <f t="shared" si="32"/>
        <v>0</v>
      </c>
      <c r="Q48" s="100" t="s">
        <v>78</v>
      </c>
      <c r="R48" s="80"/>
      <c r="S48" s="81">
        <f t="shared" si="33"/>
        <v>0</v>
      </c>
      <c r="T48" s="82"/>
      <c r="U48" s="83">
        <f t="shared" si="34"/>
        <v>0</v>
      </c>
      <c r="V48" s="83">
        <f t="shared" si="35"/>
        <v>0</v>
      </c>
      <c r="W48" s="100" t="s">
        <v>78</v>
      </c>
      <c r="X48" s="80"/>
      <c r="Y48" s="81">
        <f t="shared" si="36"/>
        <v>0</v>
      </c>
      <c r="Z48" s="82"/>
      <c r="AA48" s="83">
        <f t="shared" si="37"/>
        <v>0</v>
      </c>
      <c r="AB48" s="83">
        <f t="shared" si="38"/>
        <v>0</v>
      </c>
      <c r="AC48" s="100" t="s">
        <v>78</v>
      </c>
      <c r="AD48" s="85" t="e">
        <f t="shared" si="13"/>
        <v>#DIV/0!</v>
      </c>
      <c r="AE48" s="86"/>
      <c r="AF48" s="87"/>
      <c r="AG48" s="88"/>
      <c r="AH48" s="89" t="s">
        <v>78</v>
      </c>
      <c r="AI48" s="86"/>
      <c r="AJ48" s="87"/>
      <c r="AK48" s="88"/>
      <c r="AL48" s="89" t="s">
        <v>78</v>
      </c>
      <c r="AM48" s="86"/>
      <c r="AN48" s="87"/>
      <c r="AO48" s="90"/>
      <c r="AP48" s="91" t="s">
        <v>78</v>
      </c>
      <c r="AQ48" s="86"/>
      <c r="AR48" s="87"/>
      <c r="AS48" s="90"/>
      <c r="AT48" s="91" t="s">
        <v>78</v>
      </c>
      <c r="AU48" s="86"/>
      <c r="AV48" s="87"/>
      <c r="AW48" s="90"/>
      <c r="AX48" s="197"/>
      <c r="AY48" s="38"/>
      <c r="AZ48" s="92"/>
      <c r="BA48" s="29"/>
      <c r="BB48" s="99">
        <f t="shared" si="39"/>
        <v>106400.41561800001</v>
      </c>
      <c r="BC48" s="93"/>
      <c r="BD48" s="93"/>
      <c r="BE48" s="93"/>
      <c r="BF48" s="93"/>
      <c r="BG48" s="93"/>
      <c r="BH48" s="93"/>
      <c r="BI48" s="93"/>
      <c r="BJ48" s="93"/>
      <c r="BK48" s="94">
        <f t="shared" si="15"/>
        <v>1</v>
      </c>
      <c r="BM48" s="95">
        <f t="shared" si="16"/>
        <v>106400.41561800001</v>
      </c>
      <c r="BN48" s="96">
        <f t="shared" si="17"/>
        <v>106400.41561800001</v>
      </c>
      <c r="BO48" s="248">
        <f t="shared" si="25"/>
        <v>106400.41561800001</v>
      </c>
      <c r="BP48" s="183">
        <f t="shared" si="18"/>
        <v>106400.41561800001</v>
      </c>
      <c r="BQ48" s="184">
        <f t="shared" si="19"/>
        <v>0</v>
      </c>
      <c r="BR48" s="232">
        <f t="shared" si="20"/>
        <v>0</v>
      </c>
      <c r="BS48" s="184"/>
      <c r="BT48" s="97"/>
      <c r="BU48" s="171">
        <f t="shared" si="23"/>
        <v>106400.41561800001</v>
      </c>
      <c r="BV48" s="175">
        <f t="shared" si="21"/>
        <v>20216</v>
      </c>
      <c r="BW48" s="176">
        <f t="shared" si="22"/>
        <v>126616.41561800001</v>
      </c>
    </row>
    <row r="49" spans="1:75" s="35" customFormat="1" ht="84.95" customHeight="1" x14ac:dyDescent="0.3">
      <c r="A49" s="214">
        <v>68</v>
      </c>
      <c r="B49" s="73" t="s">
        <v>192</v>
      </c>
      <c r="C49" s="215" t="s">
        <v>18</v>
      </c>
      <c r="D49" s="206">
        <v>21937</v>
      </c>
      <c r="E49" s="74">
        <f t="shared" si="26"/>
        <v>1232.8594000000001</v>
      </c>
      <c r="F49" s="75">
        <f t="shared" si="27"/>
        <v>23169.859400000001</v>
      </c>
      <c r="G49" s="74">
        <f t="shared" si="28"/>
        <v>4402.2732860000006</v>
      </c>
      <c r="H49" s="76">
        <f t="shared" si="29"/>
        <v>27572.132686000001</v>
      </c>
      <c r="I49" s="77" t="s">
        <v>78</v>
      </c>
      <c r="J49" s="78" t="s">
        <v>78</v>
      </c>
      <c r="K49" s="79" t="s">
        <v>78</v>
      </c>
      <c r="L49" s="80"/>
      <c r="M49" s="81">
        <f t="shared" si="30"/>
        <v>0</v>
      </c>
      <c r="N49" s="82"/>
      <c r="O49" s="83">
        <f t="shared" si="31"/>
        <v>0</v>
      </c>
      <c r="P49" s="83">
        <f t="shared" si="32"/>
        <v>0</v>
      </c>
      <c r="Q49" s="100" t="s">
        <v>78</v>
      </c>
      <c r="R49" s="80"/>
      <c r="S49" s="81">
        <f t="shared" si="33"/>
        <v>0</v>
      </c>
      <c r="T49" s="82"/>
      <c r="U49" s="83">
        <f t="shared" si="34"/>
        <v>0</v>
      </c>
      <c r="V49" s="83">
        <f t="shared" si="35"/>
        <v>0</v>
      </c>
      <c r="W49" s="100" t="s">
        <v>78</v>
      </c>
      <c r="X49" s="80"/>
      <c r="Y49" s="81">
        <f t="shared" si="36"/>
        <v>0</v>
      </c>
      <c r="Z49" s="82"/>
      <c r="AA49" s="83">
        <f t="shared" si="37"/>
        <v>0</v>
      </c>
      <c r="AB49" s="83">
        <f t="shared" si="38"/>
        <v>0</v>
      </c>
      <c r="AC49" s="100" t="s">
        <v>78</v>
      </c>
      <c r="AD49" s="85" t="e">
        <f t="shared" si="13"/>
        <v>#DIV/0!</v>
      </c>
      <c r="AE49" s="86"/>
      <c r="AF49" s="87"/>
      <c r="AG49" s="88"/>
      <c r="AH49" s="89" t="s">
        <v>78</v>
      </c>
      <c r="AI49" s="86"/>
      <c r="AJ49" s="87"/>
      <c r="AK49" s="88"/>
      <c r="AL49" s="89" t="s">
        <v>78</v>
      </c>
      <c r="AM49" s="86"/>
      <c r="AN49" s="87"/>
      <c r="AO49" s="90"/>
      <c r="AP49" s="91" t="s">
        <v>78</v>
      </c>
      <c r="AQ49" s="86"/>
      <c r="AR49" s="87"/>
      <c r="AS49" s="90"/>
      <c r="AT49" s="91" t="s">
        <v>78</v>
      </c>
      <c r="AU49" s="86"/>
      <c r="AV49" s="87"/>
      <c r="AW49" s="90"/>
      <c r="AX49" s="197"/>
      <c r="AY49" s="38"/>
      <c r="AZ49" s="92"/>
      <c r="BA49" s="29"/>
      <c r="BB49" s="99">
        <f t="shared" si="39"/>
        <v>25255.146746000002</v>
      </c>
      <c r="BC49" s="93"/>
      <c r="BD49" s="93"/>
      <c r="BE49" s="93"/>
      <c r="BF49" s="93"/>
      <c r="BG49" s="93"/>
      <c r="BH49" s="93"/>
      <c r="BI49" s="93"/>
      <c r="BJ49" s="93"/>
      <c r="BK49" s="94">
        <f t="shared" si="15"/>
        <v>1</v>
      </c>
      <c r="BM49" s="95">
        <f t="shared" si="16"/>
        <v>25255.146746000002</v>
      </c>
      <c r="BN49" s="96">
        <f t="shared" si="17"/>
        <v>25255.146746000002</v>
      </c>
      <c r="BO49" s="248">
        <f t="shared" si="25"/>
        <v>25255.146746000002</v>
      </c>
      <c r="BP49" s="183">
        <f t="shared" si="18"/>
        <v>25255.146746000002</v>
      </c>
      <c r="BQ49" s="184">
        <f t="shared" si="19"/>
        <v>0</v>
      </c>
      <c r="BR49" s="232">
        <f t="shared" si="20"/>
        <v>0</v>
      </c>
      <c r="BS49" s="184"/>
      <c r="BT49" s="97"/>
      <c r="BU49" s="171">
        <f t="shared" si="23"/>
        <v>25255.146746000002</v>
      </c>
      <c r="BV49" s="175">
        <f t="shared" si="21"/>
        <v>4798</v>
      </c>
      <c r="BW49" s="176">
        <f t="shared" si="22"/>
        <v>30053.146746000002</v>
      </c>
    </row>
    <row r="50" spans="1:75" s="35" customFormat="1" ht="84.95" customHeight="1" x14ac:dyDescent="0.3">
      <c r="A50" s="214">
        <v>70</v>
      </c>
      <c r="B50" s="73" t="s">
        <v>195</v>
      </c>
      <c r="C50" s="215" t="s">
        <v>196</v>
      </c>
      <c r="D50" s="206">
        <v>79218</v>
      </c>
      <c r="E50" s="74">
        <f t="shared" si="26"/>
        <v>4452.0515999999998</v>
      </c>
      <c r="F50" s="75">
        <f t="shared" si="27"/>
        <v>83670.051600000006</v>
      </c>
      <c r="G50" s="74">
        <f t="shared" si="28"/>
        <v>15897.309804000002</v>
      </c>
      <c r="H50" s="76">
        <f t="shared" si="29"/>
        <v>99567.36140400001</v>
      </c>
      <c r="I50" s="77" t="s">
        <v>78</v>
      </c>
      <c r="J50" s="78" t="s">
        <v>78</v>
      </c>
      <c r="K50" s="79" t="s">
        <v>78</v>
      </c>
      <c r="L50" s="80"/>
      <c r="M50" s="81">
        <f t="shared" si="30"/>
        <v>0</v>
      </c>
      <c r="N50" s="82"/>
      <c r="O50" s="83">
        <f t="shared" si="31"/>
        <v>0</v>
      </c>
      <c r="P50" s="83">
        <f t="shared" si="32"/>
        <v>0</v>
      </c>
      <c r="Q50" s="100" t="s">
        <v>78</v>
      </c>
      <c r="R50" s="80"/>
      <c r="S50" s="81">
        <f t="shared" si="33"/>
        <v>0</v>
      </c>
      <c r="T50" s="82"/>
      <c r="U50" s="83">
        <f t="shared" si="34"/>
        <v>0</v>
      </c>
      <c r="V50" s="83">
        <f t="shared" si="35"/>
        <v>0</v>
      </c>
      <c r="W50" s="100" t="s">
        <v>78</v>
      </c>
      <c r="X50" s="80"/>
      <c r="Y50" s="81">
        <f t="shared" si="36"/>
        <v>0</v>
      </c>
      <c r="Z50" s="82"/>
      <c r="AA50" s="83">
        <f t="shared" si="37"/>
        <v>0</v>
      </c>
      <c r="AB50" s="83">
        <f t="shared" si="38"/>
        <v>0</v>
      </c>
      <c r="AC50" s="100" t="s">
        <v>78</v>
      </c>
      <c r="AD50" s="85" t="e">
        <f t="shared" si="13"/>
        <v>#DIV/0!</v>
      </c>
      <c r="AE50" s="86"/>
      <c r="AF50" s="87"/>
      <c r="AG50" s="88"/>
      <c r="AH50" s="89" t="s">
        <v>78</v>
      </c>
      <c r="AI50" s="86"/>
      <c r="AJ50" s="87"/>
      <c r="AK50" s="88"/>
      <c r="AL50" s="89" t="s">
        <v>78</v>
      </c>
      <c r="AM50" s="86"/>
      <c r="AN50" s="87"/>
      <c r="AO50" s="90"/>
      <c r="AP50" s="91" t="s">
        <v>78</v>
      </c>
      <c r="AQ50" s="86"/>
      <c r="AR50" s="87"/>
      <c r="AS50" s="90"/>
      <c r="AT50" s="91" t="s">
        <v>78</v>
      </c>
      <c r="AU50" s="86"/>
      <c r="AV50" s="87"/>
      <c r="AW50" s="90"/>
      <c r="AX50" s="197"/>
      <c r="AY50" s="38"/>
      <c r="AZ50" s="92"/>
      <c r="BA50" s="29"/>
      <c r="BB50" s="99">
        <f t="shared" si="39"/>
        <v>91200.35624400001</v>
      </c>
      <c r="BC50" s="93"/>
      <c r="BD50" s="93"/>
      <c r="BE50" s="93"/>
      <c r="BF50" s="93"/>
      <c r="BG50" s="93"/>
      <c r="BH50" s="93"/>
      <c r="BI50" s="93"/>
      <c r="BJ50" s="93"/>
      <c r="BK50" s="94">
        <f t="shared" si="15"/>
        <v>1</v>
      </c>
      <c r="BM50" s="95">
        <f t="shared" si="16"/>
        <v>91200.35624400001</v>
      </c>
      <c r="BN50" s="96">
        <f t="shared" si="17"/>
        <v>91200.35624400001</v>
      </c>
      <c r="BO50" s="248">
        <f t="shared" si="25"/>
        <v>91200.35624400001</v>
      </c>
      <c r="BP50" s="183">
        <f t="shared" si="18"/>
        <v>91200.35624400001</v>
      </c>
      <c r="BQ50" s="184">
        <f t="shared" si="19"/>
        <v>0</v>
      </c>
      <c r="BR50" s="232">
        <f t="shared" si="20"/>
        <v>0</v>
      </c>
      <c r="BS50" s="184"/>
      <c r="BT50" s="97"/>
      <c r="BU50" s="171">
        <f t="shared" si="23"/>
        <v>91200.35624400001</v>
      </c>
      <c r="BV50" s="175">
        <f t="shared" si="21"/>
        <v>17328</v>
      </c>
      <c r="BW50" s="176">
        <f t="shared" si="22"/>
        <v>108528.35624400001</v>
      </c>
    </row>
    <row r="51" spans="1:75" s="35" customFormat="1" ht="84.95" customHeight="1" x14ac:dyDescent="0.3">
      <c r="A51" s="214">
        <v>72</v>
      </c>
      <c r="B51" s="73" t="s">
        <v>199</v>
      </c>
      <c r="C51" s="215" t="s">
        <v>101</v>
      </c>
      <c r="D51" s="208">
        <v>53520</v>
      </c>
      <c r="E51" s="74">
        <f t="shared" si="26"/>
        <v>3007.8240000000001</v>
      </c>
      <c r="F51" s="75">
        <f t="shared" si="27"/>
        <v>56527.824000000001</v>
      </c>
      <c r="G51" s="74">
        <f t="shared" si="28"/>
        <v>10740.28656</v>
      </c>
      <c r="H51" s="76">
        <f t="shared" si="29"/>
        <v>67268.110560000001</v>
      </c>
      <c r="I51" s="77" t="s">
        <v>78</v>
      </c>
      <c r="J51" s="78" t="s">
        <v>78</v>
      </c>
      <c r="K51" s="79" t="s">
        <v>78</v>
      </c>
      <c r="L51" s="80"/>
      <c r="M51" s="81">
        <f t="shared" si="30"/>
        <v>0</v>
      </c>
      <c r="N51" s="81"/>
      <c r="O51" s="83">
        <f t="shared" si="31"/>
        <v>0</v>
      </c>
      <c r="P51" s="83">
        <f t="shared" si="32"/>
        <v>0</v>
      </c>
      <c r="Q51" s="100" t="s">
        <v>78</v>
      </c>
      <c r="R51" s="80"/>
      <c r="S51" s="81">
        <f t="shared" si="33"/>
        <v>0</v>
      </c>
      <c r="T51" s="81"/>
      <c r="U51" s="83">
        <f t="shared" si="34"/>
        <v>0</v>
      </c>
      <c r="V51" s="83">
        <f t="shared" si="35"/>
        <v>0</v>
      </c>
      <c r="W51" s="100" t="s">
        <v>78</v>
      </c>
      <c r="X51" s="80"/>
      <c r="Y51" s="81">
        <f t="shared" si="36"/>
        <v>0</v>
      </c>
      <c r="Z51" s="81"/>
      <c r="AA51" s="83">
        <f t="shared" si="37"/>
        <v>0</v>
      </c>
      <c r="AB51" s="83">
        <f t="shared" si="38"/>
        <v>0</v>
      </c>
      <c r="AC51" s="100" t="s">
        <v>78</v>
      </c>
      <c r="AD51" s="85" t="e">
        <f t="shared" si="13"/>
        <v>#DIV/0!</v>
      </c>
      <c r="AE51" s="86"/>
      <c r="AF51" s="87"/>
      <c r="AG51" s="87"/>
      <c r="AH51" s="89" t="s">
        <v>78</v>
      </c>
      <c r="AI51" s="86"/>
      <c r="AJ51" s="87"/>
      <c r="AK51" s="87"/>
      <c r="AL51" s="89" t="s">
        <v>78</v>
      </c>
      <c r="AM51" s="86"/>
      <c r="AN51" s="87"/>
      <c r="AO51" s="87"/>
      <c r="AP51" s="91" t="s">
        <v>78</v>
      </c>
      <c r="AQ51" s="86"/>
      <c r="AR51" s="87"/>
      <c r="AS51" s="87"/>
      <c r="AT51" s="91" t="s">
        <v>78</v>
      </c>
      <c r="AU51" s="86"/>
      <c r="AV51" s="87"/>
      <c r="AW51" s="87"/>
      <c r="AX51" s="197"/>
      <c r="AY51" s="38"/>
      <c r="AZ51" s="92"/>
      <c r="BA51" s="29"/>
      <c r="BB51" s="99">
        <f t="shared" si="39"/>
        <v>61615.328160000005</v>
      </c>
      <c r="BC51" s="93"/>
      <c r="BD51" s="93"/>
      <c r="BE51" s="93"/>
      <c r="BF51" s="93"/>
      <c r="BG51" s="93"/>
      <c r="BH51" s="93"/>
      <c r="BI51" s="93"/>
      <c r="BJ51" s="93"/>
      <c r="BK51" s="94">
        <f t="shared" si="15"/>
        <v>1</v>
      </c>
      <c r="BM51" s="95">
        <f t="shared" si="16"/>
        <v>61615.328160000005</v>
      </c>
      <c r="BN51" s="96">
        <f t="shared" si="17"/>
        <v>61615.328160000005</v>
      </c>
      <c r="BO51" s="248">
        <f t="shared" si="25"/>
        <v>61615.328160000005</v>
      </c>
      <c r="BP51" s="183">
        <f t="shared" si="18"/>
        <v>61615.328160000005</v>
      </c>
      <c r="BQ51" s="184">
        <f t="shared" si="19"/>
        <v>0</v>
      </c>
      <c r="BR51" s="232">
        <f t="shared" si="20"/>
        <v>0</v>
      </c>
      <c r="BS51" s="184"/>
      <c r="BT51" s="97"/>
      <c r="BU51" s="171">
        <f t="shared" si="23"/>
        <v>61615.328160000005</v>
      </c>
      <c r="BV51" s="175">
        <f t="shared" si="21"/>
        <v>11707</v>
      </c>
      <c r="BW51" s="176">
        <f t="shared" si="22"/>
        <v>73322.328160000005</v>
      </c>
    </row>
    <row r="52" spans="1:75" s="35" customFormat="1" ht="84.95" customHeight="1" x14ac:dyDescent="0.3">
      <c r="A52" s="214">
        <v>74</v>
      </c>
      <c r="B52" s="73" t="s">
        <v>202</v>
      </c>
      <c r="C52" s="215" t="s">
        <v>18</v>
      </c>
      <c r="D52" s="206">
        <v>36027</v>
      </c>
      <c r="E52" s="74">
        <f t="shared" si="26"/>
        <v>2024.7174</v>
      </c>
      <c r="F52" s="75">
        <f t="shared" si="27"/>
        <v>38051.717400000001</v>
      </c>
      <c r="G52" s="74">
        <f t="shared" si="28"/>
        <v>7229.8263059999999</v>
      </c>
      <c r="H52" s="76">
        <f t="shared" si="29"/>
        <v>45281.543706000004</v>
      </c>
      <c r="I52" s="77" t="s">
        <v>78</v>
      </c>
      <c r="J52" s="78" t="s">
        <v>78</v>
      </c>
      <c r="K52" s="79" t="s">
        <v>78</v>
      </c>
      <c r="L52" s="80"/>
      <c r="M52" s="81">
        <f t="shared" si="30"/>
        <v>0</v>
      </c>
      <c r="N52" s="82"/>
      <c r="O52" s="83">
        <f t="shared" si="31"/>
        <v>0</v>
      </c>
      <c r="P52" s="83">
        <f t="shared" si="32"/>
        <v>0</v>
      </c>
      <c r="Q52" s="100" t="s">
        <v>78</v>
      </c>
      <c r="R52" s="80"/>
      <c r="S52" s="81">
        <f t="shared" si="33"/>
        <v>0</v>
      </c>
      <c r="T52" s="82"/>
      <c r="U52" s="83">
        <f t="shared" si="34"/>
        <v>0</v>
      </c>
      <c r="V52" s="83">
        <f t="shared" si="35"/>
        <v>0</v>
      </c>
      <c r="W52" s="100" t="s">
        <v>78</v>
      </c>
      <c r="X52" s="80"/>
      <c r="Y52" s="81">
        <f t="shared" si="36"/>
        <v>0</v>
      </c>
      <c r="Z52" s="82"/>
      <c r="AA52" s="83">
        <f t="shared" si="37"/>
        <v>0</v>
      </c>
      <c r="AB52" s="83">
        <f t="shared" si="38"/>
        <v>0</v>
      </c>
      <c r="AC52" s="100" t="s">
        <v>78</v>
      </c>
      <c r="AD52" s="85" t="e">
        <f t="shared" si="13"/>
        <v>#DIV/0!</v>
      </c>
      <c r="AE52" s="86"/>
      <c r="AF52" s="87"/>
      <c r="AG52" s="88"/>
      <c r="AH52" s="89" t="s">
        <v>78</v>
      </c>
      <c r="AI52" s="86"/>
      <c r="AJ52" s="87"/>
      <c r="AK52" s="88"/>
      <c r="AL52" s="89" t="s">
        <v>78</v>
      </c>
      <c r="AM52" s="86"/>
      <c r="AN52" s="87"/>
      <c r="AO52" s="90"/>
      <c r="AP52" s="91" t="s">
        <v>78</v>
      </c>
      <c r="AQ52" s="86"/>
      <c r="AR52" s="87"/>
      <c r="AS52" s="90"/>
      <c r="AT52" s="91" t="s">
        <v>78</v>
      </c>
      <c r="AU52" s="86"/>
      <c r="AV52" s="87"/>
      <c r="AW52" s="90"/>
      <c r="AX52" s="197"/>
      <c r="AY52" s="38"/>
      <c r="AZ52" s="92"/>
      <c r="BA52" s="29"/>
      <c r="BB52" s="99">
        <f t="shared" si="39"/>
        <v>41476.371966000006</v>
      </c>
      <c r="BC52" s="93"/>
      <c r="BD52" s="93"/>
      <c r="BE52" s="93"/>
      <c r="BF52" s="93"/>
      <c r="BG52" s="93"/>
      <c r="BH52" s="93"/>
      <c r="BI52" s="93"/>
      <c r="BJ52" s="93"/>
      <c r="BK52" s="94">
        <f t="shared" si="15"/>
        <v>1</v>
      </c>
      <c r="BM52" s="95">
        <f t="shared" si="16"/>
        <v>41476.371966000006</v>
      </c>
      <c r="BN52" s="96">
        <f t="shared" si="17"/>
        <v>41476.371966000006</v>
      </c>
      <c r="BO52" s="248">
        <f t="shared" si="25"/>
        <v>41476.371966000006</v>
      </c>
      <c r="BP52" s="183">
        <f t="shared" si="18"/>
        <v>41476.371966000006</v>
      </c>
      <c r="BQ52" s="184">
        <f t="shared" si="19"/>
        <v>0</v>
      </c>
      <c r="BR52" s="232">
        <f t="shared" si="20"/>
        <v>0</v>
      </c>
      <c r="BS52" s="184"/>
      <c r="BT52" s="97"/>
      <c r="BU52" s="171">
        <f t="shared" si="23"/>
        <v>41476.371966000006</v>
      </c>
      <c r="BV52" s="175">
        <f t="shared" si="21"/>
        <v>7881</v>
      </c>
      <c r="BW52" s="176">
        <f t="shared" si="22"/>
        <v>49357.371966000006</v>
      </c>
    </row>
    <row r="53" spans="1:75" s="35" customFormat="1" ht="84.95" customHeight="1" x14ac:dyDescent="0.3">
      <c r="A53" s="214">
        <v>75</v>
      </c>
      <c r="B53" s="73" t="s">
        <v>203</v>
      </c>
      <c r="C53" s="215" t="s">
        <v>359</v>
      </c>
      <c r="D53" s="206">
        <v>36878</v>
      </c>
      <c r="E53" s="74">
        <f t="shared" si="26"/>
        <v>2072.5436</v>
      </c>
      <c r="F53" s="75">
        <f t="shared" si="27"/>
        <v>38950.543599999997</v>
      </c>
      <c r="G53" s="74">
        <f t="shared" si="28"/>
        <v>7400.6032839999998</v>
      </c>
      <c r="H53" s="76">
        <f t="shared" si="29"/>
        <v>46351.146883999994</v>
      </c>
      <c r="I53" s="77" t="s">
        <v>78</v>
      </c>
      <c r="J53" s="78" t="s">
        <v>78</v>
      </c>
      <c r="K53" s="79" t="s">
        <v>78</v>
      </c>
      <c r="L53" s="80"/>
      <c r="M53" s="81">
        <f t="shared" si="30"/>
        <v>0</v>
      </c>
      <c r="N53" s="82"/>
      <c r="O53" s="83">
        <f t="shared" si="31"/>
        <v>0</v>
      </c>
      <c r="P53" s="83">
        <f t="shared" si="32"/>
        <v>0</v>
      </c>
      <c r="Q53" s="100" t="s">
        <v>78</v>
      </c>
      <c r="R53" s="80"/>
      <c r="S53" s="81">
        <f t="shared" si="33"/>
        <v>0</v>
      </c>
      <c r="T53" s="82"/>
      <c r="U53" s="83">
        <f t="shared" si="34"/>
        <v>0</v>
      </c>
      <c r="V53" s="83">
        <f t="shared" si="35"/>
        <v>0</v>
      </c>
      <c r="W53" s="100" t="s">
        <v>78</v>
      </c>
      <c r="X53" s="80"/>
      <c r="Y53" s="81">
        <f t="shared" si="36"/>
        <v>0</v>
      </c>
      <c r="Z53" s="82"/>
      <c r="AA53" s="83">
        <f t="shared" si="37"/>
        <v>0</v>
      </c>
      <c r="AB53" s="83">
        <f t="shared" si="38"/>
        <v>0</v>
      </c>
      <c r="AC53" s="100" t="s">
        <v>78</v>
      </c>
      <c r="AD53" s="85" t="e">
        <f t="shared" si="13"/>
        <v>#DIV/0!</v>
      </c>
      <c r="AE53" s="86"/>
      <c r="AF53" s="87"/>
      <c r="AG53" s="88"/>
      <c r="AH53" s="89" t="s">
        <v>78</v>
      </c>
      <c r="AI53" s="86"/>
      <c r="AJ53" s="87"/>
      <c r="AK53" s="88"/>
      <c r="AL53" s="89" t="s">
        <v>78</v>
      </c>
      <c r="AM53" s="86">
        <v>27647.058823529413</v>
      </c>
      <c r="AN53" s="87">
        <f>+AM53*0.19</f>
        <v>5252.9411764705883</v>
      </c>
      <c r="AO53" s="90">
        <f>+AN53+AM53</f>
        <v>32900</v>
      </c>
      <c r="AP53" s="91" t="s">
        <v>204</v>
      </c>
      <c r="AQ53" s="86"/>
      <c r="AR53" s="87"/>
      <c r="AS53" s="90"/>
      <c r="AT53" s="91" t="s">
        <v>78</v>
      </c>
      <c r="AU53" s="86"/>
      <c r="AV53" s="87"/>
      <c r="AW53" s="90"/>
      <c r="AX53" s="197"/>
      <c r="AY53" s="38"/>
      <c r="AZ53" s="92"/>
      <c r="BA53" s="29"/>
      <c r="BB53" s="99">
        <f t="shared" si="39"/>
        <v>42456.092524</v>
      </c>
      <c r="BC53" s="93"/>
      <c r="BD53" s="93"/>
      <c r="BE53" s="93"/>
      <c r="BF53" s="93"/>
      <c r="BG53" s="93"/>
      <c r="BH53" s="93">
        <f>+AM53</f>
        <v>27647.058823529413</v>
      </c>
      <c r="BI53" s="93"/>
      <c r="BJ53" s="93"/>
      <c r="BK53" s="94">
        <f t="shared" si="15"/>
        <v>2</v>
      </c>
      <c r="BM53" s="95">
        <f t="shared" si="16"/>
        <v>35051.575673764703</v>
      </c>
      <c r="BN53" s="96">
        <f t="shared" si="17"/>
        <v>42456.092524</v>
      </c>
      <c r="BO53" s="248">
        <f>(SUM(BB53:BJ53)-BN53)/(BK53-1)</f>
        <v>27647.058823529405</v>
      </c>
      <c r="BP53" s="183">
        <f t="shared" si="18"/>
        <v>34260.561691662842</v>
      </c>
      <c r="BQ53" s="184">
        <f t="shared" si="19"/>
        <v>10471.568152422875</v>
      </c>
      <c r="BR53" s="232">
        <f t="shared" si="20"/>
        <v>0.29874743006947341</v>
      </c>
      <c r="BS53" s="184"/>
      <c r="BT53" s="97"/>
      <c r="BU53" s="171">
        <f t="shared" si="23"/>
        <v>27647.058823529405</v>
      </c>
      <c r="BV53" s="175">
        <f t="shared" si="21"/>
        <v>5253</v>
      </c>
      <c r="BW53" s="176">
        <f t="shared" si="22"/>
        <v>32900.058823529405</v>
      </c>
    </row>
    <row r="54" spans="1:75" s="35" customFormat="1" ht="84.95" customHeight="1" x14ac:dyDescent="0.3">
      <c r="A54" s="214">
        <v>76</v>
      </c>
      <c r="B54" s="73" t="s">
        <v>205</v>
      </c>
      <c r="C54" s="215" t="s">
        <v>359</v>
      </c>
      <c r="D54" s="206">
        <v>27186</v>
      </c>
      <c r="E54" s="74">
        <f t="shared" si="26"/>
        <v>1527.8532</v>
      </c>
      <c r="F54" s="75">
        <f t="shared" si="27"/>
        <v>28713.853200000001</v>
      </c>
      <c r="G54" s="74">
        <f t="shared" si="28"/>
        <v>5455.6321080000007</v>
      </c>
      <c r="H54" s="76">
        <f t="shared" si="29"/>
        <v>34169.485308000003</v>
      </c>
      <c r="I54" s="77" t="s">
        <v>78</v>
      </c>
      <c r="J54" s="78" t="s">
        <v>78</v>
      </c>
      <c r="K54" s="79" t="s">
        <v>78</v>
      </c>
      <c r="L54" s="80"/>
      <c r="M54" s="81">
        <f t="shared" si="30"/>
        <v>0</v>
      </c>
      <c r="N54" s="82"/>
      <c r="O54" s="83">
        <f t="shared" si="31"/>
        <v>0</v>
      </c>
      <c r="P54" s="83">
        <f t="shared" si="32"/>
        <v>0</v>
      </c>
      <c r="Q54" s="100" t="s">
        <v>78</v>
      </c>
      <c r="R54" s="80"/>
      <c r="S54" s="81">
        <f t="shared" si="33"/>
        <v>0</v>
      </c>
      <c r="T54" s="82"/>
      <c r="U54" s="83">
        <f t="shared" si="34"/>
        <v>0</v>
      </c>
      <c r="V54" s="83">
        <f t="shared" si="35"/>
        <v>0</v>
      </c>
      <c r="W54" s="100" t="s">
        <v>78</v>
      </c>
      <c r="X54" s="80"/>
      <c r="Y54" s="81">
        <f t="shared" si="36"/>
        <v>0</v>
      </c>
      <c r="Z54" s="82"/>
      <c r="AA54" s="83">
        <f t="shared" si="37"/>
        <v>0</v>
      </c>
      <c r="AB54" s="83">
        <f t="shared" si="38"/>
        <v>0</v>
      </c>
      <c r="AC54" s="100" t="s">
        <v>78</v>
      </c>
      <c r="AD54" s="85" t="e">
        <f t="shared" si="13"/>
        <v>#DIV/0!</v>
      </c>
      <c r="AE54" s="86"/>
      <c r="AF54" s="87"/>
      <c r="AG54" s="88"/>
      <c r="AH54" s="89" t="s">
        <v>78</v>
      </c>
      <c r="AI54" s="86"/>
      <c r="AJ54" s="87"/>
      <c r="AK54" s="88"/>
      <c r="AL54" s="89" t="s">
        <v>78</v>
      </c>
      <c r="AM54" s="86"/>
      <c r="AN54" s="87"/>
      <c r="AO54" s="90"/>
      <c r="AP54" s="91" t="s">
        <v>78</v>
      </c>
      <c r="AQ54" s="86"/>
      <c r="AR54" s="87"/>
      <c r="AS54" s="90"/>
      <c r="AT54" s="91" t="s">
        <v>78</v>
      </c>
      <c r="AU54" s="86"/>
      <c r="AV54" s="87"/>
      <c r="AW54" s="90"/>
      <c r="AX54" s="197"/>
      <c r="AY54" s="38"/>
      <c r="AZ54" s="92"/>
      <c r="BA54" s="29"/>
      <c r="BB54" s="99">
        <f t="shared" si="39"/>
        <v>31298.099988000005</v>
      </c>
      <c r="BC54" s="93"/>
      <c r="BD54" s="93"/>
      <c r="BE54" s="93"/>
      <c r="BF54" s="93"/>
      <c r="BG54" s="93"/>
      <c r="BH54" s="93"/>
      <c r="BI54" s="93"/>
      <c r="BJ54" s="93"/>
      <c r="BK54" s="94">
        <f t="shared" si="15"/>
        <v>1</v>
      </c>
      <c r="BM54" s="95">
        <f t="shared" si="16"/>
        <v>31298.099988000005</v>
      </c>
      <c r="BN54" s="96">
        <f t="shared" si="17"/>
        <v>31298.099988000005</v>
      </c>
      <c r="BO54" s="248">
        <f>+BM54</f>
        <v>31298.099988000005</v>
      </c>
      <c r="BP54" s="183">
        <f t="shared" si="18"/>
        <v>31298.099988000005</v>
      </c>
      <c r="BQ54" s="184">
        <f t="shared" si="19"/>
        <v>0</v>
      </c>
      <c r="BR54" s="232">
        <f t="shared" si="20"/>
        <v>0</v>
      </c>
      <c r="BS54" s="184"/>
      <c r="BT54" s="97"/>
      <c r="BU54" s="171">
        <f t="shared" si="23"/>
        <v>31298.099988000005</v>
      </c>
      <c r="BV54" s="175">
        <f t="shared" si="21"/>
        <v>5947</v>
      </c>
      <c r="BW54" s="176">
        <f t="shared" si="22"/>
        <v>37245.099988000002</v>
      </c>
    </row>
    <row r="55" spans="1:75" s="35" customFormat="1" ht="84.95" customHeight="1" x14ac:dyDescent="0.3">
      <c r="A55" s="214">
        <v>77</v>
      </c>
      <c r="B55" s="73" t="s">
        <v>206</v>
      </c>
      <c r="C55" s="215" t="s">
        <v>18</v>
      </c>
      <c r="D55" s="206">
        <v>350</v>
      </c>
      <c r="E55" s="74">
        <f t="shared" si="26"/>
        <v>19.670000000000002</v>
      </c>
      <c r="F55" s="75">
        <f t="shared" si="27"/>
        <v>369.67</v>
      </c>
      <c r="G55" s="74">
        <f t="shared" si="28"/>
        <v>70.237300000000005</v>
      </c>
      <c r="H55" s="76">
        <f t="shared" si="29"/>
        <v>439.90730000000002</v>
      </c>
      <c r="I55" s="77" t="s">
        <v>78</v>
      </c>
      <c r="J55" s="78" t="s">
        <v>78</v>
      </c>
      <c r="K55" s="79" t="s">
        <v>78</v>
      </c>
      <c r="L55" s="80"/>
      <c r="M55" s="81">
        <f t="shared" si="30"/>
        <v>0</v>
      </c>
      <c r="N55" s="82"/>
      <c r="O55" s="83">
        <f t="shared" si="31"/>
        <v>0</v>
      </c>
      <c r="P55" s="83">
        <f t="shared" si="32"/>
        <v>0</v>
      </c>
      <c r="Q55" s="100" t="s">
        <v>78</v>
      </c>
      <c r="R55" s="80"/>
      <c r="S55" s="81">
        <f t="shared" si="33"/>
        <v>0</v>
      </c>
      <c r="T55" s="82"/>
      <c r="U55" s="83">
        <f t="shared" si="34"/>
        <v>0</v>
      </c>
      <c r="V55" s="83">
        <f t="shared" si="35"/>
        <v>0</v>
      </c>
      <c r="W55" s="100" t="s">
        <v>78</v>
      </c>
      <c r="X55" s="80"/>
      <c r="Y55" s="81">
        <f t="shared" si="36"/>
        <v>0</v>
      </c>
      <c r="Z55" s="82"/>
      <c r="AA55" s="83">
        <f t="shared" si="37"/>
        <v>0</v>
      </c>
      <c r="AB55" s="83">
        <f t="shared" si="38"/>
        <v>0</v>
      </c>
      <c r="AC55" s="100" t="s">
        <v>78</v>
      </c>
      <c r="AD55" s="85" t="e">
        <f t="shared" si="13"/>
        <v>#DIV/0!</v>
      </c>
      <c r="AE55" s="86"/>
      <c r="AF55" s="87"/>
      <c r="AG55" s="88"/>
      <c r="AH55" s="89" t="s">
        <v>78</v>
      </c>
      <c r="AI55" s="86"/>
      <c r="AJ55" s="87"/>
      <c r="AK55" s="88"/>
      <c r="AL55" s="89" t="s">
        <v>78</v>
      </c>
      <c r="AM55" s="86"/>
      <c r="AN55" s="87"/>
      <c r="AO55" s="90"/>
      <c r="AP55" s="91" t="s">
        <v>78</v>
      </c>
      <c r="AQ55" s="86"/>
      <c r="AR55" s="87"/>
      <c r="AS55" s="90"/>
      <c r="AT55" s="91" t="s">
        <v>78</v>
      </c>
      <c r="AU55" s="86"/>
      <c r="AV55" s="87"/>
      <c r="AW55" s="90"/>
      <c r="AX55" s="197"/>
      <c r="AY55" s="38"/>
      <c r="AZ55" s="92"/>
      <c r="BA55" s="29"/>
      <c r="BB55" s="99">
        <f t="shared" si="39"/>
        <v>402.94030000000004</v>
      </c>
      <c r="BC55" s="93"/>
      <c r="BD55" s="93"/>
      <c r="BE55" s="93"/>
      <c r="BF55" s="93"/>
      <c r="BG55" s="93"/>
      <c r="BH55" s="93"/>
      <c r="BI55" s="93"/>
      <c r="BJ55" s="93"/>
      <c r="BK55" s="94">
        <f t="shared" si="15"/>
        <v>1</v>
      </c>
      <c r="BM55" s="95">
        <f t="shared" si="16"/>
        <v>402.94030000000004</v>
      </c>
      <c r="BN55" s="96">
        <f t="shared" si="17"/>
        <v>402.94030000000004</v>
      </c>
      <c r="BO55" s="248">
        <f>+BM55</f>
        <v>402.94030000000004</v>
      </c>
      <c r="BP55" s="183">
        <f t="shared" si="18"/>
        <v>402.94030000000004</v>
      </c>
      <c r="BQ55" s="184">
        <f t="shared" si="19"/>
        <v>0</v>
      </c>
      <c r="BR55" s="232">
        <f t="shared" si="20"/>
        <v>0</v>
      </c>
      <c r="BS55" s="184"/>
      <c r="BT55" s="97"/>
      <c r="BU55" s="171">
        <f t="shared" si="23"/>
        <v>402.94030000000004</v>
      </c>
      <c r="BV55" s="175">
        <f t="shared" si="21"/>
        <v>77</v>
      </c>
      <c r="BW55" s="176">
        <f t="shared" si="22"/>
        <v>479.94030000000004</v>
      </c>
    </row>
    <row r="56" spans="1:75" s="35" customFormat="1" ht="84.95" customHeight="1" x14ac:dyDescent="0.3">
      <c r="A56" s="214">
        <v>78</v>
      </c>
      <c r="B56" s="73" t="s">
        <v>207</v>
      </c>
      <c r="C56" s="215" t="s">
        <v>18</v>
      </c>
      <c r="D56" s="206">
        <v>292</v>
      </c>
      <c r="E56" s="74">
        <f t="shared" si="26"/>
        <v>16.410399999999999</v>
      </c>
      <c r="F56" s="75">
        <f t="shared" si="27"/>
        <v>308.41039999999998</v>
      </c>
      <c r="G56" s="74">
        <f t="shared" si="28"/>
        <v>58.597975999999996</v>
      </c>
      <c r="H56" s="76">
        <f t="shared" si="29"/>
        <v>367.008376</v>
      </c>
      <c r="I56" s="77" t="s">
        <v>78</v>
      </c>
      <c r="J56" s="78" t="s">
        <v>78</v>
      </c>
      <c r="K56" s="79" t="s">
        <v>78</v>
      </c>
      <c r="L56" s="80"/>
      <c r="M56" s="81">
        <f t="shared" si="30"/>
        <v>0</v>
      </c>
      <c r="N56" s="82"/>
      <c r="O56" s="83">
        <f t="shared" si="31"/>
        <v>0</v>
      </c>
      <c r="P56" s="83">
        <f t="shared" si="32"/>
        <v>0</v>
      </c>
      <c r="Q56" s="100" t="s">
        <v>78</v>
      </c>
      <c r="R56" s="80"/>
      <c r="S56" s="81">
        <f t="shared" si="33"/>
        <v>0</v>
      </c>
      <c r="T56" s="82"/>
      <c r="U56" s="83">
        <f t="shared" si="34"/>
        <v>0</v>
      </c>
      <c r="V56" s="83">
        <f t="shared" si="35"/>
        <v>0</v>
      </c>
      <c r="W56" s="100" t="s">
        <v>78</v>
      </c>
      <c r="X56" s="80"/>
      <c r="Y56" s="81">
        <f t="shared" si="36"/>
        <v>0</v>
      </c>
      <c r="Z56" s="82"/>
      <c r="AA56" s="83">
        <f t="shared" si="37"/>
        <v>0</v>
      </c>
      <c r="AB56" s="83">
        <f t="shared" si="38"/>
        <v>0</v>
      </c>
      <c r="AC56" s="100" t="s">
        <v>78</v>
      </c>
      <c r="AD56" s="85" t="e">
        <f t="shared" si="13"/>
        <v>#DIV/0!</v>
      </c>
      <c r="AE56" s="86"/>
      <c r="AF56" s="87"/>
      <c r="AG56" s="88"/>
      <c r="AH56" s="89" t="s">
        <v>78</v>
      </c>
      <c r="AI56" s="86"/>
      <c r="AJ56" s="87"/>
      <c r="AK56" s="88"/>
      <c r="AL56" s="89" t="s">
        <v>78</v>
      </c>
      <c r="AM56" s="86">
        <v>489.91596638655466</v>
      </c>
      <c r="AN56" s="87">
        <f t="shared" ref="AN56:AN63" si="40">+AM56*0.19</f>
        <v>93.084033613445385</v>
      </c>
      <c r="AO56" s="90">
        <f t="shared" ref="AO56:AO63" si="41">+AN56+AM56</f>
        <v>583</v>
      </c>
      <c r="AP56" s="91" t="s">
        <v>208</v>
      </c>
      <c r="AQ56" s="86">
        <v>490</v>
      </c>
      <c r="AR56" s="87">
        <v>93</v>
      </c>
      <c r="AS56" s="90">
        <v>583</v>
      </c>
      <c r="AT56" s="91" t="s">
        <v>209</v>
      </c>
      <c r="AU56" s="86"/>
      <c r="AV56" s="87"/>
      <c r="AW56" s="90"/>
      <c r="AX56" s="197"/>
      <c r="AY56" s="38"/>
      <c r="AZ56" s="92"/>
      <c r="BA56" s="29"/>
      <c r="BB56" s="99">
        <f t="shared" si="39"/>
        <v>336.16733599999998</v>
      </c>
      <c r="BC56" s="93"/>
      <c r="BD56" s="93"/>
      <c r="BE56" s="93"/>
      <c r="BF56" s="93"/>
      <c r="BG56" s="93"/>
      <c r="BH56" s="93">
        <f t="shared" ref="BH56:BH63" si="42">+AM56</f>
        <v>489.91596638655466</v>
      </c>
      <c r="BI56" s="93">
        <f>+AQ56</f>
        <v>490</v>
      </c>
      <c r="BJ56" s="93"/>
      <c r="BK56" s="94">
        <f t="shared" si="15"/>
        <v>3</v>
      </c>
      <c r="BM56" s="95">
        <f t="shared" si="16"/>
        <v>438.69443412885153</v>
      </c>
      <c r="BN56" s="96">
        <f t="shared" si="17"/>
        <v>490</v>
      </c>
      <c r="BO56" s="248">
        <f>(SUM(BB56:BJ56)-BN56)/(BK56-1)</f>
        <v>413.04165119327729</v>
      </c>
      <c r="BP56" s="183">
        <f t="shared" si="18"/>
        <v>432.13992807450688</v>
      </c>
      <c r="BQ56" s="184">
        <f t="shared" si="19"/>
        <v>88.791081497267825</v>
      </c>
      <c r="BR56" s="232">
        <f t="shared" si="20"/>
        <v>0.20239846824951618</v>
      </c>
      <c r="BS56" s="184"/>
      <c r="BT56" s="97"/>
      <c r="BU56" s="171">
        <f t="shared" si="23"/>
        <v>413.04165119327729</v>
      </c>
      <c r="BV56" s="175">
        <f t="shared" si="21"/>
        <v>78</v>
      </c>
      <c r="BW56" s="176">
        <f t="shared" si="22"/>
        <v>491.04165119327729</v>
      </c>
    </row>
    <row r="57" spans="1:75" s="35" customFormat="1" ht="84.95" customHeight="1" x14ac:dyDescent="0.3">
      <c r="A57" s="214">
        <v>79</v>
      </c>
      <c r="B57" s="73" t="s">
        <v>210</v>
      </c>
      <c r="C57" s="215" t="s">
        <v>18</v>
      </c>
      <c r="D57" s="206">
        <v>527</v>
      </c>
      <c r="E57" s="74">
        <f t="shared" si="26"/>
        <v>29.6174</v>
      </c>
      <c r="F57" s="75">
        <f t="shared" si="27"/>
        <v>556.61739999999998</v>
      </c>
      <c r="G57" s="74">
        <f t="shared" si="28"/>
        <v>105.757306</v>
      </c>
      <c r="H57" s="76">
        <f t="shared" si="29"/>
        <v>662.37470599999995</v>
      </c>
      <c r="I57" s="77" t="s">
        <v>78</v>
      </c>
      <c r="J57" s="78" t="s">
        <v>78</v>
      </c>
      <c r="K57" s="79" t="s">
        <v>78</v>
      </c>
      <c r="L57" s="80"/>
      <c r="M57" s="81">
        <f t="shared" si="30"/>
        <v>0</v>
      </c>
      <c r="N57" s="82"/>
      <c r="O57" s="83">
        <f t="shared" si="31"/>
        <v>0</v>
      </c>
      <c r="P57" s="83">
        <f t="shared" si="32"/>
        <v>0</v>
      </c>
      <c r="Q57" s="100" t="s">
        <v>78</v>
      </c>
      <c r="R57" s="80"/>
      <c r="S57" s="81">
        <f t="shared" si="33"/>
        <v>0</v>
      </c>
      <c r="T57" s="82"/>
      <c r="U57" s="83">
        <f t="shared" si="34"/>
        <v>0</v>
      </c>
      <c r="V57" s="83">
        <f t="shared" si="35"/>
        <v>0</v>
      </c>
      <c r="W57" s="100" t="s">
        <v>78</v>
      </c>
      <c r="X57" s="80"/>
      <c r="Y57" s="81">
        <f t="shared" si="36"/>
        <v>0</v>
      </c>
      <c r="Z57" s="82"/>
      <c r="AA57" s="83">
        <f t="shared" si="37"/>
        <v>0</v>
      </c>
      <c r="AB57" s="83">
        <f t="shared" si="38"/>
        <v>0</v>
      </c>
      <c r="AC57" s="100" t="s">
        <v>78</v>
      </c>
      <c r="AD57" s="85" t="e">
        <f t="shared" si="13"/>
        <v>#DIV/0!</v>
      </c>
      <c r="AE57" s="86"/>
      <c r="AF57" s="87"/>
      <c r="AG57" s="88"/>
      <c r="AH57" s="89" t="s">
        <v>78</v>
      </c>
      <c r="AI57" s="86"/>
      <c r="AJ57" s="87"/>
      <c r="AK57" s="88"/>
      <c r="AL57" s="89" t="s">
        <v>78</v>
      </c>
      <c r="AM57" s="86">
        <v>615.96638655462186</v>
      </c>
      <c r="AN57" s="87">
        <f t="shared" si="40"/>
        <v>117.03361344537815</v>
      </c>
      <c r="AO57" s="90">
        <f t="shared" si="41"/>
        <v>733</v>
      </c>
      <c r="AP57" s="91" t="s">
        <v>211</v>
      </c>
      <c r="AQ57" s="86"/>
      <c r="AR57" s="87"/>
      <c r="AS57" s="90"/>
      <c r="AT57" s="91" t="s">
        <v>78</v>
      </c>
      <c r="AU57" s="86"/>
      <c r="AV57" s="87"/>
      <c r="AW57" s="90"/>
      <c r="AX57" s="197"/>
      <c r="AY57" s="38"/>
      <c r="AZ57" s="92"/>
      <c r="BA57" s="29"/>
      <c r="BB57" s="99">
        <f t="shared" si="39"/>
        <v>606.71296600000005</v>
      </c>
      <c r="BC57" s="93"/>
      <c r="BD57" s="93"/>
      <c r="BE57" s="93"/>
      <c r="BF57" s="93"/>
      <c r="BG57" s="93"/>
      <c r="BH57" s="93">
        <f t="shared" si="42"/>
        <v>615.96638655462186</v>
      </c>
      <c r="BI57" s="93"/>
      <c r="BJ57" s="93"/>
      <c r="BK57" s="94">
        <f t="shared" si="15"/>
        <v>2</v>
      </c>
      <c r="BM57" s="95">
        <f t="shared" si="16"/>
        <v>611.3396762773109</v>
      </c>
      <c r="BN57" s="96">
        <f t="shared" si="17"/>
        <v>615.96638655462186</v>
      </c>
      <c r="BO57" s="248">
        <f>(SUM(BB57:BJ57)-BN57)/(BK57-1)</f>
        <v>606.71296599999994</v>
      </c>
      <c r="BP57" s="183">
        <f t="shared" si="18"/>
        <v>611.32216820826739</v>
      </c>
      <c r="BQ57" s="184">
        <f t="shared" si="19"/>
        <v>6.5431564233440671</v>
      </c>
      <c r="BR57" s="232">
        <f t="shared" si="20"/>
        <v>1.0702980155300789E-2</v>
      </c>
      <c r="BS57" s="184"/>
      <c r="BT57" s="97"/>
      <c r="BU57" s="171">
        <f t="shared" si="23"/>
        <v>606.71296599999994</v>
      </c>
      <c r="BV57" s="175">
        <f t="shared" si="21"/>
        <v>115</v>
      </c>
      <c r="BW57" s="176">
        <f t="shared" si="22"/>
        <v>721.71296599999994</v>
      </c>
    </row>
    <row r="58" spans="1:75" s="35" customFormat="1" ht="84.95" customHeight="1" x14ac:dyDescent="0.3">
      <c r="A58" s="214">
        <v>80</v>
      </c>
      <c r="B58" s="73" t="s">
        <v>212</v>
      </c>
      <c r="C58" s="215" t="s">
        <v>18</v>
      </c>
      <c r="D58" s="206"/>
      <c r="E58" s="74"/>
      <c r="F58" s="75"/>
      <c r="G58" s="74"/>
      <c r="H58" s="76"/>
      <c r="I58" s="77" t="s">
        <v>78</v>
      </c>
      <c r="J58" s="78" t="s">
        <v>78</v>
      </c>
      <c r="K58" s="79" t="s">
        <v>78</v>
      </c>
      <c r="L58" s="80"/>
      <c r="M58" s="81">
        <f t="shared" si="30"/>
        <v>0</v>
      </c>
      <c r="N58" s="82"/>
      <c r="O58" s="83">
        <f t="shared" si="31"/>
        <v>0</v>
      </c>
      <c r="P58" s="83">
        <f t="shared" si="32"/>
        <v>0</v>
      </c>
      <c r="Q58" s="100" t="s">
        <v>78</v>
      </c>
      <c r="R58" s="80"/>
      <c r="S58" s="81">
        <f t="shared" si="33"/>
        <v>0</v>
      </c>
      <c r="T58" s="82"/>
      <c r="U58" s="83">
        <f t="shared" si="34"/>
        <v>0</v>
      </c>
      <c r="V58" s="83">
        <f t="shared" si="35"/>
        <v>0</v>
      </c>
      <c r="W58" s="100" t="s">
        <v>78</v>
      </c>
      <c r="X58" s="80"/>
      <c r="Y58" s="81">
        <f t="shared" si="36"/>
        <v>0</v>
      </c>
      <c r="Z58" s="82"/>
      <c r="AA58" s="83">
        <f t="shared" si="37"/>
        <v>0</v>
      </c>
      <c r="AB58" s="83">
        <f t="shared" si="38"/>
        <v>0</v>
      </c>
      <c r="AC58" s="100" t="s">
        <v>78</v>
      </c>
      <c r="AD58" s="85" t="e">
        <f t="shared" si="13"/>
        <v>#DIV/0!</v>
      </c>
      <c r="AE58" s="86"/>
      <c r="AF58" s="87"/>
      <c r="AG58" s="88"/>
      <c r="AH58" s="89" t="s">
        <v>78</v>
      </c>
      <c r="AI58" s="86"/>
      <c r="AJ58" s="87"/>
      <c r="AK58" s="88"/>
      <c r="AL58" s="89" t="s">
        <v>78</v>
      </c>
      <c r="AM58" s="86">
        <v>987.39495798319331</v>
      </c>
      <c r="AN58" s="87">
        <f t="shared" si="40"/>
        <v>187.60504201680672</v>
      </c>
      <c r="AO58" s="90">
        <f t="shared" si="41"/>
        <v>1175</v>
      </c>
      <c r="AP58" s="91" t="s">
        <v>213</v>
      </c>
      <c r="AQ58" s="86"/>
      <c r="AR58" s="87"/>
      <c r="AS58" s="90"/>
      <c r="AT58" s="91" t="s">
        <v>78</v>
      </c>
      <c r="AU58" s="86"/>
      <c r="AV58" s="87"/>
      <c r="AW58" s="90"/>
      <c r="AX58" s="197"/>
      <c r="AY58" s="38"/>
      <c r="AZ58" s="92"/>
      <c r="BA58" s="29"/>
      <c r="BB58" s="99"/>
      <c r="BC58" s="93"/>
      <c r="BD58" s="93"/>
      <c r="BE58" s="93"/>
      <c r="BF58" s="93"/>
      <c r="BG58" s="93"/>
      <c r="BH58" s="93">
        <f t="shared" si="42"/>
        <v>987.39495798319331</v>
      </c>
      <c r="BI58" s="93"/>
      <c r="BJ58" s="93"/>
      <c r="BK58" s="94">
        <f t="shared" si="15"/>
        <v>1</v>
      </c>
      <c r="BM58" s="95">
        <f t="shared" si="16"/>
        <v>987.39495798319331</v>
      </c>
      <c r="BN58" s="96">
        <f t="shared" si="17"/>
        <v>987.39495798319331</v>
      </c>
      <c r="BO58" s="248">
        <f>+BM58</f>
        <v>987.39495798319331</v>
      </c>
      <c r="BP58" s="183">
        <f t="shared" si="18"/>
        <v>987.39495798319331</v>
      </c>
      <c r="BQ58" s="184">
        <f t="shared" si="19"/>
        <v>0</v>
      </c>
      <c r="BR58" s="232">
        <f t="shared" si="20"/>
        <v>0</v>
      </c>
      <c r="BS58" s="184"/>
      <c r="BT58" s="97"/>
      <c r="BU58" s="171">
        <f t="shared" si="23"/>
        <v>987.39495798319331</v>
      </c>
      <c r="BV58" s="175">
        <f t="shared" si="21"/>
        <v>188</v>
      </c>
      <c r="BW58" s="176">
        <f t="shared" si="22"/>
        <v>1175.3949579831933</v>
      </c>
    </row>
    <row r="59" spans="1:75" s="35" customFormat="1" ht="84.95" customHeight="1" x14ac:dyDescent="0.3">
      <c r="A59" s="214">
        <v>81</v>
      </c>
      <c r="B59" s="104" t="s">
        <v>1450</v>
      </c>
      <c r="C59" s="217" t="s">
        <v>18</v>
      </c>
      <c r="D59" s="206">
        <v>142</v>
      </c>
      <c r="E59" s="74">
        <f t="shared" ref="E59:E67" si="43">+D59*0.0562</f>
        <v>7.9804000000000004</v>
      </c>
      <c r="F59" s="75">
        <f t="shared" ref="F59:F67" si="44">+E59+D59</f>
        <v>149.9804</v>
      </c>
      <c r="G59" s="74">
        <f t="shared" ref="G59:G67" si="45">+F59*0.19</f>
        <v>28.496276000000002</v>
      </c>
      <c r="H59" s="76">
        <f t="shared" ref="H59:H67" si="46">+G59+F59</f>
        <v>178.476676</v>
      </c>
      <c r="I59" s="105"/>
      <c r="J59" s="106"/>
      <c r="K59" s="107"/>
      <c r="L59" s="80"/>
      <c r="M59" s="81">
        <f t="shared" si="30"/>
        <v>0</v>
      </c>
      <c r="N59" s="82"/>
      <c r="O59" s="83">
        <f t="shared" si="31"/>
        <v>0</v>
      </c>
      <c r="P59" s="83">
        <f t="shared" si="32"/>
        <v>0</v>
      </c>
      <c r="Q59" s="108"/>
      <c r="R59" s="80"/>
      <c r="S59" s="81">
        <f t="shared" si="33"/>
        <v>0</v>
      </c>
      <c r="T59" s="82"/>
      <c r="U59" s="83">
        <f t="shared" si="34"/>
        <v>0</v>
      </c>
      <c r="V59" s="83">
        <f t="shared" si="35"/>
        <v>0</v>
      </c>
      <c r="W59" s="109"/>
      <c r="X59" s="80"/>
      <c r="Y59" s="81">
        <f t="shared" si="36"/>
        <v>0</v>
      </c>
      <c r="Z59" s="82"/>
      <c r="AA59" s="83">
        <f t="shared" si="37"/>
        <v>0</v>
      </c>
      <c r="AB59" s="83">
        <f t="shared" si="38"/>
        <v>0</v>
      </c>
      <c r="AC59" s="109"/>
      <c r="AD59" s="85" t="e">
        <f t="shared" si="13"/>
        <v>#DIV/0!</v>
      </c>
      <c r="AE59" s="86"/>
      <c r="AF59" s="87"/>
      <c r="AG59" s="88"/>
      <c r="AH59" s="114"/>
      <c r="AI59" s="86"/>
      <c r="AJ59" s="87"/>
      <c r="AK59" s="88"/>
      <c r="AL59" s="114"/>
      <c r="AM59" s="86">
        <v>344.53781512605042</v>
      </c>
      <c r="AN59" s="87">
        <f t="shared" si="40"/>
        <v>65.462184873949582</v>
      </c>
      <c r="AO59" s="90">
        <f t="shared" si="41"/>
        <v>410</v>
      </c>
      <c r="AP59" s="91" t="s">
        <v>214</v>
      </c>
      <c r="AQ59" s="113">
        <v>490.19</v>
      </c>
      <c r="AR59" s="111">
        <v>93.14</v>
      </c>
      <c r="AS59" s="112">
        <v>583.33000000000004</v>
      </c>
      <c r="AT59" s="91" t="s">
        <v>215</v>
      </c>
      <c r="AU59" s="86"/>
      <c r="AV59" s="87"/>
      <c r="AW59" s="90"/>
      <c r="AX59" s="197"/>
      <c r="AY59" s="38"/>
      <c r="AZ59" s="92"/>
      <c r="BA59" s="29"/>
      <c r="BB59" s="99">
        <f t="shared" ref="BB59:BB67" si="47">+F59*1.09</f>
        <v>163.47863600000002</v>
      </c>
      <c r="BC59" s="93"/>
      <c r="BD59" s="93"/>
      <c r="BE59" s="93"/>
      <c r="BF59" s="93"/>
      <c r="BG59" s="93"/>
      <c r="BH59" s="93">
        <f t="shared" si="42"/>
        <v>344.53781512605042</v>
      </c>
      <c r="BI59" s="93">
        <f>+AQ59</f>
        <v>490.19</v>
      </c>
      <c r="BJ59" s="93"/>
      <c r="BK59" s="94">
        <f t="shared" si="15"/>
        <v>3</v>
      </c>
      <c r="BM59" s="95">
        <f t="shared" si="16"/>
        <v>332.73548370868349</v>
      </c>
      <c r="BN59" s="96">
        <f t="shared" si="17"/>
        <v>490.19</v>
      </c>
      <c r="BO59" s="248">
        <f t="shared" ref="BO59:BO69" si="48">(SUM(BB59:BJ59)-BN59)/(BK59-1)</f>
        <v>254.00822556302526</v>
      </c>
      <c r="BP59" s="183">
        <f t="shared" si="18"/>
        <v>302.24151397406905</v>
      </c>
      <c r="BQ59" s="184">
        <f t="shared" si="19"/>
        <v>163.67513589989508</v>
      </c>
      <c r="BR59" s="232">
        <f t="shared" si="20"/>
        <v>0.49190766814397202</v>
      </c>
      <c r="BS59" s="184"/>
      <c r="BT59" s="97"/>
      <c r="BU59" s="171">
        <f t="shared" si="23"/>
        <v>254.00822556302526</v>
      </c>
      <c r="BV59" s="175">
        <f t="shared" si="21"/>
        <v>48</v>
      </c>
      <c r="BW59" s="176">
        <f t="shared" si="22"/>
        <v>302.00822556302523</v>
      </c>
    </row>
    <row r="60" spans="1:75" s="35" customFormat="1" ht="84.95" customHeight="1" x14ac:dyDescent="0.3">
      <c r="A60" s="214">
        <v>82</v>
      </c>
      <c r="B60" s="104" t="s">
        <v>216</v>
      </c>
      <c r="C60" s="217" t="s">
        <v>18</v>
      </c>
      <c r="D60" s="206">
        <v>198</v>
      </c>
      <c r="E60" s="74">
        <f t="shared" si="43"/>
        <v>11.127599999999999</v>
      </c>
      <c r="F60" s="75">
        <f t="shared" si="44"/>
        <v>209.1276</v>
      </c>
      <c r="G60" s="74">
        <f t="shared" si="45"/>
        <v>39.734244000000004</v>
      </c>
      <c r="H60" s="76">
        <f t="shared" si="46"/>
        <v>248.86184400000002</v>
      </c>
      <c r="I60" s="105"/>
      <c r="J60" s="106"/>
      <c r="K60" s="107"/>
      <c r="L60" s="80"/>
      <c r="M60" s="81">
        <f t="shared" si="30"/>
        <v>0</v>
      </c>
      <c r="N60" s="82"/>
      <c r="O60" s="83">
        <f t="shared" si="31"/>
        <v>0</v>
      </c>
      <c r="P60" s="83">
        <f t="shared" si="32"/>
        <v>0</v>
      </c>
      <c r="Q60" s="108"/>
      <c r="R60" s="80"/>
      <c r="S60" s="81">
        <f t="shared" si="33"/>
        <v>0</v>
      </c>
      <c r="T60" s="82"/>
      <c r="U60" s="83">
        <f t="shared" si="34"/>
        <v>0</v>
      </c>
      <c r="V60" s="83">
        <f t="shared" si="35"/>
        <v>0</v>
      </c>
      <c r="W60" s="109"/>
      <c r="X60" s="80"/>
      <c r="Y60" s="81">
        <f t="shared" si="36"/>
        <v>0</v>
      </c>
      <c r="Z60" s="82"/>
      <c r="AA60" s="83">
        <f t="shared" si="37"/>
        <v>0</v>
      </c>
      <c r="AB60" s="83">
        <f t="shared" si="38"/>
        <v>0</v>
      </c>
      <c r="AC60" s="109"/>
      <c r="AD60" s="85" t="e">
        <f t="shared" si="13"/>
        <v>#DIV/0!</v>
      </c>
      <c r="AE60" s="113">
        <v>170.45</v>
      </c>
      <c r="AF60" s="111">
        <v>32.39</v>
      </c>
      <c r="AG60" s="115">
        <v>202.83</v>
      </c>
      <c r="AH60" s="114" t="s">
        <v>217</v>
      </c>
      <c r="AI60" s="86"/>
      <c r="AJ60" s="87"/>
      <c r="AK60" s="88"/>
      <c r="AL60" s="114"/>
      <c r="AM60" s="86">
        <v>178.1512605042017</v>
      </c>
      <c r="AN60" s="87">
        <f t="shared" si="40"/>
        <v>33.848739495798327</v>
      </c>
      <c r="AO60" s="90">
        <f t="shared" si="41"/>
        <v>212.00000000000003</v>
      </c>
      <c r="AP60" s="91" t="s">
        <v>218</v>
      </c>
      <c r="AQ60" s="113">
        <v>191.6</v>
      </c>
      <c r="AR60" s="111">
        <v>36.4</v>
      </c>
      <c r="AS60" s="112">
        <v>228</v>
      </c>
      <c r="AT60" s="91" t="s">
        <v>219</v>
      </c>
      <c r="AU60" s="86"/>
      <c r="AV60" s="87"/>
      <c r="AW60" s="90"/>
      <c r="AX60" s="197"/>
      <c r="AY60" s="38"/>
      <c r="AZ60" s="92"/>
      <c r="BA60" s="29"/>
      <c r="BB60" s="99">
        <f t="shared" si="47"/>
        <v>227.94908400000003</v>
      </c>
      <c r="BC60" s="93"/>
      <c r="BD60" s="93"/>
      <c r="BE60" s="93"/>
      <c r="BF60" s="93">
        <f>+AE60</f>
        <v>170.45</v>
      </c>
      <c r="BG60" s="93"/>
      <c r="BH60" s="93">
        <f t="shared" si="42"/>
        <v>178.1512605042017</v>
      </c>
      <c r="BI60" s="93">
        <f>+AQ60</f>
        <v>191.6</v>
      </c>
      <c r="BJ60" s="93"/>
      <c r="BK60" s="94">
        <f t="shared" si="15"/>
        <v>4</v>
      </c>
      <c r="BM60" s="95">
        <f t="shared" si="16"/>
        <v>192.03758612605043</v>
      </c>
      <c r="BN60" s="96">
        <f t="shared" si="17"/>
        <v>227.94908400000003</v>
      </c>
      <c r="BO60" s="248">
        <f t="shared" si="48"/>
        <v>180.06708683473389</v>
      </c>
      <c r="BP60" s="183">
        <f t="shared" si="18"/>
        <v>190.8335877550978</v>
      </c>
      <c r="BQ60" s="184">
        <f t="shared" si="19"/>
        <v>25.486474028355151</v>
      </c>
      <c r="BR60" s="232">
        <f t="shared" si="20"/>
        <v>0.13271607159041374</v>
      </c>
      <c r="BS60" s="184"/>
      <c r="BT60" s="97"/>
      <c r="BU60" s="171">
        <f t="shared" si="23"/>
        <v>180.06708683473389</v>
      </c>
      <c r="BV60" s="175">
        <f t="shared" si="21"/>
        <v>34</v>
      </c>
      <c r="BW60" s="176">
        <f t="shared" si="22"/>
        <v>214.06708683473389</v>
      </c>
    </row>
    <row r="61" spans="1:75" s="35" customFormat="1" ht="84.95" customHeight="1" x14ac:dyDescent="0.3">
      <c r="A61" s="214">
        <v>83</v>
      </c>
      <c r="B61" s="104" t="s">
        <v>220</v>
      </c>
      <c r="C61" s="217" t="s">
        <v>18</v>
      </c>
      <c r="D61" s="206">
        <v>43355</v>
      </c>
      <c r="E61" s="74">
        <f t="shared" si="43"/>
        <v>2436.5509999999999</v>
      </c>
      <c r="F61" s="75">
        <f t="shared" si="44"/>
        <v>45791.550999999999</v>
      </c>
      <c r="G61" s="74">
        <f t="shared" si="45"/>
        <v>8700.3946899999992</v>
      </c>
      <c r="H61" s="76">
        <f t="shared" si="46"/>
        <v>54491.94569</v>
      </c>
      <c r="I61" s="105"/>
      <c r="J61" s="106"/>
      <c r="K61" s="107"/>
      <c r="L61" s="80"/>
      <c r="M61" s="81">
        <f t="shared" si="30"/>
        <v>0</v>
      </c>
      <c r="N61" s="82"/>
      <c r="O61" s="83">
        <f t="shared" si="31"/>
        <v>0</v>
      </c>
      <c r="P61" s="83">
        <f t="shared" si="32"/>
        <v>0</v>
      </c>
      <c r="Q61" s="108"/>
      <c r="R61" s="80"/>
      <c r="S61" s="81">
        <f t="shared" si="33"/>
        <v>0</v>
      </c>
      <c r="T61" s="82"/>
      <c r="U61" s="83">
        <f t="shared" si="34"/>
        <v>0</v>
      </c>
      <c r="V61" s="83">
        <f t="shared" si="35"/>
        <v>0</v>
      </c>
      <c r="W61" s="109"/>
      <c r="X61" s="80"/>
      <c r="Y61" s="81">
        <f t="shared" si="36"/>
        <v>0</v>
      </c>
      <c r="Z61" s="82"/>
      <c r="AA61" s="83">
        <f t="shared" si="37"/>
        <v>0</v>
      </c>
      <c r="AB61" s="83">
        <f t="shared" si="38"/>
        <v>0</v>
      </c>
      <c r="AC61" s="109"/>
      <c r="AD61" s="85" t="e">
        <f t="shared" si="13"/>
        <v>#DIV/0!</v>
      </c>
      <c r="AE61" s="113">
        <v>45724.07</v>
      </c>
      <c r="AF61" s="111">
        <v>8687.57</v>
      </c>
      <c r="AG61" s="115">
        <v>54411.64</v>
      </c>
      <c r="AH61" s="114" t="s">
        <v>221</v>
      </c>
      <c r="AI61" s="113">
        <v>39072.269999999997</v>
      </c>
      <c r="AJ61" s="111">
        <v>7423.73</v>
      </c>
      <c r="AK61" s="115">
        <v>46496</v>
      </c>
      <c r="AL61" s="114" t="s">
        <v>222</v>
      </c>
      <c r="AM61" s="86">
        <v>39411.764705882357</v>
      </c>
      <c r="AN61" s="87">
        <f t="shared" si="40"/>
        <v>7488.2352941176478</v>
      </c>
      <c r="AO61" s="90">
        <f t="shared" si="41"/>
        <v>46900.000000000007</v>
      </c>
      <c r="AP61" s="91" t="s">
        <v>223</v>
      </c>
      <c r="AQ61" s="86"/>
      <c r="AR61" s="87"/>
      <c r="AS61" s="90"/>
      <c r="AT61" s="91"/>
      <c r="AU61" s="86"/>
      <c r="AV61" s="87"/>
      <c r="AW61" s="90"/>
      <c r="AX61" s="197"/>
      <c r="AY61" s="38"/>
      <c r="AZ61" s="92"/>
      <c r="BA61" s="29"/>
      <c r="BB61" s="99">
        <f t="shared" si="47"/>
        <v>49912.790590000004</v>
      </c>
      <c r="BC61" s="93"/>
      <c r="BD61" s="93"/>
      <c r="BE61" s="93"/>
      <c r="BF61" s="93">
        <f>+AE61</f>
        <v>45724.07</v>
      </c>
      <c r="BG61" s="93">
        <f>+AI61</f>
        <v>39072.269999999997</v>
      </c>
      <c r="BH61" s="93">
        <f t="shared" si="42"/>
        <v>39411.764705882357</v>
      </c>
      <c r="BI61" s="93"/>
      <c r="BJ61" s="93"/>
      <c r="BK61" s="94">
        <f t="shared" si="15"/>
        <v>4</v>
      </c>
      <c r="BM61" s="95">
        <f t="shared" si="16"/>
        <v>43530.223823970584</v>
      </c>
      <c r="BN61" s="96">
        <f t="shared" si="17"/>
        <v>49912.790590000004</v>
      </c>
      <c r="BO61" s="248">
        <f t="shared" si="48"/>
        <v>41402.701568627446</v>
      </c>
      <c r="BP61" s="183">
        <f t="shared" si="18"/>
        <v>43297.499345301636</v>
      </c>
      <c r="BQ61" s="184">
        <f t="shared" si="19"/>
        <v>5240.3936674936631</v>
      </c>
      <c r="BR61" s="232">
        <f t="shared" si="20"/>
        <v>0.12038517625558268</v>
      </c>
      <c r="BS61" s="184"/>
      <c r="BT61" s="97"/>
      <c r="BU61" s="171">
        <f t="shared" si="23"/>
        <v>41402.701568627446</v>
      </c>
      <c r="BV61" s="175">
        <f t="shared" si="21"/>
        <v>7867</v>
      </c>
      <c r="BW61" s="176">
        <f t="shared" si="22"/>
        <v>49269.701568627446</v>
      </c>
    </row>
    <row r="62" spans="1:75" s="35" customFormat="1" ht="84.95" customHeight="1" x14ac:dyDescent="0.3">
      <c r="A62" s="214">
        <v>84</v>
      </c>
      <c r="B62" s="104" t="s">
        <v>224</v>
      </c>
      <c r="C62" s="217" t="s">
        <v>18</v>
      </c>
      <c r="D62" s="206">
        <v>15555</v>
      </c>
      <c r="E62" s="74">
        <f t="shared" si="43"/>
        <v>874.19100000000003</v>
      </c>
      <c r="F62" s="75">
        <f t="shared" si="44"/>
        <v>16429.190999999999</v>
      </c>
      <c r="G62" s="74">
        <f t="shared" si="45"/>
        <v>3121.5462899999998</v>
      </c>
      <c r="H62" s="76">
        <f t="shared" si="46"/>
        <v>19550.737289999997</v>
      </c>
      <c r="I62" s="105"/>
      <c r="J62" s="106"/>
      <c r="K62" s="107"/>
      <c r="L62" s="80"/>
      <c r="M62" s="81">
        <f t="shared" si="30"/>
        <v>0</v>
      </c>
      <c r="N62" s="82"/>
      <c r="O62" s="83">
        <f t="shared" si="31"/>
        <v>0</v>
      </c>
      <c r="P62" s="83">
        <f t="shared" si="32"/>
        <v>0</v>
      </c>
      <c r="Q62" s="108"/>
      <c r="R62" s="80"/>
      <c r="S62" s="81">
        <f t="shared" si="33"/>
        <v>0</v>
      </c>
      <c r="T62" s="82"/>
      <c r="U62" s="83">
        <f t="shared" si="34"/>
        <v>0</v>
      </c>
      <c r="V62" s="83">
        <f t="shared" si="35"/>
        <v>0</v>
      </c>
      <c r="W62" s="109"/>
      <c r="X62" s="80"/>
      <c r="Y62" s="81">
        <f t="shared" si="36"/>
        <v>0</v>
      </c>
      <c r="Z62" s="82"/>
      <c r="AA62" s="83">
        <f t="shared" si="37"/>
        <v>0</v>
      </c>
      <c r="AB62" s="83">
        <f t="shared" si="38"/>
        <v>0</v>
      </c>
      <c r="AC62" s="109"/>
      <c r="AD62" s="85" t="e">
        <f t="shared" si="13"/>
        <v>#DIV/0!</v>
      </c>
      <c r="AE62" s="113">
        <v>64579.18</v>
      </c>
      <c r="AF62" s="111">
        <v>12270.04</v>
      </c>
      <c r="AG62" s="115">
        <v>76849.23</v>
      </c>
      <c r="AH62" s="114" t="s">
        <v>225</v>
      </c>
      <c r="AI62" s="86"/>
      <c r="AJ62" s="87"/>
      <c r="AK62" s="88"/>
      <c r="AL62" s="114"/>
      <c r="AM62" s="86">
        <v>20084.033613445379</v>
      </c>
      <c r="AN62" s="87">
        <f t="shared" si="40"/>
        <v>3815.9663865546222</v>
      </c>
      <c r="AO62" s="90">
        <f t="shared" si="41"/>
        <v>23900</v>
      </c>
      <c r="AP62" s="91" t="s">
        <v>226</v>
      </c>
      <c r="AQ62" s="86"/>
      <c r="AR62" s="87"/>
      <c r="AS62" s="90"/>
      <c r="AT62" s="91"/>
      <c r="AU62" s="86"/>
      <c r="AV62" s="87"/>
      <c r="AW62" s="90"/>
      <c r="AX62" s="197"/>
      <c r="AY62" s="38"/>
      <c r="AZ62" s="92"/>
      <c r="BA62" s="29"/>
      <c r="BB62" s="99">
        <f t="shared" si="47"/>
        <v>17907.818190000002</v>
      </c>
      <c r="BC62" s="93"/>
      <c r="BD62" s="93"/>
      <c r="BE62" s="93"/>
      <c r="BF62" s="93">
        <f>+AE62</f>
        <v>64579.18</v>
      </c>
      <c r="BG62" s="93"/>
      <c r="BH62" s="93">
        <f t="shared" si="42"/>
        <v>20084.033613445379</v>
      </c>
      <c r="BI62" s="93"/>
      <c r="BJ62" s="93"/>
      <c r="BK62" s="94">
        <f t="shared" si="15"/>
        <v>3</v>
      </c>
      <c r="BM62" s="95">
        <f t="shared" si="16"/>
        <v>34190.343934481796</v>
      </c>
      <c r="BN62" s="96">
        <f t="shared" si="17"/>
        <v>64579.18</v>
      </c>
      <c r="BO62" s="248">
        <f t="shared" si="48"/>
        <v>18995.92590172269</v>
      </c>
      <c r="BP62" s="183">
        <f t="shared" si="18"/>
        <v>28531.769978491797</v>
      </c>
      <c r="BQ62" s="184">
        <f t="shared" si="19"/>
        <v>26339.98854318307</v>
      </c>
      <c r="BR62" s="232">
        <f t="shared" si="20"/>
        <v>0.77039261709849449</v>
      </c>
      <c r="BS62" s="184"/>
      <c r="BT62" s="97"/>
      <c r="BU62" s="171">
        <f t="shared" si="23"/>
        <v>18995.92590172269</v>
      </c>
      <c r="BV62" s="175">
        <f t="shared" si="21"/>
        <v>3609</v>
      </c>
      <c r="BW62" s="176">
        <f t="shared" si="22"/>
        <v>22604.92590172269</v>
      </c>
    </row>
    <row r="63" spans="1:75" s="35" customFormat="1" ht="84.95" customHeight="1" x14ac:dyDescent="0.3">
      <c r="A63" s="214">
        <v>85</v>
      </c>
      <c r="B63" s="104" t="s">
        <v>227</v>
      </c>
      <c r="C63" s="217" t="s">
        <v>18</v>
      </c>
      <c r="D63" s="206">
        <v>28652</v>
      </c>
      <c r="E63" s="74">
        <f t="shared" si="43"/>
        <v>1610.2424000000001</v>
      </c>
      <c r="F63" s="75">
        <f t="shared" si="44"/>
        <v>30262.242399999999</v>
      </c>
      <c r="G63" s="74">
        <f t="shared" si="45"/>
        <v>5749.8260559999999</v>
      </c>
      <c r="H63" s="76">
        <f t="shared" si="46"/>
        <v>36012.068456000001</v>
      </c>
      <c r="I63" s="105"/>
      <c r="J63" s="106"/>
      <c r="K63" s="107"/>
      <c r="L63" s="80"/>
      <c r="M63" s="81">
        <f t="shared" si="30"/>
        <v>0</v>
      </c>
      <c r="N63" s="82"/>
      <c r="O63" s="83">
        <f t="shared" si="31"/>
        <v>0</v>
      </c>
      <c r="P63" s="83">
        <f t="shared" si="32"/>
        <v>0</v>
      </c>
      <c r="Q63" s="108"/>
      <c r="R63" s="80"/>
      <c r="S63" s="81">
        <f t="shared" si="33"/>
        <v>0</v>
      </c>
      <c r="T63" s="82"/>
      <c r="U63" s="83">
        <f t="shared" si="34"/>
        <v>0</v>
      </c>
      <c r="V63" s="83">
        <f t="shared" si="35"/>
        <v>0</v>
      </c>
      <c r="W63" s="109"/>
      <c r="X63" s="80"/>
      <c r="Y63" s="81">
        <f t="shared" si="36"/>
        <v>0</v>
      </c>
      <c r="Z63" s="82"/>
      <c r="AA63" s="83">
        <f t="shared" si="37"/>
        <v>0</v>
      </c>
      <c r="AB63" s="83">
        <f t="shared" si="38"/>
        <v>0</v>
      </c>
      <c r="AC63" s="109"/>
      <c r="AD63" s="85" t="e">
        <f t="shared" si="13"/>
        <v>#DIV/0!</v>
      </c>
      <c r="AE63" s="86"/>
      <c r="AF63" s="87"/>
      <c r="AG63" s="88"/>
      <c r="AH63" s="114"/>
      <c r="AI63" s="86"/>
      <c r="AJ63" s="87"/>
      <c r="AK63" s="88"/>
      <c r="AL63" s="114"/>
      <c r="AM63" s="86">
        <v>25126.050420168067</v>
      </c>
      <c r="AN63" s="87">
        <f t="shared" si="40"/>
        <v>4773.9495798319331</v>
      </c>
      <c r="AO63" s="90">
        <f t="shared" si="41"/>
        <v>29900</v>
      </c>
      <c r="AP63" s="91" t="s">
        <v>228</v>
      </c>
      <c r="AQ63" s="86"/>
      <c r="AR63" s="87"/>
      <c r="AS63" s="90"/>
      <c r="AT63" s="91"/>
      <c r="AU63" s="86"/>
      <c r="AV63" s="87"/>
      <c r="AW63" s="90"/>
      <c r="AX63" s="197"/>
      <c r="AY63" s="38"/>
      <c r="AZ63" s="92"/>
      <c r="BA63" s="29"/>
      <c r="BB63" s="99">
        <f t="shared" si="47"/>
        <v>32985.844216000005</v>
      </c>
      <c r="BC63" s="93"/>
      <c r="BD63" s="93"/>
      <c r="BE63" s="93"/>
      <c r="BF63" s="93"/>
      <c r="BG63" s="93"/>
      <c r="BH63" s="93">
        <f t="shared" si="42"/>
        <v>25126.050420168067</v>
      </c>
      <c r="BI63" s="93"/>
      <c r="BJ63" s="93"/>
      <c r="BK63" s="94">
        <f t="shared" si="15"/>
        <v>2</v>
      </c>
      <c r="BM63" s="95">
        <f t="shared" si="16"/>
        <v>29055.947318084036</v>
      </c>
      <c r="BN63" s="96">
        <f t="shared" si="17"/>
        <v>32985.844216000005</v>
      </c>
      <c r="BO63" s="248">
        <f t="shared" si="48"/>
        <v>25126.050420168067</v>
      </c>
      <c r="BP63" s="183">
        <f t="shared" si="18"/>
        <v>28788.955954029065</v>
      </c>
      <c r="BQ63" s="184">
        <f t="shared" si="19"/>
        <v>5557.7134917607127</v>
      </c>
      <c r="BR63" s="232">
        <f t="shared" si="20"/>
        <v>0.19127627920434953</v>
      </c>
      <c r="BS63" s="184"/>
      <c r="BT63" s="97"/>
      <c r="BU63" s="171">
        <f t="shared" si="23"/>
        <v>25126.050420168067</v>
      </c>
      <c r="BV63" s="175">
        <f t="shared" si="21"/>
        <v>4774</v>
      </c>
      <c r="BW63" s="176">
        <f t="shared" si="22"/>
        <v>29900.050420168067</v>
      </c>
    </row>
    <row r="64" spans="1:75" s="35" customFormat="1" ht="84.95" customHeight="1" x14ac:dyDescent="0.3">
      <c r="A64" s="214">
        <v>86</v>
      </c>
      <c r="B64" s="104" t="s">
        <v>229</v>
      </c>
      <c r="C64" s="217" t="s">
        <v>18</v>
      </c>
      <c r="D64" s="206">
        <v>80233</v>
      </c>
      <c r="E64" s="74">
        <f t="shared" si="43"/>
        <v>4509.0946000000004</v>
      </c>
      <c r="F64" s="75">
        <f t="shared" si="44"/>
        <v>84742.094599999997</v>
      </c>
      <c r="G64" s="74">
        <f t="shared" si="45"/>
        <v>16100.997974</v>
      </c>
      <c r="H64" s="76">
        <f t="shared" si="46"/>
        <v>100843.09257399999</v>
      </c>
      <c r="I64" s="105"/>
      <c r="J64" s="106"/>
      <c r="K64" s="107"/>
      <c r="L64" s="80"/>
      <c r="M64" s="81">
        <f t="shared" si="30"/>
        <v>0</v>
      </c>
      <c r="N64" s="82"/>
      <c r="O64" s="83">
        <f t="shared" si="31"/>
        <v>0</v>
      </c>
      <c r="P64" s="83">
        <f t="shared" si="32"/>
        <v>0</v>
      </c>
      <c r="Q64" s="108"/>
      <c r="R64" s="80"/>
      <c r="S64" s="81">
        <f t="shared" si="33"/>
        <v>0</v>
      </c>
      <c r="T64" s="82"/>
      <c r="U64" s="83">
        <f t="shared" si="34"/>
        <v>0</v>
      </c>
      <c r="V64" s="83">
        <f t="shared" si="35"/>
        <v>0</v>
      </c>
      <c r="W64" s="109"/>
      <c r="X64" s="80"/>
      <c r="Y64" s="81">
        <f t="shared" si="36"/>
        <v>0</v>
      </c>
      <c r="Z64" s="82"/>
      <c r="AA64" s="83">
        <f t="shared" si="37"/>
        <v>0</v>
      </c>
      <c r="AB64" s="83">
        <f t="shared" si="38"/>
        <v>0</v>
      </c>
      <c r="AC64" s="109"/>
      <c r="AD64" s="85" t="e">
        <f t="shared" si="13"/>
        <v>#DIV/0!</v>
      </c>
      <c r="AE64" s="86"/>
      <c r="AF64" s="87"/>
      <c r="AG64" s="88"/>
      <c r="AH64" s="114"/>
      <c r="AI64" s="113">
        <v>63361.34</v>
      </c>
      <c r="AJ64" s="111">
        <v>12038.65</v>
      </c>
      <c r="AK64" s="115">
        <v>75400</v>
      </c>
      <c r="AL64" s="114" t="s">
        <v>230</v>
      </c>
      <c r="AM64" s="86"/>
      <c r="AN64" s="87"/>
      <c r="AO64" s="90"/>
      <c r="AP64" s="91"/>
      <c r="AQ64" s="86"/>
      <c r="AR64" s="87"/>
      <c r="AS64" s="90"/>
      <c r="AT64" s="91"/>
      <c r="AU64" s="86"/>
      <c r="AV64" s="87"/>
      <c r="AW64" s="90"/>
      <c r="AX64" s="197"/>
      <c r="AY64" s="38"/>
      <c r="AZ64" s="92"/>
      <c r="BA64" s="29"/>
      <c r="BB64" s="99">
        <f t="shared" si="47"/>
        <v>92368.883113999997</v>
      </c>
      <c r="BC64" s="93"/>
      <c r="BD64" s="93"/>
      <c r="BE64" s="93"/>
      <c r="BF64" s="93"/>
      <c r="BG64" s="93">
        <f>+AI64</f>
        <v>63361.34</v>
      </c>
      <c r="BH64" s="93"/>
      <c r="BI64" s="93"/>
      <c r="BJ64" s="93"/>
      <c r="BK64" s="94">
        <f t="shared" si="15"/>
        <v>2</v>
      </c>
      <c r="BM64" s="95">
        <f t="shared" si="16"/>
        <v>77865.111556999997</v>
      </c>
      <c r="BN64" s="96">
        <f t="shared" si="17"/>
        <v>92368.883113999997</v>
      </c>
      <c r="BO64" s="248">
        <f t="shared" si="48"/>
        <v>63361.34</v>
      </c>
      <c r="BP64" s="183">
        <f t="shared" si="18"/>
        <v>76502.393481553328</v>
      </c>
      <c r="BQ64" s="184">
        <f t="shared" si="19"/>
        <v>20511.430441470515</v>
      </c>
      <c r="BR64" s="232">
        <f t="shared" si="20"/>
        <v>0.26342260392776073</v>
      </c>
      <c r="BS64" s="184"/>
      <c r="BT64" s="97"/>
      <c r="BU64" s="171">
        <f t="shared" si="23"/>
        <v>63361.34</v>
      </c>
      <c r="BV64" s="175">
        <f t="shared" si="21"/>
        <v>12039</v>
      </c>
      <c r="BW64" s="176">
        <f t="shared" si="22"/>
        <v>75400.34</v>
      </c>
    </row>
    <row r="65" spans="1:75" s="35" customFormat="1" ht="84.95" customHeight="1" x14ac:dyDescent="0.3">
      <c r="A65" s="214">
        <v>87</v>
      </c>
      <c r="B65" s="104" t="s">
        <v>231</v>
      </c>
      <c r="C65" s="217" t="s">
        <v>18</v>
      </c>
      <c r="D65" s="206">
        <v>12267</v>
      </c>
      <c r="E65" s="74">
        <f t="shared" si="43"/>
        <v>689.40539999999999</v>
      </c>
      <c r="F65" s="75">
        <f t="shared" si="44"/>
        <v>12956.4054</v>
      </c>
      <c r="G65" s="74">
        <f t="shared" si="45"/>
        <v>2461.7170259999998</v>
      </c>
      <c r="H65" s="76">
        <f t="shared" si="46"/>
        <v>15418.122426</v>
      </c>
      <c r="I65" s="105"/>
      <c r="J65" s="106"/>
      <c r="K65" s="107"/>
      <c r="L65" s="80"/>
      <c r="M65" s="81">
        <f t="shared" si="30"/>
        <v>0</v>
      </c>
      <c r="N65" s="82"/>
      <c r="O65" s="83">
        <f t="shared" si="31"/>
        <v>0</v>
      </c>
      <c r="P65" s="83">
        <f t="shared" si="32"/>
        <v>0</v>
      </c>
      <c r="Q65" s="108"/>
      <c r="R65" s="80"/>
      <c r="S65" s="81">
        <f t="shared" si="33"/>
        <v>0</v>
      </c>
      <c r="T65" s="82"/>
      <c r="U65" s="83">
        <f t="shared" si="34"/>
        <v>0</v>
      </c>
      <c r="V65" s="83">
        <f t="shared" si="35"/>
        <v>0</v>
      </c>
      <c r="W65" s="109"/>
      <c r="X65" s="80"/>
      <c r="Y65" s="81">
        <f t="shared" si="36"/>
        <v>0</v>
      </c>
      <c r="Z65" s="82"/>
      <c r="AA65" s="83">
        <f t="shared" si="37"/>
        <v>0</v>
      </c>
      <c r="AB65" s="83">
        <f t="shared" si="38"/>
        <v>0</v>
      </c>
      <c r="AC65" s="109"/>
      <c r="AD65" s="85" t="e">
        <f t="shared" si="13"/>
        <v>#DIV/0!</v>
      </c>
      <c r="AE65" s="86"/>
      <c r="AF65" s="87"/>
      <c r="AG65" s="88"/>
      <c r="AH65" s="114"/>
      <c r="AI65" s="86"/>
      <c r="AJ65" s="87"/>
      <c r="AK65" s="88"/>
      <c r="AL65" s="114"/>
      <c r="AM65" s="86">
        <v>19243.697478991598</v>
      </c>
      <c r="AN65" s="87">
        <f t="shared" ref="AN65:AN74" si="49">+AM65*0.19</f>
        <v>3656.3025210084038</v>
      </c>
      <c r="AO65" s="90">
        <f t="shared" ref="AO65:AO74" si="50">+AN65+AM65</f>
        <v>22900.000000000004</v>
      </c>
      <c r="AP65" s="91" t="s">
        <v>232</v>
      </c>
      <c r="AQ65" s="86"/>
      <c r="AR65" s="87"/>
      <c r="AS65" s="90"/>
      <c r="AT65" s="91"/>
      <c r="AU65" s="86"/>
      <c r="AV65" s="87"/>
      <c r="AW65" s="90"/>
      <c r="AX65" s="197"/>
      <c r="AY65" s="38"/>
      <c r="AZ65" s="92"/>
      <c r="BA65" s="29"/>
      <c r="BB65" s="99">
        <f t="shared" si="47"/>
        <v>14122.481886000001</v>
      </c>
      <c r="BC65" s="93"/>
      <c r="BD65" s="93"/>
      <c r="BE65" s="93"/>
      <c r="BF65" s="93"/>
      <c r="BG65" s="93"/>
      <c r="BH65" s="93">
        <f t="shared" ref="BH65:BH74" si="51">+AM65</f>
        <v>19243.697478991598</v>
      </c>
      <c r="BI65" s="93"/>
      <c r="BJ65" s="93"/>
      <c r="BK65" s="94">
        <f t="shared" si="15"/>
        <v>2</v>
      </c>
      <c r="BM65" s="95">
        <f t="shared" si="16"/>
        <v>16683.0896824958</v>
      </c>
      <c r="BN65" s="96">
        <f t="shared" si="17"/>
        <v>19243.697478991598</v>
      </c>
      <c r="BO65" s="248">
        <f t="shared" si="48"/>
        <v>14122.481886000001</v>
      </c>
      <c r="BP65" s="183">
        <f t="shared" si="18"/>
        <v>16485.410794600259</v>
      </c>
      <c r="BQ65" s="184">
        <f t="shared" si="19"/>
        <v>3621.2462737226392</v>
      </c>
      <c r="BR65" s="232">
        <f t="shared" si="20"/>
        <v>0.21706088875864021</v>
      </c>
      <c r="BS65" s="184"/>
      <c r="BT65" s="97"/>
      <c r="BU65" s="171">
        <f t="shared" si="23"/>
        <v>14122.481886000001</v>
      </c>
      <c r="BV65" s="175">
        <f t="shared" si="21"/>
        <v>2683</v>
      </c>
      <c r="BW65" s="176">
        <f t="shared" si="22"/>
        <v>16805.481886000001</v>
      </c>
    </row>
    <row r="66" spans="1:75" s="35" customFormat="1" ht="84.95" customHeight="1" x14ac:dyDescent="0.3">
      <c r="A66" s="214">
        <v>88</v>
      </c>
      <c r="B66" s="104" t="s">
        <v>233</v>
      </c>
      <c r="C66" s="217" t="s">
        <v>18</v>
      </c>
      <c r="D66" s="206">
        <v>19296</v>
      </c>
      <c r="E66" s="74">
        <f t="shared" si="43"/>
        <v>1084.4351999999999</v>
      </c>
      <c r="F66" s="75">
        <f t="shared" si="44"/>
        <v>20380.4352</v>
      </c>
      <c r="G66" s="74">
        <f t="shared" si="45"/>
        <v>3872.2826880000002</v>
      </c>
      <c r="H66" s="76">
        <f t="shared" si="46"/>
        <v>24252.717887999999</v>
      </c>
      <c r="I66" s="105"/>
      <c r="J66" s="106"/>
      <c r="K66" s="107"/>
      <c r="L66" s="80"/>
      <c r="M66" s="81">
        <f t="shared" si="30"/>
        <v>0</v>
      </c>
      <c r="N66" s="82"/>
      <c r="O66" s="83">
        <f t="shared" si="31"/>
        <v>0</v>
      </c>
      <c r="P66" s="83">
        <f t="shared" si="32"/>
        <v>0</v>
      </c>
      <c r="Q66" s="108"/>
      <c r="R66" s="80"/>
      <c r="S66" s="81">
        <f t="shared" si="33"/>
        <v>0</v>
      </c>
      <c r="T66" s="82"/>
      <c r="U66" s="83">
        <f t="shared" si="34"/>
        <v>0</v>
      </c>
      <c r="V66" s="83">
        <f t="shared" si="35"/>
        <v>0</v>
      </c>
      <c r="W66" s="109"/>
      <c r="X66" s="80"/>
      <c r="Y66" s="81">
        <f t="shared" si="36"/>
        <v>0</v>
      </c>
      <c r="Z66" s="82"/>
      <c r="AA66" s="83">
        <f t="shared" si="37"/>
        <v>0</v>
      </c>
      <c r="AB66" s="83">
        <f t="shared" si="38"/>
        <v>0</v>
      </c>
      <c r="AC66" s="109"/>
      <c r="AD66" s="85" t="e">
        <f t="shared" si="13"/>
        <v>#DIV/0!</v>
      </c>
      <c r="AE66" s="86"/>
      <c r="AF66" s="87"/>
      <c r="AG66" s="88"/>
      <c r="AH66" s="114"/>
      <c r="AI66" s="86"/>
      <c r="AJ66" s="87"/>
      <c r="AK66" s="88"/>
      <c r="AL66" s="114"/>
      <c r="AM66" s="86">
        <v>55378.151260504201</v>
      </c>
      <c r="AN66" s="87">
        <f t="shared" si="49"/>
        <v>10521.848739495797</v>
      </c>
      <c r="AO66" s="90">
        <f t="shared" si="50"/>
        <v>65900</v>
      </c>
      <c r="AP66" s="91" t="s">
        <v>234</v>
      </c>
      <c r="AQ66" s="113">
        <v>33521.01</v>
      </c>
      <c r="AR66" s="111">
        <v>6368.99</v>
      </c>
      <c r="AS66" s="112">
        <v>39890</v>
      </c>
      <c r="AT66" s="91" t="s">
        <v>235</v>
      </c>
      <c r="AU66" s="86"/>
      <c r="AV66" s="87"/>
      <c r="AW66" s="90"/>
      <c r="AX66" s="197"/>
      <c r="AY66" s="38"/>
      <c r="AZ66" s="92"/>
      <c r="BA66" s="29"/>
      <c r="BB66" s="99">
        <f t="shared" si="47"/>
        <v>22214.674368</v>
      </c>
      <c r="BC66" s="93"/>
      <c r="BD66" s="93"/>
      <c r="BE66" s="93"/>
      <c r="BF66" s="93"/>
      <c r="BG66" s="93"/>
      <c r="BH66" s="93">
        <f t="shared" si="51"/>
        <v>55378.151260504201</v>
      </c>
      <c r="BI66" s="93">
        <f>+AQ66</f>
        <v>33521.01</v>
      </c>
      <c r="BJ66" s="93"/>
      <c r="BK66" s="94">
        <f t="shared" si="15"/>
        <v>3</v>
      </c>
      <c r="BM66" s="95">
        <f t="shared" si="16"/>
        <v>37037.945209501398</v>
      </c>
      <c r="BN66" s="96">
        <f t="shared" si="17"/>
        <v>55378.151260504201</v>
      </c>
      <c r="BO66" s="248">
        <f t="shared" si="48"/>
        <v>27867.842183999997</v>
      </c>
      <c r="BP66" s="183">
        <f t="shared" si="18"/>
        <v>34548.709791716727</v>
      </c>
      <c r="BQ66" s="184">
        <f t="shared" si="19"/>
        <v>16859.142174226661</v>
      </c>
      <c r="BR66" s="232">
        <f t="shared" si="20"/>
        <v>0.45518567725246706</v>
      </c>
      <c r="BS66" s="184"/>
      <c r="BT66" s="97"/>
      <c r="BU66" s="171">
        <f t="shared" si="23"/>
        <v>27867.842183999997</v>
      </c>
      <c r="BV66" s="175">
        <f t="shared" si="21"/>
        <v>5295</v>
      </c>
      <c r="BW66" s="176">
        <f t="shared" si="22"/>
        <v>33162.842183999994</v>
      </c>
    </row>
    <row r="67" spans="1:75" s="35" customFormat="1" ht="84.95" customHeight="1" x14ac:dyDescent="0.3">
      <c r="A67" s="214">
        <v>89</v>
      </c>
      <c r="B67" s="104" t="s">
        <v>236</v>
      </c>
      <c r="C67" s="217" t="s">
        <v>237</v>
      </c>
      <c r="D67" s="206">
        <v>35673</v>
      </c>
      <c r="E67" s="74">
        <f t="shared" si="43"/>
        <v>2004.8226</v>
      </c>
      <c r="F67" s="75">
        <f t="shared" si="44"/>
        <v>37677.8226</v>
      </c>
      <c r="G67" s="74">
        <f t="shared" si="45"/>
        <v>7158.7862939999995</v>
      </c>
      <c r="H67" s="76">
        <f t="shared" si="46"/>
        <v>44836.608893999997</v>
      </c>
      <c r="I67" s="105"/>
      <c r="J67" s="106"/>
      <c r="K67" s="107"/>
      <c r="L67" s="80"/>
      <c r="M67" s="81">
        <f t="shared" si="30"/>
        <v>0</v>
      </c>
      <c r="N67" s="82"/>
      <c r="O67" s="83">
        <f t="shared" si="31"/>
        <v>0</v>
      </c>
      <c r="P67" s="83">
        <f t="shared" si="32"/>
        <v>0</v>
      </c>
      <c r="Q67" s="108"/>
      <c r="R67" s="80"/>
      <c r="S67" s="81">
        <f t="shared" si="33"/>
        <v>0</v>
      </c>
      <c r="T67" s="82"/>
      <c r="U67" s="83">
        <f t="shared" si="34"/>
        <v>0</v>
      </c>
      <c r="V67" s="83">
        <f t="shared" si="35"/>
        <v>0</v>
      </c>
      <c r="W67" s="109"/>
      <c r="X67" s="80"/>
      <c r="Y67" s="81">
        <f t="shared" si="36"/>
        <v>0</v>
      </c>
      <c r="Z67" s="82"/>
      <c r="AA67" s="83">
        <f t="shared" si="37"/>
        <v>0</v>
      </c>
      <c r="AB67" s="83">
        <f t="shared" si="38"/>
        <v>0</v>
      </c>
      <c r="AC67" s="109"/>
      <c r="AD67" s="85" t="e">
        <f t="shared" si="13"/>
        <v>#DIV/0!</v>
      </c>
      <c r="AE67" s="113">
        <v>44831.93</v>
      </c>
      <c r="AF67" s="111">
        <v>8518.07</v>
      </c>
      <c r="AG67" s="115">
        <v>53350</v>
      </c>
      <c r="AH67" s="114" t="s">
        <v>238</v>
      </c>
      <c r="AI67" s="86"/>
      <c r="AJ67" s="87"/>
      <c r="AK67" s="88"/>
      <c r="AL67" s="114"/>
      <c r="AM67" s="86">
        <v>128487.3949579832</v>
      </c>
      <c r="AN67" s="87">
        <f t="shared" si="49"/>
        <v>24412.605042016807</v>
      </c>
      <c r="AO67" s="90">
        <f t="shared" si="50"/>
        <v>152900</v>
      </c>
      <c r="AP67" s="91" t="s">
        <v>239</v>
      </c>
      <c r="AQ67" s="113">
        <v>53747.9</v>
      </c>
      <c r="AR67" s="111">
        <v>10212.1</v>
      </c>
      <c r="AS67" s="112">
        <v>63960</v>
      </c>
      <c r="AT67" s="91" t="s">
        <v>240</v>
      </c>
      <c r="AU67" s="86"/>
      <c r="AV67" s="87"/>
      <c r="AW67" s="90"/>
      <c r="AX67" s="197"/>
      <c r="AY67" s="38"/>
      <c r="AZ67" s="92"/>
      <c r="BA67" s="29"/>
      <c r="BB67" s="99">
        <f t="shared" si="47"/>
        <v>41068.826634000005</v>
      </c>
      <c r="BC67" s="93"/>
      <c r="BD67" s="93"/>
      <c r="BE67" s="93"/>
      <c r="BF67" s="93">
        <f>+AE67</f>
        <v>44831.93</v>
      </c>
      <c r="BG67" s="93"/>
      <c r="BH67" s="93">
        <f t="shared" si="51"/>
        <v>128487.3949579832</v>
      </c>
      <c r="BI67" s="93">
        <f>+AQ67</f>
        <v>53747.9</v>
      </c>
      <c r="BJ67" s="93"/>
      <c r="BK67" s="94">
        <f t="shared" si="15"/>
        <v>4</v>
      </c>
      <c r="BM67" s="95">
        <f t="shared" si="16"/>
        <v>67034.01289799581</v>
      </c>
      <c r="BN67" s="96">
        <f t="shared" si="17"/>
        <v>128487.3949579832</v>
      </c>
      <c r="BO67" s="248">
        <f t="shared" si="48"/>
        <v>46549.55221133335</v>
      </c>
      <c r="BP67" s="183">
        <f t="shared" si="18"/>
        <v>59714.587792227117</v>
      </c>
      <c r="BQ67" s="184">
        <f t="shared" si="19"/>
        <v>41312.477313286916</v>
      </c>
      <c r="BR67" s="232">
        <f t="shared" si="20"/>
        <v>0.61629127553725904</v>
      </c>
      <c r="BS67" s="184"/>
      <c r="BT67" s="97"/>
      <c r="BU67" s="171">
        <f t="shared" si="23"/>
        <v>46549.55221133335</v>
      </c>
      <c r="BV67" s="175">
        <f t="shared" si="21"/>
        <v>8844</v>
      </c>
      <c r="BW67" s="176">
        <f t="shared" si="22"/>
        <v>55393.55221133335</v>
      </c>
    </row>
    <row r="68" spans="1:75" s="35" customFormat="1" ht="84.95" customHeight="1" x14ac:dyDescent="0.3">
      <c r="A68" s="214">
        <v>96</v>
      </c>
      <c r="B68" s="104" t="s">
        <v>255</v>
      </c>
      <c r="C68" s="217" t="s">
        <v>237</v>
      </c>
      <c r="D68" s="206"/>
      <c r="E68" s="74"/>
      <c r="F68" s="75"/>
      <c r="G68" s="74"/>
      <c r="H68" s="76"/>
      <c r="I68" s="105"/>
      <c r="J68" s="106"/>
      <c r="K68" s="107"/>
      <c r="L68" s="80"/>
      <c r="M68" s="81">
        <f t="shared" si="30"/>
        <v>0</v>
      </c>
      <c r="N68" s="82"/>
      <c r="O68" s="83">
        <f t="shared" si="31"/>
        <v>0</v>
      </c>
      <c r="P68" s="83">
        <f t="shared" si="32"/>
        <v>0</v>
      </c>
      <c r="Q68" s="108"/>
      <c r="R68" s="80"/>
      <c r="S68" s="81">
        <f t="shared" si="33"/>
        <v>0</v>
      </c>
      <c r="T68" s="82"/>
      <c r="U68" s="83">
        <f t="shared" si="34"/>
        <v>0</v>
      </c>
      <c r="V68" s="83">
        <f t="shared" si="35"/>
        <v>0</v>
      </c>
      <c r="W68" s="109"/>
      <c r="X68" s="80"/>
      <c r="Y68" s="81">
        <f t="shared" si="36"/>
        <v>0</v>
      </c>
      <c r="Z68" s="82"/>
      <c r="AA68" s="83">
        <f t="shared" si="37"/>
        <v>0</v>
      </c>
      <c r="AB68" s="83">
        <f t="shared" si="38"/>
        <v>0</v>
      </c>
      <c r="AC68" s="109"/>
      <c r="AD68" s="85" t="e">
        <f t="shared" si="13"/>
        <v>#DIV/0!</v>
      </c>
      <c r="AE68" s="86"/>
      <c r="AF68" s="87"/>
      <c r="AG68" s="88"/>
      <c r="AH68" s="114"/>
      <c r="AI68" s="113">
        <v>13738.66</v>
      </c>
      <c r="AJ68" s="111">
        <v>2610.35</v>
      </c>
      <c r="AK68" s="115">
        <v>16349</v>
      </c>
      <c r="AL68" s="114" t="s">
        <v>256</v>
      </c>
      <c r="AM68" s="86">
        <v>63781.512605042022</v>
      </c>
      <c r="AN68" s="87">
        <f t="shared" si="49"/>
        <v>12118.487394957985</v>
      </c>
      <c r="AO68" s="90">
        <f t="shared" si="50"/>
        <v>75900</v>
      </c>
      <c r="AP68" s="91" t="s">
        <v>257</v>
      </c>
      <c r="AQ68" s="86"/>
      <c r="AR68" s="87"/>
      <c r="AS68" s="90"/>
      <c r="AT68" s="91"/>
      <c r="AU68" s="86"/>
      <c r="AV68" s="87"/>
      <c r="AW68" s="90"/>
      <c r="AX68" s="197"/>
      <c r="AY68" s="38"/>
      <c r="AZ68" s="92"/>
      <c r="BA68" s="29"/>
      <c r="BB68" s="99"/>
      <c r="BC68" s="93"/>
      <c r="BD68" s="93"/>
      <c r="BE68" s="93"/>
      <c r="BF68" s="93"/>
      <c r="BG68" s="93">
        <f>+AI68</f>
        <v>13738.66</v>
      </c>
      <c r="BH68" s="93">
        <f t="shared" si="51"/>
        <v>63781.512605042022</v>
      </c>
      <c r="BI68" s="93"/>
      <c r="BJ68" s="93"/>
      <c r="BK68" s="94">
        <f t="shared" si="15"/>
        <v>2</v>
      </c>
      <c r="BM68" s="95">
        <f t="shared" si="16"/>
        <v>38760.086302521013</v>
      </c>
      <c r="BN68" s="96">
        <f t="shared" si="17"/>
        <v>63781.512605042022</v>
      </c>
      <c r="BO68" s="248">
        <f t="shared" si="48"/>
        <v>13738.660000000003</v>
      </c>
      <c r="BP68" s="183">
        <f t="shared" si="18"/>
        <v>29601.9005465255</v>
      </c>
      <c r="BQ68" s="184">
        <f t="shared" si="19"/>
        <v>35385.64042694409</v>
      </c>
      <c r="BR68" s="232">
        <f t="shared" si="20"/>
        <v>0.91294018673644073</v>
      </c>
      <c r="BS68" s="184"/>
      <c r="BT68" s="97"/>
      <c r="BU68" s="171">
        <f t="shared" si="23"/>
        <v>13738.660000000003</v>
      </c>
      <c r="BV68" s="175">
        <f t="shared" si="21"/>
        <v>2610</v>
      </c>
      <c r="BW68" s="176">
        <f t="shared" si="22"/>
        <v>16348.660000000003</v>
      </c>
    </row>
    <row r="69" spans="1:75" s="35" customFormat="1" ht="84.95" customHeight="1" x14ac:dyDescent="0.3">
      <c r="A69" s="214">
        <v>98</v>
      </c>
      <c r="B69" s="104" t="s">
        <v>261</v>
      </c>
      <c r="C69" s="217" t="s">
        <v>237</v>
      </c>
      <c r="D69" s="206">
        <v>5580</v>
      </c>
      <c r="E69" s="74">
        <f>+D69*0.0562</f>
        <v>313.596</v>
      </c>
      <c r="F69" s="75">
        <f>+E69+D69</f>
        <v>5893.5959999999995</v>
      </c>
      <c r="G69" s="74">
        <f>+F69*0.19</f>
        <v>1119.78324</v>
      </c>
      <c r="H69" s="76">
        <f>+G69+F69</f>
        <v>7013.3792399999993</v>
      </c>
      <c r="I69" s="105"/>
      <c r="J69" s="106"/>
      <c r="K69" s="107"/>
      <c r="L69" s="80"/>
      <c r="M69" s="81">
        <f t="shared" si="30"/>
        <v>0</v>
      </c>
      <c r="N69" s="82"/>
      <c r="O69" s="83">
        <f t="shared" si="31"/>
        <v>0</v>
      </c>
      <c r="P69" s="83">
        <f t="shared" si="32"/>
        <v>0</v>
      </c>
      <c r="Q69" s="108"/>
      <c r="R69" s="80"/>
      <c r="S69" s="81">
        <f t="shared" si="33"/>
        <v>0</v>
      </c>
      <c r="T69" s="82"/>
      <c r="U69" s="83">
        <f t="shared" si="34"/>
        <v>0</v>
      </c>
      <c r="V69" s="83">
        <f t="shared" si="35"/>
        <v>0</v>
      </c>
      <c r="W69" s="109"/>
      <c r="X69" s="80"/>
      <c r="Y69" s="81">
        <f t="shared" si="36"/>
        <v>0</v>
      </c>
      <c r="Z69" s="82"/>
      <c r="AA69" s="83">
        <f t="shared" si="37"/>
        <v>0</v>
      </c>
      <c r="AB69" s="83">
        <f t="shared" si="38"/>
        <v>0</v>
      </c>
      <c r="AC69" s="109"/>
      <c r="AD69" s="85" t="e">
        <f t="shared" si="13"/>
        <v>#DIV/0!</v>
      </c>
      <c r="AE69" s="86"/>
      <c r="AF69" s="87"/>
      <c r="AG69" s="88"/>
      <c r="AH69" s="114"/>
      <c r="AI69" s="86"/>
      <c r="AJ69" s="87"/>
      <c r="AK69" s="88"/>
      <c r="AL69" s="114"/>
      <c r="AM69" s="86">
        <v>27647.058823529413</v>
      </c>
      <c r="AN69" s="87">
        <f t="shared" si="49"/>
        <v>5252.9411764705883</v>
      </c>
      <c r="AO69" s="90">
        <f t="shared" si="50"/>
        <v>32900</v>
      </c>
      <c r="AP69" s="91" t="s">
        <v>262</v>
      </c>
      <c r="AQ69" s="86"/>
      <c r="AR69" s="87"/>
      <c r="AS69" s="90"/>
      <c r="AT69" s="91"/>
      <c r="AU69" s="86"/>
      <c r="AV69" s="87"/>
      <c r="AW69" s="90"/>
      <c r="AX69" s="197"/>
      <c r="AY69" s="38"/>
      <c r="AZ69" s="92"/>
      <c r="BA69" s="29"/>
      <c r="BB69" s="99">
        <f>+F69*1.09</f>
        <v>6424.0196399999995</v>
      </c>
      <c r="BC69" s="93"/>
      <c r="BD69" s="93"/>
      <c r="BE69" s="93"/>
      <c r="BF69" s="93"/>
      <c r="BG69" s="93"/>
      <c r="BH69" s="93">
        <f t="shared" si="51"/>
        <v>27647.058823529413</v>
      </c>
      <c r="BI69" s="93"/>
      <c r="BJ69" s="93"/>
      <c r="BK69" s="94">
        <f t="shared" si="15"/>
        <v>2</v>
      </c>
      <c r="BM69" s="95">
        <f t="shared" si="16"/>
        <v>17035.539231764706</v>
      </c>
      <c r="BN69" s="96">
        <f t="shared" si="17"/>
        <v>27647.058823529413</v>
      </c>
      <c r="BO69" s="248">
        <f t="shared" si="48"/>
        <v>6424.0196399999986</v>
      </c>
      <c r="BP69" s="183">
        <f t="shared" si="18"/>
        <v>13326.861928848375</v>
      </c>
      <c r="BQ69" s="184">
        <f t="shared" si="19"/>
        <v>15006.954924061461</v>
      </c>
      <c r="BR69" s="232">
        <f t="shared" si="20"/>
        <v>0.88092045223196003</v>
      </c>
      <c r="BS69" s="184"/>
      <c r="BT69" s="97"/>
      <c r="BU69" s="171">
        <f t="shared" si="23"/>
        <v>6424.0196399999986</v>
      </c>
      <c r="BV69" s="175">
        <f t="shared" si="21"/>
        <v>1221</v>
      </c>
      <c r="BW69" s="176">
        <f t="shared" si="22"/>
        <v>7645.0196399999986</v>
      </c>
    </row>
    <row r="70" spans="1:75" s="35" customFormat="1" ht="84.95" customHeight="1" x14ac:dyDescent="0.3">
      <c r="A70" s="214">
        <v>99</v>
      </c>
      <c r="B70" s="104" t="s">
        <v>263</v>
      </c>
      <c r="C70" s="217" t="s">
        <v>18</v>
      </c>
      <c r="D70" s="206"/>
      <c r="E70" s="74"/>
      <c r="F70" s="75"/>
      <c r="G70" s="74"/>
      <c r="H70" s="76"/>
      <c r="I70" s="105"/>
      <c r="J70" s="106"/>
      <c r="K70" s="107"/>
      <c r="L70" s="80"/>
      <c r="M70" s="81">
        <f t="shared" si="30"/>
        <v>0</v>
      </c>
      <c r="N70" s="82"/>
      <c r="O70" s="83">
        <f t="shared" si="31"/>
        <v>0</v>
      </c>
      <c r="P70" s="83">
        <f t="shared" si="32"/>
        <v>0</v>
      </c>
      <c r="Q70" s="108"/>
      <c r="R70" s="80"/>
      <c r="S70" s="81">
        <f t="shared" si="33"/>
        <v>0</v>
      </c>
      <c r="T70" s="82"/>
      <c r="U70" s="83">
        <f t="shared" si="34"/>
        <v>0</v>
      </c>
      <c r="V70" s="83">
        <f t="shared" si="35"/>
        <v>0</v>
      </c>
      <c r="W70" s="109"/>
      <c r="X70" s="80"/>
      <c r="Y70" s="81">
        <f t="shared" si="36"/>
        <v>0</v>
      </c>
      <c r="Z70" s="82"/>
      <c r="AA70" s="83">
        <f t="shared" si="37"/>
        <v>0</v>
      </c>
      <c r="AB70" s="83">
        <f t="shared" si="38"/>
        <v>0</v>
      </c>
      <c r="AC70" s="109"/>
      <c r="AD70" s="85" t="e">
        <f t="shared" si="13"/>
        <v>#DIV/0!</v>
      </c>
      <c r="AE70" s="86"/>
      <c r="AF70" s="87"/>
      <c r="AG70" s="88"/>
      <c r="AH70" s="114"/>
      <c r="AI70" s="86"/>
      <c r="AJ70" s="87"/>
      <c r="AK70" s="88"/>
      <c r="AL70" s="114"/>
      <c r="AM70" s="86">
        <v>10840.336134453783</v>
      </c>
      <c r="AN70" s="87">
        <f t="shared" si="49"/>
        <v>2059.6638655462189</v>
      </c>
      <c r="AO70" s="90">
        <f t="shared" si="50"/>
        <v>12900.000000000002</v>
      </c>
      <c r="AP70" s="91" t="s">
        <v>264</v>
      </c>
      <c r="AQ70" s="86"/>
      <c r="AR70" s="87"/>
      <c r="AS70" s="90"/>
      <c r="AT70" s="91"/>
      <c r="AU70" s="86"/>
      <c r="AV70" s="87"/>
      <c r="AW70" s="90"/>
      <c r="AX70" s="197"/>
      <c r="AY70" s="38"/>
      <c r="AZ70" s="92"/>
      <c r="BA70" s="29"/>
      <c r="BB70" s="99"/>
      <c r="BC70" s="93"/>
      <c r="BD70" s="93"/>
      <c r="BE70" s="93"/>
      <c r="BF70" s="93"/>
      <c r="BG70" s="93"/>
      <c r="BH70" s="93">
        <f t="shared" si="51"/>
        <v>10840.336134453783</v>
      </c>
      <c r="BI70" s="93"/>
      <c r="BJ70" s="93"/>
      <c r="BK70" s="94">
        <f t="shared" si="15"/>
        <v>1</v>
      </c>
      <c r="BM70" s="95">
        <f t="shared" si="16"/>
        <v>10840.336134453783</v>
      </c>
      <c r="BN70" s="96">
        <f t="shared" si="17"/>
        <v>10840.336134453783</v>
      </c>
      <c r="BO70" s="248">
        <f>+BM70</f>
        <v>10840.336134453783</v>
      </c>
      <c r="BP70" s="183">
        <f t="shared" si="18"/>
        <v>10840.336134453783</v>
      </c>
      <c r="BQ70" s="184">
        <f t="shared" si="19"/>
        <v>0</v>
      </c>
      <c r="BR70" s="232">
        <f t="shared" si="20"/>
        <v>0</v>
      </c>
      <c r="BS70" s="184"/>
      <c r="BT70" s="97"/>
      <c r="BU70" s="171">
        <f t="shared" si="23"/>
        <v>10840.336134453783</v>
      </c>
      <c r="BV70" s="175">
        <f t="shared" si="21"/>
        <v>2060</v>
      </c>
      <c r="BW70" s="176">
        <f t="shared" si="22"/>
        <v>12900.336134453783</v>
      </c>
    </row>
    <row r="71" spans="1:75" s="35" customFormat="1" ht="84.95" customHeight="1" x14ac:dyDescent="0.3">
      <c r="A71" s="214">
        <v>101</v>
      </c>
      <c r="B71" s="104" t="s">
        <v>266</v>
      </c>
      <c r="C71" s="217" t="s">
        <v>18</v>
      </c>
      <c r="D71" s="206">
        <v>2107</v>
      </c>
      <c r="E71" s="74">
        <f t="shared" ref="E71:E90" si="52">+D71*0.0562</f>
        <v>118.4134</v>
      </c>
      <c r="F71" s="75">
        <f t="shared" ref="F71:F90" si="53">+E71+D71</f>
        <v>2225.4133999999999</v>
      </c>
      <c r="G71" s="74">
        <f t="shared" ref="G71:G90" si="54">+F71*0.19</f>
        <v>422.82854599999996</v>
      </c>
      <c r="H71" s="76">
        <f t="shared" ref="H71:H90" si="55">+G71+F71</f>
        <v>2648.2419460000001</v>
      </c>
      <c r="I71" s="105"/>
      <c r="J71" s="106"/>
      <c r="K71" s="107"/>
      <c r="L71" s="80"/>
      <c r="M71" s="81">
        <f t="shared" si="30"/>
        <v>0</v>
      </c>
      <c r="N71" s="82"/>
      <c r="O71" s="83">
        <f t="shared" si="31"/>
        <v>0</v>
      </c>
      <c r="P71" s="83">
        <f t="shared" si="32"/>
        <v>0</v>
      </c>
      <c r="Q71" s="108"/>
      <c r="R71" s="80"/>
      <c r="S71" s="81">
        <f t="shared" si="33"/>
        <v>0</v>
      </c>
      <c r="T71" s="82"/>
      <c r="U71" s="83">
        <f t="shared" si="34"/>
        <v>0</v>
      </c>
      <c r="V71" s="83">
        <f t="shared" si="35"/>
        <v>0</v>
      </c>
      <c r="W71" s="109"/>
      <c r="X71" s="80"/>
      <c r="Y71" s="81">
        <f t="shared" si="36"/>
        <v>0</v>
      </c>
      <c r="Z71" s="82"/>
      <c r="AA71" s="83">
        <f t="shared" si="37"/>
        <v>0</v>
      </c>
      <c r="AB71" s="83">
        <f t="shared" si="38"/>
        <v>0</v>
      </c>
      <c r="AC71" s="109"/>
      <c r="AD71" s="85" t="e">
        <f t="shared" si="13"/>
        <v>#DIV/0!</v>
      </c>
      <c r="AE71" s="86"/>
      <c r="AF71" s="87"/>
      <c r="AG71" s="88"/>
      <c r="AH71" s="114"/>
      <c r="AI71" s="113">
        <v>1363.03</v>
      </c>
      <c r="AJ71" s="111">
        <v>258.98</v>
      </c>
      <c r="AK71" s="115">
        <v>1622</v>
      </c>
      <c r="AL71" s="114" t="s">
        <v>267</v>
      </c>
      <c r="AM71" s="86">
        <v>5462.1848739495799</v>
      </c>
      <c r="AN71" s="87">
        <f t="shared" si="49"/>
        <v>1037.8151260504203</v>
      </c>
      <c r="AO71" s="90">
        <f t="shared" si="50"/>
        <v>6500</v>
      </c>
      <c r="AP71" s="91" t="s">
        <v>268</v>
      </c>
      <c r="AQ71" s="86"/>
      <c r="AR71" s="87"/>
      <c r="AS71" s="90"/>
      <c r="AT71" s="91"/>
      <c r="AU71" s="86"/>
      <c r="AV71" s="87"/>
      <c r="AW71" s="90"/>
      <c r="AX71" s="197"/>
      <c r="AY71" s="38"/>
      <c r="AZ71" s="92"/>
      <c r="BA71" s="29"/>
      <c r="BB71" s="99">
        <f t="shared" ref="BB71:BB90" si="56">+F71*1.09</f>
        <v>2425.7006059999999</v>
      </c>
      <c r="BC71" s="93"/>
      <c r="BD71" s="93"/>
      <c r="BE71" s="93"/>
      <c r="BF71" s="93"/>
      <c r="BG71" s="93">
        <f>+AI71</f>
        <v>1363.03</v>
      </c>
      <c r="BH71" s="93">
        <f t="shared" si="51"/>
        <v>5462.1848739495799</v>
      </c>
      <c r="BI71" s="93"/>
      <c r="BJ71" s="93"/>
      <c r="BK71" s="94">
        <f t="shared" si="15"/>
        <v>3</v>
      </c>
      <c r="BM71" s="95">
        <f t="shared" si="16"/>
        <v>3083.6384933165268</v>
      </c>
      <c r="BN71" s="96">
        <f t="shared" si="17"/>
        <v>5462.1848739495799</v>
      </c>
      <c r="BO71" s="248">
        <f>(SUM(BB71:BJ71)-BN71)/(BK71-1)</f>
        <v>1894.3653030000005</v>
      </c>
      <c r="BP71" s="183">
        <f t="shared" si="18"/>
        <v>2623.6325009761613</v>
      </c>
      <c r="BQ71" s="184">
        <f t="shared" si="19"/>
        <v>2127.3056592391808</v>
      </c>
      <c r="BR71" s="232">
        <f t="shared" si="20"/>
        <v>0.68986869370385007</v>
      </c>
      <c r="BS71" s="184"/>
      <c r="BT71" s="97"/>
      <c r="BU71" s="171">
        <f t="shared" si="23"/>
        <v>1894.3653030000005</v>
      </c>
      <c r="BV71" s="175">
        <f t="shared" si="21"/>
        <v>360</v>
      </c>
      <c r="BW71" s="176">
        <f t="shared" si="22"/>
        <v>2254.3653030000005</v>
      </c>
    </row>
    <row r="72" spans="1:75" s="35" customFormat="1" ht="84.95" customHeight="1" x14ac:dyDescent="0.3">
      <c r="A72" s="214">
        <v>102</v>
      </c>
      <c r="B72" s="104" t="s">
        <v>1452</v>
      </c>
      <c r="C72" s="217" t="s">
        <v>18</v>
      </c>
      <c r="D72" s="206">
        <v>2282</v>
      </c>
      <c r="E72" s="74">
        <f t="shared" si="52"/>
        <v>128.2484</v>
      </c>
      <c r="F72" s="75">
        <f t="shared" si="53"/>
        <v>2410.2483999999999</v>
      </c>
      <c r="G72" s="74">
        <f t="shared" si="54"/>
        <v>457.94719600000002</v>
      </c>
      <c r="H72" s="76">
        <f t="shared" si="55"/>
        <v>2868.195596</v>
      </c>
      <c r="I72" s="105"/>
      <c r="J72" s="106"/>
      <c r="K72" s="107"/>
      <c r="L72" s="80"/>
      <c r="M72" s="81">
        <f t="shared" ref="M72:M103" si="57">+L72*0.0562</f>
        <v>0</v>
      </c>
      <c r="N72" s="82"/>
      <c r="O72" s="83">
        <f t="shared" ref="O72:O103" si="58">+N72*0.19</f>
        <v>0</v>
      </c>
      <c r="P72" s="83">
        <f t="shared" ref="P72:P103" si="59">+N72+O72</f>
        <v>0</v>
      </c>
      <c r="Q72" s="108"/>
      <c r="R72" s="80"/>
      <c r="S72" s="81">
        <f t="shared" ref="S72:S103" si="60">+R72*0.0562</f>
        <v>0</v>
      </c>
      <c r="T72" s="82"/>
      <c r="U72" s="83">
        <f t="shared" ref="U72:U103" si="61">+T72*0.19</f>
        <v>0</v>
      </c>
      <c r="V72" s="83">
        <f t="shared" ref="V72:V103" si="62">+T72+U72</f>
        <v>0</v>
      </c>
      <c r="W72" s="109"/>
      <c r="X72" s="80"/>
      <c r="Y72" s="81">
        <f t="shared" ref="Y72:Y103" si="63">+X72*0.0562</f>
        <v>0</v>
      </c>
      <c r="Z72" s="82"/>
      <c r="AA72" s="83">
        <f t="shared" ref="AA72:AA103" si="64">+Z72*0.19</f>
        <v>0</v>
      </c>
      <c r="AB72" s="83">
        <f t="shared" ref="AB72:AB103" si="65">+AA72+Z72</f>
        <v>0</v>
      </c>
      <c r="AC72" s="109"/>
      <c r="AD72" s="85" t="e">
        <f t="shared" ref="AD72:AD135" si="66">AVERAGE(N72,T72,Z72)</f>
        <v>#DIV/0!</v>
      </c>
      <c r="AE72" s="113">
        <v>5516.57</v>
      </c>
      <c r="AF72" s="111">
        <v>1048.1500000000001</v>
      </c>
      <c r="AG72" s="115">
        <v>6564.72</v>
      </c>
      <c r="AH72" s="114" t="s">
        <v>269</v>
      </c>
      <c r="AI72" s="86"/>
      <c r="AJ72" s="87"/>
      <c r="AK72" s="88"/>
      <c r="AL72" s="114"/>
      <c r="AM72" s="86">
        <v>2226.8907563025209</v>
      </c>
      <c r="AN72" s="87">
        <f t="shared" si="49"/>
        <v>423.10924369747897</v>
      </c>
      <c r="AO72" s="90">
        <f t="shared" si="50"/>
        <v>2650</v>
      </c>
      <c r="AP72" s="91" t="s">
        <v>270</v>
      </c>
      <c r="AQ72" s="113">
        <v>2352.94</v>
      </c>
      <c r="AR72" s="111">
        <v>447.06</v>
      </c>
      <c r="AS72" s="112">
        <v>2800</v>
      </c>
      <c r="AT72" s="91" t="s">
        <v>271</v>
      </c>
      <c r="AU72" s="86"/>
      <c r="AV72" s="87"/>
      <c r="AW72" s="90"/>
      <c r="AX72" s="197"/>
      <c r="AY72" s="38"/>
      <c r="AZ72" s="92"/>
      <c r="BA72" s="29"/>
      <c r="BB72" s="99">
        <f t="shared" si="56"/>
        <v>2627.170756</v>
      </c>
      <c r="BC72" s="93"/>
      <c r="BD72" s="93"/>
      <c r="BE72" s="93"/>
      <c r="BF72" s="93">
        <f>+AE72</f>
        <v>5516.57</v>
      </c>
      <c r="BG72" s="93"/>
      <c r="BH72" s="93">
        <f t="shared" si="51"/>
        <v>2226.8907563025209</v>
      </c>
      <c r="BI72" s="93">
        <f>+AQ72</f>
        <v>2352.94</v>
      </c>
      <c r="BJ72" s="93"/>
      <c r="BK72" s="94">
        <f t="shared" ref="BK72:BK135" si="67">COUNT(BB72:BJ72)</f>
        <v>4</v>
      </c>
      <c r="BM72" s="95">
        <f t="shared" ref="BM72:BM135" si="68">AVERAGE(BB72:BJ72)</f>
        <v>3180.8928780756301</v>
      </c>
      <c r="BN72" s="96">
        <f t="shared" ref="BN72:BN135" si="69">MAX(BB72:BJ72)</f>
        <v>5516.57</v>
      </c>
      <c r="BO72" s="248">
        <f>(SUM(BB72:BJ72)-BN72)/(BK72-1)</f>
        <v>2402.3338374341733</v>
      </c>
      <c r="BP72" s="183">
        <f t="shared" ref="BP72:BP135" si="70">GEOMEAN(BB72:BJ72)</f>
        <v>2952.0030370884192</v>
      </c>
      <c r="BQ72" s="184">
        <f t="shared" ref="BQ72:BQ135" si="71">IF(BK72=1,0,STDEVA(BB72:BJ72))</f>
        <v>1566.0589413150199</v>
      </c>
      <c r="BR72" s="232">
        <f t="shared" ref="BR72:BR135" si="72">+BQ72/BM72</f>
        <v>0.49233312825751335</v>
      </c>
      <c r="BS72" s="184"/>
      <c r="BT72" s="97"/>
      <c r="BU72" s="171">
        <f t="shared" si="23"/>
        <v>2402.3338374341733</v>
      </c>
      <c r="BV72" s="175">
        <f t="shared" ref="BV72:BV135" si="73">ROUND((BU72*0.19),0)</f>
        <v>456</v>
      </c>
      <c r="BW72" s="176">
        <f t="shared" ref="BW72:BW135" si="74">+BV72+BU72</f>
        <v>2858.3338374341733</v>
      </c>
    </row>
    <row r="73" spans="1:75" s="35" customFormat="1" ht="84.95" customHeight="1" x14ac:dyDescent="0.3">
      <c r="A73" s="214">
        <v>103</v>
      </c>
      <c r="B73" s="104" t="s">
        <v>272</v>
      </c>
      <c r="C73" s="217" t="s">
        <v>18</v>
      </c>
      <c r="D73" s="206">
        <v>1868</v>
      </c>
      <c r="E73" s="74">
        <f t="shared" si="52"/>
        <v>104.9816</v>
      </c>
      <c r="F73" s="75">
        <f t="shared" si="53"/>
        <v>1972.9816000000001</v>
      </c>
      <c r="G73" s="74">
        <f t="shared" si="54"/>
        <v>374.86650400000002</v>
      </c>
      <c r="H73" s="76">
        <f t="shared" si="55"/>
        <v>2347.8481040000001</v>
      </c>
      <c r="I73" s="105"/>
      <c r="J73" s="106"/>
      <c r="K73" s="107"/>
      <c r="L73" s="80"/>
      <c r="M73" s="81">
        <f t="shared" si="57"/>
        <v>0</v>
      </c>
      <c r="N73" s="82"/>
      <c r="O73" s="83">
        <f t="shared" si="58"/>
        <v>0</v>
      </c>
      <c r="P73" s="83">
        <f t="shared" si="59"/>
        <v>0</v>
      </c>
      <c r="Q73" s="108"/>
      <c r="R73" s="80"/>
      <c r="S73" s="81">
        <f t="shared" si="60"/>
        <v>0</v>
      </c>
      <c r="T73" s="82"/>
      <c r="U73" s="83">
        <f t="shared" si="61"/>
        <v>0</v>
      </c>
      <c r="V73" s="83">
        <f t="shared" si="62"/>
        <v>0</v>
      </c>
      <c r="W73" s="109"/>
      <c r="X73" s="80"/>
      <c r="Y73" s="81">
        <f t="shared" si="63"/>
        <v>0</v>
      </c>
      <c r="Z73" s="82"/>
      <c r="AA73" s="83">
        <f t="shared" si="64"/>
        <v>0</v>
      </c>
      <c r="AB73" s="83">
        <f t="shared" si="65"/>
        <v>0</v>
      </c>
      <c r="AC73" s="109"/>
      <c r="AD73" s="85" t="e">
        <f t="shared" si="66"/>
        <v>#DIV/0!</v>
      </c>
      <c r="AE73" s="86"/>
      <c r="AF73" s="87"/>
      <c r="AG73" s="88"/>
      <c r="AH73" s="114"/>
      <c r="AI73" s="86"/>
      <c r="AJ73" s="87"/>
      <c r="AK73" s="88"/>
      <c r="AL73" s="114"/>
      <c r="AM73" s="86">
        <v>2058.8235294117649</v>
      </c>
      <c r="AN73" s="87">
        <f t="shared" si="49"/>
        <v>391.1764705882353</v>
      </c>
      <c r="AO73" s="90">
        <f t="shared" si="50"/>
        <v>2450</v>
      </c>
      <c r="AP73" s="91" t="s">
        <v>273</v>
      </c>
      <c r="AQ73" s="113">
        <v>2058.8200000000002</v>
      </c>
      <c r="AR73" s="111">
        <v>391.18</v>
      </c>
      <c r="AS73" s="112">
        <v>2450</v>
      </c>
      <c r="AT73" s="91" t="s">
        <v>274</v>
      </c>
      <c r="AU73" s="86"/>
      <c r="AV73" s="87"/>
      <c r="AW73" s="90"/>
      <c r="AX73" s="197"/>
      <c r="AY73" s="38"/>
      <c r="AZ73" s="92"/>
      <c r="BA73" s="29"/>
      <c r="BB73" s="99">
        <f t="shared" si="56"/>
        <v>2150.5499440000003</v>
      </c>
      <c r="BC73" s="93"/>
      <c r="BD73" s="93"/>
      <c r="BE73" s="93"/>
      <c r="BF73" s="93"/>
      <c r="BG73" s="93"/>
      <c r="BH73" s="93">
        <f t="shared" si="51"/>
        <v>2058.8235294117649</v>
      </c>
      <c r="BI73" s="93">
        <f>+AQ73</f>
        <v>2058.8200000000002</v>
      </c>
      <c r="BJ73" s="93"/>
      <c r="BK73" s="94">
        <f t="shared" si="67"/>
        <v>3</v>
      </c>
      <c r="BM73" s="95">
        <f t="shared" si="68"/>
        <v>2089.3978244705886</v>
      </c>
      <c r="BN73" s="96">
        <f t="shared" si="69"/>
        <v>2150.5499440000003</v>
      </c>
      <c r="BO73" s="248">
        <f>(SUM(BB73:BJ73)-BN73)/(BK73-1)</f>
        <v>2058.8217647058827</v>
      </c>
      <c r="BP73" s="183">
        <f t="shared" si="70"/>
        <v>2088.954648437606</v>
      </c>
      <c r="BQ73" s="184">
        <f t="shared" si="71"/>
        <v>52.959289037134873</v>
      </c>
      <c r="BR73" s="232">
        <f t="shared" si="72"/>
        <v>2.5346675686595821E-2</v>
      </c>
      <c r="BS73" s="184"/>
      <c r="BT73" s="97"/>
      <c r="BU73" s="171">
        <f t="shared" ref="BU73:BU136" si="75">+BO73</f>
        <v>2058.8217647058827</v>
      </c>
      <c r="BV73" s="175">
        <f t="shared" si="73"/>
        <v>391</v>
      </c>
      <c r="BW73" s="176">
        <f t="shared" si="74"/>
        <v>2449.8217647058827</v>
      </c>
    </row>
    <row r="74" spans="1:75" s="35" customFormat="1" ht="84.95" customHeight="1" x14ac:dyDescent="0.3">
      <c r="A74" s="214">
        <v>108</v>
      </c>
      <c r="B74" s="104" t="s">
        <v>283</v>
      </c>
      <c r="C74" s="217" t="s">
        <v>18</v>
      </c>
      <c r="D74" s="206">
        <v>2836</v>
      </c>
      <c r="E74" s="74">
        <f t="shared" si="52"/>
        <v>159.38319999999999</v>
      </c>
      <c r="F74" s="75">
        <f t="shared" si="53"/>
        <v>2995.3832000000002</v>
      </c>
      <c r="G74" s="74">
        <f t="shared" si="54"/>
        <v>569.12280800000008</v>
      </c>
      <c r="H74" s="76">
        <f t="shared" si="55"/>
        <v>3564.5060080000003</v>
      </c>
      <c r="I74" s="105"/>
      <c r="J74" s="106"/>
      <c r="K74" s="107"/>
      <c r="L74" s="80"/>
      <c r="M74" s="81">
        <f t="shared" si="57"/>
        <v>0</v>
      </c>
      <c r="N74" s="82"/>
      <c r="O74" s="83">
        <f t="shared" si="58"/>
        <v>0</v>
      </c>
      <c r="P74" s="83">
        <f t="shared" si="59"/>
        <v>0</v>
      </c>
      <c r="Q74" s="108"/>
      <c r="R74" s="80"/>
      <c r="S74" s="81">
        <f t="shared" si="60"/>
        <v>0</v>
      </c>
      <c r="T74" s="82"/>
      <c r="U74" s="83">
        <f t="shared" si="61"/>
        <v>0</v>
      </c>
      <c r="V74" s="83">
        <f t="shared" si="62"/>
        <v>0</v>
      </c>
      <c r="W74" s="109"/>
      <c r="X74" s="80"/>
      <c r="Y74" s="81">
        <f t="shared" si="63"/>
        <v>0</v>
      </c>
      <c r="Z74" s="82"/>
      <c r="AA74" s="83">
        <f t="shared" si="64"/>
        <v>0</v>
      </c>
      <c r="AB74" s="83">
        <f t="shared" si="65"/>
        <v>0</v>
      </c>
      <c r="AC74" s="109"/>
      <c r="AD74" s="85" t="e">
        <f t="shared" si="66"/>
        <v>#DIV/0!</v>
      </c>
      <c r="AE74" s="113">
        <v>5728.08</v>
      </c>
      <c r="AF74" s="111">
        <v>1088.3399999999999</v>
      </c>
      <c r="AG74" s="115">
        <v>6816.42</v>
      </c>
      <c r="AH74" s="114" t="s">
        <v>284</v>
      </c>
      <c r="AI74" s="113">
        <v>3727.73</v>
      </c>
      <c r="AJ74" s="111">
        <v>708.27</v>
      </c>
      <c r="AK74" s="115">
        <v>4436</v>
      </c>
      <c r="AL74" s="114" t="s">
        <v>285</v>
      </c>
      <c r="AM74" s="86">
        <v>11092.436974789916</v>
      </c>
      <c r="AN74" s="87">
        <f t="shared" si="49"/>
        <v>2107.5630252100841</v>
      </c>
      <c r="AO74" s="90">
        <f t="shared" si="50"/>
        <v>13200</v>
      </c>
      <c r="AP74" s="91" t="s">
        <v>286</v>
      </c>
      <c r="AQ74" s="86"/>
      <c r="AR74" s="87"/>
      <c r="AS74" s="90"/>
      <c r="AT74" s="91"/>
      <c r="AU74" s="86"/>
      <c r="AV74" s="87"/>
      <c r="AW74" s="90"/>
      <c r="AX74" s="197"/>
      <c r="AY74" s="38"/>
      <c r="AZ74" s="92"/>
      <c r="BA74" s="29"/>
      <c r="BB74" s="99">
        <f t="shared" si="56"/>
        <v>3264.9676880000006</v>
      </c>
      <c r="BC74" s="93"/>
      <c r="BD74" s="93"/>
      <c r="BE74" s="93"/>
      <c r="BF74" s="93">
        <f>+AE74</f>
        <v>5728.08</v>
      </c>
      <c r="BG74" s="93">
        <f>+AI74</f>
        <v>3727.73</v>
      </c>
      <c r="BH74" s="93">
        <f t="shared" si="51"/>
        <v>11092.436974789916</v>
      </c>
      <c r="BI74" s="93"/>
      <c r="BJ74" s="93"/>
      <c r="BK74" s="94">
        <f t="shared" si="67"/>
        <v>4</v>
      </c>
      <c r="BM74" s="95">
        <f t="shared" si="68"/>
        <v>5953.3036656974791</v>
      </c>
      <c r="BN74" s="96">
        <f t="shared" si="69"/>
        <v>11092.436974789916</v>
      </c>
      <c r="BO74" s="248">
        <f>(SUM(BB74:BJ74)-BN74)/(BK74-1)</f>
        <v>4240.2592293333337</v>
      </c>
      <c r="BP74" s="183">
        <f t="shared" si="70"/>
        <v>5273.3894410204994</v>
      </c>
      <c r="BQ74" s="184">
        <f t="shared" si="71"/>
        <v>3588.9527413365954</v>
      </c>
      <c r="BR74" s="232">
        <f t="shared" si="72"/>
        <v>0.60285060915267785</v>
      </c>
      <c r="BS74" s="184"/>
      <c r="BT74" s="97"/>
      <c r="BU74" s="171">
        <f t="shared" si="75"/>
        <v>4240.2592293333337</v>
      </c>
      <c r="BV74" s="175">
        <f t="shared" si="73"/>
        <v>806</v>
      </c>
      <c r="BW74" s="176">
        <f t="shared" si="74"/>
        <v>5046.2592293333337</v>
      </c>
    </row>
    <row r="75" spans="1:75" s="35" customFormat="1" ht="84.95" customHeight="1" x14ac:dyDescent="0.3">
      <c r="A75" s="214">
        <v>118</v>
      </c>
      <c r="B75" s="104" t="s">
        <v>305</v>
      </c>
      <c r="C75" s="217" t="s">
        <v>18</v>
      </c>
      <c r="D75" s="206">
        <v>41949</v>
      </c>
      <c r="E75" s="74">
        <f t="shared" si="52"/>
        <v>2357.5338000000002</v>
      </c>
      <c r="F75" s="75">
        <f t="shared" si="53"/>
        <v>44306.533799999997</v>
      </c>
      <c r="G75" s="74">
        <f t="shared" si="54"/>
        <v>8418.2414219999991</v>
      </c>
      <c r="H75" s="76">
        <f t="shared" si="55"/>
        <v>52724.775221999997</v>
      </c>
      <c r="I75" s="105"/>
      <c r="J75" s="106"/>
      <c r="K75" s="107"/>
      <c r="L75" s="80"/>
      <c r="M75" s="81">
        <f t="shared" si="57"/>
        <v>0</v>
      </c>
      <c r="N75" s="82"/>
      <c r="O75" s="83">
        <f t="shared" si="58"/>
        <v>0</v>
      </c>
      <c r="P75" s="83">
        <f t="shared" si="59"/>
        <v>0</v>
      </c>
      <c r="Q75" s="108"/>
      <c r="R75" s="80"/>
      <c r="S75" s="81">
        <f t="shared" si="60"/>
        <v>0</v>
      </c>
      <c r="T75" s="82"/>
      <c r="U75" s="83">
        <f t="shared" si="61"/>
        <v>0</v>
      </c>
      <c r="V75" s="83">
        <f t="shared" si="62"/>
        <v>0</v>
      </c>
      <c r="W75" s="109"/>
      <c r="X75" s="80"/>
      <c r="Y75" s="81">
        <f t="shared" si="63"/>
        <v>0</v>
      </c>
      <c r="Z75" s="82"/>
      <c r="AA75" s="83">
        <f t="shared" si="64"/>
        <v>0</v>
      </c>
      <c r="AB75" s="83">
        <f t="shared" si="65"/>
        <v>0</v>
      </c>
      <c r="AC75" s="109"/>
      <c r="AD75" s="85" t="e">
        <f t="shared" si="66"/>
        <v>#DIV/0!</v>
      </c>
      <c r="AE75" s="86"/>
      <c r="AF75" s="87"/>
      <c r="AG75" s="88"/>
      <c r="AH75" s="114"/>
      <c r="AI75" s="86"/>
      <c r="AJ75" s="87"/>
      <c r="AK75" s="88"/>
      <c r="AL75" s="114"/>
      <c r="AM75" s="86"/>
      <c r="AN75" s="87"/>
      <c r="AO75" s="90"/>
      <c r="AP75" s="91"/>
      <c r="AQ75" s="86"/>
      <c r="AR75" s="87"/>
      <c r="AS75" s="90"/>
      <c r="AT75" s="91"/>
      <c r="AU75" s="86"/>
      <c r="AV75" s="87"/>
      <c r="AW75" s="90"/>
      <c r="AX75" s="197"/>
      <c r="AY75" s="38"/>
      <c r="AZ75" s="92"/>
      <c r="BA75" s="29"/>
      <c r="BB75" s="99">
        <f t="shared" si="56"/>
        <v>48294.121842</v>
      </c>
      <c r="BC75" s="93"/>
      <c r="BD75" s="93"/>
      <c r="BE75" s="93"/>
      <c r="BF75" s="93"/>
      <c r="BG75" s="93"/>
      <c r="BH75" s="93"/>
      <c r="BI75" s="93"/>
      <c r="BJ75" s="93"/>
      <c r="BK75" s="94">
        <f t="shared" si="67"/>
        <v>1</v>
      </c>
      <c r="BM75" s="95">
        <f t="shared" si="68"/>
        <v>48294.121842</v>
      </c>
      <c r="BN75" s="96">
        <f t="shared" si="69"/>
        <v>48294.121842</v>
      </c>
      <c r="BO75" s="248">
        <f>+BM75</f>
        <v>48294.121842</v>
      </c>
      <c r="BP75" s="183">
        <f t="shared" si="70"/>
        <v>48294.121842</v>
      </c>
      <c r="BQ75" s="184">
        <f t="shared" si="71"/>
        <v>0</v>
      </c>
      <c r="BR75" s="232">
        <f t="shared" si="72"/>
        <v>0</v>
      </c>
      <c r="BS75" s="184"/>
      <c r="BT75" s="97"/>
      <c r="BU75" s="171">
        <f t="shared" si="75"/>
        <v>48294.121842</v>
      </c>
      <c r="BV75" s="175">
        <f t="shared" si="73"/>
        <v>9176</v>
      </c>
      <c r="BW75" s="176">
        <f t="shared" si="74"/>
        <v>57470.121842</v>
      </c>
    </row>
    <row r="76" spans="1:75" s="35" customFormat="1" ht="84.95" customHeight="1" x14ac:dyDescent="0.3">
      <c r="A76" s="214">
        <v>119</v>
      </c>
      <c r="B76" s="104" t="s">
        <v>306</v>
      </c>
      <c r="C76" s="217" t="s">
        <v>18</v>
      </c>
      <c r="D76" s="206">
        <v>40727</v>
      </c>
      <c r="E76" s="74">
        <f t="shared" si="52"/>
        <v>2288.8573999999999</v>
      </c>
      <c r="F76" s="75">
        <f t="shared" si="53"/>
        <v>43015.857400000001</v>
      </c>
      <c r="G76" s="74">
        <f t="shared" si="54"/>
        <v>8173.0129059999999</v>
      </c>
      <c r="H76" s="76">
        <f t="shared" si="55"/>
        <v>51188.870305999997</v>
      </c>
      <c r="I76" s="105"/>
      <c r="J76" s="106"/>
      <c r="K76" s="107"/>
      <c r="L76" s="80"/>
      <c r="M76" s="81">
        <f t="shared" si="57"/>
        <v>0</v>
      </c>
      <c r="N76" s="82"/>
      <c r="O76" s="83">
        <f t="shared" si="58"/>
        <v>0</v>
      </c>
      <c r="P76" s="83">
        <f t="shared" si="59"/>
        <v>0</v>
      </c>
      <c r="Q76" s="108"/>
      <c r="R76" s="80"/>
      <c r="S76" s="81">
        <f t="shared" si="60"/>
        <v>0</v>
      </c>
      <c r="T76" s="82"/>
      <c r="U76" s="83">
        <f t="shared" si="61"/>
        <v>0</v>
      </c>
      <c r="V76" s="83">
        <f t="shared" si="62"/>
        <v>0</v>
      </c>
      <c r="W76" s="109"/>
      <c r="X76" s="80"/>
      <c r="Y76" s="81">
        <f t="shared" si="63"/>
        <v>0</v>
      </c>
      <c r="Z76" s="82"/>
      <c r="AA76" s="83">
        <f t="shared" si="64"/>
        <v>0</v>
      </c>
      <c r="AB76" s="83">
        <f t="shared" si="65"/>
        <v>0</v>
      </c>
      <c r="AC76" s="109"/>
      <c r="AD76" s="85" t="e">
        <f t="shared" si="66"/>
        <v>#DIV/0!</v>
      </c>
      <c r="AE76" s="86"/>
      <c r="AF76" s="87"/>
      <c r="AG76" s="88"/>
      <c r="AH76" s="114"/>
      <c r="AI76" s="86"/>
      <c r="AJ76" s="87"/>
      <c r="AK76" s="88"/>
      <c r="AL76" s="114"/>
      <c r="AM76" s="86">
        <v>200756.30252100842</v>
      </c>
      <c r="AN76" s="87">
        <f t="shared" ref="AN76:AN86" si="76">+AM76*0.19</f>
        <v>38143.697478991598</v>
      </c>
      <c r="AO76" s="90">
        <f t="shared" ref="AO76:AO86" si="77">+AN76+AM76</f>
        <v>238900</v>
      </c>
      <c r="AP76" s="91" t="s">
        <v>307</v>
      </c>
      <c r="AQ76" s="86"/>
      <c r="AR76" s="87"/>
      <c r="AS76" s="90"/>
      <c r="AT76" s="91"/>
      <c r="AU76" s="86"/>
      <c r="AV76" s="87"/>
      <c r="AW76" s="90"/>
      <c r="AX76" s="197"/>
      <c r="AY76" s="38"/>
      <c r="AZ76" s="92"/>
      <c r="BA76" s="29"/>
      <c r="BB76" s="99">
        <f t="shared" si="56"/>
        <v>46887.284566000002</v>
      </c>
      <c r="BC76" s="93"/>
      <c r="BD76" s="93"/>
      <c r="BE76" s="93"/>
      <c r="BF76" s="93"/>
      <c r="BG76" s="93"/>
      <c r="BH76" s="93">
        <f t="shared" ref="BH76:BH86" si="78">+AM76</f>
        <v>200756.30252100842</v>
      </c>
      <c r="BI76" s="93"/>
      <c r="BJ76" s="93"/>
      <c r="BK76" s="94">
        <f t="shared" si="67"/>
        <v>2</v>
      </c>
      <c r="BM76" s="95">
        <f t="shared" si="68"/>
        <v>123821.7935435042</v>
      </c>
      <c r="BN76" s="96">
        <f t="shared" si="69"/>
        <v>200756.30252100842</v>
      </c>
      <c r="BO76" s="248">
        <f t="shared" ref="BO76:BO88" si="79">(SUM(BB76:BJ76)-BN76)/(BK76-1)</f>
        <v>46887.284565999988</v>
      </c>
      <c r="BP76" s="183">
        <f t="shared" si="70"/>
        <v>97020.193180185452</v>
      </c>
      <c r="BQ76" s="184">
        <f t="shared" si="71"/>
        <v>108801.82601050108</v>
      </c>
      <c r="BR76" s="232">
        <f t="shared" si="72"/>
        <v>0.87869689896128078</v>
      </c>
      <c r="BS76" s="184"/>
      <c r="BT76" s="97"/>
      <c r="BU76" s="171">
        <f t="shared" si="75"/>
        <v>46887.284565999988</v>
      </c>
      <c r="BV76" s="175">
        <f t="shared" si="73"/>
        <v>8909</v>
      </c>
      <c r="BW76" s="176">
        <f t="shared" si="74"/>
        <v>55796.284565999988</v>
      </c>
    </row>
    <row r="77" spans="1:75" s="35" customFormat="1" ht="84.95" customHeight="1" x14ac:dyDescent="0.3">
      <c r="A77" s="214">
        <v>120</v>
      </c>
      <c r="B77" s="104" t="s">
        <v>308</v>
      </c>
      <c r="C77" s="217" t="s">
        <v>18</v>
      </c>
      <c r="D77" s="206">
        <v>23439</v>
      </c>
      <c r="E77" s="74">
        <f t="shared" si="52"/>
        <v>1317.2718</v>
      </c>
      <c r="F77" s="75">
        <f t="shared" si="53"/>
        <v>24756.271799999999</v>
      </c>
      <c r="G77" s="74">
        <f t="shared" si="54"/>
        <v>4703.6916419999998</v>
      </c>
      <c r="H77" s="76">
        <f t="shared" si="55"/>
        <v>29459.963442</v>
      </c>
      <c r="I77" s="105"/>
      <c r="J77" s="106"/>
      <c r="K77" s="107"/>
      <c r="L77" s="80"/>
      <c r="M77" s="81">
        <f t="shared" si="57"/>
        <v>0</v>
      </c>
      <c r="N77" s="82"/>
      <c r="O77" s="83">
        <f t="shared" si="58"/>
        <v>0</v>
      </c>
      <c r="P77" s="83">
        <f t="shared" si="59"/>
        <v>0</v>
      </c>
      <c r="Q77" s="108"/>
      <c r="R77" s="80"/>
      <c r="S77" s="81">
        <f t="shared" si="60"/>
        <v>0</v>
      </c>
      <c r="T77" s="82"/>
      <c r="U77" s="83">
        <f t="shared" si="61"/>
        <v>0</v>
      </c>
      <c r="V77" s="83">
        <f t="shared" si="62"/>
        <v>0</v>
      </c>
      <c r="W77" s="109"/>
      <c r="X77" s="80"/>
      <c r="Y77" s="81">
        <f t="shared" si="63"/>
        <v>0</v>
      </c>
      <c r="Z77" s="82"/>
      <c r="AA77" s="83">
        <f t="shared" si="64"/>
        <v>0</v>
      </c>
      <c r="AB77" s="83">
        <f t="shared" si="65"/>
        <v>0</v>
      </c>
      <c r="AC77" s="109"/>
      <c r="AD77" s="85" t="e">
        <f t="shared" si="66"/>
        <v>#DIV/0!</v>
      </c>
      <c r="AE77" s="86"/>
      <c r="AF77" s="87"/>
      <c r="AG77" s="88"/>
      <c r="AH77" s="114"/>
      <c r="AI77" s="86"/>
      <c r="AJ77" s="87"/>
      <c r="AK77" s="88"/>
      <c r="AL77" s="114"/>
      <c r="AM77" s="86">
        <v>67142.857142857145</v>
      </c>
      <c r="AN77" s="87">
        <f t="shared" si="76"/>
        <v>12757.142857142857</v>
      </c>
      <c r="AO77" s="90">
        <f t="shared" si="77"/>
        <v>79900</v>
      </c>
      <c r="AP77" s="91" t="s">
        <v>309</v>
      </c>
      <c r="AQ77" s="86"/>
      <c r="AR77" s="87"/>
      <c r="AS77" s="90"/>
      <c r="AT77" s="91"/>
      <c r="AU77" s="86"/>
      <c r="AV77" s="87"/>
      <c r="AW77" s="90"/>
      <c r="AX77" s="197"/>
      <c r="AY77" s="38"/>
      <c r="AZ77" s="92"/>
      <c r="BA77" s="29"/>
      <c r="BB77" s="99">
        <f t="shared" si="56"/>
        <v>26984.336262000001</v>
      </c>
      <c r="BC77" s="93"/>
      <c r="BD77" s="93"/>
      <c r="BE77" s="93"/>
      <c r="BF77" s="93"/>
      <c r="BG77" s="93"/>
      <c r="BH77" s="93">
        <f t="shared" si="78"/>
        <v>67142.857142857145</v>
      </c>
      <c r="BI77" s="93"/>
      <c r="BJ77" s="93"/>
      <c r="BK77" s="94">
        <f t="shared" si="67"/>
        <v>2</v>
      </c>
      <c r="BM77" s="95">
        <f t="shared" si="68"/>
        <v>47063.596702428571</v>
      </c>
      <c r="BN77" s="96">
        <f t="shared" si="69"/>
        <v>67142.857142857145</v>
      </c>
      <c r="BO77" s="248">
        <f t="shared" si="79"/>
        <v>26984.336261999997</v>
      </c>
      <c r="BP77" s="183">
        <f t="shared" si="70"/>
        <v>42565.307877827996</v>
      </c>
      <c r="BQ77" s="184">
        <f t="shared" si="71"/>
        <v>28396.362437275671</v>
      </c>
      <c r="BR77" s="232">
        <f t="shared" si="72"/>
        <v>0.60336150287915347</v>
      </c>
      <c r="BS77" s="184"/>
      <c r="BT77" s="97"/>
      <c r="BU77" s="171">
        <f t="shared" si="75"/>
        <v>26984.336261999997</v>
      </c>
      <c r="BV77" s="175">
        <f t="shared" si="73"/>
        <v>5127</v>
      </c>
      <c r="BW77" s="176">
        <f t="shared" si="74"/>
        <v>32111.336261999997</v>
      </c>
    </row>
    <row r="78" spans="1:75" s="35" customFormat="1" ht="84.95" customHeight="1" x14ac:dyDescent="0.3">
      <c r="A78" s="214">
        <v>121</v>
      </c>
      <c r="B78" s="104" t="s">
        <v>310</v>
      </c>
      <c r="C78" s="217" t="s">
        <v>18</v>
      </c>
      <c r="D78" s="206">
        <v>19184</v>
      </c>
      <c r="E78" s="74">
        <f t="shared" si="52"/>
        <v>1078.1407999999999</v>
      </c>
      <c r="F78" s="75">
        <f t="shared" si="53"/>
        <v>20262.140800000001</v>
      </c>
      <c r="G78" s="74">
        <f t="shared" si="54"/>
        <v>3849.8067520000004</v>
      </c>
      <c r="H78" s="76">
        <f t="shared" si="55"/>
        <v>24111.947552000001</v>
      </c>
      <c r="I78" s="105"/>
      <c r="J78" s="106"/>
      <c r="K78" s="107"/>
      <c r="L78" s="80"/>
      <c r="M78" s="81">
        <f t="shared" si="57"/>
        <v>0</v>
      </c>
      <c r="N78" s="82"/>
      <c r="O78" s="83">
        <f t="shared" si="58"/>
        <v>0</v>
      </c>
      <c r="P78" s="83">
        <f t="shared" si="59"/>
        <v>0</v>
      </c>
      <c r="Q78" s="108"/>
      <c r="R78" s="80"/>
      <c r="S78" s="81">
        <f t="shared" si="60"/>
        <v>0</v>
      </c>
      <c r="T78" s="82"/>
      <c r="U78" s="83">
        <f t="shared" si="61"/>
        <v>0</v>
      </c>
      <c r="V78" s="83">
        <f t="shared" si="62"/>
        <v>0</v>
      </c>
      <c r="W78" s="109"/>
      <c r="X78" s="80"/>
      <c r="Y78" s="81">
        <f t="shared" si="63"/>
        <v>0</v>
      </c>
      <c r="Z78" s="82"/>
      <c r="AA78" s="83">
        <f t="shared" si="64"/>
        <v>0</v>
      </c>
      <c r="AB78" s="83">
        <f t="shared" si="65"/>
        <v>0</v>
      </c>
      <c r="AC78" s="109"/>
      <c r="AD78" s="85" t="e">
        <f t="shared" si="66"/>
        <v>#DIV/0!</v>
      </c>
      <c r="AE78" s="86"/>
      <c r="AF78" s="87"/>
      <c r="AG78" s="88"/>
      <c r="AH78" s="114"/>
      <c r="AI78" s="86"/>
      <c r="AJ78" s="87"/>
      <c r="AK78" s="88"/>
      <c r="AL78" s="114"/>
      <c r="AM78" s="86">
        <v>50336.134453781517</v>
      </c>
      <c r="AN78" s="87">
        <f t="shared" si="76"/>
        <v>9563.8655462184888</v>
      </c>
      <c r="AO78" s="90">
        <f t="shared" si="77"/>
        <v>59900.000000000007</v>
      </c>
      <c r="AP78" s="91" t="s">
        <v>311</v>
      </c>
      <c r="AQ78" s="86"/>
      <c r="AR78" s="87"/>
      <c r="AS78" s="90"/>
      <c r="AT78" s="91"/>
      <c r="AU78" s="86"/>
      <c r="AV78" s="87"/>
      <c r="AW78" s="90"/>
      <c r="AX78" s="197"/>
      <c r="AY78" s="38"/>
      <c r="AZ78" s="92"/>
      <c r="BA78" s="29"/>
      <c r="BB78" s="99">
        <f t="shared" si="56"/>
        <v>22085.733472000004</v>
      </c>
      <c r="BC78" s="93"/>
      <c r="BD78" s="93"/>
      <c r="BE78" s="93"/>
      <c r="BF78" s="93"/>
      <c r="BG78" s="93"/>
      <c r="BH78" s="93">
        <f t="shared" si="78"/>
        <v>50336.134453781517</v>
      </c>
      <c r="BI78" s="93"/>
      <c r="BJ78" s="93"/>
      <c r="BK78" s="94">
        <f t="shared" si="67"/>
        <v>2</v>
      </c>
      <c r="BM78" s="95">
        <f t="shared" si="68"/>
        <v>36210.933962890762</v>
      </c>
      <c r="BN78" s="96">
        <f t="shared" si="69"/>
        <v>50336.134453781517</v>
      </c>
      <c r="BO78" s="248">
        <f t="shared" si="79"/>
        <v>22085.733472000007</v>
      </c>
      <c r="BP78" s="183">
        <f t="shared" si="70"/>
        <v>33342.32219802597</v>
      </c>
      <c r="BQ78" s="184">
        <f t="shared" si="71"/>
        <v>19976.050105456798</v>
      </c>
      <c r="BR78" s="232">
        <f t="shared" si="72"/>
        <v>0.5516579640262359</v>
      </c>
      <c r="BS78" s="184"/>
      <c r="BT78" s="97"/>
      <c r="BU78" s="171">
        <f t="shared" si="75"/>
        <v>22085.733472000007</v>
      </c>
      <c r="BV78" s="175">
        <f t="shared" si="73"/>
        <v>4196</v>
      </c>
      <c r="BW78" s="176">
        <f t="shared" si="74"/>
        <v>26281.733472000007</v>
      </c>
    </row>
    <row r="79" spans="1:75" s="35" customFormat="1" ht="84.95" customHeight="1" x14ac:dyDescent="0.3">
      <c r="A79" s="214">
        <v>122</v>
      </c>
      <c r="B79" s="104" t="s">
        <v>312</v>
      </c>
      <c r="C79" s="217" t="s">
        <v>18</v>
      </c>
      <c r="D79" s="206">
        <v>1505</v>
      </c>
      <c r="E79" s="74">
        <f t="shared" si="52"/>
        <v>84.581000000000003</v>
      </c>
      <c r="F79" s="75">
        <f t="shared" si="53"/>
        <v>1589.5809999999999</v>
      </c>
      <c r="G79" s="74">
        <f t="shared" si="54"/>
        <v>302.02038999999996</v>
      </c>
      <c r="H79" s="76">
        <f t="shared" si="55"/>
        <v>1891.6013899999998</v>
      </c>
      <c r="I79" s="105"/>
      <c r="J79" s="106"/>
      <c r="K79" s="107"/>
      <c r="L79" s="80"/>
      <c r="M79" s="81">
        <f t="shared" si="57"/>
        <v>0</v>
      </c>
      <c r="N79" s="82"/>
      <c r="O79" s="83">
        <f t="shared" si="58"/>
        <v>0</v>
      </c>
      <c r="P79" s="83">
        <f t="shared" si="59"/>
        <v>0</v>
      </c>
      <c r="Q79" s="108"/>
      <c r="R79" s="80"/>
      <c r="S79" s="81">
        <f t="shared" si="60"/>
        <v>0</v>
      </c>
      <c r="T79" s="82"/>
      <c r="U79" s="83">
        <f t="shared" si="61"/>
        <v>0</v>
      </c>
      <c r="V79" s="83">
        <f t="shared" si="62"/>
        <v>0</v>
      </c>
      <c r="W79" s="109"/>
      <c r="X79" s="80"/>
      <c r="Y79" s="81">
        <f t="shared" si="63"/>
        <v>0</v>
      </c>
      <c r="Z79" s="82"/>
      <c r="AA79" s="83">
        <f t="shared" si="64"/>
        <v>0</v>
      </c>
      <c r="AB79" s="83">
        <f t="shared" si="65"/>
        <v>0</v>
      </c>
      <c r="AC79" s="109"/>
      <c r="AD79" s="85" t="e">
        <f t="shared" si="66"/>
        <v>#DIV/0!</v>
      </c>
      <c r="AE79" s="86"/>
      <c r="AF79" s="87"/>
      <c r="AG79" s="88"/>
      <c r="AH79" s="114"/>
      <c r="AI79" s="86"/>
      <c r="AJ79" s="87"/>
      <c r="AK79" s="88"/>
      <c r="AL79" s="114"/>
      <c r="AM79" s="86">
        <v>10000</v>
      </c>
      <c r="AN79" s="87">
        <f t="shared" si="76"/>
        <v>1900</v>
      </c>
      <c r="AO79" s="90">
        <f t="shared" si="77"/>
        <v>11900</v>
      </c>
      <c r="AP79" s="91" t="s">
        <v>313</v>
      </c>
      <c r="AQ79" s="86"/>
      <c r="AR79" s="87"/>
      <c r="AS79" s="90"/>
      <c r="AT79" s="91"/>
      <c r="AU79" s="86"/>
      <c r="AV79" s="87"/>
      <c r="AW79" s="90"/>
      <c r="AX79" s="197"/>
      <c r="AY79" s="38"/>
      <c r="AZ79" s="92"/>
      <c r="BA79" s="29"/>
      <c r="BB79" s="99">
        <f t="shared" si="56"/>
        <v>1732.64329</v>
      </c>
      <c r="BC79" s="93"/>
      <c r="BD79" s="93"/>
      <c r="BE79" s="93"/>
      <c r="BF79" s="93"/>
      <c r="BG79" s="93"/>
      <c r="BH79" s="93">
        <f t="shared" si="78"/>
        <v>10000</v>
      </c>
      <c r="BI79" s="93"/>
      <c r="BJ79" s="93"/>
      <c r="BK79" s="94">
        <f t="shared" si="67"/>
        <v>2</v>
      </c>
      <c r="BM79" s="95">
        <f t="shared" si="68"/>
        <v>5866.321645</v>
      </c>
      <c r="BN79" s="96">
        <f t="shared" si="69"/>
        <v>10000</v>
      </c>
      <c r="BO79" s="248">
        <f t="shared" si="79"/>
        <v>1732.64329</v>
      </c>
      <c r="BP79" s="183">
        <f t="shared" si="70"/>
        <v>4162.5032011999701</v>
      </c>
      <c r="BQ79" s="184">
        <f t="shared" si="71"/>
        <v>5845.9039921291051</v>
      </c>
      <c r="BR79" s="232">
        <f t="shared" si="72"/>
        <v>0.99651951357145629</v>
      </c>
      <c r="BS79" s="184"/>
      <c r="BT79" s="97"/>
      <c r="BU79" s="171">
        <f t="shared" si="75"/>
        <v>1732.64329</v>
      </c>
      <c r="BV79" s="175">
        <f t="shared" si="73"/>
        <v>329</v>
      </c>
      <c r="BW79" s="176">
        <f t="shared" si="74"/>
        <v>2061.64329</v>
      </c>
    </row>
    <row r="80" spans="1:75" s="35" customFormat="1" ht="84.95" customHeight="1" x14ac:dyDescent="0.3">
      <c r="A80" s="214">
        <v>123</v>
      </c>
      <c r="B80" s="104" t="s">
        <v>314</v>
      </c>
      <c r="C80" s="217" t="s">
        <v>18</v>
      </c>
      <c r="D80" s="206">
        <v>1881</v>
      </c>
      <c r="E80" s="74">
        <f t="shared" si="52"/>
        <v>105.7122</v>
      </c>
      <c r="F80" s="75">
        <f t="shared" si="53"/>
        <v>1986.7121999999999</v>
      </c>
      <c r="G80" s="74">
        <f t="shared" si="54"/>
        <v>377.47531800000002</v>
      </c>
      <c r="H80" s="76">
        <f t="shared" si="55"/>
        <v>2364.1875179999997</v>
      </c>
      <c r="I80" s="105"/>
      <c r="J80" s="106"/>
      <c r="K80" s="107"/>
      <c r="L80" s="80"/>
      <c r="M80" s="81">
        <f t="shared" si="57"/>
        <v>0</v>
      </c>
      <c r="N80" s="82"/>
      <c r="O80" s="83">
        <f t="shared" si="58"/>
        <v>0</v>
      </c>
      <c r="P80" s="83">
        <f t="shared" si="59"/>
        <v>0</v>
      </c>
      <c r="Q80" s="108"/>
      <c r="R80" s="80"/>
      <c r="S80" s="81">
        <f t="shared" si="60"/>
        <v>0</v>
      </c>
      <c r="T80" s="82"/>
      <c r="U80" s="83">
        <f t="shared" si="61"/>
        <v>0</v>
      </c>
      <c r="V80" s="83">
        <f t="shared" si="62"/>
        <v>0</v>
      </c>
      <c r="W80" s="109"/>
      <c r="X80" s="80"/>
      <c r="Y80" s="81">
        <f t="shared" si="63"/>
        <v>0</v>
      </c>
      <c r="Z80" s="82"/>
      <c r="AA80" s="83">
        <f t="shared" si="64"/>
        <v>0</v>
      </c>
      <c r="AB80" s="83">
        <f t="shared" si="65"/>
        <v>0</v>
      </c>
      <c r="AC80" s="109"/>
      <c r="AD80" s="85" t="e">
        <f t="shared" si="66"/>
        <v>#DIV/0!</v>
      </c>
      <c r="AE80" s="86"/>
      <c r="AF80" s="87"/>
      <c r="AG80" s="88"/>
      <c r="AH80" s="114"/>
      <c r="AI80" s="86"/>
      <c r="AJ80" s="87"/>
      <c r="AK80" s="88"/>
      <c r="AL80" s="114"/>
      <c r="AM80" s="86">
        <v>11680.672268907563</v>
      </c>
      <c r="AN80" s="87">
        <f t="shared" si="76"/>
        <v>2219.3277310924368</v>
      </c>
      <c r="AO80" s="90">
        <f t="shared" si="77"/>
        <v>13900</v>
      </c>
      <c r="AP80" s="91" t="s">
        <v>315</v>
      </c>
      <c r="AQ80" s="86"/>
      <c r="AR80" s="87"/>
      <c r="AS80" s="90"/>
      <c r="AT80" s="91"/>
      <c r="AU80" s="86"/>
      <c r="AV80" s="87"/>
      <c r="AW80" s="90"/>
      <c r="AX80" s="197"/>
      <c r="AY80" s="38"/>
      <c r="AZ80" s="92"/>
      <c r="BA80" s="29"/>
      <c r="BB80" s="99">
        <f t="shared" si="56"/>
        <v>2165.516298</v>
      </c>
      <c r="BC80" s="93"/>
      <c r="BD80" s="93"/>
      <c r="BE80" s="93"/>
      <c r="BF80" s="93"/>
      <c r="BG80" s="93"/>
      <c r="BH80" s="93">
        <f t="shared" si="78"/>
        <v>11680.672268907563</v>
      </c>
      <c r="BI80" s="93"/>
      <c r="BJ80" s="93"/>
      <c r="BK80" s="94">
        <f t="shared" si="67"/>
        <v>2</v>
      </c>
      <c r="BM80" s="95">
        <f t="shared" si="68"/>
        <v>6923.0942834537818</v>
      </c>
      <c r="BN80" s="96">
        <f t="shared" si="69"/>
        <v>11680.672268907563</v>
      </c>
      <c r="BO80" s="248">
        <f t="shared" si="79"/>
        <v>2165.5162980000005</v>
      </c>
      <c r="BP80" s="183">
        <f t="shared" si="70"/>
        <v>5029.3822851236873</v>
      </c>
      <c r="BQ80" s="184">
        <f t="shared" si="71"/>
        <v>6728.2313110764071</v>
      </c>
      <c r="BR80" s="232">
        <f t="shared" si="72"/>
        <v>0.97185319679336191</v>
      </c>
      <c r="BS80" s="184"/>
      <c r="BT80" s="97"/>
      <c r="BU80" s="171">
        <f t="shared" si="75"/>
        <v>2165.5162980000005</v>
      </c>
      <c r="BV80" s="175">
        <f t="shared" si="73"/>
        <v>411</v>
      </c>
      <c r="BW80" s="176">
        <f t="shared" si="74"/>
        <v>2576.5162980000005</v>
      </c>
    </row>
    <row r="81" spans="1:75" s="35" customFormat="1" ht="84.95" customHeight="1" x14ac:dyDescent="0.3">
      <c r="A81" s="214">
        <v>124</v>
      </c>
      <c r="B81" s="104" t="s">
        <v>316</v>
      </c>
      <c r="C81" s="217" t="s">
        <v>18</v>
      </c>
      <c r="D81" s="206">
        <v>7922</v>
      </c>
      <c r="E81" s="74">
        <f t="shared" si="52"/>
        <v>445.21640000000002</v>
      </c>
      <c r="F81" s="75">
        <f t="shared" si="53"/>
        <v>8367.2163999999993</v>
      </c>
      <c r="G81" s="74">
        <f t="shared" si="54"/>
        <v>1589.7711159999999</v>
      </c>
      <c r="H81" s="76">
        <f t="shared" si="55"/>
        <v>9956.9875159999992</v>
      </c>
      <c r="I81" s="105"/>
      <c r="J81" s="106"/>
      <c r="K81" s="107"/>
      <c r="L81" s="80"/>
      <c r="M81" s="81">
        <f t="shared" si="57"/>
        <v>0</v>
      </c>
      <c r="N81" s="82"/>
      <c r="O81" s="83">
        <f t="shared" si="58"/>
        <v>0</v>
      </c>
      <c r="P81" s="83">
        <f t="shared" si="59"/>
        <v>0</v>
      </c>
      <c r="Q81" s="108"/>
      <c r="R81" s="80"/>
      <c r="S81" s="81">
        <f t="shared" si="60"/>
        <v>0</v>
      </c>
      <c r="T81" s="82"/>
      <c r="U81" s="83">
        <f t="shared" si="61"/>
        <v>0</v>
      </c>
      <c r="V81" s="83">
        <f t="shared" si="62"/>
        <v>0</v>
      </c>
      <c r="W81" s="109"/>
      <c r="X81" s="80"/>
      <c r="Y81" s="81">
        <f t="shared" si="63"/>
        <v>0</v>
      </c>
      <c r="Z81" s="82"/>
      <c r="AA81" s="83">
        <f t="shared" si="64"/>
        <v>0</v>
      </c>
      <c r="AB81" s="83">
        <f t="shared" si="65"/>
        <v>0</v>
      </c>
      <c r="AC81" s="109"/>
      <c r="AD81" s="85" t="e">
        <f t="shared" si="66"/>
        <v>#DIV/0!</v>
      </c>
      <c r="AE81" s="86"/>
      <c r="AF81" s="87"/>
      <c r="AG81" s="88"/>
      <c r="AH81" s="114"/>
      <c r="AI81" s="86"/>
      <c r="AJ81" s="87"/>
      <c r="AK81" s="88"/>
      <c r="AL81" s="114"/>
      <c r="AM81" s="86">
        <v>8319.3277310924368</v>
      </c>
      <c r="AN81" s="87">
        <f t="shared" si="76"/>
        <v>1580.672268907563</v>
      </c>
      <c r="AO81" s="90">
        <f t="shared" si="77"/>
        <v>9900</v>
      </c>
      <c r="AP81" s="91" t="s">
        <v>317</v>
      </c>
      <c r="AQ81" s="86"/>
      <c r="AR81" s="87"/>
      <c r="AS81" s="90"/>
      <c r="AT81" s="91"/>
      <c r="AU81" s="86"/>
      <c r="AV81" s="87"/>
      <c r="AW81" s="90"/>
      <c r="AX81" s="197"/>
      <c r="AY81" s="38"/>
      <c r="AZ81" s="92"/>
      <c r="BA81" s="29"/>
      <c r="BB81" s="99">
        <f t="shared" si="56"/>
        <v>9120.2658759999995</v>
      </c>
      <c r="BC81" s="93"/>
      <c r="BD81" s="93"/>
      <c r="BE81" s="93"/>
      <c r="BF81" s="93"/>
      <c r="BG81" s="93"/>
      <c r="BH81" s="93">
        <f t="shared" si="78"/>
        <v>8319.3277310924368</v>
      </c>
      <c r="BI81" s="93"/>
      <c r="BJ81" s="93"/>
      <c r="BK81" s="94">
        <f t="shared" si="67"/>
        <v>2</v>
      </c>
      <c r="BM81" s="95">
        <f t="shared" si="68"/>
        <v>8719.7968035462181</v>
      </c>
      <c r="BN81" s="96">
        <f t="shared" si="69"/>
        <v>9120.2658759999995</v>
      </c>
      <c r="BO81" s="248">
        <f t="shared" si="79"/>
        <v>8319.3277310924368</v>
      </c>
      <c r="BP81" s="183">
        <f t="shared" si="70"/>
        <v>8710.5958933440852</v>
      </c>
      <c r="BQ81" s="184">
        <f t="shared" si="71"/>
        <v>566.34879357511124</v>
      </c>
      <c r="BR81" s="232">
        <f t="shared" si="72"/>
        <v>6.4949769625914353E-2</v>
      </c>
      <c r="BS81" s="184"/>
      <c r="BT81" s="97"/>
      <c r="BU81" s="171">
        <f t="shared" si="75"/>
        <v>8319.3277310924368</v>
      </c>
      <c r="BV81" s="175">
        <f t="shared" si="73"/>
        <v>1581</v>
      </c>
      <c r="BW81" s="176">
        <f t="shared" si="74"/>
        <v>9900.3277310924368</v>
      </c>
    </row>
    <row r="82" spans="1:75" s="35" customFormat="1" ht="84.95" customHeight="1" x14ac:dyDescent="0.3">
      <c r="A82" s="214">
        <v>125</v>
      </c>
      <c r="B82" s="104" t="s">
        <v>318</v>
      </c>
      <c r="C82" s="217" t="s">
        <v>18</v>
      </c>
      <c r="D82" s="208">
        <v>5298</v>
      </c>
      <c r="E82" s="74">
        <f t="shared" si="52"/>
        <v>297.74759999999998</v>
      </c>
      <c r="F82" s="75">
        <f t="shared" si="53"/>
        <v>5595.7475999999997</v>
      </c>
      <c r="G82" s="74">
        <f t="shared" si="54"/>
        <v>1063.1920439999999</v>
      </c>
      <c r="H82" s="76">
        <f t="shared" si="55"/>
        <v>6658.939644</v>
      </c>
      <c r="I82" s="105"/>
      <c r="J82" s="106"/>
      <c r="K82" s="107"/>
      <c r="L82" s="80"/>
      <c r="M82" s="81">
        <f t="shared" si="57"/>
        <v>0</v>
      </c>
      <c r="N82" s="81"/>
      <c r="O82" s="83">
        <f t="shared" si="58"/>
        <v>0</v>
      </c>
      <c r="P82" s="83">
        <f t="shared" si="59"/>
        <v>0</v>
      </c>
      <c r="Q82" s="108"/>
      <c r="R82" s="80"/>
      <c r="S82" s="81">
        <f t="shared" si="60"/>
        <v>0</v>
      </c>
      <c r="T82" s="81"/>
      <c r="U82" s="83">
        <f t="shared" si="61"/>
        <v>0</v>
      </c>
      <c r="V82" s="83">
        <f t="shared" si="62"/>
        <v>0</v>
      </c>
      <c r="W82" s="109"/>
      <c r="X82" s="80"/>
      <c r="Y82" s="81">
        <f t="shared" si="63"/>
        <v>0</v>
      </c>
      <c r="Z82" s="81"/>
      <c r="AA82" s="83">
        <f t="shared" si="64"/>
        <v>0</v>
      </c>
      <c r="AB82" s="83">
        <f t="shared" si="65"/>
        <v>0</v>
      </c>
      <c r="AC82" s="109"/>
      <c r="AD82" s="85" t="e">
        <f t="shared" si="66"/>
        <v>#DIV/0!</v>
      </c>
      <c r="AE82" s="86"/>
      <c r="AF82" s="87"/>
      <c r="AG82" s="87"/>
      <c r="AH82" s="114"/>
      <c r="AI82" s="86"/>
      <c r="AJ82" s="87"/>
      <c r="AK82" s="87"/>
      <c r="AL82" s="114"/>
      <c r="AM82" s="86">
        <v>4159.6638655462184</v>
      </c>
      <c r="AN82" s="87">
        <f t="shared" si="76"/>
        <v>790.33613445378148</v>
      </c>
      <c r="AO82" s="87">
        <f t="shared" si="77"/>
        <v>4950</v>
      </c>
      <c r="AP82" s="91" t="s">
        <v>319</v>
      </c>
      <c r="AQ82" s="86"/>
      <c r="AR82" s="87"/>
      <c r="AS82" s="87"/>
      <c r="AT82" s="91"/>
      <c r="AU82" s="86"/>
      <c r="AV82" s="87"/>
      <c r="AW82" s="87"/>
      <c r="AX82" s="197"/>
      <c r="AY82" s="38"/>
      <c r="AZ82" s="92"/>
      <c r="BA82" s="29"/>
      <c r="BB82" s="99">
        <f t="shared" si="56"/>
        <v>6099.3648840000005</v>
      </c>
      <c r="BC82" s="93"/>
      <c r="BD82" s="93"/>
      <c r="BE82" s="93"/>
      <c r="BF82" s="93"/>
      <c r="BG82" s="93"/>
      <c r="BH82" s="93">
        <f t="shared" si="78"/>
        <v>4159.6638655462184</v>
      </c>
      <c r="BI82" s="93"/>
      <c r="BJ82" s="93"/>
      <c r="BK82" s="94">
        <f t="shared" si="67"/>
        <v>2</v>
      </c>
      <c r="BM82" s="95">
        <f t="shared" si="68"/>
        <v>5129.514374773109</v>
      </c>
      <c r="BN82" s="96">
        <f t="shared" si="69"/>
        <v>6099.3648840000005</v>
      </c>
      <c r="BO82" s="248">
        <f t="shared" si="79"/>
        <v>4159.6638655462175</v>
      </c>
      <c r="BP82" s="183">
        <f t="shared" si="70"/>
        <v>5036.9939160928425</v>
      </c>
      <c r="BQ82" s="184">
        <f t="shared" si="71"/>
        <v>1371.5757436231238</v>
      </c>
      <c r="BR82" s="232">
        <f t="shared" si="72"/>
        <v>0.26738900476983107</v>
      </c>
      <c r="BS82" s="184"/>
      <c r="BT82" s="97"/>
      <c r="BU82" s="171">
        <f t="shared" si="75"/>
        <v>4159.6638655462175</v>
      </c>
      <c r="BV82" s="175">
        <f t="shared" si="73"/>
        <v>790</v>
      </c>
      <c r="BW82" s="176">
        <f t="shared" si="74"/>
        <v>4949.6638655462175</v>
      </c>
    </row>
    <row r="83" spans="1:75" s="35" customFormat="1" ht="84.95" customHeight="1" x14ac:dyDescent="0.3">
      <c r="A83" s="214">
        <v>127</v>
      </c>
      <c r="B83" s="104" t="s">
        <v>322</v>
      </c>
      <c r="C83" s="217" t="s">
        <v>18</v>
      </c>
      <c r="D83" s="206">
        <v>19350</v>
      </c>
      <c r="E83" s="74">
        <f t="shared" si="52"/>
        <v>1087.47</v>
      </c>
      <c r="F83" s="75">
        <f t="shared" si="53"/>
        <v>20437.47</v>
      </c>
      <c r="G83" s="74">
        <f t="shared" si="54"/>
        <v>3883.1193000000003</v>
      </c>
      <c r="H83" s="76">
        <f t="shared" si="55"/>
        <v>24320.5893</v>
      </c>
      <c r="I83" s="105"/>
      <c r="J83" s="106"/>
      <c r="K83" s="107"/>
      <c r="L83" s="80"/>
      <c r="M83" s="81">
        <f t="shared" si="57"/>
        <v>0</v>
      </c>
      <c r="N83" s="82"/>
      <c r="O83" s="83">
        <f t="shared" si="58"/>
        <v>0</v>
      </c>
      <c r="P83" s="83">
        <f t="shared" si="59"/>
        <v>0</v>
      </c>
      <c r="Q83" s="108"/>
      <c r="R83" s="80"/>
      <c r="S83" s="81">
        <f t="shared" si="60"/>
        <v>0</v>
      </c>
      <c r="T83" s="82"/>
      <c r="U83" s="83">
        <f t="shared" si="61"/>
        <v>0</v>
      </c>
      <c r="V83" s="83">
        <f t="shared" si="62"/>
        <v>0</v>
      </c>
      <c r="W83" s="109"/>
      <c r="X83" s="80"/>
      <c r="Y83" s="81">
        <f t="shared" si="63"/>
        <v>0</v>
      </c>
      <c r="Z83" s="82"/>
      <c r="AA83" s="83">
        <f t="shared" si="64"/>
        <v>0</v>
      </c>
      <c r="AB83" s="83">
        <f t="shared" si="65"/>
        <v>0</v>
      </c>
      <c r="AC83" s="109"/>
      <c r="AD83" s="85" t="e">
        <f t="shared" si="66"/>
        <v>#DIV/0!</v>
      </c>
      <c r="AE83" s="86"/>
      <c r="AF83" s="87"/>
      <c r="AG83" s="88"/>
      <c r="AH83" s="114"/>
      <c r="AI83" s="86"/>
      <c r="AJ83" s="87"/>
      <c r="AK83" s="88"/>
      <c r="AL83" s="114"/>
      <c r="AM83" s="86">
        <v>8739.495798319329</v>
      </c>
      <c r="AN83" s="87">
        <f t="shared" si="76"/>
        <v>1660.5042016806726</v>
      </c>
      <c r="AO83" s="90">
        <f t="shared" si="77"/>
        <v>10400.000000000002</v>
      </c>
      <c r="AP83" s="91" t="s">
        <v>323</v>
      </c>
      <c r="AQ83" s="86"/>
      <c r="AR83" s="87"/>
      <c r="AS83" s="90"/>
      <c r="AT83" s="91"/>
      <c r="AU83" s="86"/>
      <c r="AV83" s="87"/>
      <c r="AW83" s="90"/>
      <c r="AX83" s="197"/>
      <c r="AY83" s="38"/>
      <c r="AZ83" s="92"/>
      <c r="BA83" s="29"/>
      <c r="BB83" s="99">
        <f t="shared" si="56"/>
        <v>22276.842300000004</v>
      </c>
      <c r="BC83" s="93"/>
      <c r="BD83" s="93"/>
      <c r="BE83" s="93"/>
      <c r="BF83" s="93"/>
      <c r="BG83" s="93"/>
      <c r="BH83" s="93">
        <f t="shared" si="78"/>
        <v>8739.495798319329</v>
      </c>
      <c r="BI83" s="93"/>
      <c r="BJ83" s="93"/>
      <c r="BK83" s="94">
        <f t="shared" si="67"/>
        <v>2</v>
      </c>
      <c r="BM83" s="95">
        <f t="shared" si="68"/>
        <v>15508.169049159667</v>
      </c>
      <c r="BN83" s="96">
        <f t="shared" si="69"/>
        <v>22276.842300000004</v>
      </c>
      <c r="BO83" s="248">
        <f t="shared" si="79"/>
        <v>8739.4957983193308</v>
      </c>
      <c r="BP83" s="183">
        <f t="shared" si="70"/>
        <v>13953.07742688588</v>
      </c>
      <c r="BQ83" s="184">
        <f t="shared" si="71"/>
        <v>9572.349510610391</v>
      </c>
      <c r="BR83" s="232">
        <f t="shared" si="72"/>
        <v>0.61724562585478671</v>
      </c>
      <c r="BS83" s="184"/>
      <c r="BT83" s="97"/>
      <c r="BU83" s="171">
        <f t="shared" si="75"/>
        <v>8739.4957983193308</v>
      </c>
      <c r="BV83" s="175">
        <f t="shared" si="73"/>
        <v>1661</v>
      </c>
      <c r="BW83" s="176">
        <f t="shared" si="74"/>
        <v>10400.495798319331</v>
      </c>
    </row>
    <row r="84" spans="1:75" s="35" customFormat="1" ht="84.95" customHeight="1" x14ac:dyDescent="0.3">
      <c r="A84" s="214">
        <v>128</v>
      </c>
      <c r="B84" s="104" t="s">
        <v>324</v>
      </c>
      <c r="C84" s="217" t="s">
        <v>18</v>
      </c>
      <c r="D84" s="206">
        <v>21136</v>
      </c>
      <c r="E84" s="74">
        <f t="shared" si="52"/>
        <v>1187.8432</v>
      </c>
      <c r="F84" s="75">
        <f t="shared" si="53"/>
        <v>22323.843199999999</v>
      </c>
      <c r="G84" s="74">
        <f t="shared" si="54"/>
        <v>4241.5302080000001</v>
      </c>
      <c r="H84" s="76">
        <f t="shared" si="55"/>
        <v>26565.373407999999</v>
      </c>
      <c r="I84" s="105"/>
      <c r="J84" s="106"/>
      <c r="K84" s="107"/>
      <c r="L84" s="80"/>
      <c r="M84" s="81">
        <f t="shared" si="57"/>
        <v>0</v>
      </c>
      <c r="N84" s="82"/>
      <c r="O84" s="83">
        <f t="shared" si="58"/>
        <v>0</v>
      </c>
      <c r="P84" s="83">
        <f t="shared" si="59"/>
        <v>0</v>
      </c>
      <c r="Q84" s="108"/>
      <c r="R84" s="80"/>
      <c r="S84" s="81">
        <f t="shared" si="60"/>
        <v>0</v>
      </c>
      <c r="T84" s="82"/>
      <c r="U84" s="83">
        <f t="shared" si="61"/>
        <v>0</v>
      </c>
      <c r="V84" s="83">
        <f t="shared" si="62"/>
        <v>0</v>
      </c>
      <c r="W84" s="109"/>
      <c r="X84" s="80"/>
      <c r="Y84" s="81">
        <f t="shared" si="63"/>
        <v>0</v>
      </c>
      <c r="Z84" s="82"/>
      <c r="AA84" s="83">
        <f t="shared" si="64"/>
        <v>0</v>
      </c>
      <c r="AB84" s="83">
        <f t="shared" si="65"/>
        <v>0</v>
      </c>
      <c r="AC84" s="109"/>
      <c r="AD84" s="85" t="e">
        <f t="shared" si="66"/>
        <v>#DIV/0!</v>
      </c>
      <c r="AE84" s="86"/>
      <c r="AF84" s="87"/>
      <c r="AG84" s="88"/>
      <c r="AH84" s="114"/>
      <c r="AI84" s="86"/>
      <c r="AJ84" s="87"/>
      <c r="AK84" s="88"/>
      <c r="AL84" s="114"/>
      <c r="AM84" s="86">
        <v>18403.361344537814</v>
      </c>
      <c r="AN84" s="87">
        <f t="shared" si="76"/>
        <v>3496.6386554621849</v>
      </c>
      <c r="AO84" s="90">
        <f t="shared" si="77"/>
        <v>21900</v>
      </c>
      <c r="AP84" s="91" t="s">
        <v>325</v>
      </c>
      <c r="AQ84" s="86"/>
      <c r="AR84" s="87"/>
      <c r="AS84" s="90"/>
      <c r="AT84" s="91"/>
      <c r="AU84" s="86"/>
      <c r="AV84" s="87"/>
      <c r="AW84" s="90"/>
      <c r="AX84" s="197"/>
      <c r="AY84" s="38"/>
      <c r="AZ84" s="92"/>
      <c r="BA84" s="29"/>
      <c r="BB84" s="99">
        <f t="shared" si="56"/>
        <v>24332.989088000002</v>
      </c>
      <c r="BC84" s="93"/>
      <c r="BD84" s="93"/>
      <c r="BE84" s="93"/>
      <c r="BF84" s="93"/>
      <c r="BG84" s="93"/>
      <c r="BH84" s="93">
        <f t="shared" si="78"/>
        <v>18403.361344537814</v>
      </c>
      <c r="BI84" s="93"/>
      <c r="BJ84" s="93"/>
      <c r="BK84" s="94">
        <f t="shared" si="67"/>
        <v>2</v>
      </c>
      <c r="BM84" s="95">
        <f t="shared" si="68"/>
        <v>21368.175216268908</v>
      </c>
      <c r="BN84" s="96">
        <f t="shared" si="69"/>
        <v>24332.989088000002</v>
      </c>
      <c r="BO84" s="248">
        <f t="shared" si="79"/>
        <v>18403.361344537814</v>
      </c>
      <c r="BP84" s="183">
        <f t="shared" si="70"/>
        <v>21161.493113179884</v>
      </c>
      <c r="BQ84" s="184">
        <f t="shared" si="71"/>
        <v>4192.8799873139915</v>
      </c>
      <c r="BR84" s="232">
        <f t="shared" si="72"/>
        <v>0.19622077902663834</v>
      </c>
      <c r="BS84" s="184"/>
      <c r="BT84" s="97"/>
      <c r="BU84" s="171">
        <f t="shared" si="75"/>
        <v>18403.361344537814</v>
      </c>
      <c r="BV84" s="175">
        <f t="shared" si="73"/>
        <v>3497</v>
      </c>
      <c r="BW84" s="176">
        <f t="shared" si="74"/>
        <v>21900.361344537814</v>
      </c>
    </row>
    <row r="85" spans="1:75" s="35" customFormat="1" ht="84.95" customHeight="1" x14ac:dyDescent="0.3">
      <c r="A85" s="214">
        <v>129</v>
      </c>
      <c r="B85" s="104" t="s">
        <v>326</v>
      </c>
      <c r="C85" s="217" t="s">
        <v>18</v>
      </c>
      <c r="D85" s="206">
        <v>3649</v>
      </c>
      <c r="E85" s="74">
        <f t="shared" si="52"/>
        <v>205.07380000000001</v>
      </c>
      <c r="F85" s="75">
        <f t="shared" si="53"/>
        <v>3854.0738000000001</v>
      </c>
      <c r="G85" s="74">
        <f t="shared" si="54"/>
        <v>732.27402200000006</v>
      </c>
      <c r="H85" s="76">
        <f t="shared" si="55"/>
        <v>4586.3478219999997</v>
      </c>
      <c r="I85" s="105"/>
      <c r="J85" s="106"/>
      <c r="K85" s="107"/>
      <c r="L85" s="80"/>
      <c r="M85" s="81">
        <f t="shared" si="57"/>
        <v>0</v>
      </c>
      <c r="N85" s="82"/>
      <c r="O85" s="83">
        <f t="shared" si="58"/>
        <v>0</v>
      </c>
      <c r="P85" s="83">
        <f t="shared" si="59"/>
        <v>0</v>
      </c>
      <c r="Q85" s="108"/>
      <c r="R85" s="80"/>
      <c r="S85" s="81">
        <f t="shared" si="60"/>
        <v>0</v>
      </c>
      <c r="T85" s="82"/>
      <c r="U85" s="83">
        <f t="shared" si="61"/>
        <v>0</v>
      </c>
      <c r="V85" s="83">
        <f t="shared" si="62"/>
        <v>0</v>
      </c>
      <c r="W85" s="109"/>
      <c r="X85" s="80"/>
      <c r="Y85" s="81">
        <f t="shared" si="63"/>
        <v>0</v>
      </c>
      <c r="Z85" s="82"/>
      <c r="AA85" s="83">
        <f t="shared" si="64"/>
        <v>0</v>
      </c>
      <c r="AB85" s="83">
        <f t="shared" si="65"/>
        <v>0</v>
      </c>
      <c r="AC85" s="109"/>
      <c r="AD85" s="85" t="e">
        <f t="shared" si="66"/>
        <v>#DIV/0!</v>
      </c>
      <c r="AE85" s="86"/>
      <c r="AF85" s="87"/>
      <c r="AG85" s="88"/>
      <c r="AH85" s="114"/>
      <c r="AI85" s="86"/>
      <c r="AJ85" s="87"/>
      <c r="AK85" s="88"/>
      <c r="AL85" s="114"/>
      <c r="AM85" s="86">
        <v>8319.3277310924368</v>
      </c>
      <c r="AN85" s="87">
        <f t="shared" si="76"/>
        <v>1580.672268907563</v>
      </c>
      <c r="AO85" s="90">
        <f t="shared" si="77"/>
        <v>9900</v>
      </c>
      <c r="AP85" s="91" t="s">
        <v>327</v>
      </c>
      <c r="AQ85" s="86"/>
      <c r="AR85" s="87"/>
      <c r="AS85" s="90"/>
      <c r="AT85" s="91"/>
      <c r="AU85" s="86"/>
      <c r="AV85" s="87"/>
      <c r="AW85" s="90"/>
      <c r="AX85" s="197"/>
      <c r="AY85" s="38"/>
      <c r="AZ85" s="92"/>
      <c r="BA85" s="29"/>
      <c r="BB85" s="99">
        <f t="shared" si="56"/>
        <v>4200.9404420000001</v>
      </c>
      <c r="BC85" s="93"/>
      <c r="BD85" s="93"/>
      <c r="BE85" s="93"/>
      <c r="BF85" s="93"/>
      <c r="BG85" s="93"/>
      <c r="BH85" s="93">
        <f t="shared" si="78"/>
        <v>8319.3277310924368</v>
      </c>
      <c r="BI85" s="93"/>
      <c r="BJ85" s="93"/>
      <c r="BK85" s="94">
        <f t="shared" si="67"/>
        <v>2</v>
      </c>
      <c r="BM85" s="95">
        <f t="shared" si="68"/>
        <v>6260.1340865462189</v>
      </c>
      <c r="BN85" s="96">
        <f t="shared" si="69"/>
        <v>8319.3277310924368</v>
      </c>
      <c r="BO85" s="248">
        <f t="shared" si="79"/>
        <v>4200.940442000001</v>
      </c>
      <c r="BP85" s="183">
        <f t="shared" si="70"/>
        <v>5911.7679517888992</v>
      </c>
      <c r="BQ85" s="184">
        <f t="shared" si="71"/>
        <v>2912.1395796697429</v>
      </c>
      <c r="BR85" s="232">
        <f t="shared" si="72"/>
        <v>0.46518805179082046</v>
      </c>
      <c r="BS85" s="184"/>
      <c r="BT85" s="97"/>
      <c r="BU85" s="171">
        <f t="shared" si="75"/>
        <v>4200.940442000001</v>
      </c>
      <c r="BV85" s="175">
        <f t="shared" si="73"/>
        <v>798</v>
      </c>
      <c r="BW85" s="176">
        <f t="shared" si="74"/>
        <v>4998.940442000001</v>
      </c>
    </row>
    <row r="86" spans="1:75" s="35" customFormat="1" ht="84.95" customHeight="1" x14ac:dyDescent="0.3">
      <c r="A86" s="214">
        <v>130</v>
      </c>
      <c r="B86" s="104" t="s">
        <v>328</v>
      </c>
      <c r="C86" s="217" t="s">
        <v>18</v>
      </c>
      <c r="D86" s="206">
        <v>6761</v>
      </c>
      <c r="E86" s="74">
        <f t="shared" si="52"/>
        <v>379.96820000000002</v>
      </c>
      <c r="F86" s="75">
        <f t="shared" si="53"/>
        <v>7140.9682000000003</v>
      </c>
      <c r="G86" s="74">
        <f t="shared" si="54"/>
        <v>1356.783958</v>
      </c>
      <c r="H86" s="76">
        <f t="shared" si="55"/>
        <v>8497.7521579999993</v>
      </c>
      <c r="I86" s="105"/>
      <c r="J86" s="106"/>
      <c r="K86" s="107"/>
      <c r="L86" s="80"/>
      <c r="M86" s="81">
        <f t="shared" si="57"/>
        <v>0</v>
      </c>
      <c r="N86" s="82"/>
      <c r="O86" s="83">
        <f t="shared" si="58"/>
        <v>0</v>
      </c>
      <c r="P86" s="83">
        <f t="shared" si="59"/>
        <v>0</v>
      </c>
      <c r="Q86" s="108"/>
      <c r="R86" s="80"/>
      <c r="S86" s="81">
        <f t="shared" si="60"/>
        <v>0</v>
      </c>
      <c r="T86" s="82"/>
      <c r="U86" s="83">
        <f t="shared" si="61"/>
        <v>0</v>
      </c>
      <c r="V86" s="83">
        <f t="shared" si="62"/>
        <v>0</v>
      </c>
      <c r="W86" s="109"/>
      <c r="X86" s="80"/>
      <c r="Y86" s="81">
        <f t="shared" si="63"/>
        <v>0</v>
      </c>
      <c r="Z86" s="82"/>
      <c r="AA86" s="83">
        <f t="shared" si="64"/>
        <v>0</v>
      </c>
      <c r="AB86" s="83">
        <f t="shared" si="65"/>
        <v>0</v>
      </c>
      <c r="AC86" s="109"/>
      <c r="AD86" s="85" t="e">
        <f t="shared" si="66"/>
        <v>#DIV/0!</v>
      </c>
      <c r="AE86" s="86"/>
      <c r="AF86" s="87"/>
      <c r="AG86" s="88"/>
      <c r="AH86" s="114"/>
      <c r="AI86" s="86"/>
      <c r="AJ86" s="87"/>
      <c r="AK86" s="88"/>
      <c r="AL86" s="114"/>
      <c r="AM86" s="86">
        <v>20084.033613445379</v>
      </c>
      <c r="AN86" s="87">
        <f t="shared" si="76"/>
        <v>3815.9663865546222</v>
      </c>
      <c r="AO86" s="90">
        <f t="shared" si="77"/>
        <v>23900</v>
      </c>
      <c r="AP86" s="91" t="s">
        <v>329</v>
      </c>
      <c r="AQ86" s="86"/>
      <c r="AR86" s="87"/>
      <c r="AS86" s="90"/>
      <c r="AT86" s="91"/>
      <c r="AU86" s="86"/>
      <c r="AV86" s="87"/>
      <c r="AW86" s="90"/>
      <c r="AX86" s="197"/>
      <c r="AY86" s="38"/>
      <c r="AZ86" s="92"/>
      <c r="BA86" s="29"/>
      <c r="BB86" s="99">
        <f t="shared" si="56"/>
        <v>7783.6553380000005</v>
      </c>
      <c r="BC86" s="93"/>
      <c r="BD86" s="93"/>
      <c r="BE86" s="93"/>
      <c r="BF86" s="93"/>
      <c r="BG86" s="93"/>
      <c r="BH86" s="93">
        <f t="shared" si="78"/>
        <v>20084.033613445379</v>
      </c>
      <c r="BI86" s="93"/>
      <c r="BJ86" s="93"/>
      <c r="BK86" s="94">
        <f t="shared" si="67"/>
        <v>2</v>
      </c>
      <c r="BM86" s="95">
        <f t="shared" si="68"/>
        <v>13933.84447572269</v>
      </c>
      <c r="BN86" s="96">
        <f t="shared" si="69"/>
        <v>20084.033613445379</v>
      </c>
      <c r="BO86" s="248">
        <f t="shared" si="79"/>
        <v>7783.6553380000005</v>
      </c>
      <c r="BP86" s="183">
        <f t="shared" si="70"/>
        <v>12503.087436464066</v>
      </c>
      <c r="BQ86" s="184">
        <f t="shared" si="71"/>
        <v>8697.6808897271185</v>
      </c>
      <c r="BR86" s="232">
        <f t="shared" si="72"/>
        <v>0.62421257140348596</v>
      </c>
      <c r="BS86" s="184"/>
      <c r="BT86" s="97"/>
      <c r="BU86" s="171">
        <f t="shared" si="75"/>
        <v>7783.6553380000005</v>
      </c>
      <c r="BV86" s="175">
        <f t="shared" si="73"/>
        <v>1479</v>
      </c>
      <c r="BW86" s="176">
        <f t="shared" si="74"/>
        <v>9262.6553380000005</v>
      </c>
    </row>
    <row r="87" spans="1:75" s="35" customFormat="1" ht="84.95" customHeight="1" x14ac:dyDescent="0.3">
      <c r="A87" s="214">
        <v>131</v>
      </c>
      <c r="B87" s="104" t="s">
        <v>330</v>
      </c>
      <c r="C87" s="217" t="s">
        <v>359</v>
      </c>
      <c r="D87" s="206">
        <v>218176</v>
      </c>
      <c r="E87" s="74">
        <f t="shared" si="52"/>
        <v>12261.4912</v>
      </c>
      <c r="F87" s="75">
        <f t="shared" si="53"/>
        <v>230437.49119999999</v>
      </c>
      <c r="G87" s="74">
        <f t="shared" si="54"/>
        <v>43783.123328000001</v>
      </c>
      <c r="H87" s="76">
        <f t="shared" si="55"/>
        <v>274220.61452800001</v>
      </c>
      <c r="I87" s="105"/>
      <c r="J87" s="106"/>
      <c r="K87" s="107"/>
      <c r="L87" s="80"/>
      <c r="M87" s="81">
        <f t="shared" si="57"/>
        <v>0</v>
      </c>
      <c r="N87" s="82"/>
      <c r="O87" s="83">
        <f t="shared" si="58"/>
        <v>0</v>
      </c>
      <c r="P87" s="83">
        <f t="shared" si="59"/>
        <v>0</v>
      </c>
      <c r="Q87" s="108"/>
      <c r="R87" s="80"/>
      <c r="S87" s="81">
        <f t="shared" si="60"/>
        <v>0</v>
      </c>
      <c r="T87" s="82"/>
      <c r="U87" s="83">
        <f t="shared" si="61"/>
        <v>0</v>
      </c>
      <c r="V87" s="83">
        <f t="shared" si="62"/>
        <v>0</v>
      </c>
      <c r="W87" s="109"/>
      <c r="X87" s="80"/>
      <c r="Y87" s="81">
        <f t="shared" si="63"/>
        <v>0</v>
      </c>
      <c r="Z87" s="82"/>
      <c r="AA87" s="83">
        <f t="shared" si="64"/>
        <v>0</v>
      </c>
      <c r="AB87" s="83">
        <f t="shared" si="65"/>
        <v>0</v>
      </c>
      <c r="AC87" s="109"/>
      <c r="AD87" s="85" t="e">
        <f t="shared" si="66"/>
        <v>#DIV/0!</v>
      </c>
      <c r="AE87" s="113">
        <v>193241.52</v>
      </c>
      <c r="AF87" s="111">
        <v>36715.89</v>
      </c>
      <c r="AG87" s="115">
        <v>229957.41</v>
      </c>
      <c r="AH87" s="114" t="s">
        <v>331</v>
      </c>
      <c r="AI87" s="86"/>
      <c r="AJ87" s="87"/>
      <c r="AK87" s="88"/>
      <c r="AL87" s="114"/>
      <c r="AM87" s="86"/>
      <c r="AN87" s="87"/>
      <c r="AO87" s="90"/>
      <c r="AP87" s="91"/>
      <c r="AQ87" s="86"/>
      <c r="AR87" s="87"/>
      <c r="AS87" s="90"/>
      <c r="AT87" s="91"/>
      <c r="AU87" s="86"/>
      <c r="AV87" s="87"/>
      <c r="AW87" s="90"/>
      <c r="AX87" s="197"/>
      <c r="AY87" s="38"/>
      <c r="AZ87" s="92"/>
      <c r="BA87" s="29"/>
      <c r="BB87" s="99">
        <f t="shared" si="56"/>
        <v>251176.86540800001</v>
      </c>
      <c r="BC87" s="93"/>
      <c r="BD87" s="93"/>
      <c r="BE87" s="93"/>
      <c r="BF87" s="93">
        <f>+AE87</f>
        <v>193241.52</v>
      </c>
      <c r="BG87" s="93"/>
      <c r="BH87" s="93"/>
      <c r="BI87" s="93"/>
      <c r="BJ87" s="93"/>
      <c r="BK87" s="94">
        <f t="shared" si="67"/>
        <v>2</v>
      </c>
      <c r="BM87" s="95">
        <f t="shared" si="68"/>
        <v>222209.19270399999</v>
      </c>
      <c r="BN87" s="96">
        <f t="shared" si="69"/>
        <v>251176.86540800001</v>
      </c>
      <c r="BO87" s="248">
        <f t="shared" si="79"/>
        <v>193241.51999999996</v>
      </c>
      <c r="BP87" s="183">
        <f t="shared" si="70"/>
        <v>220312.95754057984</v>
      </c>
      <c r="BQ87" s="184">
        <f t="shared" si="71"/>
        <v>40966.475608381792</v>
      </c>
      <c r="BR87" s="232">
        <f t="shared" si="72"/>
        <v>0.18435994978368128</v>
      </c>
      <c r="BS87" s="184"/>
      <c r="BT87" s="97"/>
      <c r="BU87" s="171">
        <f t="shared" si="75"/>
        <v>193241.51999999996</v>
      </c>
      <c r="BV87" s="175">
        <f t="shared" si="73"/>
        <v>36716</v>
      </c>
      <c r="BW87" s="176">
        <f t="shared" si="74"/>
        <v>229957.51999999996</v>
      </c>
    </row>
    <row r="88" spans="1:75" s="35" customFormat="1" ht="84.95" customHeight="1" x14ac:dyDescent="0.3">
      <c r="A88" s="214">
        <v>132</v>
      </c>
      <c r="B88" s="104" t="s">
        <v>1453</v>
      </c>
      <c r="C88" s="217" t="s">
        <v>359</v>
      </c>
      <c r="D88" s="206">
        <v>347859</v>
      </c>
      <c r="E88" s="74">
        <f t="shared" si="52"/>
        <v>19549.675800000001</v>
      </c>
      <c r="F88" s="75">
        <f t="shared" si="53"/>
        <v>367408.67580000003</v>
      </c>
      <c r="G88" s="74">
        <f t="shared" si="54"/>
        <v>69807.648402000006</v>
      </c>
      <c r="H88" s="76">
        <f t="shared" si="55"/>
        <v>437216.32420200005</v>
      </c>
      <c r="I88" s="105"/>
      <c r="J88" s="106"/>
      <c r="K88" s="107"/>
      <c r="L88" s="80"/>
      <c r="M88" s="81">
        <f t="shared" si="57"/>
        <v>0</v>
      </c>
      <c r="N88" s="82"/>
      <c r="O88" s="83">
        <f t="shared" si="58"/>
        <v>0</v>
      </c>
      <c r="P88" s="83">
        <f t="shared" si="59"/>
        <v>0</v>
      </c>
      <c r="Q88" s="108"/>
      <c r="R88" s="80"/>
      <c r="S88" s="81">
        <f t="shared" si="60"/>
        <v>0</v>
      </c>
      <c r="T88" s="82"/>
      <c r="U88" s="83">
        <f t="shared" si="61"/>
        <v>0</v>
      </c>
      <c r="V88" s="83">
        <f t="shared" si="62"/>
        <v>0</v>
      </c>
      <c r="W88" s="109"/>
      <c r="X88" s="80"/>
      <c r="Y88" s="81">
        <f t="shared" si="63"/>
        <v>0</v>
      </c>
      <c r="Z88" s="82"/>
      <c r="AA88" s="83">
        <f t="shared" si="64"/>
        <v>0</v>
      </c>
      <c r="AB88" s="83">
        <f t="shared" si="65"/>
        <v>0</v>
      </c>
      <c r="AC88" s="109"/>
      <c r="AD88" s="85" t="e">
        <f t="shared" si="66"/>
        <v>#DIV/0!</v>
      </c>
      <c r="AE88" s="113">
        <v>3977.64</v>
      </c>
      <c r="AF88" s="111">
        <v>755.75</v>
      </c>
      <c r="AG88" s="115">
        <v>4733.3900000000003</v>
      </c>
      <c r="AH88" s="114" t="s">
        <v>332</v>
      </c>
      <c r="AI88" s="86"/>
      <c r="AJ88" s="87"/>
      <c r="AK88" s="88"/>
      <c r="AL88" s="114"/>
      <c r="AM88" s="86"/>
      <c r="AN88" s="87"/>
      <c r="AO88" s="90"/>
      <c r="AP88" s="91"/>
      <c r="AQ88" s="86"/>
      <c r="AR88" s="87"/>
      <c r="AS88" s="90"/>
      <c r="AT88" s="91"/>
      <c r="AU88" s="86"/>
      <c r="AV88" s="87"/>
      <c r="AW88" s="90"/>
      <c r="AX88" s="197"/>
      <c r="AY88" s="38"/>
      <c r="AZ88" s="92"/>
      <c r="BA88" s="29"/>
      <c r="BB88" s="99">
        <f t="shared" si="56"/>
        <v>400475.45662200009</v>
      </c>
      <c r="BC88" s="93"/>
      <c r="BD88" s="93"/>
      <c r="BE88" s="93"/>
      <c r="BF88" s="93">
        <f>+AE88</f>
        <v>3977.64</v>
      </c>
      <c r="BG88" s="93"/>
      <c r="BH88" s="93"/>
      <c r="BI88" s="93"/>
      <c r="BJ88" s="93"/>
      <c r="BK88" s="94">
        <f t="shared" si="67"/>
        <v>2</v>
      </c>
      <c r="BM88" s="95">
        <f t="shared" si="68"/>
        <v>202226.54831100005</v>
      </c>
      <c r="BN88" s="96">
        <f t="shared" si="69"/>
        <v>400475.45662200009</v>
      </c>
      <c r="BO88" s="248">
        <f t="shared" si="79"/>
        <v>3977.640000000014</v>
      </c>
      <c r="BP88" s="183">
        <f t="shared" si="70"/>
        <v>39911.74257380818</v>
      </c>
      <c r="BQ88" s="184">
        <f t="shared" si="71"/>
        <v>280366.29485907644</v>
      </c>
      <c r="BR88" s="232">
        <f t="shared" si="72"/>
        <v>1.3863970739781746</v>
      </c>
      <c r="BS88" s="184"/>
      <c r="BT88" s="97"/>
      <c r="BU88" s="171">
        <f t="shared" si="75"/>
        <v>3977.640000000014</v>
      </c>
      <c r="BV88" s="175">
        <f t="shared" si="73"/>
        <v>756</v>
      </c>
      <c r="BW88" s="176">
        <f t="shared" si="74"/>
        <v>4733.640000000014</v>
      </c>
    </row>
    <row r="89" spans="1:75" s="35" customFormat="1" ht="84.95" customHeight="1" x14ac:dyDescent="0.3">
      <c r="A89" s="214">
        <v>133</v>
      </c>
      <c r="B89" s="104" t="s">
        <v>1454</v>
      </c>
      <c r="C89" s="217" t="s">
        <v>359</v>
      </c>
      <c r="D89" s="208">
        <v>427494</v>
      </c>
      <c r="E89" s="74">
        <f t="shared" si="52"/>
        <v>24025.162799999998</v>
      </c>
      <c r="F89" s="75">
        <f t="shared" si="53"/>
        <v>451519.16279999999</v>
      </c>
      <c r="G89" s="74">
        <f t="shared" si="54"/>
        <v>85788.640931999995</v>
      </c>
      <c r="H89" s="76">
        <f t="shared" si="55"/>
        <v>537307.80373199994</v>
      </c>
      <c r="I89" s="105"/>
      <c r="J89" s="106"/>
      <c r="K89" s="107"/>
      <c r="L89" s="80"/>
      <c r="M89" s="81">
        <f t="shared" si="57"/>
        <v>0</v>
      </c>
      <c r="N89" s="81"/>
      <c r="O89" s="83">
        <f t="shared" si="58"/>
        <v>0</v>
      </c>
      <c r="P89" s="83">
        <f t="shared" si="59"/>
        <v>0</v>
      </c>
      <c r="Q89" s="108"/>
      <c r="R89" s="80"/>
      <c r="S89" s="81">
        <f t="shared" si="60"/>
        <v>0</v>
      </c>
      <c r="T89" s="81"/>
      <c r="U89" s="83">
        <f t="shared" si="61"/>
        <v>0</v>
      </c>
      <c r="V89" s="83">
        <f t="shared" si="62"/>
        <v>0</v>
      </c>
      <c r="W89" s="109"/>
      <c r="X89" s="80"/>
      <c r="Y89" s="81">
        <f t="shared" si="63"/>
        <v>0</v>
      </c>
      <c r="Z89" s="81"/>
      <c r="AA89" s="83">
        <f t="shared" si="64"/>
        <v>0</v>
      </c>
      <c r="AB89" s="83">
        <f t="shared" si="65"/>
        <v>0</v>
      </c>
      <c r="AC89" s="109"/>
      <c r="AD89" s="85" t="e">
        <f t="shared" si="66"/>
        <v>#DIV/0!</v>
      </c>
      <c r="AE89" s="86"/>
      <c r="AF89" s="87"/>
      <c r="AG89" s="87"/>
      <c r="AH89" s="114"/>
      <c r="AI89" s="86"/>
      <c r="AJ89" s="87"/>
      <c r="AK89" s="87"/>
      <c r="AL89" s="114"/>
      <c r="AM89" s="86"/>
      <c r="AN89" s="87"/>
      <c r="AO89" s="87"/>
      <c r="AP89" s="91"/>
      <c r="AQ89" s="86"/>
      <c r="AR89" s="87"/>
      <c r="AS89" s="87"/>
      <c r="AT89" s="91"/>
      <c r="AU89" s="86"/>
      <c r="AV89" s="87"/>
      <c r="AW89" s="87"/>
      <c r="AX89" s="197"/>
      <c r="AY89" s="38"/>
      <c r="AZ89" s="92"/>
      <c r="BA89" s="29"/>
      <c r="BB89" s="99">
        <f t="shared" si="56"/>
        <v>492155.88745200005</v>
      </c>
      <c r="BC89" s="93"/>
      <c r="BD89" s="93"/>
      <c r="BE89" s="93"/>
      <c r="BF89" s="93"/>
      <c r="BG89" s="93"/>
      <c r="BH89" s="93"/>
      <c r="BI89" s="93"/>
      <c r="BJ89" s="93"/>
      <c r="BK89" s="94">
        <f t="shared" si="67"/>
        <v>1</v>
      </c>
      <c r="BM89" s="95">
        <f t="shared" si="68"/>
        <v>492155.88745200005</v>
      </c>
      <c r="BN89" s="96">
        <f t="shared" si="69"/>
        <v>492155.88745200005</v>
      </c>
      <c r="BO89" s="248">
        <f>+BM89</f>
        <v>492155.88745200005</v>
      </c>
      <c r="BP89" s="183">
        <f t="shared" si="70"/>
        <v>492155.88745200005</v>
      </c>
      <c r="BQ89" s="184">
        <f t="shared" si="71"/>
        <v>0</v>
      </c>
      <c r="BR89" s="232">
        <f t="shared" si="72"/>
        <v>0</v>
      </c>
      <c r="BS89" s="184"/>
      <c r="BT89" s="97"/>
      <c r="BU89" s="171">
        <f t="shared" si="75"/>
        <v>492155.88745200005</v>
      </c>
      <c r="BV89" s="175">
        <f t="shared" si="73"/>
        <v>93510</v>
      </c>
      <c r="BW89" s="176">
        <f t="shared" si="74"/>
        <v>585665.88745200005</v>
      </c>
    </row>
    <row r="90" spans="1:75" s="35" customFormat="1" ht="84.95" customHeight="1" x14ac:dyDescent="0.3">
      <c r="A90" s="214">
        <v>134</v>
      </c>
      <c r="B90" s="104" t="s">
        <v>333</v>
      </c>
      <c r="C90" s="217" t="s">
        <v>359</v>
      </c>
      <c r="D90" s="206">
        <v>418543</v>
      </c>
      <c r="E90" s="74">
        <f t="shared" si="52"/>
        <v>23522.116600000001</v>
      </c>
      <c r="F90" s="75">
        <f t="shared" si="53"/>
        <v>442065.11660000001</v>
      </c>
      <c r="G90" s="74">
        <f t="shared" si="54"/>
        <v>83992.372153999997</v>
      </c>
      <c r="H90" s="76">
        <f t="shared" si="55"/>
        <v>526057.48875400005</v>
      </c>
      <c r="I90" s="105"/>
      <c r="J90" s="106"/>
      <c r="K90" s="107"/>
      <c r="L90" s="80"/>
      <c r="M90" s="81">
        <f t="shared" si="57"/>
        <v>0</v>
      </c>
      <c r="N90" s="82"/>
      <c r="O90" s="83">
        <f t="shared" si="58"/>
        <v>0</v>
      </c>
      <c r="P90" s="83">
        <f t="shared" si="59"/>
        <v>0</v>
      </c>
      <c r="Q90" s="108"/>
      <c r="R90" s="80"/>
      <c r="S90" s="81">
        <f t="shared" si="60"/>
        <v>0</v>
      </c>
      <c r="T90" s="82"/>
      <c r="U90" s="83">
        <f t="shared" si="61"/>
        <v>0</v>
      </c>
      <c r="V90" s="83">
        <f t="shared" si="62"/>
        <v>0</v>
      </c>
      <c r="W90" s="109"/>
      <c r="X90" s="80"/>
      <c r="Y90" s="81">
        <f t="shared" si="63"/>
        <v>0</v>
      </c>
      <c r="Z90" s="82"/>
      <c r="AA90" s="83">
        <f t="shared" si="64"/>
        <v>0</v>
      </c>
      <c r="AB90" s="83">
        <f t="shared" si="65"/>
        <v>0</v>
      </c>
      <c r="AC90" s="109"/>
      <c r="AD90" s="85" t="e">
        <f t="shared" si="66"/>
        <v>#DIV/0!</v>
      </c>
      <c r="AE90" s="113">
        <v>537928.68999999994</v>
      </c>
      <c r="AF90" s="111">
        <v>102206.45</v>
      </c>
      <c r="AG90" s="115">
        <v>640135.14</v>
      </c>
      <c r="AH90" s="114" t="s">
        <v>334</v>
      </c>
      <c r="AI90" s="113">
        <v>454805.04</v>
      </c>
      <c r="AJ90" s="111">
        <v>86412.96</v>
      </c>
      <c r="AK90" s="115">
        <v>541218</v>
      </c>
      <c r="AL90" s="114" t="s">
        <v>335</v>
      </c>
      <c r="AM90" s="86"/>
      <c r="AN90" s="87"/>
      <c r="AO90" s="90"/>
      <c r="AP90" s="91"/>
      <c r="AQ90" s="86"/>
      <c r="AR90" s="87"/>
      <c r="AS90" s="90"/>
      <c r="AT90" s="91"/>
      <c r="AU90" s="86"/>
      <c r="AV90" s="87"/>
      <c r="AW90" s="90"/>
      <c r="AX90" s="197"/>
      <c r="AY90" s="38"/>
      <c r="AZ90" s="92"/>
      <c r="BA90" s="29"/>
      <c r="BB90" s="99">
        <f t="shared" si="56"/>
        <v>481850.97709400003</v>
      </c>
      <c r="BC90" s="93"/>
      <c r="BD90" s="93"/>
      <c r="BE90" s="93"/>
      <c r="BF90" s="93">
        <f>+AE90</f>
        <v>537928.68999999994</v>
      </c>
      <c r="BG90" s="93">
        <f>+AI90</f>
        <v>454805.04</v>
      </c>
      <c r="BH90" s="93"/>
      <c r="BI90" s="93"/>
      <c r="BJ90" s="93"/>
      <c r="BK90" s="94">
        <f t="shared" si="67"/>
        <v>3</v>
      </c>
      <c r="BM90" s="95">
        <f t="shared" si="68"/>
        <v>491528.235698</v>
      </c>
      <c r="BN90" s="96">
        <f t="shared" si="69"/>
        <v>537928.68999999994</v>
      </c>
      <c r="BO90" s="248">
        <f>(SUM(BB90:BJ90)-BN90)/(BK90-1)</f>
        <v>468328.008547</v>
      </c>
      <c r="BP90" s="183">
        <f t="shared" si="70"/>
        <v>490328.9927273452</v>
      </c>
      <c r="BQ90" s="184">
        <f t="shared" si="71"/>
        <v>42398.376123351023</v>
      </c>
      <c r="BR90" s="232">
        <f t="shared" si="72"/>
        <v>8.6258271741282061E-2</v>
      </c>
      <c r="BS90" s="184"/>
      <c r="BT90" s="97"/>
      <c r="BU90" s="171">
        <f t="shared" si="75"/>
        <v>468328.008547</v>
      </c>
      <c r="BV90" s="175">
        <f t="shared" si="73"/>
        <v>88982</v>
      </c>
      <c r="BW90" s="176">
        <f t="shared" si="74"/>
        <v>557310.008547</v>
      </c>
    </row>
    <row r="91" spans="1:75" s="35" customFormat="1" ht="84.95" customHeight="1" x14ac:dyDescent="0.3">
      <c r="A91" s="214">
        <v>135</v>
      </c>
      <c r="B91" s="104" t="s">
        <v>336</v>
      </c>
      <c r="C91" s="217" t="s">
        <v>18</v>
      </c>
      <c r="D91" s="206"/>
      <c r="E91" s="74"/>
      <c r="F91" s="75"/>
      <c r="G91" s="74"/>
      <c r="H91" s="76"/>
      <c r="I91" s="105"/>
      <c r="J91" s="106"/>
      <c r="K91" s="107"/>
      <c r="L91" s="80"/>
      <c r="M91" s="81">
        <f t="shared" si="57"/>
        <v>0</v>
      </c>
      <c r="N91" s="82"/>
      <c r="O91" s="83">
        <f t="shared" si="58"/>
        <v>0</v>
      </c>
      <c r="P91" s="83">
        <f t="shared" si="59"/>
        <v>0</v>
      </c>
      <c r="Q91" s="108"/>
      <c r="R91" s="80"/>
      <c r="S91" s="81">
        <f t="shared" si="60"/>
        <v>0</v>
      </c>
      <c r="T91" s="82"/>
      <c r="U91" s="83">
        <f t="shared" si="61"/>
        <v>0</v>
      </c>
      <c r="V91" s="83">
        <f t="shared" si="62"/>
        <v>0</v>
      </c>
      <c r="W91" s="109"/>
      <c r="X91" s="80"/>
      <c r="Y91" s="81">
        <f t="shared" si="63"/>
        <v>0</v>
      </c>
      <c r="Z91" s="82"/>
      <c r="AA91" s="83">
        <f t="shared" si="64"/>
        <v>0</v>
      </c>
      <c r="AB91" s="83">
        <f t="shared" si="65"/>
        <v>0</v>
      </c>
      <c r="AC91" s="109"/>
      <c r="AD91" s="85" t="e">
        <f t="shared" si="66"/>
        <v>#DIV/0!</v>
      </c>
      <c r="AE91" s="86"/>
      <c r="AF91" s="87"/>
      <c r="AG91" s="88"/>
      <c r="AH91" s="114"/>
      <c r="AI91" s="113">
        <v>239416.81</v>
      </c>
      <c r="AJ91" s="111">
        <v>45489.19</v>
      </c>
      <c r="AK91" s="115">
        <v>284906</v>
      </c>
      <c r="AL91" s="114" t="s">
        <v>337</v>
      </c>
      <c r="AM91" s="86"/>
      <c r="AN91" s="87"/>
      <c r="AO91" s="90"/>
      <c r="AP91" s="91"/>
      <c r="AQ91" s="86"/>
      <c r="AR91" s="87"/>
      <c r="AS91" s="90"/>
      <c r="AT91" s="91"/>
      <c r="AU91" s="86"/>
      <c r="AV91" s="87"/>
      <c r="AW91" s="90"/>
      <c r="AX91" s="197"/>
      <c r="AY91" s="38"/>
      <c r="AZ91" s="92"/>
      <c r="BA91" s="29"/>
      <c r="BB91" s="99"/>
      <c r="BC91" s="93"/>
      <c r="BD91" s="93"/>
      <c r="BE91" s="93"/>
      <c r="BF91" s="93"/>
      <c r="BG91" s="93">
        <f>+AI91</f>
        <v>239416.81</v>
      </c>
      <c r="BH91" s="93"/>
      <c r="BI91" s="93"/>
      <c r="BJ91" s="93"/>
      <c r="BK91" s="94">
        <f t="shared" si="67"/>
        <v>1</v>
      </c>
      <c r="BM91" s="95">
        <f t="shared" si="68"/>
        <v>239416.81</v>
      </c>
      <c r="BN91" s="96">
        <f t="shared" si="69"/>
        <v>239416.81</v>
      </c>
      <c r="BO91" s="248">
        <f>+BM91</f>
        <v>239416.81</v>
      </c>
      <c r="BP91" s="183">
        <f t="shared" si="70"/>
        <v>239416.81</v>
      </c>
      <c r="BQ91" s="184">
        <f t="shared" si="71"/>
        <v>0</v>
      </c>
      <c r="BR91" s="232">
        <f t="shared" si="72"/>
        <v>0</v>
      </c>
      <c r="BS91" s="184"/>
      <c r="BT91" s="97"/>
      <c r="BU91" s="171">
        <f t="shared" si="75"/>
        <v>239416.81</v>
      </c>
      <c r="BV91" s="175">
        <f t="shared" si="73"/>
        <v>45489</v>
      </c>
      <c r="BW91" s="176">
        <f t="shared" si="74"/>
        <v>284905.81</v>
      </c>
    </row>
    <row r="92" spans="1:75" s="35" customFormat="1" ht="84.95" customHeight="1" x14ac:dyDescent="0.3">
      <c r="A92" s="214">
        <v>136</v>
      </c>
      <c r="B92" s="104" t="s">
        <v>338</v>
      </c>
      <c r="C92" s="217" t="s">
        <v>18</v>
      </c>
      <c r="D92" s="206">
        <v>248688</v>
      </c>
      <c r="E92" s="74">
        <f t="shared" ref="E92:E139" si="80">+D92*0.0562</f>
        <v>13976.265600000001</v>
      </c>
      <c r="F92" s="75">
        <f t="shared" ref="F92:F139" si="81">+E92+D92</f>
        <v>262664.26559999998</v>
      </c>
      <c r="G92" s="74">
        <f t="shared" ref="G92:G139" si="82">+F92*0.19</f>
        <v>49906.210463999996</v>
      </c>
      <c r="H92" s="76">
        <f t="shared" ref="H92:H139" si="83">+G92+F92</f>
        <v>312570.47606399999</v>
      </c>
      <c r="I92" s="105"/>
      <c r="J92" s="106"/>
      <c r="K92" s="107"/>
      <c r="L92" s="80"/>
      <c r="M92" s="81">
        <f t="shared" si="57"/>
        <v>0</v>
      </c>
      <c r="N92" s="82"/>
      <c r="O92" s="83">
        <f t="shared" si="58"/>
        <v>0</v>
      </c>
      <c r="P92" s="83">
        <f t="shared" si="59"/>
        <v>0</v>
      </c>
      <c r="Q92" s="108"/>
      <c r="R92" s="80"/>
      <c r="S92" s="81">
        <f t="shared" si="60"/>
        <v>0</v>
      </c>
      <c r="T92" s="82"/>
      <c r="U92" s="83">
        <f t="shared" si="61"/>
        <v>0</v>
      </c>
      <c r="V92" s="83">
        <f t="shared" si="62"/>
        <v>0</v>
      </c>
      <c r="W92" s="109"/>
      <c r="X92" s="80"/>
      <c r="Y92" s="81">
        <f t="shared" si="63"/>
        <v>0</v>
      </c>
      <c r="Z92" s="82"/>
      <c r="AA92" s="83">
        <f t="shared" si="64"/>
        <v>0</v>
      </c>
      <c r="AB92" s="83">
        <f t="shared" si="65"/>
        <v>0</v>
      </c>
      <c r="AC92" s="109"/>
      <c r="AD92" s="85" t="e">
        <f t="shared" si="66"/>
        <v>#DIV/0!</v>
      </c>
      <c r="AE92" s="113">
        <v>201606.93</v>
      </c>
      <c r="AF92" s="111">
        <v>38305.32</v>
      </c>
      <c r="AG92" s="115">
        <v>239912.25</v>
      </c>
      <c r="AH92" s="114" t="s">
        <v>339</v>
      </c>
      <c r="AI92" s="113">
        <v>86276.47</v>
      </c>
      <c r="AJ92" s="111">
        <v>16392.53</v>
      </c>
      <c r="AK92" s="115">
        <v>102669</v>
      </c>
      <c r="AL92" s="114" t="s">
        <v>340</v>
      </c>
      <c r="AM92" s="86"/>
      <c r="AN92" s="87"/>
      <c r="AO92" s="90"/>
      <c r="AP92" s="91"/>
      <c r="AQ92" s="86"/>
      <c r="AR92" s="87"/>
      <c r="AS92" s="90"/>
      <c r="AT92" s="91"/>
      <c r="AU92" s="86"/>
      <c r="AV92" s="87"/>
      <c r="AW92" s="90"/>
      <c r="AX92" s="197"/>
      <c r="AY92" s="38"/>
      <c r="AZ92" s="92"/>
      <c r="BA92" s="29"/>
      <c r="BB92" s="99">
        <f t="shared" ref="BB92:BB139" si="84">+F92*1.09</f>
        <v>286304.049504</v>
      </c>
      <c r="BC92" s="93"/>
      <c r="BD92" s="93"/>
      <c r="BE92" s="93"/>
      <c r="BF92" s="93">
        <f>+AE92</f>
        <v>201606.93</v>
      </c>
      <c r="BG92" s="93">
        <f>+AI92</f>
        <v>86276.47</v>
      </c>
      <c r="BH92" s="93"/>
      <c r="BI92" s="93"/>
      <c r="BJ92" s="93"/>
      <c r="BK92" s="94">
        <f t="shared" si="67"/>
        <v>3</v>
      </c>
      <c r="BM92" s="95">
        <f t="shared" si="68"/>
        <v>191395.81650133335</v>
      </c>
      <c r="BN92" s="96">
        <f t="shared" si="69"/>
        <v>286304.049504</v>
      </c>
      <c r="BO92" s="248">
        <f t="shared" ref="BO92:BO101" si="85">(SUM(BB92:BJ92)-BN92)/(BK92-1)</f>
        <v>143941.70000000001</v>
      </c>
      <c r="BP92" s="183">
        <f t="shared" si="70"/>
        <v>170768.76525537838</v>
      </c>
      <c r="BQ92" s="184">
        <f t="shared" si="71"/>
        <v>100403.97536810608</v>
      </c>
      <c r="BR92" s="232">
        <f t="shared" si="72"/>
        <v>0.52458813992628006</v>
      </c>
      <c r="BS92" s="184"/>
      <c r="BT92" s="97"/>
      <c r="BU92" s="171">
        <f t="shared" si="75"/>
        <v>143941.70000000001</v>
      </c>
      <c r="BV92" s="175">
        <f t="shared" si="73"/>
        <v>27349</v>
      </c>
      <c r="BW92" s="176">
        <f t="shared" si="74"/>
        <v>171290.7</v>
      </c>
    </row>
    <row r="93" spans="1:75" s="35" customFormat="1" ht="84.95" customHeight="1" x14ac:dyDescent="0.3">
      <c r="A93" s="214">
        <v>137</v>
      </c>
      <c r="B93" s="104" t="s">
        <v>341</v>
      </c>
      <c r="C93" s="217" t="s">
        <v>101</v>
      </c>
      <c r="D93" s="206">
        <v>32499</v>
      </c>
      <c r="E93" s="74">
        <f t="shared" si="80"/>
        <v>1826.4438</v>
      </c>
      <c r="F93" s="75">
        <f t="shared" si="81"/>
        <v>34325.443800000001</v>
      </c>
      <c r="G93" s="74">
        <f t="shared" si="82"/>
        <v>6521.8343220000006</v>
      </c>
      <c r="H93" s="76">
        <f t="shared" si="83"/>
        <v>40847.278122000003</v>
      </c>
      <c r="I93" s="105"/>
      <c r="J93" s="106"/>
      <c r="K93" s="107"/>
      <c r="L93" s="80"/>
      <c r="M93" s="81">
        <f t="shared" si="57"/>
        <v>0</v>
      </c>
      <c r="N93" s="82"/>
      <c r="O93" s="83">
        <f t="shared" si="58"/>
        <v>0</v>
      </c>
      <c r="P93" s="83">
        <f t="shared" si="59"/>
        <v>0</v>
      </c>
      <c r="Q93" s="108"/>
      <c r="R93" s="80"/>
      <c r="S93" s="81">
        <f t="shared" si="60"/>
        <v>0</v>
      </c>
      <c r="T93" s="82"/>
      <c r="U93" s="83">
        <f t="shared" si="61"/>
        <v>0</v>
      </c>
      <c r="V93" s="83">
        <f t="shared" si="62"/>
        <v>0</v>
      </c>
      <c r="W93" s="109"/>
      <c r="X93" s="80"/>
      <c r="Y93" s="81">
        <f t="shared" si="63"/>
        <v>0</v>
      </c>
      <c r="Z93" s="82"/>
      <c r="AA93" s="83">
        <f t="shared" si="64"/>
        <v>0</v>
      </c>
      <c r="AB93" s="83">
        <f t="shared" si="65"/>
        <v>0</v>
      </c>
      <c r="AC93" s="109"/>
      <c r="AD93" s="85" t="e">
        <f t="shared" si="66"/>
        <v>#DIV/0!</v>
      </c>
      <c r="AE93" s="86"/>
      <c r="AF93" s="87"/>
      <c r="AG93" s="88"/>
      <c r="AH93" s="114"/>
      <c r="AI93" s="113">
        <v>9500</v>
      </c>
      <c r="AJ93" s="111">
        <v>1805</v>
      </c>
      <c r="AK93" s="115">
        <v>11305</v>
      </c>
      <c r="AL93" s="114" t="s">
        <v>342</v>
      </c>
      <c r="AM93" s="86">
        <v>28487.394957983193</v>
      </c>
      <c r="AN93" s="87">
        <f>+AM93*0.19</f>
        <v>5412.6050420168067</v>
      </c>
      <c r="AO93" s="90">
        <f>+AN93+AM93</f>
        <v>33900</v>
      </c>
      <c r="AP93" s="91" t="s">
        <v>343</v>
      </c>
      <c r="AQ93" s="86"/>
      <c r="AR93" s="87"/>
      <c r="AS93" s="90"/>
      <c r="AT93" s="91"/>
      <c r="AU93" s="86"/>
      <c r="AV93" s="87"/>
      <c r="AW93" s="90"/>
      <c r="AX93" s="197"/>
      <c r="AY93" s="38"/>
      <c r="AZ93" s="92"/>
      <c r="BA93" s="29"/>
      <c r="BB93" s="99">
        <f t="shared" si="84"/>
        <v>37414.733742000004</v>
      </c>
      <c r="BC93" s="93"/>
      <c r="BD93" s="93"/>
      <c r="BE93" s="93"/>
      <c r="BF93" s="93"/>
      <c r="BG93" s="93">
        <f>+AI93</f>
        <v>9500</v>
      </c>
      <c r="BH93" s="93">
        <f>+AM93</f>
        <v>28487.394957983193</v>
      </c>
      <c r="BI93" s="93"/>
      <c r="BJ93" s="93"/>
      <c r="BK93" s="94">
        <f t="shared" si="67"/>
        <v>3</v>
      </c>
      <c r="BM93" s="95">
        <f t="shared" si="68"/>
        <v>25134.042899994398</v>
      </c>
      <c r="BN93" s="96">
        <f t="shared" si="69"/>
        <v>37414.733742000004</v>
      </c>
      <c r="BO93" s="248">
        <f t="shared" si="85"/>
        <v>18993.697478991595</v>
      </c>
      <c r="BP93" s="183">
        <f t="shared" si="70"/>
        <v>21634.141554670619</v>
      </c>
      <c r="BQ93" s="184">
        <f t="shared" si="71"/>
        <v>14256.290453350821</v>
      </c>
      <c r="BR93" s="232">
        <f t="shared" si="72"/>
        <v>0.56721039707280829</v>
      </c>
      <c r="BS93" s="184"/>
      <c r="BT93" s="97"/>
      <c r="BU93" s="171">
        <f t="shared" si="75"/>
        <v>18993.697478991595</v>
      </c>
      <c r="BV93" s="175">
        <f t="shared" si="73"/>
        <v>3609</v>
      </c>
      <c r="BW93" s="176">
        <f t="shared" si="74"/>
        <v>22602.697478991595</v>
      </c>
    </row>
    <row r="94" spans="1:75" s="35" customFormat="1" ht="84.95" customHeight="1" x14ac:dyDescent="0.3">
      <c r="A94" s="214">
        <v>139</v>
      </c>
      <c r="B94" s="104" t="s">
        <v>347</v>
      </c>
      <c r="C94" s="217" t="s">
        <v>101</v>
      </c>
      <c r="D94" s="208">
        <v>57743</v>
      </c>
      <c r="E94" s="74">
        <f t="shared" si="80"/>
        <v>3245.1565999999998</v>
      </c>
      <c r="F94" s="75">
        <f t="shared" si="81"/>
        <v>60988.156600000002</v>
      </c>
      <c r="G94" s="74">
        <f t="shared" si="82"/>
        <v>11587.749754</v>
      </c>
      <c r="H94" s="76">
        <f t="shared" si="83"/>
        <v>72575.906354000006</v>
      </c>
      <c r="I94" s="105"/>
      <c r="J94" s="106"/>
      <c r="K94" s="107"/>
      <c r="L94" s="80"/>
      <c r="M94" s="81">
        <f t="shared" si="57"/>
        <v>0</v>
      </c>
      <c r="N94" s="81"/>
      <c r="O94" s="83">
        <f t="shared" si="58"/>
        <v>0</v>
      </c>
      <c r="P94" s="83">
        <f t="shared" si="59"/>
        <v>0</v>
      </c>
      <c r="Q94" s="108"/>
      <c r="R94" s="80"/>
      <c r="S94" s="81">
        <f t="shared" si="60"/>
        <v>0</v>
      </c>
      <c r="T94" s="81"/>
      <c r="U94" s="83">
        <f t="shared" si="61"/>
        <v>0</v>
      </c>
      <c r="V94" s="83">
        <f t="shared" si="62"/>
        <v>0</v>
      </c>
      <c r="W94" s="109"/>
      <c r="X94" s="80"/>
      <c r="Y94" s="81">
        <f t="shared" si="63"/>
        <v>0</v>
      </c>
      <c r="Z94" s="81"/>
      <c r="AA94" s="83">
        <f t="shared" si="64"/>
        <v>0</v>
      </c>
      <c r="AB94" s="83">
        <f t="shared" si="65"/>
        <v>0</v>
      </c>
      <c r="AC94" s="109"/>
      <c r="AD94" s="85" t="e">
        <f t="shared" si="66"/>
        <v>#DIV/0!</v>
      </c>
      <c r="AE94" s="86"/>
      <c r="AF94" s="87"/>
      <c r="AG94" s="87"/>
      <c r="AH94" s="114"/>
      <c r="AI94" s="113">
        <v>37731.089999999997</v>
      </c>
      <c r="AJ94" s="111">
        <v>7168.91</v>
      </c>
      <c r="AK94" s="111">
        <v>44900</v>
      </c>
      <c r="AL94" s="114" t="s">
        <v>348</v>
      </c>
      <c r="AM94" s="86">
        <v>90420.168067226899</v>
      </c>
      <c r="AN94" s="87">
        <f>+AM94*0.19</f>
        <v>17179.831932773111</v>
      </c>
      <c r="AO94" s="87">
        <f>+AN94+AM94</f>
        <v>107600.00000000001</v>
      </c>
      <c r="AP94" s="91" t="s">
        <v>349</v>
      </c>
      <c r="AQ94" s="86"/>
      <c r="AR94" s="87"/>
      <c r="AS94" s="87"/>
      <c r="AT94" s="91"/>
      <c r="AU94" s="86"/>
      <c r="AV94" s="87"/>
      <c r="AW94" s="87"/>
      <c r="AX94" s="197"/>
      <c r="AY94" s="38"/>
      <c r="AZ94" s="92"/>
      <c r="BA94" s="29"/>
      <c r="BB94" s="99">
        <f t="shared" si="84"/>
        <v>66477.090694000013</v>
      </c>
      <c r="BC94" s="93"/>
      <c r="BD94" s="93"/>
      <c r="BE94" s="93"/>
      <c r="BF94" s="93"/>
      <c r="BG94" s="93">
        <f>+AI94</f>
        <v>37731.089999999997</v>
      </c>
      <c r="BH94" s="93">
        <f>+AM94</f>
        <v>90420.168067226899</v>
      </c>
      <c r="BI94" s="93"/>
      <c r="BJ94" s="93"/>
      <c r="BK94" s="94">
        <f t="shared" si="67"/>
        <v>3</v>
      </c>
      <c r="BM94" s="95">
        <f t="shared" si="68"/>
        <v>64876.116253742308</v>
      </c>
      <c r="BN94" s="96">
        <f t="shared" si="69"/>
        <v>90420.168067226899</v>
      </c>
      <c r="BO94" s="248">
        <f t="shared" si="85"/>
        <v>52104.090347000012</v>
      </c>
      <c r="BP94" s="183">
        <f t="shared" si="70"/>
        <v>60983.482594602508</v>
      </c>
      <c r="BQ94" s="184">
        <f t="shared" si="71"/>
        <v>26380.998393964357</v>
      </c>
      <c r="BR94" s="232">
        <f t="shared" si="72"/>
        <v>0.40663652384466831</v>
      </c>
      <c r="BS94" s="184"/>
      <c r="BT94" s="97"/>
      <c r="BU94" s="171">
        <f t="shared" si="75"/>
        <v>52104.090347000012</v>
      </c>
      <c r="BV94" s="175">
        <f t="shared" si="73"/>
        <v>9900</v>
      </c>
      <c r="BW94" s="176">
        <f t="shared" si="74"/>
        <v>62004.090347000012</v>
      </c>
    </row>
    <row r="95" spans="1:75" s="35" customFormat="1" ht="84.95" customHeight="1" x14ac:dyDescent="0.3">
      <c r="A95" s="214">
        <v>143</v>
      </c>
      <c r="B95" s="104" t="s">
        <v>356</v>
      </c>
      <c r="C95" s="217" t="s">
        <v>18</v>
      </c>
      <c r="D95" s="206">
        <v>73753</v>
      </c>
      <c r="E95" s="74">
        <f t="shared" si="80"/>
        <v>4144.9186</v>
      </c>
      <c r="F95" s="75">
        <f t="shared" si="81"/>
        <v>77897.918600000005</v>
      </c>
      <c r="G95" s="74">
        <f t="shared" si="82"/>
        <v>14800.604534000002</v>
      </c>
      <c r="H95" s="76">
        <f t="shared" si="83"/>
        <v>92698.523134000003</v>
      </c>
      <c r="I95" s="105"/>
      <c r="J95" s="106"/>
      <c r="K95" s="107"/>
      <c r="L95" s="80"/>
      <c r="M95" s="81">
        <f t="shared" si="57"/>
        <v>0</v>
      </c>
      <c r="N95" s="82"/>
      <c r="O95" s="83">
        <f t="shared" si="58"/>
        <v>0</v>
      </c>
      <c r="P95" s="83">
        <f t="shared" si="59"/>
        <v>0</v>
      </c>
      <c r="Q95" s="108"/>
      <c r="R95" s="80"/>
      <c r="S95" s="81">
        <f t="shared" si="60"/>
        <v>0</v>
      </c>
      <c r="T95" s="82"/>
      <c r="U95" s="83">
        <f t="shared" si="61"/>
        <v>0</v>
      </c>
      <c r="V95" s="83">
        <f t="shared" si="62"/>
        <v>0</v>
      </c>
      <c r="W95" s="109"/>
      <c r="X95" s="80"/>
      <c r="Y95" s="81">
        <f t="shared" si="63"/>
        <v>0</v>
      </c>
      <c r="Z95" s="82"/>
      <c r="AA95" s="83">
        <f t="shared" si="64"/>
        <v>0</v>
      </c>
      <c r="AB95" s="83">
        <f t="shared" si="65"/>
        <v>0</v>
      </c>
      <c r="AC95" s="109"/>
      <c r="AD95" s="85" t="e">
        <f t="shared" si="66"/>
        <v>#DIV/0!</v>
      </c>
      <c r="AE95" s="86"/>
      <c r="AF95" s="87"/>
      <c r="AG95" s="88"/>
      <c r="AH95" s="114"/>
      <c r="AI95" s="86"/>
      <c r="AJ95" s="87"/>
      <c r="AK95" s="88"/>
      <c r="AL95" s="114"/>
      <c r="AM95" s="86">
        <v>11428.571428571429</v>
      </c>
      <c r="AN95" s="87">
        <f>+AM95*0.19</f>
        <v>2171.4285714285716</v>
      </c>
      <c r="AO95" s="90">
        <f>+AN95+AM95</f>
        <v>13600</v>
      </c>
      <c r="AP95" s="91" t="s">
        <v>357</v>
      </c>
      <c r="AQ95" s="86"/>
      <c r="AR95" s="87"/>
      <c r="AS95" s="90"/>
      <c r="AT95" s="91"/>
      <c r="AU95" s="86"/>
      <c r="AV95" s="87"/>
      <c r="AW95" s="90"/>
      <c r="AX95" s="197"/>
      <c r="AY95" s="38"/>
      <c r="AZ95" s="92"/>
      <c r="BA95" s="29"/>
      <c r="BB95" s="99">
        <f t="shared" si="84"/>
        <v>84908.731274000005</v>
      </c>
      <c r="BC95" s="93"/>
      <c r="BD95" s="93"/>
      <c r="BE95" s="93"/>
      <c r="BF95" s="93"/>
      <c r="BG95" s="93"/>
      <c r="BH95" s="93">
        <f>+AM95</f>
        <v>11428.571428571429</v>
      </c>
      <c r="BI95" s="93"/>
      <c r="BJ95" s="93"/>
      <c r="BK95" s="94">
        <f t="shared" si="67"/>
        <v>2</v>
      </c>
      <c r="BM95" s="95">
        <f t="shared" si="68"/>
        <v>48168.65135128572</v>
      </c>
      <c r="BN95" s="96">
        <f t="shared" si="69"/>
        <v>84908.731274000005</v>
      </c>
      <c r="BO95" s="248">
        <f t="shared" si="85"/>
        <v>11428.571428571435</v>
      </c>
      <c r="BP95" s="183">
        <f t="shared" si="70"/>
        <v>31151.011223944013</v>
      </c>
      <c r="BQ95" s="184">
        <f t="shared" si="71"/>
        <v>51958.31930937399</v>
      </c>
      <c r="BR95" s="232">
        <f t="shared" si="72"/>
        <v>1.0786749857381488</v>
      </c>
      <c r="BS95" s="184"/>
      <c r="BT95" s="97"/>
      <c r="BU95" s="171">
        <f t="shared" si="75"/>
        <v>11428.571428571435</v>
      </c>
      <c r="BV95" s="175">
        <f t="shared" si="73"/>
        <v>2171</v>
      </c>
      <c r="BW95" s="176">
        <f t="shared" si="74"/>
        <v>13599.571428571435</v>
      </c>
    </row>
    <row r="96" spans="1:75" s="35" customFormat="1" ht="84.95" customHeight="1" x14ac:dyDescent="0.3">
      <c r="A96" s="214">
        <v>144</v>
      </c>
      <c r="B96" s="104" t="s">
        <v>358</v>
      </c>
      <c r="C96" s="217" t="s">
        <v>359</v>
      </c>
      <c r="D96" s="206">
        <v>41743</v>
      </c>
      <c r="E96" s="74">
        <f t="shared" si="80"/>
        <v>2345.9566</v>
      </c>
      <c r="F96" s="75">
        <f t="shared" si="81"/>
        <v>44088.956599999998</v>
      </c>
      <c r="G96" s="74">
        <f t="shared" si="82"/>
        <v>8376.9017540000004</v>
      </c>
      <c r="H96" s="76">
        <f t="shared" si="83"/>
        <v>52465.858353999996</v>
      </c>
      <c r="I96" s="105"/>
      <c r="J96" s="106"/>
      <c r="K96" s="107"/>
      <c r="L96" s="80"/>
      <c r="M96" s="81">
        <f t="shared" si="57"/>
        <v>0</v>
      </c>
      <c r="N96" s="82"/>
      <c r="O96" s="83">
        <f t="shared" si="58"/>
        <v>0</v>
      </c>
      <c r="P96" s="83">
        <f t="shared" si="59"/>
        <v>0</v>
      </c>
      <c r="Q96" s="108"/>
      <c r="R96" s="80"/>
      <c r="S96" s="81">
        <f t="shared" si="60"/>
        <v>0</v>
      </c>
      <c r="T96" s="82"/>
      <c r="U96" s="83">
        <f t="shared" si="61"/>
        <v>0</v>
      </c>
      <c r="V96" s="83">
        <f t="shared" si="62"/>
        <v>0</v>
      </c>
      <c r="W96" s="109"/>
      <c r="X96" s="80"/>
      <c r="Y96" s="81">
        <f t="shared" si="63"/>
        <v>0</v>
      </c>
      <c r="Z96" s="82"/>
      <c r="AA96" s="83">
        <f t="shared" si="64"/>
        <v>0</v>
      </c>
      <c r="AB96" s="83">
        <f t="shared" si="65"/>
        <v>0</v>
      </c>
      <c r="AC96" s="109"/>
      <c r="AD96" s="85" t="e">
        <f t="shared" si="66"/>
        <v>#DIV/0!</v>
      </c>
      <c r="AE96" s="113">
        <v>197325.47</v>
      </c>
      <c r="AF96" s="111">
        <v>37491.839999999997</v>
      </c>
      <c r="AG96" s="115">
        <v>234817.31</v>
      </c>
      <c r="AH96" s="114" t="s">
        <v>360</v>
      </c>
      <c r="AI96" s="113">
        <v>155442.85999999999</v>
      </c>
      <c r="AJ96" s="111">
        <v>29534.14</v>
      </c>
      <c r="AK96" s="115">
        <v>184977</v>
      </c>
      <c r="AL96" s="114" t="s">
        <v>361</v>
      </c>
      <c r="AM96" s="86"/>
      <c r="AN96" s="87"/>
      <c r="AO96" s="90"/>
      <c r="AP96" s="91"/>
      <c r="AQ96" s="86"/>
      <c r="AR96" s="87"/>
      <c r="AS96" s="90"/>
      <c r="AT96" s="91"/>
      <c r="AU96" s="86"/>
      <c r="AV96" s="87"/>
      <c r="AW96" s="90"/>
      <c r="AX96" s="197"/>
      <c r="AY96" s="38"/>
      <c r="AZ96" s="92"/>
      <c r="BA96" s="29"/>
      <c r="BB96" s="99">
        <f t="shared" si="84"/>
        <v>48056.962694000002</v>
      </c>
      <c r="BC96" s="93"/>
      <c r="BD96" s="93"/>
      <c r="BE96" s="93"/>
      <c r="BF96" s="93">
        <f>+AE96</f>
        <v>197325.47</v>
      </c>
      <c r="BG96" s="93">
        <f>+AI96</f>
        <v>155442.85999999999</v>
      </c>
      <c r="BH96" s="93"/>
      <c r="BI96" s="93"/>
      <c r="BJ96" s="93"/>
      <c r="BK96" s="94">
        <f t="shared" si="67"/>
        <v>3</v>
      </c>
      <c r="BM96" s="95">
        <f t="shared" si="68"/>
        <v>133608.43089799999</v>
      </c>
      <c r="BN96" s="96">
        <f t="shared" si="69"/>
        <v>197325.47</v>
      </c>
      <c r="BO96" s="248">
        <f t="shared" si="85"/>
        <v>101749.911347</v>
      </c>
      <c r="BP96" s="183">
        <f t="shared" si="70"/>
        <v>113807.28975905517</v>
      </c>
      <c r="BQ96" s="184">
        <f t="shared" si="71"/>
        <v>76992.392734594468</v>
      </c>
      <c r="BR96" s="232">
        <f t="shared" si="72"/>
        <v>0.57625399996930116</v>
      </c>
      <c r="BS96" s="184"/>
      <c r="BT96" s="97"/>
      <c r="BU96" s="171">
        <f t="shared" si="75"/>
        <v>101749.911347</v>
      </c>
      <c r="BV96" s="175">
        <f t="shared" si="73"/>
        <v>19332</v>
      </c>
      <c r="BW96" s="176">
        <f t="shared" si="74"/>
        <v>121081.911347</v>
      </c>
    </row>
    <row r="97" spans="1:75" s="35" customFormat="1" ht="84.95" customHeight="1" x14ac:dyDescent="0.3">
      <c r="A97" s="214">
        <v>145</v>
      </c>
      <c r="B97" s="104" t="s">
        <v>362</v>
      </c>
      <c r="C97" s="217" t="s">
        <v>18</v>
      </c>
      <c r="D97" s="206">
        <v>4744</v>
      </c>
      <c r="E97" s="74">
        <f t="shared" si="80"/>
        <v>266.61279999999999</v>
      </c>
      <c r="F97" s="75">
        <f t="shared" si="81"/>
        <v>5010.6127999999999</v>
      </c>
      <c r="G97" s="74">
        <f t="shared" si="82"/>
        <v>952.01643200000001</v>
      </c>
      <c r="H97" s="76">
        <f t="shared" si="83"/>
        <v>5962.6292320000002</v>
      </c>
      <c r="I97" s="105"/>
      <c r="J97" s="106"/>
      <c r="K97" s="107"/>
      <c r="L97" s="80"/>
      <c r="M97" s="81">
        <f t="shared" si="57"/>
        <v>0</v>
      </c>
      <c r="N97" s="82"/>
      <c r="O97" s="83">
        <f t="shared" si="58"/>
        <v>0</v>
      </c>
      <c r="P97" s="83">
        <f t="shared" si="59"/>
        <v>0</v>
      </c>
      <c r="Q97" s="108"/>
      <c r="R97" s="80"/>
      <c r="S97" s="81">
        <f t="shared" si="60"/>
        <v>0</v>
      </c>
      <c r="T97" s="82"/>
      <c r="U97" s="83">
        <f t="shared" si="61"/>
        <v>0</v>
      </c>
      <c r="V97" s="83">
        <f t="shared" si="62"/>
        <v>0</v>
      </c>
      <c r="W97" s="109"/>
      <c r="X97" s="80"/>
      <c r="Y97" s="81">
        <f t="shared" si="63"/>
        <v>0</v>
      </c>
      <c r="Z97" s="82"/>
      <c r="AA97" s="83">
        <f t="shared" si="64"/>
        <v>0</v>
      </c>
      <c r="AB97" s="83">
        <f t="shared" si="65"/>
        <v>0</v>
      </c>
      <c r="AC97" s="109"/>
      <c r="AD97" s="85" t="e">
        <f t="shared" si="66"/>
        <v>#DIV/0!</v>
      </c>
      <c r="AE97" s="113">
        <v>2948.08</v>
      </c>
      <c r="AF97" s="111">
        <v>560.14</v>
      </c>
      <c r="AG97" s="115">
        <v>3508.21</v>
      </c>
      <c r="AH97" s="114" t="s">
        <v>363</v>
      </c>
      <c r="AI97" s="86"/>
      <c r="AJ97" s="87"/>
      <c r="AK97" s="88"/>
      <c r="AL97" s="114"/>
      <c r="AM97" s="86">
        <v>3571.4285714285716</v>
      </c>
      <c r="AN97" s="87">
        <f>+AM97*0.19</f>
        <v>678.57142857142856</v>
      </c>
      <c r="AO97" s="90">
        <f>+AN97+AM97</f>
        <v>4250</v>
      </c>
      <c r="AP97" s="91" t="s">
        <v>364</v>
      </c>
      <c r="AQ97" s="86"/>
      <c r="AR97" s="87"/>
      <c r="AS97" s="90"/>
      <c r="AT97" s="91"/>
      <c r="AU97" s="86"/>
      <c r="AV97" s="87"/>
      <c r="AW97" s="90"/>
      <c r="AX97" s="197"/>
      <c r="AY97" s="38"/>
      <c r="AZ97" s="92"/>
      <c r="BA97" s="29"/>
      <c r="BB97" s="99">
        <f t="shared" si="84"/>
        <v>5461.5679520000003</v>
      </c>
      <c r="BC97" s="93"/>
      <c r="BD97" s="93"/>
      <c r="BE97" s="93"/>
      <c r="BF97" s="93">
        <f>+AE97</f>
        <v>2948.08</v>
      </c>
      <c r="BG97" s="93"/>
      <c r="BH97" s="93">
        <f>+AM97</f>
        <v>3571.4285714285716</v>
      </c>
      <c r="BI97" s="93"/>
      <c r="BJ97" s="93"/>
      <c r="BK97" s="94">
        <f t="shared" si="67"/>
        <v>3</v>
      </c>
      <c r="BM97" s="95">
        <f t="shared" si="68"/>
        <v>3993.6921744761908</v>
      </c>
      <c r="BN97" s="96">
        <f t="shared" si="69"/>
        <v>5461.5679520000003</v>
      </c>
      <c r="BO97" s="248">
        <f t="shared" si="85"/>
        <v>3259.7542857142857</v>
      </c>
      <c r="BP97" s="183">
        <f t="shared" si="70"/>
        <v>3859.8123514471695</v>
      </c>
      <c r="BQ97" s="184">
        <f t="shared" si="71"/>
        <v>1308.8679589845412</v>
      </c>
      <c r="BR97" s="232">
        <f t="shared" si="72"/>
        <v>0.32773381167170484</v>
      </c>
      <c r="BS97" s="184"/>
      <c r="BT97" s="97"/>
      <c r="BU97" s="171">
        <f t="shared" si="75"/>
        <v>3259.7542857142857</v>
      </c>
      <c r="BV97" s="175">
        <f t="shared" si="73"/>
        <v>619</v>
      </c>
      <c r="BW97" s="176">
        <f t="shared" si="74"/>
        <v>3878.7542857142857</v>
      </c>
    </row>
    <row r="98" spans="1:75" s="35" customFormat="1" ht="84.95" customHeight="1" x14ac:dyDescent="0.3">
      <c r="A98" s="214">
        <v>146</v>
      </c>
      <c r="B98" s="104" t="s">
        <v>365</v>
      </c>
      <c r="C98" s="217" t="s">
        <v>162</v>
      </c>
      <c r="D98" s="206">
        <v>8953</v>
      </c>
      <c r="E98" s="74">
        <f t="shared" si="80"/>
        <v>503.15859999999998</v>
      </c>
      <c r="F98" s="75">
        <f t="shared" si="81"/>
        <v>9456.1586000000007</v>
      </c>
      <c r="G98" s="74">
        <f t="shared" si="82"/>
        <v>1796.6701340000002</v>
      </c>
      <c r="H98" s="76">
        <f t="shared" si="83"/>
        <v>11252.828734000001</v>
      </c>
      <c r="I98" s="105"/>
      <c r="J98" s="106"/>
      <c r="K98" s="107"/>
      <c r="L98" s="80"/>
      <c r="M98" s="81">
        <f t="shared" si="57"/>
        <v>0</v>
      </c>
      <c r="N98" s="82"/>
      <c r="O98" s="83">
        <f t="shared" si="58"/>
        <v>0</v>
      </c>
      <c r="P98" s="83">
        <f t="shared" si="59"/>
        <v>0</v>
      </c>
      <c r="Q98" s="108"/>
      <c r="R98" s="80"/>
      <c r="S98" s="81">
        <f t="shared" si="60"/>
        <v>0</v>
      </c>
      <c r="T98" s="82"/>
      <c r="U98" s="83">
        <f t="shared" si="61"/>
        <v>0</v>
      </c>
      <c r="V98" s="83">
        <f t="shared" si="62"/>
        <v>0</v>
      </c>
      <c r="W98" s="109"/>
      <c r="X98" s="80"/>
      <c r="Y98" s="81">
        <f t="shared" si="63"/>
        <v>0</v>
      </c>
      <c r="Z98" s="82"/>
      <c r="AA98" s="83">
        <f t="shared" si="64"/>
        <v>0</v>
      </c>
      <c r="AB98" s="83">
        <f t="shared" si="65"/>
        <v>0</v>
      </c>
      <c r="AC98" s="109"/>
      <c r="AD98" s="85" t="e">
        <f t="shared" si="66"/>
        <v>#DIV/0!</v>
      </c>
      <c r="AE98" s="86"/>
      <c r="AF98" s="87"/>
      <c r="AG98" s="88"/>
      <c r="AH98" s="114"/>
      <c r="AI98" s="86"/>
      <c r="AJ98" s="87"/>
      <c r="AK98" s="88"/>
      <c r="AL98" s="114"/>
      <c r="AM98" s="86">
        <v>14201.680672268909</v>
      </c>
      <c r="AN98" s="87">
        <f>+AM98*0.19</f>
        <v>2698.3193277310929</v>
      </c>
      <c r="AO98" s="90">
        <f>+AN98+AM98</f>
        <v>16900</v>
      </c>
      <c r="AP98" s="91" t="s">
        <v>366</v>
      </c>
      <c r="AQ98" s="86"/>
      <c r="AR98" s="87"/>
      <c r="AS98" s="90"/>
      <c r="AT98" s="91"/>
      <c r="AU98" s="86"/>
      <c r="AV98" s="87"/>
      <c r="AW98" s="90"/>
      <c r="AX98" s="197"/>
      <c r="AY98" s="38"/>
      <c r="AZ98" s="92"/>
      <c r="BA98" s="29"/>
      <c r="BB98" s="99">
        <f t="shared" si="84"/>
        <v>10307.212874000001</v>
      </c>
      <c r="BC98" s="93"/>
      <c r="BD98" s="93"/>
      <c r="BE98" s="93"/>
      <c r="BF98" s="93"/>
      <c r="BG98" s="93"/>
      <c r="BH98" s="93">
        <f>+AM98</f>
        <v>14201.680672268909</v>
      </c>
      <c r="BI98" s="93"/>
      <c r="BJ98" s="93"/>
      <c r="BK98" s="94">
        <f t="shared" si="67"/>
        <v>2</v>
      </c>
      <c r="BM98" s="95">
        <f t="shared" si="68"/>
        <v>12254.446773134456</v>
      </c>
      <c r="BN98" s="96">
        <f t="shared" si="69"/>
        <v>14201.680672268909</v>
      </c>
      <c r="BO98" s="248">
        <f t="shared" si="85"/>
        <v>10307.212874000003</v>
      </c>
      <c r="BP98" s="183">
        <f t="shared" si="70"/>
        <v>12098.749764237918</v>
      </c>
      <c r="BQ98" s="184">
        <f t="shared" si="71"/>
        <v>2753.8045892685809</v>
      </c>
      <c r="BR98" s="232">
        <f t="shared" si="72"/>
        <v>0.22471880128491592</v>
      </c>
      <c r="BS98" s="184"/>
      <c r="BT98" s="97"/>
      <c r="BU98" s="171">
        <f t="shared" si="75"/>
        <v>10307.212874000003</v>
      </c>
      <c r="BV98" s="175">
        <f t="shared" si="73"/>
        <v>1958</v>
      </c>
      <c r="BW98" s="176">
        <f t="shared" si="74"/>
        <v>12265.212874000003</v>
      </c>
    </row>
    <row r="99" spans="1:75" s="35" customFormat="1" ht="84.95" customHeight="1" x14ac:dyDescent="0.3">
      <c r="A99" s="214">
        <v>148</v>
      </c>
      <c r="B99" s="104" t="s">
        <v>369</v>
      </c>
      <c r="C99" s="217" t="s">
        <v>18</v>
      </c>
      <c r="D99" s="206">
        <v>36311</v>
      </c>
      <c r="E99" s="74">
        <f t="shared" si="80"/>
        <v>2040.6782000000001</v>
      </c>
      <c r="F99" s="75">
        <f t="shared" si="81"/>
        <v>38351.678200000002</v>
      </c>
      <c r="G99" s="74">
        <f t="shared" si="82"/>
        <v>7286.8188580000005</v>
      </c>
      <c r="H99" s="76">
        <f t="shared" si="83"/>
        <v>45638.497058000001</v>
      </c>
      <c r="I99" s="105"/>
      <c r="J99" s="106"/>
      <c r="K99" s="107"/>
      <c r="L99" s="80"/>
      <c r="M99" s="81">
        <f t="shared" si="57"/>
        <v>0</v>
      </c>
      <c r="N99" s="82"/>
      <c r="O99" s="83">
        <f t="shared" si="58"/>
        <v>0</v>
      </c>
      <c r="P99" s="83">
        <f t="shared" si="59"/>
        <v>0</v>
      </c>
      <c r="Q99" s="108"/>
      <c r="R99" s="80"/>
      <c r="S99" s="81">
        <f t="shared" si="60"/>
        <v>0</v>
      </c>
      <c r="T99" s="82"/>
      <c r="U99" s="83">
        <f t="shared" si="61"/>
        <v>0</v>
      </c>
      <c r="V99" s="83">
        <f t="shared" si="62"/>
        <v>0</v>
      </c>
      <c r="W99" s="109"/>
      <c r="X99" s="80"/>
      <c r="Y99" s="81">
        <f t="shared" si="63"/>
        <v>0</v>
      </c>
      <c r="Z99" s="82"/>
      <c r="AA99" s="83">
        <f t="shared" si="64"/>
        <v>0</v>
      </c>
      <c r="AB99" s="83">
        <f t="shared" si="65"/>
        <v>0</v>
      </c>
      <c r="AC99" s="109"/>
      <c r="AD99" s="85" t="e">
        <f t="shared" si="66"/>
        <v>#DIV/0!</v>
      </c>
      <c r="AE99" s="113">
        <v>78776.639999999999</v>
      </c>
      <c r="AF99" s="111">
        <v>14967.56</v>
      </c>
      <c r="AG99" s="115">
        <v>93744.2</v>
      </c>
      <c r="AH99" s="114" t="s">
        <v>371</v>
      </c>
      <c r="AI99" s="86"/>
      <c r="AJ99" s="87"/>
      <c r="AK99" s="88"/>
      <c r="AL99" s="114"/>
      <c r="AM99" s="86"/>
      <c r="AN99" s="87"/>
      <c r="AO99" s="90"/>
      <c r="AP99" s="91"/>
      <c r="AQ99" s="86"/>
      <c r="AR99" s="87"/>
      <c r="AS99" s="90"/>
      <c r="AT99" s="91"/>
      <c r="AU99" s="86"/>
      <c r="AV99" s="87"/>
      <c r="AW99" s="90"/>
      <c r="AX99" s="197"/>
      <c r="AY99" s="38"/>
      <c r="AZ99" s="92"/>
      <c r="BA99" s="29"/>
      <c r="BB99" s="99">
        <f t="shared" si="84"/>
        <v>41803.329238000006</v>
      </c>
      <c r="BC99" s="93"/>
      <c r="BD99" s="93"/>
      <c r="BE99" s="93"/>
      <c r="BF99" s="93">
        <f>+AE99</f>
        <v>78776.639999999999</v>
      </c>
      <c r="BG99" s="93"/>
      <c r="BH99" s="93"/>
      <c r="BI99" s="93"/>
      <c r="BJ99" s="93"/>
      <c r="BK99" s="94">
        <f t="shared" si="67"/>
        <v>2</v>
      </c>
      <c r="BM99" s="95">
        <f t="shared" si="68"/>
        <v>60289.984619000003</v>
      </c>
      <c r="BN99" s="96">
        <f t="shared" si="69"/>
        <v>78776.639999999999</v>
      </c>
      <c r="BO99" s="248">
        <f t="shared" si="85"/>
        <v>41803.329238000006</v>
      </c>
      <c r="BP99" s="183">
        <f t="shared" si="70"/>
        <v>57385.763201193033</v>
      </c>
      <c r="BQ99" s="184">
        <f t="shared" si="71"/>
        <v>26144.078762727768</v>
      </c>
      <c r="BR99" s="232">
        <f t="shared" si="72"/>
        <v>0.43363883616730314</v>
      </c>
      <c r="BS99" s="184"/>
      <c r="BT99" s="97"/>
      <c r="BU99" s="171">
        <f t="shared" si="75"/>
        <v>41803.329238000006</v>
      </c>
      <c r="BV99" s="175">
        <f t="shared" si="73"/>
        <v>7943</v>
      </c>
      <c r="BW99" s="176">
        <f t="shared" si="74"/>
        <v>49746.329238000006</v>
      </c>
    </row>
    <row r="100" spans="1:75" s="35" customFormat="1" ht="84.95" customHeight="1" x14ac:dyDescent="0.3">
      <c r="A100" s="214">
        <v>149</v>
      </c>
      <c r="B100" s="104" t="s">
        <v>372</v>
      </c>
      <c r="C100" s="217" t="s">
        <v>18</v>
      </c>
      <c r="D100" s="206">
        <v>361773</v>
      </c>
      <c r="E100" s="74">
        <f t="shared" si="80"/>
        <v>20331.642599999999</v>
      </c>
      <c r="F100" s="75">
        <f t="shared" si="81"/>
        <v>382104.64260000002</v>
      </c>
      <c r="G100" s="74">
        <f t="shared" si="82"/>
        <v>72599.882094000001</v>
      </c>
      <c r="H100" s="76">
        <f t="shared" si="83"/>
        <v>454704.52469400002</v>
      </c>
      <c r="I100" s="105"/>
      <c r="J100" s="106"/>
      <c r="K100" s="107"/>
      <c r="L100" s="80"/>
      <c r="M100" s="81">
        <f t="shared" si="57"/>
        <v>0</v>
      </c>
      <c r="N100" s="82"/>
      <c r="O100" s="83">
        <f t="shared" si="58"/>
        <v>0</v>
      </c>
      <c r="P100" s="83">
        <f t="shared" si="59"/>
        <v>0</v>
      </c>
      <c r="Q100" s="108"/>
      <c r="R100" s="80"/>
      <c r="S100" s="81">
        <f t="shared" si="60"/>
        <v>0</v>
      </c>
      <c r="T100" s="82"/>
      <c r="U100" s="83">
        <f t="shared" si="61"/>
        <v>0</v>
      </c>
      <c r="V100" s="83">
        <f t="shared" si="62"/>
        <v>0</v>
      </c>
      <c r="W100" s="109"/>
      <c r="X100" s="80"/>
      <c r="Y100" s="81">
        <f t="shared" si="63"/>
        <v>0</v>
      </c>
      <c r="Z100" s="82"/>
      <c r="AA100" s="83">
        <f t="shared" si="64"/>
        <v>0</v>
      </c>
      <c r="AB100" s="83">
        <f t="shared" si="65"/>
        <v>0</v>
      </c>
      <c r="AC100" s="109"/>
      <c r="AD100" s="85" t="e">
        <f t="shared" si="66"/>
        <v>#DIV/0!</v>
      </c>
      <c r="AE100" s="86"/>
      <c r="AF100" s="87"/>
      <c r="AG100" s="88"/>
      <c r="AH100" s="114"/>
      <c r="AI100" s="86"/>
      <c r="AJ100" s="87"/>
      <c r="AK100" s="88"/>
      <c r="AL100" s="114"/>
      <c r="AM100" s="86">
        <v>215882.35294117648</v>
      </c>
      <c r="AN100" s="87">
        <f>+AM100*0.19</f>
        <v>41017.647058823532</v>
      </c>
      <c r="AO100" s="90">
        <f>+AN100+AM100</f>
        <v>256900</v>
      </c>
      <c r="AP100" s="91" t="s">
        <v>373</v>
      </c>
      <c r="AQ100" s="86"/>
      <c r="AR100" s="87"/>
      <c r="AS100" s="90"/>
      <c r="AT100" s="91"/>
      <c r="AU100" s="86"/>
      <c r="AV100" s="87"/>
      <c r="AW100" s="90"/>
      <c r="AX100" s="197"/>
      <c r="AY100" s="38"/>
      <c r="AZ100" s="92"/>
      <c r="BA100" s="29"/>
      <c r="BB100" s="99">
        <f t="shared" si="84"/>
        <v>416494.06043400004</v>
      </c>
      <c r="BC100" s="93"/>
      <c r="BD100" s="93"/>
      <c r="BE100" s="93"/>
      <c r="BF100" s="93"/>
      <c r="BG100" s="93"/>
      <c r="BH100" s="93">
        <f>+AM100</f>
        <v>215882.35294117648</v>
      </c>
      <c r="BI100" s="93"/>
      <c r="BJ100" s="93"/>
      <c r="BK100" s="94">
        <f t="shared" si="67"/>
        <v>2</v>
      </c>
      <c r="BM100" s="95">
        <f t="shared" si="68"/>
        <v>316188.20668758824</v>
      </c>
      <c r="BN100" s="96">
        <f t="shared" si="69"/>
        <v>416494.06043400004</v>
      </c>
      <c r="BO100" s="248">
        <f t="shared" si="85"/>
        <v>215882.35294117645</v>
      </c>
      <c r="BP100" s="183">
        <f t="shared" si="70"/>
        <v>299856.16177180101</v>
      </c>
      <c r="BQ100" s="184">
        <f t="shared" si="71"/>
        <v>141853.8987535878</v>
      </c>
      <c r="BR100" s="232">
        <f t="shared" si="72"/>
        <v>0.44863753850802995</v>
      </c>
      <c r="BS100" s="184"/>
      <c r="BT100" s="97"/>
      <c r="BU100" s="171">
        <f t="shared" si="75"/>
        <v>215882.35294117645</v>
      </c>
      <c r="BV100" s="175">
        <f t="shared" si="73"/>
        <v>41018</v>
      </c>
      <c r="BW100" s="176">
        <f t="shared" si="74"/>
        <v>256900.35294117645</v>
      </c>
    </row>
    <row r="101" spans="1:75" s="35" customFormat="1" ht="84.95" customHeight="1" x14ac:dyDescent="0.3">
      <c r="A101" s="214">
        <v>150</v>
      </c>
      <c r="B101" s="104" t="s">
        <v>374</v>
      </c>
      <c r="C101" s="217" t="s">
        <v>18</v>
      </c>
      <c r="D101" s="206">
        <v>361773</v>
      </c>
      <c r="E101" s="74">
        <f t="shared" si="80"/>
        <v>20331.642599999999</v>
      </c>
      <c r="F101" s="75">
        <f t="shared" si="81"/>
        <v>382104.64260000002</v>
      </c>
      <c r="G101" s="74">
        <f t="shared" si="82"/>
        <v>72599.882094000001</v>
      </c>
      <c r="H101" s="76">
        <f t="shared" si="83"/>
        <v>454704.52469400002</v>
      </c>
      <c r="I101" s="105"/>
      <c r="J101" s="106"/>
      <c r="K101" s="107"/>
      <c r="L101" s="80"/>
      <c r="M101" s="81">
        <f t="shared" si="57"/>
        <v>0</v>
      </c>
      <c r="N101" s="82"/>
      <c r="O101" s="83">
        <f t="shared" si="58"/>
        <v>0</v>
      </c>
      <c r="P101" s="83">
        <f t="shared" si="59"/>
        <v>0</v>
      </c>
      <c r="Q101" s="108"/>
      <c r="R101" s="80"/>
      <c r="S101" s="81">
        <f t="shared" si="60"/>
        <v>0</v>
      </c>
      <c r="T101" s="82"/>
      <c r="U101" s="83">
        <f t="shared" si="61"/>
        <v>0</v>
      </c>
      <c r="V101" s="83">
        <f t="shared" si="62"/>
        <v>0</v>
      </c>
      <c r="W101" s="109"/>
      <c r="X101" s="80"/>
      <c r="Y101" s="81">
        <f t="shared" si="63"/>
        <v>0</v>
      </c>
      <c r="Z101" s="82"/>
      <c r="AA101" s="83">
        <f t="shared" si="64"/>
        <v>0</v>
      </c>
      <c r="AB101" s="83">
        <f t="shared" si="65"/>
        <v>0</v>
      </c>
      <c r="AC101" s="109"/>
      <c r="AD101" s="85" t="e">
        <f t="shared" si="66"/>
        <v>#DIV/0!</v>
      </c>
      <c r="AE101" s="113">
        <v>566117</v>
      </c>
      <c r="AF101" s="111">
        <v>107562.23</v>
      </c>
      <c r="AG101" s="115">
        <v>673679.23</v>
      </c>
      <c r="AH101" s="114" t="s">
        <v>375</v>
      </c>
      <c r="AI101" s="86"/>
      <c r="AJ101" s="87"/>
      <c r="AK101" s="88"/>
      <c r="AL101" s="114"/>
      <c r="AM101" s="86">
        <v>457899.15966386558</v>
      </c>
      <c r="AN101" s="87">
        <f>+AM101*0.19</f>
        <v>87000.840336134454</v>
      </c>
      <c r="AO101" s="90">
        <f>+AN101+AM101</f>
        <v>544900</v>
      </c>
      <c r="AP101" s="91" t="s">
        <v>376</v>
      </c>
      <c r="AQ101" s="86"/>
      <c r="AR101" s="87"/>
      <c r="AS101" s="90"/>
      <c r="AT101" s="91"/>
      <c r="AU101" s="86"/>
      <c r="AV101" s="87"/>
      <c r="AW101" s="90"/>
      <c r="AX101" s="197"/>
      <c r="AY101" s="38"/>
      <c r="AZ101" s="92"/>
      <c r="BA101" s="29"/>
      <c r="BB101" s="99">
        <f t="shared" si="84"/>
        <v>416494.06043400004</v>
      </c>
      <c r="BC101" s="93"/>
      <c r="BD101" s="93"/>
      <c r="BE101" s="93"/>
      <c r="BF101" s="93">
        <f>+AE101</f>
        <v>566117</v>
      </c>
      <c r="BG101" s="93"/>
      <c r="BH101" s="93">
        <f>+AM101</f>
        <v>457899.15966386558</v>
      </c>
      <c r="BI101" s="93"/>
      <c r="BJ101" s="93"/>
      <c r="BK101" s="94">
        <f t="shared" si="67"/>
        <v>3</v>
      </c>
      <c r="BM101" s="95">
        <f t="shared" si="68"/>
        <v>480170.07336595521</v>
      </c>
      <c r="BN101" s="96">
        <f t="shared" si="69"/>
        <v>566117</v>
      </c>
      <c r="BO101" s="248">
        <f t="shared" si="85"/>
        <v>437196.61004893284</v>
      </c>
      <c r="BP101" s="183">
        <f t="shared" si="70"/>
        <v>476169.54858235829</v>
      </c>
      <c r="BQ101" s="184">
        <f t="shared" si="71"/>
        <v>77257.693525869603</v>
      </c>
      <c r="BR101" s="232">
        <f t="shared" si="72"/>
        <v>0.16089651940259234</v>
      </c>
      <c r="BS101" s="184"/>
      <c r="BT101" s="97"/>
      <c r="BU101" s="171">
        <f t="shared" si="75"/>
        <v>437196.61004893284</v>
      </c>
      <c r="BV101" s="175">
        <f t="shared" si="73"/>
        <v>83067</v>
      </c>
      <c r="BW101" s="176">
        <f t="shared" si="74"/>
        <v>520263.61004893284</v>
      </c>
    </row>
    <row r="102" spans="1:75" s="35" customFormat="1" ht="84.95" customHeight="1" x14ac:dyDescent="0.3">
      <c r="A102" s="214">
        <v>151</v>
      </c>
      <c r="B102" s="104" t="s">
        <v>377</v>
      </c>
      <c r="C102" s="217" t="s">
        <v>115</v>
      </c>
      <c r="D102" s="206">
        <v>41180</v>
      </c>
      <c r="E102" s="74">
        <f t="shared" si="80"/>
        <v>2314.3159999999998</v>
      </c>
      <c r="F102" s="75">
        <f t="shared" si="81"/>
        <v>43494.315999999999</v>
      </c>
      <c r="G102" s="74">
        <f t="shared" si="82"/>
        <v>8263.9200399999991</v>
      </c>
      <c r="H102" s="76">
        <f t="shared" si="83"/>
        <v>51758.236039999996</v>
      </c>
      <c r="I102" s="105"/>
      <c r="J102" s="106"/>
      <c r="K102" s="107"/>
      <c r="L102" s="80"/>
      <c r="M102" s="81">
        <f t="shared" si="57"/>
        <v>0</v>
      </c>
      <c r="N102" s="82"/>
      <c r="O102" s="83">
        <f t="shared" si="58"/>
        <v>0</v>
      </c>
      <c r="P102" s="83">
        <f t="shared" si="59"/>
        <v>0</v>
      </c>
      <c r="Q102" s="108"/>
      <c r="R102" s="80"/>
      <c r="S102" s="81">
        <f t="shared" si="60"/>
        <v>0</v>
      </c>
      <c r="T102" s="82"/>
      <c r="U102" s="83">
        <f t="shared" si="61"/>
        <v>0</v>
      </c>
      <c r="V102" s="83">
        <f t="shared" si="62"/>
        <v>0</v>
      </c>
      <c r="W102" s="109"/>
      <c r="X102" s="80"/>
      <c r="Y102" s="81">
        <f t="shared" si="63"/>
        <v>0</v>
      </c>
      <c r="Z102" s="82"/>
      <c r="AA102" s="83">
        <f t="shared" si="64"/>
        <v>0</v>
      </c>
      <c r="AB102" s="83">
        <f t="shared" si="65"/>
        <v>0</v>
      </c>
      <c r="AC102" s="109"/>
      <c r="AD102" s="85" t="e">
        <f t="shared" si="66"/>
        <v>#DIV/0!</v>
      </c>
      <c r="AE102" s="86"/>
      <c r="AF102" s="87"/>
      <c r="AG102" s="88"/>
      <c r="AH102" s="114"/>
      <c r="AI102" s="86"/>
      <c r="AJ102" s="87"/>
      <c r="AK102" s="88"/>
      <c r="AL102" s="114"/>
      <c r="AM102" s="86"/>
      <c r="AN102" s="87"/>
      <c r="AO102" s="90"/>
      <c r="AP102" s="91"/>
      <c r="AQ102" s="86"/>
      <c r="AR102" s="87"/>
      <c r="AS102" s="90"/>
      <c r="AT102" s="91"/>
      <c r="AU102" s="86"/>
      <c r="AV102" s="87"/>
      <c r="AW102" s="90"/>
      <c r="AX102" s="197"/>
      <c r="AY102" s="38"/>
      <c r="AZ102" s="92"/>
      <c r="BA102" s="29"/>
      <c r="BB102" s="99">
        <f t="shared" si="84"/>
        <v>47408.80444</v>
      </c>
      <c r="BC102" s="93"/>
      <c r="BD102" s="93"/>
      <c r="BE102" s="93"/>
      <c r="BF102" s="93"/>
      <c r="BG102" s="93"/>
      <c r="BH102" s="93"/>
      <c r="BI102" s="93"/>
      <c r="BJ102" s="93"/>
      <c r="BK102" s="94">
        <f t="shared" si="67"/>
        <v>1</v>
      </c>
      <c r="BM102" s="95">
        <f t="shared" si="68"/>
        <v>47408.80444</v>
      </c>
      <c r="BN102" s="96">
        <f t="shared" si="69"/>
        <v>47408.80444</v>
      </c>
      <c r="BO102" s="248">
        <f>+BM102</f>
        <v>47408.80444</v>
      </c>
      <c r="BP102" s="183">
        <f t="shared" si="70"/>
        <v>47408.80444</v>
      </c>
      <c r="BQ102" s="184">
        <f t="shared" si="71"/>
        <v>0</v>
      </c>
      <c r="BR102" s="232">
        <f t="shared" si="72"/>
        <v>0</v>
      </c>
      <c r="BS102" s="184"/>
      <c r="BT102" s="97"/>
      <c r="BU102" s="171">
        <f t="shared" si="75"/>
        <v>47408.80444</v>
      </c>
      <c r="BV102" s="175">
        <f t="shared" si="73"/>
        <v>9008</v>
      </c>
      <c r="BW102" s="176">
        <f t="shared" si="74"/>
        <v>56416.80444</v>
      </c>
    </row>
    <row r="103" spans="1:75" s="35" customFormat="1" ht="84.95" customHeight="1" x14ac:dyDescent="0.3">
      <c r="A103" s="214">
        <v>152</v>
      </c>
      <c r="B103" s="104" t="s">
        <v>378</v>
      </c>
      <c r="C103" s="217" t="s">
        <v>18</v>
      </c>
      <c r="D103" s="206">
        <v>234</v>
      </c>
      <c r="E103" s="74">
        <f t="shared" si="80"/>
        <v>13.1508</v>
      </c>
      <c r="F103" s="75">
        <f t="shared" si="81"/>
        <v>247.1508</v>
      </c>
      <c r="G103" s="74">
        <f t="shared" si="82"/>
        <v>46.958652000000001</v>
      </c>
      <c r="H103" s="76">
        <f t="shared" si="83"/>
        <v>294.10945200000003</v>
      </c>
      <c r="I103" s="105"/>
      <c r="J103" s="106"/>
      <c r="K103" s="107"/>
      <c r="L103" s="80"/>
      <c r="M103" s="81">
        <f t="shared" si="57"/>
        <v>0</v>
      </c>
      <c r="N103" s="82"/>
      <c r="O103" s="83">
        <f t="shared" si="58"/>
        <v>0</v>
      </c>
      <c r="P103" s="83">
        <f t="shared" si="59"/>
        <v>0</v>
      </c>
      <c r="Q103" s="108"/>
      <c r="R103" s="80"/>
      <c r="S103" s="81">
        <f t="shared" si="60"/>
        <v>0</v>
      </c>
      <c r="T103" s="82"/>
      <c r="U103" s="83">
        <f t="shared" si="61"/>
        <v>0</v>
      </c>
      <c r="V103" s="83">
        <f t="shared" si="62"/>
        <v>0</v>
      </c>
      <c r="W103" s="109"/>
      <c r="X103" s="80"/>
      <c r="Y103" s="81">
        <f t="shared" si="63"/>
        <v>0</v>
      </c>
      <c r="Z103" s="82"/>
      <c r="AA103" s="83">
        <f t="shared" si="64"/>
        <v>0</v>
      </c>
      <c r="AB103" s="83">
        <f t="shared" si="65"/>
        <v>0</v>
      </c>
      <c r="AC103" s="109"/>
      <c r="AD103" s="85" t="e">
        <f t="shared" si="66"/>
        <v>#DIV/0!</v>
      </c>
      <c r="AE103" s="113">
        <v>5646.18</v>
      </c>
      <c r="AF103" s="111">
        <v>1072.77</v>
      </c>
      <c r="AG103" s="115">
        <v>6718.95</v>
      </c>
      <c r="AH103" s="114" t="s">
        <v>379</v>
      </c>
      <c r="AI103" s="86"/>
      <c r="AJ103" s="87"/>
      <c r="AK103" s="88"/>
      <c r="AL103" s="114"/>
      <c r="AM103" s="86">
        <v>3865.546218487395</v>
      </c>
      <c r="AN103" s="87">
        <f t="shared" ref="AN103:AN115" si="86">+AM103*0.19</f>
        <v>734.45378151260502</v>
      </c>
      <c r="AO103" s="90">
        <f t="shared" ref="AO103:AO115" si="87">+AN103+AM103</f>
        <v>4600</v>
      </c>
      <c r="AP103" s="91" t="s">
        <v>380</v>
      </c>
      <c r="AQ103" s="86"/>
      <c r="AR103" s="87"/>
      <c r="AS103" s="90"/>
      <c r="AT103" s="91"/>
      <c r="AU103" s="86"/>
      <c r="AV103" s="87"/>
      <c r="AW103" s="90"/>
      <c r="AX103" s="197"/>
      <c r="AY103" s="38"/>
      <c r="AZ103" s="92"/>
      <c r="BA103" s="29"/>
      <c r="BB103" s="99">
        <f t="shared" si="84"/>
        <v>269.39437200000003</v>
      </c>
      <c r="BC103" s="93"/>
      <c r="BD103" s="93"/>
      <c r="BE103" s="93"/>
      <c r="BF103" s="93">
        <f>+AE103</f>
        <v>5646.18</v>
      </c>
      <c r="BG103" s="93"/>
      <c r="BH103" s="93">
        <f t="shared" ref="BH103:BH115" si="88">+AM103</f>
        <v>3865.546218487395</v>
      </c>
      <c r="BI103" s="93"/>
      <c r="BJ103" s="93"/>
      <c r="BK103" s="94">
        <f t="shared" si="67"/>
        <v>3</v>
      </c>
      <c r="BM103" s="95">
        <f t="shared" si="68"/>
        <v>3260.3735301624652</v>
      </c>
      <c r="BN103" s="96">
        <f t="shared" si="69"/>
        <v>5646.18</v>
      </c>
      <c r="BO103" s="248">
        <f t="shared" ref="BO103:BO115" si="89">(SUM(BB103:BJ103)-BN103)/(BK103-1)</f>
        <v>2067.4702952436974</v>
      </c>
      <c r="BP103" s="183">
        <f t="shared" si="70"/>
        <v>1804.8926208712619</v>
      </c>
      <c r="BQ103" s="184">
        <f t="shared" si="71"/>
        <v>2739.0019002161453</v>
      </c>
      <c r="BR103" s="232">
        <f t="shared" si="72"/>
        <v>0.84008837480644749</v>
      </c>
      <c r="BS103" s="184"/>
      <c r="BT103" s="97"/>
      <c r="BU103" s="171">
        <f t="shared" si="75"/>
        <v>2067.4702952436974</v>
      </c>
      <c r="BV103" s="175">
        <f t="shared" si="73"/>
        <v>393</v>
      </c>
      <c r="BW103" s="176">
        <f t="shared" si="74"/>
        <v>2460.4702952436974</v>
      </c>
    </row>
    <row r="104" spans="1:75" s="35" customFormat="1" ht="84.95" customHeight="1" x14ac:dyDescent="0.3">
      <c r="A104" s="214">
        <v>153</v>
      </c>
      <c r="B104" s="104" t="s">
        <v>381</v>
      </c>
      <c r="C104" s="217" t="s">
        <v>18</v>
      </c>
      <c r="D104" s="206">
        <v>304</v>
      </c>
      <c r="E104" s="74">
        <f t="shared" si="80"/>
        <v>17.084800000000001</v>
      </c>
      <c r="F104" s="75">
        <f t="shared" si="81"/>
        <v>321.08479999999997</v>
      </c>
      <c r="G104" s="74">
        <f t="shared" si="82"/>
        <v>61.006111999999995</v>
      </c>
      <c r="H104" s="76">
        <f t="shared" si="83"/>
        <v>382.09091199999995</v>
      </c>
      <c r="I104" s="105"/>
      <c r="J104" s="106"/>
      <c r="K104" s="107"/>
      <c r="L104" s="80"/>
      <c r="M104" s="81">
        <f t="shared" ref="M104:M135" si="90">+L104*0.0562</f>
        <v>0</v>
      </c>
      <c r="N104" s="82"/>
      <c r="O104" s="83">
        <f t="shared" ref="O104:O135" si="91">+N104*0.19</f>
        <v>0</v>
      </c>
      <c r="P104" s="83">
        <f t="shared" ref="P104:P135" si="92">+N104+O104</f>
        <v>0</v>
      </c>
      <c r="Q104" s="108"/>
      <c r="R104" s="80"/>
      <c r="S104" s="81">
        <f t="shared" ref="S104:S135" si="93">+R104*0.0562</f>
        <v>0</v>
      </c>
      <c r="T104" s="82"/>
      <c r="U104" s="83">
        <f t="shared" ref="U104:U135" si="94">+T104*0.19</f>
        <v>0</v>
      </c>
      <c r="V104" s="83">
        <f t="shared" ref="V104:V135" si="95">+T104+U104</f>
        <v>0</v>
      </c>
      <c r="W104" s="109"/>
      <c r="X104" s="80"/>
      <c r="Y104" s="81">
        <f t="shared" ref="Y104:Y135" si="96">+X104*0.0562</f>
        <v>0</v>
      </c>
      <c r="Z104" s="82"/>
      <c r="AA104" s="83">
        <f t="shared" ref="AA104:AA135" si="97">+Z104*0.19</f>
        <v>0</v>
      </c>
      <c r="AB104" s="83">
        <f t="shared" ref="AB104:AB135" si="98">+AA104+Z104</f>
        <v>0</v>
      </c>
      <c r="AC104" s="109"/>
      <c r="AD104" s="85" t="e">
        <f t="shared" si="66"/>
        <v>#DIV/0!</v>
      </c>
      <c r="AE104" s="86"/>
      <c r="AF104" s="87"/>
      <c r="AG104" s="88"/>
      <c r="AH104" s="114"/>
      <c r="AI104" s="113">
        <v>257.98</v>
      </c>
      <c r="AJ104" s="111">
        <v>49.02</v>
      </c>
      <c r="AK104" s="115">
        <v>307</v>
      </c>
      <c r="AL104" s="114" t="s">
        <v>382</v>
      </c>
      <c r="AM104" s="86">
        <v>4453.7815126050418</v>
      </c>
      <c r="AN104" s="87">
        <f t="shared" si="86"/>
        <v>846.21848739495795</v>
      </c>
      <c r="AO104" s="90">
        <f t="shared" si="87"/>
        <v>5300</v>
      </c>
      <c r="AP104" s="91" t="s">
        <v>383</v>
      </c>
      <c r="AQ104" s="86"/>
      <c r="AR104" s="87"/>
      <c r="AS104" s="90"/>
      <c r="AT104" s="91"/>
      <c r="AU104" s="86"/>
      <c r="AV104" s="87"/>
      <c r="AW104" s="90"/>
      <c r="AX104" s="197"/>
      <c r="AY104" s="38"/>
      <c r="AZ104" s="92"/>
      <c r="BA104" s="29"/>
      <c r="BB104" s="99">
        <f t="shared" si="84"/>
        <v>349.98243200000002</v>
      </c>
      <c r="BC104" s="93"/>
      <c r="BD104" s="93"/>
      <c r="BE104" s="93"/>
      <c r="BF104" s="93"/>
      <c r="BG104" s="93">
        <f>+AI104</f>
        <v>257.98</v>
      </c>
      <c r="BH104" s="93">
        <f t="shared" si="88"/>
        <v>4453.7815126050418</v>
      </c>
      <c r="BI104" s="93"/>
      <c r="BJ104" s="93"/>
      <c r="BK104" s="94">
        <f t="shared" si="67"/>
        <v>3</v>
      </c>
      <c r="BM104" s="95">
        <f t="shared" si="68"/>
        <v>1687.2479815350141</v>
      </c>
      <c r="BN104" s="96">
        <f t="shared" si="69"/>
        <v>4453.7815126050418</v>
      </c>
      <c r="BO104" s="248">
        <f t="shared" si="89"/>
        <v>303.98121600000013</v>
      </c>
      <c r="BP104" s="183">
        <f t="shared" si="70"/>
        <v>738.10882368486739</v>
      </c>
      <c r="BQ104" s="184">
        <f t="shared" si="71"/>
        <v>2396.3298908486236</v>
      </c>
      <c r="BR104" s="232">
        <f t="shared" si="72"/>
        <v>1.4202594503438108</v>
      </c>
      <c r="BS104" s="184"/>
      <c r="BT104" s="97"/>
      <c r="BU104" s="171">
        <f t="shared" si="75"/>
        <v>303.98121600000013</v>
      </c>
      <c r="BV104" s="175">
        <f t="shared" si="73"/>
        <v>58</v>
      </c>
      <c r="BW104" s="176">
        <f t="shared" si="74"/>
        <v>361.98121600000013</v>
      </c>
    </row>
    <row r="105" spans="1:75" s="35" customFormat="1" ht="84.95" customHeight="1" x14ac:dyDescent="0.3">
      <c r="A105" s="214">
        <v>154</v>
      </c>
      <c r="B105" s="104" t="s">
        <v>384</v>
      </c>
      <c r="C105" s="217" t="s">
        <v>18</v>
      </c>
      <c r="D105" s="206">
        <v>218</v>
      </c>
      <c r="E105" s="74">
        <f t="shared" si="80"/>
        <v>12.2516</v>
      </c>
      <c r="F105" s="75">
        <f t="shared" si="81"/>
        <v>230.2516</v>
      </c>
      <c r="G105" s="74">
        <f t="shared" si="82"/>
        <v>43.747804000000002</v>
      </c>
      <c r="H105" s="76">
        <f t="shared" si="83"/>
        <v>273.99940400000003</v>
      </c>
      <c r="I105" s="105"/>
      <c r="J105" s="106"/>
      <c r="K105" s="107"/>
      <c r="L105" s="80"/>
      <c r="M105" s="81">
        <f t="shared" si="90"/>
        <v>0</v>
      </c>
      <c r="N105" s="82"/>
      <c r="O105" s="83">
        <f t="shared" si="91"/>
        <v>0</v>
      </c>
      <c r="P105" s="83">
        <f t="shared" si="92"/>
        <v>0</v>
      </c>
      <c r="Q105" s="108"/>
      <c r="R105" s="80"/>
      <c r="S105" s="81">
        <f t="shared" si="93"/>
        <v>0</v>
      </c>
      <c r="T105" s="82"/>
      <c r="U105" s="83">
        <f t="shared" si="94"/>
        <v>0</v>
      </c>
      <c r="V105" s="83">
        <f t="shared" si="95"/>
        <v>0</v>
      </c>
      <c r="W105" s="109"/>
      <c r="X105" s="80"/>
      <c r="Y105" s="81">
        <f t="shared" si="96"/>
        <v>0</v>
      </c>
      <c r="Z105" s="82"/>
      <c r="AA105" s="83">
        <f t="shared" si="97"/>
        <v>0</v>
      </c>
      <c r="AB105" s="83">
        <f t="shared" si="98"/>
        <v>0</v>
      </c>
      <c r="AC105" s="109"/>
      <c r="AD105" s="85" t="e">
        <f t="shared" si="66"/>
        <v>#DIV/0!</v>
      </c>
      <c r="AE105" s="86"/>
      <c r="AF105" s="87"/>
      <c r="AG105" s="88"/>
      <c r="AH105" s="114"/>
      <c r="AI105" s="86"/>
      <c r="AJ105" s="87"/>
      <c r="AK105" s="88"/>
      <c r="AL105" s="114"/>
      <c r="AM105" s="86">
        <v>9159.6638655462193</v>
      </c>
      <c r="AN105" s="87">
        <f t="shared" si="86"/>
        <v>1740.3361344537816</v>
      </c>
      <c r="AO105" s="90">
        <f t="shared" si="87"/>
        <v>10900</v>
      </c>
      <c r="AP105" s="91" t="s">
        <v>385</v>
      </c>
      <c r="AQ105" s="86"/>
      <c r="AR105" s="87"/>
      <c r="AS105" s="90"/>
      <c r="AT105" s="91"/>
      <c r="AU105" s="86"/>
      <c r="AV105" s="87"/>
      <c r="AW105" s="90"/>
      <c r="AX105" s="197"/>
      <c r="AY105" s="38"/>
      <c r="AZ105" s="92"/>
      <c r="BA105" s="29"/>
      <c r="BB105" s="99">
        <f t="shared" si="84"/>
        <v>250.97424400000003</v>
      </c>
      <c r="BC105" s="93"/>
      <c r="BD105" s="93"/>
      <c r="BE105" s="93"/>
      <c r="BF105" s="93"/>
      <c r="BG105" s="93"/>
      <c r="BH105" s="93">
        <f t="shared" si="88"/>
        <v>9159.6638655462193</v>
      </c>
      <c r="BI105" s="93"/>
      <c r="BJ105" s="93"/>
      <c r="BK105" s="94">
        <f t="shared" si="67"/>
        <v>2</v>
      </c>
      <c r="BM105" s="95">
        <f t="shared" si="68"/>
        <v>4705.3190547731101</v>
      </c>
      <c r="BN105" s="96">
        <f t="shared" si="69"/>
        <v>9159.6638655462193</v>
      </c>
      <c r="BO105" s="248">
        <f t="shared" si="89"/>
        <v>250.97424400000091</v>
      </c>
      <c r="BP105" s="183">
        <f t="shared" si="70"/>
        <v>1516.1925055709714</v>
      </c>
      <c r="BQ105" s="184">
        <f t="shared" si="71"/>
        <v>6299.3948428815493</v>
      </c>
      <c r="BR105" s="232">
        <f t="shared" si="72"/>
        <v>1.3387816574290317</v>
      </c>
      <c r="BS105" s="184"/>
      <c r="BT105" s="97"/>
      <c r="BU105" s="171">
        <f t="shared" si="75"/>
        <v>250.97424400000091</v>
      </c>
      <c r="BV105" s="175">
        <f t="shared" si="73"/>
        <v>48</v>
      </c>
      <c r="BW105" s="176">
        <f t="shared" si="74"/>
        <v>298.97424400000091</v>
      </c>
    </row>
    <row r="106" spans="1:75" s="35" customFormat="1" ht="84.95" customHeight="1" x14ac:dyDescent="0.3">
      <c r="A106" s="214">
        <v>155</v>
      </c>
      <c r="B106" s="104" t="s">
        <v>386</v>
      </c>
      <c r="C106" s="217" t="s">
        <v>18</v>
      </c>
      <c r="D106" s="206">
        <v>304</v>
      </c>
      <c r="E106" s="74">
        <f t="shared" si="80"/>
        <v>17.084800000000001</v>
      </c>
      <c r="F106" s="75">
        <f t="shared" si="81"/>
        <v>321.08479999999997</v>
      </c>
      <c r="G106" s="74">
        <f t="shared" si="82"/>
        <v>61.006111999999995</v>
      </c>
      <c r="H106" s="76">
        <f t="shared" si="83"/>
        <v>382.09091199999995</v>
      </c>
      <c r="I106" s="105"/>
      <c r="J106" s="106"/>
      <c r="K106" s="107"/>
      <c r="L106" s="80"/>
      <c r="M106" s="81">
        <f t="shared" si="90"/>
        <v>0</v>
      </c>
      <c r="N106" s="82"/>
      <c r="O106" s="83">
        <f t="shared" si="91"/>
        <v>0</v>
      </c>
      <c r="P106" s="83">
        <f t="shared" si="92"/>
        <v>0</v>
      </c>
      <c r="Q106" s="108"/>
      <c r="R106" s="80"/>
      <c r="S106" s="81">
        <f t="shared" si="93"/>
        <v>0</v>
      </c>
      <c r="T106" s="82"/>
      <c r="U106" s="83">
        <f t="shared" si="94"/>
        <v>0</v>
      </c>
      <c r="V106" s="83">
        <f t="shared" si="95"/>
        <v>0</v>
      </c>
      <c r="W106" s="109"/>
      <c r="X106" s="80"/>
      <c r="Y106" s="81">
        <f t="shared" si="96"/>
        <v>0</v>
      </c>
      <c r="Z106" s="82"/>
      <c r="AA106" s="83">
        <f t="shared" si="97"/>
        <v>0</v>
      </c>
      <c r="AB106" s="83">
        <f t="shared" si="98"/>
        <v>0</v>
      </c>
      <c r="AC106" s="109"/>
      <c r="AD106" s="85" t="e">
        <f t="shared" si="66"/>
        <v>#DIV/0!</v>
      </c>
      <c r="AE106" s="86"/>
      <c r="AF106" s="87"/>
      <c r="AG106" s="88"/>
      <c r="AH106" s="114"/>
      <c r="AI106" s="86"/>
      <c r="AJ106" s="87"/>
      <c r="AK106" s="88"/>
      <c r="AL106" s="114"/>
      <c r="AM106" s="86">
        <v>3277.3109243697481</v>
      </c>
      <c r="AN106" s="87">
        <f t="shared" si="86"/>
        <v>622.6890756302522</v>
      </c>
      <c r="AO106" s="90">
        <f t="shared" si="87"/>
        <v>3900.0000000000005</v>
      </c>
      <c r="AP106" s="91" t="s">
        <v>387</v>
      </c>
      <c r="AQ106" s="86"/>
      <c r="AR106" s="87"/>
      <c r="AS106" s="90"/>
      <c r="AT106" s="91"/>
      <c r="AU106" s="86"/>
      <c r="AV106" s="87"/>
      <c r="AW106" s="90"/>
      <c r="AX106" s="197"/>
      <c r="AY106" s="38"/>
      <c r="AZ106" s="92"/>
      <c r="BA106" s="29"/>
      <c r="BB106" s="99">
        <f t="shared" si="84"/>
        <v>349.98243200000002</v>
      </c>
      <c r="BC106" s="93"/>
      <c r="BD106" s="93"/>
      <c r="BE106" s="93"/>
      <c r="BF106" s="93"/>
      <c r="BG106" s="93"/>
      <c r="BH106" s="93">
        <f t="shared" si="88"/>
        <v>3277.3109243697481</v>
      </c>
      <c r="BI106" s="93"/>
      <c r="BJ106" s="93"/>
      <c r="BK106" s="94">
        <f t="shared" si="67"/>
        <v>2</v>
      </c>
      <c r="BM106" s="95">
        <f t="shared" si="68"/>
        <v>1813.646678184874</v>
      </c>
      <c r="BN106" s="96">
        <f t="shared" si="69"/>
        <v>3277.3109243697481</v>
      </c>
      <c r="BO106" s="248">
        <f t="shared" si="89"/>
        <v>349.98243199999979</v>
      </c>
      <c r="BP106" s="183">
        <f t="shared" si="70"/>
        <v>1070.9814413569884</v>
      </c>
      <c r="BQ106" s="184">
        <f t="shared" si="71"/>
        <v>2069.9338277152419</v>
      </c>
      <c r="BR106" s="232">
        <f t="shared" si="72"/>
        <v>1.1413104066040383</v>
      </c>
      <c r="BS106" s="184"/>
      <c r="BT106" s="97"/>
      <c r="BU106" s="171">
        <f t="shared" si="75"/>
        <v>349.98243199999979</v>
      </c>
      <c r="BV106" s="175">
        <f t="shared" si="73"/>
        <v>66</v>
      </c>
      <c r="BW106" s="176">
        <f t="shared" si="74"/>
        <v>415.98243199999979</v>
      </c>
    </row>
    <row r="107" spans="1:75" s="35" customFormat="1" ht="84.95" customHeight="1" x14ac:dyDescent="0.3">
      <c r="A107" s="214">
        <v>156</v>
      </c>
      <c r="B107" s="104" t="s">
        <v>388</v>
      </c>
      <c r="C107" s="217" t="s">
        <v>18</v>
      </c>
      <c r="D107" s="206">
        <v>8983</v>
      </c>
      <c r="E107" s="74">
        <f t="shared" si="80"/>
        <v>504.84460000000001</v>
      </c>
      <c r="F107" s="75">
        <f t="shared" si="81"/>
        <v>9487.8446000000004</v>
      </c>
      <c r="G107" s="74">
        <f t="shared" si="82"/>
        <v>1802.690474</v>
      </c>
      <c r="H107" s="76">
        <f t="shared" si="83"/>
        <v>11290.535073999999</v>
      </c>
      <c r="I107" s="105"/>
      <c r="J107" s="106"/>
      <c r="K107" s="107"/>
      <c r="L107" s="80"/>
      <c r="M107" s="81">
        <f t="shared" si="90"/>
        <v>0</v>
      </c>
      <c r="N107" s="82"/>
      <c r="O107" s="83">
        <f t="shared" si="91"/>
        <v>0</v>
      </c>
      <c r="P107" s="83">
        <f t="shared" si="92"/>
        <v>0</v>
      </c>
      <c r="Q107" s="108"/>
      <c r="R107" s="80"/>
      <c r="S107" s="81">
        <f t="shared" si="93"/>
        <v>0</v>
      </c>
      <c r="T107" s="82"/>
      <c r="U107" s="83">
        <f t="shared" si="94"/>
        <v>0</v>
      </c>
      <c r="V107" s="83">
        <f t="shared" si="95"/>
        <v>0</v>
      </c>
      <c r="W107" s="109"/>
      <c r="X107" s="80"/>
      <c r="Y107" s="81">
        <f t="shared" si="96"/>
        <v>0</v>
      </c>
      <c r="Z107" s="82"/>
      <c r="AA107" s="83">
        <f t="shared" si="97"/>
        <v>0</v>
      </c>
      <c r="AB107" s="83">
        <f t="shared" si="98"/>
        <v>0</v>
      </c>
      <c r="AC107" s="109"/>
      <c r="AD107" s="85" t="e">
        <f t="shared" si="66"/>
        <v>#DIV/0!</v>
      </c>
      <c r="AE107" s="86"/>
      <c r="AF107" s="87"/>
      <c r="AG107" s="88"/>
      <c r="AH107" s="114"/>
      <c r="AI107" s="86"/>
      <c r="AJ107" s="87"/>
      <c r="AK107" s="88"/>
      <c r="AL107" s="114"/>
      <c r="AM107" s="86">
        <v>9159.6638655462193</v>
      </c>
      <c r="AN107" s="87">
        <f t="shared" si="86"/>
        <v>1740.3361344537816</v>
      </c>
      <c r="AO107" s="90">
        <f t="shared" si="87"/>
        <v>10900</v>
      </c>
      <c r="AP107" s="91" t="s">
        <v>389</v>
      </c>
      <c r="AQ107" s="86"/>
      <c r="AR107" s="87"/>
      <c r="AS107" s="90"/>
      <c r="AT107" s="91"/>
      <c r="AU107" s="86"/>
      <c r="AV107" s="87"/>
      <c r="AW107" s="90"/>
      <c r="AX107" s="197"/>
      <c r="AY107" s="38"/>
      <c r="AZ107" s="92"/>
      <c r="BA107" s="29"/>
      <c r="BB107" s="99">
        <f t="shared" si="84"/>
        <v>10341.750614</v>
      </c>
      <c r="BC107" s="93"/>
      <c r="BD107" s="93"/>
      <c r="BE107" s="93"/>
      <c r="BF107" s="93"/>
      <c r="BG107" s="93"/>
      <c r="BH107" s="93">
        <f t="shared" si="88"/>
        <v>9159.6638655462193</v>
      </c>
      <c r="BI107" s="93"/>
      <c r="BJ107" s="93"/>
      <c r="BK107" s="94">
        <f t="shared" si="67"/>
        <v>2</v>
      </c>
      <c r="BM107" s="95">
        <f t="shared" si="68"/>
        <v>9750.7072397731099</v>
      </c>
      <c r="BN107" s="96">
        <f t="shared" si="69"/>
        <v>10341.750614</v>
      </c>
      <c r="BO107" s="248">
        <f t="shared" si="89"/>
        <v>9159.6638655462193</v>
      </c>
      <c r="BP107" s="183">
        <f t="shared" si="70"/>
        <v>9732.777579167534</v>
      </c>
      <c r="BQ107" s="184">
        <f t="shared" si="71"/>
        <v>835.86155578242528</v>
      </c>
      <c r="BR107" s="232">
        <f t="shared" si="72"/>
        <v>8.5723172199545505E-2</v>
      </c>
      <c r="BS107" s="184"/>
      <c r="BT107" s="97"/>
      <c r="BU107" s="171">
        <f t="shared" si="75"/>
        <v>9159.6638655462193</v>
      </c>
      <c r="BV107" s="175">
        <f t="shared" si="73"/>
        <v>1740</v>
      </c>
      <c r="BW107" s="176">
        <f t="shared" si="74"/>
        <v>10899.663865546219</v>
      </c>
    </row>
    <row r="108" spans="1:75" s="35" customFormat="1" ht="84.95" customHeight="1" x14ac:dyDescent="0.3">
      <c r="A108" s="214">
        <v>158</v>
      </c>
      <c r="B108" s="104" t="s">
        <v>394</v>
      </c>
      <c r="C108" s="217" t="s">
        <v>18</v>
      </c>
      <c r="D108" s="206">
        <v>108532</v>
      </c>
      <c r="E108" s="74">
        <f t="shared" si="80"/>
        <v>6099.4984000000004</v>
      </c>
      <c r="F108" s="75">
        <f t="shared" si="81"/>
        <v>114631.4984</v>
      </c>
      <c r="G108" s="74">
        <f t="shared" si="82"/>
        <v>21779.984696</v>
      </c>
      <c r="H108" s="76">
        <f t="shared" si="83"/>
        <v>136411.48309599998</v>
      </c>
      <c r="I108" s="105"/>
      <c r="J108" s="106"/>
      <c r="K108" s="107"/>
      <c r="L108" s="80"/>
      <c r="M108" s="81">
        <f t="shared" si="90"/>
        <v>0</v>
      </c>
      <c r="N108" s="82"/>
      <c r="O108" s="83">
        <f t="shared" si="91"/>
        <v>0</v>
      </c>
      <c r="P108" s="83">
        <f t="shared" si="92"/>
        <v>0</v>
      </c>
      <c r="Q108" s="108"/>
      <c r="R108" s="80"/>
      <c r="S108" s="81">
        <f t="shared" si="93"/>
        <v>0</v>
      </c>
      <c r="T108" s="82"/>
      <c r="U108" s="83">
        <f t="shared" si="94"/>
        <v>0</v>
      </c>
      <c r="V108" s="83">
        <f t="shared" si="95"/>
        <v>0</v>
      </c>
      <c r="W108" s="109"/>
      <c r="X108" s="80"/>
      <c r="Y108" s="81">
        <f t="shared" si="96"/>
        <v>0</v>
      </c>
      <c r="Z108" s="82"/>
      <c r="AA108" s="83">
        <f t="shared" si="97"/>
        <v>0</v>
      </c>
      <c r="AB108" s="83">
        <f t="shared" si="98"/>
        <v>0</v>
      </c>
      <c r="AC108" s="109"/>
      <c r="AD108" s="85" t="e">
        <f t="shared" si="66"/>
        <v>#DIV/0!</v>
      </c>
      <c r="AE108" s="86"/>
      <c r="AF108" s="87"/>
      <c r="AG108" s="88"/>
      <c r="AH108" s="114"/>
      <c r="AI108" s="86"/>
      <c r="AJ108" s="87"/>
      <c r="AK108" s="88"/>
      <c r="AL108" s="114"/>
      <c r="AM108" s="86">
        <v>163781.51260504202</v>
      </c>
      <c r="AN108" s="87">
        <f t="shared" si="86"/>
        <v>31118.487394957985</v>
      </c>
      <c r="AO108" s="90">
        <f t="shared" si="87"/>
        <v>194900</v>
      </c>
      <c r="AP108" s="91" t="s">
        <v>395</v>
      </c>
      <c r="AQ108" s="86"/>
      <c r="AR108" s="87"/>
      <c r="AS108" s="90"/>
      <c r="AT108" s="91"/>
      <c r="AU108" s="86"/>
      <c r="AV108" s="87"/>
      <c r="AW108" s="90"/>
      <c r="AX108" s="197"/>
      <c r="AY108" s="38"/>
      <c r="AZ108" s="92"/>
      <c r="BA108" s="29"/>
      <c r="BB108" s="99">
        <f t="shared" si="84"/>
        <v>124948.33325600001</v>
      </c>
      <c r="BC108" s="93"/>
      <c r="BD108" s="93"/>
      <c r="BE108" s="93"/>
      <c r="BF108" s="93"/>
      <c r="BG108" s="93"/>
      <c r="BH108" s="93">
        <f t="shared" si="88"/>
        <v>163781.51260504202</v>
      </c>
      <c r="BI108" s="93"/>
      <c r="BJ108" s="93"/>
      <c r="BK108" s="94">
        <f t="shared" si="67"/>
        <v>2</v>
      </c>
      <c r="BM108" s="95">
        <f t="shared" si="68"/>
        <v>144364.92293052102</v>
      </c>
      <c r="BN108" s="96">
        <f t="shared" si="69"/>
        <v>163781.51260504202</v>
      </c>
      <c r="BO108" s="248">
        <f t="shared" si="89"/>
        <v>124948.33325600001</v>
      </c>
      <c r="BP108" s="183">
        <f t="shared" si="70"/>
        <v>143053.23141455615</v>
      </c>
      <c r="BQ108" s="184">
        <f t="shared" si="71"/>
        <v>27459.204452741102</v>
      </c>
      <c r="BR108" s="232">
        <f t="shared" si="72"/>
        <v>0.1902068999541979</v>
      </c>
      <c r="BS108" s="184"/>
      <c r="BT108" s="97"/>
      <c r="BU108" s="171">
        <f t="shared" si="75"/>
        <v>124948.33325600001</v>
      </c>
      <c r="BV108" s="175">
        <f t="shared" si="73"/>
        <v>23740</v>
      </c>
      <c r="BW108" s="176">
        <f t="shared" si="74"/>
        <v>148688.33325600001</v>
      </c>
    </row>
    <row r="109" spans="1:75" s="35" customFormat="1" ht="84.95" customHeight="1" x14ac:dyDescent="0.3">
      <c r="A109" s="214">
        <v>159</v>
      </c>
      <c r="B109" s="104" t="s">
        <v>396</v>
      </c>
      <c r="C109" s="217" t="s">
        <v>18</v>
      </c>
      <c r="D109" s="206">
        <v>7092</v>
      </c>
      <c r="E109" s="74">
        <f t="shared" si="80"/>
        <v>398.57040000000001</v>
      </c>
      <c r="F109" s="75">
        <f t="shared" si="81"/>
        <v>7490.5703999999996</v>
      </c>
      <c r="G109" s="74">
        <f t="shared" si="82"/>
        <v>1423.208376</v>
      </c>
      <c r="H109" s="76">
        <f t="shared" si="83"/>
        <v>8913.7787759999992</v>
      </c>
      <c r="I109" s="105"/>
      <c r="J109" s="106"/>
      <c r="K109" s="107"/>
      <c r="L109" s="80"/>
      <c r="M109" s="81">
        <f t="shared" si="90"/>
        <v>0</v>
      </c>
      <c r="N109" s="82"/>
      <c r="O109" s="83">
        <f t="shared" si="91"/>
        <v>0</v>
      </c>
      <c r="P109" s="83">
        <f t="shared" si="92"/>
        <v>0</v>
      </c>
      <c r="Q109" s="108"/>
      <c r="R109" s="80"/>
      <c r="S109" s="81">
        <f t="shared" si="93"/>
        <v>0</v>
      </c>
      <c r="T109" s="82"/>
      <c r="U109" s="83">
        <f t="shared" si="94"/>
        <v>0</v>
      </c>
      <c r="V109" s="83">
        <f t="shared" si="95"/>
        <v>0</v>
      </c>
      <c r="W109" s="109"/>
      <c r="X109" s="80"/>
      <c r="Y109" s="81">
        <f t="shared" si="96"/>
        <v>0</v>
      </c>
      <c r="Z109" s="82"/>
      <c r="AA109" s="83">
        <f t="shared" si="97"/>
        <v>0</v>
      </c>
      <c r="AB109" s="83">
        <f t="shared" si="98"/>
        <v>0</v>
      </c>
      <c r="AC109" s="109"/>
      <c r="AD109" s="85" t="e">
        <f t="shared" si="66"/>
        <v>#DIV/0!</v>
      </c>
      <c r="AE109" s="86"/>
      <c r="AF109" s="87"/>
      <c r="AG109" s="88"/>
      <c r="AH109" s="114"/>
      <c r="AI109" s="113">
        <v>4042.86</v>
      </c>
      <c r="AJ109" s="111">
        <v>768.14</v>
      </c>
      <c r="AK109" s="115">
        <v>4811</v>
      </c>
      <c r="AL109" s="114" t="s">
        <v>397</v>
      </c>
      <c r="AM109" s="86">
        <v>5714.2857142857147</v>
      </c>
      <c r="AN109" s="87">
        <f t="shared" si="86"/>
        <v>1085.7142857142858</v>
      </c>
      <c r="AO109" s="90">
        <f t="shared" si="87"/>
        <v>6800</v>
      </c>
      <c r="AP109" s="91" t="s">
        <v>398</v>
      </c>
      <c r="AQ109" s="86"/>
      <c r="AR109" s="87"/>
      <c r="AS109" s="90"/>
      <c r="AT109" s="91"/>
      <c r="AU109" s="86"/>
      <c r="AV109" s="87"/>
      <c r="AW109" s="90"/>
      <c r="AX109" s="197"/>
      <c r="AY109" s="38"/>
      <c r="AZ109" s="92"/>
      <c r="BA109" s="29"/>
      <c r="BB109" s="99">
        <f t="shared" si="84"/>
        <v>8164.7217360000004</v>
      </c>
      <c r="BC109" s="93"/>
      <c r="BD109" s="93"/>
      <c r="BE109" s="93"/>
      <c r="BF109" s="93"/>
      <c r="BG109" s="93">
        <f>+AI109</f>
        <v>4042.86</v>
      </c>
      <c r="BH109" s="93">
        <f t="shared" si="88"/>
        <v>5714.2857142857147</v>
      </c>
      <c r="BI109" s="93"/>
      <c r="BJ109" s="93"/>
      <c r="BK109" s="94">
        <f t="shared" si="67"/>
        <v>3</v>
      </c>
      <c r="BM109" s="95">
        <f t="shared" si="68"/>
        <v>5973.9558167619043</v>
      </c>
      <c r="BN109" s="96">
        <f t="shared" si="69"/>
        <v>8164.7217360000004</v>
      </c>
      <c r="BO109" s="248">
        <f t="shared" si="89"/>
        <v>4878.5728571428572</v>
      </c>
      <c r="BP109" s="183">
        <f t="shared" si="70"/>
        <v>5734.9637957584509</v>
      </c>
      <c r="BQ109" s="184">
        <f t="shared" si="71"/>
        <v>2073.163636634898</v>
      </c>
      <c r="BR109" s="232">
        <f t="shared" si="72"/>
        <v>0.3470336407272972</v>
      </c>
      <c r="BS109" s="184"/>
      <c r="BT109" s="97"/>
      <c r="BU109" s="171">
        <f t="shared" si="75"/>
        <v>4878.5728571428572</v>
      </c>
      <c r="BV109" s="175">
        <f t="shared" si="73"/>
        <v>927</v>
      </c>
      <c r="BW109" s="176">
        <f t="shared" si="74"/>
        <v>5805.5728571428572</v>
      </c>
    </row>
    <row r="110" spans="1:75" s="35" customFormat="1" ht="84.95" customHeight="1" x14ac:dyDescent="0.3">
      <c r="A110" s="214">
        <v>160</v>
      </c>
      <c r="B110" s="104" t="s">
        <v>399</v>
      </c>
      <c r="C110" s="217" t="s">
        <v>18</v>
      </c>
      <c r="D110" s="206">
        <v>11726</v>
      </c>
      <c r="E110" s="74">
        <f t="shared" si="80"/>
        <v>659.00120000000004</v>
      </c>
      <c r="F110" s="75">
        <f t="shared" si="81"/>
        <v>12385.001200000001</v>
      </c>
      <c r="G110" s="74">
        <f t="shared" si="82"/>
        <v>2353.150228</v>
      </c>
      <c r="H110" s="76">
        <f t="shared" si="83"/>
        <v>14738.151428000001</v>
      </c>
      <c r="I110" s="105"/>
      <c r="J110" s="106"/>
      <c r="K110" s="107"/>
      <c r="L110" s="80"/>
      <c r="M110" s="81">
        <f t="shared" si="90"/>
        <v>0</v>
      </c>
      <c r="N110" s="82"/>
      <c r="O110" s="83">
        <f t="shared" si="91"/>
        <v>0</v>
      </c>
      <c r="P110" s="83">
        <f t="shared" si="92"/>
        <v>0</v>
      </c>
      <c r="Q110" s="108"/>
      <c r="R110" s="80"/>
      <c r="S110" s="81">
        <f t="shared" si="93"/>
        <v>0</v>
      </c>
      <c r="T110" s="82"/>
      <c r="U110" s="83">
        <f t="shared" si="94"/>
        <v>0</v>
      </c>
      <c r="V110" s="83">
        <f t="shared" si="95"/>
        <v>0</v>
      </c>
      <c r="W110" s="109"/>
      <c r="X110" s="80"/>
      <c r="Y110" s="81">
        <f t="shared" si="96"/>
        <v>0</v>
      </c>
      <c r="Z110" s="82"/>
      <c r="AA110" s="83">
        <f t="shared" si="97"/>
        <v>0</v>
      </c>
      <c r="AB110" s="83">
        <f t="shared" si="98"/>
        <v>0</v>
      </c>
      <c r="AC110" s="109"/>
      <c r="AD110" s="85" t="e">
        <f t="shared" si="66"/>
        <v>#DIV/0!</v>
      </c>
      <c r="AE110" s="113">
        <v>27980.93</v>
      </c>
      <c r="AF110" s="111">
        <v>5316.38</v>
      </c>
      <c r="AG110" s="115">
        <v>33297.311999999998</v>
      </c>
      <c r="AH110" s="114" t="s">
        <v>400</v>
      </c>
      <c r="AI110" s="86"/>
      <c r="AJ110" s="87"/>
      <c r="AK110" s="88"/>
      <c r="AL110" s="114"/>
      <c r="AM110" s="86">
        <v>14201.680672268909</v>
      </c>
      <c r="AN110" s="87">
        <f t="shared" si="86"/>
        <v>2698.3193277310929</v>
      </c>
      <c r="AO110" s="90">
        <f t="shared" si="87"/>
        <v>16900</v>
      </c>
      <c r="AP110" s="91" t="s">
        <v>401</v>
      </c>
      <c r="AQ110" s="86"/>
      <c r="AR110" s="87"/>
      <c r="AS110" s="90"/>
      <c r="AT110" s="91"/>
      <c r="AU110" s="86"/>
      <c r="AV110" s="87"/>
      <c r="AW110" s="90"/>
      <c r="AX110" s="197"/>
      <c r="AY110" s="38"/>
      <c r="AZ110" s="92"/>
      <c r="BA110" s="29"/>
      <c r="BB110" s="99">
        <f t="shared" si="84"/>
        <v>13499.651308000002</v>
      </c>
      <c r="BC110" s="93"/>
      <c r="BD110" s="93"/>
      <c r="BE110" s="93"/>
      <c r="BF110" s="93">
        <f>+AE110</f>
        <v>27980.93</v>
      </c>
      <c r="BG110" s="93"/>
      <c r="BH110" s="93">
        <f t="shared" si="88"/>
        <v>14201.680672268909</v>
      </c>
      <c r="BI110" s="93"/>
      <c r="BJ110" s="93"/>
      <c r="BK110" s="94">
        <f t="shared" si="67"/>
        <v>3</v>
      </c>
      <c r="BM110" s="95">
        <f t="shared" si="68"/>
        <v>18560.753993422968</v>
      </c>
      <c r="BN110" s="96">
        <f t="shared" si="69"/>
        <v>27980.93</v>
      </c>
      <c r="BO110" s="248">
        <f t="shared" si="89"/>
        <v>13850.665990134454</v>
      </c>
      <c r="BP110" s="183">
        <f t="shared" si="70"/>
        <v>17505.511820840595</v>
      </c>
      <c r="BQ110" s="184">
        <f t="shared" si="71"/>
        <v>8165.659697981615</v>
      </c>
      <c r="BR110" s="232">
        <f t="shared" si="72"/>
        <v>0.43994224054018111</v>
      </c>
      <c r="BS110" s="184"/>
      <c r="BT110" s="97"/>
      <c r="BU110" s="171">
        <f t="shared" si="75"/>
        <v>13850.665990134454</v>
      </c>
      <c r="BV110" s="175">
        <f t="shared" si="73"/>
        <v>2632</v>
      </c>
      <c r="BW110" s="176">
        <f t="shared" si="74"/>
        <v>16482.665990134454</v>
      </c>
    </row>
    <row r="111" spans="1:75" s="35" customFormat="1" ht="84.95" customHeight="1" x14ac:dyDescent="0.3">
      <c r="A111" s="214">
        <v>161</v>
      </c>
      <c r="B111" s="104" t="s">
        <v>402</v>
      </c>
      <c r="C111" s="217" t="s">
        <v>18</v>
      </c>
      <c r="D111" s="206">
        <v>10023</v>
      </c>
      <c r="E111" s="74">
        <f t="shared" si="80"/>
        <v>563.29259999999999</v>
      </c>
      <c r="F111" s="75">
        <f t="shared" si="81"/>
        <v>10586.292600000001</v>
      </c>
      <c r="G111" s="74">
        <f t="shared" si="82"/>
        <v>2011.3955940000001</v>
      </c>
      <c r="H111" s="76">
        <f t="shared" si="83"/>
        <v>12597.688194</v>
      </c>
      <c r="I111" s="105"/>
      <c r="J111" s="106"/>
      <c r="K111" s="107"/>
      <c r="L111" s="80"/>
      <c r="M111" s="81">
        <f t="shared" si="90"/>
        <v>0</v>
      </c>
      <c r="N111" s="82"/>
      <c r="O111" s="83">
        <f t="shared" si="91"/>
        <v>0</v>
      </c>
      <c r="P111" s="83">
        <f t="shared" si="92"/>
        <v>0</v>
      </c>
      <c r="Q111" s="108"/>
      <c r="R111" s="80"/>
      <c r="S111" s="81">
        <f t="shared" si="93"/>
        <v>0</v>
      </c>
      <c r="T111" s="82"/>
      <c r="U111" s="83">
        <f t="shared" si="94"/>
        <v>0</v>
      </c>
      <c r="V111" s="83">
        <f t="shared" si="95"/>
        <v>0</v>
      </c>
      <c r="W111" s="109"/>
      <c r="X111" s="80"/>
      <c r="Y111" s="81">
        <f t="shared" si="96"/>
        <v>0</v>
      </c>
      <c r="Z111" s="82"/>
      <c r="AA111" s="83">
        <f t="shared" si="97"/>
        <v>0</v>
      </c>
      <c r="AB111" s="83">
        <f t="shared" si="98"/>
        <v>0</v>
      </c>
      <c r="AC111" s="109"/>
      <c r="AD111" s="85" t="e">
        <f t="shared" si="66"/>
        <v>#DIV/0!</v>
      </c>
      <c r="AE111" s="86"/>
      <c r="AF111" s="87"/>
      <c r="AG111" s="88"/>
      <c r="AH111" s="114"/>
      <c r="AI111" s="86"/>
      <c r="AJ111" s="87"/>
      <c r="AK111" s="88"/>
      <c r="AL111" s="114"/>
      <c r="AM111" s="86">
        <v>13361.344537815126</v>
      </c>
      <c r="AN111" s="87">
        <f t="shared" si="86"/>
        <v>2538.6554621848741</v>
      </c>
      <c r="AO111" s="90">
        <f t="shared" si="87"/>
        <v>15900</v>
      </c>
      <c r="AP111" s="91" t="s">
        <v>403</v>
      </c>
      <c r="AQ111" s="86"/>
      <c r="AR111" s="87"/>
      <c r="AS111" s="90"/>
      <c r="AT111" s="91"/>
      <c r="AU111" s="86"/>
      <c r="AV111" s="87"/>
      <c r="AW111" s="90"/>
      <c r="AX111" s="197"/>
      <c r="AY111" s="38"/>
      <c r="AZ111" s="92"/>
      <c r="BA111" s="29"/>
      <c r="BB111" s="99">
        <f t="shared" si="84"/>
        <v>11539.058934000002</v>
      </c>
      <c r="BC111" s="93"/>
      <c r="BD111" s="93"/>
      <c r="BE111" s="93"/>
      <c r="BF111" s="93"/>
      <c r="BG111" s="93"/>
      <c r="BH111" s="93">
        <f t="shared" si="88"/>
        <v>13361.344537815126</v>
      </c>
      <c r="BI111" s="93"/>
      <c r="BJ111" s="93"/>
      <c r="BK111" s="94">
        <f t="shared" si="67"/>
        <v>2</v>
      </c>
      <c r="BM111" s="95">
        <f t="shared" si="68"/>
        <v>12450.201735907565</v>
      </c>
      <c r="BN111" s="96">
        <f t="shared" si="69"/>
        <v>13361.344537815126</v>
      </c>
      <c r="BO111" s="248">
        <f t="shared" si="89"/>
        <v>11539.058934000004</v>
      </c>
      <c r="BP111" s="183">
        <f t="shared" si="70"/>
        <v>12416.816905283245</v>
      </c>
      <c r="BQ111" s="184">
        <f t="shared" si="71"/>
        <v>1288.5505077162966</v>
      </c>
      <c r="BR111" s="232">
        <f t="shared" si="72"/>
        <v>0.1034963557257064</v>
      </c>
      <c r="BS111" s="184"/>
      <c r="BT111" s="97"/>
      <c r="BU111" s="171">
        <f t="shared" si="75"/>
        <v>11539.058934000004</v>
      </c>
      <c r="BV111" s="175">
        <f t="shared" si="73"/>
        <v>2192</v>
      </c>
      <c r="BW111" s="176">
        <f t="shared" si="74"/>
        <v>13731.058934000004</v>
      </c>
    </row>
    <row r="112" spans="1:75" s="35" customFormat="1" ht="84.95" customHeight="1" x14ac:dyDescent="0.3">
      <c r="A112" s="214">
        <v>163</v>
      </c>
      <c r="B112" s="104" t="s">
        <v>406</v>
      </c>
      <c r="C112" s="217" t="s">
        <v>18</v>
      </c>
      <c r="D112" s="206">
        <v>8493</v>
      </c>
      <c r="E112" s="74">
        <f t="shared" si="80"/>
        <v>477.3066</v>
      </c>
      <c r="F112" s="75">
        <f t="shared" si="81"/>
        <v>8970.3065999999999</v>
      </c>
      <c r="G112" s="74">
        <f t="shared" si="82"/>
        <v>1704.358254</v>
      </c>
      <c r="H112" s="76">
        <f t="shared" si="83"/>
        <v>10674.664854000001</v>
      </c>
      <c r="I112" s="105"/>
      <c r="J112" s="106"/>
      <c r="K112" s="107"/>
      <c r="L112" s="80"/>
      <c r="M112" s="81">
        <f t="shared" si="90"/>
        <v>0</v>
      </c>
      <c r="N112" s="82"/>
      <c r="O112" s="83">
        <f t="shared" si="91"/>
        <v>0</v>
      </c>
      <c r="P112" s="83">
        <f t="shared" si="92"/>
        <v>0</v>
      </c>
      <c r="Q112" s="108"/>
      <c r="R112" s="80"/>
      <c r="S112" s="81">
        <f t="shared" si="93"/>
        <v>0</v>
      </c>
      <c r="T112" s="82"/>
      <c r="U112" s="83">
        <f t="shared" si="94"/>
        <v>0</v>
      </c>
      <c r="V112" s="83">
        <f t="shared" si="95"/>
        <v>0</v>
      </c>
      <c r="W112" s="109"/>
      <c r="X112" s="80"/>
      <c r="Y112" s="81">
        <f t="shared" si="96"/>
        <v>0</v>
      </c>
      <c r="Z112" s="82"/>
      <c r="AA112" s="83">
        <f t="shared" si="97"/>
        <v>0</v>
      </c>
      <c r="AB112" s="83">
        <f t="shared" si="98"/>
        <v>0</v>
      </c>
      <c r="AC112" s="109"/>
      <c r="AD112" s="85" t="e">
        <f t="shared" si="66"/>
        <v>#DIV/0!</v>
      </c>
      <c r="AE112" s="86"/>
      <c r="AF112" s="87"/>
      <c r="AG112" s="88"/>
      <c r="AH112" s="114"/>
      <c r="AI112" s="86"/>
      <c r="AJ112" s="87"/>
      <c r="AK112" s="88"/>
      <c r="AL112" s="114"/>
      <c r="AM112" s="86">
        <v>11680.672268907563</v>
      </c>
      <c r="AN112" s="87">
        <f t="shared" si="86"/>
        <v>2219.3277310924368</v>
      </c>
      <c r="AO112" s="90">
        <f t="shared" si="87"/>
        <v>13900</v>
      </c>
      <c r="AP112" s="91" t="s">
        <v>407</v>
      </c>
      <c r="AQ112" s="86"/>
      <c r="AR112" s="87"/>
      <c r="AS112" s="90"/>
      <c r="AT112" s="91"/>
      <c r="AU112" s="86"/>
      <c r="AV112" s="87"/>
      <c r="AW112" s="90"/>
      <c r="AX112" s="197"/>
      <c r="AY112" s="38"/>
      <c r="AZ112" s="92"/>
      <c r="BA112" s="29"/>
      <c r="BB112" s="99">
        <f t="shared" si="84"/>
        <v>9777.6341940000002</v>
      </c>
      <c r="BC112" s="93"/>
      <c r="BD112" s="93"/>
      <c r="BE112" s="93"/>
      <c r="BF112" s="93"/>
      <c r="BG112" s="93"/>
      <c r="BH112" s="93">
        <f t="shared" si="88"/>
        <v>11680.672268907563</v>
      </c>
      <c r="BI112" s="93"/>
      <c r="BJ112" s="93"/>
      <c r="BK112" s="94">
        <f t="shared" si="67"/>
        <v>2</v>
      </c>
      <c r="BM112" s="95">
        <f t="shared" si="68"/>
        <v>10729.153231453782</v>
      </c>
      <c r="BN112" s="96">
        <f t="shared" si="69"/>
        <v>11680.672268907563</v>
      </c>
      <c r="BO112" s="248">
        <f t="shared" si="89"/>
        <v>9777.6341940000002</v>
      </c>
      <c r="BP112" s="183">
        <f t="shared" si="70"/>
        <v>10686.877026773451</v>
      </c>
      <c r="BQ112" s="184">
        <f t="shared" si="71"/>
        <v>1345.6511276233307</v>
      </c>
      <c r="BR112" s="232">
        <f t="shared" si="72"/>
        <v>0.12542006797688332</v>
      </c>
      <c r="BS112" s="184"/>
      <c r="BT112" s="97"/>
      <c r="BU112" s="171">
        <f t="shared" si="75"/>
        <v>9777.6341940000002</v>
      </c>
      <c r="BV112" s="175">
        <f t="shared" si="73"/>
        <v>1858</v>
      </c>
      <c r="BW112" s="176">
        <f t="shared" si="74"/>
        <v>11635.634194</v>
      </c>
    </row>
    <row r="113" spans="1:75" s="35" customFormat="1" ht="84.95" customHeight="1" x14ac:dyDescent="0.3">
      <c r="A113" s="214">
        <v>165</v>
      </c>
      <c r="B113" s="104" t="s">
        <v>410</v>
      </c>
      <c r="C113" s="217" t="s">
        <v>411</v>
      </c>
      <c r="D113" s="206">
        <v>8956</v>
      </c>
      <c r="E113" s="74">
        <f t="shared" si="80"/>
        <v>503.3272</v>
      </c>
      <c r="F113" s="75">
        <f t="shared" si="81"/>
        <v>9459.3271999999997</v>
      </c>
      <c r="G113" s="74">
        <f t="shared" si="82"/>
        <v>1797.272168</v>
      </c>
      <c r="H113" s="76">
        <f t="shared" si="83"/>
        <v>11256.599367999999</v>
      </c>
      <c r="I113" s="105"/>
      <c r="J113" s="106"/>
      <c r="K113" s="107"/>
      <c r="L113" s="80"/>
      <c r="M113" s="81">
        <f t="shared" si="90"/>
        <v>0</v>
      </c>
      <c r="N113" s="82"/>
      <c r="O113" s="83">
        <f t="shared" si="91"/>
        <v>0</v>
      </c>
      <c r="P113" s="83">
        <f t="shared" si="92"/>
        <v>0</v>
      </c>
      <c r="Q113" s="108"/>
      <c r="R113" s="80"/>
      <c r="S113" s="81">
        <f t="shared" si="93"/>
        <v>0</v>
      </c>
      <c r="T113" s="82"/>
      <c r="U113" s="83">
        <f t="shared" si="94"/>
        <v>0</v>
      </c>
      <c r="V113" s="83">
        <f t="shared" si="95"/>
        <v>0</v>
      </c>
      <c r="W113" s="109"/>
      <c r="X113" s="80"/>
      <c r="Y113" s="81">
        <f t="shared" si="96"/>
        <v>0</v>
      </c>
      <c r="Z113" s="82"/>
      <c r="AA113" s="83">
        <f t="shared" si="97"/>
        <v>0</v>
      </c>
      <c r="AB113" s="83">
        <f t="shared" si="98"/>
        <v>0</v>
      </c>
      <c r="AC113" s="109"/>
      <c r="AD113" s="85" t="e">
        <f t="shared" si="66"/>
        <v>#DIV/0!</v>
      </c>
      <c r="AE113" s="86"/>
      <c r="AF113" s="87"/>
      <c r="AG113" s="88"/>
      <c r="AH113" s="114"/>
      <c r="AI113" s="86"/>
      <c r="AJ113" s="87"/>
      <c r="AK113" s="88"/>
      <c r="AL113" s="114"/>
      <c r="AM113" s="86">
        <v>44453.781512605041</v>
      </c>
      <c r="AN113" s="87">
        <f t="shared" si="86"/>
        <v>8446.2184873949573</v>
      </c>
      <c r="AO113" s="90">
        <f t="shared" si="87"/>
        <v>52900</v>
      </c>
      <c r="AP113" s="91" t="s">
        <v>412</v>
      </c>
      <c r="AQ113" s="86"/>
      <c r="AR113" s="87"/>
      <c r="AS113" s="90"/>
      <c r="AT113" s="91"/>
      <c r="AU113" s="86"/>
      <c r="AV113" s="87"/>
      <c r="AW113" s="90"/>
      <c r="AX113" s="197"/>
      <c r="AY113" s="38"/>
      <c r="AZ113" s="92"/>
      <c r="BA113" s="29"/>
      <c r="BB113" s="99">
        <f t="shared" si="84"/>
        <v>10310.666648</v>
      </c>
      <c r="BC113" s="93"/>
      <c r="BD113" s="93"/>
      <c r="BE113" s="93"/>
      <c r="BF113" s="93"/>
      <c r="BG113" s="93"/>
      <c r="BH113" s="93">
        <f t="shared" si="88"/>
        <v>44453.781512605041</v>
      </c>
      <c r="BI113" s="93"/>
      <c r="BJ113" s="93"/>
      <c r="BK113" s="94">
        <f t="shared" si="67"/>
        <v>2</v>
      </c>
      <c r="BM113" s="95">
        <f t="shared" si="68"/>
        <v>27382.22408030252</v>
      </c>
      <c r="BN113" s="96">
        <f t="shared" si="69"/>
        <v>44453.781512605041</v>
      </c>
      <c r="BO113" s="248">
        <f t="shared" si="89"/>
        <v>10310.666647999999</v>
      </c>
      <c r="BP113" s="183">
        <f t="shared" si="70"/>
        <v>21409.066360294553</v>
      </c>
      <c r="BQ113" s="184">
        <f t="shared" si="71"/>
        <v>24142.828051593442</v>
      </c>
      <c r="BR113" s="232">
        <f t="shared" si="72"/>
        <v>0.88169711783786964</v>
      </c>
      <c r="BS113" s="184"/>
      <c r="BT113" s="97"/>
      <c r="BU113" s="171">
        <f t="shared" si="75"/>
        <v>10310.666647999999</v>
      </c>
      <c r="BV113" s="175">
        <f t="shared" si="73"/>
        <v>1959</v>
      </c>
      <c r="BW113" s="176">
        <f t="shared" si="74"/>
        <v>12269.666647999999</v>
      </c>
    </row>
    <row r="114" spans="1:75" s="35" customFormat="1" ht="84.95" customHeight="1" x14ac:dyDescent="0.3">
      <c r="A114" s="214">
        <v>166</v>
      </c>
      <c r="B114" s="104" t="s">
        <v>413</v>
      </c>
      <c r="C114" s="217" t="s">
        <v>18</v>
      </c>
      <c r="D114" s="206">
        <v>4237</v>
      </c>
      <c r="E114" s="74">
        <f t="shared" si="80"/>
        <v>238.11940000000001</v>
      </c>
      <c r="F114" s="75">
        <f t="shared" si="81"/>
        <v>4475.1193999999996</v>
      </c>
      <c r="G114" s="74">
        <f t="shared" si="82"/>
        <v>850.27268599999991</v>
      </c>
      <c r="H114" s="76">
        <f t="shared" si="83"/>
        <v>5325.3920859999998</v>
      </c>
      <c r="I114" s="105"/>
      <c r="J114" s="106"/>
      <c r="K114" s="107"/>
      <c r="L114" s="80"/>
      <c r="M114" s="81">
        <f t="shared" si="90"/>
        <v>0</v>
      </c>
      <c r="N114" s="82"/>
      <c r="O114" s="83">
        <f t="shared" si="91"/>
        <v>0</v>
      </c>
      <c r="P114" s="83">
        <f t="shared" si="92"/>
        <v>0</v>
      </c>
      <c r="Q114" s="108"/>
      <c r="R114" s="80"/>
      <c r="S114" s="81">
        <f t="shared" si="93"/>
        <v>0</v>
      </c>
      <c r="T114" s="82"/>
      <c r="U114" s="83">
        <f t="shared" si="94"/>
        <v>0</v>
      </c>
      <c r="V114" s="83">
        <f t="shared" si="95"/>
        <v>0</v>
      </c>
      <c r="W114" s="109"/>
      <c r="X114" s="80"/>
      <c r="Y114" s="81">
        <f t="shared" si="96"/>
        <v>0</v>
      </c>
      <c r="Z114" s="82"/>
      <c r="AA114" s="83">
        <f t="shared" si="97"/>
        <v>0</v>
      </c>
      <c r="AB114" s="83">
        <f t="shared" si="98"/>
        <v>0</v>
      </c>
      <c r="AC114" s="109"/>
      <c r="AD114" s="85" t="e">
        <f t="shared" si="66"/>
        <v>#DIV/0!</v>
      </c>
      <c r="AE114" s="86"/>
      <c r="AF114" s="87"/>
      <c r="AG114" s="88"/>
      <c r="AH114" s="114"/>
      <c r="AI114" s="86"/>
      <c r="AJ114" s="87"/>
      <c r="AK114" s="88"/>
      <c r="AL114" s="114"/>
      <c r="AM114" s="86">
        <v>10840.336134453783</v>
      </c>
      <c r="AN114" s="87">
        <f t="shared" si="86"/>
        <v>2059.6638655462189</v>
      </c>
      <c r="AO114" s="90">
        <f t="shared" si="87"/>
        <v>12900.000000000002</v>
      </c>
      <c r="AP114" s="91" t="s">
        <v>414</v>
      </c>
      <c r="AQ114" s="86"/>
      <c r="AR114" s="87"/>
      <c r="AS114" s="90"/>
      <c r="AT114" s="91"/>
      <c r="AU114" s="86"/>
      <c r="AV114" s="87"/>
      <c r="AW114" s="90"/>
      <c r="AX114" s="197"/>
      <c r="AY114" s="38"/>
      <c r="AZ114" s="92"/>
      <c r="BA114" s="29"/>
      <c r="BB114" s="99">
        <f t="shared" si="84"/>
        <v>4877.8801459999995</v>
      </c>
      <c r="BC114" s="93"/>
      <c r="BD114" s="93"/>
      <c r="BE114" s="93"/>
      <c r="BF114" s="93"/>
      <c r="BG114" s="93"/>
      <c r="BH114" s="93">
        <f t="shared" si="88"/>
        <v>10840.336134453783</v>
      </c>
      <c r="BI114" s="93"/>
      <c r="BJ114" s="93"/>
      <c r="BK114" s="94">
        <f t="shared" si="67"/>
        <v>2</v>
      </c>
      <c r="BM114" s="95">
        <f t="shared" si="68"/>
        <v>7859.108140226891</v>
      </c>
      <c r="BN114" s="96">
        <f t="shared" si="69"/>
        <v>10840.336134453783</v>
      </c>
      <c r="BO114" s="248">
        <f t="shared" si="89"/>
        <v>4877.8801459999995</v>
      </c>
      <c r="BP114" s="183">
        <f t="shared" si="70"/>
        <v>7271.7164690476266</v>
      </c>
      <c r="BQ114" s="184">
        <f t="shared" si="71"/>
        <v>4216.0930619620094</v>
      </c>
      <c r="BR114" s="232">
        <f t="shared" si="72"/>
        <v>0.53645947946458616</v>
      </c>
      <c r="BS114" s="184"/>
      <c r="BT114" s="97"/>
      <c r="BU114" s="171">
        <f t="shared" si="75"/>
        <v>4877.8801459999995</v>
      </c>
      <c r="BV114" s="175">
        <f t="shared" si="73"/>
        <v>927</v>
      </c>
      <c r="BW114" s="176">
        <f t="shared" si="74"/>
        <v>5804.8801459999995</v>
      </c>
    </row>
    <row r="115" spans="1:75" s="35" customFormat="1" ht="84.95" customHeight="1" x14ac:dyDescent="0.3">
      <c r="A115" s="214">
        <v>167</v>
      </c>
      <c r="B115" s="104" t="s">
        <v>415</v>
      </c>
      <c r="C115" s="217" t="s">
        <v>18</v>
      </c>
      <c r="D115" s="206">
        <v>29436</v>
      </c>
      <c r="E115" s="74">
        <f t="shared" si="80"/>
        <v>1654.3032000000001</v>
      </c>
      <c r="F115" s="75">
        <f t="shared" si="81"/>
        <v>31090.303199999998</v>
      </c>
      <c r="G115" s="74">
        <f t="shared" si="82"/>
        <v>5907.1576079999995</v>
      </c>
      <c r="H115" s="76">
        <f t="shared" si="83"/>
        <v>36997.460807999996</v>
      </c>
      <c r="I115" s="105"/>
      <c r="J115" s="106"/>
      <c r="K115" s="107"/>
      <c r="L115" s="80"/>
      <c r="M115" s="81">
        <f t="shared" si="90"/>
        <v>0</v>
      </c>
      <c r="N115" s="82"/>
      <c r="O115" s="83">
        <f t="shared" si="91"/>
        <v>0</v>
      </c>
      <c r="P115" s="83">
        <f t="shared" si="92"/>
        <v>0</v>
      </c>
      <c r="Q115" s="108"/>
      <c r="R115" s="80"/>
      <c r="S115" s="81">
        <f t="shared" si="93"/>
        <v>0</v>
      </c>
      <c r="T115" s="82"/>
      <c r="U115" s="83">
        <f t="shared" si="94"/>
        <v>0</v>
      </c>
      <c r="V115" s="83">
        <f t="shared" si="95"/>
        <v>0</v>
      </c>
      <c r="W115" s="109"/>
      <c r="X115" s="80"/>
      <c r="Y115" s="81">
        <f t="shared" si="96"/>
        <v>0</v>
      </c>
      <c r="Z115" s="82"/>
      <c r="AA115" s="83">
        <f t="shared" si="97"/>
        <v>0</v>
      </c>
      <c r="AB115" s="83">
        <f t="shared" si="98"/>
        <v>0</v>
      </c>
      <c r="AC115" s="109"/>
      <c r="AD115" s="85" t="e">
        <f t="shared" si="66"/>
        <v>#DIV/0!</v>
      </c>
      <c r="AE115" s="86"/>
      <c r="AF115" s="87"/>
      <c r="AG115" s="88"/>
      <c r="AH115" s="114"/>
      <c r="AI115" s="86"/>
      <c r="AJ115" s="87"/>
      <c r="AK115" s="88"/>
      <c r="AL115" s="114"/>
      <c r="AM115" s="86">
        <v>31848.73949579832</v>
      </c>
      <c r="AN115" s="87">
        <f t="shared" si="86"/>
        <v>6051.2605042016812</v>
      </c>
      <c r="AO115" s="90">
        <f t="shared" si="87"/>
        <v>37900</v>
      </c>
      <c r="AP115" s="91" t="s">
        <v>416</v>
      </c>
      <c r="AQ115" s="86"/>
      <c r="AR115" s="87"/>
      <c r="AS115" s="90"/>
      <c r="AT115" s="91"/>
      <c r="AU115" s="86"/>
      <c r="AV115" s="87"/>
      <c r="AW115" s="90"/>
      <c r="AX115" s="197"/>
      <c r="AY115" s="38"/>
      <c r="AZ115" s="92"/>
      <c r="BA115" s="29"/>
      <c r="BB115" s="99">
        <f t="shared" si="84"/>
        <v>33888.430487999998</v>
      </c>
      <c r="BC115" s="93"/>
      <c r="BD115" s="93"/>
      <c r="BE115" s="93"/>
      <c r="BF115" s="93"/>
      <c r="BG115" s="93"/>
      <c r="BH115" s="93">
        <f t="shared" si="88"/>
        <v>31848.73949579832</v>
      </c>
      <c r="BI115" s="93"/>
      <c r="BJ115" s="93"/>
      <c r="BK115" s="94">
        <f t="shared" si="67"/>
        <v>2</v>
      </c>
      <c r="BM115" s="95">
        <f t="shared" si="68"/>
        <v>32868.584991899159</v>
      </c>
      <c r="BN115" s="96">
        <f t="shared" si="69"/>
        <v>33888.430487999998</v>
      </c>
      <c r="BO115" s="248">
        <f t="shared" si="89"/>
        <v>31848.73949579832</v>
      </c>
      <c r="BP115" s="183">
        <f t="shared" si="70"/>
        <v>32852.759313850358</v>
      </c>
      <c r="BQ115" s="184">
        <f t="shared" si="71"/>
        <v>1442.2793321109243</v>
      </c>
      <c r="BR115" s="232">
        <f t="shared" si="72"/>
        <v>4.3880177149895276E-2</v>
      </c>
      <c r="BS115" s="184"/>
      <c r="BT115" s="97"/>
      <c r="BU115" s="171">
        <f t="shared" si="75"/>
        <v>31848.73949579832</v>
      </c>
      <c r="BV115" s="175">
        <f t="shared" si="73"/>
        <v>6051</v>
      </c>
      <c r="BW115" s="176">
        <f t="shared" si="74"/>
        <v>37899.73949579832</v>
      </c>
    </row>
    <row r="116" spans="1:75" s="35" customFormat="1" ht="84.95" customHeight="1" x14ac:dyDescent="0.3">
      <c r="A116" s="214">
        <v>169</v>
      </c>
      <c r="B116" s="104" t="s">
        <v>419</v>
      </c>
      <c r="C116" s="217" t="s">
        <v>101</v>
      </c>
      <c r="D116" s="206">
        <v>46343</v>
      </c>
      <c r="E116" s="74">
        <f t="shared" si="80"/>
        <v>2604.4766</v>
      </c>
      <c r="F116" s="75">
        <f t="shared" si="81"/>
        <v>48947.476600000002</v>
      </c>
      <c r="G116" s="74">
        <f t="shared" si="82"/>
        <v>9300.0205540000006</v>
      </c>
      <c r="H116" s="76">
        <f t="shared" si="83"/>
        <v>58247.497154000004</v>
      </c>
      <c r="I116" s="105"/>
      <c r="J116" s="106"/>
      <c r="K116" s="107"/>
      <c r="L116" s="80"/>
      <c r="M116" s="81">
        <f t="shared" si="90"/>
        <v>0</v>
      </c>
      <c r="N116" s="82"/>
      <c r="O116" s="83">
        <f t="shared" si="91"/>
        <v>0</v>
      </c>
      <c r="P116" s="83">
        <f t="shared" si="92"/>
        <v>0</v>
      </c>
      <c r="Q116" s="108"/>
      <c r="R116" s="80"/>
      <c r="S116" s="81">
        <f t="shared" si="93"/>
        <v>0</v>
      </c>
      <c r="T116" s="82"/>
      <c r="U116" s="83">
        <f t="shared" si="94"/>
        <v>0</v>
      </c>
      <c r="V116" s="83">
        <f t="shared" si="95"/>
        <v>0</v>
      </c>
      <c r="W116" s="109"/>
      <c r="X116" s="80"/>
      <c r="Y116" s="81">
        <f t="shared" si="96"/>
        <v>0</v>
      </c>
      <c r="Z116" s="82"/>
      <c r="AA116" s="83">
        <f t="shared" si="97"/>
        <v>0</v>
      </c>
      <c r="AB116" s="83">
        <f t="shared" si="98"/>
        <v>0</v>
      </c>
      <c r="AC116" s="109"/>
      <c r="AD116" s="85" t="e">
        <f t="shared" si="66"/>
        <v>#DIV/0!</v>
      </c>
      <c r="AE116" s="86"/>
      <c r="AF116" s="87"/>
      <c r="AG116" s="88"/>
      <c r="AH116" s="114"/>
      <c r="AI116" s="86"/>
      <c r="AJ116" s="87"/>
      <c r="AK116" s="88"/>
      <c r="AL116" s="114"/>
      <c r="AM116" s="86"/>
      <c r="AN116" s="87"/>
      <c r="AO116" s="90"/>
      <c r="AP116" s="91"/>
      <c r="AQ116" s="86"/>
      <c r="AR116" s="87"/>
      <c r="AS116" s="90"/>
      <c r="AT116" s="91"/>
      <c r="AU116" s="86"/>
      <c r="AV116" s="87"/>
      <c r="AW116" s="90"/>
      <c r="AX116" s="197"/>
      <c r="AY116" s="38"/>
      <c r="AZ116" s="92"/>
      <c r="BA116" s="29"/>
      <c r="BB116" s="99">
        <f t="shared" si="84"/>
        <v>53352.749494000003</v>
      </c>
      <c r="BC116" s="93"/>
      <c r="BD116" s="93"/>
      <c r="BE116" s="93"/>
      <c r="BF116" s="93"/>
      <c r="BG116" s="93"/>
      <c r="BH116" s="93"/>
      <c r="BI116" s="93"/>
      <c r="BJ116" s="93"/>
      <c r="BK116" s="94">
        <f t="shared" si="67"/>
        <v>1</v>
      </c>
      <c r="BM116" s="95">
        <f t="shared" si="68"/>
        <v>53352.749494000003</v>
      </c>
      <c r="BN116" s="96">
        <f t="shared" si="69"/>
        <v>53352.749494000003</v>
      </c>
      <c r="BO116" s="248">
        <f>+BM116</f>
        <v>53352.749494000003</v>
      </c>
      <c r="BP116" s="183">
        <f t="shared" si="70"/>
        <v>53352.749494000003</v>
      </c>
      <c r="BQ116" s="184">
        <f t="shared" si="71"/>
        <v>0</v>
      </c>
      <c r="BR116" s="232">
        <f t="shared" si="72"/>
        <v>0</v>
      </c>
      <c r="BS116" s="184"/>
      <c r="BT116" s="97"/>
      <c r="BU116" s="171">
        <f t="shared" si="75"/>
        <v>53352.749494000003</v>
      </c>
      <c r="BV116" s="175">
        <f t="shared" si="73"/>
        <v>10137</v>
      </c>
      <c r="BW116" s="176">
        <f t="shared" si="74"/>
        <v>63489.749494000003</v>
      </c>
    </row>
    <row r="117" spans="1:75" s="35" customFormat="1" ht="84.95" customHeight="1" x14ac:dyDescent="0.3">
      <c r="A117" s="214">
        <v>171</v>
      </c>
      <c r="B117" s="104" t="s">
        <v>1455</v>
      </c>
      <c r="C117" s="217" t="s">
        <v>1442</v>
      </c>
      <c r="D117" s="206">
        <v>182556</v>
      </c>
      <c r="E117" s="74">
        <f t="shared" si="80"/>
        <v>10259.647199999999</v>
      </c>
      <c r="F117" s="75">
        <f t="shared" si="81"/>
        <v>192815.64720000001</v>
      </c>
      <c r="G117" s="74">
        <f t="shared" si="82"/>
        <v>36634.972968000002</v>
      </c>
      <c r="H117" s="76">
        <f t="shared" si="83"/>
        <v>229450.62016799999</v>
      </c>
      <c r="I117" s="105"/>
      <c r="J117" s="106"/>
      <c r="K117" s="107"/>
      <c r="L117" s="80"/>
      <c r="M117" s="81">
        <f t="shared" si="90"/>
        <v>0</v>
      </c>
      <c r="N117" s="82"/>
      <c r="O117" s="83">
        <f t="shared" si="91"/>
        <v>0</v>
      </c>
      <c r="P117" s="83">
        <f t="shared" si="92"/>
        <v>0</v>
      </c>
      <c r="Q117" s="108"/>
      <c r="R117" s="80"/>
      <c r="S117" s="81">
        <f t="shared" si="93"/>
        <v>0</v>
      </c>
      <c r="T117" s="82"/>
      <c r="U117" s="83">
        <f t="shared" si="94"/>
        <v>0</v>
      </c>
      <c r="V117" s="83">
        <f t="shared" si="95"/>
        <v>0</v>
      </c>
      <c r="W117" s="109"/>
      <c r="X117" s="80"/>
      <c r="Y117" s="81">
        <f t="shared" si="96"/>
        <v>0</v>
      </c>
      <c r="Z117" s="82"/>
      <c r="AA117" s="83">
        <f t="shared" si="97"/>
        <v>0</v>
      </c>
      <c r="AB117" s="83">
        <f t="shared" si="98"/>
        <v>0</v>
      </c>
      <c r="AC117" s="109"/>
      <c r="AD117" s="85" t="e">
        <f t="shared" si="66"/>
        <v>#DIV/0!</v>
      </c>
      <c r="AE117" s="86"/>
      <c r="AF117" s="87"/>
      <c r="AG117" s="88"/>
      <c r="AH117" s="114"/>
      <c r="AI117" s="86"/>
      <c r="AJ117" s="87"/>
      <c r="AK117" s="88"/>
      <c r="AL117" s="114"/>
      <c r="AM117" s="86"/>
      <c r="AN117" s="87"/>
      <c r="AO117" s="90"/>
      <c r="AP117" s="91"/>
      <c r="AQ117" s="86"/>
      <c r="AR117" s="87"/>
      <c r="AS117" s="90"/>
      <c r="AT117" s="91"/>
      <c r="AU117" s="86"/>
      <c r="AV117" s="87"/>
      <c r="AW117" s="90"/>
      <c r="AX117" s="197"/>
      <c r="AY117" s="38"/>
      <c r="AZ117" s="92"/>
      <c r="BA117" s="29"/>
      <c r="BB117" s="99">
        <f t="shared" si="84"/>
        <v>210169.05544800003</v>
      </c>
      <c r="BC117" s="93"/>
      <c r="BD117" s="93"/>
      <c r="BE117" s="93"/>
      <c r="BF117" s="93"/>
      <c r="BG117" s="93"/>
      <c r="BH117" s="93"/>
      <c r="BI117" s="93"/>
      <c r="BJ117" s="93"/>
      <c r="BK117" s="94">
        <f t="shared" si="67"/>
        <v>1</v>
      </c>
      <c r="BM117" s="95">
        <f t="shared" si="68"/>
        <v>210169.05544800003</v>
      </c>
      <c r="BN117" s="96">
        <f t="shared" si="69"/>
        <v>210169.05544800003</v>
      </c>
      <c r="BO117" s="248">
        <f>+BM117</f>
        <v>210169.05544800003</v>
      </c>
      <c r="BP117" s="183">
        <f t="shared" si="70"/>
        <v>210169.05544800003</v>
      </c>
      <c r="BQ117" s="184">
        <f t="shared" si="71"/>
        <v>0</v>
      </c>
      <c r="BR117" s="232">
        <f t="shared" si="72"/>
        <v>0</v>
      </c>
      <c r="BS117" s="184"/>
      <c r="BT117" s="97"/>
      <c r="BU117" s="171">
        <f t="shared" si="75"/>
        <v>210169.05544800003</v>
      </c>
      <c r="BV117" s="175">
        <f t="shared" si="73"/>
        <v>39932</v>
      </c>
      <c r="BW117" s="176">
        <f t="shared" si="74"/>
        <v>250101.05544800003</v>
      </c>
    </row>
    <row r="118" spans="1:75" s="35" customFormat="1" ht="84.95" customHeight="1" x14ac:dyDescent="0.3">
      <c r="A118" s="214">
        <v>172</v>
      </c>
      <c r="B118" s="104" t="s">
        <v>1443</v>
      </c>
      <c r="C118" s="217" t="s">
        <v>18</v>
      </c>
      <c r="D118" s="206">
        <v>134060</v>
      </c>
      <c r="E118" s="74">
        <f t="shared" si="80"/>
        <v>7534.1719999999996</v>
      </c>
      <c r="F118" s="75">
        <f t="shared" si="81"/>
        <v>141594.17199999999</v>
      </c>
      <c r="G118" s="74">
        <f t="shared" si="82"/>
        <v>26902.892679999997</v>
      </c>
      <c r="H118" s="76">
        <f t="shared" si="83"/>
        <v>168497.06467999998</v>
      </c>
      <c r="I118" s="105"/>
      <c r="J118" s="106"/>
      <c r="K118" s="107"/>
      <c r="L118" s="80"/>
      <c r="M118" s="81">
        <f t="shared" si="90"/>
        <v>0</v>
      </c>
      <c r="N118" s="82"/>
      <c r="O118" s="83">
        <f t="shared" si="91"/>
        <v>0</v>
      </c>
      <c r="P118" s="83">
        <f t="shared" si="92"/>
        <v>0</v>
      </c>
      <c r="Q118" s="108"/>
      <c r="R118" s="80"/>
      <c r="S118" s="81">
        <f t="shared" si="93"/>
        <v>0</v>
      </c>
      <c r="T118" s="82"/>
      <c r="U118" s="83">
        <f t="shared" si="94"/>
        <v>0</v>
      </c>
      <c r="V118" s="83">
        <f t="shared" si="95"/>
        <v>0</v>
      </c>
      <c r="W118" s="109"/>
      <c r="X118" s="80"/>
      <c r="Y118" s="81">
        <f t="shared" si="96"/>
        <v>0</v>
      </c>
      <c r="Z118" s="82"/>
      <c r="AA118" s="83">
        <f t="shared" si="97"/>
        <v>0</v>
      </c>
      <c r="AB118" s="83">
        <f t="shared" si="98"/>
        <v>0</v>
      </c>
      <c r="AC118" s="109"/>
      <c r="AD118" s="85" t="e">
        <f t="shared" si="66"/>
        <v>#DIV/0!</v>
      </c>
      <c r="AE118" s="86"/>
      <c r="AF118" s="87"/>
      <c r="AG118" s="88"/>
      <c r="AH118" s="114"/>
      <c r="AI118" s="86"/>
      <c r="AJ118" s="87"/>
      <c r="AK118" s="88"/>
      <c r="AL118" s="114"/>
      <c r="AM118" s="86">
        <v>55378.151260504201</v>
      </c>
      <c r="AN118" s="87">
        <f>+AM118*0.19</f>
        <v>10521.848739495797</v>
      </c>
      <c r="AO118" s="90">
        <f>+AN118+AM118</f>
        <v>65900</v>
      </c>
      <c r="AP118" s="91" t="s">
        <v>422</v>
      </c>
      <c r="AQ118" s="113"/>
      <c r="AR118" s="111"/>
      <c r="AS118" s="112">
        <v>132990</v>
      </c>
      <c r="AT118" s="91" t="s">
        <v>423</v>
      </c>
      <c r="AU118" s="86"/>
      <c r="AV118" s="87"/>
      <c r="AW118" s="90"/>
      <c r="AX118" s="197"/>
      <c r="AY118" s="38"/>
      <c r="AZ118" s="92"/>
      <c r="BA118" s="29"/>
      <c r="BB118" s="99">
        <f t="shared" si="84"/>
        <v>154337.64748000001</v>
      </c>
      <c r="BC118" s="93"/>
      <c r="BD118" s="93"/>
      <c r="BE118" s="93"/>
      <c r="BF118" s="93"/>
      <c r="BG118" s="93"/>
      <c r="BH118" s="93">
        <f>+AM118</f>
        <v>55378.151260504201</v>
      </c>
      <c r="BI118" s="93"/>
      <c r="BJ118" s="93"/>
      <c r="BK118" s="94">
        <f t="shared" si="67"/>
        <v>2</v>
      </c>
      <c r="BM118" s="95">
        <f t="shared" si="68"/>
        <v>104857.89937025211</v>
      </c>
      <c r="BN118" s="96">
        <f t="shared" si="69"/>
        <v>154337.64748000001</v>
      </c>
      <c r="BO118" s="248">
        <f>(SUM(BB118:BJ118)-BN118)/(BK118-1)</f>
        <v>55378.151260504208</v>
      </c>
      <c r="BP118" s="183">
        <f t="shared" si="70"/>
        <v>92449.627296911349</v>
      </c>
      <c r="BQ118" s="184">
        <f t="shared" si="71"/>
        <v>69974.930839609995</v>
      </c>
      <c r="BR118" s="232">
        <f t="shared" si="72"/>
        <v>0.66733103809880145</v>
      </c>
      <c r="BS118" s="184"/>
      <c r="BT118" s="97"/>
      <c r="BU118" s="171">
        <f t="shared" si="75"/>
        <v>55378.151260504208</v>
      </c>
      <c r="BV118" s="175">
        <f t="shared" si="73"/>
        <v>10522</v>
      </c>
      <c r="BW118" s="176">
        <f t="shared" si="74"/>
        <v>65900.151260504208</v>
      </c>
    </row>
    <row r="119" spans="1:75" s="35" customFormat="1" ht="84.95" customHeight="1" x14ac:dyDescent="0.3">
      <c r="A119" s="214">
        <v>173</v>
      </c>
      <c r="B119" s="104" t="s">
        <v>424</v>
      </c>
      <c r="C119" s="217" t="s">
        <v>425</v>
      </c>
      <c r="D119" s="208">
        <v>763741</v>
      </c>
      <c r="E119" s="74">
        <f t="shared" si="80"/>
        <v>42922.244200000001</v>
      </c>
      <c r="F119" s="75">
        <f t="shared" si="81"/>
        <v>806663.24419999996</v>
      </c>
      <c r="G119" s="74">
        <f t="shared" si="82"/>
        <v>153266.01639800001</v>
      </c>
      <c r="H119" s="76">
        <f t="shared" si="83"/>
        <v>959929.26059799991</v>
      </c>
      <c r="I119" s="105"/>
      <c r="J119" s="106"/>
      <c r="K119" s="107"/>
      <c r="L119" s="80"/>
      <c r="M119" s="81">
        <f t="shared" si="90"/>
        <v>0</v>
      </c>
      <c r="N119" s="81"/>
      <c r="O119" s="83">
        <f t="shared" si="91"/>
        <v>0</v>
      </c>
      <c r="P119" s="83">
        <f t="shared" si="92"/>
        <v>0</v>
      </c>
      <c r="Q119" s="108"/>
      <c r="R119" s="80"/>
      <c r="S119" s="81">
        <f t="shared" si="93"/>
        <v>0</v>
      </c>
      <c r="T119" s="81"/>
      <c r="U119" s="83">
        <f t="shared" si="94"/>
        <v>0</v>
      </c>
      <c r="V119" s="83">
        <f t="shared" si="95"/>
        <v>0</v>
      </c>
      <c r="W119" s="109"/>
      <c r="X119" s="80"/>
      <c r="Y119" s="81">
        <f t="shared" si="96"/>
        <v>0</v>
      </c>
      <c r="Z119" s="81"/>
      <c r="AA119" s="83">
        <f t="shared" si="97"/>
        <v>0</v>
      </c>
      <c r="AB119" s="83">
        <f t="shared" si="98"/>
        <v>0</v>
      </c>
      <c r="AC119" s="109"/>
      <c r="AD119" s="85" t="e">
        <f t="shared" si="66"/>
        <v>#DIV/0!</v>
      </c>
      <c r="AE119" s="86"/>
      <c r="AF119" s="87"/>
      <c r="AG119" s="87"/>
      <c r="AH119" s="114"/>
      <c r="AI119" s="86"/>
      <c r="AJ119" s="87"/>
      <c r="AK119" s="87"/>
      <c r="AL119" s="114"/>
      <c r="AM119" s="86"/>
      <c r="AN119" s="87"/>
      <c r="AO119" s="87"/>
      <c r="AP119" s="91"/>
      <c r="AQ119" s="86"/>
      <c r="AR119" s="87"/>
      <c r="AS119" s="87"/>
      <c r="AT119" s="91"/>
      <c r="AU119" s="86"/>
      <c r="AV119" s="87"/>
      <c r="AW119" s="87"/>
      <c r="AX119" s="197"/>
      <c r="AY119" s="38"/>
      <c r="AZ119" s="92"/>
      <c r="BA119" s="29"/>
      <c r="BB119" s="99">
        <f t="shared" si="84"/>
        <v>879262.93617800006</v>
      </c>
      <c r="BC119" s="93"/>
      <c r="BD119" s="93"/>
      <c r="BE119" s="93"/>
      <c r="BF119" s="93"/>
      <c r="BG119" s="93"/>
      <c r="BH119" s="93"/>
      <c r="BI119" s="93"/>
      <c r="BJ119" s="93"/>
      <c r="BK119" s="94">
        <f t="shared" si="67"/>
        <v>1</v>
      </c>
      <c r="BM119" s="95">
        <f t="shared" si="68"/>
        <v>879262.93617800006</v>
      </c>
      <c r="BN119" s="96">
        <f t="shared" si="69"/>
        <v>879262.93617800006</v>
      </c>
      <c r="BO119" s="248">
        <f>+BM119</f>
        <v>879262.93617800006</v>
      </c>
      <c r="BP119" s="183">
        <f t="shared" si="70"/>
        <v>879262.93617800006</v>
      </c>
      <c r="BQ119" s="184">
        <f t="shared" si="71"/>
        <v>0</v>
      </c>
      <c r="BR119" s="232">
        <f t="shared" si="72"/>
        <v>0</v>
      </c>
      <c r="BS119" s="184"/>
      <c r="BT119" s="97"/>
      <c r="BU119" s="171">
        <f t="shared" si="75"/>
        <v>879262.93617800006</v>
      </c>
      <c r="BV119" s="175">
        <f t="shared" si="73"/>
        <v>167060</v>
      </c>
      <c r="BW119" s="176">
        <f t="shared" si="74"/>
        <v>1046322.9361780001</v>
      </c>
    </row>
    <row r="120" spans="1:75" s="35" customFormat="1" ht="84.95" customHeight="1" x14ac:dyDescent="0.3">
      <c r="A120" s="214">
        <v>174</v>
      </c>
      <c r="B120" s="104" t="s">
        <v>426</v>
      </c>
      <c r="C120" s="217" t="s">
        <v>425</v>
      </c>
      <c r="D120" s="206">
        <v>41743</v>
      </c>
      <c r="E120" s="74">
        <f t="shared" si="80"/>
        <v>2345.9566</v>
      </c>
      <c r="F120" s="75">
        <f t="shared" si="81"/>
        <v>44088.956599999998</v>
      </c>
      <c r="G120" s="74">
        <f t="shared" si="82"/>
        <v>8376.9017540000004</v>
      </c>
      <c r="H120" s="76">
        <f t="shared" si="83"/>
        <v>52465.858353999996</v>
      </c>
      <c r="I120" s="105"/>
      <c r="J120" s="106"/>
      <c r="K120" s="107"/>
      <c r="L120" s="80"/>
      <c r="M120" s="81">
        <f t="shared" si="90"/>
        <v>0</v>
      </c>
      <c r="N120" s="82"/>
      <c r="O120" s="83">
        <f t="shared" si="91"/>
        <v>0</v>
      </c>
      <c r="P120" s="83">
        <f t="shared" si="92"/>
        <v>0</v>
      </c>
      <c r="Q120" s="108"/>
      <c r="R120" s="80"/>
      <c r="S120" s="81">
        <f t="shared" si="93"/>
        <v>0</v>
      </c>
      <c r="T120" s="82"/>
      <c r="U120" s="83">
        <f t="shared" si="94"/>
        <v>0</v>
      </c>
      <c r="V120" s="83">
        <f t="shared" si="95"/>
        <v>0</v>
      </c>
      <c r="W120" s="109"/>
      <c r="X120" s="80"/>
      <c r="Y120" s="81">
        <f t="shared" si="96"/>
        <v>0</v>
      </c>
      <c r="Z120" s="82"/>
      <c r="AA120" s="83">
        <f t="shared" si="97"/>
        <v>0</v>
      </c>
      <c r="AB120" s="83">
        <f t="shared" si="98"/>
        <v>0</v>
      </c>
      <c r="AC120" s="109"/>
      <c r="AD120" s="85" t="e">
        <f t="shared" si="66"/>
        <v>#DIV/0!</v>
      </c>
      <c r="AE120" s="86"/>
      <c r="AF120" s="87"/>
      <c r="AG120" s="88"/>
      <c r="AH120" s="114"/>
      <c r="AI120" s="86"/>
      <c r="AJ120" s="87"/>
      <c r="AK120" s="88"/>
      <c r="AL120" s="114"/>
      <c r="AM120" s="86">
        <v>59579.831932773115</v>
      </c>
      <c r="AN120" s="87">
        <f>+AM120*0.19</f>
        <v>11320.168067226892</v>
      </c>
      <c r="AO120" s="90">
        <f>+AN120+AM120</f>
        <v>70900</v>
      </c>
      <c r="AP120" s="91" t="s">
        <v>427</v>
      </c>
      <c r="AQ120" s="113"/>
      <c r="AR120" s="111"/>
      <c r="AS120" s="112">
        <v>29090</v>
      </c>
      <c r="AT120" s="91" t="s">
        <v>428</v>
      </c>
      <c r="AU120" s="86"/>
      <c r="AV120" s="87"/>
      <c r="AW120" s="90"/>
      <c r="AX120" s="197"/>
      <c r="AY120" s="38"/>
      <c r="AZ120" s="92"/>
      <c r="BA120" s="29"/>
      <c r="BB120" s="99">
        <f t="shared" si="84"/>
        <v>48056.962694000002</v>
      </c>
      <c r="BC120" s="93"/>
      <c r="BD120" s="93"/>
      <c r="BE120" s="93"/>
      <c r="BF120" s="93"/>
      <c r="BG120" s="93"/>
      <c r="BH120" s="93">
        <f>+AM120</f>
        <v>59579.831932773115</v>
      </c>
      <c r="BI120" s="93"/>
      <c r="BJ120" s="93"/>
      <c r="BK120" s="94">
        <f t="shared" si="67"/>
        <v>2</v>
      </c>
      <c r="BM120" s="95">
        <f t="shared" si="68"/>
        <v>53818.397313386558</v>
      </c>
      <c r="BN120" s="96">
        <f t="shared" si="69"/>
        <v>59579.831932773115</v>
      </c>
      <c r="BO120" s="248">
        <f>(SUM(BB120:BJ120)-BN120)/(BK120-1)</f>
        <v>48056.962694000002</v>
      </c>
      <c r="BP120" s="183">
        <f t="shared" si="70"/>
        <v>53509.118480012992</v>
      </c>
      <c r="BQ120" s="184">
        <f t="shared" si="71"/>
        <v>8147.8989774623515</v>
      </c>
      <c r="BR120" s="232">
        <f t="shared" si="72"/>
        <v>0.15139616533017192</v>
      </c>
      <c r="BS120" s="184"/>
      <c r="BT120" s="97"/>
      <c r="BU120" s="171">
        <f t="shared" si="75"/>
        <v>48056.962694000002</v>
      </c>
      <c r="BV120" s="175">
        <f t="shared" si="73"/>
        <v>9131</v>
      </c>
      <c r="BW120" s="176">
        <f t="shared" si="74"/>
        <v>57187.962694000002</v>
      </c>
    </row>
    <row r="121" spans="1:75" s="35" customFormat="1" ht="84.95" customHeight="1" x14ac:dyDescent="0.3">
      <c r="A121" s="214">
        <v>175</v>
      </c>
      <c r="B121" s="104" t="s">
        <v>429</v>
      </c>
      <c r="C121" s="217" t="s">
        <v>425</v>
      </c>
      <c r="D121" s="208">
        <v>41245</v>
      </c>
      <c r="E121" s="74">
        <f t="shared" si="80"/>
        <v>2317.9690000000001</v>
      </c>
      <c r="F121" s="75">
        <f t="shared" si="81"/>
        <v>43562.968999999997</v>
      </c>
      <c r="G121" s="74">
        <f t="shared" si="82"/>
        <v>8276.964109999999</v>
      </c>
      <c r="H121" s="76">
        <f t="shared" si="83"/>
        <v>51839.933109999998</v>
      </c>
      <c r="I121" s="105"/>
      <c r="J121" s="106"/>
      <c r="K121" s="107"/>
      <c r="L121" s="80"/>
      <c r="M121" s="81">
        <f t="shared" si="90"/>
        <v>0</v>
      </c>
      <c r="N121" s="81"/>
      <c r="O121" s="83">
        <f t="shared" si="91"/>
        <v>0</v>
      </c>
      <c r="P121" s="83">
        <f t="shared" si="92"/>
        <v>0</v>
      </c>
      <c r="Q121" s="108"/>
      <c r="R121" s="80"/>
      <c r="S121" s="81">
        <f t="shared" si="93"/>
        <v>0</v>
      </c>
      <c r="T121" s="81"/>
      <c r="U121" s="83">
        <f t="shared" si="94"/>
        <v>0</v>
      </c>
      <c r="V121" s="83">
        <f t="shared" si="95"/>
        <v>0</v>
      </c>
      <c r="W121" s="109"/>
      <c r="X121" s="80"/>
      <c r="Y121" s="81">
        <f t="shared" si="96"/>
        <v>0</v>
      </c>
      <c r="Z121" s="81"/>
      <c r="AA121" s="83">
        <f t="shared" si="97"/>
        <v>0</v>
      </c>
      <c r="AB121" s="83">
        <f t="shared" si="98"/>
        <v>0</v>
      </c>
      <c r="AC121" s="109"/>
      <c r="AD121" s="85" t="e">
        <f t="shared" si="66"/>
        <v>#DIV/0!</v>
      </c>
      <c r="AE121" s="86"/>
      <c r="AF121" s="87"/>
      <c r="AG121" s="87"/>
      <c r="AH121" s="114"/>
      <c r="AI121" s="86"/>
      <c r="AJ121" s="87"/>
      <c r="AK121" s="87"/>
      <c r="AL121" s="114"/>
      <c r="AM121" s="86">
        <v>43613.445378151264</v>
      </c>
      <c r="AN121" s="87">
        <f>+AM121*0.19</f>
        <v>8286.5546218487398</v>
      </c>
      <c r="AO121" s="87">
        <f>+AN121+AM121</f>
        <v>51900</v>
      </c>
      <c r="AP121" s="91" t="s">
        <v>430</v>
      </c>
      <c r="AQ121" s="86"/>
      <c r="AR121" s="87"/>
      <c r="AS121" s="87"/>
      <c r="AT121" s="91"/>
      <c r="AU121" s="86"/>
      <c r="AV121" s="87"/>
      <c r="AW121" s="87"/>
      <c r="AX121" s="197"/>
      <c r="AY121" s="38"/>
      <c r="AZ121" s="92"/>
      <c r="BA121" s="29"/>
      <c r="BB121" s="99">
        <f t="shared" si="84"/>
        <v>47483.636209999997</v>
      </c>
      <c r="BC121" s="93"/>
      <c r="BD121" s="93"/>
      <c r="BE121" s="93"/>
      <c r="BF121" s="93"/>
      <c r="BG121" s="93"/>
      <c r="BH121" s="93">
        <f>+AM121</f>
        <v>43613.445378151264</v>
      </c>
      <c r="BI121" s="93"/>
      <c r="BJ121" s="93"/>
      <c r="BK121" s="94">
        <f t="shared" si="67"/>
        <v>2</v>
      </c>
      <c r="BM121" s="95">
        <f t="shared" si="68"/>
        <v>45548.540794075627</v>
      </c>
      <c r="BN121" s="96">
        <f t="shared" si="69"/>
        <v>47483.636209999997</v>
      </c>
      <c r="BO121" s="248">
        <f>(SUM(BB121:BJ121)-BN121)/(BK121-1)</f>
        <v>43613.445378151257</v>
      </c>
      <c r="BP121" s="183">
        <f t="shared" si="70"/>
        <v>45507.416694433894</v>
      </c>
      <c r="BQ121" s="184">
        <f t="shared" si="71"/>
        <v>2736.6381816862445</v>
      </c>
      <c r="BR121" s="232">
        <f t="shared" si="72"/>
        <v>6.0081797001105941E-2</v>
      </c>
      <c r="BS121" s="184"/>
      <c r="BT121" s="97"/>
      <c r="BU121" s="171">
        <f t="shared" si="75"/>
        <v>43613.445378151257</v>
      </c>
      <c r="BV121" s="175">
        <f t="shared" si="73"/>
        <v>8287</v>
      </c>
      <c r="BW121" s="176">
        <f t="shared" si="74"/>
        <v>51900.445378151257</v>
      </c>
    </row>
    <row r="122" spans="1:75" s="35" customFormat="1" ht="84.95" customHeight="1" x14ac:dyDescent="0.3">
      <c r="A122" s="214">
        <v>176</v>
      </c>
      <c r="B122" s="104" t="s">
        <v>431</v>
      </c>
      <c r="C122" s="217" t="s">
        <v>18</v>
      </c>
      <c r="D122" s="206">
        <v>227396</v>
      </c>
      <c r="E122" s="74">
        <f t="shared" si="80"/>
        <v>12779.655199999999</v>
      </c>
      <c r="F122" s="75">
        <f t="shared" si="81"/>
        <v>240175.65520000001</v>
      </c>
      <c r="G122" s="74">
        <f t="shared" si="82"/>
        <v>45633.374488000001</v>
      </c>
      <c r="H122" s="76">
        <f t="shared" si="83"/>
        <v>285809.02968799998</v>
      </c>
      <c r="I122" s="105"/>
      <c r="J122" s="106"/>
      <c r="K122" s="107"/>
      <c r="L122" s="80"/>
      <c r="M122" s="81">
        <f t="shared" si="90"/>
        <v>0</v>
      </c>
      <c r="N122" s="82"/>
      <c r="O122" s="83">
        <f t="shared" si="91"/>
        <v>0</v>
      </c>
      <c r="P122" s="83">
        <f t="shared" si="92"/>
        <v>0</v>
      </c>
      <c r="Q122" s="108"/>
      <c r="R122" s="80"/>
      <c r="S122" s="81">
        <f t="shared" si="93"/>
        <v>0</v>
      </c>
      <c r="T122" s="82"/>
      <c r="U122" s="83">
        <f t="shared" si="94"/>
        <v>0</v>
      </c>
      <c r="V122" s="83">
        <f t="shared" si="95"/>
        <v>0</v>
      </c>
      <c r="W122" s="109"/>
      <c r="X122" s="80"/>
      <c r="Y122" s="81">
        <f t="shared" si="96"/>
        <v>0</v>
      </c>
      <c r="Z122" s="82"/>
      <c r="AA122" s="83">
        <f t="shared" si="97"/>
        <v>0</v>
      </c>
      <c r="AB122" s="83">
        <f t="shared" si="98"/>
        <v>0</v>
      </c>
      <c r="AC122" s="109"/>
      <c r="AD122" s="85" t="e">
        <f t="shared" si="66"/>
        <v>#DIV/0!</v>
      </c>
      <c r="AE122" s="86"/>
      <c r="AF122" s="87"/>
      <c r="AG122" s="88"/>
      <c r="AH122" s="114"/>
      <c r="AI122" s="86"/>
      <c r="AJ122" s="87"/>
      <c r="AK122" s="88"/>
      <c r="AL122" s="114"/>
      <c r="AM122" s="86">
        <v>215882.35294117648</v>
      </c>
      <c r="AN122" s="87">
        <f>+AM122*0.19</f>
        <v>41017.647058823532</v>
      </c>
      <c r="AO122" s="90">
        <f>+AN122+AM122</f>
        <v>256900</v>
      </c>
      <c r="AP122" s="91" t="s">
        <v>432</v>
      </c>
      <c r="AQ122" s="113"/>
      <c r="AR122" s="111"/>
      <c r="AS122" s="112">
        <v>238800</v>
      </c>
      <c r="AT122" s="91" t="s">
        <v>433</v>
      </c>
      <c r="AU122" s="86"/>
      <c r="AV122" s="87"/>
      <c r="AW122" s="90"/>
      <c r="AX122" s="197"/>
      <c r="AY122" s="38"/>
      <c r="AZ122" s="92"/>
      <c r="BA122" s="29"/>
      <c r="BB122" s="99">
        <f t="shared" si="84"/>
        <v>261791.46416800003</v>
      </c>
      <c r="BC122" s="93"/>
      <c r="BD122" s="93"/>
      <c r="BE122" s="93"/>
      <c r="BF122" s="93"/>
      <c r="BG122" s="93"/>
      <c r="BH122" s="93">
        <f>+AM122</f>
        <v>215882.35294117648</v>
      </c>
      <c r="BI122" s="93"/>
      <c r="BJ122" s="93"/>
      <c r="BK122" s="94">
        <f t="shared" si="67"/>
        <v>2</v>
      </c>
      <c r="BM122" s="95">
        <f t="shared" si="68"/>
        <v>238836.90855458827</v>
      </c>
      <c r="BN122" s="96">
        <f t="shared" si="69"/>
        <v>261791.46416800003</v>
      </c>
      <c r="BO122" s="248">
        <f>(SUM(BB122:BJ122)-BN122)/(BK122-1)</f>
        <v>215882.3529411765</v>
      </c>
      <c r="BP122" s="183">
        <f t="shared" si="70"/>
        <v>237731.27111195013</v>
      </c>
      <c r="BQ122" s="184">
        <f t="shared" si="71"/>
        <v>32462.643866734401</v>
      </c>
      <c r="BR122" s="232">
        <f t="shared" si="72"/>
        <v>0.13591971217176754</v>
      </c>
      <c r="BS122" s="184"/>
      <c r="BT122" s="97"/>
      <c r="BU122" s="171">
        <f t="shared" si="75"/>
        <v>215882.3529411765</v>
      </c>
      <c r="BV122" s="175">
        <f t="shared" si="73"/>
        <v>41018</v>
      </c>
      <c r="BW122" s="176">
        <f t="shared" si="74"/>
        <v>256900.3529411765</v>
      </c>
    </row>
    <row r="123" spans="1:75" s="35" customFormat="1" ht="84.95" customHeight="1" x14ac:dyDescent="0.3">
      <c r="A123" s="214">
        <v>177</v>
      </c>
      <c r="B123" s="104" t="s">
        <v>434</v>
      </c>
      <c r="C123" s="217" t="s">
        <v>18</v>
      </c>
      <c r="D123" s="206">
        <v>40624</v>
      </c>
      <c r="E123" s="74">
        <f t="shared" si="80"/>
        <v>2283.0688</v>
      </c>
      <c r="F123" s="75">
        <f t="shared" si="81"/>
        <v>42907.068800000001</v>
      </c>
      <c r="G123" s="74">
        <f t="shared" si="82"/>
        <v>8152.3430720000006</v>
      </c>
      <c r="H123" s="76">
        <f t="shared" si="83"/>
        <v>51059.411872000004</v>
      </c>
      <c r="I123" s="105"/>
      <c r="J123" s="106"/>
      <c r="K123" s="107"/>
      <c r="L123" s="80"/>
      <c r="M123" s="81">
        <f t="shared" si="90"/>
        <v>0</v>
      </c>
      <c r="N123" s="82"/>
      <c r="O123" s="83">
        <f t="shared" si="91"/>
        <v>0</v>
      </c>
      <c r="P123" s="83">
        <f t="shared" si="92"/>
        <v>0</v>
      </c>
      <c r="Q123" s="108"/>
      <c r="R123" s="80"/>
      <c r="S123" s="81">
        <f t="shared" si="93"/>
        <v>0</v>
      </c>
      <c r="T123" s="82"/>
      <c r="U123" s="83">
        <f t="shared" si="94"/>
        <v>0</v>
      </c>
      <c r="V123" s="83">
        <f t="shared" si="95"/>
        <v>0</v>
      </c>
      <c r="W123" s="109"/>
      <c r="X123" s="80"/>
      <c r="Y123" s="81">
        <f t="shared" si="96"/>
        <v>0</v>
      </c>
      <c r="Z123" s="82"/>
      <c r="AA123" s="83">
        <f t="shared" si="97"/>
        <v>0</v>
      </c>
      <c r="AB123" s="83">
        <f t="shared" si="98"/>
        <v>0</v>
      </c>
      <c r="AC123" s="109"/>
      <c r="AD123" s="85" t="e">
        <f t="shared" si="66"/>
        <v>#DIV/0!</v>
      </c>
      <c r="AE123" s="86"/>
      <c r="AF123" s="87"/>
      <c r="AG123" s="88"/>
      <c r="AH123" s="114"/>
      <c r="AI123" s="86"/>
      <c r="AJ123" s="87"/>
      <c r="AK123" s="88"/>
      <c r="AL123" s="114"/>
      <c r="AM123" s="86">
        <v>90672.268907563033</v>
      </c>
      <c r="AN123" s="87">
        <f>+AM123*0.19</f>
        <v>17227.731092436978</v>
      </c>
      <c r="AO123" s="90">
        <f>+AN123+AM123</f>
        <v>107900.00000000001</v>
      </c>
      <c r="AP123" s="91" t="s">
        <v>435</v>
      </c>
      <c r="AQ123" s="86"/>
      <c r="AR123" s="87"/>
      <c r="AS123" s="90"/>
      <c r="AT123" s="91"/>
      <c r="AU123" s="86"/>
      <c r="AV123" s="87"/>
      <c r="AW123" s="90"/>
      <c r="AX123" s="197"/>
      <c r="AY123" s="38"/>
      <c r="AZ123" s="92"/>
      <c r="BA123" s="29"/>
      <c r="BB123" s="99">
        <f t="shared" si="84"/>
        <v>46768.704992000006</v>
      </c>
      <c r="BC123" s="93"/>
      <c r="BD123" s="93"/>
      <c r="BE123" s="93"/>
      <c r="BF123" s="93"/>
      <c r="BG123" s="93"/>
      <c r="BH123" s="93">
        <f>+AM123</f>
        <v>90672.268907563033</v>
      </c>
      <c r="BI123" s="93"/>
      <c r="BJ123" s="93"/>
      <c r="BK123" s="94">
        <f t="shared" si="67"/>
        <v>2</v>
      </c>
      <c r="BM123" s="95">
        <f t="shared" si="68"/>
        <v>68720.486949781523</v>
      </c>
      <c r="BN123" s="96">
        <f t="shared" si="69"/>
        <v>90672.268907563033</v>
      </c>
      <c r="BO123" s="248">
        <f>(SUM(BB123:BJ123)-BN123)/(BK123-1)</f>
        <v>46768.704992000014</v>
      </c>
      <c r="BP123" s="183">
        <f t="shared" si="70"/>
        <v>65120.078282301765</v>
      </c>
      <c r="BQ123" s="184">
        <f t="shared" si="71"/>
        <v>31044.507762951616</v>
      </c>
      <c r="BR123" s="232">
        <f t="shared" si="72"/>
        <v>0.45175040429556085</v>
      </c>
      <c r="BS123" s="184"/>
      <c r="BT123" s="97"/>
      <c r="BU123" s="171">
        <f t="shared" si="75"/>
        <v>46768.704992000014</v>
      </c>
      <c r="BV123" s="175">
        <f t="shared" si="73"/>
        <v>8886</v>
      </c>
      <c r="BW123" s="176">
        <f t="shared" si="74"/>
        <v>55654.704992000014</v>
      </c>
    </row>
    <row r="124" spans="1:75" s="35" customFormat="1" ht="84.95" customHeight="1" x14ac:dyDescent="0.3">
      <c r="A124" s="214">
        <v>178</v>
      </c>
      <c r="B124" s="104" t="s">
        <v>436</v>
      </c>
      <c r="C124" s="217" t="s">
        <v>437</v>
      </c>
      <c r="D124" s="206">
        <v>76171</v>
      </c>
      <c r="E124" s="74">
        <f t="shared" si="80"/>
        <v>4280.8101999999999</v>
      </c>
      <c r="F124" s="75">
        <f t="shared" si="81"/>
        <v>80451.810200000007</v>
      </c>
      <c r="G124" s="74">
        <f t="shared" si="82"/>
        <v>15285.843938000002</v>
      </c>
      <c r="H124" s="76">
        <f t="shared" si="83"/>
        <v>95737.654138000013</v>
      </c>
      <c r="I124" s="105"/>
      <c r="J124" s="106"/>
      <c r="K124" s="107"/>
      <c r="L124" s="80"/>
      <c r="M124" s="81">
        <f t="shared" si="90"/>
        <v>0</v>
      </c>
      <c r="N124" s="82"/>
      <c r="O124" s="83">
        <f t="shared" si="91"/>
        <v>0</v>
      </c>
      <c r="P124" s="83">
        <f t="shared" si="92"/>
        <v>0</v>
      </c>
      <c r="Q124" s="108"/>
      <c r="R124" s="80"/>
      <c r="S124" s="81">
        <f t="shared" si="93"/>
        <v>0</v>
      </c>
      <c r="T124" s="82"/>
      <c r="U124" s="83">
        <f t="shared" si="94"/>
        <v>0</v>
      </c>
      <c r="V124" s="83">
        <f t="shared" si="95"/>
        <v>0</v>
      </c>
      <c r="W124" s="109"/>
      <c r="X124" s="80"/>
      <c r="Y124" s="81">
        <f t="shared" si="96"/>
        <v>0</v>
      </c>
      <c r="Z124" s="82"/>
      <c r="AA124" s="83">
        <f t="shared" si="97"/>
        <v>0</v>
      </c>
      <c r="AB124" s="83">
        <f t="shared" si="98"/>
        <v>0</v>
      </c>
      <c r="AC124" s="109"/>
      <c r="AD124" s="85" t="e">
        <f t="shared" si="66"/>
        <v>#DIV/0!</v>
      </c>
      <c r="AE124" s="86"/>
      <c r="AF124" s="87"/>
      <c r="AG124" s="88"/>
      <c r="AH124" s="114"/>
      <c r="AI124" s="86"/>
      <c r="AJ124" s="87"/>
      <c r="AK124" s="88"/>
      <c r="AL124" s="114"/>
      <c r="AM124" s="86"/>
      <c r="AN124" s="87"/>
      <c r="AO124" s="90"/>
      <c r="AP124" s="91"/>
      <c r="AQ124" s="86"/>
      <c r="AR124" s="87"/>
      <c r="AS124" s="90"/>
      <c r="AT124" s="91"/>
      <c r="AU124" s="86"/>
      <c r="AV124" s="87"/>
      <c r="AW124" s="90"/>
      <c r="AX124" s="197"/>
      <c r="AY124" s="38"/>
      <c r="AZ124" s="92"/>
      <c r="BA124" s="29"/>
      <c r="BB124" s="99">
        <f t="shared" si="84"/>
        <v>87692.473118000009</v>
      </c>
      <c r="BC124" s="93"/>
      <c r="BD124" s="93"/>
      <c r="BE124" s="93"/>
      <c r="BF124" s="93"/>
      <c r="BG124" s="93"/>
      <c r="BH124" s="93"/>
      <c r="BI124" s="93"/>
      <c r="BJ124" s="93"/>
      <c r="BK124" s="94">
        <f t="shared" si="67"/>
        <v>1</v>
      </c>
      <c r="BM124" s="95">
        <f t="shared" si="68"/>
        <v>87692.473118000009</v>
      </c>
      <c r="BN124" s="96">
        <f t="shared" si="69"/>
        <v>87692.473118000009</v>
      </c>
      <c r="BO124" s="248">
        <f>+BM124</f>
        <v>87692.473118000009</v>
      </c>
      <c r="BP124" s="183">
        <f t="shared" si="70"/>
        <v>87692.473118000009</v>
      </c>
      <c r="BQ124" s="184">
        <f t="shared" si="71"/>
        <v>0</v>
      </c>
      <c r="BR124" s="232">
        <f t="shared" si="72"/>
        <v>0</v>
      </c>
      <c r="BS124" s="184"/>
      <c r="BT124" s="97"/>
      <c r="BU124" s="171">
        <f t="shared" si="75"/>
        <v>87692.473118000009</v>
      </c>
      <c r="BV124" s="175">
        <f t="shared" si="73"/>
        <v>16662</v>
      </c>
      <c r="BW124" s="176">
        <f t="shared" si="74"/>
        <v>104354.47311800001</v>
      </c>
    </row>
    <row r="125" spans="1:75" s="35" customFormat="1" ht="84.95" customHeight="1" x14ac:dyDescent="0.3">
      <c r="A125" s="214">
        <v>180</v>
      </c>
      <c r="B125" s="104" t="s">
        <v>442</v>
      </c>
      <c r="C125" s="217" t="s">
        <v>101</v>
      </c>
      <c r="D125" s="206">
        <v>38470</v>
      </c>
      <c r="E125" s="74">
        <f t="shared" si="80"/>
        <v>2162.0140000000001</v>
      </c>
      <c r="F125" s="75">
        <f t="shared" si="81"/>
        <v>40632.014000000003</v>
      </c>
      <c r="G125" s="74">
        <f t="shared" si="82"/>
        <v>7720.0826600000009</v>
      </c>
      <c r="H125" s="76">
        <f t="shared" si="83"/>
        <v>48352.096660000003</v>
      </c>
      <c r="I125" s="105"/>
      <c r="J125" s="106"/>
      <c r="K125" s="107"/>
      <c r="L125" s="80"/>
      <c r="M125" s="81">
        <f t="shared" si="90"/>
        <v>0</v>
      </c>
      <c r="N125" s="82"/>
      <c r="O125" s="83">
        <f t="shared" si="91"/>
        <v>0</v>
      </c>
      <c r="P125" s="83">
        <f t="shared" si="92"/>
        <v>0</v>
      </c>
      <c r="Q125" s="108"/>
      <c r="R125" s="80"/>
      <c r="S125" s="81">
        <f t="shared" si="93"/>
        <v>0</v>
      </c>
      <c r="T125" s="82"/>
      <c r="U125" s="83">
        <f t="shared" si="94"/>
        <v>0</v>
      </c>
      <c r="V125" s="83">
        <f t="shared" si="95"/>
        <v>0</v>
      </c>
      <c r="W125" s="109"/>
      <c r="X125" s="80"/>
      <c r="Y125" s="81">
        <f t="shared" si="96"/>
        <v>0</v>
      </c>
      <c r="Z125" s="82"/>
      <c r="AA125" s="83">
        <f t="shared" si="97"/>
        <v>0</v>
      </c>
      <c r="AB125" s="83">
        <f t="shared" si="98"/>
        <v>0</v>
      </c>
      <c r="AC125" s="109"/>
      <c r="AD125" s="85" t="e">
        <f t="shared" si="66"/>
        <v>#DIV/0!</v>
      </c>
      <c r="AE125" s="86"/>
      <c r="AF125" s="87"/>
      <c r="AG125" s="88"/>
      <c r="AH125" s="114"/>
      <c r="AI125" s="86"/>
      <c r="AJ125" s="87"/>
      <c r="AK125" s="88"/>
      <c r="AL125" s="114"/>
      <c r="AM125" s="86">
        <v>66302.521008403361</v>
      </c>
      <c r="AN125" s="87">
        <f t="shared" ref="AN125:AN134" si="99">+AM125*0.19</f>
        <v>12597.478991596639</v>
      </c>
      <c r="AO125" s="90">
        <f t="shared" ref="AO125:AO134" si="100">+AN125+AM125</f>
        <v>78900</v>
      </c>
      <c r="AP125" s="91" t="s">
        <v>443</v>
      </c>
      <c r="AQ125" s="86"/>
      <c r="AR125" s="87"/>
      <c r="AS125" s="90"/>
      <c r="AT125" s="91"/>
      <c r="AU125" s="86"/>
      <c r="AV125" s="87"/>
      <c r="AW125" s="90"/>
      <c r="AX125" s="197"/>
      <c r="AY125" s="38"/>
      <c r="AZ125" s="92"/>
      <c r="BA125" s="29"/>
      <c r="BB125" s="99">
        <f t="shared" si="84"/>
        <v>44288.895260000005</v>
      </c>
      <c r="BC125" s="93"/>
      <c r="BD125" s="93"/>
      <c r="BE125" s="93"/>
      <c r="BF125" s="93"/>
      <c r="BG125" s="93"/>
      <c r="BH125" s="93">
        <f t="shared" ref="BH125:BH134" si="101">+AM125</f>
        <v>66302.521008403361</v>
      </c>
      <c r="BI125" s="93"/>
      <c r="BJ125" s="93"/>
      <c r="BK125" s="94">
        <f t="shared" si="67"/>
        <v>2</v>
      </c>
      <c r="BM125" s="95">
        <f t="shared" si="68"/>
        <v>55295.708134201683</v>
      </c>
      <c r="BN125" s="96">
        <f t="shared" si="69"/>
        <v>66302.521008403361</v>
      </c>
      <c r="BO125" s="248">
        <f t="shared" ref="BO125:BO134" si="102">(SUM(BB125:BJ125)-BN125)/(BK125-1)</f>
        <v>44288.895260000005</v>
      </c>
      <c r="BP125" s="183">
        <f t="shared" si="70"/>
        <v>54189.163200912466</v>
      </c>
      <c r="BQ125" s="184">
        <f t="shared" si="71"/>
        <v>15565.984045198795</v>
      </c>
      <c r="BR125" s="232">
        <f t="shared" si="72"/>
        <v>0.2815043801848135</v>
      </c>
      <c r="BS125" s="184"/>
      <c r="BT125" s="97"/>
      <c r="BU125" s="171">
        <f t="shared" si="75"/>
        <v>44288.895260000005</v>
      </c>
      <c r="BV125" s="175">
        <f t="shared" si="73"/>
        <v>8415</v>
      </c>
      <c r="BW125" s="176">
        <f t="shared" si="74"/>
        <v>52703.895260000005</v>
      </c>
    </row>
    <row r="126" spans="1:75" s="35" customFormat="1" ht="84.95" customHeight="1" x14ac:dyDescent="0.3">
      <c r="A126" s="214">
        <v>183</v>
      </c>
      <c r="B126" s="104" t="s">
        <v>448</v>
      </c>
      <c r="C126" s="217" t="s">
        <v>18</v>
      </c>
      <c r="D126" s="206">
        <v>914051</v>
      </c>
      <c r="E126" s="74">
        <f t="shared" si="80"/>
        <v>51369.6662</v>
      </c>
      <c r="F126" s="75">
        <f t="shared" si="81"/>
        <v>965420.66619999998</v>
      </c>
      <c r="G126" s="74">
        <f t="shared" si="82"/>
        <v>183429.92657799998</v>
      </c>
      <c r="H126" s="76">
        <f t="shared" si="83"/>
        <v>1148850.592778</v>
      </c>
      <c r="I126" s="105"/>
      <c r="J126" s="106"/>
      <c r="K126" s="107"/>
      <c r="L126" s="80"/>
      <c r="M126" s="81">
        <f t="shared" si="90"/>
        <v>0</v>
      </c>
      <c r="N126" s="82"/>
      <c r="O126" s="83">
        <f t="shared" si="91"/>
        <v>0</v>
      </c>
      <c r="P126" s="83">
        <f t="shared" si="92"/>
        <v>0</v>
      </c>
      <c r="Q126" s="108"/>
      <c r="R126" s="80"/>
      <c r="S126" s="81">
        <f t="shared" si="93"/>
        <v>0</v>
      </c>
      <c r="T126" s="82"/>
      <c r="U126" s="83">
        <f t="shared" si="94"/>
        <v>0</v>
      </c>
      <c r="V126" s="83">
        <f t="shared" si="95"/>
        <v>0</v>
      </c>
      <c r="W126" s="109"/>
      <c r="X126" s="80"/>
      <c r="Y126" s="81">
        <f t="shared" si="96"/>
        <v>0</v>
      </c>
      <c r="Z126" s="82"/>
      <c r="AA126" s="83">
        <f t="shared" si="97"/>
        <v>0</v>
      </c>
      <c r="AB126" s="83">
        <f t="shared" si="98"/>
        <v>0</v>
      </c>
      <c r="AC126" s="109"/>
      <c r="AD126" s="85" t="e">
        <f t="shared" si="66"/>
        <v>#DIV/0!</v>
      </c>
      <c r="AE126" s="86"/>
      <c r="AF126" s="87"/>
      <c r="AG126" s="88"/>
      <c r="AH126" s="114"/>
      <c r="AI126" s="86"/>
      <c r="AJ126" s="87"/>
      <c r="AK126" s="88"/>
      <c r="AL126" s="114"/>
      <c r="AM126" s="86">
        <v>1020924.3697478992</v>
      </c>
      <c r="AN126" s="87">
        <f t="shared" si="99"/>
        <v>193975.63025210085</v>
      </c>
      <c r="AO126" s="90">
        <f t="shared" si="100"/>
        <v>1214900</v>
      </c>
      <c r="AP126" s="91" t="s">
        <v>449</v>
      </c>
      <c r="AQ126" s="113"/>
      <c r="AR126" s="111"/>
      <c r="AS126" s="112">
        <v>1352580</v>
      </c>
      <c r="AT126" s="91" t="s">
        <v>450</v>
      </c>
      <c r="AU126" s="86"/>
      <c r="AV126" s="87"/>
      <c r="AW126" s="90"/>
      <c r="AX126" s="197"/>
      <c r="AY126" s="38"/>
      <c r="AZ126" s="92"/>
      <c r="BA126" s="29"/>
      <c r="BB126" s="99">
        <f t="shared" si="84"/>
        <v>1052308.5261580001</v>
      </c>
      <c r="BC126" s="93"/>
      <c r="BD126" s="93"/>
      <c r="BE126" s="93"/>
      <c r="BF126" s="93"/>
      <c r="BG126" s="93"/>
      <c r="BH126" s="93">
        <f t="shared" si="101"/>
        <v>1020924.3697478992</v>
      </c>
      <c r="BI126" s="93"/>
      <c r="BJ126" s="93"/>
      <c r="BK126" s="94">
        <f t="shared" si="67"/>
        <v>2</v>
      </c>
      <c r="BM126" s="95">
        <f t="shared" si="68"/>
        <v>1036616.4479529497</v>
      </c>
      <c r="BN126" s="96">
        <f t="shared" si="69"/>
        <v>1052308.5261580001</v>
      </c>
      <c r="BO126" s="248">
        <f t="shared" si="102"/>
        <v>1020924.3697478992</v>
      </c>
      <c r="BP126" s="183">
        <f t="shared" si="70"/>
        <v>1036497.669485174</v>
      </c>
      <c r="BQ126" s="184">
        <f t="shared" si="71"/>
        <v>22191.94981940158</v>
      </c>
      <c r="BR126" s="232">
        <f t="shared" si="72"/>
        <v>2.140806260910191E-2</v>
      </c>
      <c r="BS126" s="184"/>
      <c r="BT126" s="97"/>
      <c r="BU126" s="171">
        <f t="shared" si="75"/>
        <v>1020924.3697478992</v>
      </c>
      <c r="BV126" s="175">
        <f t="shared" si="73"/>
        <v>193976</v>
      </c>
      <c r="BW126" s="176">
        <f t="shared" si="74"/>
        <v>1214900.3697478992</v>
      </c>
    </row>
    <row r="127" spans="1:75" s="35" customFormat="1" ht="84.95" customHeight="1" x14ac:dyDescent="0.3">
      <c r="A127" s="214">
        <v>184</v>
      </c>
      <c r="B127" s="104" t="s">
        <v>451</v>
      </c>
      <c r="C127" s="217" t="s">
        <v>18</v>
      </c>
      <c r="D127" s="206">
        <v>456924</v>
      </c>
      <c r="E127" s="74">
        <f t="shared" si="80"/>
        <v>25679.128799999999</v>
      </c>
      <c r="F127" s="75">
        <f t="shared" si="81"/>
        <v>482603.12880000001</v>
      </c>
      <c r="G127" s="74">
        <f t="shared" si="82"/>
        <v>91694.594471999997</v>
      </c>
      <c r="H127" s="76">
        <f t="shared" si="83"/>
        <v>574297.72327199997</v>
      </c>
      <c r="I127" s="105"/>
      <c r="J127" s="106"/>
      <c r="K127" s="107"/>
      <c r="L127" s="80"/>
      <c r="M127" s="81">
        <f t="shared" si="90"/>
        <v>0</v>
      </c>
      <c r="N127" s="82"/>
      <c r="O127" s="83">
        <f t="shared" si="91"/>
        <v>0</v>
      </c>
      <c r="P127" s="83">
        <f t="shared" si="92"/>
        <v>0</v>
      </c>
      <c r="Q127" s="108"/>
      <c r="R127" s="80"/>
      <c r="S127" s="81">
        <f t="shared" si="93"/>
        <v>0</v>
      </c>
      <c r="T127" s="82"/>
      <c r="U127" s="83">
        <f t="shared" si="94"/>
        <v>0</v>
      </c>
      <c r="V127" s="83">
        <f t="shared" si="95"/>
        <v>0</v>
      </c>
      <c r="W127" s="109"/>
      <c r="X127" s="80"/>
      <c r="Y127" s="81">
        <f t="shared" si="96"/>
        <v>0</v>
      </c>
      <c r="Z127" s="82"/>
      <c r="AA127" s="83">
        <f t="shared" si="97"/>
        <v>0</v>
      </c>
      <c r="AB127" s="83">
        <f t="shared" si="98"/>
        <v>0</v>
      </c>
      <c r="AC127" s="109"/>
      <c r="AD127" s="85" t="e">
        <f t="shared" si="66"/>
        <v>#DIV/0!</v>
      </c>
      <c r="AE127" s="86"/>
      <c r="AF127" s="87"/>
      <c r="AG127" s="88"/>
      <c r="AH127" s="114"/>
      <c r="AI127" s="86"/>
      <c r="AJ127" s="87"/>
      <c r="AK127" s="88"/>
      <c r="AL127" s="114"/>
      <c r="AM127" s="86">
        <v>524285.71428571432</v>
      </c>
      <c r="AN127" s="87">
        <f t="shared" si="99"/>
        <v>99614.285714285725</v>
      </c>
      <c r="AO127" s="90">
        <f t="shared" si="100"/>
        <v>623900</v>
      </c>
      <c r="AP127" s="91" t="s">
        <v>452</v>
      </c>
      <c r="AQ127" s="113"/>
      <c r="AR127" s="111"/>
      <c r="AS127" s="112">
        <v>676290</v>
      </c>
      <c r="AT127" s="91" t="s">
        <v>450</v>
      </c>
      <c r="AU127" s="86"/>
      <c r="AV127" s="87"/>
      <c r="AW127" s="90"/>
      <c r="AX127" s="197"/>
      <c r="AY127" s="38"/>
      <c r="AZ127" s="92"/>
      <c r="BA127" s="29"/>
      <c r="BB127" s="99">
        <f t="shared" si="84"/>
        <v>526037.41039199999</v>
      </c>
      <c r="BC127" s="93"/>
      <c r="BD127" s="93"/>
      <c r="BE127" s="93"/>
      <c r="BF127" s="93"/>
      <c r="BG127" s="93"/>
      <c r="BH127" s="93">
        <f t="shared" si="101"/>
        <v>524285.71428571432</v>
      </c>
      <c r="BI127" s="93"/>
      <c r="BJ127" s="93"/>
      <c r="BK127" s="94">
        <f t="shared" si="67"/>
        <v>2</v>
      </c>
      <c r="BM127" s="95">
        <f t="shared" si="68"/>
        <v>525161.56233885721</v>
      </c>
      <c r="BN127" s="96">
        <f t="shared" si="69"/>
        <v>526037.41039199999</v>
      </c>
      <c r="BO127" s="248">
        <f t="shared" si="102"/>
        <v>524285.71428571444</v>
      </c>
      <c r="BP127" s="183">
        <f t="shared" si="70"/>
        <v>525160.83198233391</v>
      </c>
      <c r="BQ127" s="184">
        <f t="shared" si="71"/>
        <v>1238.6361953326698</v>
      </c>
      <c r="BR127" s="232">
        <f t="shared" si="72"/>
        <v>2.3585812141625239E-3</v>
      </c>
      <c r="BS127" s="184"/>
      <c r="BT127" s="97"/>
      <c r="BU127" s="171">
        <f t="shared" si="75"/>
        <v>524285.71428571444</v>
      </c>
      <c r="BV127" s="175">
        <f t="shared" si="73"/>
        <v>99614</v>
      </c>
      <c r="BW127" s="176">
        <f t="shared" si="74"/>
        <v>623899.71428571444</v>
      </c>
    </row>
    <row r="128" spans="1:75" s="35" customFormat="1" ht="84.95" customHeight="1" x14ac:dyDescent="0.3">
      <c r="A128" s="214">
        <v>185</v>
      </c>
      <c r="B128" s="104" t="s">
        <v>453</v>
      </c>
      <c r="C128" s="217" t="s">
        <v>18</v>
      </c>
      <c r="D128" s="206">
        <v>103592</v>
      </c>
      <c r="E128" s="74">
        <f t="shared" si="80"/>
        <v>5821.8703999999998</v>
      </c>
      <c r="F128" s="75">
        <f t="shared" si="81"/>
        <v>109413.8704</v>
      </c>
      <c r="G128" s="74">
        <f t="shared" si="82"/>
        <v>20788.635376000002</v>
      </c>
      <c r="H128" s="76">
        <f t="shared" si="83"/>
        <v>130202.50577600001</v>
      </c>
      <c r="I128" s="105"/>
      <c r="J128" s="106"/>
      <c r="K128" s="107"/>
      <c r="L128" s="80"/>
      <c r="M128" s="81">
        <f t="shared" si="90"/>
        <v>0</v>
      </c>
      <c r="N128" s="82"/>
      <c r="O128" s="83">
        <f t="shared" si="91"/>
        <v>0</v>
      </c>
      <c r="P128" s="83">
        <f t="shared" si="92"/>
        <v>0</v>
      </c>
      <c r="Q128" s="108"/>
      <c r="R128" s="80"/>
      <c r="S128" s="81">
        <f t="shared" si="93"/>
        <v>0</v>
      </c>
      <c r="T128" s="82"/>
      <c r="U128" s="83">
        <f t="shared" si="94"/>
        <v>0</v>
      </c>
      <c r="V128" s="83">
        <f t="shared" si="95"/>
        <v>0</v>
      </c>
      <c r="W128" s="109"/>
      <c r="X128" s="80"/>
      <c r="Y128" s="81">
        <f t="shared" si="96"/>
        <v>0</v>
      </c>
      <c r="Z128" s="82"/>
      <c r="AA128" s="83">
        <f t="shared" si="97"/>
        <v>0</v>
      </c>
      <c r="AB128" s="83">
        <f t="shared" si="98"/>
        <v>0</v>
      </c>
      <c r="AC128" s="109"/>
      <c r="AD128" s="85" t="e">
        <f t="shared" si="66"/>
        <v>#DIV/0!</v>
      </c>
      <c r="AE128" s="86"/>
      <c r="AF128" s="87"/>
      <c r="AG128" s="88"/>
      <c r="AH128" s="114"/>
      <c r="AI128" s="86"/>
      <c r="AJ128" s="87"/>
      <c r="AK128" s="88"/>
      <c r="AL128" s="114"/>
      <c r="AM128" s="86">
        <v>262100.84033613445</v>
      </c>
      <c r="AN128" s="87">
        <f t="shared" si="99"/>
        <v>49799.159663865546</v>
      </c>
      <c r="AO128" s="90">
        <f t="shared" si="100"/>
        <v>311900</v>
      </c>
      <c r="AP128" s="91" t="s">
        <v>454</v>
      </c>
      <c r="AQ128" s="113"/>
      <c r="AR128" s="111"/>
      <c r="AS128" s="112">
        <v>128708</v>
      </c>
      <c r="AT128" s="91" t="s">
        <v>455</v>
      </c>
      <c r="AU128" s="86"/>
      <c r="AV128" s="87"/>
      <c r="AW128" s="90"/>
      <c r="AX128" s="197"/>
      <c r="AY128" s="38"/>
      <c r="AZ128" s="92"/>
      <c r="BA128" s="29"/>
      <c r="BB128" s="99">
        <f t="shared" si="84"/>
        <v>119261.118736</v>
      </c>
      <c r="BC128" s="93"/>
      <c r="BD128" s="93"/>
      <c r="BE128" s="93"/>
      <c r="BF128" s="93"/>
      <c r="BG128" s="93"/>
      <c r="BH128" s="93">
        <f t="shared" si="101"/>
        <v>262100.84033613445</v>
      </c>
      <c r="BI128" s="93"/>
      <c r="BJ128" s="93"/>
      <c r="BK128" s="94">
        <f t="shared" si="67"/>
        <v>2</v>
      </c>
      <c r="BM128" s="95">
        <f t="shared" si="68"/>
        <v>190680.97953606723</v>
      </c>
      <c r="BN128" s="96">
        <f t="shared" si="69"/>
        <v>262100.84033613445</v>
      </c>
      <c r="BO128" s="248">
        <f t="shared" si="102"/>
        <v>119261.118736</v>
      </c>
      <c r="BP128" s="183">
        <f t="shared" si="70"/>
        <v>176800.56402662609</v>
      </c>
      <c r="BQ128" s="184">
        <f t="shared" si="71"/>
        <v>101002.93576625358</v>
      </c>
      <c r="BR128" s="232">
        <f t="shared" si="72"/>
        <v>0.52969591414936545</v>
      </c>
      <c r="BS128" s="184"/>
      <c r="BT128" s="97"/>
      <c r="BU128" s="171">
        <f t="shared" si="75"/>
        <v>119261.118736</v>
      </c>
      <c r="BV128" s="175">
        <f t="shared" si="73"/>
        <v>22660</v>
      </c>
      <c r="BW128" s="176">
        <f t="shared" si="74"/>
        <v>141921.118736</v>
      </c>
    </row>
    <row r="129" spans="1:75" s="35" customFormat="1" ht="84.95" customHeight="1" x14ac:dyDescent="0.3">
      <c r="A129" s="214">
        <v>186</v>
      </c>
      <c r="B129" s="104" t="s">
        <v>456</v>
      </c>
      <c r="C129" s="217" t="s">
        <v>18</v>
      </c>
      <c r="D129" s="206">
        <v>26406</v>
      </c>
      <c r="E129" s="74">
        <f t="shared" si="80"/>
        <v>1484.0172</v>
      </c>
      <c r="F129" s="75">
        <f t="shared" si="81"/>
        <v>27890.017199999998</v>
      </c>
      <c r="G129" s="74">
        <f t="shared" si="82"/>
        <v>5299.1032679999998</v>
      </c>
      <c r="H129" s="76">
        <f t="shared" si="83"/>
        <v>33189.120468000001</v>
      </c>
      <c r="I129" s="105"/>
      <c r="J129" s="106"/>
      <c r="K129" s="107"/>
      <c r="L129" s="80"/>
      <c r="M129" s="81">
        <f t="shared" si="90"/>
        <v>0</v>
      </c>
      <c r="N129" s="82"/>
      <c r="O129" s="83">
        <f t="shared" si="91"/>
        <v>0</v>
      </c>
      <c r="P129" s="83">
        <f t="shared" si="92"/>
        <v>0</v>
      </c>
      <c r="Q129" s="108"/>
      <c r="R129" s="80"/>
      <c r="S129" s="81">
        <f t="shared" si="93"/>
        <v>0</v>
      </c>
      <c r="T129" s="82"/>
      <c r="U129" s="83">
        <f t="shared" si="94"/>
        <v>0</v>
      </c>
      <c r="V129" s="83">
        <f t="shared" si="95"/>
        <v>0</v>
      </c>
      <c r="W129" s="109"/>
      <c r="X129" s="80"/>
      <c r="Y129" s="81">
        <f t="shared" si="96"/>
        <v>0</v>
      </c>
      <c r="Z129" s="82"/>
      <c r="AA129" s="83">
        <f t="shared" si="97"/>
        <v>0</v>
      </c>
      <c r="AB129" s="83">
        <f t="shared" si="98"/>
        <v>0</v>
      </c>
      <c r="AC129" s="109"/>
      <c r="AD129" s="85" t="e">
        <f t="shared" si="66"/>
        <v>#DIV/0!</v>
      </c>
      <c r="AE129" s="86"/>
      <c r="AF129" s="87"/>
      <c r="AG129" s="88"/>
      <c r="AH129" s="114"/>
      <c r="AI129" s="86"/>
      <c r="AJ129" s="87"/>
      <c r="AK129" s="88"/>
      <c r="AL129" s="114"/>
      <c r="AM129" s="86">
        <v>25966.386554621851</v>
      </c>
      <c r="AN129" s="87">
        <f t="shared" si="99"/>
        <v>4933.6134453781515</v>
      </c>
      <c r="AO129" s="90">
        <f t="shared" si="100"/>
        <v>30900.000000000004</v>
      </c>
      <c r="AP129" s="91" t="s">
        <v>457</v>
      </c>
      <c r="AQ129" s="86"/>
      <c r="AR129" s="87"/>
      <c r="AS129" s="90"/>
      <c r="AT129" s="91"/>
      <c r="AU129" s="86"/>
      <c r="AV129" s="87"/>
      <c r="AW129" s="90"/>
      <c r="AX129" s="197"/>
      <c r="AY129" s="38"/>
      <c r="AZ129" s="92"/>
      <c r="BA129" s="29"/>
      <c r="BB129" s="99">
        <f t="shared" si="84"/>
        <v>30400.118748000001</v>
      </c>
      <c r="BC129" s="93"/>
      <c r="BD129" s="93"/>
      <c r="BE129" s="93"/>
      <c r="BF129" s="93"/>
      <c r="BG129" s="93"/>
      <c r="BH129" s="93">
        <f t="shared" si="101"/>
        <v>25966.386554621851</v>
      </c>
      <c r="BI129" s="93"/>
      <c r="BJ129" s="93"/>
      <c r="BK129" s="94">
        <f t="shared" si="67"/>
        <v>2</v>
      </c>
      <c r="BM129" s="95">
        <f t="shared" si="68"/>
        <v>28183.252651310926</v>
      </c>
      <c r="BN129" s="96">
        <f t="shared" si="69"/>
        <v>30400.118748000001</v>
      </c>
      <c r="BO129" s="248">
        <f t="shared" si="102"/>
        <v>25966.386554621851</v>
      </c>
      <c r="BP129" s="183">
        <f t="shared" si="70"/>
        <v>28095.929148490086</v>
      </c>
      <c r="BQ129" s="184">
        <f t="shared" si="71"/>
        <v>3135.1220999027946</v>
      </c>
      <c r="BR129" s="232">
        <f t="shared" si="72"/>
        <v>0.11124060585522823</v>
      </c>
      <c r="BS129" s="184"/>
      <c r="BT129" s="97"/>
      <c r="BU129" s="171">
        <f t="shared" si="75"/>
        <v>25966.386554621851</v>
      </c>
      <c r="BV129" s="175">
        <f t="shared" si="73"/>
        <v>4934</v>
      </c>
      <c r="BW129" s="176">
        <f t="shared" si="74"/>
        <v>30900.386554621851</v>
      </c>
    </row>
    <row r="130" spans="1:75" s="35" customFormat="1" ht="84.95" customHeight="1" x14ac:dyDescent="0.3">
      <c r="A130" s="214">
        <v>187</v>
      </c>
      <c r="B130" s="104" t="s">
        <v>1456</v>
      </c>
      <c r="C130" s="217" t="s">
        <v>18</v>
      </c>
      <c r="D130" s="206">
        <v>37635</v>
      </c>
      <c r="E130" s="74">
        <f t="shared" si="80"/>
        <v>2115.087</v>
      </c>
      <c r="F130" s="75">
        <f t="shared" si="81"/>
        <v>39750.087</v>
      </c>
      <c r="G130" s="74">
        <f t="shared" si="82"/>
        <v>7552.5165299999999</v>
      </c>
      <c r="H130" s="76">
        <f t="shared" si="83"/>
        <v>47302.60353</v>
      </c>
      <c r="I130" s="105"/>
      <c r="J130" s="106"/>
      <c r="K130" s="107"/>
      <c r="L130" s="80"/>
      <c r="M130" s="81">
        <f t="shared" si="90"/>
        <v>0</v>
      </c>
      <c r="N130" s="82"/>
      <c r="O130" s="83">
        <f t="shared" si="91"/>
        <v>0</v>
      </c>
      <c r="P130" s="83">
        <f t="shared" si="92"/>
        <v>0</v>
      </c>
      <c r="Q130" s="108"/>
      <c r="R130" s="80"/>
      <c r="S130" s="81">
        <f t="shared" si="93"/>
        <v>0</v>
      </c>
      <c r="T130" s="82"/>
      <c r="U130" s="83">
        <f t="shared" si="94"/>
        <v>0</v>
      </c>
      <c r="V130" s="83">
        <f t="shared" si="95"/>
        <v>0</v>
      </c>
      <c r="W130" s="109"/>
      <c r="X130" s="80"/>
      <c r="Y130" s="81">
        <f t="shared" si="96"/>
        <v>0</v>
      </c>
      <c r="Z130" s="82"/>
      <c r="AA130" s="83">
        <f t="shared" si="97"/>
        <v>0</v>
      </c>
      <c r="AB130" s="83">
        <f t="shared" si="98"/>
        <v>0</v>
      </c>
      <c r="AC130" s="109"/>
      <c r="AD130" s="85" t="e">
        <f t="shared" si="66"/>
        <v>#DIV/0!</v>
      </c>
      <c r="AE130" s="86"/>
      <c r="AF130" s="87"/>
      <c r="AG130" s="88"/>
      <c r="AH130" s="114"/>
      <c r="AI130" s="86"/>
      <c r="AJ130" s="87"/>
      <c r="AK130" s="88"/>
      <c r="AL130" s="114"/>
      <c r="AM130" s="86">
        <v>53193.277310924372</v>
      </c>
      <c r="AN130" s="87">
        <f t="shared" si="99"/>
        <v>10106.72268907563</v>
      </c>
      <c r="AO130" s="90">
        <f t="shared" si="100"/>
        <v>63300</v>
      </c>
      <c r="AP130" s="91" t="s">
        <v>458</v>
      </c>
      <c r="AQ130" s="86"/>
      <c r="AR130" s="87"/>
      <c r="AS130" s="90"/>
      <c r="AT130" s="91"/>
      <c r="AU130" s="86"/>
      <c r="AV130" s="87"/>
      <c r="AW130" s="90"/>
      <c r="AX130" s="197"/>
      <c r="AY130" s="38"/>
      <c r="AZ130" s="92"/>
      <c r="BA130" s="29"/>
      <c r="BB130" s="99">
        <f t="shared" si="84"/>
        <v>43327.594830000002</v>
      </c>
      <c r="BC130" s="93"/>
      <c r="BD130" s="93"/>
      <c r="BE130" s="93"/>
      <c r="BF130" s="93"/>
      <c r="BG130" s="93"/>
      <c r="BH130" s="93">
        <f t="shared" si="101"/>
        <v>53193.277310924372</v>
      </c>
      <c r="BI130" s="93"/>
      <c r="BJ130" s="93"/>
      <c r="BK130" s="94">
        <f t="shared" si="67"/>
        <v>2</v>
      </c>
      <c r="BM130" s="95">
        <f t="shared" si="68"/>
        <v>48260.436070462187</v>
      </c>
      <c r="BN130" s="96">
        <f t="shared" si="69"/>
        <v>53193.277310924372</v>
      </c>
      <c r="BO130" s="248">
        <f t="shared" si="102"/>
        <v>43327.594830000002</v>
      </c>
      <c r="BP130" s="183">
        <f t="shared" si="70"/>
        <v>48007.674042881554</v>
      </c>
      <c r="BQ130" s="184">
        <f t="shared" si="71"/>
        <v>6976.0909832949028</v>
      </c>
      <c r="BR130" s="232">
        <f t="shared" si="72"/>
        <v>0.14455093139045674</v>
      </c>
      <c r="BS130" s="184"/>
      <c r="BT130" s="97"/>
      <c r="BU130" s="171">
        <f t="shared" si="75"/>
        <v>43327.594830000002</v>
      </c>
      <c r="BV130" s="175">
        <f t="shared" si="73"/>
        <v>8232</v>
      </c>
      <c r="BW130" s="176">
        <f t="shared" si="74"/>
        <v>51559.594830000002</v>
      </c>
    </row>
    <row r="131" spans="1:75" s="35" customFormat="1" ht="122.25" customHeight="1" x14ac:dyDescent="0.3">
      <c r="A131" s="214">
        <v>188</v>
      </c>
      <c r="B131" s="104" t="s">
        <v>459</v>
      </c>
      <c r="C131" s="217" t="s">
        <v>18</v>
      </c>
      <c r="D131" s="206">
        <v>42656</v>
      </c>
      <c r="E131" s="74">
        <f t="shared" si="80"/>
        <v>2397.2671999999998</v>
      </c>
      <c r="F131" s="75">
        <f t="shared" si="81"/>
        <v>45053.267200000002</v>
      </c>
      <c r="G131" s="74">
        <f t="shared" si="82"/>
        <v>8560.1207680000007</v>
      </c>
      <c r="H131" s="76">
        <f t="shared" si="83"/>
        <v>53613.387968000003</v>
      </c>
      <c r="I131" s="105"/>
      <c r="J131" s="106"/>
      <c r="K131" s="107"/>
      <c r="L131" s="80"/>
      <c r="M131" s="81">
        <f t="shared" si="90"/>
        <v>0</v>
      </c>
      <c r="N131" s="82"/>
      <c r="O131" s="83">
        <f t="shared" si="91"/>
        <v>0</v>
      </c>
      <c r="P131" s="83">
        <f t="shared" si="92"/>
        <v>0</v>
      </c>
      <c r="Q131" s="108"/>
      <c r="R131" s="80"/>
      <c r="S131" s="81">
        <f t="shared" si="93"/>
        <v>0</v>
      </c>
      <c r="T131" s="82"/>
      <c r="U131" s="83">
        <f t="shared" si="94"/>
        <v>0</v>
      </c>
      <c r="V131" s="83">
        <f t="shared" si="95"/>
        <v>0</v>
      </c>
      <c r="W131" s="109"/>
      <c r="X131" s="80"/>
      <c r="Y131" s="81">
        <f t="shared" si="96"/>
        <v>0</v>
      </c>
      <c r="Z131" s="82"/>
      <c r="AA131" s="83">
        <f t="shared" si="97"/>
        <v>0</v>
      </c>
      <c r="AB131" s="83">
        <f t="shared" si="98"/>
        <v>0</v>
      </c>
      <c r="AC131" s="109"/>
      <c r="AD131" s="85" t="e">
        <f t="shared" si="66"/>
        <v>#DIV/0!</v>
      </c>
      <c r="AE131" s="86"/>
      <c r="AF131" s="87"/>
      <c r="AG131" s="88"/>
      <c r="AH131" s="114"/>
      <c r="AI131" s="86"/>
      <c r="AJ131" s="87"/>
      <c r="AK131" s="88"/>
      <c r="AL131" s="114"/>
      <c r="AM131" s="86">
        <v>42100.840336134454</v>
      </c>
      <c r="AN131" s="87">
        <f t="shared" si="99"/>
        <v>7999.1596638655465</v>
      </c>
      <c r="AO131" s="90">
        <f t="shared" si="100"/>
        <v>50100</v>
      </c>
      <c r="AP131" s="91" t="s">
        <v>460</v>
      </c>
      <c r="AQ131" s="113"/>
      <c r="AR131" s="111"/>
      <c r="AS131" s="112">
        <v>48290</v>
      </c>
      <c r="AT131" s="91" t="s">
        <v>461</v>
      </c>
      <c r="AU131" s="86"/>
      <c r="AV131" s="87"/>
      <c r="AW131" s="90"/>
      <c r="AX131" s="197"/>
      <c r="AY131" s="38"/>
      <c r="AZ131" s="92"/>
      <c r="BA131" s="29"/>
      <c r="BB131" s="99">
        <f t="shared" si="84"/>
        <v>49108.061248000005</v>
      </c>
      <c r="BC131" s="93"/>
      <c r="BD131" s="93"/>
      <c r="BE131" s="93"/>
      <c r="BF131" s="93"/>
      <c r="BG131" s="93"/>
      <c r="BH131" s="93">
        <f t="shared" si="101"/>
        <v>42100.840336134454</v>
      </c>
      <c r="BI131" s="93"/>
      <c r="BJ131" s="93"/>
      <c r="BK131" s="94">
        <f t="shared" si="67"/>
        <v>2</v>
      </c>
      <c r="BM131" s="95">
        <f t="shared" si="68"/>
        <v>45604.450792067233</v>
      </c>
      <c r="BN131" s="96">
        <f t="shared" si="69"/>
        <v>49108.061248000005</v>
      </c>
      <c r="BO131" s="248">
        <f t="shared" si="102"/>
        <v>42100.840336134461</v>
      </c>
      <c r="BP131" s="183">
        <f t="shared" si="70"/>
        <v>45469.667315905885</v>
      </c>
      <c r="BQ131" s="184">
        <f t="shared" si="71"/>
        <v>4954.8534240523149</v>
      </c>
      <c r="BR131" s="232">
        <f t="shared" si="72"/>
        <v>0.10864846167414427</v>
      </c>
      <c r="BS131" s="184"/>
      <c r="BT131" s="97"/>
      <c r="BU131" s="171">
        <f t="shared" si="75"/>
        <v>42100.840336134461</v>
      </c>
      <c r="BV131" s="175">
        <f t="shared" si="73"/>
        <v>7999</v>
      </c>
      <c r="BW131" s="176">
        <f t="shared" si="74"/>
        <v>50099.840336134461</v>
      </c>
    </row>
    <row r="132" spans="1:75" s="35" customFormat="1" ht="84.95" customHeight="1" x14ac:dyDescent="0.3">
      <c r="A132" s="214">
        <v>189</v>
      </c>
      <c r="B132" s="104" t="s">
        <v>462</v>
      </c>
      <c r="C132" s="217" t="s">
        <v>18</v>
      </c>
      <c r="D132" s="206">
        <v>54843</v>
      </c>
      <c r="E132" s="74">
        <f t="shared" si="80"/>
        <v>3082.1765999999998</v>
      </c>
      <c r="F132" s="75">
        <f t="shared" si="81"/>
        <v>57925.176599999999</v>
      </c>
      <c r="G132" s="74">
        <f t="shared" si="82"/>
        <v>11005.783554</v>
      </c>
      <c r="H132" s="76">
        <f t="shared" si="83"/>
        <v>68930.960154</v>
      </c>
      <c r="I132" s="105"/>
      <c r="J132" s="106"/>
      <c r="K132" s="107"/>
      <c r="L132" s="80"/>
      <c r="M132" s="81">
        <f t="shared" si="90"/>
        <v>0</v>
      </c>
      <c r="N132" s="82"/>
      <c r="O132" s="83">
        <f t="shared" si="91"/>
        <v>0</v>
      </c>
      <c r="P132" s="83">
        <f t="shared" si="92"/>
        <v>0</v>
      </c>
      <c r="Q132" s="108"/>
      <c r="R132" s="80"/>
      <c r="S132" s="81">
        <f t="shared" si="93"/>
        <v>0</v>
      </c>
      <c r="T132" s="82"/>
      <c r="U132" s="83">
        <f t="shared" si="94"/>
        <v>0</v>
      </c>
      <c r="V132" s="83">
        <f t="shared" si="95"/>
        <v>0</v>
      </c>
      <c r="W132" s="109"/>
      <c r="X132" s="80"/>
      <c r="Y132" s="81">
        <f t="shared" si="96"/>
        <v>0</v>
      </c>
      <c r="Z132" s="82"/>
      <c r="AA132" s="83">
        <f t="shared" si="97"/>
        <v>0</v>
      </c>
      <c r="AB132" s="83">
        <f t="shared" si="98"/>
        <v>0</v>
      </c>
      <c r="AC132" s="109"/>
      <c r="AD132" s="85" t="e">
        <f t="shared" si="66"/>
        <v>#DIV/0!</v>
      </c>
      <c r="AE132" s="86"/>
      <c r="AF132" s="87"/>
      <c r="AG132" s="88"/>
      <c r="AH132" s="114"/>
      <c r="AI132" s="86"/>
      <c r="AJ132" s="87"/>
      <c r="AK132" s="88"/>
      <c r="AL132" s="114"/>
      <c r="AM132" s="86">
        <v>56134.45378151261</v>
      </c>
      <c r="AN132" s="87">
        <f t="shared" si="99"/>
        <v>10665.546218487396</v>
      </c>
      <c r="AO132" s="90">
        <f t="shared" si="100"/>
        <v>66800</v>
      </c>
      <c r="AP132" s="91" t="s">
        <v>463</v>
      </c>
      <c r="AQ132" s="113"/>
      <c r="AR132" s="111"/>
      <c r="AS132" s="112">
        <v>64390</v>
      </c>
      <c r="AT132" s="91" t="s">
        <v>464</v>
      </c>
      <c r="AU132" s="86"/>
      <c r="AV132" s="87"/>
      <c r="AW132" s="90"/>
      <c r="AX132" s="197"/>
      <c r="AY132" s="38"/>
      <c r="AZ132" s="92"/>
      <c r="BA132" s="29"/>
      <c r="BB132" s="99">
        <f t="shared" si="84"/>
        <v>63138.442494000003</v>
      </c>
      <c r="BC132" s="93"/>
      <c r="BD132" s="93"/>
      <c r="BE132" s="93"/>
      <c r="BF132" s="93"/>
      <c r="BG132" s="93"/>
      <c r="BH132" s="93">
        <f t="shared" si="101"/>
        <v>56134.45378151261</v>
      </c>
      <c r="BI132" s="93"/>
      <c r="BJ132" s="93"/>
      <c r="BK132" s="94">
        <f t="shared" si="67"/>
        <v>2</v>
      </c>
      <c r="BM132" s="95">
        <f t="shared" si="68"/>
        <v>59636.448137756306</v>
      </c>
      <c r="BN132" s="96">
        <f t="shared" si="69"/>
        <v>63138.442494000003</v>
      </c>
      <c r="BO132" s="248">
        <f t="shared" si="102"/>
        <v>56134.45378151261</v>
      </c>
      <c r="BP132" s="183">
        <f t="shared" si="70"/>
        <v>59533.536616063175</v>
      </c>
      <c r="BQ132" s="184">
        <f t="shared" si="71"/>
        <v>4952.5679139538715</v>
      </c>
      <c r="BR132" s="232">
        <f t="shared" si="72"/>
        <v>8.3045990641725728E-2</v>
      </c>
      <c r="BS132" s="184"/>
      <c r="BT132" s="97"/>
      <c r="BU132" s="171">
        <f t="shared" si="75"/>
        <v>56134.45378151261</v>
      </c>
      <c r="BV132" s="175">
        <f t="shared" si="73"/>
        <v>10666</v>
      </c>
      <c r="BW132" s="176">
        <f t="shared" si="74"/>
        <v>66800.45378151261</v>
      </c>
    </row>
    <row r="133" spans="1:75" s="35" customFormat="1" ht="84.95" customHeight="1" x14ac:dyDescent="0.3">
      <c r="A133" s="214">
        <v>190</v>
      </c>
      <c r="B133" s="104" t="s">
        <v>465</v>
      </c>
      <c r="C133" s="217" t="s">
        <v>18</v>
      </c>
      <c r="D133" s="206">
        <v>172905</v>
      </c>
      <c r="E133" s="74">
        <f t="shared" si="80"/>
        <v>9717.2610000000004</v>
      </c>
      <c r="F133" s="75">
        <f t="shared" si="81"/>
        <v>182622.261</v>
      </c>
      <c r="G133" s="74">
        <f t="shared" si="82"/>
        <v>34698.229590000003</v>
      </c>
      <c r="H133" s="76">
        <f t="shared" si="83"/>
        <v>217320.49059</v>
      </c>
      <c r="I133" s="105"/>
      <c r="J133" s="106"/>
      <c r="K133" s="107"/>
      <c r="L133" s="80"/>
      <c r="M133" s="81">
        <f t="shared" si="90"/>
        <v>0</v>
      </c>
      <c r="N133" s="82"/>
      <c r="O133" s="83">
        <f t="shared" si="91"/>
        <v>0</v>
      </c>
      <c r="P133" s="83">
        <f t="shared" si="92"/>
        <v>0</v>
      </c>
      <c r="Q133" s="108"/>
      <c r="R133" s="80"/>
      <c r="S133" s="81">
        <f t="shared" si="93"/>
        <v>0</v>
      </c>
      <c r="T133" s="82"/>
      <c r="U133" s="83">
        <f t="shared" si="94"/>
        <v>0</v>
      </c>
      <c r="V133" s="83">
        <f t="shared" si="95"/>
        <v>0</v>
      </c>
      <c r="W133" s="109"/>
      <c r="X133" s="80"/>
      <c r="Y133" s="81">
        <f t="shared" si="96"/>
        <v>0</v>
      </c>
      <c r="Z133" s="82"/>
      <c r="AA133" s="83">
        <f t="shared" si="97"/>
        <v>0</v>
      </c>
      <c r="AB133" s="83">
        <f t="shared" si="98"/>
        <v>0</v>
      </c>
      <c r="AC133" s="109"/>
      <c r="AD133" s="85" t="e">
        <f t="shared" si="66"/>
        <v>#DIV/0!</v>
      </c>
      <c r="AE133" s="86"/>
      <c r="AF133" s="87"/>
      <c r="AG133" s="88"/>
      <c r="AH133" s="114"/>
      <c r="AI133" s="86"/>
      <c r="AJ133" s="87"/>
      <c r="AK133" s="88"/>
      <c r="AL133" s="114"/>
      <c r="AM133" s="86">
        <v>76386.554621848743</v>
      </c>
      <c r="AN133" s="87">
        <f t="shared" si="99"/>
        <v>14513.445378151262</v>
      </c>
      <c r="AO133" s="90">
        <f t="shared" si="100"/>
        <v>90900</v>
      </c>
      <c r="AP133" s="91" t="s">
        <v>466</v>
      </c>
      <c r="AQ133" s="113"/>
      <c r="AR133" s="111"/>
      <c r="AS133" s="112">
        <v>79900</v>
      </c>
      <c r="AT133" s="91" t="s">
        <v>467</v>
      </c>
      <c r="AU133" s="86"/>
      <c r="AV133" s="87"/>
      <c r="AW133" s="90"/>
      <c r="AX133" s="197"/>
      <c r="AY133" s="38"/>
      <c r="AZ133" s="92"/>
      <c r="BA133" s="29"/>
      <c r="BB133" s="99">
        <f t="shared" si="84"/>
        <v>199058.26449</v>
      </c>
      <c r="BC133" s="93"/>
      <c r="BD133" s="93"/>
      <c r="BE133" s="93"/>
      <c r="BF133" s="93"/>
      <c r="BG133" s="93"/>
      <c r="BH133" s="93">
        <f t="shared" si="101"/>
        <v>76386.554621848743</v>
      </c>
      <c r="BI133" s="93"/>
      <c r="BJ133" s="93"/>
      <c r="BK133" s="94">
        <f t="shared" si="67"/>
        <v>2</v>
      </c>
      <c r="BM133" s="95">
        <f t="shared" si="68"/>
        <v>137722.40955592436</v>
      </c>
      <c r="BN133" s="96">
        <f t="shared" si="69"/>
        <v>199058.26449</v>
      </c>
      <c r="BO133" s="248">
        <f t="shared" si="102"/>
        <v>76386.554621848714</v>
      </c>
      <c r="BP133" s="183">
        <f t="shared" si="70"/>
        <v>123310.07660931769</v>
      </c>
      <c r="BQ133" s="184">
        <f t="shared" si="71"/>
        <v>86741.997907518511</v>
      </c>
      <c r="BR133" s="232">
        <f t="shared" si="72"/>
        <v>0.62983212526713417</v>
      </c>
      <c r="BS133" s="184"/>
      <c r="BT133" s="97"/>
      <c r="BU133" s="171">
        <f t="shared" si="75"/>
        <v>76386.554621848714</v>
      </c>
      <c r="BV133" s="175">
        <f t="shared" si="73"/>
        <v>14513</v>
      </c>
      <c r="BW133" s="176">
        <f t="shared" si="74"/>
        <v>90899.554621848714</v>
      </c>
    </row>
    <row r="134" spans="1:75" s="35" customFormat="1" ht="84.95" customHeight="1" x14ac:dyDescent="0.3">
      <c r="A134" s="214">
        <v>191</v>
      </c>
      <c r="B134" s="104" t="s">
        <v>468</v>
      </c>
      <c r="C134" s="217" t="s">
        <v>18</v>
      </c>
      <c r="D134" s="206">
        <v>170205</v>
      </c>
      <c r="E134" s="74">
        <f t="shared" si="80"/>
        <v>9565.5210000000006</v>
      </c>
      <c r="F134" s="75">
        <f t="shared" si="81"/>
        <v>179770.52100000001</v>
      </c>
      <c r="G134" s="74">
        <f t="shared" si="82"/>
        <v>34156.398990000002</v>
      </c>
      <c r="H134" s="76">
        <f t="shared" si="83"/>
        <v>213926.91999000002</v>
      </c>
      <c r="I134" s="105"/>
      <c r="J134" s="106"/>
      <c r="K134" s="107"/>
      <c r="L134" s="80"/>
      <c r="M134" s="81">
        <f t="shared" si="90"/>
        <v>0</v>
      </c>
      <c r="N134" s="82"/>
      <c r="O134" s="83">
        <f t="shared" si="91"/>
        <v>0</v>
      </c>
      <c r="P134" s="83">
        <f t="shared" si="92"/>
        <v>0</v>
      </c>
      <c r="Q134" s="108"/>
      <c r="R134" s="80"/>
      <c r="S134" s="81">
        <f t="shared" si="93"/>
        <v>0</v>
      </c>
      <c r="T134" s="82"/>
      <c r="U134" s="83">
        <f t="shared" si="94"/>
        <v>0</v>
      </c>
      <c r="V134" s="83">
        <f t="shared" si="95"/>
        <v>0</v>
      </c>
      <c r="W134" s="109"/>
      <c r="X134" s="80"/>
      <c r="Y134" s="81">
        <f t="shared" si="96"/>
        <v>0</v>
      </c>
      <c r="Z134" s="82"/>
      <c r="AA134" s="83">
        <f t="shared" si="97"/>
        <v>0</v>
      </c>
      <c r="AB134" s="83">
        <f t="shared" si="98"/>
        <v>0</v>
      </c>
      <c r="AC134" s="109"/>
      <c r="AD134" s="85" t="e">
        <f t="shared" si="66"/>
        <v>#DIV/0!</v>
      </c>
      <c r="AE134" s="86"/>
      <c r="AF134" s="87"/>
      <c r="AG134" s="88"/>
      <c r="AH134" s="114"/>
      <c r="AI134" s="86"/>
      <c r="AJ134" s="87"/>
      <c r="AK134" s="88"/>
      <c r="AL134" s="114"/>
      <c r="AM134" s="86">
        <v>355378.15126050421</v>
      </c>
      <c r="AN134" s="87">
        <f t="shared" si="99"/>
        <v>67521.848739495807</v>
      </c>
      <c r="AO134" s="90">
        <f t="shared" si="100"/>
        <v>422900</v>
      </c>
      <c r="AP134" s="91" t="s">
        <v>469</v>
      </c>
      <c r="AQ134" s="86"/>
      <c r="AR134" s="87"/>
      <c r="AS134" s="90"/>
      <c r="AT134" s="91"/>
      <c r="AU134" s="86"/>
      <c r="AV134" s="87"/>
      <c r="AW134" s="90"/>
      <c r="AX134" s="197"/>
      <c r="AY134" s="38"/>
      <c r="AZ134" s="92"/>
      <c r="BA134" s="29"/>
      <c r="BB134" s="99">
        <f t="shared" si="84"/>
        <v>195949.86789000002</v>
      </c>
      <c r="BC134" s="93"/>
      <c r="BD134" s="93"/>
      <c r="BE134" s="93"/>
      <c r="BF134" s="93"/>
      <c r="BG134" s="93"/>
      <c r="BH134" s="93">
        <f t="shared" si="101"/>
        <v>355378.15126050421</v>
      </c>
      <c r="BI134" s="93"/>
      <c r="BJ134" s="93"/>
      <c r="BK134" s="94">
        <f t="shared" si="67"/>
        <v>2</v>
      </c>
      <c r="BM134" s="95">
        <f t="shared" si="68"/>
        <v>275664.00957525213</v>
      </c>
      <c r="BN134" s="96">
        <f t="shared" si="69"/>
        <v>355378.15126050421</v>
      </c>
      <c r="BO134" s="248">
        <f t="shared" si="102"/>
        <v>195949.86789000005</v>
      </c>
      <c r="BP134" s="183">
        <f t="shared" si="70"/>
        <v>263886.91098743083</v>
      </c>
      <c r="BQ134" s="184">
        <f t="shared" si="71"/>
        <v>112732.82028421394</v>
      </c>
      <c r="BR134" s="232">
        <f t="shared" si="72"/>
        <v>0.40895008549688666</v>
      </c>
      <c r="BS134" s="184"/>
      <c r="BT134" s="97"/>
      <c r="BU134" s="171">
        <f t="shared" si="75"/>
        <v>195949.86789000005</v>
      </c>
      <c r="BV134" s="175">
        <f t="shared" si="73"/>
        <v>37230</v>
      </c>
      <c r="BW134" s="176">
        <f t="shared" si="74"/>
        <v>233179.86789000005</v>
      </c>
    </row>
    <row r="135" spans="1:75" s="35" customFormat="1" ht="84.95" customHeight="1" x14ac:dyDescent="0.3">
      <c r="A135" s="214">
        <v>195</v>
      </c>
      <c r="B135" s="104" t="s">
        <v>1457</v>
      </c>
      <c r="C135" s="217" t="s">
        <v>482</v>
      </c>
      <c r="D135" s="206">
        <v>23955</v>
      </c>
      <c r="E135" s="74">
        <f t="shared" si="80"/>
        <v>1346.271</v>
      </c>
      <c r="F135" s="75">
        <f t="shared" si="81"/>
        <v>25301.271000000001</v>
      </c>
      <c r="G135" s="74">
        <f t="shared" si="82"/>
        <v>4807.2414900000003</v>
      </c>
      <c r="H135" s="76">
        <f t="shared" si="83"/>
        <v>30108.512490000001</v>
      </c>
      <c r="I135" s="105"/>
      <c r="J135" s="106"/>
      <c r="K135" s="107"/>
      <c r="L135" s="80"/>
      <c r="M135" s="81">
        <f t="shared" si="90"/>
        <v>0</v>
      </c>
      <c r="N135" s="82"/>
      <c r="O135" s="83">
        <f t="shared" si="91"/>
        <v>0</v>
      </c>
      <c r="P135" s="83">
        <f t="shared" si="92"/>
        <v>0</v>
      </c>
      <c r="Q135" s="108"/>
      <c r="R135" s="80"/>
      <c r="S135" s="81">
        <f t="shared" si="93"/>
        <v>0</v>
      </c>
      <c r="T135" s="82"/>
      <c r="U135" s="83">
        <f t="shared" si="94"/>
        <v>0</v>
      </c>
      <c r="V135" s="83">
        <f t="shared" si="95"/>
        <v>0</v>
      </c>
      <c r="W135" s="109"/>
      <c r="X135" s="80"/>
      <c r="Y135" s="81">
        <f t="shared" si="96"/>
        <v>0</v>
      </c>
      <c r="Z135" s="82"/>
      <c r="AA135" s="83">
        <f t="shared" si="97"/>
        <v>0</v>
      </c>
      <c r="AB135" s="83">
        <f t="shared" si="98"/>
        <v>0</v>
      </c>
      <c r="AC135" s="109"/>
      <c r="AD135" s="85" t="e">
        <f t="shared" si="66"/>
        <v>#DIV/0!</v>
      </c>
      <c r="AE135" s="86"/>
      <c r="AF135" s="87"/>
      <c r="AG135" s="88"/>
      <c r="AH135" s="114"/>
      <c r="AI135" s="86"/>
      <c r="AJ135" s="87"/>
      <c r="AK135" s="88"/>
      <c r="AL135" s="114"/>
      <c r="AM135" s="86"/>
      <c r="AN135" s="87"/>
      <c r="AO135" s="90"/>
      <c r="AP135" s="91"/>
      <c r="AQ135" s="86"/>
      <c r="AR135" s="87"/>
      <c r="AS135" s="90"/>
      <c r="AT135" s="91"/>
      <c r="AU135" s="86"/>
      <c r="AV135" s="87"/>
      <c r="AW135" s="90"/>
      <c r="AX135" s="197"/>
      <c r="AY135" s="38"/>
      <c r="AZ135" s="92"/>
      <c r="BA135" s="29"/>
      <c r="BB135" s="99">
        <f t="shared" si="84"/>
        <v>27578.385390000003</v>
      </c>
      <c r="BC135" s="93"/>
      <c r="BD135" s="93"/>
      <c r="BE135" s="93"/>
      <c r="BF135" s="93"/>
      <c r="BG135" s="93"/>
      <c r="BH135" s="93"/>
      <c r="BI135" s="93"/>
      <c r="BJ135" s="93"/>
      <c r="BK135" s="94">
        <f t="shared" si="67"/>
        <v>1</v>
      </c>
      <c r="BM135" s="95">
        <f t="shared" si="68"/>
        <v>27578.385390000003</v>
      </c>
      <c r="BN135" s="96">
        <f t="shared" si="69"/>
        <v>27578.385390000003</v>
      </c>
      <c r="BO135" s="248">
        <f>+BM135</f>
        <v>27578.385390000003</v>
      </c>
      <c r="BP135" s="183">
        <f t="shared" si="70"/>
        <v>27578.385390000003</v>
      </c>
      <c r="BQ135" s="184">
        <f t="shared" si="71"/>
        <v>0</v>
      </c>
      <c r="BR135" s="232">
        <f t="shared" si="72"/>
        <v>0</v>
      </c>
      <c r="BS135" s="184"/>
      <c r="BT135" s="97"/>
      <c r="BU135" s="171">
        <f t="shared" si="75"/>
        <v>27578.385390000003</v>
      </c>
      <c r="BV135" s="175">
        <f t="shared" si="73"/>
        <v>5240</v>
      </c>
      <c r="BW135" s="176">
        <f t="shared" si="74"/>
        <v>32818.385390000003</v>
      </c>
    </row>
    <row r="136" spans="1:75" s="35" customFormat="1" ht="84.95" customHeight="1" x14ac:dyDescent="0.3">
      <c r="A136" s="214">
        <v>196</v>
      </c>
      <c r="B136" s="104" t="s">
        <v>483</v>
      </c>
      <c r="C136" s="217" t="s">
        <v>482</v>
      </c>
      <c r="D136" s="206">
        <v>25825</v>
      </c>
      <c r="E136" s="74">
        <f t="shared" si="80"/>
        <v>1451.365</v>
      </c>
      <c r="F136" s="75">
        <f t="shared" si="81"/>
        <v>27276.365000000002</v>
      </c>
      <c r="G136" s="74">
        <f t="shared" si="82"/>
        <v>5182.5093500000003</v>
      </c>
      <c r="H136" s="76">
        <f t="shared" si="83"/>
        <v>32458.874350000002</v>
      </c>
      <c r="I136" s="105"/>
      <c r="J136" s="106"/>
      <c r="K136" s="107"/>
      <c r="L136" s="80"/>
      <c r="M136" s="81">
        <f t="shared" ref="M136:M167" si="103">+L136*0.0562</f>
        <v>0</v>
      </c>
      <c r="N136" s="82"/>
      <c r="O136" s="83">
        <f t="shared" ref="O136:O167" si="104">+N136*0.19</f>
        <v>0</v>
      </c>
      <c r="P136" s="83">
        <f t="shared" ref="P136:P167" si="105">+N136+O136</f>
        <v>0</v>
      </c>
      <c r="Q136" s="108"/>
      <c r="R136" s="80"/>
      <c r="S136" s="81">
        <f t="shared" ref="S136:S167" si="106">+R136*0.0562</f>
        <v>0</v>
      </c>
      <c r="T136" s="82"/>
      <c r="U136" s="83">
        <f t="shared" ref="U136:U167" si="107">+T136*0.19</f>
        <v>0</v>
      </c>
      <c r="V136" s="83">
        <f t="shared" ref="V136:V167" si="108">+T136+U136</f>
        <v>0</v>
      </c>
      <c r="W136" s="109"/>
      <c r="X136" s="80"/>
      <c r="Y136" s="81">
        <f t="shared" ref="Y136:Y167" si="109">+X136*0.0562</f>
        <v>0</v>
      </c>
      <c r="Z136" s="82"/>
      <c r="AA136" s="83">
        <f t="shared" ref="AA136:AA167" si="110">+Z136*0.19</f>
        <v>0</v>
      </c>
      <c r="AB136" s="83">
        <f t="shared" ref="AB136:AB167" si="111">+AA136+Z136</f>
        <v>0</v>
      </c>
      <c r="AC136" s="109"/>
      <c r="AD136" s="85" t="e">
        <f t="shared" ref="AD136:AD199" si="112">AVERAGE(N136,T136,Z136)</f>
        <v>#DIV/0!</v>
      </c>
      <c r="AE136" s="86"/>
      <c r="AF136" s="87"/>
      <c r="AG136" s="88"/>
      <c r="AH136" s="114"/>
      <c r="AI136" s="86"/>
      <c r="AJ136" s="87"/>
      <c r="AK136" s="88"/>
      <c r="AL136" s="114"/>
      <c r="AM136" s="86">
        <v>41596.638655462186</v>
      </c>
      <c r="AN136" s="87">
        <f>+AM136*0.19</f>
        <v>7903.3613445378151</v>
      </c>
      <c r="AO136" s="90">
        <f>+AN136+AM136</f>
        <v>49500</v>
      </c>
      <c r="AP136" s="91" t="s">
        <v>484</v>
      </c>
      <c r="AQ136" s="86"/>
      <c r="AR136" s="87"/>
      <c r="AS136" s="90"/>
      <c r="AT136" s="91"/>
      <c r="AU136" s="86"/>
      <c r="AV136" s="87"/>
      <c r="AW136" s="90"/>
      <c r="AX136" s="197"/>
      <c r="AY136" s="38"/>
      <c r="AZ136" s="92"/>
      <c r="BA136" s="29"/>
      <c r="BB136" s="99">
        <f t="shared" si="84"/>
        <v>29731.237850000005</v>
      </c>
      <c r="BC136" s="93"/>
      <c r="BD136" s="93"/>
      <c r="BE136" s="93"/>
      <c r="BF136" s="93"/>
      <c r="BG136" s="93"/>
      <c r="BH136" s="93">
        <f>+AM136</f>
        <v>41596.638655462186</v>
      </c>
      <c r="BI136" s="93"/>
      <c r="BJ136" s="93"/>
      <c r="BK136" s="94">
        <f t="shared" ref="BK136:BK199" si="113">COUNT(BB136:BJ136)</f>
        <v>2</v>
      </c>
      <c r="BM136" s="95">
        <f t="shared" ref="BM136:BM199" si="114">AVERAGE(BB136:BJ136)</f>
        <v>35663.938252731095</v>
      </c>
      <c r="BN136" s="96">
        <f t="shared" ref="BN136:BN199" si="115">MAX(BB136:BJ136)</f>
        <v>41596.638655462186</v>
      </c>
      <c r="BO136" s="248">
        <f>(SUM(BB136:BJ136)-BN136)/(BK136-1)</f>
        <v>29731.237850000005</v>
      </c>
      <c r="BP136" s="183">
        <f t="shared" ref="BP136:BP199" si="116">GEOMEAN(BB136:BJ136)</f>
        <v>35167.023724308128</v>
      </c>
      <c r="BQ136" s="184">
        <f t="shared" ref="BQ136:BQ199" si="117">IF(BK136=1,0,STDEVA(BB136:BJ136))</f>
        <v>8390.1053710386277</v>
      </c>
      <c r="BR136" s="232">
        <f t="shared" ref="BR136:BR199" si="118">+BQ136/BM136</f>
        <v>0.23525459559688772</v>
      </c>
      <c r="BS136" s="184"/>
      <c r="BT136" s="97"/>
      <c r="BU136" s="171">
        <f t="shared" si="75"/>
        <v>29731.237850000005</v>
      </c>
      <c r="BV136" s="175">
        <f t="shared" ref="BV136:BV199" si="119">ROUND((BU136*0.19),0)</f>
        <v>5649</v>
      </c>
      <c r="BW136" s="176">
        <f t="shared" ref="BW136:BW199" si="120">+BV136+BU136</f>
        <v>35380.237850000005</v>
      </c>
    </row>
    <row r="137" spans="1:75" s="35" customFormat="1" ht="84.95" customHeight="1" x14ac:dyDescent="0.3">
      <c r="A137" s="214">
        <v>197</v>
      </c>
      <c r="B137" s="104" t="s">
        <v>485</v>
      </c>
      <c r="C137" s="217" t="s">
        <v>482</v>
      </c>
      <c r="D137" s="206">
        <v>25825</v>
      </c>
      <c r="E137" s="74">
        <f t="shared" si="80"/>
        <v>1451.365</v>
      </c>
      <c r="F137" s="75">
        <f t="shared" si="81"/>
        <v>27276.365000000002</v>
      </c>
      <c r="G137" s="74">
        <f t="shared" si="82"/>
        <v>5182.5093500000003</v>
      </c>
      <c r="H137" s="76">
        <f t="shared" si="83"/>
        <v>32458.874350000002</v>
      </c>
      <c r="I137" s="105"/>
      <c r="J137" s="106"/>
      <c r="K137" s="107"/>
      <c r="L137" s="80"/>
      <c r="M137" s="81">
        <f t="shared" si="103"/>
        <v>0</v>
      </c>
      <c r="N137" s="82"/>
      <c r="O137" s="83">
        <f t="shared" si="104"/>
        <v>0</v>
      </c>
      <c r="P137" s="83">
        <f t="shared" si="105"/>
        <v>0</v>
      </c>
      <c r="Q137" s="108"/>
      <c r="R137" s="80"/>
      <c r="S137" s="81">
        <f t="shared" si="106"/>
        <v>0</v>
      </c>
      <c r="T137" s="82"/>
      <c r="U137" s="83">
        <f t="shared" si="107"/>
        <v>0</v>
      </c>
      <c r="V137" s="83">
        <f t="shared" si="108"/>
        <v>0</v>
      </c>
      <c r="W137" s="109"/>
      <c r="X137" s="80"/>
      <c r="Y137" s="81">
        <f t="shared" si="109"/>
        <v>0</v>
      </c>
      <c r="Z137" s="82"/>
      <c r="AA137" s="83">
        <f t="shared" si="110"/>
        <v>0</v>
      </c>
      <c r="AB137" s="83">
        <f t="shared" si="111"/>
        <v>0</v>
      </c>
      <c r="AC137" s="109"/>
      <c r="AD137" s="85" t="e">
        <f t="shared" si="112"/>
        <v>#DIV/0!</v>
      </c>
      <c r="AE137" s="86"/>
      <c r="AF137" s="87"/>
      <c r="AG137" s="88"/>
      <c r="AH137" s="114"/>
      <c r="AI137" s="86"/>
      <c r="AJ137" s="87"/>
      <c r="AK137" s="88"/>
      <c r="AL137" s="114"/>
      <c r="AM137" s="86"/>
      <c r="AN137" s="87"/>
      <c r="AO137" s="90"/>
      <c r="AP137" s="91"/>
      <c r="AQ137" s="86"/>
      <c r="AR137" s="87"/>
      <c r="AS137" s="90"/>
      <c r="AT137" s="91"/>
      <c r="AU137" s="86"/>
      <c r="AV137" s="87"/>
      <c r="AW137" s="90"/>
      <c r="AX137" s="197"/>
      <c r="AY137" s="38"/>
      <c r="AZ137" s="92"/>
      <c r="BA137" s="29"/>
      <c r="BB137" s="99">
        <f t="shared" si="84"/>
        <v>29731.237850000005</v>
      </c>
      <c r="BC137" s="93"/>
      <c r="BD137" s="93"/>
      <c r="BE137" s="93"/>
      <c r="BF137" s="93"/>
      <c r="BG137" s="93"/>
      <c r="BH137" s="93"/>
      <c r="BI137" s="93"/>
      <c r="BJ137" s="93"/>
      <c r="BK137" s="94">
        <f t="shared" si="113"/>
        <v>1</v>
      </c>
      <c r="BM137" s="95">
        <f t="shared" si="114"/>
        <v>29731.237850000005</v>
      </c>
      <c r="BN137" s="96">
        <f t="shared" si="115"/>
        <v>29731.237850000005</v>
      </c>
      <c r="BO137" s="248">
        <f>+BM137</f>
        <v>29731.237850000005</v>
      </c>
      <c r="BP137" s="183">
        <f t="shared" si="116"/>
        <v>29731.237850000005</v>
      </c>
      <c r="BQ137" s="184">
        <f t="shared" si="117"/>
        <v>0</v>
      </c>
      <c r="BR137" s="232">
        <f t="shared" si="118"/>
        <v>0</v>
      </c>
      <c r="BS137" s="184"/>
      <c r="BT137" s="97"/>
      <c r="BU137" s="171">
        <f t="shared" ref="BU137:BU200" si="121">+BO137</f>
        <v>29731.237850000005</v>
      </c>
      <c r="BV137" s="175">
        <f t="shared" si="119"/>
        <v>5649</v>
      </c>
      <c r="BW137" s="176">
        <f t="shared" si="120"/>
        <v>35380.237850000005</v>
      </c>
    </row>
    <row r="138" spans="1:75" s="35" customFormat="1" ht="84.95" customHeight="1" x14ac:dyDescent="0.3">
      <c r="A138" s="214">
        <v>198</v>
      </c>
      <c r="B138" s="104" t="s">
        <v>486</v>
      </c>
      <c r="C138" s="217" t="s">
        <v>482</v>
      </c>
      <c r="D138" s="206">
        <v>23955</v>
      </c>
      <c r="E138" s="74">
        <f t="shared" si="80"/>
        <v>1346.271</v>
      </c>
      <c r="F138" s="75">
        <f t="shared" si="81"/>
        <v>25301.271000000001</v>
      </c>
      <c r="G138" s="74">
        <f t="shared" si="82"/>
        <v>4807.2414900000003</v>
      </c>
      <c r="H138" s="76">
        <f t="shared" si="83"/>
        <v>30108.512490000001</v>
      </c>
      <c r="I138" s="105"/>
      <c r="J138" s="106"/>
      <c r="K138" s="107"/>
      <c r="L138" s="80"/>
      <c r="M138" s="81">
        <f t="shared" si="103"/>
        <v>0</v>
      </c>
      <c r="N138" s="82"/>
      <c r="O138" s="83">
        <f t="shared" si="104"/>
        <v>0</v>
      </c>
      <c r="P138" s="83">
        <f t="shared" si="105"/>
        <v>0</v>
      </c>
      <c r="Q138" s="108"/>
      <c r="R138" s="80"/>
      <c r="S138" s="81">
        <f t="shared" si="106"/>
        <v>0</v>
      </c>
      <c r="T138" s="82"/>
      <c r="U138" s="83">
        <f t="shared" si="107"/>
        <v>0</v>
      </c>
      <c r="V138" s="83">
        <f t="shared" si="108"/>
        <v>0</v>
      </c>
      <c r="W138" s="109"/>
      <c r="X138" s="80"/>
      <c r="Y138" s="81">
        <f t="shared" si="109"/>
        <v>0</v>
      </c>
      <c r="Z138" s="82"/>
      <c r="AA138" s="83">
        <f t="shared" si="110"/>
        <v>0</v>
      </c>
      <c r="AB138" s="83">
        <f t="shared" si="111"/>
        <v>0</v>
      </c>
      <c r="AC138" s="109"/>
      <c r="AD138" s="85" t="e">
        <f t="shared" si="112"/>
        <v>#DIV/0!</v>
      </c>
      <c r="AE138" s="86"/>
      <c r="AF138" s="87"/>
      <c r="AG138" s="88"/>
      <c r="AH138" s="114"/>
      <c r="AI138" s="86"/>
      <c r="AJ138" s="87"/>
      <c r="AK138" s="88"/>
      <c r="AL138" s="114"/>
      <c r="AM138" s="86"/>
      <c r="AN138" s="87"/>
      <c r="AO138" s="90"/>
      <c r="AP138" s="91"/>
      <c r="AQ138" s="86"/>
      <c r="AR138" s="87"/>
      <c r="AS138" s="90"/>
      <c r="AT138" s="91"/>
      <c r="AU138" s="86"/>
      <c r="AV138" s="87"/>
      <c r="AW138" s="90"/>
      <c r="AX138" s="197"/>
      <c r="AY138" s="38"/>
      <c r="AZ138" s="92"/>
      <c r="BA138" s="29"/>
      <c r="BB138" s="99">
        <f t="shared" si="84"/>
        <v>27578.385390000003</v>
      </c>
      <c r="BC138" s="93"/>
      <c r="BD138" s="93"/>
      <c r="BE138" s="93"/>
      <c r="BF138" s="93"/>
      <c r="BG138" s="93"/>
      <c r="BH138" s="93"/>
      <c r="BI138" s="93"/>
      <c r="BJ138" s="93"/>
      <c r="BK138" s="94">
        <f t="shared" si="113"/>
        <v>1</v>
      </c>
      <c r="BM138" s="95">
        <f t="shared" si="114"/>
        <v>27578.385390000003</v>
      </c>
      <c r="BN138" s="96">
        <f t="shared" si="115"/>
        <v>27578.385390000003</v>
      </c>
      <c r="BO138" s="248">
        <f>+BM138</f>
        <v>27578.385390000003</v>
      </c>
      <c r="BP138" s="183">
        <f t="shared" si="116"/>
        <v>27578.385390000003</v>
      </c>
      <c r="BQ138" s="184">
        <f t="shared" si="117"/>
        <v>0</v>
      </c>
      <c r="BR138" s="232">
        <f t="shared" si="118"/>
        <v>0</v>
      </c>
      <c r="BS138" s="184"/>
      <c r="BT138" s="97"/>
      <c r="BU138" s="171">
        <f t="shared" si="121"/>
        <v>27578.385390000003</v>
      </c>
      <c r="BV138" s="175">
        <f t="shared" si="119"/>
        <v>5240</v>
      </c>
      <c r="BW138" s="176">
        <f t="shared" si="120"/>
        <v>32818.385390000003</v>
      </c>
    </row>
    <row r="139" spans="1:75" s="35" customFormat="1" ht="84.95" customHeight="1" x14ac:dyDescent="0.3">
      <c r="A139" s="214">
        <v>199</v>
      </c>
      <c r="B139" s="104" t="s">
        <v>487</v>
      </c>
      <c r="C139" s="217" t="s">
        <v>18</v>
      </c>
      <c r="D139" s="206">
        <v>53431</v>
      </c>
      <c r="E139" s="74">
        <f t="shared" si="80"/>
        <v>3002.8222000000001</v>
      </c>
      <c r="F139" s="75">
        <f t="shared" si="81"/>
        <v>56433.822200000002</v>
      </c>
      <c r="G139" s="74">
        <f t="shared" si="82"/>
        <v>10722.426218000001</v>
      </c>
      <c r="H139" s="76">
        <f t="shared" si="83"/>
        <v>67156.248418000003</v>
      </c>
      <c r="I139" s="105"/>
      <c r="J139" s="106"/>
      <c r="K139" s="107"/>
      <c r="L139" s="80"/>
      <c r="M139" s="81">
        <f t="shared" si="103"/>
        <v>0</v>
      </c>
      <c r="N139" s="82"/>
      <c r="O139" s="83">
        <f t="shared" si="104"/>
        <v>0</v>
      </c>
      <c r="P139" s="83">
        <f t="shared" si="105"/>
        <v>0</v>
      </c>
      <c r="Q139" s="108"/>
      <c r="R139" s="80"/>
      <c r="S139" s="81">
        <f t="shared" si="106"/>
        <v>0</v>
      </c>
      <c r="T139" s="82"/>
      <c r="U139" s="83">
        <f t="shared" si="107"/>
        <v>0</v>
      </c>
      <c r="V139" s="83">
        <f t="shared" si="108"/>
        <v>0</v>
      </c>
      <c r="W139" s="109"/>
      <c r="X139" s="80"/>
      <c r="Y139" s="81">
        <f t="shared" si="109"/>
        <v>0</v>
      </c>
      <c r="Z139" s="82"/>
      <c r="AA139" s="83">
        <f t="shared" si="110"/>
        <v>0</v>
      </c>
      <c r="AB139" s="83">
        <f t="shared" si="111"/>
        <v>0</v>
      </c>
      <c r="AC139" s="109"/>
      <c r="AD139" s="85" t="e">
        <f t="shared" si="112"/>
        <v>#DIV/0!</v>
      </c>
      <c r="AE139" s="86"/>
      <c r="AF139" s="87"/>
      <c r="AG139" s="88"/>
      <c r="AH139" s="114"/>
      <c r="AI139" s="86"/>
      <c r="AJ139" s="87"/>
      <c r="AK139" s="88"/>
      <c r="AL139" s="114"/>
      <c r="AM139" s="86"/>
      <c r="AN139" s="87"/>
      <c r="AO139" s="90"/>
      <c r="AP139" s="91"/>
      <c r="AQ139" s="86"/>
      <c r="AR139" s="87"/>
      <c r="AS139" s="90"/>
      <c r="AT139" s="91"/>
      <c r="AU139" s="86"/>
      <c r="AV139" s="87"/>
      <c r="AW139" s="90"/>
      <c r="AX139" s="197"/>
      <c r="AY139" s="38"/>
      <c r="AZ139" s="92"/>
      <c r="BA139" s="29"/>
      <c r="BB139" s="99">
        <f t="shared" si="84"/>
        <v>61512.866198000011</v>
      </c>
      <c r="BC139" s="93"/>
      <c r="BD139" s="93"/>
      <c r="BE139" s="93"/>
      <c r="BF139" s="93"/>
      <c r="BG139" s="93"/>
      <c r="BH139" s="93"/>
      <c r="BI139" s="93"/>
      <c r="BJ139" s="93"/>
      <c r="BK139" s="94">
        <f t="shared" si="113"/>
        <v>1</v>
      </c>
      <c r="BM139" s="95">
        <f t="shared" si="114"/>
        <v>61512.866198000011</v>
      </c>
      <c r="BN139" s="96">
        <f t="shared" si="115"/>
        <v>61512.866198000011</v>
      </c>
      <c r="BO139" s="248">
        <f>+BM139</f>
        <v>61512.866198000011</v>
      </c>
      <c r="BP139" s="183">
        <f t="shared" si="116"/>
        <v>61512.866198000011</v>
      </c>
      <c r="BQ139" s="184">
        <f t="shared" si="117"/>
        <v>0</v>
      </c>
      <c r="BR139" s="232">
        <f t="shared" si="118"/>
        <v>0</v>
      </c>
      <c r="BS139" s="184"/>
      <c r="BT139" s="97"/>
      <c r="BU139" s="171">
        <f t="shared" si="121"/>
        <v>61512.866198000011</v>
      </c>
      <c r="BV139" s="175">
        <f t="shared" si="119"/>
        <v>11687</v>
      </c>
      <c r="BW139" s="176">
        <f t="shared" si="120"/>
        <v>73199.866198000003</v>
      </c>
    </row>
    <row r="140" spans="1:75" s="35" customFormat="1" ht="84.95" customHeight="1" x14ac:dyDescent="0.3">
      <c r="A140" s="214">
        <v>200</v>
      </c>
      <c r="B140" s="104" t="s">
        <v>488</v>
      </c>
      <c r="C140" s="217" t="s">
        <v>482</v>
      </c>
      <c r="D140" s="206"/>
      <c r="E140" s="74"/>
      <c r="F140" s="75"/>
      <c r="G140" s="74"/>
      <c r="H140" s="76"/>
      <c r="I140" s="105"/>
      <c r="J140" s="106"/>
      <c r="K140" s="107"/>
      <c r="L140" s="80"/>
      <c r="M140" s="81">
        <f t="shared" si="103"/>
        <v>0</v>
      </c>
      <c r="N140" s="82"/>
      <c r="O140" s="83">
        <f t="shared" si="104"/>
        <v>0</v>
      </c>
      <c r="P140" s="83">
        <f t="shared" si="105"/>
        <v>0</v>
      </c>
      <c r="Q140" s="108"/>
      <c r="R140" s="80"/>
      <c r="S140" s="81">
        <f t="shared" si="106"/>
        <v>0</v>
      </c>
      <c r="T140" s="82"/>
      <c r="U140" s="83">
        <f t="shared" si="107"/>
        <v>0</v>
      </c>
      <c r="V140" s="83">
        <f t="shared" si="108"/>
        <v>0</v>
      </c>
      <c r="W140" s="109"/>
      <c r="X140" s="80"/>
      <c r="Y140" s="81">
        <f t="shared" si="109"/>
        <v>0</v>
      </c>
      <c r="Z140" s="82"/>
      <c r="AA140" s="83">
        <f t="shared" si="110"/>
        <v>0</v>
      </c>
      <c r="AB140" s="83">
        <f t="shared" si="111"/>
        <v>0</v>
      </c>
      <c r="AC140" s="109"/>
      <c r="AD140" s="85" t="e">
        <f t="shared" si="112"/>
        <v>#DIV/0!</v>
      </c>
      <c r="AE140" s="86"/>
      <c r="AF140" s="87"/>
      <c r="AG140" s="88"/>
      <c r="AH140" s="114"/>
      <c r="AI140" s="86"/>
      <c r="AJ140" s="87"/>
      <c r="AK140" s="88"/>
      <c r="AL140" s="114"/>
      <c r="AM140" s="86">
        <v>50000</v>
      </c>
      <c r="AN140" s="87">
        <f>+AM140*0.19</f>
        <v>9500</v>
      </c>
      <c r="AO140" s="90">
        <f>+AN140+AM140</f>
        <v>59500</v>
      </c>
      <c r="AP140" s="91" t="s">
        <v>489</v>
      </c>
      <c r="AQ140" s="86"/>
      <c r="AR140" s="87"/>
      <c r="AS140" s="90"/>
      <c r="AT140" s="91"/>
      <c r="AU140" s="86"/>
      <c r="AV140" s="87"/>
      <c r="AW140" s="90"/>
      <c r="AX140" s="197"/>
      <c r="AY140" s="38"/>
      <c r="AZ140" s="92"/>
      <c r="BA140" s="29"/>
      <c r="BB140" s="99"/>
      <c r="BC140" s="93"/>
      <c r="BD140" s="93"/>
      <c r="BE140" s="93"/>
      <c r="BF140" s="93"/>
      <c r="BG140" s="93"/>
      <c r="BH140" s="93">
        <f>+AM140</f>
        <v>50000</v>
      </c>
      <c r="BI140" s="93"/>
      <c r="BJ140" s="93"/>
      <c r="BK140" s="94">
        <f t="shared" si="113"/>
        <v>1</v>
      </c>
      <c r="BM140" s="95">
        <f t="shared" si="114"/>
        <v>50000</v>
      </c>
      <c r="BN140" s="96">
        <f t="shared" si="115"/>
        <v>50000</v>
      </c>
      <c r="BO140" s="248">
        <f>+BM140</f>
        <v>50000</v>
      </c>
      <c r="BP140" s="183">
        <f t="shared" si="116"/>
        <v>50000</v>
      </c>
      <c r="BQ140" s="184">
        <f t="shared" si="117"/>
        <v>0</v>
      </c>
      <c r="BR140" s="232">
        <f t="shared" si="118"/>
        <v>0</v>
      </c>
      <c r="BS140" s="184"/>
      <c r="BT140" s="97"/>
      <c r="BU140" s="171">
        <f t="shared" si="121"/>
        <v>50000</v>
      </c>
      <c r="BV140" s="175">
        <f t="shared" si="119"/>
        <v>9500</v>
      </c>
      <c r="BW140" s="176">
        <f t="shared" si="120"/>
        <v>59500</v>
      </c>
    </row>
    <row r="141" spans="1:75" s="35" customFormat="1" ht="84.95" customHeight="1" x14ac:dyDescent="0.3">
      <c r="A141" s="214">
        <v>201</v>
      </c>
      <c r="B141" s="104" t="s">
        <v>490</v>
      </c>
      <c r="C141" s="217" t="s">
        <v>482</v>
      </c>
      <c r="D141" s="206">
        <v>53431</v>
      </c>
      <c r="E141" s="74">
        <f t="shared" ref="E141:E147" si="122">+D141*0.0562</f>
        <v>3002.8222000000001</v>
      </c>
      <c r="F141" s="75">
        <f t="shared" ref="F141:F147" si="123">+E141+D141</f>
        <v>56433.822200000002</v>
      </c>
      <c r="G141" s="74">
        <f t="shared" ref="G141:G147" si="124">+F141*0.19</f>
        <v>10722.426218000001</v>
      </c>
      <c r="H141" s="76">
        <f t="shared" ref="H141:H147" si="125">+G141+F141</f>
        <v>67156.248418000003</v>
      </c>
      <c r="I141" s="105"/>
      <c r="J141" s="106"/>
      <c r="K141" s="107"/>
      <c r="L141" s="80"/>
      <c r="M141" s="81">
        <f t="shared" si="103"/>
        <v>0</v>
      </c>
      <c r="N141" s="82"/>
      <c r="O141" s="83">
        <f t="shared" si="104"/>
        <v>0</v>
      </c>
      <c r="P141" s="83">
        <f t="shared" si="105"/>
        <v>0</v>
      </c>
      <c r="Q141" s="108"/>
      <c r="R141" s="80"/>
      <c r="S141" s="81">
        <f t="shared" si="106"/>
        <v>0</v>
      </c>
      <c r="T141" s="82"/>
      <c r="U141" s="83">
        <f t="shared" si="107"/>
        <v>0</v>
      </c>
      <c r="V141" s="83">
        <f t="shared" si="108"/>
        <v>0</v>
      </c>
      <c r="W141" s="109"/>
      <c r="X141" s="80"/>
      <c r="Y141" s="81">
        <f t="shared" si="109"/>
        <v>0</v>
      </c>
      <c r="Z141" s="82"/>
      <c r="AA141" s="83">
        <f t="shared" si="110"/>
        <v>0</v>
      </c>
      <c r="AB141" s="83">
        <f t="shared" si="111"/>
        <v>0</v>
      </c>
      <c r="AC141" s="109"/>
      <c r="AD141" s="85" t="e">
        <f t="shared" si="112"/>
        <v>#DIV/0!</v>
      </c>
      <c r="AE141" s="86"/>
      <c r="AF141" s="87"/>
      <c r="AG141" s="88"/>
      <c r="AH141" s="114"/>
      <c r="AI141" s="86"/>
      <c r="AJ141" s="87"/>
      <c r="AK141" s="88"/>
      <c r="AL141" s="114"/>
      <c r="AM141" s="86"/>
      <c r="AN141" s="87"/>
      <c r="AO141" s="90"/>
      <c r="AP141" s="91"/>
      <c r="AQ141" s="86"/>
      <c r="AR141" s="87"/>
      <c r="AS141" s="90"/>
      <c r="AT141" s="91"/>
      <c r="AU141" s="86"/>
      <c r="AV141" s="87"/>
      <c r="AW141" s="90"/>
      <c r="AX141" s="197"/>
      <c r="AY141" s="38"/>
      <c r="AZ141" s="92"/>
      <c r="BA141" s="29"/>
      <c r="BB141" s="99">
        <f t="shared" ref="BB141:BB147" si="126">+F141*1.09</f>
        <v>61512.866198000011</v>
      </c>
      <c r="BC141" s="93"/>
      <c r="BD141" s="93"/>
      <c r="BE141" s="93"/>
      <c r="BF141" s="93"/>
      <c r="BG141" s="93"/>
      <c r="BH141" s="93"/>
      <c r="BI141" s="93"/>
      <c r="BJ141" s="93"/>
      <c r="BK141" s="94">
        <f t="shared" si="113"/>
        <v>1</v>
      </c>
      <c r="BM141" s="95">
        <f t="shared" si="114"/>
        <v>61512.866198000011</v>
      </c>
      <c r="BN141" s="96">
        <f t="shared" si="115"/>
        <v>61512.866198000011</v>
      </c>
      <c r="BO141" s="248">
        <f>+BM141</f>
        <v>61512.866198000011</v>
      </c>
      <c r="BP141" s="183">
        <f t="shared" si="116"/>
        <v>61512.866198000011</v>
      </c>
      <c r="BQ141" s="184">
        <f t="shared" si="117"/>
        <v>0</v>
      </c>
      <c r="BR141" s="232">
        <f t="shared" si="118"/>
        <v>0</v>
      </c>
      <c r="BS141" s="184"/>
      <c r="BT141" s="97"/>
      <c r="BU141" s="171">
        <f t="shared" si="121"/>
        <v>61512.866198000011</v>
      </c>
      <c r="BV141" s="175">
        <f t="shared" si="119"/>
        <v>11687</v>
      </c>
      <c r="BW141" s="176">
        <f t="shared" si="120"/>
        <v>73199.866198000003</v>
      </c>
    </row>
    <row r="142" spans="1:75" s="35" customFormat="1" ht="84.95" customHeight="1" x14ac:dyDescent="0.3">
      <c r="A142" s="214">
        <v>202</v>
      </c>
      <c r="B142" s="104" t="s">
        <v>491</v>
      </c>
      <c r="C142" s="217" t="s">
        <v>471</v>
      </c>
      <c r="D142" s="208">
        <v>2226</v>
      </c>
      <c r="E142" s="74">
        <f t="shared" si="122"/>
        <v>125.10120000000001</v>
      </c>
      <c r="F142" s="75">
        <f t="shared" si="123"/>
        <v>2351.1012000000001</v>
      </c>
      <c r="G142" s="74">
        <f t="shared" si="124"/>
        <v>446.709228</v>
      </c>
      <c r="H142" s="76">
        <f t="shared" si="125"/>
        <v>2797.8104280000002</v>
      </c>
      <c r="I142" s="105"/>
      <c r="J142" s="106"/>
      <c r="K142" s="107"/>
      <c r="L142" s="80"/>
      <c r="M142" s="81">
        <f t="shared" si="103"/>
        <v>0</v>
      </c>
      <c r="N142" s="81"/>
      <c r="O142" s="83">
        <f t="shared" si="104"/>
        <v>0</v>
      </c>
      <c r="P142" s="83">
        <f t="shared" si="105"/>
        <v>0</v>
      </c>
      <c r="Q142" s="108"/>
      <c r="R142" s="80"/>
      <c r="S142" s="81">
        <f t="shared" si="106"/>
        <v>0</v>
      </c>
      <c r="T142" s="81"/>
      <c r="U142" s="83">
        <f t="shared" si="107"/>
        <v>0</v>
      </c>
      <c r="V142" s="83">
        <f t="shared" si="108"/>
        <v>0</v>
      </c>
      <c r="W142" s="109"/>
      <c r="X142" s="80"/>
      <c r="Y142" s="81">
        <f t="shared" si="109"/>
        <v>0</v>
      </c>
      <c r="Z142" s="81"/>
      <c r="AA142" s="83">
        <f t="shared" si="110"/>
        <v>0</v>
      </c>
      <c r="AB142" s="83">
        <f t="shared" si="111"/>
        <v>0</v>
      </c>
      <c r="AC142" s="109"/>
      <c r="AD142" s="85" t="e">
        <f t="shared" si="112"/>
        <v>#DIV/0!</v>
      </c>
      <c r="AE142" s="86"/>
      <c r="AF142" s="87"/>
      <c r="AG142" s="87"/>
      <c r="AH142" s="114"/>
      <c r="AI142" s="86"/>
      <c r="AJ142" s="87"/>
      <c r="AK142" s="87"/>
      <c r="AL142" s="114"/>
      <c r="AM142" s="86">
        <v>1134.453781512605</v>
      </c>
      <c r="AN142" s="87">
        <f t="shared" ref="AN142:AN153" si="127">+AM142*0.19</f>
        <v>215.54621848739495</v>
      </c>
      <c r="AO142" s="87">
        <f t="shared" ref="AO142:AO153" si="128">+AN142+AM142</f>
        <v>1350</v>
      </c>
      <c r="AP142" s="91" t="s">
        <v>492</v>
      </c>
      <c r="AQ142" s="86"/>
      <c r="AR142" s="87"/>
      <c r="AS142" s="87"/>
      <c r="AT142" s="91"/>
      <c r="AU142" s="86"/>
      <c r="AV142" s="87"/>
      <c r="AW142" s="87"/>
      <c r="AX142" s="197"/>
      <c r="AY142" s="38"/>
      <c r="AZ142" s="92"/>
      <c r="BA142" s="29"/>
      <c r="BB142" s="99">
        <f t="shared" si="126"/>
        <v>2562.7003080000004</v>
      </c>
      <c r="BC142" s="93"/>
      <c r="BD142" s="93"/>
      <c r="BE142" s="93"/>
      <c r="BF142" s="93"/>
      <c r="BG142" s="93"/>
      <c r="BH142" s="93">
        <f t="shared" ref="BH142:BH153" si="129">+AM142</f>
        <v>1134.453781512605</v>
      </c>
      <c r="BI142" s="93"/>
      <c r="BJ142" s="93"/>
      <c r="BK142" s="94">
        <f t="shared" si="113"/>
        <v>2</v>
      </c>
      <c r="BM142" s="95">
        <f t="shared" si="114"/>
        <v>1848.5770447563027</v>
      </c>
      <c r="BN142" s="96">
        <f t="shared" si="115"/>
        <v>2562.7003080000004</v>
      </c>
      <c r="BO142" s="248">
        <f t="shared" ref="BO142:BO147" si="130">(SUM(BB142:BJ142)-BN142)/(BK142-1)</f>
        <v>1134.453781512605</v>
      </c>
      <c r="BP142" s="183">
        <f t="shared" si="116"/>
        <v>1705.0703959937014</v>
      </c>
      <c r="BQ142" s="184">
        <f t="shared" si="117"/>
        <v>1009.922804085369</v>
      </c>
      <c r="BR142" s="232">
        <f t="shared" si="118"/>
        <v>0.5463244320544437</v>
      </c>
      <c r="BS142" s="184"/>
      <c r="BT142" s="97"/>
      <c r="BU142" s="171">
        <f t="shared" si="121"/>
        <v>1134.453781512605</v>
      </c>
      <c r="BV142" s="175">
        <f t="shared" si="119"/>
        <v>216</v>
      </c>
      <c r="BW142" s="176">
        <f t="shared" si="120"/>
        <v>1350.453781512605</v>
      </c>
    </row>
    <row r="143" spans="1:75" s="35" customFormat="1" ht="84.95" customHeight="1" x14ac:dyDescent="0.3">
      <c r="A143" s="214">
        <v>203</v>
      </c>
      <c r="B143" s="104" t="s">
        <v>493</v>
      </c>
      <c r="C143" s="217" t="s">
        <v>18</v>
      </c>
      <c r="D143" s="206">
        <v>216673</v>
      </c>
      <c r="E143" s="74">
        <f t="shared" si="122"/>
        <v>12177.0226</v>
      </c>
      <c r="F143" s="75">
        <f t="shared" si="123"/>
        <v>228850.0226</v>
      </c>
      <c r="G143" s="74">
        <f t="shared" si="124"/>
        <v>43481.504293999998</v>
      </c>
      <c r="H143" s="76">
        <f t="shared" si="125"/>
        <v>272331.52689400001</v>
      </c>
      <c r="I143" s="105"/>
      <c r="J143" s="106"/>
      <c r="K143" s="107"/>
      <c r="L143" s="80"/>
      <c r="M143" s="81">
        <f t="shared" si="103"/>
        <v>0</v>
      </c>
      <c r="N143" s="82"/>
      <c r="O143" s="83">
        <f t="shared" si="104"/>
        <v>0</v>
      </c>
      <c r="P143" s="83">
        <f t="shared" si="105"/>
        <v>0</v>
      </c>
      <c r="Q143" s="108"/>
      <c r="R143" s="80"/>
      <c r="S143" s="81">
        <f t="shared" si="106"/>
        <v>0</v>
      </c>
      <c r="T143" s="82"/>
      <c r="U143" s="83">
        <f t="shared" si="107"/>
        <v>0</v>
      </c>
      <c r="V143" s="83">
        <f t="shared" si="108"/>
        <v>0</v>
      </c>
      <c r="W143" s="109"/>
      <c r="X143" s="80"/>
      <c r="Y143" s="81">
        <f t="shared" si="109"/>
        <v>0</v>
      </c>
      <c r="Z143" s="82"/>
      <c r="AA143" s="83">
        <f t="shared" si="110"/>
        <v>0</v>
      </c>
      <c r="AB143" s="83">
        <f t="shared" si="111"/>
        <v>0</v>
      </c>
      <c r="AC143" s="109"/>
      <c r="AD143" s="85" t="e">
        <f t="shared" si="112"/>
        <v>#DIV/0!</v>
      </c>
      <c r="AE143" s="86"/>
      <c r="AF143" s="87"/>
      <c r="AG143" s="88"/>
      <c r="AH143" s="114"/>
      <c r="AI143" s="86"/>
      <c r="AJ143" s="87"/>
      <c r="AK143" s="88"/>
      <c r="AL143" s="114"/>
      <c r="AM143" s="86">
        <v>233529.4117647059</v>
      </c>
      <c r="AN143" s="87">
        <f t="shared" si="127"/>
        <v>44370.588235294119</v>
      </c>
      <c r="AO143" s="90">
        <f t="shared" si="128"/>
        <v>277900</v>
      </c>
      <c r="AP143" s="91" t="s">
        <v>494</v>
      </c>
      <c r="AQ143" s="113"/>
      <c r="AR143" s="111"/>
      <c r="AS143" s="112">
        <v>259900</v>
      </c>
      <c r="AT143" s="91" t="s">
        <v>495</v>
      </c>
      <c r="AU143" s="86"/>
      <c r="AV143" s="87"/>
      <c r="AW143" s="90"/>
      <c r="AX143" s="197"/>
      <c r="AY143" s="38"/>
      <c r="AZ143" s="92"/>
      <c r="BA143" s="29"/>
      <c r="BB143" s="99">
        <f t="shared" si="126"/>
        <v>249446.524634</v>
      </c>
      <c r="BC143" s="93"/>
      <c r="BD143" s="93"/>
      <c r="BE143" s="93"/>
      <c r="BF143" s="93"/>
      <c r="BG143" s="93"/>
      <c r="BH143" s="93">
        <f t="shared" si="129"/>
        <v>233529.4117647059</v>
      </c>
      <c r="BI143" s="93"/>
      <c r="BJ143" s="93"/>
      <c r="BK143" s="94">
        <f t="shared" si="113"/>
        <v>2</v>
      </c>
      <c r="BM143" s="95">
        <f t="shared" si="114"/>
        <v>241487.96819935297</v>
      </c>
      <c r="BN143" s="96">
        <f t="shared" si="115"/>
        <v>249446.524634</v>
      </c>
      <c r="BO143" s="248">
        <f t="shared" si="130"/>
        <v>233529.41176470593</v>
      </c>
      <c r="BP143" s="183">
        <f t="shared" si="116"/>
        <v>241356.79017696652</v>
      </c>
      <c r="BQ143" s="184">
        <f t="shared" si="117"/>
        <v>11255.098446789521</v>
      </c>
      <c r="BR143" s="232">
        <f t="shared" si="118"/>
        <v>4.6607284539734173E-2</v>
      </c>
      <c r="BS143" s="184"/>
      <c r="BT143" s="97"/>
      <c r="BU143" s="171">
        <f t="shared" si="121"/>
        <v>233529.41176470593</v>
      </c>
      <c r="BV143" s="175">
        <f t="shared" si="119"/>
        <v>44371</v>
      </c>
      <c r="BW143" s="176">
        <f t="shared" si="120"/>
        <v>277900.4117647059</v>
      </c>
    </row>
    <row r="144" spans="1:75" s="35" customFormat="1" ht="84.95" customHeight="1" x14ac:dyDescent="0.3">
      <c r="A144" s="214">
        <v>204</v>
      </c>
      <c r="B144" s="104" t="s">
        <v>496</v>
      </c>
      <c r="C144" s="217" t="s">
        <v>18</v>
      </c>
      <c r="D144" s="206">
        <v>378233</v>
      </c>
      <c r="E144" s="74">
        <f t="shared" si="122"/>
        <v>21256.694599999999</v>
      </c>
      <c r="F144" s="75">
        <f t="shared" si="123"/>
        <v>399489.69459999999</v>
      </c>
      <c r="G144" s="74">
        <f t="shared" si="124"/>
        <v>75903.041973999992</v>
      </c>
      <c r="H144" s="76">
        <f t="shared" si="125"/>
        <v>475392.73657399998</v>
      </c>
      <c r="I144" s="105"/>
      <c r="J144" s="106"/>
      <c r="K144" s="107"/>
      <c r="L144" s="80"/>
      <c r="M144" s="81">
        <f t="shared" si="103"/>
        <v>0</v>
      </c>
      <c r="N144" s="82"/>
      <c r="O144" s="83">
        <f t="shared" si="104"/>
        <v>0</v>
      </c>
      <c r="P144" s="83">
        <f t="shared" si="105"/>
        <v>0</v>
      </c>
      <c r="Q144" s="108"/>
      <c r="R144" s="80"/>
      <c r="S144" s="81">
        <f t="shared" si="106"/>
        <v>0</v>
      </c>
      <c r="T144" s="82"/>
      <c r="U144" s="83">
        <f t="shared" si="107"/>
        <v>0</v>
      </c>
      <c r="V144" s="83">
        <f t="shared" si="108"/>
        <v>0</v>
      </c>
      <c r="W144" s="109"/>
      <c r="X144" s="80"/>
      <c r="Y144" s="81">
        <f t="shared" si="109"/>
        <v>0</v>
      </c>
      <c r="Z144" s="82"/>
      <c r="AA144" s="83">
        <f t="shared" si="110"/>
        <v>0</v>
      </c>
      <c r="AB144" s="83">
        <f t="shared" si="111"/>
        <v>0</v>
      </c>
      <c r="AC144" s="109"/>
      <c r="AD144" s="85" t="e">
        <f t="shared" si="112"/>
        <v>#DIV/0!</v>
      </c>
      <c r="AE144" s="86"/>
      <c r="AF144" s="87"/>
      <c r="AG144" s="88"/>
      <c r="AH144" s="114"/>
      <c r="AI144" s="86"/>
      <c r="AJ144" s="87"/>
      <c r="AK144" s="88"/>
      <c r="AL144" s="114"/>
      <c r="AM144" s="86">
        <v>336050.42016806727</v>
      </c>
      <c r="AN144" s="87">
        <f t="shared" si="127"/>
        <v>63849.579831932781</v>
      </c>
      <c r="AO144" s="90">
        <f t="shared" si="128"/>
        <v>399900.00000000006</v>
      </c>
      <c r="AP144" s="91" t="s">
        <v>497</v>
      </c>
      <c r="AQ144" s="113"/>
      <c r="AR144" s="111"/>
      <c r="AS144" s="112">
        <v>547090</v>
      </c>
      <c r="AT144" s="91" t="s">
        <v>498</v>
      </c>
      <c r="AU144" s="86"/>
      <c r="AV144" s="87"/>
      <c r="AW144" s="90"/>
      <c r="AX144" s="197"/>
      <c r="AY144" s="38"/>
      <c r="AZ144" s="92"/>
      <c r="BA144" s="29"/>
      <c r="BB144" s="99">
        <f t="shared" si="126"/>
        <v>435443.76711400005</v>
      </c>
      <c r="BC144" s="93"/>
      <c r="BD144" s="93"/>
      <c r="BE144" s="93"/>
      <c r="BF144" s="93"/>
      <c r="BG144" s="93"/>
      <c r="BH144" s="93">
        <f t="shared" si="129"/>
        <v>336050.42016806727</v>
      </c>
      <c r="BI144" s="93"/>
      <c r="BJ144" s="93"/>
      <c r="BK144" s="94">
        <f t="shared" si="113"/>
        <v>2</v>
      </c>
      <c r="BM144" s="95">
        <f t="shared" si="114"/>
        <v>385747.09364103363</v>
      </c>
      <c r="BN144" s="96">
        <f t="shared" si="115"/>
        <v>435443.76711400005</v>
      </c>
      <c r="BO144" s="248">
        <f t="shared" si="130"/>
        <v>336050.42016806721</v>
      </c>
      <c r="BP144" s="183">
        <f t="shared" si="116"/>
        <v>382532.43117182329</v>
      </c>
      <c r="BQ144" s="184">
        <f t="shared" si="117"/>
        <v>70281.709630296507</v>
      </c>
      <c r="BR144" s="232">
        <f t="shared" si="118"/>
        <v>0.18219634260083076</v>
      </c>
      <c r="BS144" s="184"/>
      <c r="BT144" s="97"/>
      <c r="BU144" s="171">
        <f t="shared" si="121"/>
        <v>336050.42016806721</v>
      </c>
      <c r="BV144" s="175">
        <f t="shared" si="119"/>
        <v>63850</v>
      </c>
      <c r="BW144" s="176">
        <f t="shared" si="120"/>
        <v>399900.42016806721</v>
      </c>
    </row>
    <row r="145" spans="1:209" s="35" customFormat="1" ht="84.95" customHeight="1" x14ac:dyDescent="0.3">
      <c r="A145" s="214">
        <v>206</v>
      </c>
      <c r="B145" s="104" t="s">
        <v>1458</v>
      </c>
      <c r="C145" s="217" t="s">
        <v>18</v>
      </c>
      <c r="D145" s="206">
        <v>35923</v>
      </c>
      <c r="E145" s="74">
        <f t="shared" si="122"/>
        <v>2018.8725999999999</v>
      </c>
      <c r="F145" s="75">
        <f t="shared" si="123"/>
        <v>37941.872600000002</v>
      </c>
      <c r="G145" s="74">
        <f t="shared" si="124"/>
        <v>7208.9557940000004</v>
      </c>
      <c r="H145" s="76">
        <f t="shared" si="125"/>
        <v>45150.828394000004</v>
      </c>
      <c r="I145" s="105"/>
      <c r="J145" s="106"/>
      <c r="K145" s="107"/>
      <c r="L145" s="80"/>
      <c r="M145" s="81">
        <f t="shared" si="103"/>
        <v>0</v>
      </c>
      <c r="N145" s="82"/>
      <c r="O145" s="83">
        <f t="shared" si="104"/>
        <v>0</v>
      </c>
      <c r="P145" s="83">
        <f t="shared" si="105"/>
        <v>0</v>
      </c>
      <c r="Q145" s="108"/>
      <c r="R145" s="80"/>
      <c r="S145" s="81">
        <f t="shared" si="106"/>
        <v>0</v>
      </c>
      <c r="T145" s="82"/>
      <c r="U145" s="83">
        <f t="shared" si="107"/>
        <v>0</v>
      </c>
      <c r="V145" s="83">
        <f t="shared" si="108"/>
        <v>0</v>
      </c>
      <c r="W145" s="109"/>
      <c r="X145" s="80"/>
      <c r="Y145" s="81">
        <f t="shared" si="109"/>
        <v>0</v>
      </c>
      <c r="Z145" s="82"/>
      <c r="AA145" s="83">
        <f t="shared" si="110"/>
        <v>0</v>
      </c>
      <c r="AB145" s="83">
        <f t="shared" si="111"/>
        <v>0</v>
      </c>
      <c r="AC145" s="109"/>
      <c r="AD145" s="85" t="e">
        <f t="shared" si="112"/>
        <v>#DIV/0!</v>
      </c>
      <c r="AE145" s="86"/>
      <c r="AF145" s="87"/>
      <c r="AG145" s="88"/>
      <c r="AH145" s="114"/>
      <c r="AI145" s="86"/>
      <c r="AJ145" s="87"/>
      <c r="AK145" s="88"/>
      <c r="AL145" s="114"/>
      <c r="AM145" s="86">
        <v>65462.184873949584</v>
      </c>
      <c r="AN145" s="87">
        <f t="shared" si="127"/>
        <v>12437.815126050422</v>
      </c>
      <c r="AO145" s="90">
        <f t="shared" si="128"/>
        <v>77900</v>
      </c>
      <c r="AP145" s="91" t="s">
        <v>503</v>
      </c>
      <c r="AQ145" s="86"/>
      <c r="AR145" s="87"/>
      <c r="AS145" s="90"/>
      <c r="AT145" s="91"/>
      <c r="AU145" s="86"/>
      <c r="AV145" s="87"/>
      <c r="AW145" s="90"/>
      <c r="AX145" s="197"/>
      <c r="AY145" s="38"/>
      <c r="AZ145" s="92"/>
      <c r="BA145" s="29"/>
      <c r="BB145" s="99">
        <f t="shared" si="126"/>
        <v>41356.641134000005</v>
      </c>
      <c r="BC145" s="93"/>
      <c r="BD145" s="93"/>
      <c r="BE145" s="93"/>
      <c r="BF145" s="93"/>
      <c r="BG145" s="93"/>
      <c r="BH145" s="93">
        <f t="shared" si="129"/>
        <v>65462.184873949584</v>
      </c>
      <c r="BI145" s="93"/>
      <c r="BJ145" s="93"/>
      <c r="BK145" s="94">
        <f t="shared" si="113"/>
        <v>2</v>
      </c>
      <c r="BM145" s="95">
        <f t="shared" si="114"/>
        <v>53409.413003974798</v>
      </c>
      <c r="BN145" s="96">
        <f t="shared" si="115"/>
        <v>65462.184873949584</v>
      </c>
      <c r="BO145" s="248">
        <f t="shared" si="130"/>
        <v>41356.641134000012</v>
      </c>
      <c r="BP145" s="183">
        <f t="shared" si="116"/>
        <v>52031.683498417544</v>
      </c>
      <c r="BQ145" s="184">
        <f t="shared" si="117"/>
        <v>17045.193442707259</v>
      </c>
      <c r="BR145" s="232">
        <f t="shared" si="118"/>
        <v>0.31914212278346393</v>
      </c>
      <c r="BS145" s="184"/>
      <c r="BT145" s="97"/>
      <c r="BU145" s="171">
        <f t="shared" si="121"/>
        <v>41356.641134000012</v>
      </c>
      <c r="BV145" s="175">
        <f t="shared" si="119"/>
        <v>7858</v>
      </c>
      <c r="BW145" s="176">
        <f t="shared" si="120"/>
        <v>49214.641134000012</v>
      </c>
    </row>
    <row r="146" spans="1:209" s="35" customFormat="1" ht="177.75" customHeight="1" x14ac:dyDescent="0.3">
      <c r="A146" s="214">
        <v>207</v>
      </c>
      <c r="B146" s="104" t="s">
        <v>1459</v>
      </c>
      <c r="C146" s="217" t="s">
        <v>18</v>
      </c>
      <c r="D146" s="206">
        <v>21937</v>
      </c>
      <c r="E146" s="74">
        <f t="shared" si="122"/>
        <v>1232.8594000000001</v>
      </c>
      <c r="F146" s="75">
        <f t="shared" si="123"/>
        <v>23169.859400000001</v>
      </c>
      <c r="G146" s="74">
        <f t="shared" si="124"/>
        <v>4402.2732860000006</v>
      </c>
      <c r="H146" s="76">
        <f t="shared" si="125"/>
        <v>27572.132686000001</v>
      </c>
      <c r="I146" s="105"/>
      <c r="J146" s="106"/>
      <c r="K146" s="107"/>
      <c r="L146" s="80"/>
      <c r="M146" s="81">
        <f t="shared" si="103"/>
        <v>0</v>
      </c>
      <c r="N146" s="82"/>
      <c r="O146" s="83">
        <f t="shared" si="104"/>
        <v>0</v>
      </c>
      <c r="P146" s="83">
        <f t="shared" si="105"/>
        <v>0</v>
      </c>
      <c r="Q146" s="108"/>
      <c r="R146" s="80"/>
      <c r="S146" s="81">
        <f t="shared" si="106"/>
        <v>0</v>
      </c>
      <c r="T146" s="82"/>
      <c r="U146" s="83">
        <f t="shared" si="107"/>
        <v>0</v>
      </c>
      <c r="V146" s="83">
        <f t="shared" si="108"/>
        <v>0</v>
      </c>
      <c r="W146" s="109"/>
      <c r="X146" s="80"/>
      <c r="Y146" s="81">
        <f t="shared" si="109"/>
        <v>0</v>
      </c>
      <c r="Z146" s="82"/>
      <c r="AA146" s="83">
        <f t="shared" si="110"/>
        <v>0</v>
      </c>
      <c r="AB146" s="83">
        <f t="shared" si="111"/>
        <v>0</v>
      </c>
      <c r="AC146" s="109"/>
      <c r="AD146" s="85" t="e">
        <f t="shared" si="112"/>
        <v>#DIV/0!</v>
      </c>
      <c r="AE146" s="86"/>
      <c r="AF146" s="87"/>
      <c r="AG146" s="88"/>
      <c r="AH146" s="114"/>
      <c r="AI146" s="86"/>
      <c r="AJ146" s="87"/>
      <c r="AK146" s="88"/>
      <c r="AL146" s="114"/>
      <c r="AM146" s="86">
        <v>34369.747899159665</v>
      </c>
      <c r="AN146" s="87">
        <f t="shared" si="127"/>
        <v>6530.2521008403364</v>
      </c>
      <c r="AO146" s="90">
        <f t="shared" si="128"/>
        <v>40900</v>
      </c>
      <c r="AP146" s="91" t="s">
        <v>504</v>
      </c>
      <c r="AQ146" s="86"/>
      <c r="AR146" s="87"/>
      <c r="AS146" s="90"/>
      <c r="AT146" s="91"/>
      <c r="AU146" s="86"/>
      <c r="AV146" s="87"/>
      <c r="AW146" s="90"/>
      <c r="AX146" s="197"/>
      <c r="AY146" s="38"/>
      <c r="AZ146" s="92"/>
      <c r="BA146" s="29"/>
      <c r="BB146" s="99">
        <f t="shared" si="126"/>
        <v>25255.146746000002</v>
      </c>
      <c r="BC146" s="93"/>
      <c r="BD146" s="93"/>
      <c r="BE146" s="93"/>
      <c r="BF146" s="93"/>
      <c r="BG146" s="93"/>
      <c r="BH146" s="93">
        <f t="shared" si="129"/>
        <v>34369.747899159665</v>
      </c>
      <c r="BI146" s="93"/>
      <c r="BJ146" s="93"/>
      <c r="BK146" s="94">
        <f t="shared" si="113"/>
        <v>2</v>
      </c>
      <c r="BM146" s="95">
        <f t="shared" si="114"/>
        <v>29812.447322579836</v>
      </c>
      <c r="BN146" s="96">
        <f t="shared" si="115"/>
        <v>34369.747899159665</v>
      </c>
      <c r="BO146" s="248">
        <f t="shared" si="130"/>
        <v>25255.146746000006</v>
      </c>
      <c r="BP146" s="183">
        <f t="shared" si="116"/>
        <v>29462.060803961129</v>
      </c>
      <c r="BQ146" s="184">
        <f t="shared" si="117"/>
        <v>6444.996283209889</v>
      </c>
      <c r="BR146" s="232">
        <f t="shared" si="118"/>
        <v>0.21618474369021268</v>
      </c>
      <c r="BS146" s="184"/>
      <c r="BT146" s="97"/>
      <c r="BU146" s="171">
        <f t="shared" si="121"/>
        <v>25255.146746000006</v>
      </c>
      <c r="BV146" s="175">
        <f t="shared" si="119"/>
        <v>4798</v>
      </c>
      <c r="BW146" s="176">
        <f t="shared" si="120"/>
        <v>30053.146746000006</v>
      </c>
    </row>
    <row r="147" spans="1:209" s="35" customFormat="1" ht="158.25" customHeight="1" x14ac:dyDescent="0.3">
      <c r="A147" s="214">
        <v>208</v>
      </c>
      <c r="B147" s="104" t="s">
        <v>505</v>
      </c>
      <c r="C147" s="217" t="s">
        <v>18</v>
      </c>
      <c r="D147" s="206">
        <v>50589</v>
      </c>
      <c r="E147" s="74">
        <f t="shared" si="122"/>
        <v>2843.1017999999999</v>
      </c>
      <c r="F147" s="75">
        <f t="shared" si="123"/>
        <v>53432.101799999997</v>
      </c>
      <c r="G147" s="74">
        <f t="shared" si="124"/>
        <v>10152.099342</v>
      </c>
      <c r="H147" s="76">
        <f t="shared" si="125"/>
        <v>63584.201141999998</v>
      </c>
      <c r="I147" s="105"/>
      <c r="J147" s="106"/>
      <c r="K147" s="107"/>
      <c r="L147" s="80"/>
      <c r="M147" s="81">
        <f t="shared" si="103"/>
        <v>0</v>
      </c>
      <c r="N147" s="82"/>
      <c r="O147" s="83">
        <f t="shared" si="104"/>
        <v>0</v>
      </c>
      <c r="P147" s="83">
        <f t="shared" si="105"/>
        <v>0</v>
      </c>
      <c r="Q147" s="108"/>
      <c r="R147" s="80"/>
      <c r="S147" s="81">
        <f t="shared" si="106"/>
        <v>0</v>
      </c>
      <c r="T147" s="82"/>
      <c r="U147" s="83">
        <f t="shared" si="107"/>
        <v>0</v>
      </c>
      <c r="V147" s="83">
        <f t="shared" si="108"/>
        <v>0</v>
      </c>
      <c r="W147" s="109"/>
      <c r="X147" s="80"/>
      <c r="Y147" s="81">
        <f t="shared" si="109"/>
        <v>0</v>
      </c>
      <c r="Z147" s="82"/>
      <c r="AA147" s="83">
        <f t="shared" si="110"/>
        <v>0</v>
      </c>
      <c r="AB147" s="83">
        <f t="shared" si="111"/>
        <v>0</v>
      </c>
      <c r="AC147" s="109"/>
      <c r="AD147" s="85" t="e">
        <f t="shared" si="112"/>
        <v>#DIV/0!</v>
      </c>
      <c r="AE147" s="86"/>
      <c r="AF147" s="87"/>
      <c r="AG147" s="88"/>
      <c r="AH147" s="114"/>
      <c r="AI147" s="86"/>
      <c r="AJ147" s="87"/>
      <c r="AK147" s="88"/>
      <c r="AL147" s="114"/>
      <c r="AM147" s="86">
        <v>46134.45378151261</v>
      </c>
      <c r="AN147" s="87">
        <f t="shared" si="127"/>
        <v>8765.5462184873959</v>
      </c>
      <c r="AO147" s="90">
        <f t="shared" si="128"/>
        <v>54900.000000000007</v>
      </c>
      <c r="AP147" s="91" t="s">
        <v>506</v>
      </c>
      <c r="AQ147" s="86"/>
      <c r="AR147" s="87"/>
      <c r="AS147" s="90"/>
      <c r="AT147" s="91"/>
      <c r="AU147" s="86"/>
      <c r="AV147" s="87"/>
      <c r="AW147" s="90"/>
      <c r="AX147" s="197"/>
      <c r="AY147" s="38"/>
      <c r="AZ147" s="92"/>
      <c r="BA147" s="29"/>
      <c r="BB147" s="99">
        <f t="shared" si="126"/>
        <v>58240.990962000003</v>
      </c>
      <c r="BC147" s="93"/>
      <c r="BD147" s="93"/>
      <c r="BE147" s="93"/>
      <c r="BF147" s="93"/>
      <c r="BG147" s="93"/>
      <c r="BH147" s="93">
        <f t="shared" si="129"/>
        <v>46134.45378151261</v>
      </c>
      <c r="BI147" s="93"/>
      <c r="BJ147" s="93"/>
      <c r="BK147" s="94">
        <f t="shared" si="113"/>
        <v>2</v>
      </c>
      <c r="BM147" s="95">
        <f t="shared" si="114"/>
        <v>52187.722371756303</v>
      </c>
      <c r="BN147" s="96">
        <f t="shared" si="115"/>
        <v>58240.990962000003</v>
      </c>
      <c r="BO147" s="248">
        <f t="shared" si="130"/>
        <v>46134.453781512602</v>
      </c>
      <c r="BP147" s="183">
        <f t="shared" si="116"/>
        <v>51835.473430131642</v>
      </c>
      <c r="BQ147" s="184">
        <f t="shared" si="117"/>
        <v>8560.6145370096947</v>
      </c>
      <c r="BR147" s="232">
        <f t="shared" si="118"/>
        <v>0.16403502869944464</v>
      </c>
      <c r="BS147" s="184"/>
      <c r="BT147" s="97"/>
      <c r="BU147" s="171">
        <f t="shared" si="121"/>
        <v>46134.453781512602</v>
      </c>
      <c r="BV147" s="175">
        <f t="shared" si="119"/>
        <v>8766</v>
      </c>
      <c r="BW147" s="176">
        <f t="shared" si="120"/>
        <v>54900.453781512602</v>
      </c>
    </row>
    <row r="148" spans="1:209" s="35" customFormat="1" ht="84.95" customHeight="1" x14ac:dyDescent="0.3">
      <c r="A148" s="214">
        <v>209</v>
      </c>
      <c r="B148" s="104" t="s">
        <v>507</v>
      </c>
      <c r="C148" s="217" t="s">
        <v>18</v>
      </c>
      <c r="D148" s="206"/>
      <c r="E148" s="74"/>
      <c r="F148" s="75"/>
      <c r="G148" s="74"/>
      <c r="H148" s="76"/>
      <c r="I148" s="105"/>
      <c r="J148" s="106"/>
      <c r="K148" s="107"/>
      <c r="L148" s="80"/>
      <c r="M148" s="81">
        <f t="shared" si="103"/>
        <v>0</v>
      </c>
      <c r="N148" s="82"/>
      <c r="O148" s="83">
        <f t="shared" si="104"/>
        <v>0</v>
      </c>
      <c r="P148" s="83">
        <f t="shared" si="105"/>
        <v>0</v>
      </c>
      <c r="Q148" s="108"/>
      <c r="R148" s="80"/>
      <c r="S148" s="81">
        <f t="shared" si="106"/>
        <v>0</v>
      </c>
      <c r="T148" s="82"/>
      <c r="U148" s="83">
        <f t="shared" si="107"/>
        <v>0</v>
      </c>
      <c r="V148" s="83">
        <f t="shared" si="108"/>
        <v>0</v>
      </c>
      <c r="W148" s="109"/>
      <c r="X148" s="80"/>
      <c r="Y148" s="81">
        <f t="shared" si="109"/>
        <v>0</v>
      </c>
      <c r="Z148" s="82"/>
      <c r="AA148" s="83">
        <f t="shared" si="110"/>
        <v>0</v>
      </c>
      <c r="AB148" s="83">
        <f t="shared" si="111"/>
        <v>0</v>
      </c>
      <c r="AC148" s="109"/>
      <c r="AD148" s="85" t="e">
        <f t="shared" si="112"/>
        <v>#DIV/0!</v>
      </c>
      <c r="AE148" s="86"/>
      <c r="AF148" s="87"/>
      <c r="AG148" s="88"/>
      <c r="AH148" s="114"/>
      <c r="AI148" s="86"/>
      <c r="AJ148" s="87"/>
      <c r="AK148" s="88"/>
      <c r="AL148" s="114"/>
      <c r="AM148" s="86">
        <v>38571.428571428572</v>
      </c>
      <c r="AN148" s="87">
        <f t="shared" si="127"/>
        <v>7328.5714285714284</v>
      </c>
      <c r="AO148" s="90">
        <f t="shared" si="128"/>
        <v>45900</v>
      </c>
      <c r="AP148" s="91" t="s">
        <v>508</v>
      </c>
      <c r="AQ148" s="113"/>
      <c r="AR148" s="111"/>
      <c r="AS148" s="112">
        <v>49900</v>
      </c>
      <c r="AT148" s="91" t="s">
        <v>509</v>
      </c>
      <c r="AU148" s="86"/>
      <c r="AV148" s="87"/>
      <c r="AW148" s="90"/>
      <c r="AX148" s="197"/>
      <c r="AY148" s="38"/>
      <c r="AZ148" s="92"/>
      <c r="BA148" s="29"/>
      <c r="BB148" s="99"/>
      <c r="BC148" s="93"/>
      <c r="BD148" s="93"/>
      <c r="BE148" s="93"/>
      <c r="BF148" s="93"/>
      <c r="BG148" s="93"/>
      <c r="BH148" s="93">
        <f t="shared" si="129"/>
        <v>38571.428571428572</v>
      </c>
      <c r="BI148" s="93"/>
      <c r="BJ148" s="93"/>
      <c r="BK148" s="94">
        <f t="shared" si="113"/>
        <v>1</v>
      </c>
      <c r="BM148" s="95">
        <f t="shared" si="114"/>
        <v>38571.428571428572</v>
      </c>
      <c r="BN148" s="96">
        <f t="shared" si="115"/>
        <v>38571.428571428572</v>
      </c>
      <c r="BO148" s="248">
        <f t="shared" ref="BO148:BO179" si="131">+BM148</f>
        <v>38571.428571428572</v>
      </c>
      <c r="BP148" s="183">
        <f t="shared" si="116"/>
        <v>38571.428571428572</v>
      </c>
      <c r="BQ148" s="184">
        <f t="shared" si="117"/>
        <v>0</v>
      </c>
      <c r="BR148" s="232">
        <f t="shared" si="118"/>
        <v>0</v>
      </c>
      <c r="BS148" s="184"/>
      <c r="BT148" s="97"/>
      <c r="BU148" s="171">
        <f t="shared" si="121"/>
        <v>38571.428571428572</v>
      </c>
      <c r="BV148" s="175">
        <f t="shared" si="119"/>
        <v>7329</v>
      </c>
      <c r="BW148" s="176">
        <f t="shared" si="120"/>
        <v>45900.428571428572</v>
      </c>
    </row>
    <row r="149" spans="1:209" s="35" customFormat="1" ht="84.95" customHeight="1" x14ac:dyDescent="0.3">
      <c r="A149" s="214">
        <v>210</v>
      </c>
      <c r="B149" s="104" t="s">
        <v>510</v>
      </c>
      <c r="C149" s="217" t="s">
        <v>18</v>
      </c>
      <c r="D149" s="206"/>
      <c r="E149" s="74"/>
      <c r="F149" s="75"/>
      <c r="G149" s="74"/>
      <c r="H149" s="76"/>
      <c r="I149" s="105"/>
      <c r="J149" s="106"/>
      <c r="K149" s="107"/>
      <c r="L149" s="80"/>
      <c r="M149" s="81">
        <f t="shared" si="103"/>
        <v>0</v>
      </c>
      <c r="N149" s="82"/>
      <c r="O149" s="83">
        <f t="shared" si="104"/>
        <v>0</v>
      </c>
      <c r="P149" s="83">
        <f t="shared" si="105"/>
        <v>0</v>
      </c>
      <c r="Q149" s="108"/>
      <c r="R149" s="80"/>
      <c r="S149" s="81">
        <f t="shared" si="106"/>
        <v>0</v>
      </c>
      <c r="T149" s="82"/>
      <c r="U149" s="83">
        <f t="shared" si="107"/>
        <v>0</v>
      </c>
      <c r="V149" s="83">
        <f t="shared" si="108"/>
        <v>0</v>
      </c>
      <c r="W149" s="109"/>
      <c r="X149" s="80"/>
      <c r="Y149" s="81">
        <f t="shared" si="109"/>
        <v>0</v>
      </c>
      <c r="Z149" s="82"/>
      <c r="AA149" s="83">
        <f t="shared" si="110"/>
        <v>0</v>
      </c>
      <c r="AB149" s="83">
        <f t="shared" si="111"/>
        <v>0</v>
      </c>
      <c r="AC149" s="109"/>
      <c r="AD149" s="85" t="e">
        <f t="shared" si="112"/>
        <v>#DIV/0!</v>
      </c>
      <c r="AE149" s="86"/>
      <c r="AF149" s="87"/>
      <c r="AG149" s="88"/>
      <c r="AH149" s="114"/>
      <c r="AI149" s="86"/>
      <c r="AJ149" s="87"/>
      <c r="AK149" s="88"/>
      <c r="AL149" s="114"/>
      <c r="AM149" s="86">
        <v>1596.6386554621849</v>
      </c>
      <c r="AN149" s="87">
        <f t="shared" si="127"/>
        <v>303.36134453781517</v>
      </c>
      <c r="AO149" s="90">
        <f t="shared" si="128"/>
        <v>1900</v>
      </c>
      <c r="AP149" s="91" t="s">
        <v>511</v>
      </c>
      <c r="AQ149" s="86"/>
      <c r="AR149" s="87"/>
      <c r="AS149" s="90"/>
      <c r="AT149" s="91" t="s">
        <v>512</v>
      </c>
      <c r="AU149" s="86"/>
      <c r="AV149" s="87"/>
      <c r="AW149" s="90"/>
      <c r="AX149" s="197"/>
      <c r="AY149" s="38"/>
      <c r="AZ149" s="92"/>
      <c r="BA149" s="29"/>
      <c r="BB149" s="99"/>
      <c r="BC149" s="93"/>
      <c r="BD149" s="93"/>
      <c r="BE149" s="93"/>
      <c r="BF149" s="93"/>
      <c r="BG149" s="93"/>
      <c r="BH149" s="93">
        <f t="shared" si="129"/>
        <v>1596.6386554621849</v>
      </c>
      <c r="BI149" s="93"/>
      <c r="BJ149" s="93"/>
      <c r="BK149" s="94">
        <f t="shared" si="113"/>
        <v>1</v>
      </c>
      <c r="BM149" s="95">
        <f t="shared" si="114"/>
        <v>1596.6386554621849</v>
      </c>
      <c r="BN149" s="96">
        <f t="shared" si="115"/>
        <v>1596.6386554621849</v>
      </c>
      <c r="BO149" s="248">
        <f t="shared" si="131"/>
        <v>1596.6386554621849</v>
      </c>
      <c r="BP149" s="183">
        <f t="shared" si="116"/>
        <v>1596.6386554621849</v>
      </c>
      <c r="BQ149" s="184">
        <f t="shared" si="117"/>
        <v>0</v>
      </c>
      <c r="BR149" s="232">
        <f t="shared" si="118"/>
        <v>0</v>
      </c>
      <c r="BS149" s="184"/>
      <c r="BT149" s="97"/>
      <c r="BU149" s="171">
        <f t="shared" si="121"/>
        <v>1596.6386554621849</v>
      </c>
      <c r="BV149" s="175">
        <f t="shared" si="119"/>
        <v>303</v>
      </c>
      <c r="BW149" s="176">
        <f t="shared" si="120"/>
        <v>1899.6386554621849</v>
      </c>
    </row>
    <row r="150" spans="1:209" s="117" customFormat="1" ht="84.95" customHeight="1" x14ac:dyDescent="0.3">
      <c r="A150" s="214">
        <v>211</v>
      </c>
      <c r="B150" s="104" t="s">
        <v>513</v>
      </c>
      <c r="C150" s="217" t="s">
        <v>18</v>
      </c>
      <c r="D150" s="206"/>
      <c r="E150" s="74"/>
      <c r="F150" s="75"/>
      <c r="G150" s="74"/>
      <c r="H150" s="76"/>
      <c r="I150" s="105"/>
      <c r="J150" s="106"/>
      <c r="K150" s="107"/>
      <c r="L150" s="80"/>
      <c r="M150" s="81">
        <f t="shared" si="103"/>
        <v>0</v>
      </c>
      <c r="N150" s="82"/>
      <c r="O150" s="83">
        <f t="shared" si="104"/>
        <v>0</v>
      </c>
      <c r="P150" s="83">
        <f t="shared" si="105"/>
        <v>0</v>
      </c>
      <c r="Q150" s="108"/>
      <c r="R150" s="80"/>
      <c r="S150" s="81">
        <f t="shared" si="106"/>
        <v>0</v>
      </c>
      <c r="T150" s="82"/>
      <c r="U150" s="83">
        <f t="shared" si="107"/>
        <v>0</v>
      </c>
      <c r="V150" s="83">
        <f t="shared" si="108"/>
        <v>0</v>
      </c>
      <c r="W150" s="109"/>
      <c r="X150" s="80"/>
      <c r="Y150" s="81">
        <f t="shared" si="109"/>
        <v>0</v>
      </c>
      <c r="Z150" s="82"/>
      <c r="AA150" s="83">
        <f t="shared" si="110"/>
        <v>0</v>
      </c>
      <c r="AB150" s="83">
        <f t="shared" si="111"/>
        <v>0</v>
      </c>
      <c r="AC150" s="109"/>
      <c r="AD150" s="85" t="e">
        <f t="shared" si="112"/>
        <v>#DIV/0!</v>
      </c>
      <c r="AE150" s="86"/>
      <c r="AF150" s="87"/>
      <c r="AG150" s="88"/>
      <c r="AH150" s="114"/>
      <c r="AI150" s="86"/>
      <c r="AJ150" s="87"/>
      <c r="AK150" s="88"/>
      <c r="AL150" s="114"/>
      <c r="AM150" s="86">
        <v>25126.050420168067</v>
      </c>
      <c r="AN150" s="87">
        <f t="shared" si="127"/>
        <v>4773.9495798319331</v>
      </c>
      <c r="AO150" s="90">
        <f t="shared" si="128"/>
        <v>29900</v>
      </c>
      <c r="AP150" s="91" t="s">
        <v>514</v>
      </c>
      <c r="AQ150" s="86"/>
      <c r="AR150" s="87"/>
      <c r="AS150" s="90"/>
      <c r="AT150" s="91" t="s">
        <v>512</v>
      </c>
      <c r="AU150" s="86"/>
      <c r="AV150" s="87"/>
      <c r="AW150" s="90"/>
      <c r="AX150" s="197"/>
      <c r="AY150" s="38"/>
      <c r="AZ150" s="92"/>
      <c r="BA150" s="29"/>
      <c r="BB150" s="99"/>
      <c r="BC150" s="93"/>
      <c r="BD150" s="93"/>
      <c r="BE150" s="93"/>
      <c r="BF150" s="93"/>
      <c r="BG150" s="93"/>
      <c r="BH150" s="93">
        <f t="shared" si="129"/>
        <v>25126.050420168067</v>
      </c>
      <c r="BI150" s="93"/>
      <c r="BJ150" s="93"/>
      <c r="BK150" s="94">
        <f t="shared" si="113"/>
        <v>1</v>
      </c>
      <c r="BL150" s="35"/>
      <c r="BM150" s="95">
        <f t="shared" si="114"/>
        <v>25126.050420168067</v>
      </c>
      <c r="BN150" s="96">
        <f t="shared" si="115"/>
        <v>25126.050420168067</v>
      </c>
      <c r="BO150" s="248">
        <f t="shared" si="131"/>
        <v>25126.050420168067</v>
      </c>
      <c r="BP150" s="183">
        <f t="shared" si="116"/>
        <v>25126.050420168067</v>
      </c>
      <c r="BQ150" s="184">
        <f t="shared" si="117"/>
        <v>0</v>
      </c>
      <c r="BR150" s="232">
        <f t="shared" si="118"/>
        <v>0</v>
      </c>
      <c r="BS150" s="184"/>
      <c r="BT150" s="97"/>
      <c r="BU150" s="171">
        <f t="shared" si="121"/>
        <v>25126.050420168067</v>
      </c>
      <c r="BV150" s="175">
        <f t="shared" si="119"/>
        <v>4774</v>
      </c>
      <c r="BW150" s="176">
        <f t="shared" si="120"/>
        <v>29900.050420168067</v>
      </c>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c r="GJ150" s="116"/>
      <c r="GK150" s="116"/>
      <c r="GL150" s="116"/>
      <c r="GM150" s="116"/>
      <c r="GN150" s="116"/>
      <c r="GO150" s="116"/>
      <c r="GP150" s="116"/>
      <c r="GQ150" s="116"/>
      <c r="GR150" s="116"/>
      <c r="GS150" s="116"/>
      <c r="GT150" s="116"/>
      <c r="GU150" s="116"/>
      <c r="GV150" s="116"/>
      <c r="GW150" s="116"/>
      <c r="GX150" s="116"/>
      <c r="GY150" s="116"/>
      <c r="GZ150" s="116"/>
      <c r="HA150" s="116"/>
    </row>
    <row r="151" spans="1:209" ht="84.95" customHeight="1" x14ac:dyDescent="0.3">
      <c r="A151" s="214">
        <v>214</v>
      </c>
      <c r="B151" s="104" t="s">
        <v>519</v>
      </c>
      <c r="C151" s="217" t="s">
        <v>18</v>
      </c>
      <c r="D151" s="206"/>
      <c r="E151" s="74"/>
      <c r="F151" s="75"/>
      <c r="G151" s="74"/>
      <c r="H151" s="76"/>
      <c r="I151" s="105"/>
      <c r="J151" s="106"/>
      <c r="K151" s="107"/>
      <c r="L151" s="80"/>
      <c r="M151" s="81">
        <f t="shared" si="103"/>
        <v>0</v>
      </c>
      <c r="N151" s="82"/>
      <c r="O151" s="83">
        <f t="shared" si="104"/>
        <v>0</v>
      </c>
      <c r="P151" s="83">
        <f t="shared" si="105"/>
        <v>0</v>
      </c>
      <c r="Q151" s="108"/>
      <c r="R151" s="80"/>
      <c r="S151" s="81">
        <f t="shared" si="106"/>
        <v>0</v>
      </c>
      <c r="T151" s="82"/>
      <c r="U151" s="83">
        <f t="shared" si="107"/>
        <v>0</v>
      </c>
      <c r="V151" s="83">
        <f t="shared" si="108"/>
        <v>0</v>
      </c>
      <c r="W151" s="109"/>
      <c r="X151" s="80"/>
      <c r="Y151" s="81">
        <f t="shared" si="109"/>
        <v>0</v>
      </c>
      <c r="Z151" s="82"/>
      <c r="AA151" s="83">
        <f t="shared" si="110"/>
        <v>0</v>
      </c>
      <c r="AB151" s="83">
        <f t="shared" si="111"/>
        <v>0</v>
      </c>
      <c r="AC151" s="109"/>
      <c r="AD151" s="85" t="e">
        <f t="shared" si="112"/>
        <v>#DIV/0!</v>
      </c>
      <c r="AE151" s="86"/>
      <c r="AF151" s="87"/>
      <c r="AG151" s="88"/>
      <c r="AH151" s="114"/>
      <c r="AI151" s="86"/>
      <c r="AJ151" s="87"/>
      <c r="AK151" s="88"/>
      <c r="AL151" s="114"/>
      <c r="AM151" s="86">
        <v>15042.01680672269</v>
      </c>
      <c r="AN151" s="87">
        <f t="shared" si="127"/>
        <v>2857.9831932773109</v>
      </c>
      <c r="AO151" s="90">
        <f t="shared" si="128"/>
        <v>17900</v>
      </c>
      <c r="AP151" s="91" t="s">
        <v>520</v>
      </c>
      <c r="AQ151" s="113"/>
      <c r="AR151" s="111"/>
      <c r="AS151" s="112">
        <v>8000</v>
      </c>
      <c r="AT151" s="91" t="s">
        <v>521</v>
      </c>
      <c r="AU151" s="86"/>
      <c r="AV151" s="87"/>
      <c r="AW151" s="90"/>
      <c r="AX151" s="197"/>
      <c r="AZ151" s="92"/>
      <c r="BB151" s="99"/>
      <c r="BC151" s="93"/>
      <c r="BD151" s="93"/>
      <c r="BE151" s="93"/>
      <c r="BF151" s="93"/>
      <c r="BG151" s="93"/>
      <c r="BH151" s="93">
        <f t="shared" si="129"/>
        <v>15042.01680672269</v>
      </c>
      <c r="BI151" s="93"/>
      <c r="BJ151" s="93"/>
      <c r="BK151" s="94">
        <f t="shared" si="113"/>
        <v>1</v>
      </c>
      <c r="BM151" s="95">
        <f t="shared" si="114"/>
        <v>15042.01680672269</v>
      </c>
      <c r="BN151" s="96">
        <f t="shared" si="115"/>
        <v>15042.01680672269</v>
      </c>
      <c r="BO151" s="248">
        <f t="shared" si="131"/>
        <v>15042.01680672269</v>
      </c>
      <c r="BP151" s="183">
        <f t="shared" si="116"/>
        <v>15042.01680672269</v>
      </c>
      <c r="BQ151" s="184">
        <f t="shared" si="117"/>
        <v>0</v>
      </c>
      <c r="BR151" s="232">
        <f t="shared" si="118"/>
        <v>0</v>
      </c>
      <c r="BS151" s="184"/>
      <c r="BT151" s="97"/>
      <c r="BU151" s="171">
        <f t="shared" si="121"/>
        <v>15042.01680672269</v>
      </c>
      <c r="BV151" s="175">
        <f t="shared" si="119"/>
        <v>2858</v>
      </c>
      <c r="BW151" s="176">
        <f t="shared" si="120"/>
        <v>17900.016806722691</v>
      </c>
    </row>
    <row r="152" spans="1:209" s="35" customFormat="1" ht="84.95" customHeight="1" x14ac:dyDescent="0.3">
      <c r="A152" s="214">
        <v>215</v>
      </c>
      <c r="B152" s="104" t="s">
        <v>522</v>
      </c>
      <c r="C152" s="217" t="s">
        <v>237</v>
      </c>
      <c r="D152" s="206"/>
      <c r="E152" s="74"/>
      <c r="F152" s="75"/>
      <c r="G152" s="74"/>
      <c r="H152" s="76"/>
      <c r="I152" s="105"/>
      <c r="J152" s="106"/>
      <c r="K152" s="107"/>
      <c r="L152" s="80"/>
      <c r="M152" s="81">
        <f t="shared" si="103"/>
        <v>0</v>
      </c>
      <c r="N152" s="82"/>
      <c r="O152" s="83">
        <f t="shared" si="104"/>
        <v>0</v>
      </c>
      <c r="P152" s="83">
        <f t="shared" si="105"/>
        <v>0</v>
      </c>
      <c r="Q152" s="108"/>
      <c r="R152" s="80"/>
      <c r="S152" s="81">
        <f t="shared" si="106"/>
        <v>0</v>
      </c>
      <c r="T152" s="82"/>
      <c r="U152" s="83">
        <f t="shared" si="107"/>
        <v>0</v>
      </c>
      <c r="V152" s="83">
        <f t="shared" si="108"/>
        <v>0</v>
      </c>
      <c r="W152" s="109"/>
      <c r="X152" s="80"/>
      <c r="Y152" s="81">
        <f t="shared" si="109"/>
        <v>0</v>
      </c>
      <c r="Z152" s="82"/>
      <c r="AA152" s="83">
        <f t="shared" si="110"/>
        <v>0</v>
      </c>
      <c r="AB152" s="83">
        <f t="shared" si="111"/>
        <v>0</v>
      </c>
      <c r="AC152" s="109"/>
      <c r="AD152" s="85" t="e">
        <f t="shared" si="112"/>
        <v>#DIV/0!</v>
      </c>
      <c r="AE152" s="86"/>
      <c r="AF152" s="87"/>
      <c r="AG152" s="88"/>
      <c r="AH152" s="114"/>
      <c r="AI152" s="86"/>
      <c r="AJ152" s="87"/>
      <c r="AK152" s="88"/>
      <c r="AL152" s="114"/>
      <c r="AM152" s="86">
        <v>216722.68907563027</v>
      </c>
      <c r="AN152" s="87">
        <f t="shared" si="127"/>
        <v>41177.310924369755</v>
      </c>
      <c r="AO152" s="90">
        <f t="shared" si="128"/>
        <v>257900.00000000003</v>
      </c>
      <c r="AP152" s="91" t="s">
        <v>523</v>
      </c>
      <c r="AQ152" s="86"/>
      <c r="AR152" s="87"/>
      <c r="AS152" s="90"/>
      <c r="AT152" s="91" t="s">
        <v>512</v>
      </c>
      <c r="AU152" s="86"/>
      <c r="AV152" s="87"/>
      <c r="AW152" s="90"/>
      <c r="AX152" s="197"/>
      <c r="AY152" s="38"/>
      <c r="AZ152" s="92"/>
      <c r="BA152" s="29"/>
      <c r="BB152" s="99"/>
      <c r="BC152" s="93"/>
      <c r="BD152" s="93"/>
      <c r="BE152" s="93"/>
      <c r="BF152" s="93"/>
      <c r="BG152" s="93"/>
      <c r="BH152" s="93">
        <f t="shared" si="129"/>
        <v>216722.68907563027</v>
      </c>
      <c r="BI152" s="93"/>
      <c r="BJ152" s="93"/>
      <c r="BK152" s="94">
        <f t="shared" si="113"/>
        <v>1</v>
      </c>
      <c r="BM152" s="95">
        <f t="shared" si="114"/>
        <v>216722.68907563027</v>
      </c>
      <c r="BN152" s="96">
        <f t="shared" si="115"/>
        <v>216722.68907563027</v>
      </c>
      <c r="BO152" s="248">
        <f t="shared" si="131"/>
        <v>216722.68907563027</v>
      </c>
      <c r="BP152" s="183">
        <f t="shared" si="116"/>
        <v>216722.68907563027</v>
      </c>
      <c r="BQ152" s="184">
        <f t="shared" si="117"/>
        <v>0</v>
      </c>
      <c r="BR152" s="232">
        <f t="shared" si="118"/>
        <v>0</v>
      </c>
      <c r="BS152" s="184"/>
      <c r="BT152" s="97"/>
      <c r="BU152" s="171">
        <f t="shared" si="121"/>
        <v>216722.68907563027</v>
      </c>
      <c r="BV152" s="175">
        <f t="shared" si="119"/>
        <v>41177</v>
      </c>
      <c r="BW152" s="176">
        <f t="shared" si="120"/>
        <v>257899.68907563027</v>
      </c>
    </row>
    <row r="153" spans="1:209" s="35" customFormat="1" ht="84.95" customHeight="1" x14ac:dyDescent="0.3">
      <c r="A153" s="214">
        <v>216</v>
      </c>
      <c r="B153" s="104" t="s">
        <v>524</v>
      </c>
      <c r="C153" s="217" t="s">
        <v>18</v>
      </c>
      <c r="D153" s="206"/>
      <c r="E153" s="74"/>
      <c r="F153" s="75"/>
      <c r="G153" s="74"/>
      <c r="H153" s="76"/>
      <c r="I153" s="105"/>
      <c r="J153" s="106"/>
      <c r="K153" s="107"/>
      <c r="L153" s="80"/>
      <c r="M153" s="81">
        <f t="shared" si="103"/>
        <v>0</v>
      </c>
      <c r="N153" s="82"/>
      <c r="O153" s="83">
        <f t="shared" si="104"/>
        <v>0</v>
      </c>
      <c r="P153" s="83">
        <f t="shared" si="105"/>
        <v>0</v>
      </c>
      <c r="Q153" s="108"/>
      <c r="R153" s="80"/>
      <c r="S153" s="81">
        <f t="shared" si="106"/>
        <v>0</v>
      </c>
      <c r="T153" s="82"/>
      <c r="U153" s="83">
        <f t="shared" si="107"/>
        <v>0</v>
      </c>
      <c r="V153" s="83">
        <f t="shared" si="108"/>
        <v>0</v>
      </c>
      <c r="W153" s="109"/>
      <c r="X153" s="80"/>
      <c r="Y153" s="81">
        <f t="shared" si="109"/>
        <v>0</v>
      </c>
      <c r="Z153" s="82"/>
      <c r="AA153" s="83">
        <f t="shared" si="110"/>
        <v>0</v>
      </c>
      <c r="AB153" s="83">
        <f t="shared" si="111"/>
        <v>0</v>
      </c>
      <c r="AC153" s="109"/>
      <c r="AD153" s="85" t="e">
        <f t="shared" si="112"/>
        <v>#DIV/0!</v>
      </c>
      <c r="AE153" s="86"/>
      <c r="AF153" s="87"/>
      <c r="AG153" s="88"/>
      <c r="AH153" s="114"/>
      <c r="AI153" s="86"/>
      <c r="AJ153" s="87"/>
      <c r="AK153" s="88"/>
      <c r="AL153" s="114"/>
      <c r="AM153" s="86">
        <v>34369.747899159665</v>
      </c>
      <c r="AN153" s="87">
        <f t="shared" si="127"/>
        <v>6530.2521008403364</v>
      </c>
      <c r="AO153" s="90">
        <f t="shared" si="128"/>
        <v>40900</v>
      </c>
      <c r="AP153" s="91" t="s">
        <v>525</v>
      </c>
      <c r="AQ153" s="113"/>
      <c r="AR153" s="111"/>
      <c r="AS153" s="112">
        <v>29990</v>
      </c>
      <c r="AT153" s="91" t="s">
        <v>526</v>
      </c>
      <c r="AU153" s="86"/>
      <c r="AV153" s="87"/>
      <c r="AW153" s="90"/>
      <c r="AX153" s="197"/>
      <c r="AY153" s="38"/>
      <c r="AZ153" s="92"/>
      <c r="BA153" s="29"/>
      <c r="BB153" s="99"/>
      <c r="BC153" s="93"/>
      <c r="BD153" s="93"/>
      <c r="BE153" s="93"/>
      <c r="BF153" s="93"/>
      <c r="BG153" s="93"/>
      <c r="BH153" s="93">
        <f t="shared" si="129"/>
        <v>34369.747899159665</v>
      </c>
      <c r="BI153" s="93"/>
      <c r="BJ153" s="93"/>
      <c r="BK153" s="94">
        <f t="shared" si="113"/>
        <v>1</v>
      </c>
      <c r="BM153" s="95">
        <f t="shared" si="114"/>
        <v>34369.747899159665</v>
      </c>
      <c r="BN153" s="96">
        <f t="shared" si="115"/>
        <v>34369.747899159665</v>
      </c>
      <c r="BO153" s="248">
        <f t="shared" si="131"/>
        <v>34369.747899159665</v>
      </c>
      <c r="BP153" s="183">
        <f t="shared" si="116"/>
        <v>34369.747899159665</v>
      </c>
      <c r="BQ153" s="184">
        <f t="shared" si="117"/>
        <v>0</v>
      </c>
      <c r="BR153" s="232">
        <f t="shared" si="118"/>
        <v>0</v>
      </c>
      <c r="BS153" s="184"/>
      <c r="BT153" s="97"/>
      <c r="BU153" s="171">
        <f t="shared" si="121"/>
        <v>34369.747899159665</v>
      </c>
      <c r="BV153" s="175">
        <f t="shared" si="119"/>
        <v>6530</v>
      </c>
      <c r="BW153" s="176">
        <f t="shared" si="120"/>
        <v>40899.747899159665</v>
      </c>
    </row>
    <row r="154" spans="1:209" s="35" customFormat="1" ht="84.95" customHeight="1" x14ac:dyDescent="0.3">
      <c r="A154" s="214">
        <v>218</v>
      </c>
      <c r="B154" s="104" t="s">
        <v>529</v>
      </c>
      <c r="C154" s="217" t="s">
        <v>1460</v>
      </c>
      <c r="D154" s="206">
        <v>22444</v>
      </c>
      <c r="E154" s="74">
        <f>+D154*0.0562</f>
        <v>1261.3527999999999</v>
      </c>
      <c r="F154" s="75">
        <f>+E154+D154</f>
        <v>23705.352800000001</v>
      </c>
      <c r="G154" s="74">
        <f>+F154*0.19</f>
        <v>4504.0170319999997</v>
      </c>
      <c r="H154" s="76">
        <f>+G154+F154</f>
        <v>28209.369832</v>
      </c>
      <c r="I154" s="105"/>
      <c r="J154" s="106"/>
      <c r="K154" s="107"/>
      <c r="L154" s="80"/>
      <c r="M154" s="81">
        <f t="shared" si="103"/>
        <v>0</v>
      </c>
      <c r="N154" s="82"/>
      <c r="O154" s="83">
        <f t="shared" si="104"/>
        <v>0</v>
      </c>
      <c r="P154" s="83">
        <f t="shared" si="105"/>
        <v>0</v>
      </c>
      <c r="Q154" s="108"/>
      <c r="R154" s="80"/>
      <c r="S154" s="81">
        <f t="shared" si="106"/>
        <v>0</v>
      </c>
      <c r="T154" s="82"/>
      <c r="U154" s="83">
        <f t="shared" si="107"/>
        <v>0</v>
      </c>
      <c r="V154" s="83">
        <f t="shared" si="108"/>
        <v>0</v>
      </c>
      <c r="W154" s="109"/>
      <c r="X154" s="80"/>
      <c r="Y154" s="81">
        <f t="shared" si="109"/>
        <v>0</v>
      </c>
      <c r="Z154" s="82"/>
      <c r="AA154" s="83">
        <f t="shared" si="110"/>
        <v>0</v>
      </c>
      <c r="AB154" s="83">
        <f t="shared" si="111"/>
        <v>0</v>
      </c>
      <c r="AC154" s="109"/>
      <c r="AD154" s="85" t="e">
        <f t="shared" si="112"/>
        <v>#DIV/0!</v>
      </c>
      <c r="AE154" s="86"/>
      <c r="AF154" s="87"/>
      <c r="AG154" s="88"/>
      <c r="AH154" s="114"/>
      <c r="AI154" s="86"/>
      <c r="AJ154" s="87"/>
      <c r="AK154" s="88"/>
      <c r="AL154" s="114"/>
      <c r="AM154" s="86"/>
      <c r="AN154" s="87"/>
      <c r="AO154" s="90"/>
      <c r="AP154" s="91"/>
      <c r="AQ154" s="86"/>
      <c r="AR154" s="87"/>
      <c r="AS154" s="90"/>
      <c r="AT154" s="91" t="s">
        <v>512</v>
      </c>
      <c r="AU154" s="86"/>
      <c r="AV154" s="87"/>
      <c r="AW154" s="90"/>
      <c r="AX154" s="197"/>
      <c r="AY154" s="38"/>
      <c r="AZ154" s="92"/>
      <c r="BA154" s="29"/>
      <c r="BB154" s="99">
        <f>+F154*1.09</f>
        <v>25838.834552000004</v>
      </c>
      <c r="BC154" s="93"/>
      <c r="BD154" s="93"/>
      <c r="BE154" s="93"/>
      <c r="BF154" s="93"/>
      <c r="BG154" s="93"/>
      <c r="BH154" s="93"/>
      <c r="BI154" s="93"/>
      <c r="BJ154" s="93"/>
      <c r="BK154" s="94">
        <f t="shared" si="113"/>
        <v>1</v>
      </c>
      <c r="BM154" s="95">
        <f t="shared" si="114"/>
        <v>25838.834552000004</v>
      </c>
      <c r="BN154" s="96">
        <f t="shared" si="115"/>
        <v>25838.834552000004</v>
      </c>
      <c r="BO154" s="248">
        <f t="shared" si="131"/>
        <v>25838.834552000004</v>
      </c>
      <c r="BP154" s="183">
        <f t="shared" si="116"/>
        <v>25838.834552000004</v>
      </c>
      <c r="BQ154" s="184">
        <f t="shared" si="117"/>
        <v>0</v>
      </c>
      <c r="BR154" s="232">
        <f t="shared" si="118"/>
        <v>0</v>
      </c>
      <c r="BS154" s="184"/>
      <c r="BT154" s="97"/>
      <c r="BU154" s="171">
        <f t="shared" si="121"/>
        <v>25838.834552000004</v>
      </c>
      <c r="BV154" s="175">
        <f t="shared" si="119"/>
        <v>4909</v>
      </c>
      <c r="BW154" s="176">
        <f t="shared" si="120"/>
        <v>30747.834552000004</v>
      </c>
    </row>
    <row r="155" spans="1:209" s="35" customFormat="1" ht="84.95" customHeight="1" x14ac:dyDescent="0.3">
      <c r="A155" s="214">
        <v>219</v>
      </c>
      <c r="B155" s="104" t="s">
        <v>530</v>
      </c>
      <c r="C155" s="217" t="s">
        <v>531</v>
      </c>
      <c r="D155" s="206">
        <v>17428</v>
      </c>
      <c r="E155" s="74">
        <f>+D155*0.0562</f>
        <v>979.45360000000005</v>
      </c>
      <c r="F155" s="75">
        <f>+E155+D155</f>
        <v>18407.453600000001</v>
      </c>
      <c r="G155" s="74">
        <f>+F155*0.19</f>
        <v>3497.4161840000002</v>
      </c>
      <c r="H155" s="76">
        <f>+G155+F155</f>
        <v>21904.869784000002</v>
      </c>
      <c r="I155" s="105"/>
      <c r="J155" s="106"/>
      <c r="K155" s="107"/>
      <c r="L155" s="80"/>
      <c r="M155" s="81">
        <f t="shared" si="103"/>
        <v>0</v>
      </c>
      <c r="N155" s="82"/>
      <c r="O155" s="83">
        <f t="shared" si="104"/>
        <v>0</v>
      </c>
      <c r="P155" s="83">
        <f t="shared" si="105"/>
        <v>0</v>
      </c>
      <c r="Q155" s="108"/>
      <c r="R155" s="80"/>
      <c r="S155" s="81">
        <f t="shared" si="106"/>
        <v>0</v>
      </c>
      <c r="T155" s="82"/>
      <c r="U155" s="83">
        <f t="shared" si="107"/>
        <v>0</v>
      </c>
      <c r="V155" s="83">
        <f t="shared" si="108"/>
        <v>0</v>
      </c>
      <c r="W155" s="109"/>
      <c r="X155" s="80"/>
      <c r="Y155" s="81">
        <f t="shared" si="109"/>
        <v>0</v>
      </c>
      <c r="Z155" s="82"/>
      <c r="AA155" s="83">
        <f t="shared" si="110"/>
        <v>0</v>
      </c>
      <c r="AB155" s="83">
        <f t="shared" si="111"/>
        <v>0</v>
      </c>
      <c r="AC155" s="109"/>
      <c r="AD155" s="85" t="e">
        <f t="shared" si="112"/>
        <v>#DIV/0!</v>
      </c>
      <c r="AE155" s="86"/>
      <c r="AF155" s="87"/>
      <c r="AG155" s="88"/>
      <c r="AH155" s="114"/>
      <c r="AI155" s="86"/>
      <c r="AJ155" s="87"/>
      <c r="AK155" s="88"/>
      <c r="AL155" s="114"/>
      <c r="AM155" s="86"/>
      <c r="AN155" s="87"/>
      <c r="AO155" s="90"/>
      <c r="AP155" s="91"/>
      <c r="AQ155" s="86"/>
      <c r="AR155" s="87"/>
      <c r="AS155" s="90"/>
      <c r="AT155" s="91" t="s">
        <v>512</v>
      </c>
      <c r="AU155" s="86"/>
      <c r="AV155" s="87"/>
      <c r="AW155" s="90"/>
      <c r="AX155" s="197"/>
      <c r="AY155" s="38"/>
      <c r="AZ155" s="92"/>
      <c r="BA155" s="29"/>
      <c r="BB155" s="99">
        <f>+F155*1.09</f>
        <v>20064.124424000001</v>
      </c>
      <c r="BC155" s="93"/>
      <c r="BD155" s="93"/>
      <c r="BE155" s="93"/>
      <c r="BF155" s="93"/>
      <c r="BG155" s="93"/>
      <c r="BH155" s="93"/>
      <c r="BI155" s="93"/>
      <c r="BJ155" s="93"/>
      <c r="BK155" s="94">
        <f t="shared" si="113"/>
        <v>1</v>
      </c>
      <c r="BM155" s="95">
        <f t="shared" si="114"/>
        <v>20064.124424000001</v>
      </c>
      <c r="BN155" s="96">
        <f t="shared" si="115"/>
        <v>20064.124424000001</v>
      </c>
      <c r="BO155" s="248">
        <f t="shared" si="131"/>
        <v>20064.124424000001</v>
      </c>
      <c r="BP155" s="183">
        <f t="shared" si="116"/>
        <v>20064.124424000001</v>
      </c>
      <c r="BQ155" s="184">
        <f t="shared" si="117"/>
        <v>0</v>
      </c>
      <c r="BR155" s="232">
        <f t="shared" si="118"/>
        <v>0</v>
      </c>
      <c r="BS155" s="184"/>
      <c r="BT155" s="97"/>
      <c r="BU155" s="171">
        <f t="shared" si="121"/>
        <v>20064.124424000001</v>
      </c>
      <c r="BV155" s="175">
        <f t="shared" si="119"/>
        <v>3812</v>
      </c>
      <c r="BW155" s="176">
        <f t="shared" si="120"/>
        <v>23876.124424000001</v>
      </c>
    </row>
    <row r="156" spans="1:209" s="35" customFormat="1" ht="84.95" customHeight="1" x14ac:dyDescent="0.3">
      <c r="A156" s="214">
        <v>220</v>
      </c>
      <c r="B156" s="104" t="s">
        <v>532</v>
      </c>
      <c r="C156" s="217" t="s">
        <v>101</v>
      </c>
      <c r="D156" s="206"/>
      <c r="E156" s="74"/>
      <c r="F156" s="75"/>
      <c r="G156" s="74"/>
      <c r="H156" s="76"/>
      <c r="I156" s="105"/>
      <c r="J156" s="106"/>
      <c r="K156" s="107"/>
      <c r="L156" s="80"/>
      <c r="M156" s="81">
        <f t="shared" si="103"/>
        <v>0</v>
      </c>
      <c r="N156" s="82"/>
      <c r="O156" s="83">
        <f t="shared" si="104"/>
        <v>0</v>
      </c>
      <c r="P156" s="83">
        <f t="shared" si="105"/>
        <v>0</v>
      </c>
      <c r="Q156" s="108"/>
      <c r="R156" s="80"/>
      <c r="S156" s="81">
        <f t="shared" si="106"/>
        <v>0</v>
      </c>
      <c r="T156" s="82"/>
      <c r="U156" s="83">
        <f t="shared" si="107"/>
        <v>0</v>
      </c>
      <c r="V156" s="83">
        <f t="shared" si="108"/>
        <v>0</v>
      </c>
      <c r="W156" s="109"/>
      <c r="X156" s="80"/>
      <c r="Y156" s="81">
        <f t="shared" si="109"/>
        <v>0</v>
      </c>
      <c r="Z156" s="82"/>
      <c r="AA156" s="83">
        <f t="shared" si="110"/>
        <v>0</v>
      </c>
      <c r="AB156" s="83">
        <f t="shared" si="111"/>
        <v>0</v>
      </c>
      <c r="AC156" s="109"/>
      <c r="AD156" s="85" t="e">
        <f t="shared" si="112"/>
        <v>#DIV/0!</v>
      </c>
      <c r="AE156" s="86"/>
      <c r="AF156" s="87"/>
      <c r="AG156" s="88"/>
      <c r="AH156" s="114"/>
      <c r="AI156" s="86"/>
      <c r="AJ156" s="87"/>
      <c r="AK156" s="88"/>
      <c r="AL156" s="114"/>
      <c r="AM156" s="86">
        <v>37731.092436974788</v>
      </c>
      <c r="AN156" s="87">
        <f>+AM156*0.19</f>
        <v>7168.90756302521</v>
      </c>
      <c r="AO156" s="90">
        <f>+AN156+AM156</f>
        <v>44900</v>
      </c>
      <c r="AP156" s="91" t="s">
        <v>533</v>
      </c>
      <c r="AQ156" s="86"/>
      <c r="AR156" s="87"/>
      <c r="AS156" s="90"/>
      <c r="AT156" s="91" t="s">
        <v>512</v>
      </c>
      <c r="AU156" s="86"/>
      <c r="AV156" s="87"/>
      <c r="AW156" s="90"/>
      <c r="AX156" s="197"/>
      <c r="AY156" s="38"/>
      <c r="AZ156" s="92"/>
      <c r="BA156" s="29"/>
      <c r="BB156" s="99"/>
      <c r="BC156" s="93"/>
      <c r="BD156" s="93"/>
      <c r="BE156" s="93"/>
      <c r="BF156" s="93"/>
      <c r="BG156" s="93"/>
      <c r="BH156" s="93">
        <f>+AM156</f>
        <v>37731.092436974788</v>
      </c>
      <c r="BI156" s="93"/>
      <c r="BJ156" s="93"/>
      <c r="BK156" s="94">
        <f t="shared" si="113"/>
        <v>1</v>
      </c>
      <c r="BM156" s="95">
        <f t="shared" si="114"/>
        <v>37731.092436974788</v>
      </c>
      <c r="BN156" s="96">
        <f t="shared" si="115"/>
        <v>37731.092436974788</v>
      </c>
      <c r="BO156" s="248">
        <f t="shared" si="131"/>
        <v>37731.092436974788</v>
      </c>
      <c r="BP156" s="183">
        <f t="shared" si="116"/>
        <v>37731.092436974788</v>
      </c>
      <c r="BQ156" s="184">
        <f t="shared" si="117"/>
        <v>0</v>
      </c>
      <c r="BR156" s="232">
        <f t="shared" si="118"/>
        <v>0</v>
      </c>
      <c r="BS156" s="184"/>
      <c r="BT156" s="97"/>
      <c r="BU156" s="171">
        <f t="shared" si="121"/>
        <v>37731.092436974788</v>
      </c>
      <c r="BV156" s="175">
        <f t="shared" si="119"/>
        <v>7169</v>
      </c>
      <c r="BW156" s="176">
        <f t="shared" si="120"/>
        <v>44900.092436974788</v>
      </c>
    </row>
    <row r="157" spans="1:209" s="35" customFormat="1" ht="84.95" customHeight="1" x14ac:dyDescent="0.3">
      <c r="A157" s="214">
        <v>222</v>
      </c>
      <c r="B157" s="104" t="s">
        <v>536</v>
      </c>
      <c r="C157" s="217" t="s">
        <v>18</v>
      </c>
      <c r="D157" s="206"/>
      <c r="E157" s="74"/>
      <c r="F157" s="75"/>
      <c r="G157" s="74"/>
      <c r="H157" s="76"/>
      <c r="I157" s="105"/>
      <c r="J157" s="106"/>
      <c r="K157" s="107"/>
      <c r="L157" s="80"/>
      <c r="M157" s="81">
        <f t="shared" si="103"/>
        <v>0</v>
      </c>
      <c r="N157" s="82"/>
      <c r="O157" s="83">
        <f t="shared" si="104"/>
        <v>0</v>
      </c>
      <c r="P157" s="83">
        <f t="shared" si="105"/>
        <v>0</v>
      </c>
      <c r="Q157" s="108"/>
      <c r="R157" s="80"/>
      <c r="S157" s="81">
        <f t="shared" si="106"/>
        <v>0</v>
      </c>
      <c r="T157" s="82"/>
      <c r="U157" s="83">
        <f t="shared" si="107"/>
        <v>0</v>
      </c>
      <c r="V157" s="83">
        <f t="shared" si="108"/>
        <v>0</v>
      </c>
      <c r="W157" s="109"/>
      <c r="X157" s="80"/>
      <c r="Y157" s="81">
        <f t="shared" si="109"/>
        <v>0</v>
      </c>
      <c r="Z157" s="82"/>
      <c r="AA157" s="83">
        <f t="shared" si="110"/>
        <v>0</v>
      </c>
      <c r="AB157" s="83">
        <f t="shared" si="111"/>
        <v>0</v>
      </c>
      <c r="AC157" s="109"/>
      <c r="AD157" s="85" t="e">
        <f t="shared" si="112"/>
        <v>#DIV/0!</v>
      </c>
      <c r="AE157" s="86"/>
      <c r="AF157" s="87"/>
      <c r="AG157" s="88"/>
      <c r="AH157" s="114"/>
      <c r="AI157" s="86"/>
      <c r="AJ157" s="87"/>
      <c r="AK157" s="88"/>
      <c r="AL157" s="114"/>
      <c r="AM157" s="86">
        <v>50336.134453781517</v>
      </c>
      <c r="AN157" s="87">
        <f>+AM157*0.19</f>
        <v>9563.8655462184888</v>
      </c>
      <c r="AO157" s="90">
        <f>+AN157+AM157</f>
        <v>59900.000000000007</v>
      </c>
      <c r="AP157" s="91" t="s">
        <v>537</v>
      </c>
      <c r="AQ157" s="113"/>
      <c r="AR157" s="111"/>
      <c r="AS157" s="112">
        <v>62990</v>
      </c>
      <c r="AT157" s="91" t="s">
        <v>538</v>
      </c>
      <c r="AU157" s="86"/>
      <c r="AV157" s="87"/>
      <c r="AW157" s="90"/>
      <c r="AX157" s="197"/>
      <c r="AY157" s="38"/>
      <c r="AZ157" s="92"/>
      <c r="BA157" s="29"/>
      <c r="BB157" s="99"/>
      <c r="BC157" s="93"/>
      <c r="BD157" s="93"/>
      <c r="BE157" s="93"/>
      <c r="BF157" s="93"/>
      <c r="BG157" s="93"/>
      <c r="BH157" s="93">
        <f>+AM157</f>
        <v>50336.134453781517</v>
      </c>
      <c r="BI157" s="93"/>
      <c r="BJ157" s="93"/>
      <c r="BK157" s="94">
        <f t="shared" si="113"/>
        <v>1</v>
      </c>
      <c r="BM157" s="95">
        <f t="shared" si="114"/>
        <v>50336.134453781517</v>
      </c>
      <c r="BN157" s="96">
        <f t="shared" si="115"/>
        <v>50336.134453781517</v>
      </c>
      <c r="BO157" s="248">
        <f t="shared" si="131"/>
        <v>50336.134453781517</v>
      </c>
      <c r="BP157" s="183">
        <f t="shared" si="116"/>
        <v>50336.134453781517</v>
      </c>
      <c r="BQ157" s="184">
        <f t="shared" si="117"/>
        <v>0</v>
      </c>
      <c r="BR157" s="232">
        <f t="shared" si="118"/>
        <v>0</v>
      </c>
      <c r="BS157" s="184"/>
      <c r="BT157" s="97"/>
      <c r="BU157" s="171">
        <f t="shared" si="121"/>
        <v>50336.134453781517</v>
      </c>
      <c r="BV157" s="175">
        <f t="shared" si="119"/>
        <v>9564</v>
      </c>
      <c r="BW157" s="176">
        <f t="shared" si="120"/>
        <v>59900.134453781517</v>
      </c>
    </row>
    <row r="158" spans="1:209" s="35" customFormat="1" ht="84.95" customHeight="1" x14ac:dyDescent="0.3">
      <c r="A158" s="214">
        <v>223</v>
      </c>
      <c r="B158" s="104" t="s">
        <v>539</v>
      </c>
      <c r="C158" s="217" t="s">
        <v>531</v>
      </c>
      <c r="D158" s="206"/>
      <c r="E158" s="74"/>
      <c r="F158" s="75"/>
      <c r="G158" s="74"/>
      <c r="H158" s="76"/>
      <c r="I158" s="105"/>
      <c r="J158" s="106"/>
      <c r="K158" s="107"/>
      <c r="L158" s="80"/>
      <c r="M158" s="81">
        <f t="shared" si="103"/>
        <v>0</v>
      </c>
      <c r="N158" s="82"/>
      <c r="O158" s="83">
        <f t="shared" si="104"/>
        <v>0</v>
      </c>
      <c r="P158" s="83">
        <f t="shared" si="105"/>
        <v>0</v>
      </c>
      <c r="Q158" s="108"/>
      <c r="R158" s="80"/>
      <c r="S158" s="81">
        <f t="shared" si="106"/>
        <v>0</v>
      </c>
      <c r="T158" s="82"/>
      <c r="U158" s="83">
        <f t="shared" si="107"/>
        <v>0</v>
      </c>
      <c r="V158" s="83">
        <f t="shared" si="108"/>
        <v>0</v>
      </c>
      <c r="W158" s="109"/>
      <c r="X158" s="80"/>
      <c r="Y158" s="81">
        <f t="shared" si="109"/>
        <v>0</v>
      </c>
      <c r="Z158" s="82"/>
      <c r="AA158" s="83">
        <f t="shared" si="110"/>
        <v>0</v>
      </c>
      <c r="AB158" s="83">
        <f t="shared" si="111"/>
        <v>0</v>
      </c>
      <c r="AC158" s="109"/>
      <c r="AD158" s="85" t="e">
        <f t="shared" si="112"/>
        <v>#DIV/0!</v>
      </c>
      <c r="AE158" s="86"/>
      <c r="AF158" s="87"/>
      <c r="AG158" s="88"/>
      <c r="AH158" s="114"/>
      <c r="AI158" s="86"/>
      <c r="AJ158" s="87"/>
      <c r="AK158" s="88"/>
      <c r="AL158" s="114"/>
      <c r="AM158" s="86">
        <v>6470.588235294118</v>
      </c>
      <c r="AN158" s="87">
        <f>+AM158*0.19</f>
        <v>1229.4117647058824</v>
      </c>
      <c r="AO158" s="90">
        <f>+AN158+AM158</f>
        <v>7700</v>
      </c>
      <c r="AP158" s="91" t="s">
        <v>540</v>
      </c>
      <c r="AQ158" s="113"/>
      <c r="AR158" s="111"/>
      <c r="AS158" s="112">
        <v>7990</v>
      </c>
      <c r="AT158" s="91" t="s">
        <v>541</v>
      </c>
      <c r="AU158" s="86"/>
      <c r="AV158" s="87"/>
      <c r="AW158" s="90"/>
      <c r="AX158" s="197"/>
      <c r="AY158" s="38"/>
      <c r="AZ158" s="92"/>
      <c r="BA158" s="29"/>
      <c r="BB158" s="99"/>
      <c r="BC158" s="93"/>
      <c r="BD158" s="93"/>
      <c r="BE158" s="93"/>
      <c r="BF158" s="93"/>
      <c r="BG158" s="93"/>
      <c r="BH158" s="93">
        <f>+AM158</f>
        <v>6470.588235294118</v>
      </c>
      <c r="BI158" s="93"/>
      <c r="BJ158" s="93"/>
      <c r="BK158" s="94">
        <f t="shared" si="113"/>
        <v>1</v>
      </c>
      <c r="BM158" s="95">
        <f t="shared" si="114"/>
        <v>6470.588235294118</v>
      </c>
      <c r="BN158" s="96">
        <f t="shared" si="115"/>
        <v>6470.588235294118</v>
      </c>
      <c r="BO158" s="248">
        <f t="shared" si="131"/>
        <v>6470.588235294118</v>
      </c>
      <c r="BP158" s="183">
        <f t="shared" si="116"/>
        <v>6470.588235294118</v>
      </c>
      <c r="BQ158" s="184">
        <f t="shared" si="117"/>
        <v>0</v>
      </c>
      <c r="BR158" s="232">
        <f t="shared" si="118"/>
        <v>0</v>
      </c>
      <c r="BS158" s="184"/>
      <c r="BT158" s="97"/>
      <c r="BU158" s="171">
        <f t="shared" si="121"/>
        <v>6470.588235294118</v>
      </c>
      <c r="BV158" s="175">
        <f t="shared" si="119"/>
        <v>1229</v>
      </c>
      <c r="BW158" s="176">
        <f t="shared" si="120"/>
        <v>7699.588235294118</v>
      </c>
    </row>
    <row r="159" spans="1:209" s="35" customFormat="1" ht="84.95" customHeight="1" x14ac:dyDescent="0.3">
      <c r="A159" s="214">
        <v>224</v>
      </c>
      <c r="B159" s="104" t="s">
        <v>542</v>
      </c>
      <c r="C159" s="217" t="s">
        <v>543</v>
      </c>
      <c r="D159" s="206"/>
      <c r="E159" s="74"/>
      <c r="F159" s="75"/>
      <c r="G159" s="74"/>
      <c r="H159" s="76"/>
      <c r="I159" s="105"/>
      <c r="J159" s="106"/>
      <c r="K159" s="107"/>
      <c r="L159" s="80"/>
      <c r="M159" s="81">
        <f t="shared" si="103"/>
        <v>0</v>
      </c>
      <c r="N159" s="82"/>
      <c r="O159" s="83">
        <f t="shared" si="104"/>
        <v>0</v>
      </c>
      <c r="P159" s="83">
        <f t="shared" si="105"/>
        <v>0</v>
      </c>
      <c r="Q159" s="108"/>
      <c r="R159" s="80"/>
      <c r="S159" s="81">
        <f t="shared" si="106"/>
        <v>0</v>
      </c>
      <c r="T159" s="82"/>
      <c r="U159" s="83">
        <f t="shared" si="107"/>
        <v>0</v>
      </c>
      <c r="V159" s="83">
        <f t="shared" si="108"/>
        <v>0</v>
      </c>
      <c r="W159" s="109"/>
      <c r="X159" s="80"/>
      <c r="Y159" s="81">
        <f t="shared" si="109"/>
        <v>0</v>
      </c>
      <c r="Z159" s="82"/>
      <c r="AA159" s="83">
        <f t="shared" si="110"/>
        <v>0</v>
      </c>
      <c r="AB159" s="83">
        <f t="shared" si="111"/>
        <v>0</v>
      </c>
      <c r="AC159" s="109"/>
      <c r="AD159" s="85" t="e">
        <f t="shared" si="112"/>
        <v>#DIV/0!</v>
      </c>
      <c r="AE159" s="86"/>
      <c r="AF159" s="87"/>
      <c r="AG159" s="88"/>
      <c r="AH159" s="114"/>
      <c r="AI159" s="86"/>
      <c r="AJ159" s="87"/>
      <c r="AK159" s="88"/>
      <c r="AL159" s="114"/>
      <c r="AM159" s="86">
        <v>111680.67226890757</v>
      </c>
      <c r="AN159" s="87">
        <f>+AM159*0.19</f>
        <v>21219.327731092439</v>
      </c>
      <c r="AO159" s="90">
        <f>+AN159+AM159</f>
        <v>132900</v>
      </c>
      <c r="AP159" s="91" t="s">
        <v>544</v>
      </c>
      <c r="AQ159" s="86"/>
      <c r="AR159" s="87"/>
      <c r="AS159" s="90"/>
      <c r="AT159" s="91" t="s">
        <v>512</v>
      </c>
      <c r="AU159" s="86"/>
      <c r="AV159" s="87"/>
      <c r="AW159" s="90"/>
      <c r="AX159" s="197"/>
      <c r="AY159" s="38"/>
      <c r="AZ159" s="92"/>
      <c r="BA159" s="29"/>
      <c r="BB159" s="99"/>
      <c r="BC159" s="93"/>
      <c r="BD159" s="93"/>
      <c r="BE159" s="93"/>
      <c r="BF159" s="93"/>
      <c r="BG159" s="93"/>
      <c r="BH159" s="93">
        <f>+AM159</f>
        <v>111680.67226890757</v>
      </c>
      <c r="BI159" s="93"/>
      <c r="BJ159" s="93"/>
      <c r="BK159" s="94">
        <f t="shared" si="113"/>
        <v>1</v>
      </c>
      <c r="BM159" s="95">
        <f t="shared" si="114"/>
        <v>111680.67226890757</v>
      </c>
      <c r="BN159" s="96">
        <f t="shared" si="115"/>
        <v>111680.67226890757</v>
      </c>
      <c r="BO159" s="248">
        <f t="shared" si="131"/>
        <v>111680.67226890757</v>
      </c>
      <c r="BP159" s="183">
        <f t="shared" si="116"/>
        <v>111680.67226890757</v>
      </c>
      <c r="BQ159" s="184">
        <f t="shared" si="117"/>
        <v>0</v>
      </c>
      <c r="BR159" s="232">
        <f t="shared" si="118"/>
        <v>0</v>
      </c>
      <c r="BS159" s="184"/>
      <c r="BT159" s="97"/>
      <c r="BU159" s="171">
        <f t="shared" si="121"/>
        <v>111680.67226890757</v>
      </c>
      <c r="BV159" s="175">
        <f t="shared" si="119"/>
        <v>21219</v>
      </c>
      <c r="BW159" s="176">
        <f t="shared" si="120"/>
        <v>132899.67226890757</v>
      </c>
    </row>
    <row r="160" spans="1:209" s="35" customFormat="1" ht="84.95" customHeight="1" x14ac:dyDescent="0.3">
      <c r="A160" s="214">
        <v>225</v>
      </c>
      <c r="B160" s="104" t="s">
        <v>545</v>
      </c>
      <c r="C160" s="217" t="s">
        <v>18</v>
      </c>
      <c r="D160" s="206"/>
      <c r="E160" s="74"/>
      <c r="F160" s="75"/>
      <c r="G160" s="74"/>
      <c r="H160" s="76"/>
      <c r="I160" s="105"/>
      <c r="J160" s="106"/>
      <c r="K160" s="107"/>
      <c r="L160" s="80"/>
      <c r="M160" s="81">
        <f t="shared" si="103"/>
        <v>0</v>
      </c>
      <c r="N160" s="82"/>
      <c r="O160" s="83">
        <f t="shared" si="104"/>
        <v>0</v>
      </c>
      <c r="P160" s="83">
        <f t="shared" si="105"/>
        <v>0</v>
      </c>
      <c r="Q160" s="108"/>
      <c r="R160" s="80"/>
      <c r="S160" s="81">
        <f t="shared" si="106"/>
        <v>0</v>
      </c>
      <c r="T160" s="82"/>
      <c r="U160" s="83">
        <f t="shared" si="107"/>
        <v>0</v>
      </c>
      <c r="V160" s="83">
        <f t="shared" si="108"/>
        <v>0</v>
      </c>
      <c r="W160" s="109"/>
      <c r="X160" s="80"/>
      <c r="Y160" s="81">
        <f t="shared" si="109"/>
        <v>0</v>
      </c>
      <c r="Z160" s="82"/>
      <c r="AA160" s="83">
        <f t="shared" si="110"/>
        <v>0</v>
      </c>
      <c r="AB160" s="83">
        <f t="shared" si="111"/>
        <v>0</v>
      </c>
      <c r="AC160" s="109"/>
      <c r="AD160" s="85" t="e">
        <f t="shared" si="112"/>
        <v>#DIV/0!</v>
      </c>
      <c r="AE160" s="86"/>
      <c r="AF160" s="87"/>
      <c r="AG160" s="88"/>
      <c r="AH160" s="114"/>
      <c r="AI160" s="86"/>
      <c r="AJ160" s="87"/>
      <c r="AK160" s="88"/>
      <c r="AL160" s="114"/>
      <c r="AM160" s="86">
        <v>3361.3445378151264</v>
      </c>
      <c r="AN160" s="87">
        <f>+AM160*0.19</f>
        <v>638.65546218487407</v>
      </c>
      <c r="AO160" s="90">
        <f>+AN160+AM160</f>
        <v>4000.0000000000005</v>
      </c>
      <c r="AP160" s="91" t="s">
        <v>546</v>
      </c>
      <c r="AQ160" s="113"/>
      <c r="AR160" s="111"/>
      <c r="AS160" s="112">
        <v>4290</v>
      </c>
      <c r="AT160" s="91" t="s">
        <v>547</v>
      </c>
      <c r="AU160" s="86"/>
      <c r="AV160" s="87"/>
      <c r="AW160" s="90"/>
      <c r="AX160" s="197"/>
      <c r="AY160" s="38"/>
      <c r="AZ160" s="92"/>
      <c r="BA160" s="29"/>
      <c r="BB160" s="99"/>
      <c r="BC160" s="93"/>
      <c r="BD160" s="93"/>
      <c r="BE160" s="93"/>
      <c r="BF160" s="93"/>
      <c r="BG160" s="93"/>
      <c r="BH160" s="93">
        <f>+AM160</f>
        <v>3361.3445378151264</v>
      </c>
      <c r="BI160" s="93"/>
      <c r="BJ160" s="93"/>
      <c r="BK160" s="94">
        <f t="shared" si="113"/>
        <v>1</v>
      </c>
      <c r="BM160" s="95">
        <f t="shared" si="114"/>
        <v>3361.3445378151264</v>
      </c>
      <c r="BN160" s="96">
        <f t="shared" si="115"/>
        <v>3361.3445378151264</v>
      </c>
      <c r="BO160" s="248">
        <f t="shared" si="131"/>
        <v>3361.3445378151264</v>
      </c>
      <c r="BP160" s="183">
        <f t="shared" si="116"/>
        <v>3361.3445378151264</v>
      </c>
      <c r="BQ160" s="184">
        <f t="shared" si="117"/>
        <v>0</v>
      </c>
      <c r="BR160" s="232">
        <f t="shared" si="118"/>
        <v>0</v>
      </c>
      <c r="BS160" s="184"/>
      <c r="BT160" s="97"/>
      <c r="BU160" s="171">
        <f t="shared" si="121"/>
        <v>3361.3445378151264</v>
      </c>
      <c r="BV160" s="175">
        <f t="shared" si="119"/>
        <v>639</v>
      </c>
      <c r="BW160" s="176">
        <f t="shared" si="120"/>
        <v>4000.3445378151264</v>
      </c>
    </row>
    <row r="161" spans="1:75" s="35" customFormat="1" ht="84.95" customHeight="1" x14ac:dyDescent="0.3">
      <c r="A161" s="214">
        <v>226</v>
      </c>
      <c r="B161" s="104" t="s">
        <v>548</v>
      </c>
      <c r="C161" s="217" t="s">
        <v>18</v>
      </c>
      <c r="D161" s="206">
        <v>2757</v>
      </c>
      <c r="E161" s="74">
        <f>+D161*0.0562</f>
        <v>154.9434</v>
      </c>
      <c r="F161" s="75">
        <f>+E161+D161</f>
        <v>2911.9434000000001</v>
      </c>
      <c r="G161" s="74">
        <f>+F161*0.19</f>
        <v>553.26924600000007</v>
      </c>
      <c r="H161" s="76">
        <f>+G161+F161</f>
        <v>3465.2126459999999</v>
      </c>
      <c r="I161" s="105"/>
      <c r="J161" s="106"/>
      <c r="K161" s="107"/>
      <c r="L161" s="80"/>
      <c r="M161" s="81">
        <f t="shared" si="103"/>
        <v>0</v>
      </c>
      <c r="N161" s="82"/>
      <c r="O161" s="83">
        <f t="shared" si="104"/>
        <v>0</v>
      </c>
      <c r="P161" s="83">
        <f t="shared" si="105"/>
        <v>0</v>
      </c>
      <c r="Q161" s="108"/>
      <c r="R161" s="80"/>
      <c r="S161" s="81">
        <f t="shared" si="106"/>
        <v>0</v>
      </c>
      <c r="T161" s="82"/>
      <c r="U161" s="83">
        <f t="shared" si="107"/>
        <v>0</v>
      </c>
      <c r="V161" s="83">
        <f t="shared" si="108"/>
        <v>0</v>
      </c>
      <c r="W161" s="109"/>
      <c r="X161" s="80"/>
      <c r="Y161" s="81">
        <f t="shared" si="109"/>
        <v>0</v>
      </c>
      <c r="Z161" s="82"/>
      <c r="AA161" s="83">
        <f t="shared" si="110"/>
        <v>0</v>
      </c>
      <c r="AB161" s="83">
        <f t="shared" si="111"/>
        <v>0</v>
      </c>
      <c r="AC161" s="109"/>
      <c r="AD161" s="85" t="e">
        <f t="shared" si="112"/>
        <v>#DIV/0!</v>
      </c>
      <c r="AE161" s="86"/>
      <c r="AF161" s="87"/>
      <c r="AG161" s="88"/>
      <c r="AH161" s="114"/>
      <c r="AI161" s="86"/>
      <c r="AJ161" s="87"/>
      <c r="AK161" s="88"/>
      <c r="AL161" s="114"/>
      <c r="AM161" s="86"/>
      <c r="AN161" s="87"/>
      <c r="AO161" s="90"/>
      <c r="AP161" s="91"/>
      <c r="AQ161" s="113"/>
      <c r="AR161" s="111"/>
      <c r="AS161" s="112">
        <v>8390</v>
      </c>
      <c r="AT161" s="91" t="s">
        <v>549</v>
      </c>
      <c r="AU161" s="86"/>
      <c r="AV161" s="87"/>
      <c r="AW161" s="90"/>
      <c r="AX161" s="197"/>
      <c r="AY161" s="38"/>
      <c r="AZ161" s="92"/>
      <c r="BA161" s="29"/>
      <c r="BB161" s="99">
        <f>+F161*1.09</f>
        <v>3174.0183060000004</v>
      </c>
      <c r="BC161" s="93"/>
      <c r="BD161" s="93"/>
      <c r="BE161" s="93"/>
      <c r="BF161" s="93"/>
      <c r="BG161" s="93"/>
      <c r="BH161" s="93"/>
      <c r="BI161" s="93"/>
      <c r="BJ161" s="93"/>
      <c r="BK161" s="94">
        <f t="shared" si="113"/>
        <v>1</v>
      </c>
      <c r="BM161" s="95">
        <f t="shared" si="114"/>
        <v>3174.0183060000004</v>
      </c>
      <c r="BN161" s="96">
        <f t="shared" si="115"/>
        <v>3174.0183060000004</v>
      </c>
      <c r="BO161" s="248">
        <f t="shared" si="131"/>
        <v>3174.0183060000004</v>
      </c>
      <c r="BP161" s="183">
        <f t="shared" si="116"/>
        <v>3174.0183060000004</v>
      </c>
      <c r="BQ161" s="184">
        <f t="shared" si="117"/>
        <v>0</v>
      </c>
      <c r="BR161" s="232">
        <f t="shared" si="118"/>
        <v>0</v>
      </c>
      <c r="BS161" s="184"/>
      <c r="BT161" s="97"/>
      <c r="BU161" s="171">
        <f t="shared" si="121"/>
        <v>3174.0183060000004</v>
      </c>
      <c r="BV161" s="175">
        <f t="shared" si="119"/>
        <v>603</v>
      </c>
      <c r="BW161" s="176">
        <f t="shared" si="120"/>
        <v>3777.0183060000004</v>
      </c>
    </row>
    <row r="162" spans="1:75" s="35" customFormat="1" ht="84.95" customHeight="1" x14ac:dyDescent="0.3">
      <c r="A162" s="214">
        <v>227</v>
      </c>
      <c r="B162" s="104" t="s">
        <v>550</v>
      </c>
      <c r="C162" s="217" t="s">
        <v>18</v>
      </c>
      <c r="D162" s="206"/>
      <c r="E162" s="74"/>
      <c r="F162" s="75"/>
      <c r="G162" s="74"/>
      <c r="H162" s="76"/>
      <c r="I162" s="105"/>
      <c r="J162" s="106"/>
      <c r="K162" s="107"/>
      <c r="L162" s="80"/>
      <c r="M162" s="81">
        <f t="shared" si="103"/>
        <v>0</v>
      </c>
      <c r="N162" s="82"/>
      <c r="O162" s="83">
        <f t="shared" si="104"/>
        <v>0</v>
      </c>
      <c r="P162" s="83">
        <f t="shared" si="105"/>
        <v>0</v>
      </c>
      <c r="Q162" s="108"/>
      <c r="R162" s="80"/>
      <c r="S162" s="81">
        <f t="shared" si="106"/>
        <v>0</v>
      </c>
      <c r="T162" s="82"/>
      <c r="U162" s="83">
        <f t="shared" si="107"/>
        <v>0</v>
      </c>
      <c r="V162" s="83">
        <f t="shared" si="108"/>
        <v>0</v>
      </c>
      <c r="W162" s="109"/>
      <c r="X162" s="80"/>
      <c r="Y162" s="81">
        <f t="shared" si="109"/>
        <v>0</v>
      </c>
      <c r="Z162" s="82"/>
      <c r="AA162" s="83">
        <f t="shared" si="110"/>
        <v>0</v>
      </c>
      <c r="AB162" s="83">
        <f t="shared" si="111"/>
        <v>0</v>
      </c>
      <c r="AC162" s="109"/>
      <c r="AD162" s="85" t="e">
        <f t="shared" si="112"/>
        <v>#DIV/0!</v>
      </c>
      <c r="AE162" s="86"/>
      <c r="AF162" s="87"/>
      <c r="AG162" s="88"/>
      <c r="AH162" s="114"/>
      <c r="AI162" s="86"/>
      <c r="AJ162" s="87"/>
      <c r="AK162" s="88"/>
      <c r="AL162" s="114"/>
      <c r="AM162" s="86">
        <v>2100.840336134454</v>
      </c>
      <c r="AN162" s="87">
        <f t="shared" ref="AN162:AN172" si="132">+AM162*0.19</f>
        <v>399.15966386554624</v>
      </c>
      <c r="AO162" s="90">
        <f t="shared" ref="AO162:AO172" si="133">+AN162+AM162</f>
        <v>2500</v>
      </c>
      <c r="AP162" s="91" t="s">
        <v>551</v>
      </c>
      <c r="AQ162" s="113"/>
      <c r="AR162" s="111"/>
      <c r="AS162" s="112">
        <v>2890</v>
      </c>
      <c r="AT162" s="91" t="s">
        <v>552</v>
      </c>
      <c r="AU162" s="86"/>
      <c r="AV162" s="87"/>
      <c r="AW162" s="90"/>
      <c r="AX162" s="197"/>
      <c r="AY162" s="38"/>
      <c r="AZ162" s="92"/>
      <c r="BA162" s="29"/>
      <c r="BB162" s="99"/>
      <c r="BC162" s="93"/>
      <c r="BD162" s="93"/>
      <c r="BE162" s="93"/>
      <c r="BF162" s="93"/>
      <c r="BG162" s="93"/>
      <c r="BH162" s="93">
        <f t="shared" ref="BH162:BH172" si="134">+AM162</f>
        <v>2100.840336134454</v>
      </c>
      <c r="BI162" s="93"/>
      <c r="BJ162" s="93"/>
      <c r="BK162" s="94">
        <f t="shared" si="113"/>
        <v>1</v>
      </c>
      <c r="BM162" s="95">
        <f t="shared" si="114"/>
        <v>2100.840336134454</v>
      </c>
      <c r="BN162" s="96">
        <f t="shared" si="115"/>
        <v>2100.840336134454</v>
      </c>
      <c r="BO162" s="248">
        <f t="shared" si="131"/>
        <v>2100.840336134454</v>
      </c>
      <c r="BP162" s="183">
        <f t="shared" si="116"/>
        <v>2100.840336134454</v>
      </c>
      <c r="BQ162" s="184">
        <f t="shared" si="117"/>
        <v>0</v>
      </c>
      <c r="BR162" s="232">
        <f t="shared" si="118"/>
        <v>0</v>
      </c>
      <c r="BS162" s="184"/>
      <c r="BT162" s="97"/>
      <c r="BU162" s="171">
        <f t="shared" si="121"/>
        <v>2100.840336134454</v>
      </c>
      <c r="BV162" s="175">
        <f t="shared" si="119"/>
        <v>399</v>
      </c>
      <c r="BW162" s="176">
        <f t="shared" si="120"/>
        <v>2499.840336134454</v>
      </c>
    </row>
    <row r="163" spans="1:75" s="35" customFormat="1" ht="84.95" customHeight="1" x14ac:dyDescent="0.3">
      <c r="A163" s="214">
        <v>228</v>
      </c>
      <c r="B163" s="104" t="s">
        <v>553</v>
      </c>
      <c r="C163" s="217" t="s">
        <v>18</v>
      </c>
      <c r="D163" s="206"/>
      <c r="E163" s="74"/>
      <c r="F163" s="75"/>
      <c r="G163" s="74"/>
      <c r="H163" s="76"/>
      <c r="I163" s="105"/>
      <c r="J163" s="106"/>
      <c r="K163" s="107"/>
      <c r="L163" s="80"/>
      <c r="M163" s="81">
        <f t="shared" si="103"/>
        <v>0</v>
      </c>
      <c r="N163" s="82"/>
      <c r="O163" s="83">
        <f t="shared" si="104"/>
        <v>0</v>
      </c>
      <c r="P163" s="83">
        <f t="shared" si="105"/>
        <v>0</v>
      </c>
      <c r="Q163" s="108"/>
      <c r="R163" s="80"/>
      <c r="S163" s="81">
        <f t="shared" si="106"/>
        <v>0</v>
      </c>
      <c r="T163" s="82"/>
      <c r="U163" s="83">
        <f t="shared" si="107"/>
        <v>0</v>
      </c>
      <c r="V163" s="83">
        <f t="shared" si="108"/>
        <v>0</v>
      </c>
      <c r="W163" s="109"/>
      <c r="X163" s="80"/>
      <c r="Y163" s="81">
        <f t="shared" si="109"/>
        <v>0</v>
      </c>
      <c r="Z163" s="82"/>
      <c r="AA163" s="83">
        <f t="shared" si="110"/>
        <v>0</v>
      </c>
      <c r="AB163" s="83">
        <f t="shared" si="111"/>
        <v>0</v>
      </c>
      <c r="AC163" s="109"/>
      <c r="AD163" s="85" t="e">
        <f t="shared" si="112"/>
        <v>#DIV/0!</v>
      </c>
      <c r="AE163" s="86"/>
      <c r="AF163" s="87"/>
      <c r="AG163" s="88"/>
      <c r="AH163" s="114"/>
      <c r="AI163" s="86"/>
      <c r="AJ163" s="87"/>
      <c r="AK163" s="88"/>
      <c r="AL163" s="114"/>
      <c r="AM163" s="86">
        <v>26806.722689075632</v>
      </c>
      <c r="AN163" s="87">
        <f t="shared" si="132"/>
        <v>5093.2773109243699</v>
      </c>
      <c r="AO163" s="90">
        <f t="shared" si="133"/>
        <v>31900</v>
      </c>
      <c r="AP163" s="91" t="s">
        <v>554</v>
      </c>
      <c r="AQ163" s="113"/>
      <c r="AR163" s="111"/>
      <c r="AS163" s="112">
        <v>23990</v>
      </c>
      <c r="AT163" s="91" t="s">
        <v>555</v>
      </c>
      <c r="AU163" s="86"/>
      <c r="AV163" s="87"/>
      <c r="AW163" s="90"/>
      <c r="AX163" s="197"/>
      <c r="AY163" s="38"/>
      <c r="AZ163" s="92"/>
      <c r="BA163" s="29"/>
      <c r="BB163" s="99"/>
      <c r="BC163" s="93"/>
      <c r="BD163" s="93"/>
      <c r="BE163" s="93"/>
      <c r="BF163" s="93"/>
      <c r="BG163" s="93"/>
      <c r="BH163" s="93">
        <f t="shared" si="134"/>
        <v>26806.722689075632</v>
      </c>
      <c r="BI163" s="93"/>
      <c r="BJ163" s="93"/>
      <c r="BK163" s="94">
        <f t="shared" si="113"/>
        <v>1</v>
      </c>
      <c r="BM163" s="95">
        <f t="shared" si="114"/>
        <v>26806.722689075632</v>
      </c>
      <c r="BN163" s="96">
        <f t="shared" si="115"/>
        <v>26806.722689075632</v>
      </c>
      <c r="BO163" s="248">
        <f t="shared" si="131"/>
        <v>26806.722689075632</v>
      </c>
      <c r="BP163" s="183">
        <f t="shared" si="116"/>
        <v>26806.722689075632</v>
      </c>
      <c r="BQ163" s="184">
        <f t="shared" si="117"/>
        <v>0</v>
      </c>
      <c r="BR163" s="232">
        <f t="shared" si="118"/>
        <v>0</v>
      </c>
      <c r="BS163" s="184"/>
      <c r="BT163" s="97"/>
      <c r="BU163" s="171">
        <f t="shared" si="121"/>
        <v>26806.722689075632</v>
      </c>
      <c r="BV163" s="175">
        <f t="shared" si="119"/>
        <v>5093</v>
      </c>
      <c r="BW163" s="176">
        <f t="shared" si="120"/>
        <v>31899.722689075632</v>
      </c>
    </row>
    <row r="164" spans="1:75" s="35" customFormat="1" ht="84.95" customHeight="1" x14ac:dyDescent="0.3">
      <c r="A164" s="214">
        <v>229</v>
      </c>
      <c r="B164" s="104" t="s">
        <v>556</v>
      </c>
      <c r="C164" s="217" t="s">
        <v>18</v>
      </c>
      <c r="D164" s="206"/>
      <c r="E164" s="74"/>
      <c r="F164" s="75"/>
      <c r="G164" s="74"/>
      <c r="H164" s="76"/>
      <c r="I164" s="105"/>
      <c r="J164" s="106"/>
      <c r="K164" s="107"/>
      <c r="L164" s="80"/>
      <c r="M164" s="81">
        <f t="shared" si="103"/>
        <v>0</v>
      </c>
      <c r="N164" s="82"/>
      <c r="O164" s="83">
        <f t="shared" si="104"/>
        <v>0</v>
      </c>
      <c r="P164" s="83">
        <f t="shared" si="105"/>
        <v>0</v>
      </c>
      <c r="Q164" s="108"/>
      <c r="R164" s="80"/>
      <c r="S164" s="81">
        <f t="shared" si="106"/>
        <v>0</v>
      </c>
      <c r="T164" s="82"/>
      <c r="U164" s="83">
        <f t="shared" si="107"/>
        <v>0</v>
      </c>
      <c r="V164" s="83">
        <f t="shared" si="108"/>
        <v>0</v>
      </c>
      <c r="W164" s="109"/>
      <c r="X164" s="80"/>
      <c r="Y164" s="81">
        <f t="shared" si="109"/>
        <v>0</v>
      </c>
      <c r="Z164" s="82"/>
      <c r="AA164" s="83">
        <f t="shared" si="110"/>
        <v>0</v>
      </c>
      <c r="AB164" s="83">
        <f t="shared" si="111"/>
        <v>0</v>
      </c>
      <c r="AC164" s="109"/>
      <c r="AD164" s="85" t="e">
        <f t="shared" si="112"/>
        <v>#DIV/0!</v>
      </c>
      <c r="AE164" s="86"/>
      <c r="AF164" s="87"/>
      <c r="AG164" s="88"/>
      <c r="AH164" s="114"/>
      <c r="AI164" s="86"/>
      <c r="AJ164" s="87"/>
      <c r="AK164" s="88"/>
      <c r="AL164" s="114"/>
      <c r="AM164" s="86">
        <v>4873.9495798319331</v>
      </c>
      <c r="AN164" s="87">
        <f t="shared" si="132"/>
        <v>926.05042016806726</v>
      </c>
      <c r="AO164" s="90">
        <f t="shared" si="133"/>
        <v>5800</v>
      </c>
      <c r="AP164" s="91" t="s">
        <v>557</v>
      </c>
      <c r="AQ164" s="113"/>
      <c r="AR164" s="111"/>
      <c r="AS164" s="112">
        <v>7990</v>
      </c>
      <c r="AT164" s="91" t="s">
        <v>558</v>
      </c>
      <c r="AU164" s="86"/>
      <c r="AV164" s="87"/>
      <c r="AW164" s="90"/>
      <c r="AX164" s="197"/>
      <c r="AY164" s="38"/>
      <c r="AZ164" s="92"/>
      <c r="BA164" s="29"/>
      <c r="BB164" s="99"/>
      <c r="BC164" s="93"/>
      <c r="BD164" s="93"/>
      <c r="BE164" s="93"/>
      <c r="BF164" s="93"/>
      <c r="BG164" s="93"/>
      <c r="BH164" s="93">
        <f t="shared" si="134"/>
        <v>4873.9495798319331</v>
      </c>
      <c r="BI164" s="93"/>
      <c r="BJ164" s="93"/>
      <c r="BK164" s="94">
        <f t="shared" si="113"/>
        <v>1</v>
      </c>
      <c r="BM164" s="95">
        <f t="shared" si="114"/>
        <v>4873.9495798319331</v>
      </c>
      <c r="BN164" s="96">
        <f t="shared" si="115"/>
        <v>4873.9495798319331</v>
      </c>
      <c r="BO164" s="248">
        <f t="shared" si="131"/>
        <v>4873.9495798319331</v>
      </c>
      <c r="BP164" s="183">
        <f t="shared" si="116"/>
        <v>4873.9495798319331</v>
      </c>
      <c r="BQ164" s="184">
        <f t="shared" si="117"/>
        <v>0</v>
      </c>
      <c r="BR164" s="232">
        <f t="shared" si="118"/>
        <v>0</v>
      </c>
      <c r="BS164" s="184"/>
      <c r="BT164" s="97"/>
      <c r="BU164" s="171">
        <f t="shared" si="121"/>
        <v>4873.9495798319331</v>
      </c>
      <c r="BV164" s="175">
        <f t="shared" si="119"/>
        <v>926</v>
      </c>
      <c r="BW164" s="176">
        <f t="shared" si="120"/>
        <v>5799.9495798319331</v>
      </c>
    </row>
    <row r="165" spans="1:75" s="35" customFormat="1" ht="84.95" customHeight="1" x14ac:dyDescent="0.3">
      <c r="A165" s="214">
        <v>230</v>
      </c>
      <c r="B165" s="104" t="s">
        <v>559</v>
      </c>
      <c r="C165" s="217" t="s">
        <v>18</v>
      </c>
      <c r="D165" s="206"/>
      <c r="E165" s="74"/>
      <c r="F165" s="75"/>
      <c r="G165" s="74"/>
      <c r="H165" s="76"/>
      <c r="I165" s="105"/>
      <c r="J165" s="106"/>
      <c r="K165" s="107"/>
      <c r="L165" s="80"/>
      <c r="M165" s="81">
        <f t="shared" si="103"/>
        <v>0</v>
      </c>
      <c r="N165" s="82"/>
      <c r="O165" s="83">
        <f t="shared" si="104"/>
        <v>0</v>
      </c>
      <c r="P165" s="83">
        <f t="shared" si="105"/>
        <v>0</v>
      </c>
      <c r="Q165" s="108"/>
      <c r="R165" s="80"/>
      <c r="S165" s="81">
        <f t="shared" si="106"/>
        <v>0</v>
      </c>
      <c r="T165" s="82"/>
      <c r="U165" s="83">
        <f t="shared" si="107"/>
        <v>0</v>
      </c>
      <c r="V165" s="83">
        <f t="shared" si="108"/>
        <v>0</v>
      </c>
      <c r="W165" s="109"/>
      <c r="X165" s="80"/>
      <c r="Y165" s="81">
        <f t="shared" si="109"/>
        <v>0</v>
      </c>
      <c r="Z165" s="82"/>
      <c r="AA165" s="83">
        <f t="shared" si="110"/>
        <v>0</v>
      </c>
      <c r="AB165" s="83">
        <f t="shared" si="111"/>
        <v>0</v>
      </c>
      <c r="AC165" s="109"/>
      <c r="AD165" s="85" t="e">
        <f t="shared" si="112"/>
        <v>#DIV/0!</v>
      </c>
      <c r="AE165" s="86"/>
      <c r="AF165" s="87"/>
      <c r="AG165" s="88"/>
      <c r="AH165" s="114"/>
      <c r="AI165" s="86"/>
      <c r="AJ165" s="87"/>
      <c r="AK165" s="88"/>
      <c r="AL165" s="114"/>
      <c r="AM165" s="86">
        <v>458739.49579831935</v>
      </c>
      <c r="AN165" s="87">
        <f t="shared" si="132"/>
        <v>87160.504201680684</v>
      </c>
      <c r="AO165" s="90">
        <f t="shared" si="133"/>
        <v>545900</v>
      </c>
      <c r="AP165" s="91" t="s">
        <v>560</v>
      </c>
      <c r="AQ165" s="86"/>
      <c r="AR165" s="87"/>
      <c r="AS165" s="90"/>
      <c r="AT165" s="91" t="s">
        <v>512</v>
      </c>
      <c r="AU165" s="86"/>
      <c r="AV165" s="87"/>
      <c r="AW165" s="90"/>
      <c r="AX165" s="197"/>
      <c r="AY165" s="38"/>
      <c r="AZ165" s="92"/>
      <c r="BA165" s="29"/>
      <c r="BB165" s="99"/>
      <c r="BC165" s="93"/>
      <c r="BD165" s="93"/>
      <c r="BE165" s="93"/>
      <c r="BF165" s="93"/>
      <c r="BG165" s="93"/>
      <c r="BH165" s="93">
        <f t="shared" si="134"/>
        <v>458739.49579831935</v>
      </c>
      <c r="BI165" s="93"/>
      <c r="BJ165" s="93"/>
      <c r="BK165" s="94">
        <f t="shared" si="113"/>
        <v>1</v>
      </c>
      <c r="BM165" s="95">
        <f t="shared" si="114"/>
        <v>458739.49579831935</v>
      </c>
      <c r="BN165" s="96">
        <f t="shared" si="115"/>
        <v>458739.49579831935</v>
      </c>
      <c r="BO165" s="248">
        <f t="shared" si="131"/>
        <v>458739.49579831935</v>
      </c>
      <c r="BP165" s="183">
        <f t="shared" si="116"/>
        <v>458739.49579831935</v>
      </c>
      <c r="BQ165" s="184">
        <f t="shared" si="117"/>
        <v>0</v>
      </c>
      <c r="BR165" s="232">
        <f t="shared" si="118"/>
        <v>0</v>
      </c>
      <c r="BS165" s="184"/>
      <c r="BT165" s="97"/>
      <c r="BU165" s="171">
        <f t="shared" si="121"/>
        <v>458739.49579831935</v>
      </c>
      <c r="BV165" s="175">
        <f t="shared" si="119"/>
        <v>87161</v>
      </c>
      <c r="BW165" s="176">
        <f t="shared" si="120"/>
        <v>545900.49579831935</v>
      </c>
    </row>
    <row r="166" spans="1:75" s="35" customFormat="1" ht="84.95" customHeight="1" x14ac:dyDescent="0.3">
      <c r="A166" s="214">
        <v>237</v>
      </c>
      <c r="B166" s="104" t="s">
        <v>569</v>
      </c>
      <c r="C166" s="217" t="s">
        <v>18</v>
      </c>
      <c r="D166" s="206"/>
      <c r="E166" s="74"/>
      <c r="F166" s="75"/>
      <c r="G166" s="74"/>
      <c r="H166" s="76"/>
      <c r="I166" s="105"/>
      <c r="J166" s="106"/>
      <c r="K166" s="107"/>
      <c r="L166" s="80"/>
      <c r="M166" s="81">
        <f t="shared" si="103"/>
        <v>0</v>
      </c>
      <c r="N166" s="82"/>
      <c r="O166" s="83">
        <f t="shared" si="104"/>
        <v>0</v>
      </c>
      <c r="P166" s="83">
        <f t="shared" si="105"/>
        <v>0</v>
      </c>
      <c r="Q166" s="108"/>
      <c r="R166" s="80"/>
      <c r="S166" s="81">
        <f t="shared" si="106"/>
        <v>0</v>
      </c>
      <c r="T166" s="82"/>
      <c r="U166" s="83">
        <f t="shared" si="107"/>
        <v>0</v>
      </c>
      <c r="V166" s="83">
        <f t="shared" si="108"/>
        <v>0</v>
      </c>
      <c r="W166" s="109"/>
      <c r="X166" s="80"/>
      <c r="Y166" s="81">
        <f t="shared" si="109"/>
        <v>0</v>
      </c>
      <c r="Z166" s="82"/>
      <c r="AA166" s="83">
        <f t="shared" si="110"/>
        <v>0</v>
      </c>
      <c r="AB166" s="83">
        <f t="shared" si="111"/>
        <v>0</v>
      </c>
      <c r="AC166" s="109"/>
      <c r="AD166" s="85" t="e">
        <f t="shared" si="112"/>
        <v>#DIV/0!</v>
      </c>
      <c r="AE166" s="86"/>
      <c r="AF166" s="87"/>
      <c r="AG166" s="88"/>
      <c r="AH166" s="114"/>
      <c r="AI166" s="86"/>
      <c r="AJ166" s="87"/>
      <c r="AK166" s="88"/>
      <c r="AL166" s="114"/>
      <c r="AM166" s="86">
        <v>149243.69747899161</v>
      </c>
      <c r="AN166" s="87">
        <f t="shared" si="132"/>
        <v>28356.302521008405</v>
      </c>
      <c r="AO166" s="90">
        <f t="shared" si="133"/>
        <v>177600.00000000003</v>
      </c>
      <c r="AP166" s="91" t="s">
        <v>570</v>
      </c>
      <c r="AQ166" s="86"/>
      <c r="AR166" s="87"/>
      <c r="AS166" s="90"/>
      <c r="AT166" s="91" t="s">
        <v>512</v>
      </c>
      <c r="AU166" s="86"/>
      <c r="AV166" s="87"/>
      <c r="AW166" s="90"/>
      <c r="AX166" s="197"/>
      <c r="AY166" s="38"/>
      <c r="AZ166" s="92"/>
      <c r="BA166" s="29"/>
      <c r="BB166" s="99"/>
      <c r="BC166" s="93"/>
      <c r="BD166" s="93"/>
      <c r="BE166" s="93"/>
      <c r="BF166" s="93"/>
      <c r="BG166" s="93"/>
      <c r="BH166" s="93">
        <f t="shared" si="134"/>
        <v>149243.69747899161</v>
      </c>
      <c r="BI166" s="93"/>
      <c r="BJ166" s="93"/>
      <c r="BK166" s="94">
        <f t="shared" si="113"/>
        <v>1</v>
      </c>
      <c r="BM166" s="95">
        <f t="shared" si="114"/>
        <v>149243.69747899161</v>
      </c>
      <c r="BN166" s="96">
        <f t="shared" si="115"/>
        <v>149243.69747899161</v>
      </c>
      <c r="BO166" s="248">
        <f t="shared" si="131"/>
        <v>149243.69747899161</v>
      </c>
      <c r="BP166" s="183">
        <f t="shared" si="116"/>
        <v>149243.69747899161</v>
      </c>
      <c r="BQ166" s="184">
        <f t="shared" si="117"/>
        <v>0</v>
      </c>
      <c r="BR166" s="232">
        <f t="shared" si="118"/>
        <v>0</v>
      </c>
      <c r="BS166" s="184"/>
      <c r="BT166" s="97"/>
      <c r="BU166" s="171">
        <f t="shared" si="121"/>
        <v>149243.69747899161</v>
      </c>
      <c r="BV166" s="175">
        <f t="shared" si="119"/>
        <v>28356</v>
      </c>
      <c r="BW166" s="176">
        <f t="shared" si="120"/>
        <v>177599.69747899161</v>
      </c>
    </row>
    <row r="167" spans="1:75" s="35" customFormat="1" ht="102.75" customHeight="1" x14ac:dyDescent="0.3">
      <c r="A167" s="214">
        <v>238</v>
      </c>
      <c r="B167" s="104" t="s">
        <v>571</v>
      </c>
      <c r="C167" s="217" t="s">
        <v>370</v>
      </c>
      <c r="D167" s="206"/>
      <c r="E167" s="74"/>
      <c r="F167" s="75"/>
      <c r="G167" s="74"/>
      <c r="H167" s="76"/>
      <c r="I167" s="105"/>
      <c r="J167" s="106"/>
      <c r="K167" s="107"/>
      <c r="L167" s="80"/>
      <c r="M167" s="81">
        <f t="shared" si="103"/>
        <v>0</v>
      </c>
      <c r="N167" s="82"/>
      <c r="O167" s="83">
        <f t="shared" si="104"/>
        <v>0</v>
      </c>
      <c r="P167" s="83">
        <f t="shared" si="105"/>
        <v>0</v>
      </c>
      <c r="Q167" s="108"/>
      <c r="R167" s="80"/>
      <c r="S167" s="81">
        <f t="shared" si="106"/>
        <v>0</v>
      </c>
      <c r="T167" s="82"/>
      <c r="U167" s="83">
        <f t="shared" si="107"/>
        <v>0</v>
      </c>
      <c r="V167" s="83">
        <f t="shared" si="108"/>
        <v>0</v>
      </c>
      <c r="W167" s="109"/>
      <c r="X167" s="80"/>
      <c r="Y167" s="81">
        <f t="shared" si="109"/>
        <v>0</v>
      </c>
      <c r="Z167" s="82"/>
      <c r="AA167" s="83">
        <f t="shared" si="110"/>
        <v>0</v>
      </c>
      <c r="AB167" s="83">
        <f t="shared" si="111"/>
        <v>0</v>
      </c>
      <c r="AC167" s="109"/>
      <c r="AD167" s="85" t="e">
        <f t="shared" si="112"/>
        <v>#DIV/0!</v>
      </c>
      <c r="AE167" s="86"/>
      <c r="AF167" s="87"/>
      <c r="AG167" s="88"/>
      <c r="AH167" s="114"/>
      <c r="AI167" s="86"/>
      <c r="AJ167" s="87"/>
      <c r="AK167" s="88"/>
      <c r="AL167" s="114"/>
      <c r="AM167" s="86">
        <v>19928.571428571431</v>
      </c>
      <c r="AN167" s="87">
        <f t="shared" si="132"/>
        <v>3786.428571428572</v>
      </c>
      <c r="AO167" s="90">
        <f t="shared" si="133"/>
        <v>23715.000000000004</v>
      </c>
      <c r="AP167" s="91" t="s">
        <v>572</v>
      </c>
      <c r="AQ167" s="113"/>
      <c r="AR167" s="111"/>
      <c r="AS167" s="112">
        <v>34900</v>
      </c>
      <c r="AT167" s="91" t="s">
        <v>573</v>
      </c>
      <c r="AU167" s="86"/>
      <c r="AV167" s="87"/>
      <c r="AW167" s="90"/>
      <c r="AX167" s="197"/>
      <c r="AY167" s="38"/>
      <c r="AZ167" s="92"/>
      <c r="BA167" s="29"/>
      <c r="BB167" s="99"/>
      <c r="BC167" s="93"/>
      <c r="BD167" s="93"/>
      <c r="BE167" s="93"/>
      <c r="BF167" s="93"/>
      <c r="BG167" s="93"/>
      <c r="BH167" s="93">
        <f t="shared" si="134"/>
        <v>19928.571428571431</v>
      </c>
      <c r="BI167" s="93"/>
      <c r="BJ167" s="93"/>
      <c r="BK167" s="94">
        <f t="shared" si="113"/>
        <v>1</v>
      </c>
      <c r="BM167" s="95">
        <f t="shared" si="114"/>
        <v>19928.571428571431</v>
      </c>
      <c r="BN167" s="96">
        <f t="shared" si="115"/>
        <v>19928.571428571431</v>
      </c>
      <c r="BO167" s="248">
        <f t="shared" si="131"/>
        <v>19928.571428571431</v>
      </c>
      <c r="BP167" s="183">
        <f t="shared" si="116"/>
        <v>19928.571428571431</v>
      </c>
      <c r="BQ167" s="184">
        <f t="shared" si="117"/>
        <v>0</v>
      </c>
      <c r="BR167" s="232">
        <f t="shared" si="118"/>
        <v>0</v>
      </c>
      <c r="BS167" s="184"/>
      <c r="BT167" s="97"/>
      <c r="BU167" s="171">
        <f t="shared" si="121"/>
        <v>19928.571428571431</v>
      </c>
      <c r="BV167" s="175">
        <f t="shared" si="119"/>
        <v>3786</v>
      </c>
      <c r="BW167" s="176">
        <f t="shared" si="120"/>
        <v>23714.571428571431</v>
      </c>
    </row>
    <row r="168" spans="1:75" s="35" customFormat="1" ht="84.95" customHeight="1" x14ac:dyDescent="0.3">
      <c r="A168" s="214">
        <v>239</v>
      </c>
      <c r="B168" s="104" t="s">
        <v>574</v>
      </c>
      <c r="C168" s="217" t="s">
        <v>18</v>
      </c>
      <c r="D168" s="206"/>
      <c r="E168" s="74"/>
      <c r="F168" s="75"/>
      <c r="G168" s="74"/>
      <c r="H168" s="76"/>
      <c r="I168" s="105"/>
      <c r="J168" s="106"/>
      <c r="K168" s="107"/>
      <c r="L168" s="80"/>
      <c r="M168" s="81">
        <f t="shared" ref="M168:M199" si="135">+L168*0.0562</f>
        <v>0</v>
      </c>
      <c r="N168" s="82"/>
      <c r="O168" s="83">
        <f t="shared" ref="O168:O199" si="136">+N168*0.19</f>
        <v>0</v>
      </c>
      <c r="P168" s="83">
        <f t="shared" ref="P168:P199" si="137">+N168+O168</f>
        <v>0</v>
      </c>
      <c r="Q168" s="108"/>
      <c r="R168" s="80"/>
      <c r="S168" s="81">
        <f t="shared" ref="S168:S199" si="138">+R168*0.0562</f>
        <v>0</v>
      </c>
      <c r="T168" s="82"/>
      <c r="U168" s="83">
        <f t="shared" ref="U168:U199" si="139">+T168*0.19</f>
        <v>0</v>
      </c>
      <c r="V168" s="83">
        <f t="shared" ref="V168:V199" si="140">+T168+U168</f>
        <v>0</v>
      </c>
      <c r="W168" s="109"/>
      <c r="X168" s="80"/>
      <c r="Y168" s="81">
        <f t="shared" ref="Y168:Y199" si="141">+X168*0.0562</f>
        <v>0</v>
      </c>
      <c r="Z168" s="82"/>
      <c r="AA168" s="83">
        <f t="shared" ref="AA168:AA199" si="142">+Z168*0.19</f>
        <v>0</v>
      </c>
      <c r="AB168" s="83">
        <f t="shared" ref="AB168:AB199" si="143">+AA168+Z168</f>
        <v>0</v>
      </c>
      <c r="AC168" s="109"/>
      <c r="AD168" s="85" t="e">
        <f t="shared" si="112"/>
        <v>#DIV/0!</v>
      </c>
      <c r="AE168" s="86"/>
      <c r="AF168" s="87"/>
      <c r="AG168" s="88"/>
      <c r="AH168" s="114"/>
      <c r="AI168" s="86"/>
      <c r="AJ168" s="87"/>
      <c r="AK168" s="88"/>
      <c r="AL168" s="114"/>
      <c r="AM168" s="86">
        <v>34369.747899159665</v>
      </c>
      <c r="AN168" s="87">
        <f t="shared" si="132"/>
        <v>6530.2521008403364</v>
      </c>
      <c r="AO168" s="90">
        <f t="shared" si="133"/>
        <v>40900</v>
      </c>
      <c r="AP168" s="91" t="s">
        <v>575</v>
      </c>
      <c r="AQ168" s="86"/>
      <c r="AR168" s="87"/>
      <c r="AS168" s="90"/>
      <c r="AT168" s="91" t="s">
        <v>512</v>
      </c>
      <c r="AU168" s="86"/>
      <c r="AV168" s="87"/>
      <c r="AW168" s="90"/>
      <c r="AX168" s="197"/>
      <c r="AY168" s="38"/>
      <c r="AZ168" s="92"/>
      <c r="BA168" s="29"/>
      <c r="BB168" s="99"/>
      <c r="BC168" s="93"/>
      <c r="BD168" s="93"/>
      <c r="BE168" s="93"/>
      <c r="BF168" s="93"/>
      <c r="BG168" s="93"/>
      <c r="BH168" s="93">
        <f t="shared" si="134"/>
        <v>34369.747899159665</v>
      </c>
      <c r="BI168" s="93"/>
      <c r="BJ168" s="93"/>
      <c r="BK168" s="94">
        <f t="shared" si="113"/>
        <v>1</v>
      </c>
      <c r="BM168" s="95">
        <f t="shared" si="114"/>
        <v>34369.747899159665</v>
      </c>
      <c r="BN168" s="96">
        <f t="shared" si="115"/>
        <v>34369.747899159665</v>
      </c>
      <c r="BO168" s="248">
        <f t="shared" si="131"/>
        <v>34369.747899159665</v>
      </c>
      <c r="BP168" s="183">
        <f t="shared" si="116"/>
        <v>34369.747899159665</v>
      </c>
      <c r="BQ168" s="184">
        <f t="shared" si="117"/>
        <v>0</v>
      </c>
      <c r="BR168" s="232">
        <f t="shared" si="118"/>
        <v>0</v>
      </c>
      <c r="BS168" s="184"/>
      <c r="BT168" s="97"/>
      <c r="BU168" s="171">
        <f t="shared" si="121"/>
        <v>34369.747899159665</v>
      </c>
      <c r="BV168" s="175">
        <f t="shared" si="119"/>
        <v>6530</v>
      </c>
      <c r="BW168" s="176">
        <f t="shared" si="120"/>
        <v>40899.747899159665</v>
      </c>
    </row>
    <row r="169" spans="1:75" s="35" customFormat="1" ht="84.95" customHeight="1" x14ac:dyDescent="0.3">
      <c r="A169" s="214">
        <v>240</v>
      </c>
      <c r="B169" s="104" t="s">
        <v>576</v>
      </c>
      <c r="C169" s="217" t="s">
        <v>18</v>
      </c>
      <c r="D169" s="206"/>
      <c r="E169" s="74"/>
      <c r="F169" s="75"/>
      <c r="G169" s="74"/>
      <c r="H169" s="76"/>
      <c r="I169" s="105"/>
      <c r="J169" s="106"/>
      <c r="K169" s="107"/>
      <c r="L169" s="80"/>
      <c r="M169" s="81">
        <f t="shared" si="135"/>
        <v>0</v>
      </c>
      <c r="N169" s="82"/>
      <c r="O169" s="83">
        <f t="shared" si="136"/>
        <v>0</v>
      </c>
      <c r="P169" s="83">
        <f t="shared" si="137"/>
        <v>0</v>
      </c>
      <c r="Q169" s="108"/>
      <c r="R169" s="80"/>
      <c r="S169" s="81">
        <f t="shared" si="138"/>
        <v>0</v>
      </c>
      <c r="T169" s="82"/>
      <c r="U169" s="83">
        <f t="shared" si="139"/>
        <v>0</v>
      </c>
      <c r="V169" s="83">
        <f t="shared" si="140"/>
        <v>0</v>
      </c>
      <c r="W169" s="109"/>
      <c r="X169" s="80"/>
      <c r="Y169" s="81">
        <f t="shared" si="141"/>
        <v>0</v>
      </c>
      <c r="Z169" s="82"/>
      <c r="AA169" s="83">
        <f t="shared" si="142"/>
        <v>0</v>
      </c>
      <c r="AB169" s="83">
        <f t="shared" si="143"/>
        <v>0</v>
      </c>
      <c r="AC169" s="109"/>
      <c r="AD169" s="85" t="e">
        <f t="shared" si="112"/>
        <v>#DIV/0!</v>
      </c>
      <c r="AE169" s="86"/>
      <c r="AF169" s="87"/>
      <c r="AG169" s="88"/>
      <c r="AH169" s="114"/>
      <c r="AI169" s="86"/>
      <c r="AJ169" s="87"/>
      <c r="AK169" s="88"/>
      <c r="AL169" s="114"/>
      <c r="AM169" s="86">
        <v>36050.420168067227</v>
      </c>
      <c r="AN169" s="87">
        <f t="shared" si="132"/>
        <v>6849.5798319327732</v>
      </c>
      <c r="AO169" s="90">
        <f t="shared" si="133"/>
        <v>42900</v>
      </c>
      <c r="AP169" s="91" t="s">
        <v>577</v>
      </c>
      <c r="AQ169" s="86"/>
      <c r="AR169" s="87"/>
      <c r="AS169" s="90"/>
      <c r="AT169" s="91" t="s">
        <v>512</v>
      </c>
      <c r="AU169" s="86"/>
      <c r="AV169" s="87"/>
      <c r="AW169" s="90"/>
      <c r="AX169" s="197"/>
      <c r="AY169" s="38"/>
      <c r="AZ169" s="92"/>
      <c r="BA169" s="29"/>
      <c r="BB169" s="99"/>
      <c r="BC169" s="93"/>
      <c r="BD169" s="93"/>
      <c r="BE169" s="93"/>
      <c r="BF169" s="93"/>
      <c r="BG169" s="93"/>
      <c r="BH169" s="93">
        <f t="shared" si="134"/>
        <v>36050.420168067227</v>
      </c>
      <c r="BI169" s="93"/>
      <c r="BJ169" s="93"/>
      <c r="BK169" s="94">
        <f t="shared" si="113"/>
        <v>1</v>
      </c>
      <c r="BM169" s="95">
        <f t="shared" si="114"/>
        <v>36050.420168067227</v>
      </c>
      <c r="BN169" s="96">
        <f t="shared" si="115"/>
        <v>36050.420168067227</v>
      </c>
      <c r="BO169" s="248">
        <f t="shared" si="131"/>
        <v>36050.420168067227</v>
      </c>
      <c r="BP169" s="183">
        <f t="shared" si="116"/>
        <v>36050.420168067227</v>
      </c>
      <c r="BQ169" s="184">
        <f t="shared" si="117"/>
        <v>0</v>
      </c>
      <c r="BR169" s="232">
        <f t="shared" si="118"/>
        <v>0</v>
      </c>
      <c r="BS169" s="184"/>
      <c r="BT169" s="97"/>
      <c r="BU169" s="171">
        <f t="shared" si="121"/>
        <v>36050.420168067227</v>
      </c>
      <c r="BV169" s="175">
        <f t="shared" si="119"/>
        <v>6850</v>
      </c>
      <c r="BW169" s="176">
        <f t="shared" si="120"/>
        <v>42900.420168067227</v>
      </c>
    </row>
    <row r="170" spans="1:75" s="35" customFormat="1" ht="84.95" customHeight="1" x14ac:dyDescent="0.3">
      <c r="A170" s="214">
        <v>241</v>
      </c>
      <c r="B170" s="104" t="s">
        <v>578</v>
      </c>
      <c r="C170" s="217" t="s">
        <v>18</v>
      </c>
      <c r="D170" s="206"/>
      <c r="E170" s="74"/>
      <c r="F170" s="75"/>
      <c r="G170" s="74"/>
      <c r="H170" s="76"/>
      <c r="I170" s="105"/>
      <c r="J170" s="106"/>
      <c r="K170" s="107"/>
      <c r="L170" s="80"/>
      <c r="M170" s="81">
        <f t="shared" si="135"/>
        <v>0</v>
      </c>
      <c r="N170" s="82"/>
      <c r="O170" s="83">
        <f t="shared" si="136"/>
        <v>0</v>
      </c>
      <c r="P170" s="83">
        <f t="shared" si="137"/>
        <v>0</v>
      </c>
      <c r="Q170" s="108"/>
      <c r="R170" s="80"/>
      <c r="S170" s="81">
        <f t="shared" si="138"/>
        <v>0</v>
      </c>
      <c r="T170" s="82"/>
      <c r="U170" s="83">
        <f t="shared" si="139"/>
        <v>0</v>
      </c>
      <c r="V170" s="83">
        <f t="shared" si="140"/>
        <v>0</v>
      </c>
      <c r="W170" s="109"/>
      <c r="X170" s="80"/>
      <c r="Y170" s="81">
        <f t="shared" si="141"/>
        <v>0</v>
      </c>
      <c r="Z170" s="82"/>
      <c r="AA170" s="83">
        <f t="shared" si="142"/>
        <v>0</v>
      </c>
      <c r="AB170" s="83">
        <f t="shared" si="143"/>
        <v>0</v>
      </c>
      <c r="AC170" s="109"/>
      <c r="AD170" s="85" t="e">
        <f t="shared" si="112"/>
        <v>#DIV/0!</v>
      </c>
      <c r="AE170" s="86"/>
      <c r="AF170" s="87"/>
      <c r="AG170" s="88"/>
      <c r="AH170" s="114"/>
      <c r="AI170" s="86"/>
      <c r="AJ170" s="87"/>
      <c r="AK170" s="88"/>
      <c r="AL170" s="114"/>
      <c r="AM170" s="86">
        <v>25966.386554621851</v>
      </c>
      <c r="AN170" s="87">
        <f t="shared" si="132"/>
        <v>4933.6134453781515</v>
      </c>
      <c r="AO170" s="90">
        <f t="shared" si="133"/>
        <v>30900.000000000004</v>
      </c>
      <c r="AP170" s="91" t="s">
        <v>579</v>
      </c>
      <c r="AQ170" s="113"/>
      <c r="AR170" s="111"/>
      <c r="AS170" s="112">
        <v>29900</v>
      </c>
      <c r="AT170" s="91" t="s">
        <v>580</v>
      </c>
      <c r="AU170" s="86"/>
      <c r="AV170" s="87"/>
      <c r="AW170" s="90"/>
      <c r="AX170" s="197"/>
      <c r="AY170" s="38"/>
      <c r="AZ170" s="92"/>
      <c r="BA170" s="29"/>
      <c r="BB170" s="99"/>
      <c r="BC170" s="93"/>
      <c r="BD170" s="93"/>
      <c r="BE170" s="93"/>
      <c r="BF170" s="93"/>
      <c r="BG170" s="93"/>
      <c r="BH170" s="93">
        <f t="shared" si="134"/>
        <v>25966.386554621851</v>
      </c>
      <c r="BI170" s="93"/>
      <c r="BJ170" s="93"/>
      <c r="BK170" s="94">
        <f t="shared" si="113"/>
        <v>1</v>
      </c>
      <c r="BM170" s="95">
        <f t="shared" si="114"/>
        <v>25966.386554621851</v>
      </c>
      <c r="BN170" s="96">
        <f t="shared" si="115"/>
        <v>25966.386554621851</v>
      </c>
      <c r="BO170" s="248">
        <f t="shared" si="131"/>
        <v>25966.386554621851</v>
      </c>
      <c r="BP170" s="183">
        <f t="shared" si="116"/>
        <v>25966.386554621851</v>
      </c>
      <c r="BQ170" s="184">
        <f t="shared" si="117"/>
        <v>0</v>
      </c>
      <c r="BR170" s="232">
        <f t="shared" si="118"/>
        <v>0</v>
      </c>
      <c r="BS170" s="184"/>
      <c r="BT170" s="97"/>
      <c r="BU170" s="171">
        <f t="shared" si="121"/>
        <v>25966.386554621851</v>
      </c>
      <c r="BV170" s="175">
        <f t="shared" si="119"/>
        <v>4934</v>
      </c>
      <c r="BW170" s="176">
        <f t="shared" si="120"/>
        <v>30900.386554621851</v>
      </c>
    </row>
    <row r="171" spans="1:75" s="35" customFormat="1" ht="84.95" customHeight="1" x14ac:dyDescent="0.3">
      <c r="A171" s="214">
        <v>242</v>
      </c>
      <c r="B171" s="104" t="s">
        <v>581</v>
      </c>
      <c r="C171" s="217" t="s">
        <v>18</v>
      </c>
      <c r="D171" s="206"/>
      <c r="E171" s="74"/>
      <c r="F171" s="75"/>
      <c r="G171" s="74"/>
      <c r="H171" s="76"/>
      <c r="I171" s="105"/>
      <c r="J171" s="106"/>
      <c r="K171" s="107"/>
      <c r="L171" s="80"/>
      <c r="M171" s="81">
        <f t="shared" si="135"/>
        <v>0</v>
      </c>
      <c r="N171" s="82"/>
      <c r="O171" s="83">
        <f t="shared" si="136"/>
        <v>0</v>
      </c>
      <c r="P171" s="83">
        <f t="shared" si="137"/>
        <v>0</v>
      </c>
      <c r="Q171" s="108"/>
      <c r="R171" s="80"/>
      <c r="S171" s="81">
        <f t="shared" si="138"/>
        <v>0</v>
      </c>
      <c r="T171" s="82"/>
      <c r="U171" s="83">
        <f t="shared" si="139"/>
        <v>0</v>
      </c>
      <c r="V171" s="83">
        <f t="shared" si="140"/>
        <v>0</v>
      </c>
      <c r="W171" s="109"/>
      <c r="X171" s="80"/>
      <c r="Y171" s="81">
        <f t="shared" si="141"/>
        <v>0</v>
      </c>
      <c r="Z171" s="82"/>
      <c r="AA171" s="83">
        <f t="shared" si="142"/>
        <v>0</v>
      </c>
      <c r="AB171" s="83">
        <f t="shared" si="143"/>
        <v>0</v>
      </c>
      <c r="AC171" s="109"/>
      <c r="AD171" s="85" t="e">
        <f t="shared" si="112"/>
        <v>#DIV/0!</v>
      </c>
      <c r="AE171" s="86"/>
      <c r="AF171" s="87"/>
      <c r="AG171" s="88"/>
      <c r="AH171" s="114"/>
      <c r="AI171" s="86"/>
      <c r="AJ171" s="87"/>
      <c r="AK171" s="88"/>
      <c r="AL171" s="114"/>
      <c r="AM171" s="86">
        <v>7478.9915966386561</v>
      </c>
      <c r="AN171" s="87">
        <f t="shared" si="132"/>
        <v>1421.0084033613448</v>
      </c>
      <c r="AO171" s="90">
        <f t="shared" si="133"/>
        <v>8900</v>
      </c>
      <c r="AP171" s="91" t="s">
        <v>582</v>
      </c>
      <c r="AQ171" s="113"/>
      <c r="AR171" s="111"/>
      <c r="AS171" s="112">
        <v>11900</v>
      </c>
      <c r="AT171" s="91" t="s">
        <v>583</v>
      </c>
      <c r="AU171" s="86"/>
      <c r="AV171" s="87"/>
      <c r="AW171" s="90"/>
      <c r="AX171" s="197"/>
      <c r="AY171" s="38"/>
      <c r="AZ171" s="92"/>
      <c r="BA171" s="29"/>
      <c r="BB171" s="99"/>
      <c r="BC171" s="93"/>
      <c r="BD171" s="93"/>
      <c r="BE171" s="93"/>
      <c r="BF171" s="93"/>
      <c r="BG171" s="93"/>
      <c r="BH171" s="93">
        <f t="shared" si="134"/>
        <v>7478.9915966386561</v>
      </c>
      <c r="BI171" s="93"/>
      <c r="BJ171" s="93"/>
      <c r="BK171" s="94">
        <f t="shared" si="113"/>
        <v>1</v>
      </c>
      <c r="BM171" s="95">
        <f t="shared" si="114"/>
        <v>7478.9915966386561</v>
      </c>
      <c r="BN171" s="96">
        <f t="shared" si="115"/>
        <v>7478.9915966386561</v>
      </c>
      <c r="BO171" s="248">
        <f t="shared" si="131"/>
        <v>7478.9915966386561</v>
      </c>
      <c r="BP171" s="183">
        <f t="shared" si="116"/>
        <v>7478.9915966386561</v>
      </c>
      <c r="BQ171" s="184">
        <f t="shared" si="117"/>
        <v>0</v>
      </c>
      <c r="BR171" s="232">
        <f t="shared" si="118"/>
        <v>0</v>
      </c>
      <c r="BS171" s="184"/>
      <c r="BT171" s="97"/>
      <c r="BU171" s="171">
        <f t="shared" si="121"/>
        <v>7478.9915966386561</v>
      </c>
      <c r="BV171" s="175">
        <f t="shared" si="119"/>
        <v>1421</v>
      </c>
      <c r="BW171" s="176">
        <f t="shared" si="120"/>
        <v>8899.9915966386561</v>
      </c>
    </row>
    <row r="172" spans="1:75" s="35" customFormat="1" ht="84.95" customHeight="1" x14ac:dyDescent="0.3">
      <c r="A172" s="214">
        <v>243</v>
      </c>
      <c r="B172" s="104" t="s">
        <v>584</v>
      </c>
      <c r="C172" s="217" t="s">
        <v>18</v>
      </c>
      <c r="D172" s="206"/>
      <c r="E172" s="74"/>
      <c r="F172" s="75"/>
      <c r="G172" s="74"/>
      <c r="H172" s="76"/>
      <c r="I172" s="105"/>
      <c r="J172" s="106"/>
      <c r="K172" s="107"/>
      <c r="L172" s="80"/>
      <c r="M172" s="81">
        <f t="shared" si="135"/>
        <v>0</v>
      </c>
      <c r="N172" s="82"/>
      <c r="O172" s="83">
        <f t="shared" si="136"/>
        <v>0</v>
      </c>
      <c r="P172" s="83">
        <f t="shared" si="137"/>
        <v>0</v>
      </c>
      <c r="Q172" s="108"/>
      <c r="R172" s="80"/>
      <c r="S172" s="81">
        <f t="shared" si="138"/>
        <v>0</v>
      </c>
      <c r="T172" s="82"/>
      <c r="U172" s="83">
        <f t="shared" si="139"/>
        <v>0</v>
      </c>
      <c r="V172" s="83">
        <f t="shared" si="140"/>
        <v>0</v>
      </c>
      <c r="W172" s="109"/>
      <c r="X172" s="80"/>
      <c r="Y172" s="81">
        <f t="shared" si="141"/>
        <v>0</v>
      </c>
      <c r="Z172" s="82"/>
      <c r="AA172" s="83">
        <f t="shared" si="142"/>
        <v>0</v>
      </c>
      <c r="AB172" s="83">
        <f t="shared" si="143"/>
        <v>0</v>
      </c>
      <c r="AC172" s="109"/>
      <c r="AD172" s="85" t="e">
        <f t="shared" si="112"/>
        <v>#DIV/0!</v>
      </c>
      <c r="AE172" s="86"/>
      <c r="AF172" s="87"/>
      <c r="AG172" s="88"/>
      <c r="AH172" s="114"/>
      <c r="AI172" s="86"/>
      <c r="AJ172" s="87"/>
      <c r="AK172" s="88"/>
      <c r="AL172" s="114"/>
      <c r="AM172" s="86">
        <v>15042.01680672269</v>
      </c>
      <c r="AN172" s="87">
        <f t="shared" si="132"/>
        <v>2857.9831932773109</v>
      </c>
      <c r="AO172" s="90">
        <f t="shared" si="133"/>
        <v>17900</v>
      </c>
      <c r="AP172" s="91" t="s">
        <v>585</v>
      </c>
      <c r="AQ172" s="86"/>
      <c r="AR172" s="87"/>
      <c r="AS172" s="90"/>
      <c r="AT172" s="91" t="s">
        <v>512</v>
      </c>
      <c r="AU172" s="86"/>
      <c r="AV172" s="87"/>
      <c r="AW172" s="90"/>
      <c r="AX172" s="197"/>
      <c r="AY172" s="38"/>
      <c r="AZ172" s="92"/>
      <c r="BA172" s="29"/>
      <c r="BB172" s="99"/>
      <c r="BC172" s="93"/>
      <c r="BD172" s="93"/>
      <c r="BE172" s="93"/>
      <c r="BF172" s="93"/>
      <c r="BG172" s="93"/>
      <c r="BH172" s="93">
        <f t="shared" si="134"/>
        <v>15042.01680672269</v>
      </c>
      <c r="BI172" s="93"/>
      <c r="BJ172" s="93"/>
      <c r="BK172" s="94">
        <f t="shared" si="113"/>
        <v>1</v>
      </c>
      <c r="BM172" s="95">
        <f t="shared" si="114"/>
        <v>15042.01680672269</v>
      </c>
      <c r="BN172" s="96">
        <f t="shared" si="115"/>
        <v>15042.01680672269</v>
      </c>
      <c r="BO172" s="248">
        <f t="shared" si="131"/>
        <v>15042.01680672269</v>
      </c>
      <c r="BP172" s="183">
        <f t="shared" si="116"/>
        <v>15042.01680672269</v>
      </c>
      <c r="BQ172" s="184">
        <f t="shared" si="117"/>
        <v>0</v>
      </c>
      <c r="BR172" s="232">
        <f t="shared" si="118"/>
        <v>0</v>
      </c>
      <c r="BS172" s="184"/>
      <c r="BT172" s="97"/>
      <c r="BU172" s="171">
        <f t="shared" si="121"/>
        <v>15042.01680672269</v>
      </c>
      <c r="BV172" s="175">
        <f t="shared" si="119"/>
        <v>2858</v>
      </c>
      <c r="BW172" s="176">
        <f t="shared" si="120"/>
        <v>17900.016806722691</v>
      </c>
    </row>
    <row r="173" spans="1:75" s="35" customFormat="1" ht="84.95" customHeight="1" x14ac:dyDescent="0.3">
      <c r="A173" s="214">
        <v>244</v>
      </c>
      <c r="B173" s="104" t="s">
        <v>586</v>
      </c>
      <c r="C173" s="217" t="s">
        <v>18</v>
      </c>
      <c r="D173" s="206">
        <v>30611</v>
      </c>
      <c r="E173" s="74">
        <f>+D173*0.0562</f>
        <v>1720.3381999999999</v>
      </c>
      <c r="F173" s="75">
        <f>+E173+D173</f>
        <v>32331.338199999998</v>
      </c>
      <c r="G173" s="74">
        <f>+F173*0.19</f>
        <v>6142.9542579999998</v>
      </c>
      <c r="H173" s="76">
        <f>+G173+F173</f>
        <v>38474.292457999996</v>
      </c>
      <c r="I173" s="105"/>
      <c r="J173" s="106"/>
      <c r="K173" s="107"/>
      <c r="L173" s="80"/>
      <c r="M173" s="81">
        <f t="shared" si="135"/>
        <v>0</v>
      </c>
      <c r="N173" s="82"/>
      <c r="O173" s="83">
        <f t="shared" si="136"/>
        <v>0</v>
      </c>
      <c r="P173" s="83">
        <f t="shared" si="137"/>
        <v>0</v>
      </c>
      <c r="Q173" s="108"/>
      <c r="R173" s="80"/>
      <c r="S173" s="81">
        <f t="shared" si="138"/>
        <v>0</v>
      </c>
      <c r="T173" s="82"/>
      <c r="U173" s="83">
        <f t="shared" si="139"/>
        <v>0</v>
      </c>
      <c r="V173" s="83">
        <f t="shared" si="140"/>
        <v>0</v>
      </c>
      <c r="W173" s="109"/>
      <c r="X173" s="80"/>
      <c r="Y173" s="81">
        <f t="shared" si="141"/>
        <v>0</v>
      </c>
      <c r="Z173" s="82"/>
      <c r="AA173" s="83">
        <f t="shared" si="142"/>
        <v>0</v>
      </c>
      <c r="AB173" s="83">
        <f t="shared" si="143"/>
        <v>0</v>
      </c>
      <c r="AC173" s="109"/>
      <c r="AD173" s="85" t="e">
        <f t="shared" si="112"/>
        <v>#DIV/0!</v>
      </c>
      <c r="AE173" s="86"/>
      <c r="AF173" s="87"/>
      <c r="AG173" s="88"/>
      <c r="AH173" s="114"/>
      <c r="AI173" s="86"/>
      <c r="AJ173" s="87"/>
      <c r="AK173" s="88"/>
      <c r="AL173" s="114"/>
      <c r="AM173" s="86"/>
      <c r="AN173" s="87"/>
      <c r="AO173" s="90"/>
      <c r="AP173" s="91"/>
      <c r="AQ173" s="86"/>
      <c r="AR173" s="87"/>
      <c r="AS173" s="90"/>
      <c r="AT173" s="91" t="s">
        <v>512</v>
      </c>
      <c r="AU173" s="86"/>
      <c r="AV173" s="87"/>
      <c r="AW173" s="90"/>
      <c r="AX173" s="197"/>
      <c r="AY173" s="38"/>
      <c r="AZ173" s="92"/>
      <c r="BA173" s="29"/>
      <c r="BB173" s="99">
        <f>+F173*1.09</f>
        <v>35241.158638000001</v>
      </c>
      <c r="BC173" s="93"/>
      <c r="BD173" s="93"/>
      <c r="BE173" s="93"/>
      <c r="BF173" s="93"/>
      <c r="BG173" s="93"/>
      <c r="BH173" s="93"/>
      <c r="BI173" s="93"/>
      <c r="BJ173" s="93"/>
      <c r="BK173" s="94">
        <f t="shared" si="113"/>
        <v>1</v>
      </c>
      <c r="BM173" s="95">
        <f t="shared" si="114"/>
        <v>35241.158638000001</v>
      </c>
      <c r="BN173" s="96">
        <f t="shared" si="115"/>
        <v>35241.158638000001</v>
      </c>
      <c r="BO173" s="248">
        <f t="shared" si="131"/>
        <v>35241.158638000001</v>
      </c>
      <c r="BP173" s="183">
        <f t="shared" si="116"/>
        <v>35241.158638000001</v>
      </c>
      <c r="BQ173" s="184">
        <f t="shared" si="117"/>
        <v>0</v>
      </c>
      <c r="BR173" s="232">
        <f t="shared" si="118"/>
        <v>0</v>
      </c>
      <c r="BS173" s="184"/>
      <c r="BT173" s="97"/>
      <c r="BU173" s="171">
        <f t="shared" si="121"/>
        <v>35241.158638000001</v>
      </c>
      <c r="BV173" s="175">
        <f t="shared" si="119"/>
        <v>6696</v>
      </c>
      <c r="BW173" s="176">
        <f t="shared" si="120"/>
        <v>41937.158638000001</v>
      </c>
    </row>
    <row r="174" spans="1:75" s="35" customFormat="1" ht="84.95" customHeight="1" x14ac:dyDescent="0.3">
      <c r="A174" s="214">
        <v>245</v>
      </c>
      <c r="B174" s="104" t="s">
        <v>587</v>
      </c>
      <c r="C174" s="217" t="s">
        <v>115</v>
      </c>
      <c r="D174" s="206"/>
      <c r="E174" s="74"/>
      <c r="F174" s="75"/>
      <c r="G174" s="74"/>
      <c r="H174" s="76"/>
      <c r="I174" s="105"/>
      <c r="J174" s="106"/>
      <c r="K174" s="107"/>
      <c r="L174" s="80"/>
      <c r="M174" s="81">
        <f t="shared" si="135"/>
        <v>0</v>
      </c>
      <c r="N174" s="82"/>
      <c r="O174" s="83">
        <f t="shared" si="136"/>
        <v>0</v>
      </c>
      <c r="P174" s="83">
        <f t="shared" si="137"/>
        <v>0</v>
      </c>
      <c r="Q174" s="108"/>
      <c r="R174" s="80"/>
      <c r="S174" s="81">
        <f t="shared" si="138"/>
        <v>0</v>
      </c>
      <c r="T174" s="82"/>
      <c r="U174" s="83">
        <f t="shared" si="139"/>
        <v>0</v>
      </c>
      <c r="V174" s="83">
        <f t="shared" si="140"/>
        <v>0</v>
      </c>
      <c r="W174" s="109"/>
      <c r="X174" s="80"/>
      <c r="Y174" s="81">
        <f t="shared" si="141"/>
        <v>0</v>
      </c>
      <c r="Z174" s="82"/>
      <c r="AA174" s="83">
        <f t="shared" si="142"/>
        <v>0</v>
      </c>
      <c r="AB174" s="83">
        <f t="shared" si="143"/>
        <v>0</v>
      </c>
      <c r="AC174" s="109"/>
      <c r="AD174" s="85" t="e">
        <f t="shared" si="112"/>
        <v>#DIV/0!</v>
      </c>
      <c r="AE174" s="86"/>
      <c r="AF174" s="87"/>
      <c r="AG174" s="88"/>
      <c r="AH174" s="114"/>
      <c r="AI174" s="86"/>
      <c r="AJ174" s="87"/>
      <c r="AK174" s="88"/>
      <c r="AL174" s="114"/>
      <c r="AM174" s="86">
        <v>28487.394957983193</v>
      </c>
      <c r="AN174" s="87">
        <f>+AM174*0.19</f>
        <v>5412.6050420168067</v>
      </c>
      <c r="AO174" s="90">
        <f>+AN174+AM174</f>
        <v>33900</v>
      </c>
      <c r="AP174" s="91" t="s">
        <v>588</v>
      </c>
      <c r="AQ174" s="86"/>
      <c r="AR174" s="87"/>
      <c r="AS174" s="90"/>
      <c r="AT174" s="91" t="s">
        <v>589</v>
      </c>
      <c r="AU174" s="86"/>
      <c r="AV174" s="87"/>
      <c r="AW174" s="90"/>
      <c r="AX174" s="197"/>
      <c r="AY174" s="38"/>
      <c r="AZ174" s="92"/>
      <c r="BA174" s="29"/>
      <c r="BB174" s="99"/>
      <c r="BC174" s="93"/>
      <c r="BD174" s="93"/>
      <c r="BE174" s="93"/>
      <c r="BF174" s="93"/>
      <c r="BG174" s="93"/>
      <c r="BH174" s="93">
        <f>+AM174</f>
        <v>28487.394957983193</v>
      </c>
      <c r="BI174" s="93"/>
      <c r="BJ174" s="93"/>
      <c r="BK174" s="94">
        <f t="shared" si="113"/>
        <v>1</v>
      </c>
      <c r="BM174" s="95">
        <f t="shared" si="114"/>
        <v>28487.394957983193</v>
      </c>
      <c r="BN174" s="96">
        <f t="shared" si="115"/>
        <v>28487.394957983193</v>
      </c>
      <c r="BO174" s="248">
        <f t="shared" si="131"/>
        <v>28487.394957983193</v>
      </c>
      <c r="BP174" s="183">
        <f t="shared" si="116"/>
        <v>28487.394957983193</v>
      </c>
      <c r="BQ174" s="184">
        <f t="shared" si="117"/>
        <v>0</v>
      </c>
      <c r="BR174" s="232">
        <f t="shared" si="118"/>
        <v>0</v>
      </c>
      <c r="BS174" s="184"/>
      <c r="BT174" s="97"/>
      <c r="BU174" s="171">
        <f t="shared" si="121"/>
        <v>28487.394957983193</v>
      </c>
      <c r="BV174" s="175">
        <f t="shared" si="119"/>
        <v>5413</v>
      </c>
      <c r="BW174" s="176">
        <f t="shared" si="120"/>
        <v>33900.394957983197</v>
      </c>
    </row>
    <row r="175" spans="1:75" s="35" customFormat="1" ht="84.95" customHeight="1" x14ac:dyDescent="0.3">
      <c r="A175" s="214">
        <v>246</v>
      </c>
      <c r="B175" s="104" t="s">
        <v>590</v>
      </c>
      <c r="C175" s="217" t="s">
        <v>359</v>
      </c>
      <c r="D175" s="206">
        <v>92289</v>
      </c>
      <c r="E175" s="74">
        <f>+D175*0.0562</f>
        <v>5186.6418000000003</v>
      </c>
      <c r="F175" s="75">
        <f>+E175+D175</f>
        <v>97475.641799999998</v>
      </c>
      <c r="G175" s="74">
        <f>+F175*0.19</f>
        <v>18520.371941999998</v>
      </c>
      <c r="H175" s="76">
        <f>+G175+F175</f>
        <v>115996.013742</v>
      </c>
      <c r="I175" s="105"/>
      <c r="J175" s="106"/>
      <c r="K175" s="107"/>
      <c r="L175" s="80"/>
      <c r="M175" s="81">
        <f t="shared" si="135"/>
        <v>0</v>
      </c>
      <c r="N175" s="82"/>
      <c r="O175" s="83">
        <f t="shared" si="136"/>
        <v>0</v>
      </c>
      <c r="P175" s="83">
        <f t="shared" si="137"/>
        <v>0</v>
      </c>
      <c r="Q175" s="108"/>
      <c r="R175" s="80"/>
      <c r="S175" s="81">
        <f t="shared" si="138"/>
        <v>0</v>
      </c>
      <c r="T175" s="82"/>
      <c r="U175" s="83">
        <f t="shared" si="139"/>
        <v>0</v>
      </c>
      <c r="V175" s="83">
        <f t="shared" si="140"/>
        <v>0</v>
      </c>
      <c r="W175" s="109"/>
      <c r="X175" s="80"/>
      <c r="Y175" s="81">
        <f t="shared" si="141"/>
        <v>0</v>
      </c>
      <c r="Z175" s="82"/>
      <c r="AA175" s="83">
        <f t="shared" si="142"/>
        <v>0</v>
      </c>
      <c r="AB175" s="83">
        <f t="shared" si="143"/>
        <v>0</v>
      </c>
      <c r="AC175" s="109"/>
      <c r="AD175" s="85" t="e">
        <f t="shared" si="112"/>
        <v>#DIV/0!</v>
      </c>
      <c r="AE175" s="86"/>
      <c r="AF175" s="87"/>
      <c r="AG175" s="88"/>
      <c r="AH175" s="114"/>
      <c r="AI175" s="86"/>
      <c r="AJ175" s="87"/>
      <c r="AK175" s="88"/>
      <c r="AL175" s="114"/>
      <c r="AM175" s="86"/>
      <c r="AN175" s="87"/>
      <c r="AO175" s="90"/>
      <c r="AP175" s="91"/>
      <c r="AQ175" s="86"/>
      <c r="AR175" s="87"/>
      <c r="AS175" s="90"/>
      <c r="AT175" s="91" t="s">
        <v>512</v>
      </c>
      <c r="AU175" s="86"/>
      <c r="AV175" s="87"/>
      <c r="AW175" s="90"/>
      <c r="AX175" s="197"/>
      <c r="AY175" s="38"/>
      <c r="AZ175" s="92"/>
      <c r="BA175" s="29"/>
      <c r="BB175" s="99">
        <f>+F175*1.09</f>
        <v>106248.44956200001</v>
      </c>
      <c r="BC175" s="93"/>
      <c r="BD175" s="93"/>
      <c r="BE175" s="93"/>
      <c r="BF175" s="93"/>
      <c r="BG175" s="93"/>
      <c r="BH175" s="93"/>
      <c r="BI175" s="93"/>
      <c r="BJ175" s="93"/>
      <c r="BK175" s="94">
        <f t="shared" si="113"/>
        <v>1</v>
      </c>
      <c r="BM175" s="95">
        <f t="shared" si="114"/>
        <v>106248.44956200001</v>
      </c>
      <c r="BN175" s="96">
        <f t="shared" si="115"/>
        <v>106248.44956200001</v>
      </c>
      <c r="BO175" s="248">
        <f t="shared" si="131"/>
        <v>106248.44956200001</v>
      </c>
      <c r="BP175" s="183">
        <f t="shared" si="116"/>
        <v>106248.44956200001</v>
      </c>
      <c r="BQ175" s="184">
        <f t="shared" si="117"/>
        <v>0</v>
      </c>
      <c r="BR175" s="232">
        <f t="shared" si="118"/>
        <v>0</v>
      </c>
      <c r="BS175" s="184"/>
      <c r="BT175" s="97"/>
      <c r="BU175" s="171">
        <f t="shared" si="121"/>
        <v>106248.44956200001</v>
      </c>
      <c r="BV175" s="175">
        <f t="shared" si="119"/>
        <v>20187</v>
      </c>
      <c r="BW175" s="176">
        <f t="shared" si="120"/>
        <v>126435.44956200001</v>
      </c>
    </row>
    <row r="176" spans="1:75" s="35" customFormat="1" ht="84.95" customHeight="1" x14ac:dyDescent="0.3">
      <c r="A176" s="214">
        <v>247</v>
      </c>
      <c r="B176" s="104" t="s">
        <v>591</v>
      </c>
      <c r="C176" s="217" t="s">
        <v>18</v>
      </c>
      <c r="D176" s="206">
        <v>36178</v>
      </c>
      <c r="E176" s="74">
        <f>+D176*0.0562</f>
        <v>2033.2036000000001</v>
      </c>
      <c r="F176" s="75">
        <f>+E176+D176</f>
        <v>38211.203600000001</v>
      </c>
      <c r="G176" s="74">
        <f>+F176*0.19</f>
        <v>7260.1286840000002</v>
      </c>
      <c r="H176" s="76">
        <f>+G176+F176</f>
        <v>45471.332284000004</v>
      </c>
      <c r="I176" s="105"/>
      <c r="J176" s="106"/>
      <c r="K176" s="107"/>
      <c r="L176" s="80"/>
      <c r="M176" s="81">
        <f t="shared" si="135"/>
        <v>0</v>
      </c>
      <c r="N176" s="82"/>
      <c r="O176" s="83">
        <f t="shared" si="136"/>
        <v>0</v>
      </c>
      <c r="P176" s="83">
        <f t="shared" si="137"/>
        <v>0</v>
      </c>
      <c r="Q176" s="108"/>
      <c r="R176" s="80"/>
      <c r="S176" s="81">
        <f t="shared" si="138"/>
        <v>0</v>
      </c>
      <c r="T176" s="82"/>
      <c r="U176" s="83">
        <f t="shared" si="139"/>
        <v>0</v>
      </c>
      <c r="V176" s="83">
        <f t="shared" si="140"/>
        <v>0</v>
      </c>
      <c r="W176" s="109"/>
      <c r="X176" s="80"/>
      <c r="Y176" s="81">
        <f t="shared" si="141"/>
        <v>0</v>
      </c>
      <c r="Z176" s="82"/>
      <c r="AA176" s="83">
        <f t="shared" si="142"/>
        <v>0</v>
      </c>
      <c r="AB176" s="83">
        <f t="shared" si="143"/>
        <v>0</v>
      </c>
      <c r="AC176" s="109"/>
      <c r="AD176" s="85" t="e">
        <f t="shared" si="112"/>
        <v>#DIV/0!</v>
      </c>
      <c r="AE176" s="86"/>
      <c r="AF176" s="87"/>
      <c r="AG176" s="88"/>
      <c r="AH176" s="114"/>
      <c r="AI176" s="86"/>
      <c r="AJ176" s="87"/>
      <c r="AK176" s="88"/>
      <c r="AL176" s="114"/>
      <c r="AM176" s="86"/>
      <c r="AN176" s="87"/>
      <c r="AO176" s="90"/>
      <c r="AP176" s="91"/>
      <c r="AQ176" s="86"/>
      <c r="AR176" s="87"/>
      <c r="AS176" s="90"/>
      <c r="AT176" s="91" t="s">
        <v>512</v>
      </c>
      <c r="AU176" s="86"/>
      <c r="AV176" s="87"/>
      <c r="AW176" s="90"/>
      <c r="AX176" s="197"/>
      <c r="AY176" s="38"/>
      <c r="AZ176" s="92"/>
      <c r="BA176" s="29"/>
      <c r="BB176" s="99">
        <f>+F176*1.09</f>
        <v>41650.211924000003</v>
      </c>
      <c r="BC176" s="93"/>
      <c r="BD176" s="93"/>
      <c r="BE176" s="93"/>
      <c r="BF176" s="93"/>
      <c r="BG176" s="93"/>
      <c r="BH176" s="93"/>
      <c r="BI176" s="93"/>
      <c r="BJ176" s="93"/>
      <c r="BK176" s="94">
        <f t="shared" si="113"/>
        <v>1</v>
      </c>
      <c r="BM176" s="95">
        <f t="shared" si="114"/>
        <v>41650.211924000003</v>
      </c>
      <c r="BN176" s="96">
        <f t="shared" si="115"/>
        <v>41650.211924000003</v>
      </c>
      <c r="BO176" s="248">
        <f t="shared" si="131"/>
        <v>41650.211924000003</v>
      </c>
      <c r="BP176" s="183">
        <f t="shared" si="116"/>
        <v>41650.211924000003</v>
      </c>
      <c r="BQ176" s="184">
        <f t="shared" si="117"/>
        <v>0</v>
      </c>
      <c r="BR176" s="232">
        <f t="shared" si="118"/>
        <v>0</v>
      </c>
      <c r="BS176" s="184"/>
      <c r="BT176" s="97"/>
      <c r="BU176" s="171">
        <f t="shared" si="121"/>
        <v>41650.211924000003</v>
      </c>
      <c r="BV176" s="175">
        <f t="shared" si="119"/>
        <v>7914</v>
      </c>
      <c r="BW176" s="176">
        <f t="shared" si="120"/>
        <v>49564.211924000003</v>
      </c>
    </row>
    <row r="177" spans="1:75" s="35" customFormat="1" ht="84.95" customHeight="1" x14ac:dyDescent="0.3">
      <c r="A177" s="214">
        <v>248</v>
      </c>
      <c r="B177" s="104" t="s">
        <v>592</v>
      </c>
      <c r="C177" s="217" t="s">
        <v>18</v>
      </c>
      <c r="D177" s="206">
        <v>36178</v>
      </c>
      <c r="E177" s="74">
        <f>+D177*0.0562</f>
        <v>2033.2036000000001</v>
      </c>
      <c r="F177" s="75">
        <f>+E177+D177</f>
        <v>38211.203600000001</v>
      </c>
      <c r="G177" s="74">
        <f>+F177*0.19</f>
        <v>7260.1286840000002</v>
      </c>
      <c r="H177" s="76">
        <f>+G177+F177</f>
        <v>45471.332284000004</v>
      </c>
      <c r="I177" s="105"/>
      <c r="J177" s="106"/>
      <c r="K177" s="107"/>
      <c r="L177" s="80"/>
      <c r="M177" s="81">
        <f t="shared" si="135"/>
        <v>0</v>
      </c>
      <c r="N177" s="82"/>
      <c r="O177" s="83">
        <f t="shared" si="136"/>
        <v>0</v>
      </c>
      <c r="P177" s="83">
        <f t="shared" si="137"/>
        <v>0</v>
      </c>
      <c r="Q177" s="108"/>
      <c r="R177" s="80"/>
      <c r="S177" s="81">
        <f t="shared" si="138"/>
        <v>0</v>
      </c>
      <c r="T177" s="82"/>
      <c r="U177" s="83">
        <f t="shared" si="139"/>
        <v>0</v>
      </c>
      <c r="V177" s="83">
        <f t="shared" si="140"/>
        <v>0</v>
      </c>
      <c r="W177" s="109"/>
      <c r="X177" s="80"/>
      <c r="Y177" s="81">
        <f t="shared" si="141"/>
        <v>0</v>
      </c>
      <c r="Z177" s="82"/>
      <c r="AA177" s="83">
        <f t="shared" si="142"/>
        <v>0</v>
      </c>
      <c r="AB177" s="83">
        <f t="shared" si="143"/>
        <v>0</v>
      </c>
      <c r="AC177" s="109"/>
      <c r="AD177" s="85" t="e">
        <f t="shared" si="112"/>
        <v>#DIV/0!</v>
      </c>
      <c r="AE177" s="86"/>
      <c r="AF177" s="87"/>
      <c r="AG177" s="88"/>
      <c r="AH177" s="114"/>
      <c r="AI177" s="86"/>
      <c r="AJ177" s="87"/>
      <c r="AK177" s="88"/>
      <c r="AL177" s="114"/>
      <c r="AM177" s="86"/>
      <c r="AN177" s="87"/>
      <c r="AO177" s="90"/>
      <c r="AP177" s="91"/>
      <c r="AQ177" s="86"/>
      <c r="AR177" s="87"/>
      <c r="AS177" s="90"/>
      <c r="AT177" s="91" t="s">
        <v>512</v>
      </c>
      <c r="AU177" s="86"/>
      <c r="AV177" s="87"/>
      <c r="AW177" s="90"/>
      <c r="AX177" s="197"/>
      <c r="AY177" s="38"/>
      <c r="AZ177" s="92"/>
      <c r="BA177" s="29"/>
      <c r="BB177" s="99">
        <f>+F177*1.09</f>
        <v>41650.211924000003</v>
      </c>
      <c r="BC177" s="93"/>
      <c r="BD177" s="93"/>
      <c r="BE177" s="93"/>
      <c r="BF177" s="93"/>
      <c r="BG177" s="93"/>
      <c r="BH177" s="93"/>
      <c r="BI177" s="93"/>
      <c r="BJ177" s="93"/>
      <c r="BK177" s="94">
        <f t="shared" si="113"/>
        <v>1</v>
      </c>
      <c r="BM177" s="95">
        <f t="shared" si="114"/>
        <v>41650.211924000003</v>
      </c>
      <c r="BN177" s="96">
        <f t="shared" si="115"/>
        <v>41650.211924000003</v>
      </c>
      <c r="BO177" s="248">
        <f t="shared" si="131"/>
        <v>41650.211924000003</v>
      </c>
      <c r="BP177" s="183">
        <f t="shared" si="116"/>
        <v>41650.211924000003</v>
      </c>
      <c r="BQ177" s="184">
        <f t="shared" si="117"/>
        <v>0</v>
      </c>
      <c r="BR177" s="232">
        <f t="shared" si="118"/>
        <v>0</v>
      </c>
      <c r="BS177" s="184"/>
      <c r="BT177" s="97"/>
      <c r="BU177" s="171">
        <f t="shared" si="121"/>
        <v>41650.211924000003</v>
      </c>
      <c r="BV177" s="175">
        <f t="shared" si="119"/>
        <v>7914</v>
      </c>
      <c r="BW177" s="176">
        <f t="shared" si="120"/>
        <v>49564.211924000003</v>
      </c>
    </row>
    <row r="178" spans="1:75" s="35" customFormat="1" ht="84.95" customHeight="1" x14ac:dyDescent="0.3">
      <c r="A178" s="214">
        <v>249</v>
      </c>
      <c r="B178" s="104" t="s">
        <v>593</v>
      </c>
      <c r="C178" s="217" t="s">
        <v>18</v>
      </c>
      <c r="D178" s="206"/>
      <c r="E178" s="74"/>
      <c r="F178" s="75"/>
      <c r="G178" s="74"/>
      <c r="H178" s="76"/>
      <c r="I178" s="105"/>
      <c r="J178" s="106"/>
      <c r="K178" s="107"/>
      <c r="L178" s="80"/>
      <c r="M178" s="81">
        <f t="shared" si="135"/>
        <v>0</v>
      </c>
      <c r="N178" s="82"/>
      <c r="O178" s="83">
        <f t="shared" si="136"/>
        <v>0</v>
      </c>
      <c r="P178" s="83">
        <f t="shared" si="137"/>
        <v>0</v>
      </c>
      <c r="Q178" s="108"/>
      <c r="R178" s="80"/>
      <c r="S178" s="81">
        <f t="shared" si="138"/>
        <v>0</v>
      </c>
      <c r="T178" s="82"/>
      <c r="U178" s="83">
        <f t="shared" si="139"/>
        <v>0</v>
      </c>
      <c r="V178" s="83">
        <f t="shared" si="140"/>
        <v>0</v>
      </c>
      <c r="W178" s="109"/>
      <c r="X178" s="80"/>
      <c r="Y178" s="81">
        <f t="shared" si="141"/>
        <v>0</v>
      </c>
      <c r="Z178" s="82"/>
      <c r="AA178" s="83">
        <f t="shared" si="142"/>
        <v>0</v>
      </c>
      <c r="AB178" s="83">
        <f t="shared" si="143"/>
        <v>0</v>
      </c>
      <c r="AC178" s="109"/>
      <c r="AD178" s="85" t="e">
        <f t="shared" si="112"/>
        <v>#DIV/0!</v>
      </c>
      <c r="AE178" s="86"/>
      <c r="AF178" s="87"/>
      <c r="AG178" s="88"/>
      <c r="AH178" s="114"/>
      <c r="AI178" s="86"/>
      <c r="AJ178" s="87"/>
      <c r="AK178" s="88"/>
      <c r="AL178" s="114"/>
      <c r="AM178" s="86">
        <v>17226.89075630252</v>
      </c>
      <c r="AN178" s="87">
        <f>+AM178*0.19</f>
        <v>3273.1092436974791</v>
      </c>
      <c r="AO178" s="90">
        <f>+AN178+AM178</f>
        <v>20500</v>
      </c>
      <c r="AP178" s="91" t="s">
        <v>594</v>
      </c>
      <c r="AQ178" s="86"/>
      <c r="AR178" s="87"/>
      <c r="AS178" s="90"/>
      <c r="AT178" s="91" t="s">
        <v>512</v>
      </c>
      <c r="AU178" s="86"/>
      <c r="AV178" s="87"/>
      <c r="AW178" s="90"/>
      <c r="AX178" s="197"/>
      <c r="AY178" s="38"/>
      <c r="AZ178" s="92"/>
      <c r="BA178" s="29"/>
      <c r="BB178" s="99"/>
      <c r="BC178" s="93"/>
      <c r="BD178" s="93"/>
      <c r="BE178" s="93"/>
      <c r="BF178" s="93"/>
      <c r="BG178" s="93"/>
      <c r="BH178" s="93">
        <f>+AM178</f>
        <v>17226.89075630252</v>
      </c>
      <c r="BI178" s="93"/>
      <c r="BJ178" s="93"/>
      <c r="BK178" s="94">
        <f t="shared" si="113"/>
        <v>1</v>
      </c>
      <c r="BM178" s="95">
        <f t="shared" si="114"/>
        <v>17226.89075630252</v>
      </c>
      <c r="BN178" s="96">
        <f t="shared" si="115"/>
        <v>17226.89075630252</v>
      </c>
      <c r="BO178" s="248">
        <f t="shared" si="131"/>
        <v>17226.89075630252</v>
      </c>
      <c r="BP178" s="183">
        <f t="shared" si="116"/>
        <v>17226.89075630252</v>
      </c>
      <c r="BQ178" s="184">
        <f t="shared" si="117"/>
        <v>0</v>
      </c>
      <c r="BR178" s="232">
        <f t="shared" si="118"/>
        <v>0</v>
      </c>
      <c r="BS178" s="184"/>
      <c r="BT178" s="97"/>
      <c r="BU178" s="171">
        <f t="shared" si="121"/>
        <v>17226.89075630252</v>
      </c>
      <c r="BV178" s="175">
        <f t="shared" si="119"/>
        <v>3273</v>
      </c>
      <c r="BW178" s="176">
        <f t="shared" si="120"/>
        <v>20499.89075630252</v>
      </c>
    </row>
    <row r="179" spans="1:75" s="35" customFormat="1" ht="84.95" customHeight="1" x14ac:dyDescent="0.3">
      <c r="A179" s="214">
        <v>250</v>
      </c>
      <c r="B179" s="104" t="s">
        <v>595</v>
      </c>
      <c r="C179" s="217" t="s">
        <v>18</v>
      </c>
      <c r="D179" s="206"/>
      <c r="E179" s="74"/>
      <c r="F179" s="75"/>
      <c r="G179" s="74"/>
      <c r="H179" s="76"/>
      <c r="I179" s="105"/>
      <c r="J179" s="106"/>
      <c r="K179" s="107"/>
      <c r="L179" s="80"/>
      <c r="M179" s="81">
        <f t="shared" si="135"/>
        <v>0</v>
      </c>
      <c r="N179" s="82"/>
      <c r="O179" s="83">
        <f t="shared" si="136"/>
        <v>0</v>
      </c>
      <c r="P179" s="83">
        <f t="shared" si="137"/>
        <v>0</v>
      </c>
      <c r="Q179" s="108"/>
      <c r="R179" s="80"/>
      <c r="S179" s="81">
        <f t="shared" si="138"/>
        <v>0</v>
      </c>
      <c r="T179" s="82"/>
      <c r="U179" s="83">
        <f t="shared" si="139"/>
        <v>0</v>
      </c>
      <c r="V179" s="83">
        <f t="shared" si="140"/>
        <v>0</v>
      </c>
      <c r="W179" s="109"/>
      <c r="X179" s="80"/>
      <c r="Y179" s="81">
        <f t="shared" si="141"/>
        <v>0</v>
      </c>
      <c r="Z179" s="82"/>
      <c r="AA179" s="83">
        <f t="shared" si="142"/>
        <v>0</v>
      </c>
      <c r="AB179" s="83">
        <f t="shared" si="143"/>
        <v>0</v>
      </c>
      <c r="AC179" s="109"/>
      <c r="AD179" s="85" t="e">
        <f t="shared" si="112"/>
        <v>#DIV/0!</v>
      </c>
      <c r="AE179" s="86"/>
      <c r="AF179" s="87"/>
      <c r="AG179" s="88"/>
      <c r="AH179" s="114"/>
      <c r="AI179" s="86"/>
      <c r="AJ179" s="87"/>
      <c r="AK179" s="88"/>
      <c r="AL179" s="114"/>
      <c r="AM179" s="86">
        <v>28487.394957983193</v>
      </c>
      <c r="AN179" s="87">
        <f>+AM179*0.19</f>
        <v>5412.6050420168067</v>
      </c>
      <c r="AO179" s="90">
        <f>+AN179+AM179</f>
        <v>33900</v>
      </c>
      <c r="AP179" s="91" t="s">
        <v>596</v>
      </c>
      <c r="AQ179" s="86"/>
      <c r="AR179" s="87"/>
      <c r="AS179" s="90"/>
      <c r="AT179" s="91" t="s">
        <v>512</v>
      </c>
      <c r="AU179" s="86"/>
      <c r="AV179" s="87"/>
      <c r="AW179" s="90"/>
      <c r="AX179" s="197"/>
      <c r="AY179" s="38"/>
      <c r="AZ179" s="92"/>
      <c r="BA179" s="29"/>
      <c r="BB179" s="99"/>
      <c r="BC179" s="93"/>
      <c r="BD179" s="93"/>
      <c r="BE179" s="93"/>
      <c r="BF179" s="93"/>
      <c r="BG179" s="93"/>
      <c r="BH179" s="93">
        <f>+AM179</f>
        <v>28487.394957983193</v>
      </c>
      <c r="BI179" s="93"/>
      <c r="BJ179" s="93"/>
      <c r="BK179" s="94">
        <f t="shared" si="113"/>
        <v>1</v>
      </c>
      <c r="BM179" s="95">
        <f t="shared" si="114"/>
        <v>28487.394957983193</v>
      </c>
      <c r="BN179" s="96">
        <f t="shared" si="115"/>
        <v>28487.394957983193</v>
      </c>
      <c r="BO179" s="248">
        <f t="shared" si="131"/>
        <v>28487.394957983193</v>
      </c>
      <c r="BP179" s="183">
        <f t="shared" si="116"/>
        <v>28487.394957983193</v>
      </c>
      <c r="BQ179" s="184">
        <f t="shared" si="117"/>
        <v>0</v>
      </c>
      <c r="BR179" s="232">
        <f t="shared" si="118"/>
        <v>0</v>
      </c>
      <c r="BS179" s="184"/>
      <c r="BT179" s="97"/>
      <c r="BU179" s="171">
        <f t="shared" si="121"/>
        <v>28487.394957983193</v>
      </c>
      <c r="BV179" s="175">
        <f t="shared" si="119"/>
        <v>5413</v>
      </c>
      <c r="BW179" s="176">
        <f t="shared" si="120"/>
        <v>33900.394957983197</v>
      </c>
    </row>
    <row r="180" spans="1:75" s="35" customFormat="1" ht="84.95" customHeight="1" x14ac:dyDescent="0.3">
      <c r="A180" s="214">
        <v>251</v>
      </c>
      <c r="B180" s="104" t="s">
        <v>597</v>
      </c>
      <c r="C180" s="217" t="s">
        <v>598</v>
      </c>
      <c r="D180" s="206">
        <v>17021</v>
      </c>
      <c r="E180" s="74">
        <f>+D180*0.0562</f>
        <v>956.58019999999999</v>
      </c>
      <c r="F180" s="75">
        <f>+E180+D180</f>
        <v>17977.5802</v>
      </c>
      <c r="G180" s="74">
        <f>+F180*0.19</f>
        <v>3415.7402380000003</v>
      </c>
      <c r="H180" s="76">
        <f>+G180+F180</f>
        <v>21393.320438000002</v>
      </c>
      <c r="I180" s="105"/>
      <c r="J180" s="106"/>
      <c r="K180" s="107"/>
      <c r="L180" s="80"/>
      <c r="M180" s="81">
        <f t="shared" si="135"/>
        <v>0</v>
      </c>
      <c r="N180" s="82"/>
      <c r="O180" s="83">
        <f t="shared" si="136"/>
        <v>0</v>
      </c>
      <c r="P180" s="83">
        <f t="shared" si="137"/>
        <v>0</v>
      </c>
      <c r="Q180" s="108"/>
      <c r="R180" s="80"/>
      <c r="S180" s="81">
        <f t="shared" si="138"/>
        <v>0</v>
      </c>
      <c r="T180" s="82"/>
      <c r="U180" s="83">
        <f t="shared" si="139"/>
        <v>0</v>
      </c>
      <c r="V180" s="83">
        <f t="shared" si="140"/>
        <v>0</v>
      </c>
      <c r="W180" s="109"/>
      <c r="X180" s="80"/>
      <c r="Y180" s="81">
        <f t="shared" si="141"/>
        <v>0</v>
      </c>
      <c r="Z180" s="82"/>
      <c r="AA180" s="83">
        <f t="shared" si="142"/>
        <v>0</v>
      </c>
      <c r="AB180" s="83">
        <f t="shared" si="143"/>
        <v>0</v>
      </c>
      <c r="AC180" s="109"/>
      <c r="AD180" s="85" t="e">
        <f t="shared" si="112"/>
        <v>#DIV/0!</v>
      </c>
      <c r="AE180" s="86"/>
      <c r="AF180" s="87"/>
      <c r="AG180" s="88"/>
      <c r="AH180" s="114"/>
      <c r="AI180" s="86"/>
      <c r="AJ180" s="87"/>
      <c r="AK180" s="88"/>
      <c r="AL180" s="114"/>
      <c r="AM180" s="86"/>
      <c r="AN180" s="87"/>
      <c r="AO180" s="90"/>
      <c r="AP180" s="91"/>
      <c r="AQ180" s="86"/>
      <c r="AR180" s="87"/>
      <c r="AS180" s="90"/>
      <c r="AT180" s="91" t="s">
        <v>512</v>
      </c>
      <c r="AU180" s="86"/>
      <c r="AV180" s="87"/>
      <c r="AW180" s="90"/>
      <c r="AX180" s="197"/>
      <c r="AY180" s="38"/>
      <c r="AZ180" s="92"/>
      <c r="BA180" s="29"/>
      <c r="BB180" s="99">
        <f>+F180*1.09</f>
        <v>19595.562418000001</v>
      </c>
      <c r="BC180" s="93"/>
      <c r="BD180" s="93"/>
      <c r="BE180" s="93"/>
      <c r="BF180" s="93"/>
      <c r="BG180" s="93"/>
      <c r="BH180" s="93"/>
      <c r="BI180" s="93"/>
      <c r="BJ180" s="93"/>
      <c r="BK180" s="94">
        <f t="shared" si="113"/>
        <v>1</v>
      </c>
      <c r="BM180" s="95">
        <f t="shared" si="114"/>
        <v>19595.562418000001</v>
      </c>
      <c r="BN180" s="96">
        <f t="shared" si="115"/>
        <v>19595.562418000001</v>
      </c>
      <c r="BO180" s="248">
        <f t="shared" ref="BO180:BO196" si="144">+BM180</f>
        <v>19595.562418000001</v>
      </c>
      <c r="BP180" s="183">
        <f t="shared" si="116"/>
        <v>19595.562418000001</v>
      </c>
      <c r="BQ180" s="184">
        <f t="shared" si="117"/>
        <v>0</v>
      </c>
      <c r="BR180" s="232">
        <f t="shared" si="118"/>
        <v>0</v>
      </c>
      <c r="BS180" s="184"/>
      <c r="BT180" s="97"/>
      <c r="BU180" s="171">
        <f t="shared" si="121"/>
        <v>19595.562418000001</v>
      </c>
      <c r="BV180" s="175">
        <f t="shared" si="119"/>
        <v>3723</v>
      </c>
      <c r="BW180" s="176">
        <f t="shared" si="120"/>
        <v>23318.562418000001</v>
      </c>
    </row>
    <row r="181" spans="1:75" s="35" customFormat="1" ht="84.95" customHeight="1" x14ac:dyDescent="0.3">
      <c r="A181" s="214">
        <v>252</v>
      </c>
      <c r="B181" s="104" t="s">
        <v>599</v>
      </c>
      <c r="C181" s="217" t="s">
        <v>101</v>
      </c>
      <c r="D181" s="206"/>
      <c r="E181" s="74"/>
      <c r="F181" s="75"/>
      <c r="G181" s="74"/>
      <c r="H181" s="76"/>
      <c r="I181" s="105"/>
      <c r="J181" s="106"/>
      <c r="K181" s="107"/>
      <c r="L181" s="80"/>
      <c r="M181" s="81">
        <f t="shared" si="135"/>
        <v>0</v>
      </c>
      <c r="N181" s="82"/>
      <c r="O181" s="83">
        <f t="shared" si="136"/>
        <v>0</v>
      </c>
      <c r="P181" s="83">
        <f t="shared" si="137"/>
        <v>0</v>
      </c>
      <c r="Q181" s="108"/>
      <c r="R181" s="80"/>
      <c r="S181" s="81">
        <f t="shared" si="138"/>
        <v>0</v>
      </c>
      <c r="T181" s="82"/>
      <c r="U181" s="83">
        <f t="shared" si="139"/>
        <v>0</v>
      </c>
      <c r="V181" s="83">
        <f t="shared" si="140"/>
        <v>0</v>
      </c>
      <c r="W181" s="109"/>
      <c r="X181" s="80"/>
      <c r="Y181" s="81">
        <f t="shared" si="141"/>
        <v>0</v>
      </c>
      <c r="Z181" s="82"/>
      <c r="AA181" s="83">
        <f t="shared" si="142"/>
        <v>0</v>
      </c>
      <c r="AB181" s="83">
        <f t="shared" si="143"/>
        <v>0</v>
      </c>
      <c r="AC181" s="109"/>
      <c r="AD181" s="85" t="e">
        <f t="shared" si="112"/>
        <v>#DIV/0!</v>
      </c>
      <c r="AE181" s="86"/>
      <c r="AF181" s="87"/>
      <c r="AG181" s="88"/>
      <c r="AH181" s="114"/>
      <c r="AI181" s="86"/>
      <c r="AJ181" s="87"/>
      <c r="AK181" s="88"/>
      <c r="AL181" s="114"/>
      <c r="AM181" s="86">
        <v>69495.798319327732</v>
      </c>
      <c r="AN181" s="87">
        <f>+AM181*0.19</f>
        <v>13204.20168067227</v>
      </c>
      <c r="AO181" s="90">
        <f>+AN181+AM181</f>
        <v>82700</v>
      </c>
      <c r="AP181" s="91" t="s">
        <v>600</v>
      </c>
      <c r="AQ181" s="113"/>
      <c r="AR181" s="111"/>
      <c r="AS181" s="112">
        <v>84590</v>
      </c>
      <c r="AT181" s="91" t="s">
        <v>601</v>
      </c>
      <c r="AU181" s="86"/>
      <c r="AV181" s="87"/>
      <c r="AW181" s="90"/>
      <c r="AX181" s="197"/>
      <c r="AY181" s="38"/>
      <c r="AZ181" s="92"/>
      <c r="BA181" s="29"/>
      <c r="BB181" s="99"/>
      <c r="BC181" s="93"/>
      <c r="BD181" s="93"/>
      <c r="BE181" s="93"/>
      <c r="BF181" s="93"/>
      <c r="BG181" s="93"/>
      <c r="BH181" s="93">
        <f>+AM181</f>
        <v>69495.798319327732</v>
      </c>
      <c r="BI181" s="93"/>
      <c r="BJ181" s="93"/>
      <c r="BK181" s="94">
        <f t="shared" si="113"/>
        <v>1</v>
      </c>
      <c r="BM181" s="95">
        <f t="shared" si="114"/>
        <v>69495.798319327732</v>
      </c>
      <c r="BN181" s="96">
        <f t="shared" si="115"/>
        <v>69495.798319327732</v>
      </c>
      <c r="BO181" s="248">
        <f t="shared" si="144"/>
        <v>69495.798319327732</v>
      </c>
      <c r="BP181" s="183">
        <f t="shared" si="116"/>
        <v>69495.798319327732</v>
      </c>
      <c r="BQ181" s="184">
        <f t="shared" si="117"/>
        <v>0</v>
      </c>
      <c r="BR181" s="232">
        <f t="shared" si="118"/>
        <v>0</v>
      </c>
      <c r="BS181" s="184"/>
      <c r="BT181" s="97"/>
      <c r="BU181" s="171">
        <f t="shared" si="121"/>
        <v>69495.798319327732</v>
      </c>
      <c r="BV181" s="175">
        <f t="shared" si="119"/>
        <v>13204</v>
      </c>
      <c r="BW181" s="176">
        <f t="shared" si="120"/>
        <v>82699.798319327732</v>
      </c>
    </row>
    <row r="182" spans="1:75" s="35" customFormat="1" ht="84.95" customHeight="1" x14ac:dyDescent="0.3">
      <c r="A182" s="214">
        <v>255</v>
      </c>
      <c r="B182" s="104" t="s">
        <v>609</v>
      </c>
      <c r="C182" s="217" t="s">
        <v>603</v>
      </c>
      <c r="D182" s="206"/>
      <c r="E182" s="74"/>
      <c r="F182" s="75"/>
      <c r="G182" s="74"/>
      <c r="H182" s="76"/>
      <c r="I182" s="105"/>
      <c r="J182" s="106"/>
      <c r="K182" s="107"/>
      <c r="L182" s="80"/>
      <c r="M182" s="81">
        <f t="shared" si="135"/>
        <v>0</v>
      </c>
      <c r="N182" s="82"/>
      <c r="O182" s="83">
        <f t="shared" si="136"/>
        <v>0</v>
      </c>
      <c r="P182" s="83">
        <f t="shared" si="137"/>
        <v>0</v>
      </c>
      <c r="Q182" s="108"/>
      <c r="R182" s="80"/>
      <c r="S182" s="81">
        <f t="shared" si="138"/>
        <v>0</v>
      </c>
      <c r="T182" s="82"/>
      <c r="U182" s="83">
        <f t="shared" si="139"/>
        <v>0</v>
      </c>
      <c r="V182" s="83">
        <f t="shared" si="140"/>
        <v>0</v>
      </c>
      <c r="W182" s="109"/>
      <c r="X182" s="80"/>
      <c r="Y182" s="81">
        <f t="shared" si="141"/>
        <v>0</v>
      </c>
      <c r="Z182" s="82"/>
      <c r="AA182" s="83">
        <f t="shared" si="142"/>
        <v>0</v>
      </c>
      <c r="AB182" s="83">
        <f t="shared" si="143"/>
        <v>0</v>
      </c>
      <c r="AC182" s="109"/>
      <c r="AD182" s="85" t="e">
        <f t="shared" si="112"/>
        <v>#DIV/0!</v>
      </c>
      <c r="AE182" s="86"/>
      <c r="AF182" s="87"/>
      <c r="AG182" s="88"/>
      <c r="AH182" s="114"/>
      <c r="AI182" s="86"/>
      <c r="AJ182" s="87"/>
      <c r="AK182" s="88"/>
      <c r="AL182" s="114"/>
      <c r="AM182" s="86">
        <v>294033.61344537814</v>
      </c>
      <c r="AN182" s="87">
        <f>+AM182*0.19</f>
        <v>55866.386554621844</v>
      </c>
      <c r="AO182" s="90">
        <f>+AN182+AM182</f>
        <v>349900</v>
      </c>
      <c r="AP182" s="91" t="s">
        <v>610</v>
      </c>
      <c r="AQ182" s="113"/>
      <c r="AR182" s="111"/>
      <c r="AS182" s="112">
        <v>330900</v>
      </c>
      <c r="AT182" s="91" t="s">
        <v>611</v>
      </c>
      <c r="AU182" s="86"/>
      <c r="AV182" s="87"/>
      <c r="AW182" s="90"/>
      <c r="AX182" s="197"/>
      <c r="AY182" s="38"/>
      <c r="AZ182" s="92"/>
      <c r="BA182" s="29"/>
      <c r="BB182" s="99"/>
      <c r="BC182" s="93"/>
      <c r="BD182" s="93"/>
      <c r="BE182" s="93"/>
      <c r="BF182" s="93"/>
      <c r="BG182" s="93"/>
      <c r="BH182" s="93">
        <f>+AM182</f>
        <v>294033.61344537814</v>
      </c>
      <c r="BI182" s="93"/>
      <c r="BJ182" s="93"/>
      <c r="BK182" s="94">
        <f t="shared" si="113"/>
        <v>1</v>
      </c>
      <c r="BM182" s="95">
        <f t="shared" si="114"/>
        <v>294033.61344537814</v>
      </c>
      <c r="BN182" s="96">
        <f t="shared" si="115"/>
        <v>294033.61344537814</v>
      </c>
      <c r="BO182" s="248">
        <f t="shared" si="144"/>
        <v>294033.61344537814</v>
      </c>
      <c r="BP182" s="183">
        <f t="shared" si="116"/>
        <v>294033.61344537814</v>
      </c>
      <c r="BQ182" s="184">
        <f t="shared" si="117"/>
        <v>0</v>
      </c>
      <c r="BR182" s="232">
        <f t="shared" si="118"/>
        <v>0</v>
      </c>
      <c r="BS182" s="184"/>
      <c r="BT182" s="97"/>
      <c r="BU182" s="171">
        <f t="shared" si="121"/>
        <v>294033.61344537814</v>
      </c>
      <c r="BV182" s="175">
        <f t="shared" si="119"/>
        <v>55866</v>
      </c>
      <c r="BW182" s="176">
        <f t="shared" si="120"/>
        <v>349899.61344537814</v>
      </c>
    </row>
    <row r="183" spans="1:75" s="35" customFormat="1" ht="84.95" customHeight="1" x14ac:dyDescent="0.3">
      <c r="A183" s="214">
        <v>261</v>
      </c>
      <c r="B183" s="104" t="s">
        <v>627</v>
      </c>
      <c r="C183" s="217" t="s">
        <v>18</v>
      </c>
      <c r="D183" s="206"/>
      <c r="E183" s="74"/>
      <c r="F183" s="75"/>
      <c r="G183" s="74"/>
      <c r="H183" s="76"/>
      <c r="I183" s="105"/>
      <c r="J183" s="106"/>
      <c r="K183" s="107"/>
      <c r="L183" s="80"/>
      <c r="M183" s="81">
        <f t="shared" si="135"/>
        <v>0</v>
      </c>
      <c r="N183" s="82"/>
      <c r="O183" s="83">
        <f t="shared" si="136"/>
        <v>0</v>
      </c>
      <c r="P183" s="83">
        <f t="shared" si="137"/>
        <v>0</v>
      </c>
      <c r="Q183" s="108"/>
      <c r="R183" s="80"/>
      <c r="S183" s="81">
        <f t="shared" si="138"/>
        <v>0</v>
      </c>
      <c r="T183" s="82"/>
      <c r="U183" s="83">
        <f t="shared" si="139"/>
        <v>0</v>
      </c>
      <c r="V183" s="83">
        <f t="shared" si="140"/>
        <v>0</v>
      </c>
      <c r="W183" s="109"/>
      <c r="X183" s="80"/>
      <c r="Y183" s="81">
        <f t="shared" si="141"/>
        <v>0</v>
      </c>
      <c r="Z183" s="82"/>
      <c r="AA183" s="83">
        <f t="shared" si="142"/>
        <v>0</v>
      </c>
      <c r="AB183" s="83">
        <f t="shared" si="143"/>
        <v>0</v>
      </c>
      <c r="AC183" s="109"/>
      <c r="AD183" s="85" t="e">
        <f t="shared" si="112"/>
        <v>#DIV/0!</v>
      </c>
      <c r="AE183" s="86"/>
      <c r="AF183" s="87"/>
      <c r="AG183" s="88"/>
      <c r="AH183" s="114"/>
      <c r="AI183" s="86"/>
      <c r="AJ183" s="87"/>
      <c r="AK183" s="88"/>
      <c r="AL183" s="114"/>
      <c r="AM183" s="86">
        <v>25126.000000000004</v>
      </c>
      <c r="AN183" s="87">
        <f>+AM183*0.19</f>
        <v>4773.9400000000005</v>
      </c>
      <c r="AO183" s="90">
        <f>+AN183+AM183</f>
        <v>29899.940000000002</v>
      </c>
      <c r="AP183" s="91" t="s">
        <v>628</v>
      </c>
      <c r="AQ183" s="86"/>
      <c r="AR183" s="87"/>
      <c r="AS183" s="90"/>
      <c r="AT183" s="91"/>
      <c r="AU183" s="86"/>
      <c r="AV183" s="87"/>
      <c r="AW183" s="90"/>
      <c r="AX183" s="197"/>
      <c r="AY183" s="38"/>
      <c r="AZ183" s="92"/>
      <c r="BA183" s="29"/>
      <c r="BB183" s="99"/>
      <c r="BC183" s="93"/>
      <c r="BD183" s="93"/>
      <c r="BE183" s="93"/>
      <c r="BF183" s="93"/>
      <c r="BG183" s="93"/>
      <c r="BH183" s="93">
        <f>+AM183</f>
        <v>25126.000000000004</v>
      </c>
      <c r="BI183" s="93"/>
      <c r="BJ183" s="93"/>
      <c r="BK183" s="94">
        <f t="shared" si="113"/>
        <v>1</v>
      </c>
      <c r="BM183" s="95">
        <f t="shared" si="114"/>
        <v>25126.000000000004</v>
      </c>
      <c r="BN183" s="96">
        <f t="shared" si="115"/>
        <v>25126.000000000004</v>
      </c>
      <c r="BO183" s="248">
        <f t="shared" si="144"/>
        <v>25126.000000000004</v>
      </c>
      <c r="BP183" s="183">
        <f t="shared" si="116"/>
        <v>25126.000000000004</v>
      </c>
      <c r="BQ183" s="184">
        <f t="shared" si="117"/>
        <v>0</v>
      </c>
      <c r="BR183" s="232">
        <f t="shared" si="118"/>
        <v>0</v>
      </c>
      <c r="BS183" s="184"/>
      <c r="BT183" s="97"/>
      <c r="BU183" s="171">
        <f t="shared" si="121"/>
        <v>25126.000000000004</v>
      </c>
      <c r="BV183" s="175">
        <f t="shared" si="119"/>
        <v>4774</v>
      </c>
      <c r="BW183" s="176">
        <f t="shared" si="120"/>
        <v>29900.000000000004</v>
      </c>
    </row>
    <row r="184" spans="1:75" s="35" customFormat="1" ht="84.95" customHeight="1" x14ac:dyDescent="0.3">
      <c r="A184" s="214">
        <v>262</v>
      </c>
      <c r="B184" s="104" t="s">
        <v>629</v>
      </c>
      <c r="C184" s="217" t="s">
        <v>359</v>
      </c>
      <c r="D184" s="206">
        <v>78992</v>
      </c>
      <c r="E184" s="74">
        <f>+D184*0.0562</f>
        <v>4439.3504000000003</v>
      </c>
      <c r="F184" s="75">
        <f>+E184+D184</f>
        <v>83431.350399999996</v>
      </c>
      <c r="G184" s="74">
        <f>+F184*0.19</f>
        <v>15851.956575999999</v>
      </c>
      <c r="H184" s="76">
        <f>+G184+F184</f>
        <v>99283.306975999993</v>
      </c>
      <c r="I184" s="105"/>
      <c r="J184" s="106"/>
      <c r="K184" s="107"/>
      <c r="L184" s="80"/>
      <c r="M184" s="81">
        <f t="shared" si="135"/>
        <v>0</v>
      </c>
      <c r="N184" s="82"/>
      <c r="O184" s="83">
        <f t="shared" si="136"/>
        <v>0</v>
      </c>
      <c r="P184" s="83">
        <f t="shared" si="137"/>
        <v>0</v>
      </c>
      <c r="Q184" s="108"/>
      <c r="R184" s="80"/>
      <c r="S184" s="81">
        <f t="shared" si="138"/>
        <v>0</v>
      </c>
      <c r="T184" s="82"/>
      <c r="U184" s="83">
        <f t="shared" si="139"/>
        <v>0</v>
      </c>
      <c r="V184" s="83">
        <f t="shared" si="140"/>
        <v>0</v>
      </c>
      <c r="W184" s="109"/>
      <c r="X184" s="80"/>
      <c r="Y184" s="81">
        <f t="shared" si="141"/>
        <v>0</v>
      </c>
      <c r="Z184" s="82"/>
      <c r="AA184" s="83">
        <f t="shared" si="142"/>
        <v>0</v>
      </c>
      <c r="AB184" s="83">
        <f t="shared" si="143"/>
        <v>0</v>
      </c>
      <c r="AC184" s="109"/>
      <c r="AD184" s="85" t="e">
        <f t="shared" si="112"/>
        <v>#DIV/0!</v>
      </c>
      <c r="AE184" s="86"/>
      <c r="AF184" s="87"/>
      <c r="AG184" s="88"/>
      <c r="AH184" s="114"/>
      <c r="AI184" s="86"/>
      <c r="AJ184" s="87"/>
      <c r="AK184" s="88"/>
      <c r="AL184" s="114"/>
      <c r="AM184" s="86"/>
      <c r="AN184" s="87"/>
      <c r="AO184" s="90"/>
      <c r="AP184" s="91"/>
      <c r="AQ184" s="86"/>
      <c r="AR184" s="87"/>
      <c r="AS184" s="90"/>
      <c r="AT184" s="91"/>
      <c r="AU184" s="86"/>
      <c r="AV184" s="87"/>
      <c r="AW184" s="90"/>
      <c r="AX184" s="197"/>
      <c r="AY184" s="38"/>
      <c r="AZ184" s="92"/>
      <c r="BA184" s="29"/>
      <c r="BB184" s="99">
        <f>+F184*1.09</f>
        <v>90940.171935999999</v>
      </c>
      <c r="BC184" s="93"/>
      <c r="BD184" s="93"/>
      <c r="BE184" s="93"/>
      <c r="BF184" s="93"/>
      <c r="BG184" s="93"/>
      <c r="BH184" s="93"/>
      <c r="BI184" s="93"/>
      <c r="BJ184" s="93"/>
      <c r="BK184" s="94">
        <f t="shared" si="113"/>
        <v>1</v>
      </c>
      <c r="BM184" s="95">
        <f t="shared" si="114"/>
        <v>90940.171935999999</v>
      </c>
      <c r="BN184" s="96">
        <f t="shared" si="115"/>
        <v>90940.171935999999</v>
      </c>
      <c r="BO184" s="248">
        <f t="shared" si="144"/>
        <v>90940.171935999999</v>
      </c>
      <c r="BP184" s="183">
        <f t="shared" si="116"/>
        <v>90940.171935999999</v>
      </c>
      <c r="BQ184" s="184">
        <f t="shared" si="117"/>
        <v>0</v>
      </c>
      <c r="BR184" s="232">
        <f t="shared" si="118"/>
        <v>0</v>
      </c>
      <c r="BS184" s="184"/>
      <c r="BT184" s="97"/>
      <c r="BU184" s="171">
        <f t="shared" si="121"/>
        <v>90940.171935999999</v>
      </c>
      <c r="BV184" s="175">
        <f t="shared" si="119"/>
        <v>17279</v>
      </c>
      <c r="BW184" s="176">
        <f t="shared" si="120"/>
        <v>108219.171936</v>
      </c>
    </row>
    <row r="185" spans="1:75" s="35" customFormat="1" ht="84.95" customHeight="1" x14ac:dyDescent="0.3">
      <c r="A185" s="214">
        <v>263</v>
      </c>
      <c r="B185" s="104" t="s">
        <v>630</v>
      </c>
      <c r="C185" s="217" t="s">
        <v>18</v>
      </c>
      <c r="D185" s="206">
        <v>26854</v>
      </c>
      <c r="E185" s="74">
        <f>+D185*0.0562</f>
        <v>1509.1948</v>
      </c>
      <c r="F185" s="75">
        <f>+E185+D185</f>
        <v>28363.194800000001</v>
      </c>
      <c r="G185" s="74">
        <f>+F185*0.19</f>
        <v>5389.007012</v>
      </c>
      <c r="H185" s="76">
        <f>+G185+F185</f>
        <v>33752.201811999999</v>
      </c>
      <c r="I185" s="105"/>
      <c r="J185" s="106"/>
      <c r="K185" s="107"/>
      <c r="L185" s="80"/>
      <c r="M185" s="81">
        <f t="shared" si="135"/>
        <v>0</v>
      </c>
      <c r="N185" s="82"/>
      <c r="O185" s="83">
        <f t="shared" si="136"/>
        <v>0</v>
      </c>
      <c r="P185" s="83">
        <f t="shared" si="137"/>
        <v>0</v>
      </c>
      <c r="Q185" s="108"/>
      <c r="R185" s="80"/>
      <c r="S185" s="81">
        <f t="shared" si="138"/>
        <v>0</v>
      </c>
      <c r="T185" s="82"/>
      <c r="U185" s="83">
        <f t="shared" si="139"/>
        <v>0</v>
      </c>
      <c r="V185" s="83">
        <f t="shared" si="140"/>
        <v>0</v>
      </c>
      <c r="W185" s="109"/>
      <c r="X185" s="80"/>
      <c r="Y185" s="81">
        <f t="shared" si="141"/>
        <v>0</v>
      </c>
      <c r="Z185" s="82"/>
      <c r="AA185" s="83">
        <f t="shared" si="142"/>
        <v>0</v>
      </c>
      <c r="AB185" s="83">
        <f t="shared" si="143"/>
        <v>0</v>
      </c>
      <c r="AC185" s="109"/>
      <c r="AD185" s="85" t="e">
        <f t="shared" si="112"/>
        <v>#DIV/0!</v>
      </c>
      <c r="AE185" s="86"/>
      <c r="AF185" s="87"/>
      <c r="AG185" s="88"/>
      <c r="AH185" s="114"/>
      <c r="AI185" s="86"/>
      <c r="AJ185" s="87"/>
      <c r="AK185" s="88"/>
      <c r="AL185" s="114"/>
      <c r="AM185" s="86"/>
      <c r="AN185" s="87"/>
      <c r="AO185" s="90"/>
      <c r="AP185" s="91"/>
      <c r="AQ185" s="86"/>
      <c r="AR185" s="87"/>
      <c r="AS185" s="90"/>
      <c r="AT185" s="91"/>
      <c r="AU185" s="86"/>
      <c r="AV185" s="87"/>
      <c r="AW185" s="90"/>
      <c r="AX185" s="197"/>
      <c r="AY185" s="38"/>
      <c r="AZ185" s="92"/>
      <c r="BA185" s="29"/>
      <c r="BB185" s="99">
        <f>+F185*1.09</f>
        <v>30915.882332000005</v>
      </c>
      <c r="BC185" s="93"/>
      <c r="BD185" s="93"/>
      <c r="BE185" s="93"/>
      <c r="BF185" s="93"/>
      <c r="BG185" s="93"/>
      <c r="BH185" s="93"/>
      <c r="BI185" s="93"/>
      <c r="BJ185" s="93"/>
      <c r="BK185" s="94">
        <f t="shared" si="113"/>
        <v>1</v>
      </c>
      <c r="BM185" s="95">
        <f t="shared" si="114"/>
        <v>30915.882332000005</v>
      </c>
      <c r="BN185" s="96">
        <f t="shared" si="115"/>
        <v>30915.882332000005</v>
      </c>
      <c r="BO185" s="248">
        <f t="shared" si="144"/>
        <v>30915.882332000005</v>
      </c>
      <c r="BP185" s="183">
        <f t="shared" si="116"/>
        <v>30915.882332000005</v>
      </c>
      <c r="BQ185" s="184">
        <f t="shared" si="117"/>
        <v>0</v>
      </c>
      <c r="BR185" s="232">
        <f t="shared" si="118"/>
        <v>0</v>
      </c>
      <c r="BS185" s="184"/>
      <c r="BT185" s="97"/>
      <c r="BU185" s="171">
        <f t="shared" si="121"/>
        <v>30915.882332000005</v>
      </c>
      <c r="BV185" s="175">
        <f t="shared" si="119"/>
        <v>5874</v>
      </c>
      <c r="BW185" s="176">
        <f t="shared" si="120"/>
        <v>36789.882332000008</v>
      </c>
    </row>
    <row r="186" spans="1:75" s="35" customFormat="1" ht="84.95" customHeight="1" x14ac:dyDescent="0.3">
      <c r="A186" s="214">
        <v>264</v>
      </c>
      <c r="B186" s="104" t="s">
        <v>631</v>
      </c>
      <c r="C186" s="217" t="s">
        <v>18</v>
      </c>
      <c r="D186" s="206"/>
      <c r="E186" s="74"/>
      <c r="F186" s="75"/>
      <c r="G186" s="74"/>
      <c r="H186" s="76"/>
      <c r="I186" s="105"/>
      <c r="J186" s="106"/>
      <c r="K186" s="107"/>
      <c r="L186" s="80"/>
      <c r="M186" s="81">
        <f t="shared" si="135"/>
        <v>0</v>
      </c>
      <c r="N186" s="82"/>
      <c r="O186" s="83">
        <f t="shared" si="136"/>
        <v>0</v>
      </c>
      <c r="P186" s="83">
        <f t="shared" si="137"/>
        <v>0</v>
      </c>
      <c r="Q186" s="108"/>
      <c r="R186" s="80"/>
      <c r="S186" s="81">
        <f t="shared" si="138"/>
        <v>0</v>
      </c>
      <c r="T186" s="82"/>
      <c r="U186" s="83">
        <f t="shared" si="139"/>
        <v>0</v>
      </c>
      <c r="V186" s="83">
        <f t="shared" si="140"/>
        <v>0</v>
      </c>
      <c r="W186" s="109"/>
      <c r="X186" s="80"/>
      <c r="Y186" s="81">
        <f t="shared" si="141"/>
        <v>0</v>
      </c>
      <c r="Z186" s="82"/>
      <c r="AA186" s="83">
        <f t="shared" si="142"/>
        <v>0</v>
      </c>
      <c r="AB186" s="83">
        <f t="shared" si="143"/>
        <v>0</v>
      </c>
      <c r="AC186" s="109"/>
      <c r="AD186" s="85" t="e">
        <f t="shared" si="112"/>
        <v>#DIV/0!</v>
      </c>
      <c r="AE186" s="86"/>
      <c r="AF186" s="87"/>
      <c r="AG186" s="88"/>
      <c r="AH186" s="114"/>
      <c r="AI186" s="86"/>
      <c r="AJ186" s="87"/>
      <c r="AK186" s="88"/>
      <c r="AL186" s="114"/>
      <c r="AM186" s="86">
        <v>151176</v>
      </c>
      <c r="AN186" s="87">
        <f>+AM186*0.19</f>
        <v>28723.439999999999</v>
      </c>
      <c r="AO186" s="90">
        <f>+AN186+AM186</f>
        <v>179899.44</v>
      </c>
      <c r="AP186" s="91" t="s">
        <v>632</v>
      </c>
      <c r="AQ186" s="86"/>
      <c r="AR186" s="87"/>
      <c r="AS186" s="90"/>
      <c r="AT186" s="91"/>
      <c r="AU186" s="86"/>
      <c r="AV186" s="87"/>
      <c r="AW186" s="90"/>
      <c r="AX186" s="197"/>
      <c r="AY186" s="38"/>
      <c r="AZ186" s="92"/>
      <c r="BA186" s="29"/>
      <c r="BB186" s="99"/>
      <c r="BC186" s="93"/>
      <c r="BD186" s="93"/>
      <c r="BE186" s="93"/>
      <c r="BF186" s="93"/>
      <c r="BG186" s="93"/>
      <c r="BH186" s="93">
        <f>+AM186</f>
        <v>151176</v>
      </c>
      <c r="BI186" s="93"/>
      <c r="BJ186" s="93"/>
      <c r="BK186" s="94">
        <f t="shared" si="113"/>
        <v>1</v>
      </c>
      <c r="BM186" s="95">
        <f t="shared" si="114"/>
        <v>151176</v>
      </c>
      <c r="BN186" s="96">
        <f t="shared" si="115"/>
        <v>151176</v>
      </c>
      <c r="BO186" s="248">
        <f t="shared" si="144"/>
        <v>151176</v>
      </c>
      <c r="BP186" s="183">
        <f t="shared" si="116"/>
        <v>151176</v>
      </c>
      <c r="BQ186" s="184">
        <f t="shared" si="117"/>
        <v>0</v>
      </c>
      <c r="BR186" s="232">
        <f t="shared" si="118"/>
        <v>0</v>
      </c>
      <c r="BS186" s="184"/>
      <c r="BT186" s="97"/>
      <c r="BU186" s="171">
        <f t="shared" si="121"/>
        <v>151176</v>
      </c>
      <c r="BV186" s="175">
        <f t="shared" si="119"/>
        <v>28723</v>
      </c>
      <c r="BW186" s="176">
        <f t="shared" si="120"/>
        <v>179899</v>
      </c>
    </row>
    <row r="187" spans="1:75" s="35" customFormat="1" ht="84.95" customHeight="1" x14ac:dyDescent="0.3">
      <c r="A187" s="214">
        <v>265</v>
      </c>
      <c r="B187" s="104" t="s">
        <v>633</v>
      </c>
      <c r="C187" s="217" t="s">
        <v>237</v>
      </c>
      <c r="D187" s="206">
        <v>306116</v>
      </c>
      <c r="E187" s="74">
        <f t="shared" ref="E187:E196" si="145">+D187*0.0562</f>
        <v>17203.7192</v>
      </c>
      <c r="F187" s="75">
        <f t="shared" ref="F187:F196" si="146">+E187+D187</f>
        <v>323319.71919999999</v>
      </c>
      <c r="G187" s="74">
        <f t="shared" ref="G187:G196" si="147">+F187*0.19</f>
        <v>61430.746648</v>
      </c>
      <c r="H187" s="76">
        <f t="shared" ref="H187:H196" si="148">+G187+F187</f>
        <v>384750.46584800002</v>
      </c>
      <c r="I187" s="105"/>
      <c r="J187" s="106"/>
      <c r="K187" s="107"/>
      <c r="L187" s="80"/>
      <c r="M187" s="81">
        <f t="shared" si="135"/>
        <v>0</v>
      </c>
      <c r="N187" s="82"/>
      <c r="O187" s="83">
        <f t="shared" si="136"/>
        <v>0</v>
      </c>
      <c r="P187" s="83">
        <f t="shared" si="137"/>
        <v>0</v>
      </c>
      <c r="Q187" s="108"/>
      <c r="R187" s="80"/>
      <c r="S187" s="81">
        <f t="shared" si="138"/>
        <v>0</v>
      </c>
      <c r="T187" s="82"/>
      <c r="U187" s="83">
        <f t="shared" si="139"/>
        <v>0</v>
      </c>
      <c r="V187" s="83">
        <f t="shared" si="140"/>
        <v>0</v>
      </c>
      <c r="W187" s="109"/>
      <c r="X187" s="80"/>
      <c r="Y187" s="81">
        <f t="shared" si="141"/>
        <v>0</v>
      </c>
      <c r="Z187" s="82"/>
      <c r="AA187" s="83">
        <f t="shared" si="142"/>
        <v>0</v>
      </c>
      <c r="AB187" s="83">
        <f t="shared" si="143"/>
        <v>0</v>
      </c>
      <c r="AC187" s="109"/>
      <c r="AD187" s="85" t="e">
        <f t="shared" si="112"/>
        <v>#DIV/0!</v>
      </c>
      <c r="AE187" s="86"/>
      <c r="AF187" s="87"/>
      <c r="AG187" s="88"/>
      <c r="AH187" s="114"/>
      <c r="AI187" s="86"/>
      <c r="AJ187" s="87"/>
      <c r="AK187" s="88"/>
      <c r="AL187" s="114"/>
      <c r="AM187" s="86"/>
      <c r="AN187" s="87"/>
      <c r="AO187" s="90"/>
      <c r="AP187" s="91"/>
      <c r="AQ187" s="86"/>
      <c r="AR187" s="87"/>
      <c r="AS187" s="90"/>
      <c r="AT187" s="91"/>
      <c r="AU187" s="86"/>
      <c r="AV187" s="87"/>
      <c r="AW187" s="90"/>
      <c r="AX187" s="197"/>
      <c r="AY187" s="38"/>
      <c r="AZ187" s="92"/>
      <c r="BA187" s="29"/>
      <c r="BB187" s="99">
        <f t="shared" ref="BB187:BB196" si="149">+F187*1.09</f>
        <v>352418.49392800004</v>
      </c>
      <c r="BC187" s="93"/>
      <c r="BD187" s="93"/>
      <c r="BE187" s="93"/>
      <c r="BF187" s="93"/>
      <c r="BG187" s="93"/>
      <c r="BH187" s="93"/>
      <c r="BI187" s="93"/>
      <c r="BJ187" s="93"/>
      <c r="BK187" s="94">
        <f t="shared" si="113"/>
        <v>1</v>
      </c>
      <c r="BM187" s="95">
        <f t="shared" si="114"/>
        <v>352418.49392800004</v>
      </c>
      <c r="BN187" s="96">
        <f t="shared" si="115"/>
        <v>352418.49392800004</v>
      </c>
      <c r="BO187" s="248">
        <f t="shared" si="144"/>
        <v>352418.49392800004</v>
      </c>
      <c r="BP187" s="183">
        <f t="shared" si="116"/>
        <v>352418.49392800004</v>
      </c>
      <c r="BQ187" s="184">
        <f t="shared" si="117"/>
        <v>0</v>
      </c>
      <c r="BR187" s="232">
        <f t="shared" si="118"/>
        <v>0</v>
      </c>
      <c r="BS187" s="184"/>
      <c r="BT187" s="97"/>
      <c r="BU187" s="171">
        <f t="shared" si="121"/>
        <v>352418.49392800004</v>
      </c>
      <c r="BV187" s="175">
        <f t="shared" si="119"/>
        <v>66960</v>
      </c>
      <c r="BW187" s="176">
        <f t="shared" si="120"/>
        <v>419378.49392800004</v>
      </c>
    </row>
    <row r="188" spans="1:75" s="35" customFormat="1" ht="84.95" customHeight="1" x14ac:dyDescent="0.3">
      <c r="A188" s="214">
        <v>266</v>
      </c>
      <c r="B188" s="104" t="s">
        <v>634</v>
      </c>
      <c r="C188" s="217" t="s">
        <v>237</v>
      </c>
      <c r="D188" s="206">
        <v>85102</v>
      </c>
      <c r="E188" s="74">
        <f t="shared" si="145"/>
        <v>4782.7323999999999</v>
      </c>
      <c r="F188" s="75">
        <f t="shared" si="146"/>
        <v>89884.732399999994</v>
      </c>
      <c r="G188" s="74">
        <f t="shared" si="147"/>
        <v>17078.099156</v>
      </c>
      <c r="H188" s="76">
        <f t="shared" si="148"/>
        <v>106962.83155599999</v>
      </c>
      <c r="I188" s="105"/>
      <c r="J188" s="106"/>
      <c r="K188" s="107"/>
      <c r="L188" s="80"/>
      <c r="M188" s="81">
        <f t="shared" si="135"/>
        <v>0</v>
      </c>
      <c r="N188" s="82"/>
      <c r="O188" s="83">
        <f t="shared" si="136"/>
        <v>0</v>
      </c>
      <c r="P188" s="83">
        <f t="shared" si="137"/>
        <v>0</v>
      </c>
      <c r="Q188" s="108"/>
      <c r="R188" s="80"/>
      <c r="S188" s="81">
        <f t="shared" si="138"/>
        <v>0</v>
      </c>
      <c r="T188" s="82"/>
      <c r="U188" s="83">
        <f t="shared" si="139"/>
        <v>0</v>
      </c>
      <c r="V188" s="83">
        <f t="shared" si="140"/>
        <v>0</v>
      </c>
      <c r="W188" s="109"/>
      <c r="X188" s="80"/>
      <c r="Y188" s="81">
        <f t="shared" si="141"/>
        <v>0</v>
      </c>
      <c r="Z188" s="82"/>
      <c r="AA188" s="83">
        <f t="shared" si="142"/>
        <v>0</v>
      </c>
      <c r="AB188" s="83">
        <f t="shared" si="143"/>
        <v>0</v>
      </c>
      <c r="AC188" s="109"/>
      <c r="AD188" s="85" t="e">
        <f t="shared" si="112"/>
        <v>#DIV/0!</v>
      </c>
      <c r="AE188" s="86"/>
      <c r="AF188" s="87"/>
      <c r="AG188" s="88"/>
      <c r="AH188" s="114"/>
      <c r="AI188" s="86"/>
      <c r="AJ188" s="87"/>
      <c r="AK188" s="88"/>
      <c r="AL188" s="114"/>
      <c r="AM188" s="86"/>
      <c r="AN188" s="87"/>
      <c r="AO188" s="90"/>
      <c r="AP188" s="91"/>
      <c r="AQ188" s="86"/>
      <c r="AR188" s="87"/>
      <c r="AS188" s="90"/>
      <c r="AT188" s="91"/>
      <c r="AU188" s="86"/>
      <c r="AV188" s="87"/>
      <c r="AW188" s="90"/>
      <c r="AX188" s="197"/>
      <c r="AY188" s="38"/>
      <c r="AZ188" s="92"/>
      <c r="BA188" s="29"/>
      <c r="BB188" s="99">
        <f t="shared" si="149"/>
        <v>97974.358315999998</v>
      </c>
      <c r="BC188" s="93"/>
      <c r="BD188" s="93"/>
      <c r="BE188" s="93"/>
      <c r="BF188" s="93"/>
      <c r="BG188" s="93"/>
      <c r="BH188" s="93"/>
      <c r="BI188" s="93"/>
      <c r="BJ188" s="93"/>
      <c r="BK188" s="94">
        <f t="shared" si="113"/>
        <v>1</v>
      </c>
      <c r="BM188" s="95">
        <f t="shared" si="114"/>
        <v>97974.358315999998</v>
      </c>
      <c r="BN188" s="96">
        <f t="shared" si="115"/>
        <v>97974.358315999998</v>
      </c>
      <c r="BO188" s="248">
        <f t="shared" si="144"/>
        <v>97974.358315999998</v>
      </c>
      <c r="BP188" s="183">
        <f t="shared" si="116"/>
        <v>97974.358315999998</v>
      </c>
      <c r="BQ188" s="184">
        <f t="shared" si="117"/>
        <v>0</v>
      </c>
      <c r="BR188" s="232">
        <f t="shared" si="118"/>
        <v>0</v>
      </c>
      <c r="BS188" s="184"/>
      <c r="BT188" s="97"/>
      <c r="BU188" s="171">
        <f t="shared" si="121"/>
        <v>97974.358315999998</v>
      </c>
      <c r="BV188" s="175">
        <f t="shared" si="119"/>
        <v>18615</v>
      </c>
      <c r="BW188" s="176">
        <f t="shared" si="120"/>
        <v>116589.358316</v>
      </c>
    </row>
    <row r="189" spans="1:75" s="35" customFormat="1" ht="84.95" customHeight="1" x14ac:dyDescent="0.3">
      <c r="A189" s="214">
        <v>267</v>
      </c>
      <c r="B189" s="104" t="s">
        <v>635</v>
      </c>
      <c r="C189" s="217" t="s">
        <v>237</v>
      </c>
      <c r="D189" s="206">
        <v>110200</v>
      </c>
      <c r="E189" s="74">
        <f t="shared" si="145"/>
        <v>6193.24</v>
      </c>
      <c r="F189" s="75">
        <f t="shared" si="146"/>
        <v>116393.24</v>
      </c>
      <c r="G189" s="74">
        <f t="shared" si="147"/>
        <v>22114.7156</v>
      </c>
      <c r="H189" s="76">
        <f t="shared" si="148"/>
        <v>138507.95560000002</v>
      </c>
      <c r="I189" s="105"/>
      <c r="J189" s="106"/>
      <c r="K189" s="107"/>
      <c r="L189" s="80"/>
      <c r="M189" s="81">
        <f t="shared" si="135"/>
        <v>0</v>
      </c>
      <c r="N189" s="82"/>
      <c r="O189" s="83">
        <f t="shared" si="136"/>
        <v>0</v>
      </c>
      <c r="P189" s="83">
        <f t="shared" si="137"/>
        <v>0</v>
      </c>
      <c r="Q189" s="108"/>
      <c r="R189" s="80"/>
      <c r="S189" s="81">
        <f t="shared" si="138"/>
        <v>0</v>
      </c>
      <c r="T189" s="82"/>
      <c r="U189" s="83">
        <f t="shared" si="139"/>
        <v>0</v>
      </c>
      <c r="V189" s="83">
        <f t="shared" si="140"/>
        <v>0</v>
      </c>
      <c r="W189" s="109"/>
      <c r="X189" s="80"/>
      <c r="Y189" s="81">
        <f t="shared" si="141"/>
        <v>0</v>
      </c>
      <c r="Z189" s="82"/>
      <c r="AA189" s="83">
        <f t="shared" si="142"/>
        <v>0</v>
      </c>
      <c r="AB189" s="83">
        <f t="shared" si="143"/>
        <v>0</v>
      </c>
      <c r="AC189" s="109"/>
      <c r="AD189" s="85" t="e">
        <f t="shared" si="112"/>
        <v>#DIV/0!</v>
      </c>
      <c r="AE189" s="86"/>
      <c r="AF189" s="87"/>
      <c r="AG189" s="88"/>
      <c r="AH189" s="114"/>
      <c r="AI189" s="86"/>
      <c r="AJ189" s="87"/>
      <c r="AK189" s="88"/>
      <c r="AL189" s="114"/>
      <c r="AM189" s="86"/>
      <c r="AN189" s="87"/>
      <c r="AO189" s="90"/>
      <c r="AP189" s="91"/>
      <c r="AQ189" s="86"/>
      <c r="AR189" s="87"/>
      <c r="AS189" s="90"/>
      <c r="AT189" s="91"/>
      <c r="AU189" s="86"/>
      <c r="AV189" s="87"/>
      <c r="AW189" s="90"/>
      <c r="AX189" s="197"/>
      <c r="AY189" s="38"/>
      <c r="AZ189" s="92"/>
      <c r="BA189" s="29"/>
      <c r="BB189" s="99">
        <f t="shared" si="149"/>
        <v>126868.63160000001</v>
      </c>
      <c r="BC189" s="93"/>
      <c r="BD189" s="93"/>
      <c r="BE189" s="93"/>
      <c r="BF189" s="93"/>
      <c r="BG189" s="93"/>
      <c r="BH189" s="93"/>
      <c r="BI189" s="93"/>
      <c r="BJ189" s="93"/>
      <c r="BK189" s="94">
        <f t="shared" si="113"/>
        <v>1</v>
      </c>
      <c r="BM189" s="95">
        <f t="shared" si="114"/>
        <v>126868.63160000001</v>
      </c>
      <c r="BN189" s="96">
        <f t="shared" si="115"/>
        <v>126868.63160000001</v>
      </c>
      <c r="BO189" s="248">
        <f t="shared" si="144"/>
        <v>126868.63160000001</v>
      </c>
      <c r="BP189" s="183">
        <f t="shared" si="116"/>
        <v>126868.63160000001</v>
      </c>
      <c r="BQ189" s="184">
        <f t="shared" si="117"/>
        <v>0</v>
      </c>
      <c r="BR189" s="232">
        <f t="shared" si="118"/>
        <v>0</v>
      </c>
      <c r="BS189" s="184"/>
      <c r="BT189" s="97"/>
      <c r="BU189" s="171">
        <f t="shared" si="121"/>
        <v>126868.63160000001</v>
      </c>
      <c r="BV189" s="175">
        <f t="shared" si="119"/>
        <v>24105</v>
      </c>
      <c r="BW189" s="176">
        <f t="shared" si="120"/>
        <v>150973.63160000002</v>
      </c>
    </row>
    <row r="190" spans="1:75" s="35" customFormat="1" ht="84.95" customHeight="1" x14ac:dyDescent="0.3">
      <c r="A190" s="214">
        <v>268</v>
      </c>
      <c r="B190" s="104" t="s">
        <v>1463</v>
      </c>
      <c r="C190" s="217" t="s">
        <v>359</v>
      </c>
      <c r="D190" s="208">
        <v>427449</v>
      </c>
      <c r="E190" s="74">
        <f t="shared" si="145"/>
        <v>24022.6338</v>
      </c>
      <c r="F190" s="75">
        <f t="shared" si="146"/>
        <v>451471.63380000001</v>
      </c>
      <c r="G190" s="74">
        <f t="shared" si="147"/>
        <v>85779.610421999998</v>
      </c>
      <c r="H190" s="76">
        <f t="shared" si="148"/>
        <v>537251.24422200001</v>
      </c>
      <c r="I190" s="105"/>
      <c r="J190" s="106"/>
      <c r="K190" s="107"/>
      <c r="L190" s="80"/>
      <c r="M190" s="81">
        <f t="shared" si="135"/>
        <v>0</v>
      </c>
      <c r="N190" s="81"/>
      <c r="O190" s="83">
        <f t="shared" si="136"/>
        <v>0</v>
      </c>
      <c r="P190" s="83">
        <f t="shared" si="137"/>
        <v>0</v>
      </c>
      <c r="Q190" s="108"/>
      <c r="R190" s="80"/>
      <c r="S190" s="81">
        <f t="shared" si="138"/>
        <v>0</v>
      </c>
      <c r="T190" s="81"/>
      <c r="U190" s="83">
        <f t="shared" si="139"/>
        <v>0</v>
      </c>
      <c r="V190" s="83">
        <f t="shared" si="140"/>
        <v>0</v>
      </c>
      <c r="W190" s="109"/>
      <c r="X190" s="80"/>
      <c r="Y190" s="81">
        <f t="shared" si="141"/>
        <v>0</v>
      </c>
      <c r="Z190" s="81"/>
      <c r="AA190" s="83">
        <f t="shared" si="142"/>
        <v>0</v>
      </c>
      <c r="AB190" s="83">
        <f t="shared" si="143"/>
        <v>0</v>
      </c>
      <c r="AC190" s="109"/>
      <c r="AD190" s="85" t="e">
        <f t="shared" si="112"/>
        <v>#DIV/0!</v>
      </c>
      <c r="AE190" s="86"/>
      <c r="AF190" s="87"/>
      <c r="AG190" s="87"/>
      <c r="AH190" s="114"/>
      <c r="AI190" s="86"/>
      <c r="AJ190" s="87"/>
      <c r="AK190" s="87"/>
      <c r="AL190" s="114"/>
      <c r="AM190" s="86"/>
      <c r="AN190" s="87"/>
      <c r="AO190" s="87"/>
      <c r="AP190" s="91"/>
      <c r="AQ190" s="86"/>
      <c r="AR190" s="87"/>
      <c r="AS190" s="87"/>
      <c r="AT190" s="91"/>
      <c r="AU190" s="86"/>
      <c r="AV190" s="87"/>
      <c r="AW190" s="87"/>
      <c r="AX190" s="197"/>
      <c r="AY190" s="38"/>
      <c r="AZ190" s="92"/>
      <c r="BA190" s="29"/>
      <c r="BB190" s="99">
        <f t="shared" si="149"/>
        <v>492104.08084200002</v>
      </c>
      <c r="BC190" s="93"/>
      <c r="BD190" s="93"/>
      <c r="BE190" s="93"/>
      <c r="BF190" s="93"/>
      <c r="BG190" s="93"/>
      <c r="BH190" s="93"/>
      <c r="BI190" s="93"/>
      <c r="BJ190" s="93"/>
      <c r="BK190" s="94">
        <f t="shared" si="113"/>
        <v>1</v>
      </c>
      <c r="BM190" s="95">
        <f t="shared" si="114"/>
        <v>492104.08084200002</v>
      </c>
      <c r="BN190" s="96">
        <f t="shared" si="115"/>
        <v>492104.08084200002</v>
      </c>
      <c r="BO190" s="248">
        <f t="shared" si="144"/>
        <v>492104.08084200002</v>
      </c>
      <c r="BP190" s="183">
        <f t="shared" si="116"/>
        <v>492104.08084200002</v>
      </c>
      <c r="BQ190" s="184">
        <f t="shared" si="117"/>
        <v>0</v>
      </c>
      <c r="BR190" s="232">
        <f t="shared" si="118"/>
        <v>0</v>
      </c>
      <c r="BS190" s="184"/>
      <c r="BT190" s="97"/>
      <c r="BU190" s="171">
        <f t="shared" si="121"/>
        <v>492104.08084200002</v>
      </c>
      <c r="BV190" s="175">
        <f t="shared" si="119"/>
        <v>93500</v>
      </c>
      <c r="BW190" s="176">
        <f t="shared" si="120"/>
        <v>585604.08084199997</v>
      </c>
    </row>
    <row r="191" spans="1:75" s="35" customFormat="1" ht="84.95" customHeight="1" x14ac:dyDescent="0.3">
      <c r="A191" s="214">
        <v>269</v>
      </c>
      <c r="B191" s="104" t="s">
        <v>636</v>
      </c>
      <c r="C191" s="217" t="s">
        <v>359</v>
      </c>
      <c r="D191" s="208">
        <v>104069</v>
      </c>
      <c r="E191" s="74">
        <f t="shared" si="145"/>
        <v>5848.6778000000004</v>
      </c>
      <c r="F191" s="75">
        <f t="shared" si="146"/>
        <v>109917.6778</v>
      </c>
      <c r="G191" s="74">
        <f t="shared" si="147"/>
        <v>20884.358782000003</v>
      </c>
      <c r="H191" s="76">
        <f t="shared" si="148"/>
        <v>130802.036582</v>
      </c>
      <c r="I191" s="105"/>
      <c r="J191" s="106"/>
      <c r="K191" s="107"/>
      <c r="L191" s="80"/>
      <c r="M191" s="81">
        <f t="shared" si="135"/>
        <v>0</v>
      </c>
      <c r="N191" s="81"/>
      <c r="O191" s="83">
        <f t="shared" si="136"/>
        <v>0</v>
      </c>
      <c r="P191" s="83">
        <f t="shared" si="137"/>
        <v>0</v>
      </c>
      <c r="Q191" s="108"/>
      <c r="R191" s="80"/>
      <c r="S191" s="81">
        <f t="shared" si="138"/>
        <v>0</v>
      </c>
      <c r="T191" s="81"/>
      <c r="U191" s="83">
        <f t="shared" si="139"/>
        <v>0</v>
      </c>
      <c r="V191" s="83">
        <f t="shared" si="140"/>
        <v>0</v>
      </c>
      <c r="W191" s="109"/>
      <c r="X191" s="80"/>
      <c r="Y191" s="81">
        <f t="shared" si="141"/>
        <v>0</v>
      </c>
      <c r="Z191" s="81"/>
      <c r="AA191" s="83">
        <f t="shared" si="142"/>
        <v>0</v>
      </c>
      <c r="AB191" s="83">
        <f t="shared" si="143"/>
        <v>0</v>
      </c>
      <c r="AC191" s="109"/>
      <c r="AD191" s="85" t="e">
        <f t="shared" si="112"/>
        <v>#DIV/0!</v>
      </c>
      <c r="AE191" s="86"/>
      <c r="AF191" s="87"/>
      <c r="AG191" s="87"/>
      <c r="AH191" s="114"/>
      <c r="AI191" s="86"/>
      <c r="AJ191" s="87"/>
      <c r="AK191" s="87"/>
      <c r="AL191" s="114"/>
      <c r="AM191" s="86"/>
      <c r="AN191" s="87"/>
      <c r="AO191" s="87"/>
      <c r="AP191" s="91"/>
      <c r="AQ191" s="86"/>
      <c r="AR191" s="87"/>
      <c r="AS191" s="87"/>
      <c r="AT191" s="91"/>
      <c r="AU191" s="86"/>
      <c r="AV191" s="87"/>
      <c r="AW191" s="87"/>
      <c r="AX191" s="197"/>
      <c r="AY191" s="38"/>
      <c r="AZ191" s="92"/>
      <c r="BA191" s="29"/>
      <c r="BB191" s="99">
        <f t="shared" si="149"/>
        <v>119810.26880200002</v>
      </c>
      <c r="BC191" s="93"/>
      <c r="BD191" s="93"/>
      <c r="BE191" s="93"/>
      <c r="BF191" s="93"/>
      <c r="BG191" s="93"/>
      <c r="BH191" s="93"/>
      <c r="BI191" s="93"/>
      <c r="BJ191" s="93"/>
      <c r="BK191" s="94">
        <f t="shared" si="113"/>
        <v>1</v>
      </c>
      <c r="BM191" s="95">
        <f t="shared" si="114"/>
        <v>119810.26880200002</v>
      </c>
      <c r="BN191" s="96">
        <f t="shared" si="115"/>
        <v>119810.26880200002</v>
      </c>
      <c r="BO191" s="248">
        <f t="shared" si="144"/>
        <v>119810.26880200002</v>
      </c>
      <c r="BP191" s="183">
        <f t="shared" si="116"/>
        <v>119810.26880200002</v>
      </c>
      <c r="BQ191" s="184">
        <f t="shared" si="117"/>
        <v>0</v>
      </c>
      <c r="BR191" s="232">
        <f t="shared" si="118"/>
        <v>0</v>
      </c>
      <c r="BS191" s="184"/>
      <c r="BT191" s="97"/>
      <c r="BU191" s="171">
        <f t="shared" si="121"/>
        <v>119810.26880200002</v>
      </c>
      <c r="BV191" s="175">
        <f t="shared" si="119"/>
        <v>22764</v>
      </c>
      <c r="BW191" s="176">
        <f t="shared" si="120"/>
        <v>142574.26880200004</v>
      </c>
    </row>
    <row r="192" spans="1:75" s="35" customFormat="1" ht="84.95" customHeight="1" x14ac:dyDescent="0.3">
      <c r="A192" s="214">
        <v>270</v>
      </c>
      <c r="B192" s="104" t="s">
        <v>637</v>
      </c>
      <c r="C192" s="217" t="s">
        <v>359</v>
      </c>
      <c r="D192" s="208">
        <v>178045</v>
      </c>
      <c r="E192" s="74">
        <f t="shared" si="145"/>
        <v>10006.129000000001</v>
      </c>
      <c r="F192" s="75">
        <f t="shared" si="146"/>
        <v>188051.12900000002</v>
      </c>
      <c r="G192" s="74">
        <f t="shared" si="147"/>
        <v>35729.714510000005</v>
      </c>
      <c r="H192" s="76">
        <f t="shared" si="148"/>
        <v>223780.84351000004</v>
      </c>
      <c r="I192" s="105"/>
      <c r="J192" s="106"/>
      <c r="K192" s="107"/>
      <c r="L192" s="80"/>
      <c r="M192" s="81">
        <f t="shared" si="135"/>
        <v>0</v>
      </c>
      <c r="N192" s="81"/>
      <c r="O192" s="83">
        <f t="shared" si="136"/>
        <v>0</v>
      </c>
      <c r="P192" s="83">
        <f t="shared" si="137"/>
        <v>0</v>
      </c>
      <c r="Q192" s="108"/>
      <c r="R192" s="80"/>
      <c r="S192" s="81">
        <f t="shared" si="138"/>
        <v>0</v>
      </c>
      <c r="T192" s="81"/>
      <c r="U192" s="83">
        <f t="shared" si="139"/>
        <v>0</v>
      </c>
      <c r="V192" s="83">
        <f t="shared" si="140"/>
        <v>0</v>
      </c>
      <c r="W192" s="109"/>
      <c r="X192" s="80"/>
      <c r="Y192" s="81">
        <f t="shared" si="141"/>
        <v>0</v>
      </c>
      <c r="Z192" s="81"/>
      <c r="AA192" s="83">
        <f t="shared" si="142"/>
        <v>0</v>
      </c>
      <c r="AB192" s="83">
        <f t="shared" si="143"/>
        <v>0</v>
      </c>
      <c r="AC192" s="109"/>
      <c r="AD192" s="85" t="e">
        <f t="shared" si="112"/>
        <v>#DIV/0!</v>
      </c>
      <c r="AE192" s="86"/>
      <c r="AF192" s="87"/>
      <c r="AG192" s="87"/>
      <c r="AH192" s="114"/>
      <c r="AI192" s="86"/>
      <c r="AJ192" s="87"/>
      <c r="AK192" s="87"/>
      <c r="AL192" s="114"/>
      <c r="AM192" s="86"/>
      <c r="AN192" s="87"/>
      <c r="AO192" s="87"/>
      <c r="AP192" s="91"/>
      <c r="AQ192" s="86"/>
      <c r="AR192" s="87"/>
      <c r="AS192" s="87"/>
      <c r="AT192" s="91"/>
      <c r="AU192" s="86"/>
      <c r="AV192" s="87"/>
      <c r="AW192" s="87"/>
      <c r="AX192" s="197"/>
      <c r="AY192" s="38"/>
      <c r="AZ192" s="92"/>
      <c r="BA192" s="29"/>
      <c r="BB192" s="99">
        <f t="shared" si="149"/>
        <v>204975.73061000003</v>
      </c>
      <c r="BC192" s="93"/>
      <c r="BD192" s="93"/>
      <c r="BE192" s="93"/>
      <c r="BF192" s="93"/>
      <c r="BG192" s="93"/>
      <c r="BH192" s="93"/>
      <c r="BI192" s="93"/>
      <c r="BJ192" s="93"/>
      <c r="BK192" s="94">
        <f t="shared" si="113"/>
        <v>1</v>
      </c>
      <c r="BM192" s="95">
        <f t="shared" si="114"/>
        <v>204975.73061000003</v>
      </c>
      <c r="BN192" s="96">
        <f t="shared" si="115"/>
        <v>204975.73061000003</v>
      </c>
      <c r="BO192" s="248">
        <f t="shared" si="144"/>
        <v>204975.73061000003</v>
      </c>
      <c r="BP192" s="183">
        <f t="shared" si="116"/>
        <v>204975.73061000003</v>
      </c>
      <c r="BQ192" s="184">
        <f t="shared" si="117"/>
        <v>0</v>
      </c>
      <c r="BR192" s="232">
        <f t="shared" si="118"/>
        <v>0</v>
      </c>
      <c r="BS192" s="184"/>
      <c r="BT192" s="97"/>
      <c r="BU192" s="171">
        <f t="shared" si="121"/>
        <v>204975.73061000003</v>
      </c>
      <c r="BV192" s="175">
        <f t="shared" si="119"/>
        <v>38945</v>
      </c>
      <c r="BW192" s="176">
        <f t="shared" si="120"/>
        <v>243920.73061000003</v>
      </c>
    </row>
    <row r="193" spans="1:75" s="35" customFormat="1" ht="84.95" customHeight="1" x14ac:dyDescent="0.3">
      <c r="A193" s="214">
        <v>271</v>
      </c>
      <c r="B193" s="104" t="s">
        <v>638</v>
      </c>
      <c r="C193" s="217" t="s">
        <v>18</v>
      </c>
      <c r="D193" s="206">
        <v>959190</v>
      </c>
      <c r="E193" s="74">
        <f t="shared" si="145"/>
        <v>53906.478000000003</v>
      </c>
      <c r="F193" s="75">
        <f t="shared" si="146"/>
        <v>1013096.478</v>
      </c>
      <c r="G193" s="74">
        <f t="shared" si="147"/>
        <v>192488.33082</v>
      </c>
      <c r="H193" s="76">
        <f t="shared" si="148"/>
        <v>1205584.8088199999</v>
      </c>
      <c r="I193" s="105"/>
      <c r="J193" s="106"/>
      <c r="K193" s="107"/>
      <c r="L193" s="80"/>
      <c r="M193" s="81">
        <f t="shared" si="135"/>
        <v>0</v>
      </c>
      <c r="N193" s="82"/>
      <c r="O193" s="83">
        <f t="shared" si="136"/>
        <v>0</v>
      </c>
      <c r="P193" s="83">
        <f t="shared" si="137"/>
        <v>0</v>
      </c>
      <c r="Q193" s="108"/>
      <c r="R193" s="80"/>
      <c r="S193" s="81">
        <f t="shared" si="138"/>
        <v>0</v>
      </c>
      <c r="T193" s="82"/>
      <c r="U193" s="83">
        <f t="shared" si="139"/>
        <v>0</v>
      </c>
      <c r="V193" s="83">
        <f t="shared" si="140"/>
        <v>0</v>
      </c>
      <c r="W193" s="109"/>
      <c r="X193" s="80"/>
      <c r="Y193" s="81">
        <f t="shared" si="141"/>
        <v>0</v>
      </c>
      <c r="Z193" s="82"/>
      <c r="AA193" s="83">
        <f t="shared" si="142"/>
        <v>0</v>
      </c>
      <c r="AB193" s="83">
        <f t="shared" si="143"/>
        <v>0</v>
      </c>
      <c r="AC193" s="109"/>
      <c r="AD193" s="85" t="e">
        <f t="shared" si="112"/>
        <v>#DIV/0!</v>
      </c>
      <c r="AE193" s="86"/>
      <c r="AF193" s="87"/>
      <c r="AG193" s="88"/>
      <c r="AH193" s="114"/>
      <c r="AI193" s="86"/>
      <c r="AJ193" s="87"/>
      <c r="AK193" s="88"/>
      <c r="AL193" s="114"/>
      <c r="AM193" s="86"/>
      <c r="AN193" s="87"/>
      <c r="AO193" s="90"/>
      <c r="AP193" s="91"/>
      <c r="AQ193" s="86"/>
      <c r="AR193" s="87"/>
      <c r="AS193" s="90"/>
      <c r="AT193" s="91"/>
      <c r="AU193" s="86"/>
      <c r="AV193" s="87"/>
      <c r="AW193" s="90"/>
      <c r="AX193" s="197"/>
      <c r="AY193" s="38"/>
      <c r="AZ193" s="92"/>
      <c r="BA193" s="29"/>
      <c r="BB193" s="99">
        <f t="shared" si="149"/>
        <v>1104275.16102</v>
      </c>
      <c r="BC193" s="93"/>
      <c r="BD193" s="93"/>
      <c r="BE193" s="93"/>
      <c r="BF193" s="93"/>
      <c r="BG193" s="93"/>
      <c r="BH193" s="93"/>
      <c r="BI193" s="93"/>
      <c r="BJ193" s="93"/>
      <c r="BK193" s="94">
        <f t="shared" si="113"/>
        <v>1</v>
      </c>
      <c r="BM193" s="95">
        <f t="shared" si="114"/>
        <v>1104275.16102</v>
      </c>
      <c r="BN193" s="96">
        <f t="shared" si="115"/>
        <v>1104275.16102</v>
      </c>
      <c r="BO193" s="248">
        <f t="shared" si="144"/>
        <v>1104275.16102</v>
      </c>
      <c r="BP193" s="183">
        <f t="shared" si="116"/>
        <v>1104275.16102</v>
      </c>
      <c r="BQ193" s="184">
        <f t="shared" si="117"/>
        <v>0</v>
      </c>
      <c r="BR193" s="232">
        <f t="shared" si="118"/>
        <v>0</v>
      </c>
      <c r="BS193" s="184"/>
      <c r="BT193" s="97"/>
      <c r="BU193" s="171">
        <f t="shared" si="121"/>
        <v>1104275.16102</v>
      </c>
      <c r="BV193" s="175">
        <f t="shared" si="119"/>
        <v>209812</v>
      </c>
      <c r="BW193" s="176">
        <f t="shared" si="120"/>
        <v>1314087.16102</v>
      </c>
    </row>
    <row r="194" spans="1:75" s="35" customFormat="1" ht="84.95" customHeight="1" x14ac:dyDescent="0.3">
      <c r="A194" s="214">
        <v>272</v>
      </c>
      <c r="B194" s="104" t="s">
        <v>639</v>
      </c>
      <c r="C194" s="217" t="s">
        <v>18</v>
      </c>
      <c r="D194" s="206">
        <v>8038</v>
      </c>
      <c r="E194" s="74">
        <f t="shared" si="145"/>
        <v>451.73559999999998</v>
      </c>
      <c r="F194" s="75">
        <f t="shared" si="146"/>
        <v>8489.7356</v>
      </c>
      <c r="G194" s="74">
        <f t="shared" si="147"/>
        <v>1613.0497640000001</v>
      </c>
      <c r="H194" s="76">
        <f t="shared" si="148"/>
        <v>10102.785363999999</v>
      </c>
      <c r="I194" s="105"/>
      <c r="J194" s="106"/>
      <c r="K194" s="107"/>
      <c r="L194" s="80"/>
      <c r="M194" s="81">
        <f t="shared" si="135"/>
        <v>0</v>
      </c>
      <c r="N194" s="82"/>
      <c r="O194" s="83">
        <f t="shared" si="136"/>
        <v>0</v>
      </c>
      <c r="P194" s="83">
        <f t="shared" si="137"/>
        <v>0</v>
      </c>
      <c r="Q194" s="108"/>
      <c r="R194" s="80"/>
      <c r="S194" s="81">
        <f t="shared" si="138"/>
        <v>0</v>
      </c>
      <c r="T194" s="82"/>
      <c r="U194" s="83">
        <f t="shared" si="139"/>
        <v>0</v>
      </c>
      <c r="V194" s="83">
        <f t="shared" si="140"/>
        <v>0</v>
      </c>
      <c r="W194" s="109"/>
      <c r="X194" s="80"/>
      <c r="Y194" s="81">
        <f t="shared" si="141"/>
        <v>0</v>
      </c>
      <c r="Z194" s="82"/>
      <c r="AA194" s="83">
        <f t="shared" si="142"/>
        <v>0</v>
      </c>
      <c r="AB194" s="83">
        <f t="shared" si="143"/>
        <v>0</v>
      </c>
      <c r="AC194" s="109"/>
      <c r="AD194" s="85" t="e">
        <f t="shared" si="112"/>
        <v>#DIV/0!</v>
      </c>
      <c r="AE194" s="86"/>
      <c r="AF194" s="87"/>
      <c r="AG194" s="88"/>
      <c r="AH194" s="114"/>
      <c r="AI194" s="86"/>
      <c r="AJ194" s="87"/>
      <c r="AK194" s="88"/>
      <c r="AL194" s="114"/>
      <c r="AM194" s="86"/>
      <c r="AN194" s="87"/>
      <c r="AO194" s="90"/>
      <c r="AP194" s="91"/>
      <c r="AQ194" s="86"/>
      <c r="AR194" s="87"/>
      <c r="AS194" s="90"/>
      <c r="AT194" s="91"/>
      <c r="AU194" s="86"/>
      <c r="AV194" s="87"/>
      <c r="AW194" s="90"/>
      <c r="AX194" s="197"/>
      <c r="AY194" s="38"/>
      <c r="AZ194" s="92"/>
      <c r="BA194" s="29"/>
      <c r="BB194" s="99">
        <f t="shared" si="149"/>
        <v>9253.8118040000008</v>
      </c>
      <c r="BC194" s="93"/>
      <c r="BD194" s="93"/>
      <c r="BE194" s="93"/>
      <c r="BF194" s="93"/>
      <c r="BG194" s="93"/>
      <c r="BH194" s="93"/>
      <c r="BI194" s="93"/>
      <c r="BJ194" s="93"/>
      <c r="BK194" s="94">
        <f t="shared" si="113"/>
        <v>1</v>
      </c>
      <c r="BM194" s="95">
        <f t="shared" si="114"/>
        <v>9253.8118040000008</v>
      </c>
      <c r="BN194" s="96">
        <f t="shared" si="115"/>
        <v>9253.8118040000008</v>
      </c>
      <c r="BO194" s="248">
        <f t="shared" si="144"/>
        <v>9253.8118040000008</v>
      </c>
      <c r="BP194" s="183">
        <f t="shared" si="116"/>
        <v>9253.8118040000008</v>
      </c>
      <c r="BQ194" s="184">
        <f t="shared" si="117"/>
        <v>0</v>
      </c>
      <c r="BR194" s="232">
        <f t="shared" si="118"/>
        <v>0</v>
      </c>
      <c r="BS194" s="184"/>
      <c r="BT194" s="97"/>
      <c r="BU194" s="171">
        <f t="shared" si="121"/>
        <v>9253.8118040000008</v>
      </c>
      <c r="BV194" s="175">
        <f t="shared" si="119"/>
        <v>1758</v>
      </c>
      <c r="BW194" s="176">
        <f t="shared" si="120"/>
        <v>11011.811804000001</v>
      </c>
    </row>
    <row r="195" spans="1:75" s="35" customFormat="1" ht="84.95" customHeight="1" x14ac:dyDescent="0.3">
      <c r="A195" s="214">
        <v>273</v>
      </c>
      <c r="B195" s="104" t="s">
        <v>640</v>
      </c>
      <c r="C195" s="217" t="s">
        <v>18</v>
      </c>
      <c r="D195" s="206">
        <v>7848</v>
      </c>
      <c r="E195" s="74">
        <f t="shared" si="145"/>
        <v>441.05759999999998</v>
      </c>
      <c r="F195" s="75">
        <f t="shared" si="146"/>
        <v>8289.0576000000001</v>
      </c>
      <c r="G195" s="74">
        <f t="shared" si="147"/>
        <v>1574.920944</v>
      </c>
      <c r="H195" s="76">
        <f t="shared" si="148"/>
        <v>9863.9785439999996</v>
      </c>
      <c r="I195" s="105"/>
      <c r="J195" s="106"/>
      <c r="K195" s="107"/>
      <c r="L195" s="80"/>
      <c r="M195" s="81">
        <f t="shared" si="135"/>
        <v>0</v>
      </c>
      <c r="N195" s="82"/>
      <c r="O195" s="83">
        <f t="shared" si="136"/>
        <v>0</v>
      </c>
      <c r="P195" s="83">
        <f t="shared" si="137"/>
        <v>0</v>
      </c>
      <c r="Q195" s="108"/>
      <c r="R195" s="80"/>
      <c r="S195" s="81">
        <f t="shared" si="138"/>
        <v>0</v>
      </c>
      <c r="T195" s="82"/>
      <c r="U195" s="83">
        <f t="shared" si="139"/>
        <v>0</v>
      </c>
      <c r="V195" s="83">
        <f t="shared" si="140"/>
        <v>0</v>
      </c>
      <c r="W195" s="109"/>
      <c r="X195" s="80"/>
      <c r="Y195" s="81">
        <f t="shared" si="141"/>
        <v>0</v>
      </c>
      <c r="Z195" s="82"/>
      <c r="AA195" s="83">
        <f t="shared" si="142"/>
        <v>0</v>
      </c>
      <c r="AB195" s="83">
        <f t="shared" si="143"/>
        <v>0</v>
      </c>
      <c r="AC195" s="109"/>
      <c r="AD195" s="85" t="e">
        <f t="shared" si="112"/>
        <v>#DIV/0!</v>
      </c>
      <c r="AE195" s="86"/>
      <c r="AF195" s="87"/>
      <c r="AG195" s="88"/>
      <c r="AH195" s="114"/>
      <c r="AI195" s="86"/>
      <c r="AJ195" s="87"/>
      <c r="AK195" s="88"/>
      <c r="AL195" s="114"/>
      <c r="AM195" s="86"/>
      <c r="AN195" s="87"/>
      <c r="AO195" s="90"/>
      <c r="AP195" s="91"/>
      <c r="AQ195" s="86"/>
      <c r="AR195" s="87"/>
      <c r="AS195" s="90"/>
      <c r="AT195" s="91"/>
      <c r="AU195" s="86"/>
      <c r="AV195" s="87"/>
      <c r="AW195" s="90"/>
      <c r="AX195" s="197"/>
      <c r="AY195" s="38"/>
      <c r="AZ195" s="92"/>
      <c r="BA195" s="29"/>
      <c r="BB195" s="99">
        <f t="shared" si="149"/>
        <v>9035.072784</v>
      </c>
      <c r="BC195" s="93"/>
      <c r="BD195" s="93"/>
      <c r="BE195" s="93"/>
      <c r="BF195" s="93"/>
      <c r="BG195" s="93"/>
      <c r="BH195" s="93"/>
      <c r="BI195" s="93"/>
      <c r="BJ195" s="93"/>
      <c r="BK195" s="94">
        <f t="shared" si="113"/>
        <v>1</v>
      </c>
      <c r="BM195" s="95">
        <f t="shared" si="114"/>
        <v>9035.072784</v>
      </c>
      <c r="BN195" s="96">
        <f t="shared" si="115"/>
        <v>9035.072784</v>
      </c>
      <c r="BO195" s="248">
        <f t="shared" si="144"/>
        <v>9035.072784</v>
      </c>
      <c r="BP195" s="183">
        <f t="shared" si="116"/>
        <v>9035.072784</v>
      </c>
      <c r="BQ195" s="184">
        <f t="shared" si="117"/>
        <v>0</v>
      </c>
      <c r="BR195" s="232">
        <f t="shared" si="118"/>
        <v>0</v>
      </c>
      <c r="BS195" s="184"/>
      <c r="BT195" s="97"/>
      <c r="BU195" s="171">
        <f t="shared" si="121"/>
        <v>9035.072784</v>
      </c>
      <c r="BV195" s="175">
        <f t="shared" si="119"/>
        <v>1717</v>
      </c>
      <c r="BW195" s="176">
        <f t="shared" si="120"/>
        <v>10752.072784</v>
      </c>
    </row>
    <row r="196" spans="1:75" s="35" customFormat="1" ht="84.95" customHeight="1" x14ac:dyDescent="0.3">
      <c r="A196" s="214">
        <v>277</v>
      </c>
      <c r="B196" s="104" t="s">
        <v>647</v>
      </c>
      <c r="C196" s="217" t="s">
        <v>18</v>
      </c>
      <c r="D196" s="206">
        <v>26438</v>
      </c>
      <c r="E196" s="74">
        <f t="shared" si="145"/>
        <v>1485.8155999999999</v>
      </c>
      <c r="F196" s="75">
        <f t="shared" si="146"/>
        <v>27923.815600000002</v>
      </c>
      <c r="G196" s="74">
        <f t="shared" si="147"/>
        <v>5305.5249640000002</v>
      </c>
      <c r="H196" s="76">
        <f t="shared" si="148"/>
        <v>33229.340563999998</v>
      </c>
      <c r="I196" s="105"/>
      <c r="J196" s="106"/>
      <c r="K196" s="107"/>
      <c r="L196" s="80"/>
      <c r="M196" s="81">
        <f t="shared" si="135"/>
        <v>0</v>
      </c>
      <c r="N196" s="82"/>
      <c r="O196" s="83">
        <f t="shared" si="136"/>
        <v>0</v>
      </c>
      <c r="P196" s="83">
        <f t="shared" si="137"/>
        <v>0</v>
      </c>
      <c r="Q196" s="108"/>
      <c r="R196" s="80"/>
      <c r="S196" s="81">
        <f t="shared" si="138"/>
        <v>0</v>
      </c>
      <c r="T196" s="82"/>
      <c r="U196" s="83">
        <f t="shared" si="139"/>
        <v>0</v>
      </c>
      <c r="V196" s="83">
        <f t="shared" si="140"/>
        <v>0</v>
      </c>
      <c r="W196" s="109"/>
      <c r="X196" s="80"/>
      <c r="Y196" s="81">
        <f t="shared" si="141"/>
        <v>0</v>
      </c>
      <c r="Z196" s="82"/>
      <c r="AA196" s="83">
        <f t="shared" si="142"/>
        <v>0</v>
      </c>
      <c r="AB196" s="83">
        <f t="shared" si="143"/>
        <v>0</v>
      </c>
      <c r="AC196" s="109"/>
      <c r="AD196" s="85" t="e">
        <f t="shared" si="112"/>
        <v>#DIV/0!</v>
      </c>
      <c r="AE196" s="86"/>
      <c r="AF196" s="87"/>
      <c r="AG196" s="88"/>
      <c r="AH196" s="114"/>
      <c r="AI196" s="86"/>
      <c r="AJ196" s="87"/>
      <c r="AK196" s="88"/>
      <c r="AL196" s="114"/>
      <c r="AM196" s="86"/>
      <c r="AN196" s="87"/>
      <c r="AO196" s="90"/>
      <c r="AP196" s="91"/>
      <c r="AQ196" s="86"/>
      <c r="AR196" s="87"/>
      <c r="AS196" s="90"/>
      <c r="AT196" s="91"/>
      <c r="AU196" s="86"/>
      <c r="AV196" s="87"/>
      <c r="AW196" s="90"/>
      <c r="AX196" s="197"/>
      <c r="AY196" s="38"/>
      <c r="AZ196" s="92"/>
      <c r="BA196" s="29"/>
      <c r="BB196" s="99">
        <f t="shared" si="149"/>
        <v>30436.959004000004</v>
      </c>
      <c r="BC196" s="93"/>
      <c r="BD196" s="93"/>
      <c r="BE196" s="93"/>
      <c r="BF196" s="93"/>
      <c r="BG196" s="93"/>
      <c r="BH196" s="93"/>
      <c r="BI196" s="93"/>
      <c r="BJ196" s="93"/>
      <c r="BK196" s="94">
        <f t="shared" si="113"/>
        <v>1</v>
      </c>
      <c r="BM196" s="95">
        <f t="shared" si="114"/>
        <v>30436.959004000004</v>
      </c>
      <c r="BN196" s="96">
        <f t="shared" si="115"/>
        <v>30436.959004000004</v>
      </c>
      <c r="BO196" s="248">
        <f t="shared" si="144"/>
        <v>30436.959004000004</v>
      </c>
      <c r="BP196" s="183">
        <f t="shared" si="116"/>
        <v>30436.959004000004</v>
      </c>
      <c r="BQ196" s="184">
        <f t="shared" si="117"/>
        <v>0</v>
      </c>
      <c r="BR196" s="232">
        <f t="shared" si="118"/>
        <v>0</v>
      </c>
      <c r="BS196" s="184"/>
      <c r="BT196" s="97"/>
      <c r="BU196" s="171">
        <f t="shared" si="121"/>
        <v>30436.959004000004</v>
      </c>
      <c r="BV196" s="175">
        <f t="shared" si="119"/>
        <v>5783</v>
      </c>
      <c r="BW196" s="176">
        <f t="shared" si="120"/>
        <v>36219.959004000004</v>
      </c>
    </row>
    <row r="197" spans="1:75" s="35" customFormat="1" ht="84.95" customHeight="1" x14ac:dyDescent="0.3">
      <c r="A197" s="214">
        <v>278</v>
      </c>
      <c r="B197" s="104" t="s">
        <v>648</v>
      </c>
      <c r="C197" s="217" t="s">
        <v>18</v>
      </c>
      <c r="D197" s="206"/>
      <c r="E197" s="74"/>
      <c r="F197" s="75"/>
      <c r="G197" s="74"/>
      <c r="H197" s="76"/>
      <c r="I197" s="105"/>
      <c r="J197" s="106"/>
      <c r="K197" s="107"/>
      <c r="L197" s="80"/>
      <c r="M197" s="81">
        <f t="shared" si="135"/>
        <v>0</v>
      </c>
      <c r="N197" s="82"/>
      <c r="O197" s="83">
        <f t="shared" si="136"/>
        <v>0</v>
      </c>
      <c r="P197" s="83">
        <f t="shared" si="137"/>
        <v>0</v>
      </c>
      <c r="Q197" s="108"/>
      <c r="R197" s="80"/>
      <c r="S197" s="81">
        <f t="shared" si="138"/>
        <v>0</v>
      </c>
      <c r="T197" s="82"/>
      <c r="U197" s="83">
        <f t="shared" si="139"/>
        <v>0</v>
      </c>
      <c r="V197" s="83">
        <f t="shared" si="140"/>
        <v>0</v>
      </c>
      <c r="W197" s="109"/>
      <c r="X197" s="80"/>
      <c r="Y197" s="81">
        <f t="shared" si="141"/>
        <v>0</v>
      </c>
      <c r="Z197" s="82"/>
      <c r="AA197" s="83">
        <f t="shared" si="142"/>
        <v>0</v>
      </c>
      <c r="AB197" s="83">
        <f t="shared" si="143"/>
        <v>0</v>
      </c>
      <c r="AC197" s="109"/>
      <c r="AD197" s="85" t="e">
        <f t="shared" si="112"/>
        <v>#DIV/0!</v>
      </c>
      <c r="AE197" s="86"/>
      <c r="AF197" s="87"/>
      <c r="AG197" s="88"/>
      <c r="AH197" s="114"/>
      <c r="AI197" s="86"/>
      <c r="AJ197" s="87"/>
      <c r="AK197" s="88"/>
      <c r="AL197" s="114"/>
      <c r="AM197" s="86">
        <v>18403</v>
      </c>
      <c r="AN197" s="87">
        <f>+AM197*0.19</f>
        <v>3496.57</v>
      </c>
      <c r="AO197" s="90">
        <f>+AN197+AM197</f>
        <v>21899.57</v>
      </c>
      <c r="AP197" s="91" t="s">
        <v>649</v>
      </c>
      <c r="AQ197" s="113">
        <v>13521</v>
      </c>
      <c r="AR197" s="111">
        <v>2568.9900000000002</v>
      </c>
      <c r="AS197" s="112">
        <v>16089.99</v>
      </c>
      <c r="AT197" s="91" t="s">
        <v>650</v>
      </c>
      <c r="AU197" s="86"/>
      <c r="AV197" s="87"/>
      <c r="AW197" s="90"/>
      <c r="AX197" s="197"/>
      <c r="AY197" s="38"/>
      <c r="AZ197" s="92"/>
      <c r="BA197" s="29"/>
      <c r="BB197" s="99"/>
      <c r="BC197" s="93"/>
      <c r="BD197" s="93"/>
      <c r="BE197" s="93"/>
      <c r="BF197" s="93"/>
      <c r="BG197" s="93"/>
      <c r="BH197" s="93">
        <f>+AM197</f>
        <v>18403</v>
      </c>
      <c r="BI197" s="93">
        <f>+AQ197</f>
        <v>13521</v>
      </c>
      <c r="BJ197" s="93"/>
      <c r="BK197" s="94">
        <f t="shared" si="113"/>
        <v>2</v>
      </c>
      <c r="BM197" s="95">
        <f t="shared" si="114"/>
        <v>15962</v>
      </c>
      <c r="BN197" s="96">
        <f t="shared" si="115"/>
        <v>18403</v>
      </c>
      <c r="BO197" s="248">
        <f>(SUM(BB197:BJ197)-BN197)/(BK197-1)</f>
        <v>13521</v>
      </c>
      <c r="BP197" s="183">
        <f t="shared" si="116"/>
        <v>15774.249998018922</v>
      </c>
      <c r="BQ197" s="184">
        <f t="shared" si="117"/>
        <v>3452.0953057527249</v>
      </c>
      <c r="BR197" s="232">
        <f t="shared" si="118"/>
        <v>0.216269596902188</v>
      </c>
      <c r="BS197" s="184"/>
      <c r="BT197" s="97"/>
      <c r="BU197" s="171">
        <f t="shared" si="121"/>
        <v>13521</v>
      </c>
      <c r="BV197" s="175">
        <f t="shared" si="119"/>
        <v>2569</v>
      </c>
      <c r="BW197" s="176">
        <f t="shared" si="120"/>
        <v>16090</v>
      </c>
    </row>
    <row r="198" spans="1:75" s="35" customFormat="1" ht="84.95" customHeight="1" x14ac:dyDescent="0.3">
      <c r="A198" s="214">
        <v>279</v>
      </c>
      <c r="B198" s="104" t="s">
        <v>651</v>
      </c>
      <c r="C198" s="217" t="s">
        <v>18</v>
      </c>
      <c r="D198" s="206"/>
      <c r="E198" s="74"/>
      <c r="F198" s="75"/>
      <c r="G198" s="74"/>
      <c r="H198" s="76"/>
      <c r="I198" s="105"/>
      <c r="J198" s="106"/>
      <c r="K198" s="107"/>
      <c r="L198" s="80"/>
      <c r="M198" s="81">
        <f t="shared" si="135"/>
        <v>0</v>
      </c>
      <c r="N198" s="82"/>
      <c r="O198" s="83">
        <f t="shared" si="136"/>
        <v>0</v>
      </c>
      <c r="P198" s="83">
        <f t="shared" si="137"/>
        <v>0</v>
      </c>
      <c r="Q198" s="108"/>
      <c r="R198" s="80"/>
      <c r="S198" s="81">
        <f t="shared" si="138"/>
        <v>0</v>
      </c>
      <c r="T198" s="82"/>
      <c r="U198" s="83">
        <f t="shared" si="139"/>
        <v>0</v>
      </c>
      <c r="V198" s="83">
        <f t="shared" si="140"/>
        <v>0</v>
      </c>
      <c r="W198" s="109"/>
      <c r="X198" s="80"/>
      <c r="Y198" s="81">
        <f t="shared" si="141"/>
        <v>0</v>
      </c>
      <c r="Z198" s="82"/>
      <c r="AA198" s="83">
        <f t="shared" si="142"/>
        <v>0</v>
      </c>
      <c r="AB198" s="83">
        <f t="shared" si="143"/>
        <v>0</v>
      </c>
      <c r="AC198" s="109"/>
      <c r="AD198" s="85" t="e">
        <f t="shared" si="112"/>
        <v>#DIV/0!</v>
      </c>
      <c r="AE198" s="86"/>
      <c r="AF198" s="87"/>
      <c r="AG198" s="88"/>
      <c r="AH198" s="114"/>
      <c r="AI198" s="113">
        <v>16885</v>
      </c>
      <c r="AJ198" s="111">
        <v>3208.15</v>
      </c>
      <c r="AK198" s="115">
        <v>20093.150000000001</v>
      </c>
      <c r="AL198" s="114">
        <v>8053</v>
      </c>
      <c r="AM198" s="86"/>
      <c r="AN198" s="87"/>
      <c r="AO198" s="90"/>
      <c r="AP198" s="91"/>
      <c r="AQ198" s="86"/>
      <c r="AR198" s="87"/>
      <c r="AS198" s="90"/>
      <c r="AT198" s="91"/>
      <c r="AU198" s="86"/>
      <c r="AV198" s="87"/>
      <c r="AW198" s="90"/>
      <c r="AX198" s="197"/>
      <c r="AY198" s="38"/>
      <c r="AZ198" s="92"/>
      <c r="BA198" s="29"/>
      <c r="BB198" s="99"/>
      <c r="BC198" s="93"/>
      <c r="BD198" s="93"/>
      <c r="BE198" s="93"/>
      <c r="BF198" s="93"/>
      <c r="BG198" s="93">
        <f>+AI198</f>
        <v>16885</v>
      </c>
      <c r="BH198" s="93"/>
      <c r="BI198" s="93"/>
      <c r="BJ198" s="93"/>
      <c r="BK198" s="94">
        <f t="shared" si="113"/>
        <v>1</v>
      </c>
      <c r="BM198" s="95">
        <f t="shared" si="114"/>
        <v>16885</v>
      </c>
      <c r="BN198" s="96">
        <f t="shared" si="115"/>
        <v>16885</v>
      </c>
      <c r="BO198" s="248">
        <f>+BM198</f>
        <v>16885</v>
      </c>
      <c r="BP198" s="183">
        <f t="shared" si="116"/>
        <v>16885</v>
      </c>
      <c r="BQ198" s="184">
        <f t="shared" si="117"/>
        <v>0</v>
      </c>
      <c r="BR198" s="232">
        <f t="shared" si="118"/>
        <v>0</v>
      </c>
      <c r="BS198" s="184"/>
      <c r="BT198" s="97"/>
      <c r="BU198" s="171">
        <f t="shared" si="121"/>
        <v>16885</v>
      </c>
      <c r="BV198" s="175">
        <f t="shared" si="119"/>
        <v>3208</v>
      </c>
      <c r="BW198" s="176">
        <f t="shared" si="120"/>
        <v>20093</v>
      </c>
    </row>
    <row r="199" spans="1:75" s="35" customFormat="1" ht="84.95" customHeight="1" x14ac:dyDescent="0.3">
      <c r="A199" s="214">
        <v>280</v>
      </c>
      <c r="B199" s="104" t="s">
        <v>652</v>
      </c>
      <c r="C199" s="217" t="s">
        <v>18</v>
      </c>
      <c r="D199" s="206"/>
      <c r="E199" s="74"/>
      <c r="F199" s="75"/>
      <c r="G199" s="74"/>
      <c r="H199" s="76"/>
      <c r="I199" s="105"/>
      <c r="J199" s="106"/>
      <c r="K199" s="107"/>
      <c r="L199" s="80"/>
      <c r="M199" s="81">
        <f t="shared" si="135"/>
        <v>0</v>
      </c>
      <c r="N199" s="82"/>
      <c r="O199" s="83">
        <f t="shared" si="136"/>
        <v>0</v>
      </c>
      <c r="P199" s="83">
        <f t="shared" si="137"/>
        <v>0</v>
      </c>
      <c r="Q199" s="108"/>
      <c r="R199" s="80"/>
      <c r="S199" s="81">
        <f t="shared" si="138"/>
        <v>0</v>
      </c>
      <c r="T199" s="82"/>
      <c r="U199" s="83">
        <f t="shared" si="139"/>
        <v>0</v>
      </c>
      <c r="V199" s="83">
        <f t="shared" si="140"/>
        <v>0</v>
      </c>
      <c r="W199" s="109"/>
      <c r="X199" s="80"/>
      <c r="Y199" s="81">
        <f t="shared" si="141"/>
        <v>0</v>
      </c>
      <c r="Z199" s="82"/>
      <c r="AA199" s="83">
        <f t="shared" si="142"/>
        <v>0</v>
      </c>
      <c r="AB199" s="83">
        <f t="shared" si="143"/>
        <v>0</v>
      </c>
      <c r="AC199" s="109"/>
      <c r="AD199" s="85" t="e">
        <f t="shared" si="112"/>
        <v>#DIV/0!</v>
      </c>
      <c r="AE199" s="86"/>
      <c r="AF199" s="87"/>
      <c r="AG199" s="88"/>
      <c r="AH199" s="114"/>
      <c r="AI199" s="86"/>
      <c r="AJ199" s="87"/>
      <c r="AK199" s="88"/>
      <c r="AL199" s="114"/>
      <c r="AM199" s="86">
        <v>18403</v>
      </c>
      <c r="AN199" s="87">
        <f>+AM199*0.19</f>
        <v>3496.57</v>
      </c>
      <c r="AO199" s="90">
        <f>+AN199+AM199</f>
        <v>21899.57</v>
      </c>
      <c r="AP199" s="91" t="s">
        <v>653</v>
      </c>
      <c r="AQ199" s="113">
        <v>5706</v>
      </c>
      <c r="AR199" s="111">
        <v>1084.1400000000001</v>
      </c>
      <c r="AS199" s="112">
        <v>6790.14</v>
      </c>
      <c r="AT199" s="91" t="s">
        <v>654</v>
      </c>
      <c r="AU199" s="86"/>
      <c r="AV199" s="87"/>
      <c r="AW199" s="90"/>
      <c r="AX199" s="197"/>
      <c r="AY199" s="38"/>
      <c r="AZ199" s="92"/>
      <c r="BA199" s="29"/>
      <c r="BB199" s="99"/>
      <c r="BC199" s="93"/>
      <c r="BD199" s="93"/>
      <c r="BE199" s="93"/>
      <c r="BF199" s="93"/>
      <c r="BG199" s="93"/>
      <c r="BH199" s="93">
        <f>+AM199</f>
        <v>18403</v>
      </c>
      <c r="BI199" s="93">
        <f>+AQ199</f>
        <v>5706</v>
      </c>
      <c r="BJ199" s="93"/>
      <c r="BK199" s="94">
        <f t="shared" si="113"/>
        <v>2</v>
      </c>
      <c r="BM199" s="95">
        <f t="shared" si="114"/>
        <v>12054.5</v>
      </c>
      <c r="BN199" s="96">
        <f t="shared" si="115"/>
        <v>18403</v>
      </c>
      <c r="BO199" s="248">
        <f>(SUM(BB199:BJ199)-BN199)/(BK199-1)</f>
        <v>5706</v>
      </c>
      <c r="BP199" s="183">
        <f t="shared" si="116"/>
        <v>10247.317600230805</v>
      </c>
      <c r="BQ199" s="184">
        <f t="shared" si="117"/>
        <v>8978.1348007255947</v>
      </c>
      <c r="BR199" s="232">
        <f t="shared" si="118"/>
        <v>0.74479528812688989</v>
      </c>
      <c r="BS199" s="184"/>
      <c r="BT199" s="97"/>
      <c r="BU199" s="171">
        <f t="shared" si="121"/>
        <v>5706</v>
      </c>
      <c r="BV199" s="175">
        <f t="shared" si="119"/>
        <v>1084</v>
      </c>
      <c r="BW199" s="176">
        <f t="shared" si="120"/>
        <v>6790</v>
      </c>
    </row>
    <row r="200" spans="1:75" s="35" customFormat="1" ht="84.95" customHeight="1" x14ac:dyDescent="0.3">
      <c r="A200" s="214">
        <v>281</v>
      </c>
      <c r="B200" s="104" t="s">
        <v>655</v>
      </c>
      <c r="C200" s="217" t="s">
        <v>18</v>
      </c>
      <c r="D200" s="206">
        <v>28409.81</v>
      </c>
      <c r="E200" s="74">
        <f>+D200*0.0562</f>
        <v>1596.6313220000002</v>
      </c>
      <c r="F200" s="75">
        <f>+E200+D200</f>
        <v>30006.441322000002</v>
      </c>
      <c r="G200" s="74">
        <f>+F200*0.19</f>
        <v>5701.2238511800006</v>
      </c>
      <c r="H200" s="76">
        <f>+G200+F200</f>
        <v>35707.665173180001</v>
      </c>
      <c r="I200" s="105"/>
      <c r="J200" s="106"/>
      <c r="K200" s="107"/>
      <c r="L200" s="80"/>
      <c r="M200" s="81"/>
      <c r="N200" s="82"/>
      <c r="O200" s="83"/>
      <c r="P200" s="83"/>
      <c r="Q200" s="108"/>
      <c r="R200" s="80"/>
      <c r="S200" s="81"/>
      <c r="T200" s="82"/>
      <c r="U200" s="83"/>
      <c r="V200" s="83"/>
      <c r="W200" s="109"/>
      <c r="X200" s="80"/>
      <c r="Y200" s="81"/>
      <c r="Z200" s="82"/>
      <c r="AA200" s="83"/>
      <c r="AB200" s="83"/>
      <c r="AC200" s="109"/>
      <c r="AD200" s="85" t="e">
        <f t="shared" ref="AD200:AD263" si="150">AVERAGE(N200,T200,Z200)</f>
        <v>#DIV/0!</v>
      </c>
      <c r="AE200" s="86"/>
      <c r="AF200" s="87"/>
      <c r="AG200" s="88"/>
      <c r="AH200" s="114"/>
      <c r="AI200" s="86"/>
      <c r="AJ200" s="87"/>
      <c r="AK200" s="88"/>
      <c r="AL200" s="114"/>
      <c r="AM200" s="86"/>
      <c r="AN200" s="87"/>
      <c r="AO200" s="90"/>
      <c r="AP200" s="91"/>
      <c r="AQ200" s="86"/>
      <c r="AR200" s="87"/>
      <c r="AS200" s="90"/>
      <c r="AT200" s="91"/>
      <c r="AU200" s="86"/>
      <c r="AV200" s="87"/>
      <c r="AW200" s="90"/>
      <c r="AX200" s="197"/>
      <c r="AY200" s="38"/>
      <c r="AZ200" s="92"/>
      <c r="BA200" s="29"/>
      <c r="BB200" s="99">
        <f>+F200*1.09</f>
        <v>32707.021040980006</v>
      </c>
      <c r="BC200" s="93"/>
      <c r="BD200" s="93"/>
      <c r="BE200" s="93"/>
      <c r="BF200" s="93"/>
      <c r="BG200" s="93"/>
      <c r="BH200" s="93"/>
      <c r="BI200" s="93"/>
      <c r="BJ200" s="93"/>
      <c r="BK200" s="94">
        <f t="shared" ref="BK200:BK263" si="151">COUNT(BB200:BJ200)</f>
        <v>1</v>
      </c>
      <c r="BM200" s="95">
        <f t="shared" ref="BM200:BM263" si="152">AVERAGE(BB200:BJ200)</f>
        <v>32707.021040980006</v>
      </c>
      <c r="BN200" s="96">
        <f t="shared" ref="BN200:BN263" si="153">MAX(BB200:BJ200)</f>
        <v>32707.021040980006</v>
      </c>
      <c r="BO200" s="248">
        <f>+BM200</f>
        <v>32707.021040980006</v>
      </c>
      <c r="BP200" s="183">
        <f t="shared" ref="BP200:BP263" si="154">GEOMEAN(BB200:BJ200)</f>
        <v>32707.021040980006</v>
      </c>
      <c r="BQ200" s="184">
        <f t="shared" ref="BQ200:BQ263" si="155">IF(BK200=1,0,STDEVA(BB200:BJ200))</f>
        <v>0</v>
      </c>
      <c r="BR200" s="232">
        <f t="shared" ref="BR200:BR263" si="156">+BQ200/BM200</f>
        <v>0</v>
      </c>
      <c r="BS200" s="184"/>
      <c r="BT200" s="97"/>
      <c r="BU200" s="171">
        <f t="shared" si="121"/>
        <v>32707.021040980006</v>
      </c>
      <c r="BV200" s="175">
        <f t="shared" ref="BV200:BV263" si="157">ROUND((BU200*0.19),0)</f>
        <v>6214</v>
      </c>
      <c r="BW200" s="176">
        <f t="shared" ref="BW200:BW263" si="158">+BV200+BU200</f>
        <v>38921.021040980006</v>
      </c>
    </row>
    <row r="201" spans="1:75" s="35" customFormat="1" ht="84.95" customHeight="1" x14ac:dyDescent="0.3">
      <c r="A201" s="214">
        <v>282</v>
      </c>
      <c r="B201" s="104" t="s">
        <v>656</v>
      </c>
      <c r="C201" s="217" t="s">
        <v>18</v>
      </c>
      <c r="D201" s="206"/>
      <c r="E201" s="74"/>
      <c r="F201" s="75"/>
      <c r="G201" s="74"/>
      <c r="H201" s="76"/>
      <c r="I201" s="105"/>
      <c r="J201" s="106"/>
      <c r="K201" s="107"/>
      <c r="L201" s="80"/>
      <c r="M201" s="81">
        <f t="shared" ref="M201:M264" si="159">+L201*0.0562</f>
        <v>0</v>
      </c>
      <c r="N201" s="82"/>
      <c r="O201" s="83">
        <f t="shared" ref="O201:O264" si="160">+N201*0.19</f>
        <v>0</v>
      </c>
      <c r="P201" s="83">
        <f t="shared" ref="P201:P264" si="161">+N201+O201</f>
        <v>0</v>
      </c>
      <c r="Q201" s="108"/>
      <c r="R201" s="80"/>
      <c r="S201" s="81">
        <f t="shared" ref="S201:S264" si="162">+R201*0.0562</f>
        <v>0</v>
      </c>
      <c r="T201" s="82"/>
      <c r="U201" s="83">
        <f t="shared" ref="U201:U264" si="163">+T201*0.19</f>
        <v>0</v>
      </c>
      <c r="V201" s="83">
        <f t="shared" ref="V201:V264" si="164">+T201+U201</f>
        <v>0</v>
      </c>
      <c r="W201" s="109"/>
      <c r="X201" s="80"/>
      <c r="Y201" s="81">
        <f t="shared" ref="Y201:Y264" si="165">+X201*0.0562</f>
        <v>0</v>
      </c>
      <c r="Z201" s="82"/>
      <c r="AA201" s="83">
        <f t="shared" ref="AA201:AA264" si="166">+Z201*0.19</f>
        <v>0</v>
      </c>
      <c r="AB201" s="83">
        <f t="shared" ref="AB201:AB264" si="167">+AA201+Z201</f>
        <v>0</v>
      </c>
      <c r="AC201" s="109"/>
      <c r="AD201" s="85" t="e">
        <f t="shared" si="150"/>
        <v>#DIV/0!</v>
      </c>
      <c r="AE201" s="86"/>
      <c r="AF201" s="87"/>
      <c r="AG201" s="88"/>
      <c r="AH201" s="114"/>
      <c r="AI201" s="86"/>
      <c r="AJ201" s="87"/>
      <c r="AK201" s="88"/>
      <c r="AL201" s="114"/>
      <c r="AM201" s="86">
        <v>20924.000000000004</v>
      </c>
      <c r="AN201" s="87">
        <f>+AM201*0.19</f>
        <v>3975.5600000000009</v>
      </c>
      <c r="AO201" s="90">
        <f>+AN201+AM201</f>
        <v>24899.560000000005</v>
      </c>
      <c r="AP201" s="91" t="s">
        <v>657</v>
      </c>
      <c r="AQ201" s="113">
        <v>9487</v>
      </c>
      <c r="AR201" s="111">
        <v>1802.53</v>
      </c>
      <c r="AS201" s="112">
        <v>11289.53</v>
      </c>
      <c r="AT201" s="91" t="s">
        <v>658</v>
      </c>
      <c r="AU201" s="86"/>
      <c r="AV201" s="87"/>
      <c r="AW201" s="90"/>
      <c r="AX201" s="197"/>
      <c r="AY201" s="38"/>
      <c r="AZ201" s="92"/>
      <c r="BA201" s="29"/>
      <c r="BB201" s="99"/>
      <c r="BC201" s="93"/>
      <c r="BD201" s="93"/>
      <c r="BE201" s="93"/>
      <c r="BF201" s="93"/>
      <c r="BG201" s="93"/>
      <c r="BH201" s="93">
        <f>+AM201</f>
        <v>20924.000000000004</v>
      </c>
      <c r="BI201" s="93">
        <f>+AQ201</f>
        <v>9487</v>
      </c>
      <c r="BJ201" s="93"/>
      <c r="BK201" s="94">
        <f t="shared" si="151"/>
        <v>2</v>
      </c>
      <c r="BM201" s="95">
        <f t="shared" si="152"/>
        <v>15205.500000000002</v>
      </c>
      <c r="BN201" s="96">
        <f t="shared" si="153"/>
        <v>20924.000000000004</v>
      </c>
      <c r="BO201" s="248">
        <f>(SUM(BB201:BJ201)-BN201)/(BK201-1)</f>
        <v>9487</v>
      </c>
      <c r="BP201" s="183">
        <f t="shared" si="154"/>
        <v>14089.215308171</v>
      </c>
      <c r="BQ201" s="184">
        <f t="shared" si="155"/>
        <v>8087.1802564305481</v>
      </c>
      <c r="BR201" s="232">
        <f t="shared" si="156"/>
        <v>0.53185888372171564</v>
      </c>
      <c r="BS201" s="184"/>
      <c r="BT201" s="97"/>
      <c r="BU201" s="171">
        <f t="shared" ref="BU201:BU264" si="168">+BO201</f>
        <v>9487</v>
      </c>
      <c r="BV201" s="175">
        <f t="shared" si="157"/>
        <v>1803</v>
      </c>
      <c r="BW201" s="176">
        <f t="shared" si="158"/>
        <v>11290</v>
      </c>
    </row>
    <row r="202" spans="1:75" s="35" customFormat="1" ht="84.95" customHeight="1" x14ac:dyDescent="0.3">
      <c r="A202" s="214">
        <v>283</v>
      </c>
      <c r="B202" s="104" t="s">
        <v>659</v>
      </c>
      <c r="C202" s="217" t="s">
        <v>18</v>
      </c>
      <c r="D202" s="206"/>
      <c r="E202" s="74"/>
      <c r="F202" s="75"/>
      <c r="G202" s="74"/>
      <c r="H202" s="76"/>
      <c r="I202" s="105"/>
      <c r="J202" s="106"/>
      <c r="K202" s="107"/>
      <c r="L202" s="80"/>
      <c r="M202" s="81">
        <f t="shared" si="159"/>
        <v>0</v>
      </c>
      <c r="N202" s="82"/>
      <c r="O202" s="83">
        <f t="shared" si="160"/>
        <v>0</v>
      </c>
      <c r="P202" s="83">
        <f t="shared" si="161"/>
        <v>0</v>
      </c>
      <c r="Q202" s="108"/>
      <c r="R202" s="80"/>
      <c r="S202" s="81">
        <f t="shared" si="162"/>
        <v>0</v>
      </c>
      <c r="T202" s="82"/>
      <c r="U202" s="83">
        <f t="shared" si="163"/>
        <v>0</v>
      </c>
      <c r="V202" s="83">
        <f t="shared" si="164"/>
        <v>0</v>
      </c>
      <c r="W202" s="109"/>
      <c r="X202" s="80"/>
      <c r="Y202" s="81">
        <f t="shared" si="165"/>
        <v>0</v>
      </c>
      <c r="Z202" s="82"/>
      <c r="AA202" s="83">
        <f t="shared" si="166"/>
        <v>0</v>
      </c>
      <c r="AB202" s="83">
        <f t="shared" si="167"/>
        <v>0</v>
      </c>
      <c r="AC202" s="109"/>
      <c r="AD202" s="85" t="e">
        <f t="shared" si="150"/>
        <v>#DIV/0!</v>
      </c>
      <c r="AE202" s="86"/>
      <c r="AF202" s="87"/>
      <c r="AG202" s="88"/>
      <c r="AH202" s="114"/>
      <c r="AI202" s="86"/>
      <c r="AJ202" s="87"/>
      <c r="AK202" s="88"/>
      <c r="AL202" s="114"/>
      <c r="AM202" s="86">
        <v>37731</v>
      </c>
      <c r="AN202" s="87">
        <f>+AM202*0.19</f>
        <v>7168.89</v>
      </c>
      <c r="AO202" s="90">
        <f>+AN202+AM202</f>
        <v>44899.89</v>
      </c>
      <c r="AP202" s="91" t="s">
        <v>660</v>
      </c>
      <c r="AQ202" s="113">
        <v>9487</v>
      </c>
      <c r="AR202" s="111">
        <v>1802.53</v>
      </c>
      <c r="AS202" s="112">
        <v>11289.53</v>
      </c>
      <c r="AT202" s="91" t="s">
        <v>658</v>
      </c>
      <c r="AU202" s="86"/>
      <c r="AV202" s="87"/>
      <c r="AW202" s="90"/>
      <c r="AX202" s="197"/>
      <c r="AY202" s="38"/>
      <c r="AZ202" s="92"/>
      <c r="BA202" s="29"/>
      <c r="BB202" s="99"/>
      <c r="BC202" s="93"/>
      <c r="BD202" s="93"/>
      <c r="BE202" s="93"/>
      <c r="BF202" s="93"/>
      <c r="BG202" s="93"/>
      <c r="BH202" s="93">
        <f>+AM202</f>
        <v>37731</v>
      </c>
      <c r="BI202" s="93">
        <f>+AQ202</f>
        <v>9487</v>
      </c>
      <c r="BJ202" s="93"/>
      <c r="BK202" s="94">
        <f t="shared" si="151"/>
        <v>2</v>
      </c>
      <c r="BM202" s="95">
        <f t="shared" si="152"/>
        <v>23609</v>
      </c>
      <c r="BN202" s="96">
        <f t="shared" si="153"/>
        <v>37731</v>
      </c>
      <c r="BO202" s="248">
        <f>(SUM(BB202:BJ202)-BN202)/(BK202-1)</f>
        <v>9487</v>
      </c>
      <c r="BP202" s="183">
        <f t="shared" si="154"/>
        <v>18919.672222319285</v>
      </c>
      <c r="BQ202" s="184">
        <f t="shared" si="155"/>
        <v>19971.523927832848</v>
      </c>
      <c r="BR202" s="232">
        <f t="shared" si="156"/>
        <v>0.84592841407229646</v>
      </c>
      <c r="BS202" s="184"/>
      <c r="BT202" s="97"/>
      <c r="BU202" s="171">
        <f t="shared" si="168"/>
        <v>9487</v>
      </c>
      <c r="BV202" s="175">
        <f t="shared" si="157"/>
        <v>1803</v>
      </c>
      <c r="BW202" s="176">
        <f t="shared" si="158"/>
        <v>11290</v>
      </c>
    </row>
    <row r="203" spans="1:75" s="35" customFormat="1" ht="84.95" customHeight="1" x14ac:dyDescent="0.3">
      <c r="A203" s="214">
        <v>284</v>
      </c>
      <c r="B203" s="104" t="s">
        <v>661</v>
      </c>
      <c r="C203" s="217" t="s">
        <v>18</v>
      </c>
      <c r="D203" s="206"/>
      <c r="E203" s="74"/>
      <c r="F203" s="75"/>
      <c r="G203" s="74"/>
      <c r="H203" s="76"/>
      <c r="I203" s="105"/>
      <c r="J203" s="106"/>
      <c r="K203" s="107"/>
      <c r="L203" s="80"/>
      <c r="M203" s="81">
        <f t="shared" si="159"/>
        <v>0</v>
      </c>
      <c r="N203" s="82"/>
      <c r="O203" s="83">
        <f t="shared" si="160"/>
        <v>0</v>
      </c>
      <c r="P203" s="83">
        <f t="shared" si="161"/>
        <v>0</v>
      </c>
      <c r="Q203" s="108"/>
      <c r="R203" s="80"/>
      <c r="S203" s="81">
        <f t="shared" si="162"/>
        <v>0</v>
      </c>
      <c r="T203" s="82"/>
      <c r="U203" s="83">
        <f t="shared" si="163"/>
        <v>0</v>
      </c>
      <c r="V203" s="83">
        <f t="shared" si="164"/>
        <v>0</v>
      </c>
      <c r="W203" s="109"/>
      <c r="X203" s="80"/>
      <c r="Y203" s="81">
        <f t="shared" si="165"/>
        <v>0</v>
      </c>
      <c r="Z203" s="82"/>
      <c r="AA203" s="83">
        <f t="shared" si="166"/>
        <v>0</v>
      </c>
      <c r="AB203" s="83">
        <f t="shared" si="167"/>
        <v>0</v>
      </c>
      <c r="AC203" s="109"/>
      <c r="AD203" s="85" t="e">
        <f t="shared" si="150"/>
        <v>#DIV/0!</v>
      </c>
      <c r="AE203" s="86"/>
      <c r="AF203" s="87"/>
      <c r="AG203" s="88"/>
      <c r="AH203" s="114"/>
      <c r="AI203" s="86"/>
      <c r="AJ203" s="87"/>
      <c r="AK203" s="88"/>
      <c r="AL203" s="114"/>
      <c r="AM203" s="86"/>
      <c r="AN203" s="87"/>
      <c r="AO203" s="90"/>
      <c r="AP203" s="91"/>
      <c r="AQ203" s="113">
        <v>13521</v>
      </c>
      <c r="AR203" s="111">
        <v>2568.9900000000002</v>
      </c>
      <c r="AS203" s="112">
        <v>16089.99</v>
      </c>
      <c r="AT203" s="91" t="s">
        <v>650</v>
      </c>
      <c r="AU203" s="86"/>
      <c r="AV203" s="87"/>
      <c r="AW203" s="90"/>
      <c r="AX203" s="197"/>
      <c r="AY203" s="38"/>
      <c r="AZ203" s="92"/>
      <c r="BA203" s="29"/>
      <c r="BB203" s="99"/>
      <c r="BC203" s="93"/>
      <c r="BD203" s="93"/>
      <c r="BE203" s="93"/>
      <c r="BF203" s="93"/>
      <c r="BG203" s="93"/>
      <c r="BH203" s="93"/>
      <c r="BI203" s="93">
        <f>+AQ203</f>
        <v>13521</v>
      </c>
      <c r="BJ203" s="93"/>
      <c r="BK203" s="94">
        <f t="shared" si="151"/>
        <v>1</v>
      </c>
      <c r="BM203" s="95">
        <f t="shared" si="152"/>
        <v>13521</v>
      </c>
      <c r="BN203" s="96">
        <f t="shared" si="153"/>
        <v>13521</v>
      </c>
      <c r="BO203" s="248">
        <f t="shared" ref="BO203:BO212" si="169">+BM203</f>
        <v>13521</v>
      </c>
      <c r="BP203" s="183">
        <f t="shared" si="154"/>
        <v>13521</v>
      </c>
      <c r="BQ203" s="184">
        <f t="shared" si="155"/>
        <v>0</v>
      </c>
      <c r="BR203" s="232">
        <f t="shared" si="156"/>
        <v>0</v>
      </c>
      <c r="BS203" s="184"/>
      <c r="BT203" s="97"/>
      <c r="BU203" s="171">
        <f t="shared" si="168"/>
        <v>13521</v>
      </c>
      <c r="BV203" s="175">
        <f t="shared" si="157"/>
        <v>2569</v>
      </c>
      <c r="BW203" s="176">
        <f t="shared" si="158"/>
        <v>16090</v>
      </c>
    </row>
    <row r="204" spans="1:75" s="35" customFormat="1" ht="84.95" customHeight="1" x14ac:dyDescent="0.3">
      <c r="A204" s="214">
        <v>285</v>
      </c>
      <c r="B204" s="104" t="s">
        <v>662</v>
      </c>
      <c r="C204" s="217" t="s">
        <v>18</v>
      </c>
      <c r="D204" s="206"/>
      <c r="E204" s="74"/>
      <c r="F204" s="75"/>
      <c r="G204" s="74"/>
      <c r="H204" s="76"/>
      <c r="I204" s="105"/>
      <c r="J204" s="106"/>
      <c r="K204" s="107"/>
      <c r="L204" s="80"/>
      <c r="M204" s="81">
        <f t="shared" si="159"/>
        <v>0</v>
      </c>
      <c r="N204" s="82"/>
      <c r="O204" s="83">
        <f t="shared" si="160"/>
        <v>0</v>
      </c>
      <c r="P204" s="83">
        <f t="shared" si="161"/>
        <v>0</v>
      </c>
      <c r="Q204" s="108"/>
      <c r="R204" s="80"/>
      <c r="S204" s="81">
        <f t="shared" si="162"/>
        <v>0</v>
      </c>
      <c r="T204" s="82"/>
      <c r="U204" s="83">
        <f t="shared" si="163"/>
        <v>0</v>
      </c>
      <c r="V204" s="83">
        <f t="shared" si="164"/>
        <v>0</v>
      </c>
      <c r="W204" s="109"/>
      <c r="X204" s="80"/>
      <c r="Y204" s="81">
        <f t="shared" si="165"/>
        <v>0</v>
      </c>
      <c r="Z204" s="82"/>
      <c r="AA204" s="83">
        <f t="shared" si="166"/>
        <v>0</v>
      </c>
      <c r="AB204" s="83">
        <f t="shared" si="167"/>
        <v>0</v>
      </c>
      <c r="AC204" s="109"/>
      <c r="AD204" s="85" t="e">
        <f t="shared" si="150"/>
        <v>#DIV/0!</v>
      </c>
      <c r="AE204" s="86"/>
      <c r="AF204" s="87"/>
      <c r="AG204" s="88"/>
      <c r="AH204" s="114"/>
      <c r="AI204" s="86"/>
      <c r="AJ204" s="87"/>
      <c r="AK204" s="88"/>
      <c r="AL204" s="114"/>
      <c r="AM204" s="86"/>
      <c r="AN204" s="87"/>
      <c r="AO204" s="90"/>
      <c r="AP204" s="91"/>
      <c r="AQ204" s="113">
        <v>31008</v>
      </c>
      <c r="AR204" s="111">
        <v>5891.52</v>
      </c>
      <c r="AS204" s="112">
        <v>36899.520000000004</v>
      </c>
      <c r="AT204" s="91" t="s">
        <v>663</v>
      </c>
      <c r="AU204" s="86"/>
      <c r="AV204" s="87"/>
      <c r="AW204" s="90"/>
      <c r="AX204" s="197"/>
      <c r="AY204" s="38"/>
      <c r="AZ204" s="92"/>
      <c r="BA204" s="29"/>
      <c r="BB204" s="99"/>
      <c r="BC204" s="93"/>
      <c r="BD204" s="93"/>
      <c r="BE204" s="93"/>
      <c r="BF204" s="93"/>
      <c r="BG204" s="93"/>
      <c r="BH204" s="93"/>
      <c r="BI204" s="93">
        <f>+AQ204</f>
        <v>31008</v>
      </c>
      <c r="BJ204" s="93"/>
      <c r="BK204" s="94">
        <f t="shared" si="151"/>
        <v>1</v>
      </c>
      <c r="BM204" s="95">
        <f t="shared" si="152"/>
        <v>31008</v>
      </c>
      <c r="BN204" s="96">
        <f t="shared" si="153"/>
        <v>31008</v>
      </c>
      <c r="BO204" s="248">
        <f t="shared" si="169"/>
        <v>31008</v>
      </c>
      <c r="BP204" s="183">
        <f t="shared" si="154"/>
        <v>31008</v>
      </c>
      <c r="BQ204" s="184">
        <f t="shared" si="155"/>
        <v>0</v>
      </c>
      <c r="BR204" s="232">
        <f t="shared" si="156"/>
        <v>0</v>
      </c>
      <c r="BS204" s="184"/>
      <c r="BT204" s="97"/>
      <c r="BU204" s="171">
        <f t="shared" si="168"/>
        <v>31008</v>
      </c>
      <c r="BV204" s="175">
        <f t="shared" si="157"/>
        <v>5892</v>
      </c>
      <c r="BW204" s="176">
        <f t="shared" si="158"/>
        <v>36900</v>
      </c>
    </row>
    <row r="205" spans="1:75" s="35" customFormat="1" ht="84.95" customHeight="1" x14ac:dyDescent="0.3">
      <c r="A205" s="214">
        <v>286</v>
      </c>
      <c r="B205" s="104" t="s">
        <v>664</v>
      </c>
      <c r="C205" s="217" t="s">
        <v>18</v>
      </c>
      <c r="D205" s="206"/>
      <c r="E205" s="74"/>
      <c r="F205" s="75"/>
      <c r="G205" s="74"/>
      <c r="H205" s="76"/>
      <c r="I205" s="105"/>
      <c r="J205" s="106"/>
      <c r="K205" s="107"/>
      <c r="L205" s="80"/>
      <c r="M205" s="81">
        <f t="shared" si="159"/>
        <v>0</v>
      </c>
      <c r="N205" s="82"/>
      <c r="O205" s="83">
        <f t="shared" si="160"/>
        <v>0</v>
      </c>
      <c r="P205" s="83">
        <f t="shared" si="161"/>
        <v>0</v>
      </c>
      <c r="Q205" s="108"/>
      <c r="R205" s="80"/>
      <c r="S205" s="81">
        <f t="shared" si="162"/>
        <v>0</v>
      </c>
      <c r="T205" s="82"/>
      <c r="U205" s="83">
        <f t="shared" si="163"/>
        <v>0</v>
      </c>
      <c r="V205" s="83">
        <f t="shared" si="164"/>
        <v>0</v>
      </c>
      <c r="W205" s="109"/>
      <c r="X205" s="80"/>
      <c r="Y205" s="81">
        <f t="shared" si="165"/>
        <v>0</v>
      </c>
      <c r="Z205" s="82"/>
      <c r="AA205" s="83">
        <f t="shared" si="166"/>
        <v>0</v>
      </c>
      <c r="AB205" s="83">
        <f t="shared" si="167"/>
        <v>0</v>
      </c>
      <c r="AC205" s="109"/>
      <c r="AD205" s="85" t="e">
        <f t="shared" si="150"/>
        <v>#DIV/0!</v>
      </c>
      <c r="AE205" s="86"/>
      <c r="AF205" s="87"/>
      <c r="AG205" s="88"/>
      <c r="AH205" s="114"/>
      <c r="AI205" s="86"/>
      <c r="AJ205" s="87"/>
      <c r="AK205" s="88"/>
      <c r="AL205" s="114"/>
      <c r="AM205" s="86">
        <v>62941.000000000007</v>
      </c>
      <c r="AN205" s="87">
        <f>+AM205*0.19</f>
        <v>11958.79</v>
      </c>
      <c r="AO205" s="90">
        <f>+AN205+AM205</f>
        <v>74899.790000000008</v>
      </c>
      <c r="AP205" s="91" t="s">
        <v>665</v>
      </c>
      <c r="AQ205" s="86"/>
      <c r="AR205" s="87"/>
      <c r="AS205" s="90"/>
      <c r="AT205" s="91"/>
      <c r="AU205" s="86"/>
      <c r="AV205" s="87"/>
      <c r="AW205" s="90"/>
      <c r="AX205" s="197"/>
      <c r="AY205" s="38"/>
      <c r="AZ205" s="92"/>
      <c r="BA205" s="29"/>
      <c r="BB205" s="99"/>
      <c r="BC205" s="93"/>
      <c r="BD205" s="93"/>
      <c r="BE205" s="93"/>
      <c r="BF205" s="93"/>
      <c r="BG205" s="93"/>
      <c r="BH205" s="93">
        <f>+AM205</f>
        <v>62941.000000000007</v>
      </c>
      <c r="BI205" s="93"/>
      <c r="BJ205" s="93"/>
      <c r="BK205" s="94">
        <f t="shared" si="151"/>
        <v>1</v>
      </c>
      <c r="BM205" s="95">
        <f t="shared" si="152"/>
        <v>62941.000000000007</v>
      </c>
      <c r="BN205" s="96">
        <f t="shared" si="153"/>
        <v>62941.000000000007</v>
      </c>
      <c r="BO205" s="248">
        <f t="shared" si="169"/>
        <v>62941.000000000007</v>
      </c>
      <c r="BP205" s="183">
        <f t="shared" si="154"/>
        <v>62941.000000000007</v>
      </c>
      <c r="BQ205" s="184">
        <f t="shared" si="155"/>
        <v>0</v>
      </c>
      <c r="BR205" s="232">
        <f t="shared" si="156"/>
        <v>0</v>
      </c>
      <c r="BS205" s="184"/>
      <c r="BT205" s="97"/>
      <c r="BU205" s="171">
        <f t="shared" si="168"/>
        <v>62941.000000000007</v>
      </c>
      <c r="BV205" s="175">
        <f t="shared" si="157"/>
        <v>11959</v>
      </c>
      <c r="BW205" s="176">
        <f t="shared" si="158"/>
        <v>74900</v>
      </c>
    </row>
    <row r="206" spans="1:75" s="35" customFormat="1" ht="84.95" customHeight="1" x14ac:dyDescent="0.3">
      <c r="A206" s="214">
        <v>287</v>
      </c>
      <c r="B206" s="104" t="s">
        <v>666</v>
      </c>
      <c r="C206" s="217" t="s">
        <v>18</v>
      </c>
      <c r="D206" s="206"/>
      <c r="E206" s="74"/>
      <c r="F206" s="75"/>
      <c r="G206" s="74"/>
      <c r="H206" s="76"/>
      <c r="I206" s="105"/>
      <c r="J206" s="106"/>
      <c r="K206" s="107"/>
      <c r="L206" s="80"/>
      <c r="M206" s="81">
        <f t="shared" si="159"/>
        <v>0</v>
      </c>
      <c r="N206" s="82"/>
      <c r="O206" s="83">
        <f t="shared" si="160"/>
        <v>0</v>
      </c>
      <c r="P206" s="83">
        <f t="shared" si="161"/>
        <v>0</v>
      </c>
      <c r="Q206" s="108"/>
      <c r="R206" s="80"/>
      <c r="S206" s="81">
        <f t="shared" si="162"/>
        <v>0</v>
      </c>
      <c r="T206" s="82"/>
      <c r="U206" s="83">
        <f t="shared" si="163"/>
        <v>0</v>
      </c>
      <c r="V206" s="83">
        <f t="shared" si="164"/>
        <v>0</v>
      </c>
      <c r="W206" s="109"/>
      <c r="X206" s="80"/>
      <c r="Y206" s="81">
        <f t="shared" si="165"/>
        <v>0</v>
      </c>
      <c r="Z206" s="82"/>
      <c r="AA206" s="83">
        <f t="shared" si="166"/>
        <v>0</v>
      </c>
      <c r="AB206" s="83">
        <f t="shared" si="167"/>
        <v>0</v>
      </c>
      <c r="AC206" s="109"/>
      <c r="AD206" s="85" t="e">
        <f t="shared" si="150"/>
        <v>#DIV/0!</v>
      </c>
      <c r="AE206" s="86"/>
      <c r="AF206" s="87"/>
      <c r="AG206" s="88"/>
      <c r="AH206" s="114"/>
      <c r="AI206" s="86"/>
      <c r="AJ206" s="87"/>
      <c r="AK206" s="88"/>
      <c r="AL206" s="114"/>
      <c r="AM206" s="86">
        <v>105798</v>
      </c>
      <c r="AN206" s="87">
        <f>+AM206*0.19</f>
        <v>20101.62</v>
      </c>
      <c r="AO206" s="90">
        <f>+AN206+AM206</f>
        <v>125899.62</v>
      </c>
      <c r="AP206" s="91" t="s">
        <v>667</v>
      </c>
      <c r="AQ206" s="86"/>
      <c r="AR206" s="87"/>
      <c r="AS206" s="90"/>
      <c r="AT206" s="91"/>
      <c r="AU206" s="86"/>
      <c r="AV206" s="87"/>
      <c r="AW206" s="90"/>
      <c r="AX206" s="197"/>
      <c r="AY206" s="38"/>
      <c r="AZ206" s="92"/>
      <c r="BA206" s="29"/>
      <c r="BB206" s="99"/>
      <c r="BC206" s="93"/>
      <c r="BD206" s="93"/>
      <c r="BE206" s="93"/>
      <c r="BF206" s="93"/>
      <c r="BG206" s="93"/>
      <c r="BH206" s="93">
        <f>+AM206</f>
        <v>105798</v>
      </c>
      <c r="BI206" s="93"/>
      <c r="BJ206" s="93"/>
      <c r="BK206" s="94">
        <f t="shared" si="151"/>
        <v>1</v>
      </c>
      <c r="BM206" s="95">
        <f t="shared" si="152"/>
        <v>105798</v>
      </c>
      <c r="BN206" s="96">
        <f t="shared" si="153"/>
        <v>105798</v>
      </c>
      <c r="BO206" s="248">
        <f t="shared" si="169"/>
        <v>105798</v>
      </c>
      <c r="BP206" s="183">
        <f t="shared" si="154"/>
        <v>105798</v>
      </c>
      <c r="BQ206" s="184">
        <f t="shared" si="155"/>
        <v>0</v>
      </c>
      <c r="BR206" s="232">
        <f t="shared" si="156"/>
        <v>0</v>
      </c>
      <c r="BS206" s="184"/>
      <c r="BT206" s="97"/>
      <c r="BU206" s="171">
        <f t="shared" si="168"/>
        <v>105798</v>
      </c>
      <c r="BV206" s="175">
        <f t="shared" si="157"/>
        <v>20102</v>
      </c>
      <c r="BW206" s="176">
        <f t="shared" si="158"/>
        <v>125900</v>
      </c>
    </row>
    <row r="207" spans="1:75" s="35" customFormat="1" ht="84.95" customHeight="1" x14ac:dyDescent="0.3">
      <c r="A207" s="214">
        <v>288</v>
      </c>
      <c r="B207" s="104" t="s">
        <v>668</v>
      </c>
      <c r="C207" s="217" t="s">
        <v>18</v>
      </c>
      <c r="D207" s="206"/>
      <c r="E207" s="74"/>
      <c r="F207" s="75"/>
      <c r="G207" s="74"/>
      <c r="H207" s="76"/>
      <c r="I207" s="105"/>
      <c r="J207" s="106"/>
      <c r="K207" s="107"/>
      <c r="L207" s="80"/>
      <c r="M207" s="81">
        <f t="shared" si="159"/>
        <v>0</v>
      </c>
      <c r="N207" s="82"/>
      <c r="O207" s="83">
        <f t="shared" si="160"/>
        <v>0</v>
      </c>
      <c r="P207" s="83">
        <f t="shared" si="161"/>
        <v>0</v>
      </c>
      <c r="Q207" s="108"/>
      <c r="R207" s="80"/>
      <c r="S207" s="81">
        <f t="shared" si="162"/>
        <v>0</v>
      </c>
      <c r="T207" s="82"/>
      <c r="U207" s="83">
        <f t="shared" si="163"/>
        <v>0</v>
      </c>
      <c r="V207" s="83">
        <f t="shared" si="164"/>
        <v>0</v>
      </c>
      <c r="W207" s="109"/>
      <c r="X207" s="80"/>
      <c r="Y207" s="81">
        <f t="shared" si="165"/>
        <v>0</v>
      </c>
      <c r="Z207" s="82"/>
      <c r="AA207" s="83">
        <f t="shared" si="166"/>
        <v>0</v>
      </c>
      <c r="AB207" s="83">
        <f t="shared" si="167"/>
        <v>0</v>
      </c>
      <c r="AC207" s="109"/>
      <c r="AD207" s="85" t="e">
        <f t="shared" si="150"/>
        <v>#DIV/0!</v>
      </c>
      <c r="AE207" s="86"/>
      <c r="AF207" s="87"/>
      <c r="AG207" s="88"/>
      <c r="AH207" s="114"/>
      <c r="AI207" s="86"/>
      <c r="AJ207" s="87"/>
      <c r="AK207" s="88"/>
      <c r="AL207" s="114"/>
      <c r="AM207" s="86">
        <v>148655.00000000003</v>
      </c>
      <c r="AN207" s="87">
        <f>+AM207*0.19</f>
        <v>28244.450000000004</v>
      </c>
      <c r="AO207" s="90">
        <f>+AN207+AM207</f>
        <v>176899.45000000004</v>
      </c>
      <c r="AP207" s="91" t="s">
        <v>669</v>
      </c>
      <c r="AQ207" s="86"/>
      <c r="AR207" s="87"/>
      <c r="AS207" s="90"/>
      <c r="AT207" s="91"/>
      <c r="AU207" s="86"/>
      <c r="AV207" s="87"/>
      <c r="AW207" s="90"/>
      <c r="AX207" s="197"/>
      <c r="AY207" s="38"/>
      <c r="AZ207" s="92"/>
      <c r="BA207" s="29"/>
      <c r="BB207" s="99"/>
      <c r="BC207" s="93"/>
      <c r="BD207" s="93"/>
      <c r="BE207" s="93"/>
      <c r="BF207" s="93"/>
      <c r="BG207" s="93"/>
      <c r="BH207" s="93">
        <f>+AM207</f>
        <v>148655.00000000003</v>
      </c>
      <c r="BI207" s="93"/>
      <c r="BJ207" s="93"/>
      <c r="BK207" s="94">
        <f t="shared" si="151"/>
        <v>1</v>
      </c>
      <c r="BM207" s="95">
        <f t="shared" si="152"/>
        <v>148655.00000000003</v>
      </c>
      <c r="BN207" s="96">
        <f t="shared" si="153"/>
        <v>148655.00000000003</v>
      </c>
      <c r="BO207" s="248">
        <f t="shared" si="169"/>
        <v>148655.00000000003</v>
      </c>
      <c r="BP207" s="183">
        <f t="shared" si="154"/>
        <v>148655.00000000003</v>
      </c>
      <c r="BQ207" s="184">
        <f t="shared" si="155"/>
        <v>0</v>
      </c>
      <c r="BR207" s="232">
        <f t="shared" si="156"/>
        <v>0</v>
      </c>
      <c r="BS207" s="184"/>
      <c r="BT207" s="97"/>
      <c r="BU207" s="171">
        <f t="shared" si="168"/>
        <v>148655.00000000003</v>
      </c>
      <c r="BV207" s="175">
        <f t="shared" si="157"/>
        <v>28244</v>
      </c>
      <c r="BW207" s="176">
        <f t="shared" si="158"/>
        <v>176899.00000000003</v>
      </c>
    </row>
    <row r="208" spans="1:75" s="35" customFormat="1" ht="84.95" customHeight="1" x14ac:dyDescent="0.3">
      <c r="A208" s="214">
        <v>289</v>
      </c>
      <c r="B208" s="104" t="s">
        <v>670</v>
      </c>
      <c r="C208" s="217" t="s">
        <v>18</v>
      </c>
      <c r="D208" s="206"/>
      <c r="E208" s="74"/>
      <c r="F208" s="75"/>
      <c r="G208" s="74"/>
      <c r="H208" s="76"/>
      <c r="I208" s="105"/>
      <c r="J208" s="106"/>
      <c r="K208" s="107"/>
      <c r="L208" s="80"/>
      <c r="M208" s="81">
        <f t="shared" si="159"/>
        <v>0</v>
      </c>
      <c r="N208" s="82"/>
      <c r="O208" s="83">
        <f t="shared" si="160"/>
        <v>0</v>
      </c>
      <c r="P208" s="83">
        <f t="shared" si="161"/>
        <v>0</v>
      </c>
      <c r="Q208" s="108"/>
      <c r="R208" s="80"/>
      <c r="S208" s="81">
        <f t="shared" si="162"/>
        <v>0</v>
      </c>
      <c r="T208" s="82"/>
      <c r="U208" s="83">
        <f t="shared" si="163"/>
        <v>0</v>
      </c>
      <c r="V208" s="83">
        <f t="shared" si="164"/>
        <v>0</v>
      </c>
      <c r="W208" s="109"/>
      <c r="X208" s="80"/>
      <c r="Y208" s="81">
        <f t="shared" si="165"/>
        <v>0</v>
      </c>
      <c r="Z208" s="82"/>
      <c r="AA208" s="83">
        <f t="shared" si="166"/>
        <v>0</v>
      </c>
      <c r="AB208" s="83">
        <f t="shared" si="167"/>
        <v>0</v>
      </c>
      <c r="AC208" s="109"/>
      <c r="AD208" s="85" t="e">
        <f t="shared" si="150"/>
        <v>#DIV/0!</v>
      </c>
      <c r="AE208" s="86"/>
      <c r="AF208" s="87"/>
      <c r="AG208" s="88"/>
      <c r="AH208" s="114"/>
      <c r="AI208" s="86"/>
      <c r="AJ208" s="87"/>
      <c r="AK208" s="88"/>
      <c r="AL208" s="114"/>
      <c r="AM208" s="86">
        <v>162100</v>
      </c>
      <c r="AN208" s="87">
        <f>+AM208*0.19</f>
        <v>30799</v>
      </c>
      <c r="AO208" s="90">
        <f>+AN208+AM208</f>
        <v>192899</v>
      </c>
      <c r="AP208" s="91" t="s">
        <v>671</v>
      </c>
      <c r="AQ208" s="86"/>
      <c r="AR208" s="87"/>
      <c r="AS208" s="90"/>
      <c r="AT208" s="91"/>
      <c r="AU208" s="86"/>
      <c r="AV208" s="87"/>
      <c r="AW208" s="90"/>
      <c r="AX208" s="197"/>
      <c r="AY208" s="38"/>
      <c r="AZ208" s="92"/>
      <c r="BA208" s="29"/>
      <c r="BB208" s="99"/>
      <c r="BC208" s="93"/>
      <c r="BD208" s="93"/>
      <c r="BE208" s="93"/>
      <c r="BF208" s="93"/>
      <c r="BG208" s="93"/>
      <c r="BH208" s="93">
        <f>+AM208</f>
        <v>162100</v>
      </c>
      <c r="BI208" s="93"/>
      <c r="BJ208" s="93"/>
      <c r="BK208" s="94">
        <f t="shared" si="151"/>
        <v>1</v>
      </c>
      <c r="BM208" s="95">
        <f t="shared" si="152"/>
        <v>162100</v>
      </c>
      <c r="BN208" s="96">
        <f t="shared" si="153"/>
        <v>162100</v>
      </c>
      <c r="BO208" s="248">
        <f t="shared" si="169"/>
        <v>162100</v>
      </c>
      <c r="BP208" s="183">
        <f t="shared" si="154"/>
        <v>162100</v>
      </c>
      <c r="BQ208" s="184">
        <f t="shared" si="155"/>
        <v>0</v>
      </c>
      <c r="BR208" s="232">
        <f t="shared" si="156"/>
        <v>0</v>
      </c>
      <c r="BS208" s="184"/>
      <c r="BT208" s="97"/>
      <c r="BU208" s="171">
        <f t="shared" si="168"/>
        <v>162100</v>
      </c>
      <c r="BV208" s="175">
        <f t="shared" si="157"/>
        <v>30799</v>
      </c>
      <c r="BW208" s="176">
        <f t="shared" si="158"/>
        <v>192899</v>
      </c>
    </row>
    <row r="209" spans="1:75" s="35" customFormat="1" ht="84.95" customHeight="1" x14ac:dyDescent="0.3">
      <c r="A209" s="214">
        <v>290</v>
      </c>
      <c r="B209" s="104" t="s">
        <v>672</v>
      </c>
      <c r="C209" s="217" t="s">
        <v>18</v>
      </c>
      <c r="D209" s="209">
        <v>137833.53806722688</v>
      </c>
      <c r="E209" s="74">
        <f>+D209*0.0562</f>
        <v>7746.2448393781506</v>
      </c>
      <c r="F209" s="75">
        <f>+E209+D209</f>
        <v>145579.78290660502</v>
      </c>
      <c r="G209" s="74">
        <f>+F209*0.19</f>
        <v>27660.158752254953</v>
      </c>
      <c r="H209" s="76">
        <f>+G209+F209</f>
        <v>173239.94165885996</v>
      </c>
      <c r="I209" s="105"/>
      <c r="J209" s="106"/>
      <c r="K209" s="107"/>
      <c r="L209" s="80"/>
      <c r="M209" s="81">
        <f t="shared" si="159"/>
        <v>0</v>
      </c>
      <c r="N209" s="82"/>
      <c r="O209" s="83">
        <f t="shared" si="160"/>
        <v>0</v>
      </c>
      <c r="P209" s="83">
        <f t="shared" si="161"/>
        <v>0</v>
      </c>
      <c r="Q209" s="108"/>
      <c r="R209" s="80"/>
      <c r="S209" s="81">
        <f t="shared" si="162"/>
        <v>0</v>
      </c>
      <c r="T209" s="82"/>
      <c r="U209" s="83">
        <f t="shared" si="163"/>
        <v>0</v>
      </c>
      <c r="V209" s="83">
        <f t="shared" si="164"/>
        <v>0</v>
      </c>
      <c r="W209" s="109"/>
      <c r="X209" s="80"/>
      <c r="Y209" s="81">
        <f t="shared" si="165"/>
        <v>0</v>
      </c>
      <c r="Z209" s="82"/>
      <c r="AA209" s="83">
        <f t="shared" si="166"/>
        <v>0</v>
      </c>
      <c r="AB209" s="83">
        <f t="shared" si="167"/>
        <v>0</v>
      </c>
      <c r="AC209" s="109"/>
      <c r="AD209" s="85" t="e">
        <f t="shared" si="150"/>
        <v>#DIV/0!</v>
      </c>
      <c r="AE209" s="86"/>
      <c r="AF209" s="87"/>
      <c r="AG209" s="88"/>
      <c r="AH209" s="114"/>
      <c r="AI209" s="86"/>
      <c r="AJ209" s="87"/>
      <c r="AK209" s="88"/>
      <c r="AL209" s="114"/>
      <c r="AM209" s="86"/>
      <c r="AN209" s="87"/>
      <c r="AO209" s="90"/>
      <c r="AP209" s="91"/>
      <c r="AQ209" s="86"/>
      <c r="AR209" s="87"/>
      <c r="AS209" s="90"/>
      <c r="AT209" s="91"/>
      <c r="AU209" s="86"/>
      <c r="AV209" s="87"/>
      <c r="AW209" s="90"/>
      <c r="AX209" s="197"/>
      <c r="AY209" s="38"/>
      <c r="AZ209" s="92"/>
      <c r="BA209" s="29"/>
      <c r="BB209" s="99">
        <f>+F209*1.09</f>
        <v>158681.96336819947</v>
      </c>
      <c r="BC209" s="93"/>
      <c r="BD209" s="93"/>
      <c r="BE209" s="93"/>
      <c r="BF209" s="93"/>
      <c r="BG209" s="93"/>
      <c r="BH209" s="93"/>
      <c r="BI209" s="93"/>
      <c r="BJ209" s="93"/>
      <c r="BK209" s="94">
        <f t="shared" si="151"/>
        <v>1</v>
      </c>
      <c r="BM209" s="95">
        <f t="shared" si="152"/>
        <v>158681.96336819947</v>
      </c>
      <c r="BN209" s="96">
        <f t="shared" si="153"/>
        <v>158681.96336819947</v>
      </c>
      <c r="BO209" s="248">
        <f t="shared" si="169"/>
        <v>158681.96336819947</v>
      </c>
      <c r="BP209" s="183">
        <f t="shared" si="154"/>
        <v>158681.96336819947</v>
      </c>
      <c r="BQ209" s="184">
        <f t="shared" si="155"/>
        <v>0</v>
      </c>
      <c r="BR209" s="232">
        <f t="shared" si="156"/>
        <v>0</v>
      </c>
      <c r="BS209" s="184"/>
      <c r="BT209" s="97"/>
      <c r="BU209" s="171">
        <f t="shared" si="168"/>
        <v>158681.96336819947</v>
      </c>
      <c r="BV209" s="175">
        <f t="shared" si="157"/>
        <v>30150</v>
      </c>
      <c r="BW209" s="176">
        <f t="shared" si="158"/>
        <v>188831.96336819947</v>
      </c>
    </row>
    <row r="210" spans="1:75" s="35" customFormat="1" ht="84.95" customHeight="1" x14ac:dyDescent="0.3">
      <c r="A210" s="214">
        <v>291</v>
      </c>
      <c r="B210" s="104" t="s">
        <v>673</v>
      </c>
      <c r="C210" s="217" t="s">
        <v>18</v>
      </c>
      <c r="D210" s="206"/>
      <c r="E210" s="74"/>
      <c r="F210" s="75"/>
      <c r="G210" s="74"/>
      <c r="H210" s="76"/>
      <c r="I210" s="105"/>
      <c r="J210" s="106"/>
      <c r="K210" s="107"/>
      <c r="L210" s="80"/>
      <c r="M210" s="81">
        <f t="shared" si="159"/>
        <v>0</v>
      </c>
      <c r="N210" s="82"/>
      <c r="O210" s="83">
        <f t="shared" si="160"/>
        <v>0</v>
      </c>
      <c r="P210" s="83">
        <f t="shared" si="161"/>
        <v>0</v>
      </c>
      <c r="Q210" s="108"/>
      <c r="R210" s="80"/>
      <c r="S210" s="81">
        <f t="shared" si="162"/>
        <v>0</v>
      </c>
      <c r="T210" s="82"/>
      <c r="U210" s="83">
        <f t="shared" si="163"/>
        <v>0</v>
      </c>
      <c r="V210" s="83">
        <f t="shared" si="164"/>
        <v>0</v>
      </c>
      <c r="W210" s="109"/>
      <c r="X210" s="80"/>
      <c r="Y210" s="81">
        <f t="shared" si="165"/>
        <v>0</v>
      </c>
      <c r="Z210" s="82"/>
      <c r="AA210" s="83">
        <f t="shared" si="166"/>
        <v>0</v>
      </c>
      <c r="AB210" s="83">
        <f t="shared" si="167"/>
        <v>0</v>
      </c>
      <c r="AC210" s="109"/>
      <c r="AD210" s="85" t="e">
        <f t="shared" si="150"/>
        <v>#DIV/0!</v>
      </c>
      <c r="AE210" s="86"/>
      <c r="AF210" s="87"/>
      <c r="AG210" s="88"/>
      <c r="AH210" s="114"/>
      <c r="AI210" s="86"/>
      <c r="AJ210" s="87"/>
      <c r="AK210" s="88"/>
      <c r="AL210" s="114"/>
      <c r="AM210" s="86">
        <v>189832.00000000003</v>
      </c>
      <c r="AN210" s="87">
        <f>+AM210*0.19</f>
        <v>36068.080000000009</v>
      </c>
      <c r="AO210" s="90">
        <f>+AN210+AM210</f>
        <v>225900.08000000005</v>
      </c>
      <c r="AP210" s="91" t="s">
        <v>674</v>
      </c>
      <c r="AQ210" s="86"/>
      <c r="AR210" s="87"/>
      <c r="AS210" s="90"/>
      <c r="AT210" s="91"/>
      <c r="AU210" s="86"/>
      <c r="AV210" s="87"/>
      <c r="AW210" s="90"/>
      <c r="AX210" s="197"/>
      <c r="AY210" s="38"/>
      <c r="AZ210" s="92"/>
      <c r="BA210" s="29"/>
      <c r="BB210" s="99"/>
      <c r="BC210" s="93"/>
      <c r="BD210" s="93"/>
      <c r="BE210" s="93"/>
      <c r="BF210" s="93"/>
      <c r="BG210" s="93"/>
      <c r="BH210" s="93">
        <f>+AM210</f>
        <v>189832.00000000003</v>
      </c>
      <c r="BI210" s="93"/>
      <c r="BJ210" s="93"/>
      <c r="BK210" s="94">
        <f t="shared" si="151"/>
        <v>1</v>
      </c>
      <c r="BM210" s="95">
        <f t="shared" si="152"/>
        <v>189832.00000000003</v>
      </c>
      <c r="BN210" s="96">
        <f t="shared" si="153"/>
        <v>189832.00000000003</v>
      </c>
      <c r="BO210" s="248">
        <f t="shared" si="169"/>
        <v>189832.00000000003</v>
      </c>
      <c r="BP210" s="183">
        <f t="shared" si="154"/>
        <v>189832.00000000003</v>
      </c>
      <c r="BQ210" s="184">
        <f t="shared" si="155"/>
        <v>0</v>
      </c>
      <c r="BR210" s="232">
        <f t="shared" si="156"/>
        <v>0</v>
      </c>
      <c r="BS210" s="184"/>
      <c r="BT210" s="97"/>
      <c r="BU210" s="171">
        <f t="shared" si="168"/>
        <v>189832.00000000003</v>
      </c>
      <c r="BV210" s="175">
        <f t="shared" si="157"/>
        <v>36068</v>
      </c>
      <c r="BW210" s="176">
        <f t="shared" si="158"/>
        <v>225900.00000000003</v>
      </c>
    </row>
    <row r="211" spans="1:75" s="35" customFormat="1" ht="84.95" customHeight="1" x14ac:dyDescent="0.3">
      <c r="A211" s="214">
        <v>292</v>
      </c>
      <c r="B211" s="104" t="s">
        <v>675</v>
      </c>
      <c r="C211" s="217" t="s">
        <v>18</v>
      </c>
      <c r="D211" s="206"/>
      <c r="E211" s="74"/>
      <c r="F211" s="75"/>
      <c r="G211" s="74"/>
      <c r="H211" s="76"/>
      <c r="I211" s="105"/>
      <c r="J211" s="106"/>
      <c r="K211" s="107"/>
      <c r="L211" s="80"/>
      <c r="M211" s="81">
        <f t="shared" si="159"/>
        <v>0</v>
      </c>
      <c r="N211" s="82"/>
      <c r="O211" s="83">
        <f t="shared" si="160"/>
        <v>0</v>
      </c>
      <c r="P211" s="83">
        <f t="shared" si="161"/>
        <v>0</v>
      </c>
      <c r="Q211" s="108"/>
      <c r="R211" s="80"/>
      <c r="S211" s="81">
        <f t="shared" si="162"/>
        <v>0</v>
      </c>
      <c r="T211" s="82"/>
      <c r="U211" s="83">
        <f t="shared" si="163"/>
        <v>0</v>
      </c>
      <c r="V211" s="83">
        <f t="shared" si="164"/>
        <v>0</v>
      </c>
      <c r="W211" s="109"/>
      <c r="X211" s="80"/>
      <c r="Y211" s="81">
        <f t="shared" si="165"/>
        <v>0</v>
      </c>
      <c r="Z211" s="82"/>
      <c r="AA211" s="83">
        <f t="shared" si="166"/>
        <v>0</v>
      </c>
      <c r="AB211" s="83">
        <f t="shared" si="167"/>
        <v>0</v>
      </c>
      <c r="AC211" s="109"/>
      <c r="AD211" s="85" t="e">
        <f t="shared" si="150"/>
        <v>#DIV/0!</v>
      </c>
      <c r="AE211" s="86"/>
      <c r="AF211" s="87"/>
      <c r="AG211" s="88"/>
      <c r="AH211" s="114"/>
      <c r="AI211" s="86"/>
      <c r="AJ211" s="87"/>
      <c r="AK211" s="88"/>
      <c r="AL211" s="114"/>
      <c r="AM211" s="86">
        <v>17563</v>
      </c>
      <c r="AN211" s="87">
        <f>+AM211*0.19</f>
        <v>3336.9700000000003</v>
      </c>
      <c r="AO211" s="90">
        <f>+AN211+AM211</f>
        <v>20899.97</v>
      </c>
      <c r="AP211" s="91" t="s">
        <v>676</v>
      </c>
      <c r="AQ211" s="86"/>
      <c r="AR211" s="87"/>
      <c r="AS211" s="90"/>
      <c r="AT211" s="91"/>
      <c r="AU211" s="86"/>
      <c r="AV211" s="87"/>
      <c r="AW211" s="90"/>
      <c r="AX211" s="197"/>
      <c r="AY211" s="38"/>
      <c r="AZ211" s="92"/>
      <c r="BA211" s="29"/>
      <c r="BB211" s="99"/>
      <c r="BC211" s="93"/>
      <c r="BD211" s="93"/>
      <c r="BE211" s="93"/>
      <c r="BF211" s="93"/>
      <c r="BG211" s="93"/>
      <c r="BH211" s="93">
        <f>+AM211</f>
        <v>17563</v>
      </c>
      <c r="BI211" s="93"/>
      <c r="BJ211" s="93"/>
      <c r="BK211" s="94">
        <f t="shared" si="151"/>
        <v>1</v>
      </c>
      <c r="BM211" s="95">
        <f t="shared" si="152"/>
        <v>17563</v>
      </c>
      <c r="BN211" s="96">
        <f t="shared" si="153"/>
        <v>17563</v>
      </c>
      <c r="BO211" s="248">
        <f t="shared" si="169"/>
        <v>17563</v>
      </c>
      <c r="BP211" s="183">
        <f t="shared" si="154"/>
        <v>17563</v>
      </c>
      <c r="BQ211" s="184">
        <f t="shared" si="155"/>
        <v>0</v>
      </c>
      <c r="BR211" s="232">
        <f t="shared" si="156"/>
        <v>0</v>
      </c>
      <c r="BS211" s="184"/>
      <c r="BT211" s="97"/>
      <c r="BU211" s="171">
        <f t="shared" si="168"/>
        <v>17563</v>
      </c>
      <c r="BV211" s="175">
        <f t="shared" si="157"/>
        <v>3337</v>
      </c>
      <c r="BW211" s="176">
        <f t="shared" si="158"/>
        <v>20900</v>
      </c>
    </row>
    <row r="212" spans="1:75" s="35" customFormat="1" ht="84.95" customHeight="1" x14ac:dyDescent="0.3">
      <c r="A212" s="214">
        <v>293</v>
      </c>
      <c r="B212" s="104" t="s">
        <v>677</v>
      </c>
      <c r="C212" s="217" t="s">
        <v>18</v>
      </c>
      <c r="D212" s="206"/>
      <c r="E212" s="74"/>
      <c r="F212" s="75"/>
      <c r="G212" s="74"/>
      <c r="H212" s="76"/>
      <c r="I212" s="105"/>
      <c r="J212" s="106"/>
      <c r="K212" s="107"/>
      <c r="L212" s="80"/>
      <c r="M212" s="81">
        <f t="shared" si="159"/>
        <v>0</v>
      </c>
      <c r="N212" s="82"/>
      <c r="O212" s="83">
        <f t="shared" si="160"/>
        <v>0</v>
      </c>
      <c r="P212" s="83">
        <f t="shared" si="161"/>
        <v>0</v>
      </c>
      <c r="Q212" s="108"/>
      <c r="R212" s="80"/>
      <c r="S212" s="81">
        <f t="shared" si="162"/>
        <v>0</v>
      </c>
      <c r="T212" s="82"/>
      <c r="U212" s="83">
        <f t="shared" si="163"/>
        <v>0</v>
      </c>
      <c r="V212" s="83">
        <f t="shared" si="164"/>
        <v>0</v>
      </c>
      <c r="W212" s="109"/>
      <c r="X212" s="80"/>
      <c r="Y212" s="81">
        <f t="shared" si="165"/>
        <v>0</v>
      </c>
      <c r="Z212" s="82"/>
      <c r="AA212" s="83">
        <f t="shared" si="166"/>
        <v>0</v>
      </c>
      <c r="AB212" s="83">
        <f t="shared" si="167"/>
        <v>0</v>
      </c>
      <c r="AC212" s="109"/>
      <c r="AD212" s="85" t="e">
        <f t="shared" si="150"/>
        <v>#DIV/0!</v>
      </c>
      <c r="AE212" s="86"/>
      <c r="AF212" s="87"/>
      <c r="AG212" s="88"/>
      <c r="AH212" s="114"/>
      <c r="AI212" s="86"/>
      <c r="AJ212" s="87"/>
      <c r="AK212" s="88"/>
      <c r="AL212" s="114"/>
      <c r="AM212" s="86"/>
      <c r="AN212" s="87"/>
      <c r="AO212" s="90"/>
      <c r="AP212" s="91"/>
      <c r="AQ212" s="113">
        <v>4622</v>
      </c>
      <c r="AR212" s="111">
        <v>878.18000000000006</v>
      </c>
      <c r="AS212" s="112">
        <v>5500.18</v>
      </c>
      <c r="AT212" s="91" t="s">
        <v>678</v>
      </c>
      <c r="AU212" s="86"/>
      <c r="AV212" s="87"/>
      <c r="AW212" s="90"/>
      <c r="AX212" s="197"/>
      <c r="AY212" s="38"/>
      <c r="AZ212" s="92"/>
      <c r="BA212" s="29"/>
      <c r="BB212" s="99"/>
      <c r="BC212" s="93"/>
      <c r="BD212" s="93"/>
      <c r="BE212" s="93"/>
      <c r="BF212" s="93"/>
      <c r="BG212" s="93"/>
      <c r="BH212" s="93"/>
      <c r="BI212" s="93">
        <f>+AQ212</f>
        <v>4622</v>
      </c>
      <c r="BJ212" s="93"/>
      <c r="BK212" s="94">
        <f t="shared" si="151"/>
        <v>1</v>
      </c>
      <c r="BM212" s="95">
        <f t="shared" si="152"/>
        <v>4622</v>
      </c>
      <c r="BN212" s="96">
        <f t="shared" si="153"/>
        <v>4622</v>
      </c>
      <c r="BO212" s="248">
        <f t="shared" si="169"/>
        <v>4622</v>
      </c>
      <c r="BP212" s="183">
        <f t="shared" si="154"/>
        <v>4622</v>
      </c>
      <c r="BQ212" s="184">
        <f t="shared" si="155"/>
        <v>0</v>
      </c>
      <c r="BR212" s="232">
        <f t="shared" si="156"/>
        <v>0</v>
      </c>
      <c r="BS212" s="184"/>
      <c r="BT212" s="97"/>
      <c r="BU212" s="171">
        <f t="shared" si="168"/>
        <v>4622</v>
      </c>
      <c r="BV212" s="175">
        <f t="shared" si="157"/>
        <v>878</v>
      </c>
      <c r="BW212" s="176">
        <f t="shared" si="158"/>
        <v>5500</v>
      </c>
    </row>
    <row r="213" spans="1:75" s="35" customFormat="1" ht="84.95" customHeight="1" x14ac:dyDescent="0.3">
      <c r="A213" s="214">
        <v>294</v>
      </c>
      <c r="B213" s="104" t="s">
        <v>679</v>
      </c>
      <c r="C213" s="217" t="s">
        <v>18</v>
      </c>
      <c r="D213" s="206"/>
      <c r="E213" s="74"/>
      <c r="F213" s="75"/>
      <c r="G213" s="74"/>
      <c r="H213" s="76"/>
      <c r="I213" s="105"/>
      <c r="J213" s="106"/>
      <c r="K213" s="107"/>
      <c r="L213" s="80"/>
      <c r="M213" s="81">
        <f t="shared" si="159"/>
        <v>0</v>
      </c>
      <c r="N213" s="82"/>
      <c r="O213" s="83">
        <f t="shared" si="160"/>
        <v>0</v>
      </c>
      <c r="P213" s="83">
        <f t="shared" si="161"/>
        <v>0</v>
      </c>
      <c r="Q213" s="108"/>
      <c r="R213" s="80"/>
      <c r="S213" s="81">
        <f t="shared" si="162"/>
        <v>0</v>
      </c>
      <c r="T213" s="82"/>
      <c r="U213" s="83">
        <f t="shared" si="163"/>
        <v>0</v>
      </c>
      <c r="V213" s="83">
        <f t="shared" si="164"/>
        <v>0</v>
      </c>
      <c r="W213" s="109"/>
      <c r="X213" s="80"/>
      <c r="Y213" s="81">
        <f t="shared" si="165"/>
        <v>0</v>
      </c>
      <c r="Z213" s="82"/>
      <c r="AA213" s="83">
        <f t="shared" si="166"/>
        <v>0</v>
      </c>
      <c r="AB213" s="83">
        <f t="shared" si="167"/>
        <v>0</v>
      </c>
      <c r="AC213" s="109"/>
      <c r="AD213" s="85" t="e">
        <f t="shared" si="150"/>
        <v>#DIV/0!</v>
      </c>
      <c r="AE213" s="86"/>
      <c r="AF213" s="87"/>
      <c r="AG213" s="88"/>
      <c r="AH213" s="114"/>
      <c r="AI213" s="86"/>
      <c r="AJ213" s="87"/>
      <c r="AK213" s="88"/>
      <c r="AL213" s="114"/>
      <c r="AM213" s="86">
        <v>16723</v>
      </c>
      <c r="AN213" s="87">
        <f t="shared" ref="AN213:AN221" si="170">+AM213*0.19</f>
        <v>3177.37</v>
      </c>
      <c r="AO213" s="90">
        <f t="shared" ref="AO213:AO221" si="171">+AN213+AM213</f>
        <v>19900.37</v>
      </c>
      <c r="AP213" s="91" t="s">
        <v>680</v>
      </c>
      <c r="AQ213" s="113">
        <v>27227</v>
      </c>
      <c r="AR213" s="111">
        <v>5173.13</v>
      </c>
      <c r="AS213" s="112">
        <v>32400.13</v>
      </c>
      <c r="AT213" s="91" t="s">
        <v>681</v>
      </c>
      <c r="AU213" s="86"/>
      <c r="AV213" s="87"/>
      <c r="AW213" s="90"/>
      <c r="AX213" s="197"/>
      <c r="AY213" s="38"/>
      <c r="AZ213" s="92"/>
      <c r="BA213" s="29"/>
      <c r="BB213" s="99"/>
      <c r="BC213" s="93"/>
      <c r="BD213" s="93"/>
      <c r="BE213" s="93"/>
      <c r="BF213" s="93"/>
      <c r="BG213" s="93"/>
      <c r="BH213" s="93">
        <f t="shared" ref="BH213:BH221" si="172">+AM213</f>
        <v>16723</v>
      </c>
      <c r="BI213" s="93">
        <f>+AQ213</f>
        <v>27227</v>
      </c>
      <c r="BJ213" s="93"/>
      <c r="BK213" s="94">
        <f t="shared" si="151"/>
        <v>2</v>
      </c>
      <c r="BM213" s="95">
        <f t="shared" si="152"/>
        <v>21975</v>
      </c>
      <c r="BN213" s="96">
        <f t="shared" si="153"/>
        <v>27227</v>
      </c>
      <c r="BO213" s="248">
        <f>(SUM(BB213:BJ213)-BN213)/(BK213-1)</f>
        <v>16723</v>
      </c>
      <c r="BP213" s="183">
        <f t="shared" si="154"/>
        <v>21338.161143828678</v>
      </c>
      <c r="BQ213" s="184">
        <f t="shared" si="155"/>
        <v>7427.4496295834952</v>
      </c>
      <c r="BR213" s="232">
        <f t="shared" si="156"/>
        <v>0.33799543251802028</v>
      </c>
      <c r="BS213" s="184"/>
      <c r="BT213" s="97"/>
      <c r="BU213" s="171">
        <f t="shared" si="168"/>
        <v>16723</v>
      </c>
      <c r="BV213" s="175">
        <f t="shared" si="157"/>
        <v>3177</v>
      </c>
      <c r="BW213" s="176">
        <f t="shared" si="158"/>
        <v>19900</v>
      </c>
    </row>
    <row r="214" spans="1:75" s="35" customFormat="1" ht="84.95" customHeight="1" x14ac:dyDescent="0.3">
      <c r="A214" s="214">
        <v>295</v>
      </c>
      <c r="B214" s="104" t="s">
        <v>682</v>
      </c>
      <c r="C214" s="217" t="s">
        <v>18</v>
      </c>
      <c r="D214" s="206"/>
      <c r="E214" s="74"/>
      <c r="F214" s="75"/>
      <c r="G214" s="74"/>
      <c r="H214" s="76"/>
      <c r="I214" s="105"/>
      <c r="J214" s="106"/>
      <c r="K214" s="107"/>
      <c r="L214" s="80"/>
      <c r="M214" s="81">
        <f t="shared" si="159"/>
        <v>0</v>
      </c>
      <c r="N214" s="82"/>
      <c r="O214" s="83">
        <f t="shared" si="160"/>
        <v>0</v>
      </c>
      <c r="P214" s="83">
        <f t="shared" si="161"/>
        <v>0</v>
      </c>
      <c r="Q214" s="108"/>
      <c r="R214" s="80"/>
      <c r="S214" s="81">
        <f t="shared" si="162"/>
        <v>0</v>
      </c>
      <c r="T214" s="82"/>
      <c r="U214" s="83">
        <f t="shared" si="163"/>
        <v>0</v>
      </c>
      <c r="V214" s="83">
        <f t="shared" si="164"/>
        <v>0</v>
      </c>
      <c r="W214" s="109"/>
      <c r="X214" s="80"/>
      <c r="Y214" s="81">
        <f t="shared" si="165"/>
        <v>0</v>
      </c>
      <c r="Z214" s="82"/>
      <c r="AA214" s="83">
        <f t="shared" si="166"/>
        <v>0</v>
      </c>
      <c r="AB214" s="83">
        <f t="shared" si="167"/>
        <v>0</v>
      </c>
      <c r="AC214" s="109"/>
      <c r="AD214" s="85" t="e">
        <f t="shared" si="150"/>
        <v>#DIV/0!</v>
      </c>
      <c r="AE214" s="86"/>
      <c r="AF214" s="87"/>
      <c r="AG214" s="88"/>
      <c r="AH214" s="114"/>
      <c r="AI214" s="86"/>
      <c r="AJ214" s="87"/>
      <c r="AK214" s="88"/>
      <c r="AL214" s="114"/>
      <c r="AM214" s="86">
        <v>16722</v>
      </c>
      <c r="AN214" s="87">
        <f t="shared" si="170"/>
        <v>3177.18</v>
      </c>
      <c r="AO214" s="90">
        <f t="shared" si="171"/>
        <v>19899.18</v>
      </c>
      <c r="AP214" s="91" t="s">
        <v>683</v>
      </c>
      <c r="AQ214" s="86"/>
      <c r="AR214" s="87"/>
      <c r="AS214" s="90"/>
      <c r="AT214" s="91"/>
      <c r="AU214" s="86"/>
      <c r="AV214" s="87"/>
      <c r="AW214" s="90"/>
      <c r="AX214" s="197"/>
      <c r="AY214" s="38"/>
      <c r="AZ214" s="92"/>
      <c r="BA214" s="29"/>
      <c r="BB214" s="99"/>
      <c r="BC214" s="93"/>
      <c r="BD214" s="93"/>
      <c r="BE214" s="93"/>
      <c r="BF214" s="93"/>
      <c r="BG214" s="93"/>
      <c r="BH214" s="93">
        <f t="shared" si="172"/>
        <v>16722</v>
      </c>
      <c r="BI214" s="93"/>
      <c r="BJ214" s="93"/>
      <c r="BK214" s="94">
        <f t="shared" si="151"/>
        <v>1</v>
      </c>
      <c r="BM214" s="95">
        <f t="shared" si="152"/>
        <v>16722</v>
      </c>
      <c r="BN214" s="96">
        <f t="shared" si="153"/>
        <v>16722</v>
      </c>
      <c r="BO214" s="248">
        <f t="shared" ref="BO214:BO220" si="173">+BM214</f>
        <v>16722</v>
      </c>
      <c r="BP214" s="183">
        <f t="shared" si="154"/>
        <v>16722</v>
      </c>
      <c r="BQ214" s="184">
        <f t="shared" si="155"/>
        <v>0</v>
      </c>
      <c r="BR214" s="232">
        <f t="shared" si="156"/>
        <v>0</v>
      </c>
      <c r="BS214" s="184"/>
      <c r="BT214" s="97"/>
      <c r="BU214" s="171">
        <f t="shared" si="168"/>
        <v>16722</v>
      </c>
      <c r="BV214" s="175">
        <f t="shared" si="157"/>
        <v>3177</v>
      </c>
      <c r="BW214" s="176">
        <f t="shared" si="158"/>
        <v>19899</v>
      </c>
    </row>
    <row r="215" spans="1:75" s="35" customFormat="1" ht="84.95" customHeight="1" x14ac:dyDescent="0.3">
      <c r="A215" s="214">
        <v>296</v>
      </c>
      <c r="B215" s="104" t="s">
        <v>684</v>
      </c>
      <c r="C215" s="217" t="s">
        <v>18</v>
      </c>
      <c r="D215" s="206"/>
      <c r="E215" s="74"/>
      <c r="F215" s="75"/>
      <c r="G215" s="74"/>
      <c r="H215" s="76"/>
      <c r="I215" s="105"/>
      <c r="J215" s="106"/>
      <c r="K215" s="107"/>
      <c r="L215" s="80"/>
      <c r="M215" s="81">
        <f t="shared" si="159"/>
        <v>0</v>
      </c>
      <c r="N215" s="82"/>
      <c r="O215" s="83">
        <f t="shared" si="160"/>
        <v>0</v>
      </c>
      <c r="P215" s="83">
        <f t="shared" si="161"/>
        <v>0</v>
      </c>
      <c r="Q215" s="108"/>
      <c r="R215" s="80"/>
      <c r="S215" s="81">
        <f t="shared" si="162"/>
        <v>0</v>
      </c>
      <c r="T215" s="82"/>
      <c r="U215" s="83">
        <f t="shared" si="163"/>
        <v>0</v>
      </c>
      <c r="V215" s="83">
        <f t="shared" si="164"/>
        <v>0</v>
      </c>
      <c r="W215" s="109"/>
      <c r="X215" s="80"/>
      <c r="Y215" s="81">
        <f t="shared" si="165"/>
        <v>0</v>
      </c>
      <c r="Z215" s="82"/>
      <c r="AA215" s="83">
        <f t="shared" si="166"/>
        <v>0</v>
      </c>
      <c r="AB215" s="83">
        <f t="shared" si="167"/>
        <v>0</v>
      </c>
      <c r="AC215" s="109"/>
      <c r="AD215" s="85" t="e">
        <f t="shared" si="150"/>
        <v>#DIV/0!</v>
      </c>
      <c r="AE215" s="86"/>
      <c r="AF215" s="87"/>
      <c r="AG215" s="88"/>
      <c r="AH215" s="114"/>
      <c r="AI215" s="86"/>
      <c r="AJ215" s="87"/>
      <c r="AK215" s="88"/>
      <c r="AL215" s="114"/>
      <c r="AM215" s="86">
        <v>16722</v>
      </c>
      <c r="AN215" s="87">
        <f t="shared" si="170"/>
        <v>3177.18</v>
      </c>
      <c r="AO215" s="90">
        <f t="shared" si="171"/>
        <v>19899.18</v>
      </c>
      <c r="AP215" s="91" t="s">
        <v>685</v>
      </c>
      <c r="AQ215" s="86"/>
      <c r="AR215" s="87"/>
      <c r="AS215" s="90"/>
      <c r="AT215" s="91"/>
      <c r="AU215" s="86"/>
      <c r="AV215" s="87"/>
      <c r="AW215" s="90"/>
      <c r="AX215" s="197"/>
      <c r="AY215" s="38"/>
      <c r="AZ215" s="92"/>
      <c r="BA215" s="29"/>
      <c r="BB215" s="99"/>
      <c r="BC215" s="93"/>
      <c r="BD215" s="93"/>
      <c r="BE215" s="93"/>
      <c r="BF215" s="93"/>
      <c r="BG215" s="93"/>
      <c r="BH215" s="93">
        <f t="shared" si="172"/>
        <v>16722</v>
      </c>
      <c r="BI215" s="93"/>
      <c r="BJ215" s="93"/>
      <c r="BK215" s="94">
        <f t="shared" si="151"/>
        <v>1</v>
      </c>
      <c r="BM215" s="95">
        <f t="shared" si="152"/>
        <v>16722</v>
      </c>
      <c r="BN215" s="96">
        <f t="shared" si="153"/>
        <v>16722</v>
      </c>
      <c r="BO215" s="248">
        <f t="shared" si="173"/>
        <v>16722</v>
      </c>
      <c r="BP215" s="183">
        <f t="shared" si="154"/>
        <v>16722</v>
      </c>
      <c r="BQ215" s="184">
        <f t="shared" si="155"/>
        <v>0</v>
      </c>
      <c r="BR215" s="232">
        <f t="shared" si="156"/>
        <v>0</v>
      </c>
      <c r="BS215" s="184"/>
      <c r="BT215" s="97"/>
      <c r="BU215" s="171">
        <f t="shared" si="168"/>
        <v>16722</v>
      </c>
      <c r="BV215" s="175">
        <f t="shared" si="157"/>
        <v>3177</v>
      </c>
      <c r="BW215" s="176">
        <f t="shared" si="158"/>
        <v>19899</v>
      </c>
    </row>
    <row r="216" spans="1:75" s="35" customFormat="1" ht="84.95" customHeight="1" x14ac:dyDescent="0.3">
      <c r="A216" s="214">
        <v>297</v>
      </c>
      <c r="B216" s="104" t="s">
        <v>686</v>
      </c>
      <c r="C216" s="217" t="s">
        <v>18</v>
      </c>
      <c r="D216" s="206"/>
      <c r="E216" s="74"/>
      <c r="F216" s="75"/>
      <c r="G216" s="74"/>
      <c r="H216" s="76"/>
      <c r="I216" s="105"/>
      <c r="J216" s="106"/>
      <c r="K216" s="107"/>
      <c r="L216" s="80"/>
      <c r="M216" s="81">
        <f t="shared" si="159"/>
        <v>0</v>
      </c>
      <c r="N216" s="82"/>
      <c r="O216" s="83">
        <f t="shared" si="160"/>
        <v>0</v>
      </c>
      <c r="P216" s="83">
        <f t="shared" si="161"/>
        <v>0</v>
      </c>
      <c r="Q216" s="108"/>
      <c r="R216" s="80"/>
      <c r="S216" s="81">
        <f t="shared" si="162"/>
        <v>0</v>
      </c>
      <c r="T216" s="82"/>
      <c r="U216" s="83">
        <f t="shared" si="163"/>
        <v>0</v>
      </c>
      <c r="V216" s="83">
        <f t="shared" si="164"/>
        <v>0</v>
      </c>
      <c r="W216" s="109"/>
      <c r="X216" s="80"/>
      <c r="Y216" s="81">
        <f t="shared" si="165"/>
        <v>0</v>
      </c>
      <c r="Z216" s="82"/>
      <c r="AA216" s="83">
        <f t="shared" si="166"/>
        <v>0</v>
      </c>
      <c r="AB216" s="83">
        <f t="shared" si="167"/>
        <v>0</v>
      </c>
      <c r="AC216" s="109"/>
      <c r="AD216" s="85" t="e">
        <f t="shared" si="150"/>
        <v>#DIV/0!</v>
      </c>
      <c r="AE216" s="86"/>
      <c r="AF216" s="87"/>
      <c r="AG216" s="88"/>
      <c r="AH216" s="114"/>
      <c r="AI216" s="86"/>
      <c r="AJ216" s="87"/>
      <c r="AK216" s="88"/>
      <c r="AL216" s="114"/>
      <c r="AM216" s="86">
        <v>25126.000000000004</v>
      </c>
      <c r="AN216" s="87">
        <f t="shared" si="170"/>
        <v>4773.9400000000005</v>
      </c>
      <c r="AO216" s="90">
        <f t="shared" si="171"/>
        <v>29899.940000000002</v>
      </c>
      <c r="AP216" s="91" t="s">
        <v>687</v>
      </c>
      <c r="AQ216" s="86"/>
      <c r="AR216" s="87"/>
      <c r="AS216" s="90"/>
      <c r="AT216" s="91"/>
      <c r="AU216" s="86"/>
      <c r="AV216" s="87"/>
      <c r="AW216" s="90"/>
      <c r="AX216" s="197"/>
      <c r="AY216" s="38"/>
      <c r="AZ216" s="92"/>
      <c r="BA216" s="29"/>
      <c r="BB216" s="99"/>
      <c r="BC216" s="93"/>
      <c r="BD216" s="93"/>
      <c r="BE216" s="93"/>
      <c r="BF216" s="93"/>
      <c r="BG216" s="93"/>
      <c r="BH216" s="93">
        <f t="shared" si="172"/>
        <v>25126.000000000004</v>
      </c>
      <c r="BI216" s="93"/>
      <c r="BJ216" s="93"/>
      <c r="BK216" s="94">
        <f t="shared" si="151"/>
        <v>1</v>
      </c>
      <c r="BM216" s="95">
        <f t="shared" si="152"/>
        <v>25126.000000000004</v>
      </c>
      <c r="BN216" s="96">
        <f t="shared" si="153"/>
        <v>25126.000000000004</v>
      </c>
      <c r="BO216" s="248">
        <f t="shared" si="173"/>
        <v>25126.000000000004</v>
      </c>
      <c r="BP216" s="183">
        <f t="shared" si="154"/>
        <v>25126.000000000004</v>
      </c>
      <c r="BQ216" s="184">
        <f t="shared" si="155"/>
        <v>0</v>
      </c>
      <c r="BR216" s="232">
        <f t="shared" si="156"/>
        <v>0</v>
      </c>
      <c r="BS216" s="184"/>
      <c r="BT216" s="97"/>
      <c r="BU216" s="171">
        <f t="shared" si="168"/>
        <v>25126.000000000004</v>
      </c>
      <c r="BV216" s="175">
        <f t="shared" si="157"/>
        <v>4774</v>
      </c>
      <c r="BW216" s="176">
        <f t="shared" si="158"/>
        <v>29900.000000000004</v>
      </c>
    </row>
    <row r="217" spans="1:75" s="35" customFormat="1" ht="84.95" customHeight="1" x14ac:dyDescent="0.3">
      <c r="A217" s="214">
        <v>299</v>
      </c>
      <c r="B217" s="104" t="s">
        <v>690</v>
      </c>
      <c r="C217" s="217" t="s">
        <v>18</v>
      </c>
      <c r="D217" s="206"/>
      <c r="E217" s="74"/>
      <c r="F217" s="75"/>
      <c r="G217" s="74"/>
      <c r="H217" s="76"/>
      <c r="I217" s="105"/>
      <c r="J217" s="106"/>
      <c r="K217" s="107"/>
      <c r="L217" s="80"/>
      <c r="M217" s="81">
        <f t="shared" si="159"/>
        <v>0</v>
      </c>
      <c r="N217" s="82"/>
      <c r="O217" s="83">
        <f t="shared" si="160"/>
        <v>0</v>
      </c>
      <c r="P217" s="83">
        <f t="shared" si="161"/>
        <v>0</v>
      </c>
      <c r="Q217" s="108"/>
      <c r="R217" s="80"/>
      <c r="S217" s="81">
        <f t="shared" si="162"/>
        <v>0</v>
      </c>
      <c r="T217" s="82"/>
      <c r="U217" s="83">
        <f t="shared" si="163"/>
        <v>0</v>
      </c>
      <c r="V217" s="83">
        <f t="shared" si="164"/>
        <v>0</v>
      </c>
      <c r="W217" s="109"/>
      <c r="X217" s="80"/>
      <c r="Y217" s="81">
        <f t="shared" si="165"/>
        <v>0</v>
      </c>
      <c r="Z217" s="82"/>
      <c r="AA217" s="83">
        <f t="shared" si="166"/>
        <v>0</v>
      </c>
      <c r="AB217" s="83">
        <f t="shared" si="167"/>
        <v>0</v>
      </c>
      <c r="AC217" s="109"/>
      <c r="AD217" s="85" t="e">
        <f t="shared" si="150"/>
        <v>#DIV/0!</v>
      </c>
      <c r="AE217" s="86"/>
      <c r="AF217" s="87"/>
      <c r="AG217" s="88"/>
      <c r="AH217" s="114"/>
      <c r="AI217" s="86"/>
      <c r="AJ217" s="87"/>
      <c r="AK217" s="88"/>
      <c r="AL217" s="114"/>
      <c r="AM217" s="86">
        <v>12521</v>
      </c>
      <c r="AN217" s="87">
        <f t="shared" si="170"/>
        <v>2378.9900000000002</v>
      </c>
      <c r="AO217" s="90">
        <f t="shared" si="171"/>
        <v>14899.99</v>
      </c>
      <c r="AP217" s="91" t="s">
        <v>691</v>
      </c>
      <c r="AQ217" s="86"/>
      <c r="AR217" s="87"/>
      <c r="AS217" s="90"/>
      <c r="AT217" s="91"/>
      <c r="AU217" s="86"/>
      <c r="AV217" s="87"/>
      <c r="AW217" s="90"/>
      <c r="AX217" s="197"/>
      <c r="AY217" s="38"/>
      <c r="AZ217" s="92"/>
      <c r="BA217" s="29"/>
      <c r="BB217" s="99"/>
      <c r="BC217" s="93"/>
      <c r="BD217" s="93"/>
      <c r="BE217" s="93"/>
      <c r="BF217" s="93"/>
      <c r="BG217" s="93"/>
      <c r="BH217" s="93">
        <f t="shared" si="172"/>
        <v>12521</v>
      </c>
      <c r="BI217" s="93"/>
      <c r="BJ217" s="93"/>
      <c r="BK217" s="94">
        <f t="shared" si="151"/>
        <v>1</v>
      </c>
      <c r="BM217" s="95">
        <f t="shared" si="152"/>
        <v>12521</v>
      </c>
      <c r="BN217" s="96">
        <f t="shared" si="153"/>
        <v>12521</v>
      </c>
      <c r="BO217" s="248">
        <f t="shared" si="173"/>
        <v>12521</v>
      </c>
      <c r="BP217" s="183">
        <f t="shared" si="154"/>
        <v>12521</v>
      </c>
      <c r="BQ217" s="184">
        <f t="shared" si="155"/>
        <v>0</v>
      </c>
      <c r="BR217" s="232">
        <f t="shared" si="156"/>
        <v>0</v>
      </c>
      <c r="BS217" s="184"/>
      <c r="BT217" s="97"/>
      <c r="BU217" s="171">
        <f t="shared" si="168"/>
        <v>12521</v>
      </c>
      <c r="BV217" s="175">
        <f t="shared" si="157"/>
        <v>2379</v>
      </c>
      <c r="BW217" s="176">
        <f t="shared" si="158"/>
        <v>14900</v>
      </c>
    </row>
    <row r="218" spans="1:75" s="35" customFormat="1" ht="84.95" customHeight="1" x14ac:dyDescent="0.3">
      <c r="A218" s="214">
        <v>300</v>
      </c>
      <c r="B218" s="104" t="s">
        <v>1464</v>
      </c>
      <c r="C218" s="217" t="s">
        <v>18</v>
      </c>
      <c r="D218" s="206"/>
      <c r="E218" s="74"/>
      <c r="F218" s="75"/>
      <c r="G218" s="74"/>
      <c r="H218" s="76"/>
      <c r="I218" s="105"/>
      <c r="J218" s="106"/>
      <c r="K218" s="107"/>
      <c r="L218" s="80"/>
      <c r="M218" s="81">
        <f t="shared" si="159"/>
        <v>0</v>
      </c>
      <c r="N218" s="82"/>
      <c r="O218" s="83">
        <f t="shared" si="160"/>
        <v>0</v>
      </c>
      <c r="P218" s="83">
        <f t="shared" si="161"/>
        <v>0</v>
      </c>
      <c r="Q218" s="108"/>
      <c r="R218" s="80"/>
      <c r="S218" s="81">
        <f t="shared" si="162"/>
        <v>0</v>
      </c>
      <c r="T218" s="82"/>
      <c r="U218" s="83">
        <f t="shared" si="163"/>
        <v>0</v>
      </c>
      <c r="V218" s="83">
        <f t="shared" si="164"/>
        <v>0</v>
      </c>
      <c r="W218" s="109"/>
      <c r="X218" s="80"/>
      <c r="Y218" s="81">
        <f t="shared" si="165"/>
        <v>0</v>
      </c>
      <c r="Z218" s="82"/>
      <c r="AA218" s="83">
        <f t="shared" si="166"/>
        <v>0</v>
      </c>
      <c r="AB218" s="83">
        <f t="shared" si="167"/>
        <v>0</v>
      </c>
      <c r="AC218" s="109"/>
      <c r="AD218" s="85" t="e">
        <f t="shared" si="150"/>
        <v>#DIV/0!</v>
      </c>
      <c r="AE218" s="86"/>
      <c r="AF218" s="87"/>
      <c r="AG218" s="88"/>
      <c r="AH218" s="114"/>
      <c r="AI218" s="86"/>
      <c r="AJ218" s="87"/>
      <c r="AK218" s="88"/>
      <c r="AL218" s="114"/>
      <c r="AM218" s="86">
        <v>1849</v>
      </c>
      <c r="AN218" s="87">
        <f t="shared" si="170"/>
        <v>351.31</v>
      </c>
      <c r="AO218" s="90">
        <f t="shared" si="171"/>
        <v>2200.31</v>
      </c>
      <c r="AP218" s="91" t="s">
        <v>692</v>
      </c>
      <c r="AQ218" s="86"/>
      <c r="AR218" s="87"/>
      <c r="AS218" s="90"/>
      <c r="AT218" s="91"/>
      <c r="AU218" s="86"/>
      <c r="AV218" s="87"/>
      <c r="AW218" s="90"/>
      <c r="AX218" s="197"/>
      <c r="AY218" s="38"/>
      <c r="AZ218" s="92"/>
      <c r="BA218" s="29"/>
      <c r="BB218" s="99"/>
      <c r="BC218" s="93"/>
      <c r="BD218" s="93"/>
      <c r="BE218" s="93"/>
      <c r="BF218" s="93"/>
      <c r="BG218" s="93"/>
      <c r="BH218" s="93">
        <f t="shared" si="172"/>
        <v>1849</v>
      </c>
      <c r="BI218" s="93"/>
      <c r="BJ218" s="93"/>
      <c r="BK218" s="94">
        <f t="shared" si="151"/>
        <v>1</v>
      </c>
      <c r="BM218" s="95">
        <f t="shared" si="152"/>
        <v>1849</v>
      </c>
      <c r="BN218" s="96">
        <f t="shared" si="153"/>
        <v>1849</v>
      </c>
      <c r="BO218" s="248">
        <f t="shared" si="173"/>
        <v>1849</v>
      </c>
      <c r="BP218" s="183">
        <f t="shared" si="154"/>
        <v>1849</v>
      </c>
      <c r="BQ218" s="184">
        <f t="shared" si="155"/>
        <v>0</v>
      </c>
      <c r="BR218" s="232">
        <f t="shared" si="156"/>
        <v>0</v>
      </c>
      <c r="BS218" s="184"/>
      <c r="BT218" s="97"/>
      <c r="BU218" s="171">
        <f t="shared" si="168"/>
        <v>1849</v>
      </c>
      <c r="BV218" s="175">
        <f t="shared" si="157"/>
        <v>351</v>
      </c>
      <c r="BW218" s="176">
        <f t="shared" si="158"/>
        <v>2200</v>
      </c>
    </row>
    <row r="219" spans="1:75" s="35" customFormat="1" ht="84.95" customHeight="1" x14ac:dyDescent="0.3">
      <c r="A219" s="214">
        <v>301</v>
      </c>
      <c r="B219" s="104" t="s">
        <v>1465</v>
      </c>
      <c r="C219" s="217" t="s">
        <v>18</v>
      </c>
      <c r="D219" s="206"/>
      <c r="E219" s="74"/>
      <c r="F219" s="75"/>
      <c r="G219" s="74"/>
      <c r="H219" s="76"/>
      <c r="I219" s="105"/>
      <c r="J219" s="106"/>
      <c r="K219" s="107"/>
      <c r="L219" s="80"/>
      <c r="M219" s="81">
        <f t="shared" si="159"/>
        <v>0</v>
      </c>
      <c r="N219" s="82"/>
      <c r="O219" s="83">
        <f t="shared" si="160"/>
        <v>0</v>
      </c>
      <c r="P219" s="83">
        <f t="shared" si="161"/>
        <v>0</v>
      </c>
      <c r="Q219" s="108"/>
      <c r="R219" s="80"/>
      <c r="S219" s="81">
        <f t="shared" si="162"/>
        <v>0</v>
      </c>
      <c r="T219" s="82"/>
      <c r="U219" s="83">
        <f t="shared" si="163"/>
        <v>0</v>
      </c>
      <c r="V219" s="83">
        <f t="shared" si="164"/>
        <v>0</v>
      </c>
      <c r="W219" s="109"/>
      <c r="X219" s="80"/>
      <c r="Y219" s="81">
        <f t="shared" si="165"/>
        <v>0</v>
      </c>
      <c r="Z219" s="82"/>
      <c r="AA219" s="83">
        <f t="shared" si="166"/>
        <v>0</v>
      </c>
      <c r="AB219" s="83">
        <f t="shared" si="167"/>
        <v>0</v>
      </c>
      <c r="AC219" s="109"/>
      <c r="AD219" s="85" t="e">
        <f t="shared" si="150"/>
        <v>#DIV/0!</v>
      </c>
      <c r="AE219" s="86"/>
      <c r="AF219" s="87"/>
      <c r="AG219" s="88"/>
      <c r="AH219" s="114"/>
      <c r="AI219" s="86"/>
      <c r="AJ219" s="87"/>
      <c r="AK219" s="88"/>
      <c r="AL219" s="114"/>
      <c r="AM219" s="86">
        <v>1849</v>
      </c>
      <c r="AN219" s="87">
        <f t="shared" si="170"/>
        <v>351.31</v>
      </c>
      <c r="AO219" s="90">
        <f t="shared" si="171"/>
        <v>2200.31</v>
      </c>
      <c r="AP219" s="91" t="s">
        <v>693</v>
      </c>
      <c r="AQ219" s="86"/>
      <c r="AR219" s="87"/>
      <c r="AS219" s="90"/>
      <c r="AT219" s="91"/>
      <c r="AU219" s="86"/>
      <c r="AV219" s="87"/>
      <c r="AW219" s="90"/>
      <c r="AX219" s="197"/>
      <c r="AY219" s="38"/>
      <c r="AZ219" s="92"/>
      <c r="BA219" s="29"/>
      <c r="BB219" s="99"/>
      <c r="BC219" s="93"/>
      <c r="BD219" s="93"/>
      <c r="BE219" s="93"/>
      <c r="BF219" s="93"/>
      <c r="BG219" s="93"/>
      <c r="BH219" s="93">
        <f t="shared" si="172"/>
        <v>1849</v>
      </c>
      <c r="BI219" s="93"/>
      <c r="BJ219" s="93"/>
      <c r="BK219" s="94">
        <f t="shared" si="151"/>
        <v>1</v>
      </c>
      <c r="BM219" s="95">
        <f t="shared" si="152"/>
        <v>1849</v>
      </c>
      <c r="BN219" s="96">
        <f t="shared" si="153"/>
        <v>1849</v>
      </c>
      <c r="BO219" s="248">
        <f t="shared" si="173"/>
        <v>1849</v>
      </c>
      <c r="BP219" s="183">
        <f t="shared" si="154"/>
        <v>1849</v>
      </c>
      <c r="BQ219" s="184">
        <f t="shared" si="155"/>
        <v>0</v>
      </c>
      <c r="BR219" s="232">
        <f t="shared" si="156"/>
        <v>0</v>
      </c>
      <c r="BS219" s="184"/>
      <c r="BT219" s="97"/>
      <c r="BU219" s="171">
        <f t="shared" si="168"/>
        <v>1849</v>
      </c>
      <c r="BV219" s="175">
        <f t="shared" si="157"/>
        <v>351</v>
      </c>
      <c r="BW219" s="176">
        <f t="shared" si="158"/>
        <v>2200</v>
      </c>
    </row>
    <row r="220" spans="1:75" s="35" customFormat="1" ht="84.95" customHeight="1" x14ac:dyDescent="0.3">
      <c r="A220" s="214">
        <v>302</v>
      </c>
      <c r="B220" s="104" t="s">
        <v>694</v>
      </c>
      <c r="C220" s="217" t="s">
        <v>101</v>
      </c>
      <c r="D220" s="206"/>
      <c r="E220" s="74"/>
      <c r="F220" s="75"/>
      <c r="G220" s="74"/>
      <c r="H220" s="76"/>
      <c r="I220" s="105"/>
      <c r="J220" s="106"/>
      <c r="K220" s="107"/>
      <c r="L220" s="80"/>
      <c r="M220" s="81">
        <f t="shared" si="159"/>
        <v>0</v>
      </c>
      <c r="N220" s="82"/>
      <c r="O220" s="83">
        <f t="shared" si="160"/>
        <v>0</v>
      </c>
      <c r="P220" s="83">
        <f t="shared" si="161"/>
        <v>0</v>
      </c>
      <c r="Q220" s="108"/>
      <c r="R220" s="80"/>
      <c r="S220" s="81">
        <f t="shared" si="162"/>
        <v>0</v>
      </c>
      <c r="T220" s="82"/>
      <c r="U220" s="83">
        <f t="shared" si="163"/>
        <v>0</v>
      </c>
      <c r="V220" s="83">
        <f t="shared" si="164"/>
        <v>0</v>
      </c>
      <c r="W220" s="109"/>
      <c r="X220" s="80"/>
      <c r="Y220" s="81">
        <f t="shared" si="165"/>
        <v>0</v>
      </c>
      <c r="Z220" s="82"/>
      <c r="AA220" s="83">
        <f t="shared" si="166"/>
        <v>0</v>
      </c>
      <c r="AB220" s="83">
        <f t="shared" si="167"/>
        <v>0</v>
      </c>
      <c r="AC220" s="109"/>
      <c r="AD220" s="85" t="e">
        <f t="shared" si="150"/>
        <v>#DIV/0!</v>
      </c>
      <c r="AE220" s="86"/>
      <c r="AF220" s="87"/>
      <c r="AG220" s="88"/>
      <c r="AH220" s="114"/>
      <c r="AI220" s="86"/>
      <c r="AJ220" s="87"/>
      <c r="AK220" s="88"/>
      <c r="AL220" s="114"/>
      <c r="AM220" s="86">
        <v>62101.000000000007</v>
      </c>
      <c r="AN220" s="87">
        <f t="shared" si="170"/>
        <v>11799.190000000002</v>
      </c>
      <c r="AO220" s="90">
        <f t="shared" si="171"/>
        <v>73900.19</v>
      </c>
      <c r="AP220" s="91" t="s">
        <v>695</v>
      </c>
      <c r="AQ220" s="86"/>
      <c r="AR220" s="87"/>
      <c r="AS220" s="90"/>
      <c r="AT220" s="91"/>
      <c r="AU220" s="86"/>
      <c r="AV220" s="87"/>
      <c r="AW220" s="90"/>
      <c r="AX220" s="197"/>
      <c r="AY220" s="38"/>
      <c r="AZ220" s="92"/>
      <c r="BA220" s="29"/>
      <c r="BB220" s="99"/>
      <c r="BC220" s="93"/>
      <c r="BD220" s="93"/>
      <c r="BE220" s="93"/>
      <c r="BF220" s="93"/>
      <c r="BG220" s="93"/>
      <c r="BH220" s="93">
        <f t="shared" si="172"/>
        <v>62101.000000000007</v>
      </c>
      <c r="BI220" s="93"/>
      <c r="BJ220" s="93"/>
      <c r="BK220" s="94">
        <f t="shared" si="151"/>
        <v>1</v>
      </c>
      <c r="BM220" s="95">
        <f t="shared" si="152"/>
        <v>62101.000000000007</v>
      </c>
      <c r="BN220" s="96">
        <f t="shared" si="153"/>
        <v>62101.000000000007</v>
      </c>
      <c r="BO220" s="248">
        <f t="shared" si="173"/>
        <v>62101.000000000007</v>
      </c>
      <c r="BP220" s="183">
        <f t="shared" si="154"/>
        <v>62101.000000000007</v>
      </c>
      <c r="BQ220" s="184">
        <f t="shared" si="155"/>
        <v>0</v>
      </c>
      <c r="BR220" s="232">
        <f t="shared" si="156"/>
        <v>0</v>
      </c>
      <c r="BS220" s="184"/>
      <c r="BT220" s="97"/>
      <c r="BU220" s="171">
        <f t="shared" si="168"/>
        <v>62101.000000000007</v>
      </c>
      <c r="BV220" s="175">
        <f t="shared" si="157"/>
        <v>11799</v>
      </c>
      <c r="BW220" s="176">
        <f t="shared" si="158"/>
        <v>73900</v>
      </c>
    </row>
    <row r="221" spans="1:75" s="35" customFormat="1" ht="84.95" customHeight="1" x14ac:dyDescent="0.3">
      <c r="A221" s="214">
        <v>303</v>
      </c>
      <c r="B221" s="104" t="s">
        <v>696</v>
      </c>
      <c r="C221" s="217" t="s">
        <v>18</v>
      </c>
      <c r="D221" s="206"/>
      <c r="E221" s="74"/>
      <c r="F221" s="75"/>
      <c r="G221" s="74"/>
      <c r="H221" s="76"/>
      <c r="I221" s="105"/>
      <c r="J221" s="106"/>
      <c r="K221" s="107"/>
      <c r="L221" s="80"/>
      <c r="M221" s="81">
        <f t="shared" si="159"/>
        <v>0</v>
      </c>
      <c r="N221" s="82"/>
      <c r="O221" s="83">
        <f t="shared" si="160"/>
        <v>0</v>
      </c>
      <c r="P221" s="83">
        <f t="shared" si="161"/>
        <v>0</v>
      </c>
      <c r="Q221" s="108"/>
      <c r="R221" s="80"/>
      <c r="S221" s="81">
        <f t="shared" si="162"/>
        <v>0</v>
      </c>
      <c r="T221" s="82"/>
      <c r="U221" s="83">
        <f t="shared" si="163"/>
        <v>0</v>
      </c>
      <c r="V221" s="83">
        <f t="shared" si="164"/>
        <v>0</v>
      </c>
      <c r="W221" s="109"/>
      <c r="X221" s="80"/>
      <c r="Y221" s="81">
        <f t="shared" si="165"/>
        <v>0</v>
      </c>
      <c r="Z221" s="82"/>
      <c r="AA221" s="83">
        <f t="shared" si="166"/>
        <v>0</v>
      </c>
      <c r="AB221" s="83">
        <f t="shared" si="167"/>
        <v>0</v>
      </c>
      <c r="AC221" s="109"/>
      <c r="AD221" s="85" t="e">
        <f t="shared" si="150"/>
        <v>#DIV/0!</v>
      </c>
      <c r="AE221" s="86"/>
      <c r="AF221" s="87"/>
      <c r="AG221" s="88"/>
      <c r="AH221" s="114"/>
      <c r="AI221" s="86"/>
      <c r="AJ221" s="87"/>
      <c r="AK221" s="88"/>
      <c r="AL221" s="114"/>
      <c r="AM221" s="86">
        <v>151176</v>
      </c>
      <c r="AN221" s="87">
        <f t="shared" si="170"/>
        <v>28723.439999999999</v>
      </c>
      <c r="AO221" s="90">
        <f t="shared" si="171"/>
        <v>179899.44</v>
      </c>
      <c r="AP221" s="91" t="s">
        <v>697</v>
      </c>
      <c r="AQ221" s="113">
        <v>182344</v>
      </c>
      <c r="AR221" s="111">
        <v>34645.360000000001</v>
      </c>
      <c r="AS221" s="112">
        <v>216989.36</v>
      </c>
      <c r="AT221" s="91" t="s">
        <v>698</v>
      </c>
      <c r="AU221" s="86"/>
      <c r="AV221" s="87"/>
      <c r="AW221" s="90"/>
      <c r="AX221" s="197"/>
      <c r="AY221" s="38"/>
      <c r="AZ221" s="92"/>
      <c r="BA221" s="29"/>
      <c r="BB221" s="99"/>
      <c r="BC221" s="93"/>
      <c r="BD221" s="93"/>
      <c r="BE221" s="93"/>
      <c r="BF221" s="93"/>
      <c r="BG221" s="93"/>
      <c r="BH221" s="93">
        <f t="shared" si="172"/>
        <v>151176</v>
      </c>
      <c r="BI221" s="93">
        <f>+AQ221</f>
        <v>182344</v>
      </c>
      <c r="BJ221" s="93"/>
      <c r="BK221" s="94">
        <f t="shared" si="151"/>
        <v>2</v>
      </c>
      <c r="BM221" s="95">
        <f t="shared" si="152"/>
        <v>166760</v>
      </c>
      <c r="BN221" s="96">
        <f t="shared" si="153"/>
        <v>182344</v>
      </c>
      <c r="BO221" s="248">
        <f>(SUM(BB221:BJ221)-BN221)/(BK221-1)</f>
        <v>151176</v>
      </c>
      <c r="BP221" s="183">
        <f t="shared" si="154"/>
        <v>166030.22780204815</v>
      </c>
      <c r="BQ221" s="184">
        <f t="shared" si="155"/>
        <v>22039.104156022313</v>
      </c>
      <c r="BR221" s="232">
        <f t="shared" si="156"/>
        <v>0.13216061499173851</v>
      </c>
      <c r="BS221" s="184"/>
      <c r="BT221" s="97"/>
      <c r="BU221" s="171">
        <f t="shared" si="168"/>
        <v>151176</v>
      </c>
      <c r="BV221" s="175">
        <f t="shared" si="157"/>
        <v>28723</v>
      </c>
      <c r="BW221" s="176">
        <f t="shared" si="158"/>
        <v>179899</v>
      </c>
    </row>
    <row r="222" spans="1:75" s="35" customFormat="1" ht="84.95" customHeight="1" x14ac:dyDescent="0.3">
      <c r="A222" s="214">
        <v>304</v>
      </c>
      <c r="B222" s="104" t="s">
        <v>699</v>
      </c>
      <c r="C222" s="217" t="s">
        <v>18</v>
      </c>
      <c r="D222" s="206">
        <v>78672</v>
      </c>
      <c r="E222" s="74">
        <f>+D222*0.0562</f>
        <v>4421.3663999999999</v>
      </c>
      <c r="F222" s="75">
        <f>+E222+D222</f>
        <v>83093.366399999999</v>
      </c>
      <c r="G222" s="74">
        <f>+F222*0.19</f>
        <v>15787.739616000001</v>
      </c>
      <c r="H222" s="76">
        <f>+G222+F222</f>
        <v>98881.106016000005</v>
      </c>
      <c r="I222" s="105"/>
      <c r="J222" s="106"/>
      <c r="K222" s="107"/>
      <c r="L222" s="80"/>
      <c r="M222" s="81">
        <f t="shared" si="159"/>
        <v>0</v>
      </c>
      <c r="N222" s="82"/>
      <c r="O222" s="83">
        <f t="shared" si="160"/>
        <v>0</v>
      </c>
      <c r="P222" s="83">
        <f t="shared" si="161"/>
        <v>0</v>
      </c>
      <c r="Q222" s="108"/>
      <c r="R222" s="80"/>
      <c r="S222" s="81">
        <f t="shared" si="162"/>
        <v>0</v>
      </c>
      <c r="T222" s="82"/>
      <c r="U222" s="83">
        <f t="shared" si="163"/>
        <v>0</v>
      </c>
      <c r="V222" s="83">
        <f t="shared" si="164"/>
        <v>0</v>
      </c>
      <c r="W222" s="109"/>
      <c r="X222" s="80"/>
      <c r="Y222" s="81">
        <f t="shared" si="165"/>
        <v>0</v>
      </c>
      <c r="Z222" s="82"/>
      <c r="AA222" s="83">
        <f t="shared" si="166"/>
        <v>0</v>
      </c>
      <c r="AB222" s="83">
        <f t="shared" si="167"/>
        <v>0</v>
      </c>
      <c r="AC222" s="109"/>
      <c r="AD222" s="85" t="e">
        <f t="shared" si="150"/>
        <v>#DIV/0!</v>
      </c>
      <c r="AE222" s="86"/>
      <c r="AF222" s="87"/>
      <c r="AG222" s="88"/>
      <c r="AH222" s="114"/>
      <c r="AI222" s="86"/>
      <c r="AJ222" s="87"/>
      <c r="AK222" s="88"/>
      <c r="AL222" s="114"/>
      <c r="AM222" s="86"/>
      <c r="AN222" s="87"/>
      <c r="AO222" s="90"/>
      <c r="AP222" s="91"/>
      <c r="AQ222" s="86"/>
      <c r="AR222" s="87"/>
      <c r="AS222" s="90"/>
      <c r="AT222" s="91"/>
      <c r="AU222" s="86"/>
      <c r="AV222" s="87"/>
      <c r="AW222" s="90"/>
      <c r="AX222" s="197"/>
      <c r="AY222" s="38"/>
      <c r="AZ222" s="92"/>
      <c r="BA222" s="29"/>
      <c r="BB222" s="99">
        <f>+F222*1.09</f>
        <v>90571.769376000011</v>
      </c>
      <c r="BC222" s="93"/>
      <c r="BD222" s="93"/>
      <c r="BE222" s="93"/>
      <c r="BF222" s="93"/>
      <c r="BG222" s="93"/>
      <c r="BH222" s="93"/>
      <c r="BI222" s="93"/>
      <c r="BJ222" s="93"/>
      <c r="BK222" s="94">
        <f t="shared" si="151"/>
        <v>1</v>
      </c>
      <c r="BM222" s="95">
        <f t="shared" si="152"/>
        <v>90571.769376000011</v>
      </c>
      <c r="BN222" s="96">
        <f t="shared" si="153"/>
        <v>90571.769376000011</v>
      </c>
      <c r="BO222" s="248">
        <f>+BM222</f>
        <v>90571.769376000011</v>
      </c>
      <c r="BP222" s="183">
        <f t="shared" si="154"/>
        <v>90571.769376000011</v>
      </c>
      <c r="BQ222" s="184">
        <f t="shared" si="155"/>
        <v>0</v>
      </c>
      <c r="BR222" s="232">
        <f t="shared" si="156"/>
        <v>0</v>
      </c>
      <c r="BS222" s="184"/>
      <c r="BT222" s="97"/>
      <c r="BU222" s="171">
        <f t="shared" si="168"/>
        <v>90571.769376000011</v>
      </c>
      <c r="BV222" s="175">
        <f t="shared" si="157"/>
        <v>17209</v>
      </c>
      <c r="BW222" s="176">
        <f t="shared" si="158"/>
        <v>107780.76937600001</v>
      </c>
    </row>
    <row r="223" spans="1:75" s="35" customFormat="1" ht="84.95" customHeight="1" x14ac:dyDescent="0.3">
      <c r="A223" s="214">
        <v>305</v>
      </c>
      <c r="B223" s="104" t="s">
        <v>700</v>
      </c>
      <c r="C223" s="217" t="s">
        <v>18</v>
      </c>
      <c r="D223" s="206"/>
      <c r="E223" s="74"/>
      <c r="F223" s="75"/>
      <c r="G223" s="74"/>
      <c r="H223" s="76"/>
      <c r="I223" s="105"/>
      <c r="J223" s="106"/>
      <c r="K223" s="107"/>
      <c r="L223" s="80"/>
      <c r="M223" s="81">
        <f t="shared" si="159"/>
        <v>0</v>
      </c>
      <c r="N223" s="82"/>
      <c r="O223" s="83">
        <f t="shared" si="160"/>
        <v>0</v>
      </c>
      <c r="P223" s="83">
        <f t="shared" si="161"/>
        <v>0</v>
      </c>
      <c r="Q223" s="108"/>
      <c r="R223" s="80"/>
      <c r="S223" s="81">
        <f t="shared" si="162"/>
        <v>0</v>
      </c>
      <c r="T223" s="82"/>
      <c r="U223" s="83">
        <f t="shared" si="163"/>
        <v>0</v>
      </c>
      <c r="V223" s="83">
        <f t="shared" si="164"/>
        <v>0</v>
      </c>
      <c r="W223" s="109"/>
      <c r="X223" s="80"/>
      <c r="Y223" s="81">
        <f t="shared" si="165"/>
        <v>0</v>
      </c>
      <c r="Z223" s="82"/>
      <c r="AA223" s="83">
        <f t="shared" si="166"/>
        <v>0</v>
      </c>
      <c r="AB223" s="83">
        <f t="shared" si="167"/>
        <v>0</v>
      </c>
      <c r="AC223" s="109"/>
      <c r="AD223" s="85" t="e">
        <f t="shared" si="150"/>
        <v>#DIV/0!</v>
      </c>
      <c r="AE223" s="86"/>
      <c r="AF223" s="87"/>
      <c r="AG223" s="88"/>
      <c r="AH223" s="114"/>
      <c r="AI223" s="86"/>
      <c r="AJ223" s="87"/>
      <c r="AK223" s="88"/>
      <c r="AL223" s="114"/>
      <c r="AM223" s="86">
        <v>5462</v>
      </c>
      <c r="AN223" s="87">
        <f>+AM223*0.19</f>
        <v>1037.78</v>
      </c>
      <c r="AO223" s="90">
        <f>+AN223+AM223</f>
        <v>6499.78</v>
      </c>
      <c r="AP223" s="91" t="s">
        <v>701</v>
      </c>
      <c r="AQ223" s="113">
        <v>4118</v>
      </c>
      <c r="AR223" s="111">
        <v>782.42</v>
      </c>
      <c r="AS223" s="112">
        <v>4900.42</v>
      </c>
      <c r="AT223" s="91" t="s">
        <v>702</v>
      </c>
      <c r="AU223" s="86"/>
      <c r="AV223" s="87"/>
      <c r="AW223" s="90"/>
      <c r="AX223" s="197"/>
      <c r="AY223" s="38"/>
      <c r="AZ223" s="92"/>
      <c r="BA223" s="29"/>
      <c r="BB223" s="99"/>
      <c r="BC223" s="93"/>
      <c r="BD223" s="93"/>
      <c r="BE223" s="93"/>
      <c r="BF223" s="93"/>
      <c r="BG223" s="93"/>
      <c r="BH223" s="93">
        <f>+AM223</f>
        <v>5462</v>
      </c>
      <c r="BI223" s="93">
        <f>+AQ223</f>
        <v>4118</v>
      </c>
      <c r="BJ223" s="93"/>
      <c r="BK223" s="94">
        <f t="shared" si="151"/>
        <v>2</v>
      </c>
      <c r="BM223" s="95">
        <f t="shared" si="152"/>
        <v>4790</v>
      </c>
      <c r="BN223" s="96">
        <f t="shared" si="153"/>
        <v>5462</v>
      </c>
      <c r="BO223" s="248">
        <f>(SUM(BB223:BJ223)-BN223)/(BK223-1)</f>
        <v>4118</v>
      </c>
      <c r="BP223" s="183">
        <f t="shared" si="154"/>
        <v>4742.6275417747074</v>
      </c>
      <c r="BQ223" s="184">
        <f t="shared" si="155"/>
        <v>950.35151391471982</v>
      </c>
      <c r="BR223" s="232">
        <f t="shared" si="156"/>
        <v>0.19840323881309391</v>
      </c>
      <c r="BS223" s="184"/>
      <c r="BT223" s="97"/>
      <c r="BU223" s="171">
        <f t="shared" si="168"/>
        <v>4118</v>
      </c>
      <c r="BV223" s="175">
        <f t="shared" si="157"/>
        <v>782</v>
      </c>
      <c r="BW223" s="176">
        <f t="shared" si="158"/>
        <v>4900</v>
      </c>
    </row>
    <row r="224" spans="1:75" s="35" customFormat="1" ht="84.95" customHeight="1" x14ac:dyDescent="0.3">
      <c r="A224" s="214">
        <v>306</v>
      </c>
      <c r="B224" s="104" t="s">
        <v>703</v>
      </c>
      <c r="C224" s="217" t="s">
        <v>18</v>
      </c>
      <c r="D224" s="206"/>
      <c r="E224" s="74"/>
      <c r="F224" s="75"/>
      <c r="G224" s="74"/>
      <c r="H224" s="76"/>
      <c r="I224" s="105"/>
      <c r="J224" s="106"/>
      <c r="K224" s="107"/>
      <c r="L224" s="80"/>
      <c r="M224" s="81">
        <f t="shared" si="159"/>
        <v>0</v>
      </c>
      <c r="N224" s="82"/>
      <c r="O224" s="83">
        <f t="shared" si="160"/>
        <v>0</v>
      </c>
      <c r="P224" s="83">
        <f t="shared" si="161"/>
        <v>0</v>
      </c>
      <c r="Q224" s="108"/>
      <c r="R224" s="80"/>
      <c r="S224" s="81">
        <f t="shared" si="162"/>
        <v>0</v>
      </c>
      <c r="T224" s="82"/>
      <c r="U224" s="83">
        <f t="shared" si="163"/>
        <v>0</v>
      </c>
      <c r="V224" s="83">
        <f t="shared" si="164"/>
        <v>0</v>
      </c>
      <c r="W224" s="109"/>
      <c r="X224" s="80"/>
      <c r="Y224" s="81">
        <f t="shared" si="165"/>
        <v>0</v>
      </c>
      <c r="Z224" s="82"/>
      <c r="AA224" s="83">
        <f t="shared" si="166"/>
        <v>0</v>
      </c>
      <c r="AB224" s="83">
        <f t="shared" si="167"/>
        <v>0</v>
      </c>
      <c r="AC224" s="109"/>
      <c r="AD224" s="85" t="e">
        <f t="shared" si="150"/>
        <v>#DIV/0!</v>
      </c>
      <c r="AE224" s="86"/>
      <c r="AF224" s="87"/>
      <c r="AG224" s="88"/>
      <c r="AH224" s="114"/>
      <c r="AI224" s="86"/>
      <c r="AJ224" s="87"/>
      <c r="AK224" s="88"/>
      <c r="AL224" s="114"/>
      <c r="AM224" s="86"/>
      <c r="AN224" s="87"/>
      <c r="AO224" s="90"/>
      <c r="AP224" s="91"/>
      <c r="AQ224" s="113">
        <v>7974</v>
      </c>
      <c r="AR224" s="111">
        <v>1515.06</v>
      </c>
      <c r="AS224" s="112">
        <v>9489.06</v>
      </c>
      <c r="AT224" s="91" t="s">
        <v>704</v>
      </c>
      <c r="AU224" s="86"/>
      <c r="AV224" s="87"/>
      <c r="AW224" s="90"/>
      <c r="AX224" s="197"/>
      <c r="AY224" s="38"/>
      <c r="AZ224" s="92"/>
      <c r="BA224" s="29"/>
      <c r="BB224" s="99"/>
      <c r="BC224" s="93"/>
      <c r="BD224" s="93"/>
      <c r="BE224" s="93"/>
      <c r="BF224" s="93"/>
      <c r="BG224" s="93"/>
      <c r="BH224" s="93"/>
      <c r="BI224" s="93">
        <f>+AQ224</f>
        <v>7974</v>
      </c>
      <c r="BJ224" s="93"/>
      <c r="BK224" s="94">
        <f t="shared" si="151"/>
        <v>1</v>
      </c>
      <c r="BM224" s="95">
        <f t="shared" si="152"/>
        <v>7974</v>
      </c>
      <c r="BN224" s="96">
        <f t="shared" si="153"/>
        <v>7974</v>
      </c>
      <c r="BO224" s="248">
        <f>+BM224</f>
        <v>7974</v>
      </c>
      <c r="BP224" s="183">
        <f t="shared" si="154"/>
        <v>7974</v>
      </c>
      <c r="BQ224" s="184">
        <f t="shared" si="155"/>
        <v>0</v>
      </c>
      <c r="BR224" s="232">
        <f t="shared" si="156"/>
        <v>0</v>
      </c>
      <c r="BS224" s="184"/>
      <c r="BT224" s="97"/>
      <c r="BU224" s="171">
        <f t="shared" si="168"/>
        <v>7974</v>
      </c>
      <c r="BV224" s="175">
        <f t="shared" si="157"/>
        <v>1515</v>
      </c>
      <c r="BW224" s="176">
        <f t="shared" si="158"/>
        <v>9489</v>
      </c>
    </row>
    <row r="225" spans="1:75" s="35" customFormat="1" ht="84.95" customHeight="1" x14ac:dyDescent="0.3">
      <c r="A225" s="214">
        <v>307</v>
      </c>
      <c r="B225" s="104" t="s">
        <v>705</v>
      </c>
      <c r="C225" s="217" t="s">
        <v>18</v>
      </c>
      <c r="D225" s="206"/>
      <c r="E225" s="74"/>
      <c r="F225" s="75"/>
      <c r="G225" s="74"/>
      <c r="H225" s="76"/>
      <c r="I225" s="105"/>
      <c r="J225" s="106"/>
      <c r="K225" s="107"/>
      <c r="L225" s="80"/>
      <c r="M225" s="81">
        <f t="shared" si="159"/>
        <v>0</v>
      </c>
      <c r="N225" s="82"/>
      <c r="O225" s="83">
        <f t="shared" si="160"/>
        <v>0</v>
      </c>
      <c r="P225" s="83">
        <f t="shared" si="161"/>
        <v>0</v>
      </c>
      <c r="Q225" s="108"/>
      <c r="R225" s="80"/>
      <c r="S225" s="81">
        <f t="shared" si="162"/>
        <v>0</v>
      </c>
      <c r="T225" s="82"/>
      <c r="U225" s="83">
        <f t="shared" si="163"/>
        <v>0</v>
      </c>
      <c r="V225" s="83">
        <f t="shared" si="164"/>
        <v>0</v>
      </c>
      <c r="W225" s="109"/>
      <c r="X225" s="80"/>
      <c r="Y225" s="81">
        <f t="shared" si="165"/>
        <v>0</v>
      </c>
      <c r="Z225" s="82"/>
      <c r="AA225" s="83">
        <f t="shared" si="166"/>
        <v>0</v>
      </c>
      <c r="AB225" s="83">
        <f t="shared" si="167"/>
        <v>0</v>
      </c>
      <c r="AC225" s="109"/>
      <c r="AD225" s="85" t="e">
        <f t="shared" si="150"/>
        <v>#DIV/0!</v>
      </c>
      <c r="AE225" s="86"/>
      <c r="AF225" s="87"/>
      <c r="AG225" s="88"/>
      <c r="AH225" s="114"/>
      <c r="AI225" s="86"/>
      <c r="AJ225" s="87"/>
      <c r="AK225" s="88"/>
      <c r="AL225" s="114"/>
      <c r="AM225" s="86">
        <v>10588</v>
      </c>
      <c r="AN225" s="87">
        <f>+AM225*0.19</f>
        <v>2011.72</v>
      </c>
      <c r="AO225" s="90">
        <f>+AN225+AM225</f>
        <v>12599.72</v>
      </c>
      <c r="AP225" s="91" t="s">
        <v>706</v>
      </c>
      <c r="AQ225" s="113">
        <v>10840</v>
      </c>
      <c r="AR225" s="111">
        <v>2059.6</v>
      </c>
      <c r="AS225" s="112">
        <v>12899.6</v>
      </c>
      <c r="AT225" s="91" t="s">
        <v>707</v>
      </c>
      <c r="AU225" s="86"/>
      <c r="AV225" s="87"/>
      <c r="AW225" s="90"/>
      <c r="AX225" s="197"/>
      <c r="AY225" s="38"/>
      <c r="AZ225" s="92"/>
      <c r="BA225" s="29"/>
      <c r="BB225" s="99"/>
      <c r="BC225" s="93"/>
      <c r="BD225" s="93"/>
      <c r="BE225" s="93"/>
      <c r="BF225" s="93"/>
      <c r="BG225" s="93"/>
      <c r="BH225" s="93">
        <f>+AM225</f>
        <v>10588</v>
      </c>
      <c r="BI225" s="93">
        <f>+AQ225</f>
        <v>10840</v>
      </c>
      <c r="BJ225" s="93"/>
      <c r="BK225" s="94">
        <f t="shared" si="151"/>
        <v>2</v>
      </c>
      <c r="BM225" s="95">
        <f t="shared" si="152"/>
        <v>10714</v>
      </c>
      <c r="BN225" s="96">
        <f t="shared" si="153"/>
        <v>10840</v>
      </c>
      <c r="BO225" s="248">
        <f>(SUM(BB225:BJ225)-BN225)/(BK225-1)</f>
        <v>10588</v>
      </c>
      <c r="BP225" s="183">
        <f t="shared" si="154"/>
        <v>10713.259074623371</v>
      </c>
      <c r="BQ225" s="184">
        <f t="shared" si="155"/>
        <v>178.19090885900997</v>
      </c>
      <c r="BR225" s="232">
        <f t="shared" si="156"/>
        <v>1.663159500270767E-2</v>
      </c>
      <c r="BS225" s="184"/>
      <c r="BT225" s="97"/>
      <c r="BU225" s="171">
        <f t="shared" si="168"/>
        <v>10588</v>
      </c>
      <c r="BV225" s="175">
        <f t="shared" si="157"/>
        <v>2012</v>
      </c>
      <c r="BW225" s="176">
        <f t="shared" si="158"/>
        <v>12600</v>
      </c>
    </row>
    <row r="226" spans="1:75" s="35" customFormat="1" ht="84.95" customHeight="1" x14ac:dyDescent="0.3">
      <c r="A226" s="214">
        <v>308</v>
      </c>
      <c r="B226" s="104" t="s">
        <v>708</v>
      </c>
      <c r="C226" s="217" t="s">
        <v>18</v>
      </c>
      <c r="D226" s="206"/>
      <c r="E226" s="74"/>
      <c r="F226" s="75"/>
      <c r="G226" s="74"/>
      <c r="H226" s="76"/>
      <c r="I226" s="105"/>
      <c r="J226" s="106"/>
      <c r="K226" s="107"/>
      <c r="L226" s="80"/>
      <c r="M226" s="81">
        <f t="shared" si="159"/>
        <v>0</v>
      </c>
      <c r="N226" s="82"/>
      <c r="O226" s="83">
        <f t="shared" si="160"/>
        <v>0</v>
      </c>
      <c r="P226" s="83">
        <f t="shared" si="161"/>
        <v>0</v>
      </c>
      <c r="Q226" s="108"/>
      <c r="R226" s="80"/>
      <c r="S226" s="81">
        <f t="shared" si="162"/>
        <v>0</v>
      </c>
      <c r="T226" s="82"/>
      <c r="U226" s="83">
        <f t="shared" si="163"/>
        <v>0</v>
      </c>
      <c r="V226" s="83">
        <f t="shared" si="164"/>
        <v>0</v>
      </c>
      <c r="W226" s="109"/>
      <c r="X226" s="80"/>
      <c r="Y226" s="81">
        <f t="shared" si="165"/>
        <v>0</v>
      </c>
      <c r="Z226" s="82"/>
      <c r="AA226" s="83">
        <f t="shared" si="166"/>
        <v>0</v>
      </c>
      <c r="AB226" s="83">
        <f t="shared" si="167"/>
        <v>0</v>
      </c>
      <c r="AC226" s="109"/>
      <c r="AD226" s="85" t="e">
        <f t="shared" si="150"/>
        <v>#DIV/0!</v>
      </c>
      <c r="AE226" s="86"/>
      <c r="AF226" s="87"/>
      <c r="AG226" s="88"/>
      <c r="AH226" s="114"/>
      <c r="AI226" s="86"/>
      <c r="AJ226" s="87"/>
      <c r="AK226" s="88"/>
      <c r="AL226" s="114"/>
      <c r="AM226" s="86">
        <v>10000</v>
      </c>
      <c r="AN226" s="87">
        <f>+AM226*0.19</f>
        <v>1900</v>
      </c>
      <c r="AO226" s="90">
        <f>+AN226+AM226</f>
        <v>11900</v>
      </c>
      <c r="AP226" s="91" t="s">
        <v>709</v>
      </c>
      <c r="AQ226" s="113">
        <v>10076</v>
      </c>
      <c r="AR226" s="111">
        <v>1914.44</v>
      </c>
      <c r="AS226" s="112">
        <v>11990.44</v>
      </c>
      <c r="AT226" s="91" t="s">
        <v>710</v>
      </c>
      <c r="AU226" s="86"/>
      <c r="AV226" s="87"/>
      <c r="AW226" s="90"/>
      <c r="AX226" s="197"/>
      <c r="AY226" s="38"/>
      <c r="AZ226" s="92"/>
      <c r="BA226" s="29"/>
      <c r="BB226" s="99"/>
      <c r="BC226" s="93"/>
      <c r="BD226" s="93"/>
      <c r="BE226" s="93"/>
      <c r="BF226" s="93"/>
      <c r="BG226" s="93"/>
      <c r="BH226" s="93">
        <f>+AM226</f>
        <v>10000</v>
      </c>
      <c r="BI226" s="93">
        <f>+AQ226</f>
        <v>10076</v>
      </c>
      <c r="BJ226" s="93"/>
      <c r="BK226" s="94">
        <f t="shared" si="151"/>
        <v>2</v>
      </c>
      <c r="BM226" s="95">
        <f t="shared" si="152"/>
        <v>10038</v>
      </c>
      <c r="BN226" s="96">
        <f t="shared" si="153"/>
        <v>10076</v>
      </c>
      <c r="BO226" s="248">
        <f>(SUM(BB226:BJ226)-BN226)/(BK226-1)</f>
        <v>10000</v>
      </c>
      <c r="BP226" s="183">
        <f t="shared" si="154"/>
        <v>10037.928073063684</v>
      </c>
      <c r="BQ226" s="184">
        <f t="shared" si="155"/>
        <v>53.740115370177612</v>
      </c>
      <c r="BR226" s="232">
        <f t="shared" si="156"/>
        <v>5.3536676001372397E-3</v>
      </c>
      <c r="BS226" s="184"/>
      <c r="BT226" s="97"/>
      <c r="BU226" s="171">
        <f t="shared" si="168"/>
        <v>10000</v>
      </c>
      <c r="BV226" s="175">
        <f t="shared" si="157"/>
        <v>1900</v>
      </c>
      <c r="BW226" s="176">
        <f t="shared" si="158"/>
        <v>11900</v>
      </c>
    </row>
    <row r="227" spans="1:75" s="35" customFormat="1" ht="84.95" customHeight="1" x14ac:dyDescent="0.3">
      <c r="A227" s="214">
        <v>309</v>
      </c>
      <c r="B227" s="104" t="s">
        <v>711</v>
      </c>
      <c r="C227" s="217" t="s">
        <v>237</v>
      </c>
      <c r="D227" s="206">
        <v>264484</v>
      </c>
      <c r="E227" s="74">
        <f>+D227*0.0562</f>
        <v>14864.0008</v>
      </c>
      <c r="F227" s="75">
        <f>+E227+D227</f>
        <v>279348.00079999998</v>
      </c>
      <c r="G227" s="74">
        <f>+F227*0.19</f>
        <v>53076.120151999996</v>
      </c>
      <c r="H227" s="76">
        <f>+G227+F227</f>
        <v>332424.12095199997</v>
      </c>
      <c r="I227" s="105"/>
      <c r="J227" s="106"/>
      <c r="K227" s="107"/>
      <c r="L227" s="80"/>
      <c r="M227" s="81">
        <f t="shared" si="159"/>
        <v>0</v>
      </c>
      <c r="N227" s="82"/>
      <c r="O227" s="83">
        <f t="shared" si="160"/>
        <v>0</v>
      </c>
      <c r="P227" s="83">
        <f t="shared" si="161"/>
        <v>0</v>
      </c>
      <c r="Q227" s="108"/>
      <c r="R227" s="80"/>
      <c r="S227" s="81">
        <f t="shared" si="162"/>
        <v>0</v>
      </c>
      <c r="T227" s="82"/>
      <c r="U227" s="83">
        <f t="shared" si="163"/>
        <v>0</v>
      </c>
      <c r="V227" s="83">
        <f t="shared" si="164"/>
        <v>0</v>
      </c>
      <c r="W227" s="109"/>
      <c r="X227" s="80"/>
      <c r="Y227" s="81">
        <f t="shared" si="165"/>
        <v>0</v>
      </c>
      <c r="Z227" s="82"/>
      <c r="AA227" s="83">
        <f t="shared" si="166"/>
        <v>0</v>
      </c>
      <c r="AB227" s="83">
        <f t="shared" si="167"/>
        <v>0</v>
      </c>
      <c r="AC227" s="109"/>
      <c r="AD227" s="85" t="e">
        <f t="shared" si="150"/>
        <v>#DIV/0!</v>
      </c>
      <c r="AE227" s="86"/>
      <c r="AF227" s="87"/>
      <c r="AG227" s="88"/>
      <c r="AH227" s="114"/>
      <c r="AI227" s="86"/>
      <c r="AJ227" s="87"/>
      <c r="AK227" s="88"/>
      <c r="AL227" s="114"/>
      <c r="AM227" s="86"/>
      <c r="AN227" s="87"/>
      <c r="AO227" s="90"/>
      <c r="AP227" s="91"/>
      <c r="AQ227" s="86"/>
      <c r="AR227" s="87"/>
      <c r="AS227" s="90"/>
      <c r="AT227" s="91"/>
      <c r="AU227" s="86"/>
      <c r="AV227" s="87"/>
      <c r="AW227" s="90"/>
      <c r="AX227" s="197"/>
      <c r="AY227" s="38"/>
      <c r="AZ227" s="92"/>
      <c r="BA227" s="29"/>
      <c r="BB227" s="99">
        <f>+F227*1.09</f>
        <v>304489.32087200001</v>
      </c>
      <c r="BC227" s="93"/>
      <c r="BD227" s="93"/>
      <c r="BE227" s="93"/>
      <c r="BF227" s="93"/>
      <c r="BG227" s="93"/>
      <c r="BH227" s="93"/>
      <c r="BI227" s="93"/>
      <c r="BJ227" s="93"/>
      <c r="BK227" s="94">
        <f t="shared" si="151"/>
        <v>1</v>
      </c>
      <c r="BM227" s="95">
        <f t="shared" si="152"/>
        <v>304489.32087200001</v>
      </c>
      <c r="BN227" s="96">
        <f t="shared" si="153"/>
        <v>304489.32087200001</v>
      </c>
      <c r="BO227" s="248">
        <f t="shared" ref="BO227:BO237" si="174">+BM227</f>
        <v>304489.32087200001</v>
      </c>
      <c r="BP227" s="183">
        <f t="shared" si="154"/>
        <v>304489.32087200001</v>
      </c>
      <c r="BQ227" s="184">
        <f t="shared" si="155"/>
        <v>0</v>
      </c>
      <c r="BR227" s="232">
        <f t="shared" si="156"/>
        <v>0</v>
      </c>
      <c r="BS227" s="184"/>
      <c r="BT227" s="97"/>
      <c r="BU227" s="171">
        <f t="shared" si="168"/>
        <v>304489.32087200001</v>
      </c>
      <c r="BV227" s="175">
        <f t="shared" si="157"/>
        <v>57853</v>
      </c>
      <c r="BW227" s="176">
        <f t="shared" si="158"/>
        <v>362342.32087200001</v>
      </c>
    </row>
    <row r="228" spans="1:75" s="35" customFormat="1" ht="84.95" customHeight="1" x14ac:dyDescent="0.3">
      <c r="A228" s="214">
        <v>310</v>
      </c>
      <c r="B228" s="104" t="s">
        <v>712</v>
      </c>
      <c r="C228" s="217" t="s">
        <v>237</v>
      </c>
      <c r="D228" s="206">
        <v>264484</v>
      </c>
      <c r="E228" s="74">
        <f>+D228*0.0562</f>
        <v>14864.0008</v>
      </c>
      <c r="F228" s="75">
        <f>+E228+D228</f>
        <v>279348.00079999998</v>
      </c>
      <c r="G228" s="74">
        <f>+F228*0.19</f>
        <v>53076.120151999996</v>
      </c>
      <c r="H228" s="76">
        <f>+G228+F228</f>
        <v>332424.12095199997</v>
      </c>
      <c r="I228" s="105"/>
      <c r="J228" s="106"/>
      <c r="K228" s="107"/>
      <c r="L228" s="80"/>
      <c r="M228" s="81">
        <f t="shared" si="159"/>
        <v>0</v>
      </c>
      <c r="N228" s="82"/>
      <c r="O228" s="83">
        <f t="shared" si="160"/>
        <v>0</v>
      </c>
      <c r="P228" s="83">
        <f t="shared" si="161"/>
        <v>0</v>
      </c>
      <c r="Q228" s="108"/>
      <c r="R228" s="80"/>
      <c r="S228" s="81">
        <f t="shared" si="162"/>
        <v>0</v>
      </c>
      <c r="T228" s="82"/>
      <c r="U228" s="83">
        <f t="shared" si="163"/>
        <v>0</v>
      </c>
      <c r="V228" s="83">
        <f t="shared" si="164"/>
        <v>0</v>
      </c>
      <c r="W228" s="109"/>
      <c r="X228" s="80"/>
      <c r="Y228" s="81">
        <f t="shared" si="165"/>
        <v>0</v>
      </c>
      <c r="Z228" s="82"/>
      <c r="AA228" s="83">
        <f t="shared" si="166"/>
        <v>0</v>
      </c>
      <c r="AB228" s="83">
        <f t="shared" si="167"/>
        <v>0</v>
      </c>
      <c r="AC228" s="109"/>
      <c r="AD228" s="85" t="e">
        <f t="shared" si="150"/>
        <v>#DIV/0!</v>
      </c>
      <c r="AE228" s="86"/>
      <c r="AF228" s="87"/>
      <c r="AG228" s="88"/>
      <c r="AH228" s="114"/>
      <c r="AI228" s="86"/>
      <c r="AJ228" s="87"/>
      <c r="AK228" s="88"/>
      <c r="AL228" s="114"/>
      <c r="AM228" s="86"/>
      <c r="AN228" s="87"/>
      <c r="AO228" s="90"/>
      <c r="AP228" s="91"/>
      <c r="AQ228" s="86"/>
      <c r="AR228" s="87"/>
      <c r="AS228" s="90"/>
      <c r="AT228" s="91"/>
      <c r="AU228" s="86"/>
      <c r="AV228" s="87"/>
      <c r="AW228" s="90"/>
      <c r="AX228" s="197"/>
      <c r="AY228" s="38"/>
      <c r="AZ228" s="92"/>
      <c r="BA228" s="29"/>
      <c r="BB228" s="99">
        <f>+F228*1.09</f>
        <v>304489.32087200001</v>
      </c>
      <c r="BC228" s="93"/>
      <c r="BD228" s="93"/>
      <c r="BE228" s="93"/>
      <c r="BF228" s="93"/>
      <c r="BG228" s="93"/>
      <c r="BH228" s="93"/>
      <c r="BI228" s="93"/>
      <c r="BJ228" s="93"/>
      <c r="BK228" s="94">
        <f t="shared" si="151"/>
        <v>1</v>
      </c>
      <c r="BM228" s="95">
        <f t="shared" si="152"/>
        <v>304489.32087200001</v>
      </c>
      <c r="BN228" s="96">
        <f t="shared" si="153"/>
        <v>304489.32087200001</v>
      </c>
      <c r="BO228" s="248">
        <f t="shared" si="174"/>
        <v>304489.32087200001</v>
      </c>
      <c r="BP228" s="183">
        <f t="shared" si="154"/>
        <v>304489.32087200001</v>
      </c>
      <c r="BQ228" s="184">
        <f t="shared" si="155"/>
        <v>0</v>
      </c>
      <c r="BR228" s="232">
        <f t="shared" si="156"/>
        <v>0</v>
      </c>
      <c r="BS228" s="184"/>
      <c r="BT228" s="97"/>
      <c r="BU228" s="171">
        <f t="shared" si="168"/>
        <v>304489.32087200001</v>
      </c>
      <c r="BV228" s="175">
        <f t="shared" si="157"/>
        <v>57853</v>
      </c>
      <c r="BW228" s="176">
        <f t="shared" si="158"/>
        <v>362342.32087200001</v>
      </c>
    </row>
    <row r="229" spans="1:75" s="35" customFormat="1" ht="84.95" customHeight="1" x14ac:dyDescent="0.3">
      <c r="A229" s="214">
        <v>311</v>
      </c>
      <c r="B229" s="104" t="s">
        <v>713</v>
      </c>
      <c r="C229" s="217" t="s">
        <v>237</v>
      </c>
      <c r="D229" s="206"/>
      <c r="E229" s="74"/>
      <c r="F229" s="75"/>
      <c r="G229" s="74"/>
      <c r="H229" s="76"/>
      <c r="I229" s="105"/>
      <c r="J229" s="106"/>
      <c r="K229" s="107"/>
      <c r="L229" s="80"/>
      <c r="M229" s="81">
        <f t="shared" si="159"/>
        <v>0</v>
      </c>
      <c r="N229" s="82"/>
      <c r="O229" s="83">
        <f t="shared" si="160"/>
        <v>0</v>
      </c>
      <c r="P229" s="83">
        <f t="shared" si="161"/>
        <v>0</v>
      </c>
      <c r="Q229" s="108"/>
      <c r="R229" s="80"/>
      <c r="S229" s="81">
        <f t="shared" si="162"/>
        <v>0</v>
      </c>
      <c r="T229" s="82"/>
      <c r="U229" s="83">
        <f t="shared" si="163"/>
        <v>0</v>
      </c>
      <c r="V229" s="83">
        <f t="shared" si="164"/>
        <v>0</v>
      </c>
      <c r="W229" s="109"/>
      <c r="X229" s="80"/>
      <c r="Y229" s="81">
        <f t="shared" si="165"/>
        <v>0</v>
      </c>
      <c r="Z229" s="82"/>
      <c r="AA229" s="83">
        <f t="shared" si="166"/>
        <v>0</v>
      </c>
      <c r="AB229" s="83">
        <f t="shared" si="167"/>
        <v>0</v>
      </c>
      <c r="AC229" s="109"/>
      <c r="AD229" s="85" t="e">
        <f t="shared" si="150"/>
        <v>#DIV/0!</v>
      </c>
      <c r="AE229" s="86"/>
      <c r="AF229" s="87"/>
      <c r="AG229" s="88"/>
      <c r="AH229" s="114"/>
      <c r="AI229" s="86"/>
      <c r="AJ229" s="87"/>
      <c r="AK229" s="88"/>
      <c r="AL229" s="114"/>
      <c r="AM229" s="86">
        <v>27647</v>
      </c>
      <c r="AN229" s="87">
        <f>+AM229*0.19</f>
        <v>5252.93</v>
      </c>
      <c r="AO229" s="90">
        <f>+AN229+AM229</f>
        <v>32899.93</v>
      </c>
      <c r="AP229" s="91" t="s">
        <v>714</v>
      </c>
      <c r="AQ229" s="86"/>
      <c r="AR229" s="87"/>
      <c r="AS229" s="90"/>
      <c r="AT229" s="91"/>
      <c r="AU229" s="86"/>
      <c r="AV229" s="87"/>
      <c r="AW229" s="90"/>
      <c r="AX229" s="197"/>
      <c r="AY229" s="38"/>
      <c r="AZ229" s="92"/>
      <c r="BA229" s="29"/>
      <c r="BB229" s="99"/>
      <c r="BC229" s="93"/>
      <c r="BD229" s="93"/>
      <c r="BE229" s="93"/>
      <c r="BF229" s="93"/>
      <c r="BG229" s="93"/>
      <c r="BH229" s="93">
        <f>+AM229</f>
        <v>27647</v>
      </c>
      <c r="BI229" s="93"/>
      <c r="BJ229" s="93"/>
      <c r="BK229" s="94">
        <f t="shared" si="151"/>
        <v>1</v>
      </c>
      <c r="BM229" s="95">
        <f t="shared" si="152"/>
        <v>27647</v>
      </c>
      <c r="BN229" s="96">
        <f t="shared" si="153"/>
        <v>27647</v>
      </c>
      <c r="BO229" s="248">
        <f t="shared" si="174"/>
        <v>27647</v>
      </c>
      <c r="BP229" s="183">
        <f t="shared" si="154"/>
        <v>27647</v>
      </c>
      <c r="BQ229" s="184">
        <f t="shared" si="155"/>
        <v>0</v>
      </c>
      <c r="BR229" s="232">
        <f t="shared" si="156"/>
        <v>0</v>
      </c>
      <c r="BS229" s="184"/>
      <c r="BT229" s="97"/>
      <c r="BU229" s="171">
        <f t="shared" si="168"/>
        <v>27647</v>
      </c>
      <c r="BV229" s="175">
        <f t="shared" si="157"/>
        <v>5253</v>
      </c>
      <c r="BW229" s="176">
        <f t="shared" si="158"/>
        <v>32900</v>
      </c>
    </row>
    <row r="230" spans="1:75" s="35" customFormat="1" ht="84.95" customHeight="1" x14ac:dyDescent="0.3">
      <c r="A230" s="214">
        <v>312</v>
      </c>
      <c r="B230" s="104" t="s">
        <v>715</v>
      </c>
      <c r="C230" s="217" t="s">
        <v>18</v>
      </c>
      <c r="D230" s="206">
        <v>255307</v>
      </c>
      <c r="E230" s="74">
        <f>+D230*0.0562</f>
        <v>14348.2534</v>
      </c>
      <c r="F230" s="75">
        <f>+E230+D230</f>
        <v>269655.25339999999</v>
      </c>
      <c r="G230" s="74">
        <f>+F230*0.19</f>
        <v>51234.498145999998</v>
      </c>
      <c r="H230" s="76">
        <f>+G230+F230</f>
        <v>320889.75154600001</v>
      </c>
      <c r="I230" s="105"/>
      <c r="J230" s="106"/>
      <c r="K230" s="107"/>
      <c r="L230" s="80"/>
      <c r="M230" s="81">
        <f t="shared" si="159"/>
        <v>0</v>
      </c>
      <c r="N230" s="82"/>
      <c r="O230" s="83">
        <f t="shared" si="160"/>
        <v>0</v>
      </c>
      <c r="P230" s="83">
        <f t="shared" si="161"/>
        <v>0</v>
      </c>
      <c r="Q230" s="108"/>
      <c r="R230" s="80"/>
      <c r="S230" s="81">
        <f t="shared" si="162"/>
        <v>0</v>
      </c>
      <c r="T230" s="82"/>
      <c r="U230" s="83">
        <f t="shared" si="163"/>
        <v>0</v>
      </c>
      <c r="V230" s="83">
        <f t="shared" si="164"/>
        <v>0</v>
      </c>
      <c r="W230" s="109"/>
      <c r="X230" s="80"/>
      <c r="Y230" s="81">
        <f t="shared" si="165"/>
        <v>0</v>
      </c>
      <c r="Z230" s="82"/>
      <c r="AA230" s="83">
        <f t="shared" si="166"/>
        <v>0</v>
      </c>
      <c r="AB230" s="83">
        <f t="shared" si="167"/>
        <v>0</v>
      </c>
      <c r="AC230" s="109"/>
      <c r="AD230" s="85" t="e">
        <f t="shared" si="150"/>
        <v>#DIV/0!</v>
      </c>
      <c r="AE230" s="86"/>
      <c r="AF230" s="87"/>
      <c r="AG230" s="88"/>
      <c r="AH230" s="114"/>
      <c r="AI230" s="86"/>
      <c r="AJ230" s="87"/>
      <c r="AK230" s="88"/>
      <c r="AL230" s="114"/>
      <c r="AM230" s="86"/>
      <c r="AN230" s="87"/>
      <c r="AO230" s="90"/>
      <c r="AP230" s="91"/>
      <c r="AQ230" s="86"/>
      <c r="AR230" s="87"/>
      <c r="AS230" s="90"/>
      <c r="AT230" s="91"/>
      <c r="AU230" s="86"/>
      <c r="AV230" s="87"/>
      <c r="AW230" s="90"/>
      <c r="AX230" s="197"/>
      <c r="AY230" s="38"/>
      <c r="AZ230" s="92"/>
      <c r="BA230" s="29"/>
      <c r="BB230" s="99">
        <f>+F230*1.09</f>
        <v>293924.22620600002</v>
      </c>
      <c r="BC230" s="93"/>
      <c r="BD230" s="93"/>
      <c r="BE230" s="93"/>
      <c r="BF230" s="93"/>
      <c r="BG230" s="93"/>
      <c r="BH230" s="93"/>
      <c r="BI230" s="93"/>
      <c r="BJ230" s="93"/>
      <c r="BK230" s="94">
        <f t="shared" si="151"/>
        <v>1</v>
      </c>
      <c r="BM230" s="95">
        <f t="shared" si="152"/>
        <v>293924.22620600002</v>
      </c>
      <c r="BN230" s="96">
        <f t="shared" si="153"/>
        <v>293924.22620600002</v>
      </c>
      <c r="BO230" s="248">
        <f t="shared" si="174"/>
        <v>293924.22620600002</v>
      </c>
      <c r="BP230" s="183">
        <f t="shared" si="154"/>
        <v>293924.22620600002</v>
      </c>
      <c r="BQ230" s="184">
        <f t="shared" si="155"/>
        <v>0</v>
      </c>
      <c r="BR230" s="232">
        <f t="shared" si="156"/>
        <v>0</v>
      </c>
      <c r="BS230" s="184"/>
      <c r="BT230" s="97"/>
      <c r="BU230" s="171">
        <f t="shared" si="168"/>
        <v>293924.22620600002</v>
      </c>
      <c r="BV230" s="175">
        <f t="shared" si="157"/>
        <v>55846</v>
      </c>
      <c r="BW230" s="176">
        <f t="shared" si="158"/>
        <v>349770.22620600002</v>
      </c>
    </row>
    <row r="231" spans="1:75" s="35" customFormat="1" ht="84.95" customHeight="1" x14ac:dyDescent="0.3">
      <c r="A231" s="214">
        <v>313</v>
      </c>
      <c r="B231" s="104" t="s">
        <v>716</v>
      </c>
      <c r="C231" s="217" t="s">
        <v>18</v>
      </c>
      <c r="D231" s="206">
        <v>321442</v>
      </c>
      <c r="E231" s="74">
        <f>+D231*0.0562</f>
        <v>18065.040400000002</v>
      </c>
      <c r="F231" s="75">
        <f>+E231+D231</f>
        <v>339507.0404</v>
      </c>
      <c r="G231" s="74">
        <f>+F231*0.19</f>
        <v>64506.337676000003</v>
      </c>
      <c r="H231" s="76">
        <f>+G231+F231</f>
        <v>404013.37807600002</v>
      </c>
      <c r="I231" s="105"/>
      <c r="J231" s="106"/>
      <c r="K231" s="107"/>
      <c r="L231" s="80"/>
      <c r="M231" s="81">
        <f t="shared" si="159"/>
        <v>0</v>
      </c>
      <c r="N231" s="82"/>
      <c r="O231" s="83">
        <f t="shared" si="160"/>
        <v>0</v>
      </c>
      <c r="P231" s="83">
        <f t="shared" si="161"/>
        <v>0</v>
      </c>
      <c r="Q231" s="108"/>
      <c r="R231" s="80"/>
      <c r="S231" s="81">
        <f t="shared" si="162"/>
        <v>0</v>
      </c>
      <c r="T231" s="82"/>
      <c r="U231" s="83">
        <f t="shared" si="163"/>
        <v>0</v>
      </c>
      <c r="V231" s="83">
        <f t="shared" si="164"/>
        <v>0</v>
      </c>
      <c r="W231" s="109"/>
      <c r="X231" s="80"/>
      <c r="Y231" s="81">
        <f t="shared" si="165"/>
        <v>0</v>
      </c>
      <c r="Z231" s="82"/>
      <c r="AA231" s="83">
        <f t="shared" si="166"/>
        <v>0</v>
      </c>
      <c r="AB231" s="83">
        <f t="shared" si="167"/>
        <v>0</v>
      </c>
      <c r="AC231" s="109"/>
      <c r="AD231" s="85" t="e">
        <f t="shared" si="150"/>
        <v>#DIV/0!</v>
      </c>
      <c r="AE231" s="86"/>
      <c r="AF231" s="87"/>
      <c r="AG231" s="88"/>
      <c r="AH231" s="114"/>
      <c r="AI231" s="86"/>
      <c r="AJ231" s="87"/>
      <c r="AK231" s="88"/>
      <c r="AL231" s="114"/>
      <c r="AM231" s="86"/>
      <c r="AN231" s="87"/>
      <c r="AO231" s="90"/>
      <c r="AP231" s="91"/>
      <c r="AQ231" s="86"/>
      <c r="AR231" s="87"/>
      <c r="AS231" s="90"/>
      <c r="AT231" s="91"/>
      <c r="AU231" s="86"/>
      <c r="AV231" s="87"/>
      <c r="AW231" s="90"/>
      <c r="AX231" s="197"/>
      <c r="AY231" s="38"/>
      <c r="AZ231" s="92"/>
      <c r="BA231" s="29"/>
      <c r="BB231" s="99">
        <f>+F231*1.09</f>
        <v>370062.67403600004</v>
      </c>
      <c r="BC231" s="93"/>
      <c r="BD231" s="93"/>
      <c r="BE231" s="93"/>
      <c r="BF231" s="93"/>
      <c r="BG231" s="93"/>
      <c r="BH231" s="93"/>
      <c r="BI231" s="93"/>
      <c r="BJ231" s="93"/>
      <c r="BK231" s="94">
        <f t="shared" si="151"/>
        <v>1</v>
      </c>
      <c r="BM231" s="95">
        <f t="shared" si="152"/>
        <v>370062.67403600004</v>
      </c>
      <c r="BN231" s="96">
        <f t="shared" si="153"/>
        <v>370062.67403600004</v>
      </c>
      <c r="BO231" s="248">
        <f t="shared" si="174"/>
        <v>370062.67403600004</v>
      </c>
      <c r="BP231" s="183">
        <f t="shared" si="154"/>
        <v>370062.67403600004</v>
      </c>
      <c r="BQ231" s="184">
        <f t="shared" si="155"/>
        <v>0</v>
      </c>
      <c r="BR231" s="232">
        <f t="shared" si="156"/>
        <v>0</v>
      </c>
      <c r="BS231" s="184"/>
      <c r="BT231" s="97"/>
      <c r="BU231" s="171">
        <f t="shared" si="168"/>
        <v>370062.67403600004</v>
      </c>
      <c r="BV231" s="175">
        <f t="shared" si="157"/>
        <v>70312</v>
      </c>
      <c r="BW231" s="176">
        <f t="shared" si="158"/>
        <v>440374.67403600004</v>
      </c>
    </row>
    <row r="232" spans="1:75" s="35" customFormat="1" ht="84.95" customHeight="1" x14ac:dyDescent="0.3">
      <c r="A232" s="214">
        <v>314</v>
      </c>
      <c r="B232" s="104" t="s">
        <v>717</v>
      </c>
      <c r="C232" s="217" t="s">
        <v>18</v>
      </c>
      <c r="D232" s="206">
        <v>369759</v>
      </c>
      <c r="E232" s="74">
        <f>+D232*0.0562</f>
        <v>20780.4558</v>
      </c>
      <c r="F232" s="75">
        <f>+E232+D232</f>
        <v>390539.4558</v>
      </c>
      <c r="G232" s="74">
        <f>+F232*0.19</f>
        <v>74202.496601999999</v>
      </c>
      <c r="H232" s="76">
        <f>+G232+F232</f>
        <v>464741.95240199997</v>
      </c>
      <c r="I232" s="105"/>
      <c r="J232" s="106"/>
      <c r="K232" s="107"/>
      <c r="L232" s="80"/>
      <c r="M232" s="81">
        <f t="shared" si="159"/>
        <v>0</v>
      </c>
      <c r="N232" s="82"/>
      <c r="O232" s="83">
        <f t="shared" si="160"/>
        <v>0</v>
      </c>
      <c r="P232" s="83">
        <f t="shared" si="161"/>
        <v>0</v>
      </c>
      <c r="Q232" s="108"/>
      <c r="R232" s="80"/>
      <c r="S232" s="81">
        <f t="shared" si="162"/>
        <v>0</v>
      </c>
      <c r="T232" s="82"/>
      <c r="U232" s="83">
        <f t="shared" si="163"/>
        <v>0</v>
      </c>
      <c r="V232" s="83">
        <f t="shared" si="164"/>
        <v>0</v>
      </c>
      <c r="W232" s="109"/>
      <c r="X232" s="80"/>
      <c r="Y232" s="81">
        <f t="shared" si="165"/>
        <v>0</v>
      </c>
      <c r="Z232" s="82"/>
      <c r="AA232" s="83">
        <f t="shared" si="166"/>
        <v>0</v>
      </c>
      <c r="AB232" s="83">
        <f t="shared" si="167"/>
        <v>0</v>
      </c>
      <c r="AC232" s="109"/>
      <c r="AD232" s="85" t="e">
        <f t="shared" si="150"/>
        <v>#DIV/0!</v>
      </c>
      <c r="AE232" s="86"/>
      <c r="AF232" s="87"/>
      <c r="AG232" s="88"/>
      <c r="AH232" s="114"/>
      <c r="AI232" s="86"/>
      <c r="AJ232" s="87"/>
      <c r="AK232" s="88"/>
      <c r="AL232" s="114"/>
      <c r="AM232" s="86"/>
      <c r="AN232" s="87"/>
      <c r="AO232" s="90"/>
      <c r="AP232" s="91"/>
      <c r="AQ232" s="86"/>
      <c r="AR232" s="87"/>
      <c r="AS232" s="90"/>
      <c r="AT232" s="91"/>
      <c r="AU232" s="86"/>
      <c r="AV232" s="87"/>
      <c r="AW232" s="90"/>
      <c r="AX232" s="197"/>
      <c r="AY232" s="38"/>
      <c r="AZ232" s="92"/>
      <c r="BA232" s="29"/>
      <c r="BB232" s="99">
        <f>+F232*1.09</f>
        <v>425688.00682200002</v>
      </c>
      <c r="BC232" s="93"/>
      <c r="BD232" s="93"/>
      <c r="BE232" s="93"/>
      <c r="BF232" s="93"/>
      <c r="BG232" s="93"/>
      <c r="BH232" s="93"/>
      <c r="BI232" s="93"/>
      <c r="BJ232" s="93"/>
      <c r="BK232" s="94">
        <f t="shared" si="151"/>
        <v>1</v>
      </c>
      <c r="BM232" s="95">
        <f t="shared" si="152"/>
        <v>425688.00682200002</v>
      </c>
      <c r="BN232" s="96">
        <f t="shared" si="153"/>
        <v>425688.00682200002</v>
      </c>
      <c r="BO232" s="248">
        <f t="shared" si="174"/>
        <v>425688.00682200002</v>
      </c>
      <c r="BP232" s="183">
        <f t="shared" si="154"/>
        <v>425688.00682200002</v>
      </c>
      <c r="BQ232" s="184">
        <f t="shared" si="155"/>
        <v>0</v>
      </c>
      <c r="BR232" s="232">
        <f t="shared" si="156"/>
        <v>0</v>
      </c>
      <c r="BS232" s="184"/>
      <c r="BT232" s="97"/>
      <c r="BU232" s="171">
        <f t="shared" si="168"/>
        <v>425688.00682200002</v>
      </c>
      <c r="BV232" s="175">
        <f t="shared" si="157"/>
        <v>80881</v>
      </c>
      <c r="BW232" s="176">
        <f t="shared" si="158"/>
        <v>506569.00682200002</v>
      </c>
    </row>
    <row r="233" spans="1:75" s="35" customFormat="1" ht="84.95" customHeight="1" x14ac:dyDescent="0.3">
      <c r="A233" s="214">
        <v>315</v>
      </c>
      <c r="B233" s="104" t="s">
        <v>718</v>
      </c>
      <c r="C233" s="217" t="s">
        <v>101</v>
      </c>
      <c r="D233" s="206">
        <v>52875</v>
      </c>
      <c r="E233" s="74">
        <f>+D233*0.0562</f>
        <v>2971.5749999999998</v>
      </c>
      <c r="F233" s="75">
        <f>+E233+D233</f>
        <v>55846.574999999997</v>
      </c>
      <c r="G233" s="74">
        <f>+F233*0.19</f>
        <v>10610.849249999999</v>
      </c>
      <c r="H233" s="76">
        <f>+G233+F233</f>
        <v>66457.424249999996</v>
      </c>
      <c r="I233" s="105"/>
      <c r="J233" s="106"/>
      <c r="K233" s="107"/>
      <c r="L233" s="80"/>
      <c r="M233" s="81">
        <f t="shared" si="159"/>
        <v>0</v>
      </c>
      <c r="N233" s="82"/>
      <c r="O233" s="83">
        <f t="shared" si="160"/>
        <v>0</v>
      </c>
      <c r="P233" s="83">
        <f t="shared" si="161"/>
        <v>0</v>
      </c>
      <c r="Q233" s="108"/>
      <c r="R233" s="80"/>
      <c r="S233" s="81">
        <f t="shared" si="162"/>
        <v>0</v>
      </c>
      <c r="T233" s="82"/>
      <c r="U233" s="83">
        <f t="shared" si="163"/>
        <v>0</v>
      </c>
      <c r="V233" s="83">
        <f t="shared" si="164"/>
        <v>0</v>
      </c>
      <c r="W233" s="109"/>
      <c r="X233" s="80"/>
      <c r="Y233" s="81">
        <f t="shared" si="165"/>
        <v>0</v>
      </c>
      <c r="Z233" s="82"/>
      <c r="AA233" s="83">
        <f t="shared" si="166"/>
        <v>0</v>
      </c>
      <c r="AB233" s="83">
        <f t="shared" si="167"/>
        <v>0</v>
      </c>
      <c r="AC233" s="109"/>
      <c r="AD233" s="85" t="e">
        <f t="shared" si="150"/>
        <v>#DIV/0!</v>
      </c>
      <c r="AE233" s="86"/>
      <c r="AF233" s="87"/>
      <c r="AG233" s="88"/>
      <c r="AH233" s="114"/>
      <c r="AI233" s="86"/>
      <c r="AJ233" s="87"/>
      <c r="AK233" s="88"/>
      <c r="AL233" s="114"/>
      <c r="AM233" s="86"/>
      <c r="AN233" s="87"/>
      <c r="AO233" s="90"/>
      <c r="AP233" s="91"/>
      <c r="AQ233" s="86"/>
      <c r="AR233" s="87"/>
      <c r="AS233" s="90"/>
      <c r="AT233" s="91"/>
      <c r="AU233" s="86"/>
      <c r="AV233" s="87"/>
      <c r="AW233" s="90"/>
      <c r="AX233" s="197"/>
      <c r="AY233" s="38"/>
      <c r="AZ233" s="92"/>
      <c r="BA233" s="29"/>
      <c r="BB233" s="99">
        <f>+F233*1.09</f>
        <v>60872.766750000003</v>
      </c>
      <c r="BC233" s="93"/>
      <c r="BD233" s="93"/>
      <c r="BE233" s="93"/>
      <c r="BF233" s="93"/>
      <c r="BG233" s="93"/>
      <c r="BH233" s="93"/>
      <c r="BI233" s="93"/>
      <c r="BJ233" s="93"/>
      <c r="BK233" s="94">
        <f t="shared" si="151"/>
        <v>1</v>
      </c>
      <c r="BM233" s="95">
        <f t="shared" si="152"/>
        <v>60872.766750000003</v>
      </c>
      <c r="BN233" s="96">
        <f t="shared" si="153"/>
        <v>60872.766750000003</v>
      </c>
      <c r="BO233" s="248">
        <f t="shared" si="174"/>
        <v>60872.766750000003</v>
      </c>
      <c r="BP233" s="183">
        <f t="shared" si="154"/>
        <v>60872.766750000003</v>
      </c>
      <c r="BQ233" s="184">
        <f t="shared" si="155"/>
        <v>0</v>
      </c>
      <c r="BR233" s="232">
        <f t="shared" si="156"/>
        <v>0</v>
      </c>
      <c r="BS233" s="184"/>
      <c r="BT233" s="97"/>
      <c r="BU233" s="171">
        <f t="shared" si="168"/>
        <v>60872.766750000003</v>
      </c>
      <c r="BV233" s="175">
        <f t="shared" si="157"/>
        <v>11566</v>
      </c>
      <c r="BW233" s="176">
        <f t="shared" si="158"/>
        <v>72438.76675000001</v>
      </c>
    </row>
    <row r="234" spans="1:75" s="35" customFormat="1" ht="84.95" customHeight="1" x14ac:dyDescent="0.3">
      <c r="A234" s="214">
        <v>316</v>
      </c>
      <c r="B234" s="104" t="s">
        <v>719</v>
      </c>
      <c r="C234" s="217" t="s">
        <v>101</v>
      </c>
      <c r="D234" s="206">
        <v>49535</v>
      </c>
      <c r="E234" s="74">
        <f>+D234*0.0562</f>
        <v>2783.8670000000002</v>
      </c>
      <c r="F234" s="75">
        <f>+E234+D234</f>
        <v>52318.866999999998</v>
      </c>
      <c r="G234" s="74">
        <f>+F234*0.19</f>
        <v>9940.5847300000005</v>
      </c>
      <c r="H234" s="76">
        <f>+G234+F234</f>
        <v>62259.451730000001</v>
      </c>
      <c r="I234" s="105"/>
      <c r="J234" s="106"/>
      <c r="K234" s="107"/>
      <c r="L234" s="80"/>
      <c r="M234" s="81">
        <f t="shared" si="159"/>
        <v>0</v>
      </c>
      <c r="N234" s="82"/>
      <c r="O234" s="83">
        <f t="shared" si="160"/>
        <v>0</v>
      </c>
      <c r="P234" s="83">
        <f t="shared" si="161"/>
        <v>0</v>
      </c>
      <c r="Q234" s="108"/>
      <c r="R234" s="80"/>
      <c r="S234" s="81">
        <f t="shared" si="162"/>
        <v>0</v>
      </c>
      <c r="T234" s="82"/>
      <c r="U234" s="83">
        <f t="shared" si="163"/>
        <v>0</v>
      </c>
      <c r="V234" s="83">
        <f t="shared" si="164"/>
        <v>0</v>
      </c>
      <c r="W234" s="109"/>
      <c r="X234" s="80"/>
      <c r="Y234" s="81">
        <f t="shared" si="165"/>
        <v>0</v>
      </c>
      <c r="Z234" s="82"/>
      <c r="AA234" s="83">
        <f t="shared" si="166"/>
        <v>0</v>
      </c>
      <c r="AB234" s="83">
        <f t="shared" si="167"/>
        <v>0</v>
      </c>
      <c r="AC234" s="109"/>
      <c r="AD234" s="85" t="e">
        <f t="shared" si="150"/>
        <v>#DIV/0!</v>
      </c>
      <c r="AE234" s="86"/>
      <c r="AF234" s="87"/>
      <c r="AG234" s="88"/>
      <c r="AH234" s="114"/>
      <c r="AI234" s="86"/>
      <c r="AJ234" s="87"/>
      <c r="AK234" s="88"/>
      <c r="AL234" s="114"/>
      <c r="AM234" s="86"/>
      <c r="AN234" s="87"/>
      <c r="AO234" s="90"/>
      <c r="AP234" s="91"/>
      <c r="AQ234" s="86"/>
      <c r="AR234" s="87"/>
      <c r="AS234" s="90"/>
      <c r="AT234" s="91"/>
      <c r="AU234" s="86"/>
      <c r="AV234" s="87"/>
      <c r="AW234" s="90"/>
      <c r="AX234" s="197"/>
      <c r="AY234" s="38"/>
      <c r="AZ234" s="92"/>
      <c r="BA234" s="29"/>
      <c r="BB234" s="99">
        <f>+F234*1.09</f>
        <v>57027.565030000005</v>
      </c>
      <c r="BC234" s="93"/>
      <c r="BD234" s="93"/>
      <c r="BE234" s="93"/>
      <c r="BF234" s="93"/>
      <c r="BG234" s="93"/>
      <c r="BH234" s="93"/>
      <c r="BI234" s="93"/>
      <c r="BJ234" s="93"/>
      <c r="BK234" s="94">
        <f t="shared" si="151"/>
        <v>1</v>
      </c>
      <c r="BM234" s="95">
        <f t="shared" si="152"/>
        <v>57027.565030000005</v>
      </c>
      <c r="BN234" s="96">
        <f t="shared" si="153"/>
        <v>57027.565030000005</v>
      </c>
      <c r="BO234" s="248">
        <f t="shared" si="174"/>
        <v>57027.565030000005</v>
      </c>
      <c r="BP234" s="183">
        <f t="shared" si="154"/>
        <v>57027.565030000005</v>
      </c>
      <c r="BQ234" s="184">
        <f t="shared" si="155"/>
        <v>0</v>
      </c>
      <c r="BR234" s="232">
        <f t="shared" si="156"/>
        <v>0</v>
      </c>
      <c r="BS234" s="184"/>
      <c r="BT234" s="97"/>
      <c r="BU234" s="171">
        <f t="shared" si="168"/>
        <v>57027.565030000005</v>
      </c>
      <c r="BV234" s="175">
        <f t="shared" si="157"/>
        <v>10835</v>
      </c>
      <c r="BW234" s="176">
        <f t="shared" si="158"/>
        <v>67862.565029999998</v>
      </c>
    </row>
    <row r="235" spans="1:75" s="35" customFormat="1" ht="84.95" customHeight="1" x14ac:dyDescent="0.3">
      <c r="A235" s="214">
        <v>318</v>
      </c>
      <c r="B235" s="104" t="s">
        <v>722</v>
      </c>
      <c r="C235" s="217" t="s">
        <v>723</v>
      </c>
      <c r="D235" s="206"/>
      <c r="E235" s="74"/>
      <c r="F235" s="75"/>
      <c r="G235" s="74"/>
      <c r="H235" s="76"/>
      <c r="I235" s="105"/>
      <c r="J235" s="106"/>
      <c r="K235" s="107"/>
      <c r="L235" s="80"/>
      <c r="M235" s="81">
        <f t="shared" si="159"/>
        <v>0</v>
      </c>
      <c r="N235" s="82"/>
      <c r="O235" s="83">
        <f t="shared" si="160"/>
        <v>0</v>
      </c>
      <c r="P235" s="83">
        <f t="shared" si="161"/>
        <v>0</v>
      </c>
      <c r="Q235" s="108"/>
      <c r="R235" s="80"/>
      <c r="S235" s="81">
        <f t="shared" si="162"/>
        <v>0</v>
      </c>
      <c r="T235" s="82"/>
      <c r="U235" s="83">
        <f t="shared" si="163"/>
        <v>0</v>
      </c>
      <c r="V235" s="83">
        <f t="shared" si="164"/>
        <v>0</v>
      </c>
      <c r="W235" s="109"/>
      <c r="X235" s="80"/>
      <c r="Y235" s="81">
        <f t="shared" si="165"/>
        <v>0</v>
      </c>
      <c r="Z235" s="82"/>
      <c r="AA235" s="83">
        <f t="shared" si="166"/>
        <v>0</v>
      </c>
      <c r="AB235" s="83">
        <f t="shared" si="167"/>
        <v>0</v>
      </c>
      <c r="AC235" s="109"/>
      <c r="AD235" s="85" t="e">
        <f t="shared" si="150"/>
        <v>#DIV/0!</v>
      </c>
      <c r="AE235" s="86"/>
      <c r="AF235" s="87"/>
      <c r="AG235" s="88"/>
      <c r="AH235" s="114"/>
      <c r="AI235" s="86"/>
      <c r="AJ235" s="87"/>
      <c r="AK235" s="88"/>
      <c r="AL235" s="114"/>
      <c r="AM235" s="86">
        <v>21513.000000000004</v>
      </c>
      <c r="AN235" s="87">
        <f>+AM235*0.19</f>
        <v>4087.4700000000007</v>
      </c>
      <c r="AO235" s="90">
        <f>+AN235+AM235</f>
        <v>25600.470000000005</v>
      </c>
      <c r="AP235" s="91" t="s">
        <v>724</v>
      </c>
      <c r="AQ235" s="86"/>
      <c r="AR235" s="87"/>
      <c r="AS235" s="90"/>
      <c r="AT235" s="91"/>
      <c r="AU235" s="86"/>
      <c r="AV235" s="87"/>
      <c r="AW235" s="90"/>
      <c r="AX235" s="197"/>
      <c r="AY235" s="38"/>
      <c r="AZ235" s="92"/>
      <c r="BA235" s="29"/>
      <c r="BB235" s="99"/>
      <c r="BC235" s="93"/>
      <c r="BD235" s="93"/>
      <c r="BE235" s="93"/>
      <c r="BF235" s="93"/>
      <c r="BG235" s="93"/>
      <c r="BH235" s="93">
        <f>+AM235</f>
        <v>21513.000000000004</v>
      </c>
      <c r="BI235" s="93"/>
      <c r="BJ235" s="93"/>
      <c r="BK235" s="94">
        <f t="shared" si="151"/>
        <v>1</v>
      </c>
      <c r="BM235" s="95">
        <f t="shared" si="152"/>
        <v>21513.000000000004</v>
      </c>
      <c r="BN235" s="96">
        <f t="shared" si="153"/>
        <v>21513.000000000004</v>
      </c>
      <c r="BO235" s="248">
        <f t="shared" si="174"/>
        <v>21513.000000000004</v>
      </c>
      <c r="BP235" s="183">
        <f t="shared" si="154"/>
        <v>21513.000000000004</v>
      </c>
      <c r="BQ235" s="184">
        <f t="shared" si="155"/>
        <v>0</v>
      </c>
      <c r="BR235" s="232">
        <f t="shared" si="156"/>
        <v>0</v>
      </c>
      <c r="BS235" s="184"/>
      <c r="BT235" s="97"/>
      <c r="BU235" s="171">
        <f t="shared" si="168"/>
        <v>21513.000000000004</v>
      </c>
      <c r="BV235" s="175">
        <f t="shared" si="157"/>
        <v>4087</v>
      </c>
      <c r="BW235" s="176">
        <f t="shared" si="158"/>
        <v>25600.000000000004</v>
      </c>
    </row>
    <row r="236" spans="1:75" s="35" customFormat="1" ht="84.95" customHeight="1" x14ac:dyDescent="0.3">
      <c r="A236" s="214">
        <v>319</v>
      </c>
      <c r="B236" s="104" t="s">
        <v>725</v>
      </c>
      <c r="C236" s="217" t="s">
        <v>18</v>
      </c>
      <c r="D236" s="206"/>
      <c r="E236" s="74"/>
      <c r="F236" s="75"/>
      <c r="G236" s="74"/>
      <c r="H236" s="76"/>
      <c r="I236" s="105"/>
      <c r="J236" s="106"/>
      <c r="K236" s="107"/>
      <c r="L236" s="80"/>
      <c r="M236" s="81">
        <f t="shared" si="159"/>
        <v>0</v>
      </c>
      <c r="N236" s="82"/>
      <c r="O236" s="83">
        <f t="shared" si="160"/>
        <v>0</v>
      </c>
      <c r="P236" s="83">
        <f t="shared" si="161"/>
        <v>0</v>
      </c>
      <c r="Q236" s="108"/>
      <c r="R236" s="80"/>
      <c r="S236" s="81">
        <f t="shared" si="162"/>
        <v>0</v>
      </c>
      <c r="T236" s="82"/>
      <c r="U236" s="83">
        <f t="shared" si="163"/>
        <v>0</v>
      </c>
      <c r="V236" s="83">
        <f t="shared" si="164"/>
        <v>0</v>
      </c>
      <c r="W236" s="109"/>
      <c r="X236" s="80"/>
      <c r="Y236" s="81">
        <f t="shared" si="165"/>
        <v>0</v>
      </c>
      <c r="Z236" s="82"/>
      <c r="AA236" s="83">
        <f t="shared" si="166"/>
        <v>0</v>
      </c>
      <c r="AB236" s="83">
        <f t="shared" si="167"/>
        <v>0</v>
      </c>
      <c r="AC236" s="109"/>
      <c r="AD236" s="85" t="e">
        <f t="shared" si="150"/>
        <v>#DIV/0!</v>
      </c>
      <c r="AE236" s="86"/>
      <c r="AF236" s="87"/>
      <c r="AG236" s="88"/>
      <c r="AH236" s="114"/>
      <c r="AI236" s="86"/>
      <c r="AJ236" s="87"/>
      <c r="AK236" s="88"/>
      <c r="AL236" s="114"/>
      <c r="AM236" s="86">
        <v>5798</v>
      </c>
      <c r="AN236" s="87">
        <f>+AM236*0.19</f>
        <v>1101.6200000000001</v>
      </c>
      <c r="AO236" s="90">
        <f>+AN236+AM236</f>
        <v>6899.62</v>
      </c>
      <c r="AP236" s="91" t="s">
        <v>726</v>
      </c>
      <c r="AQ236" s="86"/>
      <c r="AR236" s="87"/>
      <c r="AS236" s="90"/>
      <c r="AT236" s="91"/>
      <c r="AU236" s="86"/>
      <c r="AV236" s="87"/>
      <c r="AW236" s="90"/>
      <c r="AX236" s="197"/>
      <c r="AY236" s="38"/>
      <c r="AZ236" s="92"/>
      <c r="BA236" s="29"/>
      <c r="BB236" s="99"/>
      <c r="BC236" s="93"/>
      <c r="BD236" s="93"/>
      <c r="BE236" s="93"/>
      <c r="BF236" s="93"/>
      <c r="BG236" s="93"/>
      <c r="BH236" s="93">
        <f>+AM236</f>
        <v>5798</v>
      </c>
      <c r="BI236" s="93"/>
      <c r="BJ236" s="93"/>
      <c r="BK236" s="94">
        <f t="shared" si="151"/>
        <v>1</v>
      </c>
      <c r="BM236" s="95">
        <f t="shared" si="152"/>
        <v>5798</v>
      </c>
      <c r="BN236" s="96">
        <f t="shared" si="153"/>
        <v>5798</v>
      </c>
      <c r="BO236" s="248">
        <f t="shared" si="174"/>
        <v>5798</v>
      </c>
      <c r="BP236" s="183">
        <f t="shared" si="154"/>
        <v>5798</v>
      </c>
      <c r="BQ236" s="184">
        <f t="shared" si="155"/>
        <v>0</v>
      </c>
      <c r="BR236" s="232">
        <f t="shared" si="156"/>
        <v>0</v>
      </c>
      <c r="BS236" s="184"/>
      <c r="BT236" s="97"/>
      <c r="BU236" s="171">
        <f t="shared" si="168"/>
        <v>5798</v>
      </c>
      <c r="BV236" s="175">
        <f t="shared" si="157"/>
        <v>1102</v>
      </c>
      <c r="BW236" s="176">
        <f t="shared" si="158"/>
        <v>6900</v>
      </c>
    </row>
    <row r="237" spans="1:75" s="35" customFormat="1" ht="84.95" customHeight="1" x14ac:dyDescent="0.3">
      <c r="A237" s="214">
        <v>324</v>
      </c>
      <c r="B237" s="104" t="s">
        <v>735</v>
      </c>
      <c r="C237" s="217" t="s">
        <v>18</v>
      </c>
      <c r="D237" s="206"/>
      <c r="E237" s="74"/>
      <c r="F237" s="75"/>
      <c r="G237" s="74"/>
      <c r="H237" s="76"/>
      <c r="I237" s="105"/>
      <c r="J237" s="106"/>
      <c r="K237" s="107"/>
      <c r="L237" s="80"/>
      <c r="M237" s="81">
        <f t="shared" si="159"/>
        <v>0</v>
      </c>
      <c r="N237" s="82"/>
      <c r="O237" s="83">
        <f t="shared" si="160"/>
        <v>0</v>
      </c>
      <c r="P237" s="83">
        <f t="shared" si="161"/>
        <v>0</v>
      </c>
      <c r="Q237" s="108"/>
      <c r="R237" s="80"/>
      <c r="S237" s="81">
        <f t="shared" si="162"/>
        <v>0</v>
      </c>
      <c r="T237" s="82"/>
      <c r="U237" s="83">
        <f t="shared" si="163"/>
        <v>0</v>
      </c>
      <c r="V237" s="83">
        <f t="shared" si="164"/>
        <v>0</v>
      </c>
      <c r="W237" s="109"/>
      <c r="X237" s="80"/>
      <c r="Y237" s="81">
        <f t="shared" si="165"/>
        <v>0</v>
      </c>
      <c r="Z237" s="82"/>
      <c r="AA237" s="83">
        <f t="shared" si="166"/>
        <v>0</v>
      </c>
      <c r="AB237" s="83">
        <f t="shared" si="167"/>
        <v>0</v>
      </c>
      <c r="AC237" s="109"/>
      <c r="AD237" s="85" t="e">
        <f t="shared" si="150"/>
        <v>#DIV/0!</v>
      </c>
      <c r="AE237" s="86"/>
      <c r="AF237" s="87"/>
      <c r="AG237" s="88"/>
      <c r="AH237" s="114"/>
      <c r="AI237" s="86"/>
      <c r="AJ237" s="87"/>
      <c r="AK237" s="88"/>
      <c r="AL237" s="114"/>
      <c r="AM237" s="86"/>
      <c r="AN237" s="87"/>
      <c r="AO237" s="90"/>
      <c r="AP237" s="91"/>
      <c r="AQ237" s="113">
        <v>2521</v>
      </c>
      <c r="AR237" s="111">
        <v>478.99</v>
      </c>
      <c r="AS237" s="112">
        <v>2999.99</v>
      </c>
      <c r="AT237" s="91" t="s">
        <v>736</v>
      </c>
      <c r="AU237" s="86"/>
      <c r="AV237" s="87"/>
      <c r="AW237" s="90"/>
      <c r="AX237" s="197"/>
      <c r="AY237" s="38"/>
      <c r="AZ237" s="92"/>
      <c r="BA237" s="29"/>
      <c r="BB237" s="99"/>
      <c r="BC237" s="93"/>
      <c r="BD237" s="93"/>
      <c r="BE237" s="93"/>
      <c r="BF237" s="93"/>
      <c r="BG237" s="93"/>
      <c r="BH237" s="93"/>
      <c r="BI237" s="93">
        <f>+AQ237</f>
        <v>2521</v>
      </c>
      <c r="BJ237" s="93"/>
      <c r="BK237" s="94">
        <f t="shared" si="151"/>
        <v>1</v>
      </c>
      <c r="BM237" s="95">
        <f t="shared" si="152"/>
        <v>2521</v>
      </c>
      <c r="BN237" s="96">
        <f t="shared" si="153"/>
        <v>2521</v>
      </c>
      <c r="BO237" s="248">
        <f t="shared" si="174"/>
        <v>2521</v>
      </c>
      <c r="BP237" s="183">
        <f t="shared" si="154"/>
        <v>2521</v>
      </c>
      <c r="BQ237" s="184">
        <f t="shared" si="155"/>
        <v>0</v>
      </c>
      <c r="BR237" s="232">
        <f t="shared" si="156"/>
        <v>0</v>
      </c>
      <c r="BS237" s="184"/>
      <c r="BT237" s="97"/>
      <c r="BU237" s="171">
        <f t="shared" si="168"/>
        <v>2521</v>
      </c>
      <c r="BV237" s="175">
        <f t="shared" si="157"/>
        <v>479</v>
      </c>
      <c r="BW237" s="176">
        <f t="shared" si="158"/>
        <v>3000</v>
      </c>
    </row>
    <row r="238" spans="1:75" s="35" customFormat="1" ht="84.95" customHeight="1" x14ac:dyDescent="0.3">
      <c r="A238" s="214">
        <v>325</v>
      </c>
      <c r="B238" s="104" t="s">
        <v>737</v>
      </c>
      <c r="C238" s="217" t="s">
        <v>18</v>
      </c>
      <c r="D238" s="206"/>
      <c r="E238" s="74"/>
      <c r="F238" s="75"/>
      <c r="G238" s="74"/>
      <c r="H238" s="76"/>
      <c r="I238" s="105"/>
      <c r="J238" s="106"/>
      <c r="K238" s="107"/>
      <c r="L238" s="80"/>
      <c r="M238" s="81">
        <f t="shared" si="159"/>
        <v>0</v>
      </c>
      <c r="N238" s="82"/>
      <c r="O238" s="83">
        <f t="shared" si="160"/>
        <v>0</v>
      </c>
      <c r="P238" s="83">
        <f t="shared" si="161"/>
        <v>0</v>
      </c>
      <c r="Q238" s="108"/>
      <c r="R238" s="80"/>
      <c r="S238" s="81">
        <f t="shared" si="162"/>
        <v>0</v>
      </c>
      <c r="T238" s="82"/>
      <c r="U238" s="83">
        <f t="shared" si="163"/>
        <v>0</v>
      </c>
      <c r="V238" s="83">
        <f t="shared" si="164"/>
        <v>0</v>
      </c>
      <c r="W238" s="109"/>
      <c r="X238" s="80"/>
      <c r="Y238" s="81">
        <f t="shared" si="165"/>
        <v>0</v>
      </c>
      <c r="Z238" s="82"/>
      <c r="AA238" s="83">
        <f t="shared" si="166"/>
        <v>0</v>
      </c>
      <c r="AB238" s="83">
        <f t="shared" si="167"/>
        <v>0</v>
      </c>
      <c r="AC238" s="109"/>
      <c r="AD238" s="85" t="e">
        <f t="shared" si="150"/>
        <v>#DIV/0!</v>
      </c>
      <c r="AE238" s="86"/>
      <c r="AF238" s="87"/>
      <c r="AG238" s="88"/>
      <c r="AH238" s="114"/>
      <c r="AI238" s="113">
        <v>4098</v>
      </c>
      <c r="AJ238" s="111">
        <v>778.62</v>
      </c>
      <c r="AK238" s="115">
        <v>4876.62</v>
      </c>
      <c r="AL238" s="114">
        <v>8169</v>
      </c>
      <c r="AM238" s="86">
        <v>2857</v>
      </c>
      <c r="AN238" s="87">
        <f>+AM238*0.19</f>
        <v>542.83000000000004</v>
      </c>
      <c r="AO238" s="90">
        <f>+AN238+AM238</f>
        <v>3399.83</v>
      </c>
      <c r="AP238" s="91" t="s">
        <v>738</v>
      </c>
      <c r="AQ238" s="113">
        <v>3025</v>
      </c>
      <c r="AR238" s="111">
        <v>574.75</v>
      </c>
      <c r="AS238" s="112">
        <v>3599.75</v>
      </c>
      <c r="AT238" s="91" t="s">
        <v>739</v>
      </c>
      <c r="AU238" s="86"/>
      <c r="AV238" s="87"/>
      <c r="AW238" s="90"/>
      <c r="AX238" s="197"/>
      <c r="AY238" s="38"/>
      <c r="AZ238" s="92"/>
      <c r="BA238" s="29"/>
      <c r="BB238" s="99"/>
      <c r="BC238" s="93"/>
      <c r="BD238" s="93"/>
      <c r="BE238" s="93"/>
      <c r="BF238" s="93"/>
      <c r="BG238" s="93">
        <f>+AI238</f>
        <v>4098</v>
      </c>
      <c r="BH238" s="93">
        <f>+AM238</f>
        <v>2857</v>
      </c>
      <c r="BI238" s="93">
        <f>+AQ238</f>
        <v>3025</v>
      </c>
      <c r="BJ238" s="93"/>
      <c r="BK238" s="94">
        <f t="shared" si="151"/>
        <v>3</v>
      </c>
      <c r="BM238" s="95">
        <f t="shared" si="152"/>
        <v>3326.6666666666665</v>
      </c>
      <c r="BN238" s="96">
        <f t="shared" si="153"/>
        <v>4098</v>
      </c>
      <c r="BO238" s="248">
        <f>(SUM(BB238:BJ238)-BN238)/(BK238-1)</f>
        <v>2941</v>
      </c>
      <c r="BP238" s="183">
        <f t="shared" si="154"/>
        <v>3283.995281746606</v>
      </c>
      <c r="BQ238" s="184">
        <f t="shared" si="155"/>
        <v>673.2550284500918</v>
      </c>
      <c r="BR238" s="232">
        <f t="shared" si="156"/>
        <v>0.2023812710771819</v>
      </c>
      <c r="BS238" s="184"/>
      <c r="BT238" s="97"/>
      <c r="BU238" s="171">
        <f t="shared" si="168"/>
        <v>2941</v>
      </c>
      <c r="BV238" s="175">
        <f t="shared" si="157"/>
        <v>559</v>
      </c>
      <c r="BW238" s="176">
        <f t="shared" si="158"/>
        <v>3500</v>
      </c>
    </row>
    <row r="239" spans="1:75" s="35" customFormat="1" ht="84.95" customHeight="1" x14ac:dyDescent="0.3">
      <c r="A239" s="214">
        <v>326</v>
      </c>
      <c r="B239" s="104" t="s">
        <v>740</v>
      </c>
      <c r="C239" s="217" t="s">
        <v>18</v>
      </c>
      <c r="D239" s="206"/>
      <c r="E239" s="74"/>
      <c r="F239" s="75"/>
      <c r="G239" s="74"/>
      <c r="H239" s="76"/>
      <c r="I239" s="105"/>
      <c r="J239" s="106"/>
      <c r="K239" s="107"/>
      <c r="L239" s="80"/>
      <c r="M239" s="81">
        <f t="shared" si="159"/>
        <v>0</v>
      </c>
      <c r="N239" s="82"/>
      <c r="O239" s="83">
        <f t="shared" si="160"/>
        <v>0</v>
      </c>
      <c r="P239" s="83">
        <f t="shared" si="161"/>
        <v>0</v>
      </c>
      <c r="Q239" s="108"/>
      <c r="R239" s="80"/>
      <c r="S239" s="81">
        <f t="shared" si="162"/>
        <v>0</v>
      </c>
      <c r="T239" s="82"/>
      <c r="U239" s="83">
        <f t="shared" si="163"/>
        <v>0</v>
      </c>
      <c r="V239" s="83">
        <f t="shared" si="164"/>
        <v>0</v>
      </c>
      <c r="W239" s="109"/>
      <c r="X239" s="80"/>
      <c r="Y239" s="81">
        <f t="shared" si="165"/>
        <v>0</v>
      </c>
      <c r="Z239" s="82"/>
      <c r="AA239" s="83">
        <f t="shared" si="166"/>
        <v>0</v>
      </c>
      <c r="AB239" s="83">
        <f t="shared" si="167"/>
        <v>0</v>
      </c>
      <c r="AC239" s="109"/>
      <c r="AD239" s="85" t="e">
        <f t="shared" si="150"/>
        <v>#DIV/0!</v>
      </c>
      <c r="AE239" s="86"/>
      <c r="AF239" s="87"/>
      <c r="AG239" s="88"/>
      <c r="AH239" s="114"/>
      <c r="AI239" s="86"/>
      <c r="AJ239" s="87"/>
      <c r="AK239" s="88"/>
      <c r="AL239" s="114"/>
      <c r="AM239" s="86">
        <v>6471</v>
      </c>
      <c r="AN239" s="87">
        <f>+AM239*0.19</f>
        <v>1229.49</v>
      </c>
      <c r="AO239" s="90">
        <f>+AN239+AM239</f>
        <v>7700.49</v>
      </c>
      <c r="AP239" s="91" t="s">
        <v>741</v>
      </c>
      <c r="AQ239" s="113">
        <v>6638</v>
      </c>
      <c r="AR239" s="111">
        <v>1261.22</v>
      </c>
      <c r="AS239" s="112">
        <v>7899.22</v>
      </c>
      <c r="AT239" s="91" t="s">
        <v>742</v>
      </c>
      <c r="AU239" s="86"/>
      <c r="AV239" s="87"/>
      <c r="AW239" s="90"/>
      <c r="AX239" s="197"/>
      <c r="AY239" s="38"/>
      <c r="AZ239" s="92"/>
      <c r="BA239" s="29"/>
      <c r="BB239" s="99"/>
      <c r="BC239" s="93"/>
      <c r="BD239" s="93"/>
      <c r="BE239" s="93"/>
      <c r="BF239" s="93"/>
      <c r="BG239" s="93"/>
      <c r="BH239" s="93">
        <f>+AM239</f>
        <v>6471</v>
      </c>
      <c r="BI239" s="93">
        <f>+AQ239</f>
        <v>6638</v>
      </c>
      <c r="BJ239" s="93"/>
      <c r="BK239" s="94">
        <f t="shared" si="151"/>
        <v>2</v>
      </c>
      <c r="BM239" s="95">
        <f t="shared" si="152"/>
        <v>6554.5</v>
      </c>
      <c r="BN239" s="96">
        <f t="shared" si="153"/>
        <v>6638</v>
      </c>
      <c r="BO239" s="248">
        <f>(SUM(BB239:BJ239)-BN239)/(BK239-1)</f>
        <v>6471</v>
      </c>
      <c r="BP239" s="183">
        <f t="shared" si="154"/>
        <v>6553.9681109996254</v>
      </c>
      <c r="BQ239" s="184">
        <f t="shared" si="155"/>
        <v>118.08683245815344</v>
      </c>
      <c r="BR239" s="232">
        <f t="shared" si="156"/>
        <v>1.8016146534160261E-2</v>
      </c>
      <c r="BS239" s="184"/>
      <c r="BT239" s="97"/>
      <c r="BU239" s="171">
        <f t="shared" si="168"/>
        <v>6471</v>
      </c>
      <c r="BV239" s="175">
        <f t="shared" si="157"/>
        <v>1229</v>
      </c>
      <c r="BW239" s="176">
        <f t="shared" si="158"/>
        <v>7700</v>
      </c>
    </row>
    <row r="240" spans="1:75" s="35" customFormat="1" ht="84.95" customHeight="1" x14ac:dyDescent="0.3">
      <c r="A240" s="214">
        <v>327</v>
      </c>
      <c r="B240" s="104" t="s">
        <v>743</v>
      </c>
      <c r="C240" s="217" t="s">
        <v>18</v>
      </c>
      <c r="D240" s="206"/>
      <c r="E240" s="74"/>
      <c r="F240" s="75"/>
      <c r="G240" s="74"/>
      <c r="H240" s="76"/>
      <c r="I240" s="105"/>
      <c r="J240" s="106"/>
      <c r="K240" s="107"/>
      <c r="L240" s="80"/>
      <c r="M240" s="81">
        <f t="shared" si="159"/>
        <v>0</v>
      </c>
      <c r="N240" s="82"/>
      <c r="O240" s="83">
        <f t="shared" si="160"/>
        <v>0</v>
      </c>
      <c r="P240" s="83">
        <f t="shared" si="161"/>
        <v>0</v>
      </c>
      <c r="Q240" s="108"/>
      <c r="R240" s="80"/>
      <c r="S240" s="81">
        <f t="shared" si="162"/>
        <v>0</v>
      </c>
      <c r="T240" s="82"/>
      <c r="U240" s="83">
        <f t="shared" si="163"/>
        <v>0</v>
      </c>
      <c r="V240" s="83">
        <f t="shared" si="164"/>
        <v>0</v>
      </c>
      <c r="W240" s="109"/>
      <c r="X240" s="80"/>
      <c r="Y240" s="81">
        <f t="shared" si="165"/>
        <v>0</v>
      </c>
      <c r="Z240" s="82"/>
      <c r="AA240" s="83">
        <f t="shared" si="166"/>
        <v>0</v>
      </c>
      <c r="AB240" s="83">
        <f t="shared" si="167"/>
        <v>0</v>
      </c>
      <c r="AC240" s="109"/>
      <c r="AD240" s="85" t="e">
        <f t="shared" si="150"/>
        <v>#DIV/0!</v>
      </c>
      <c r="AE240" s="86"/>
      <c r="AF240" s="87"/>
      <c r="AG240" s="88"/>
      <c r="AH240" s="114"/>
      <c r="AI240" s="113">
        <v>15374</v>
      </c>
      <c r="AJ240" s="111">
        <v>2921.06</v>
      </c>
      <c r="AK240" s="115">
        <v>18295.060000000001</v>
      </c>
      <c r="AL240" s="114">
        <v>8166</v>
      </c>
      <c r="AM240" s="86">
        <v>10840</v>
      </c>
      <c r="AN240" s="87">
        <f>+AM240*0.19</f>
        <v>2059.6</v>
      </c>
      <c r="AO240" s="90">
        <f>+AN240+AM240</f>
        <v>12899.6</v>
      </c>
      <c r="AP240" s="91" t="s">
        <v>744</v>
      </c>
      <c r="AQ240" s="86"/>
      <c r="AR240" s="87"/>
      <c r="AS240" s="90"/>
      <c r="AT240" s="91"/>
      <c r="AU240" s="86"/>
      <c r="AV240" s="87"/>
      <c r="AW240" s="90"/>
      <c r="AX240" s="197"/>
      <c r="AY240" s="38"/>
      <c r="AZ240" s="92"/>
      <c r="BA240" s="29"/>
      <c r="BB240" s="99"/>
      <c r="BC240" s="93"/>
      <c r="BD240" s="93"/>
      <c r="BE240" s="93"/>
      <c r="BF240" s="93"/>
      <c r="BG240" s="93">
        <f>+AI240</f>
        <v>15374</v>
      </c>
      <c r="BH240" s="93">
        <f>+AM240</f>
        <v>10840</v>
      </c>
      <c r="BI240" s="93"/>
      <c r="BJ240" s="93"/>
      <c r="BK240" s="94">
        <f t="shared" si="151"/>
        <v>2</v>
      </c>
      <c r="BM240" s="95">
        <f t="shared" si="152"/>
        <v>13107</v>
      </c>
      <c r="BN240" s="96">
        <f t="shared" si="153"/>
        <v>15374</v>
      </c>
      <c r="BO240" s="248">
        <f>(SUM(BB240:BJ240)-BN240)/(BK240-1)</f>
        <v>10840</v>
      </c>
      <c r="BP240" s="183">
        <f t="shared" si="154"/>
        <v>12909.46009715356</v>
      </c>
      <c r="BQ240" s="184">
        <f t="shared" si="155"/>
        <v>3206.0221458998067</v>
      </c>
      <c r="BR240" s="232">
        <f t="shared" si="156"/>
        <v>0.24460381062789399</v>
      </c>
      <c r="BS240" s="184"/>
      <c r="BT240" s="97"/>
      <c r="BU240" s="171">
        <f t="shared" si="168"/>
        <v>10840</v>
      </c>
      <c r="BV240" s="175">
        <f t="shared" si="157"/>
        <v>2060</v>
      </c>
      <c r="BW240" s="176">
        <f t="shared" si="158"/>
        <v>12900</v>
      </c>
    </row>
    <row r="241" spans="1:75" s="35" customFormat="1" ht="84.95" customHeight="1" x14ac:dyDescent="0.3">
      <c r="A241" s="214">
        <v>328</v>
      </c>
      <c r="B241" s="104" t="s">
        <v>745</v>
      </c>
      <c r="C241" s="217" t="s">
        <v>18</v>
      </c>
      <c r="D241" s="206"/>
      <c r="E241" s="74"/>
      <c r="F241" s="75"/>
      <c r="G241" s="74"/>
      <c r="H241" s="76"/>
      <c r="I241" s="105"/>
      <c r="J241" s="106"/>
      <c r="K241" s="107"/>
      <c r="L241" s="80"/>
      <c r="M241" s="81">
        <f t="shared" si="159"/>
        <v>0</v>
      </c>
      <c r="N241" s="82"/>
      <c r="O241" s="83">
        <f t="shared" si="160"/>
        <v>0</v>
      </c>
      <c r="P241" s="83">
        <f t="shared" si="161"/>
        <v>0</v>
      </c>
      <c r="Q241" s="108"/>
      <c r="R241" s="80"/>
      <c r="S241" s="81">
        <f t="shared" si="162"/>
        <v>0</v>
      </c>
      <c r="T241" s="82"/>
      <c r="U241" s="83">
        <f t="shared" si="163"/>
        <v>0</v>
      </c>
      <c r="V241" s="83">
        <f t="shared" si="164"/>
        <v>0</v>
      </c>
      <c r="W241" s="109"/>
      <c r="X241" s="80"/>
      <c r="Y241" s="81">
        <f t="shared" si="165"/>
        <v>0</v>
      </c>
      <c r="Z241" s="82"/>
      <c r="AA241" s="83">
        <f t="shared" si="166"/>
        <v>0</v>
      </c>
      <c r="AB241" s="83">
        <f t="shared" si="167"/>
        <v>0</v>
      </c>
      <c r="AC241" s="109"/>
      <c r="AD241" s="85" t="e">
        <f t="shared" si="150"/>
        <v>#DIV/0!</v>
      </c>
      <c r="AE241" s="86"/>
      <c r="AF241" s="87"/>
      <c r="AG241" s="88"/>
      <c r="AH241" s="114"/>
      <c r="AI241" s="86"/>
      <c r="AJ241" s="87"/>
      <c r="AK241" s="88"/>
      <c r="AL241" s="114"/>
      <c r="AM241" s="86">
        <v>2773</v>
      </c>
      <c r="AN241" s="87">
        <f>+AM241*0.19</f>
        <v>526.87</v>
      </c>
      <c r="AO241" s="90">
        <f>+AN241+AM241</f>
        <v>3299.87</v>
      </c>
      <c r="AP241" s="91" t="s">
        <v>746</v>
      </c>
      <c r="AQ241" s="113">
        <v>2521</v>
      </c>
      <c r="AR241" s="111">
        <v>478.99</v>
      </c>
      <c r="AS241" s="112">
        <v>2999.99</v>
      </c>
      <c r="AT241" s="91" t="s">
        <v>747</v>
      </c>
      <c r="AU241" s="86"/>
      <c r="AV241" s="87"/>
      <c r="AW241" s="90"/>
      <c r="AX241" s="197"/>
      <c r="AY241" s="38"/>
      <c r="AZ241" s="92"/>
      <c r="BA241" s="29"/>
      <c r="BB241" s="99"/>
      <c r="BC241" s="93"/>
      <c r="BD241" s="93"/>
      <c r="BE241" s="93"/>
      <c r="BF241" s="93"/>
      <c r="BG241" s="93"/>
      <c r="BH241" s="93">
        <f>+AM241</f>
        <v>2773</v>
      </c>
      <c r="BI241" s="93">
        <f>+AQ241</f>
        <v>2521</v>
      </c>
      <c r="BJ241" s="93"/>
      <c r="BK241" s="94">
        <f t="shared" si="151"/>
        <v>2</v>
      </c>
      <c r="BM241" s="95">
        <f t="shared" si="152"/>
        <v>2647</v>
      </c>
      <c r="BN241" s="96">
        <f t="shared" si="153"/>
        <v>2773</v>
      </c>
      <c r="BO241" s="248">
        <f>(SUM(BB241:BJ241)-BN241)/(BK241-1)</f>
        <v>2521</v>
      </c>
      <c r="BP241" s="183">
        <f t="shared" si="154"/>
        <v>2643.9994326777</v>
      </c>
      <c r="BQ241" s="184">
        <f t="shared" si="155"/>
        <v>178.19090885900997</v>
      </c>
      <c r="BR241" s="232">
        <f t="shared" si="156"/>
        <v>6.7318061525882114E-2</v>
      </c>
      <c r="BS241" s="184"/>
      <c r="BT241" s="97"/>
      <c r="BU241" s="171">
        <f t="shared" si="168"/>
        <v>2521</v>
      </c>
      <c r="BV241" s="175">
        <f t="shared" si="157"/>
        <v>479</v>
      </c>
      <c r="BW241" s="176">
        <f t="shared" si="158"/>
        <v>3000</v>
      </c>
    </row>
    <row r="242" spans="1:75" s="35" customFormat="1" ht="84.95" customHeight="1" x14ac:dyDescent="0.3">
      <c r="A242" s="214">
        <v>329</v>
      </c>
      <c r="B242" s="104" t="s">
        <v>748</v>
      </c>
      <c r="C242" s="217" t="s">
        <v>18</v>
      </c>
      <c r="D242" s="206"/>
      <c r="E242" s="74"/>
      <c r="F242" s="75"/>
      <c r="G242" s="74"/>
      <c r="H242" s="76"/>
      <c r="I242" s="105"/>
      <c r="J242" s="106"/>
      <c r="K242" s="107"/>
      <c r="L242" s="80"/>
      <c r="M242" s="81">
        <f t="shared" si="159"/>
        <v>0</v>
      </c>
      <c r="N242" s="82"/>
      <c r="O242" s="83">
        <f t="shared" si="160"/>
        <v>0</v>
      </c>
      <c r="P242" s="83">
        <f t="shared" si="161"/>
        <v>0</v>
      </c>
      <c r="Q242" s="108"/>
      <c r="R242" s="80"/>
      <c r="S242" s="81">
        <f t="shared" si="162"/>
        <v>0</v>
      </c>
      <c r="T242" s="82"/>
      <c r="U242" s="83">
        <f t="shared" si="163"/>
        <v>0</v>
      </c>
      <c r="V242" s="83">
        <f t="shared" si="164"/>
        <v>0</v>
      </c>
      <c r="W242" s="109"/>
      <c r="X242" s="80"/>
      <c r="Y242" s="81">
        <f t="shared" si="165"/>
        <v>0</v>
      </c>
      <c r="Z242" s="82"/>
      <c r="AA242" s="83">
        <f t="shared" si="166"/>
        <v>0</v>
      </c>
      <c r="AB242" s="83">
        <f t="shared" si="167"/>
        <v>0</v>
      </c>
      <c r="AC242" s="109"/>
      <c r="AD242" s="85" t="e">
        <f t="shared" si="150"/>
        <v>#DIV/0!</v>
      </c>
      <c r="AE242" s="86"/>
      <c r="AF242" s="87"/>
      <c r="AG242" s="88"/>
      <c r="AH242" s="114"/>
      <c r="AI242" s="86"/>
      <c r="AJ242" s="87"/>
      <c r="AK242" s="88"/>
      <c r="AL242" s="114"/>
      <c r="AM242" s="86">
        <v>24454.000000000004</v>
      </c>
      <c r="AN242" s="87">
        <f>+AM242*0.19</f>
        <v>4646.2600000000011</v>
      </c>
      <c r="AO242" s="90">
        <f>+AN242+AM242</f>
        <v>29100.260000000006</v>
      </c>
      <c r="AP242" s="91" t="s">
        <v>749</v>
      </c>
      <c r="AQ242" s="86"/>
      <c r="AR242" s="87"/>
      <c r="AS242" s="90"/>
      <c r="AT242" s="91"/>
      <c r="AU242" s="86"/>
      <c r="AV242" s="87"/>
      <c r="AW242" s="90"/>
      <c r="AX242" s="197"/>
      <c r="AY242" s="38"/>
      <c r="AZ242" s="92"/>
      <c r="BA242" s="29"/>
      <c r="BB242" s="99"/>
      <c r="BC242" s="93"/>
      <c r="BD242" s="93"/>
      <c r="BE242" s="93"/>
      <c r="BF242" s="93"/>
      <c r="BG242" s="93"/>
      <c r="BH242" s="93">
        <f>+AM242</f>
        <v>24454.000000000004</v>
      </c>
      <c r="BI242" s="93"/>
      <c r="BJ242" s="93"/>
      <c r="BK242" s="94">
        <f t="shared" si="151"/>
        <v>1</v>
      </c>
      <c r="BM242" s="95">
        <f t="shared" si="152"/>
        <v>24454.000000000004</v>
      </c>
      <c r="BN242" s="96">
        <f t="shared" si="153"/>
        <v>24454.000000000004</v>
      </c>
      <c r="BO242" s="248">
        <f t="shared" ref="BO242:BO252" si="175">+BM242</f>
        <v>24454.000000000004</v>
      </c>
      <c r="BP242" s="183">
        <f t="shared" si="154"/>
        <v>24454.000000000004</v>
      </c>
      <c r="BQ242" s="184">
        <f t="shared" si="155"/>
        <v>0</v>
      </c>
      <c r="BR242" s="232">
        <f t="shared" si="156"/>
        <v>0</v>
      </c>
      <c r="BS242" s="184"/>
      <c r="BT242" s="97"/>
      <c r="BU242" s="171">
        <f t="shared" si="168"/>
        <v>24454.000000000004</v>
      </c>
      <c r="BV242" s="175">
        <f t="shared" si="157"/>
        <v>4646</v>
      </c>
      <c r="BW242" s="176">
        <f t="shared" si="158"/>
        <v>29100.000000000004</v>
      </c>
    </row>
    <row r="243" spans="1:75" s="35" customFormat="1" ht="84.95" customHeight="1" x14ac:dyDescent="0.3">
      <c r="A243" s="214">
        <v>330</v>
      </c>
      <c r="B243" s="104" t="s">
        <v>750</v>
      </c>
      <c r="C243" s="217" t="s">
        <v>18</v>
      </c>
      <c r="D243" s="206">
        <v>13914</v>
      </c>
      <c r="E243" s="74">
        <f t="shared" ref="E243:E249" si="176">+D243*0.0562</f>
        <v>781.96680000000003</v>
      </c>
      <c r="F243" s="75">
        <f t="shared" ref="F243:F249" si="177">+E243+D243</f>
        <v>14695.9668</v>
      </c>
      <c r="G243" s="74">
        <f t="shared" ref="G243:G249" si="178">+F243*0.19</f>
        <v>2792.2336920000002</v>
      </c>
      <c r="H243" s="76">
        <f t="shared" ref="H243:H249" si="179">+G243+F243</f>
        <v>17488.200492</v>
      </c>
      <c r="I243" s="105"/>
      <c r="J243" s="106"/>
      <c r="K243" s="107"/>
      <c r="L243" s="80"/>
      <c r="M243" s="81">
        <f t="shared" si="159"/>
        <v>0</v>
      </c>
      <c r="N243" s="82"/>
      <c r="O243" s="83">
        <f t="shared" si="160"/>
        <v>0</v>
      </c>
      <c r="P243" s="83">
        <f t="shared" si="161"/>
        <v>0</v>
      </c>
      <c r="Q243" s="108"/>
      <c r="R243" s="80"/>
      <c r="S243" s="81">
        <f t="shared" si="162"/>
        <v>0</v>
      </c>
      <c r="T243" s="82"/>
      <c r="U243" s="83">
        <f t="shared" si="163"/>
        <v>0</v>
      </c>
      <c r="V243" s="83">
        <f t="shared" si="164"/>
        <v>0</v>
      </c>
      <c r="W243" s="109"/>
      <c r="X243" s="80"/>
      <c r="Y243" s="81">
        <f t="shared" si="165"/>
        <v>0</v>
      </c>
      <c r="Z243" s="82"/>
      <c r="AA243" s="83">
        <f t="shared" si="166"/>
        <v>0</v>
      </c>
      <c r="AB243" s="83">
        <f t="shared" si="167"/>
        <v>0</v>
      </c>
      <c r="AC243" s="109"/>
      <c r="AD243" s="85" t="e">
        <f t="shared" si="150"/>
        <v>#DIV/0!</v>
      </c>
      <c r="AE243" s="86"/>
      <c r="AF243" s="87"/>
      <c r="AG243" s="88"/>
      <c r="AH243" s="114"/>
      <c r="AI243" s="86"/>
      <c r="AJ243" s="87"/>
      <c r="AK243" s="88"/>
      <c r="AL243" s="114"/>
      <c r="AM243" s="86"/>
      <c r="AN243" s="87"/>
      <c r="AO243" s="90"/>
      <c r="AP243" s="91"/>
      <c r="AQ243" s="86"/>
      <c r="AR243" s="87"/>
      <c r="AS243" s="90"/>
      <c r="AT243" s="91"/>
      <c r="AU243" s="86"/>
      <c r="AV243" s="87"/>
      <c r="AW243" s="90"/>
      <c r="AX243" s="197"/>
      <c r="AY243" s="38"/>
      <c r="AZ243" s="92"/>
      <c r="BA243" s="29"/>
      <c r="BB243" s="99">
        <f t="shared" ref="BB243:BB249" si="180">+F243*1.09</f>
        <v>16018.603812000001</v>
      </c>
      <c r="BC243" s="93"/>
      <c r="BD243" s="93"/>
      <c r="BE243" s="93"/>
      <c r="BF243" s="93"/>
      <c r="BG243" s="93"/>
      <c r="BH243" s="93"/>
      <c r="BI243" s="93"/>
      <c r="BJ243" s="93"/>
      <c r="BK243" s="94">
        <f t="shared" si="151"/>
        <v>1</v>
      </c>
      <c r="BM243" s="95">
        <f t="shared" si="152"/>
        <v>16018.603812000001</v>
      </c>
      <c r="BN243" s="96">
        <f t="shared" si="153"/>
        <v>16018.603812000001</v>
      </c>
      <c r="BO243" s="248">
        <f t="shared" si="175"/>
        <v>16018.603812000001</v>
      </c>
      <c r="BP243" s="183">
        <f t="shared" si="154"/>
        <v>16018.603812000001</v>
      </c>
      <c r="BQ243" s="184">
        <f t="shared" si="155"/>
        <v>0</v>
      </c>
      <c r="BR243" s="232">
        <f t="shared" si="156"/>
        <v>0</v>
      </c>
      <c r="BS243" s="184"/>
      <c r="BT243" s="97"/>
      <c r="BU243" s="171">
        <f t="shared" si="168"/>
        <v>16018.603812000001</v>
      </c>
      <c r="BV243" s="175">
        <f t="shared" si="157"/>
        <v>3044</v>
      </c>
      <c r="BW243" s="176">
        <f t="shared" si="158"/>
        <v>19062.603812000001</v>
      </c>
    </row>
    <row r="244" spans="1:75" s="35" customFormat="1" ht="84.95" customHeight="1" x14ac:dyDescent="0.3">
      <c r="A244" s="214">
        <v>331</v>
      </c>
      <c r="B244" s="104" t="s">
        <v>751</v>
      </c>
      <c r="C244" s="217" t="s">
        <v>18</v>
      </c>
      <c r="D244" s="206">
        <v>164755</v>
      </c>
      <c r="E244" s="74">
        <f t="shared" si="176"/>
        <v>9259.2309999999998</v>
      </c>
      <c r="F244" s="75">
        <f t="shared" si="177"/>
        <v>174014.231</v>
      </c>
      <c r="G244" s="74">
        <f t="shared" si="178"/>
        <v>33062.703889999997</v>
      </c>
      <c r="H244" s="76">
        <f t="shared" si="179"/>
        <v>207076.93489</v>
      </c>
      <c r="I244" s="105"/>
      <c r="J244" s="106"/>
      <c r="K244" s="107"/>
      <c r="L244" s="80"/>
      <c r="M244" s="81">
        <f t="shared" si="159"/>
        <v>0</v>
      </c>
      <c r="N244" s="82"/>
      <c r="O244" s="83">
        <f t="shared" si="160"/>
        <v>0</v>
      </c>
      <c r="P244" s="83">
        <f t="shared" si="161"/>
        <v>0</v>
      </c>
      <c r="Q244" s="108"/>
      <c r="R244" s="80"/>
      <c r="S244" s="81">
        <f t="shared" si="162"/>
        <v>0</v>
      </c>
      <c r="T244" s="82"/>
      <c r="U244" s="83">
        <f t="shared" si="163"/>
        <v>0</v>
      </c>
      <c r="V244" s="83">
        <f t="shared" si="164"/>
        <v>0</v>
      </c>
      <c r="W244" s="109"/>
      <c r="X244" s="80"/>
      <c r="Y244" s="81">
        <f t="shared" si="165"/>
        <v>0</v>
      </c>
      <c r="Z244" s="82"/>
      <c r="AA244" s="83">
        <f t="shared" si="166"/>
        <v>0</v>
      </c>
      <c r="AB244" s="83">
        <f t="shared" si="167"/>
        <v>0</v>
      </c>
      <c r="AC244" s="109"/>
      <c r="AD244" s="85" t="e">
        <f t="shared" si="150"/>
        <v>#DIV/0!</v>
      </c>
      <c r="AE244" s="86"/>
      <c r="AF244" s="87"/>
      <c r="AG244" s="88"/>
      <c r="AH244" s="114"/>
      <c r="AI244" s="86"/>
      <c r="AJ244" s="87"/>
      <c r="AK244" s="88"/>
      <c r="AL244" s="114"/>
      <c r="AM244" s="86"/>
      <c r="AN244" s="87"/>
      <c r="AO244" s="90"/>
      <c r="AP244" s="91"/>
      <c r="AQ244" s="86"/>
      <c r="AR244" s="87"/>
      <c r="AS244" s="90"/>
      <c r="AT244" s="91"/>
      <c r="AU244" s="86"/>
      <c r="AV244" s="87"/>
      <c r="AW244" s="90"/>
      <c r="AX244" s="197"/>
      <c r="AY244" s="38"/>
      <c r="AZ244" s="92"/>
      <c r="BA244" s="29"/>
      <c r="BB244" s="99">
        <f t="shared" si="180"/>
        <v>189675.51179000002</v>
      </c>
      <c r="BC244" s="93"/>
      <c r="BD244" s="93"/>
      <c r="BE244" s="93"/>
      <c r="BF244" s="93"/>
      <c r="BG244" s="93"/>
      <c r="BH244" s="93"/>
      <c r="BI244" s="93"/>
      <c r="BJ244" s="93"/>
      <c r="BK244" s="94">
        <f t="shared" si="151"/>
        <v>1</v>
      </c>
      <c r="BM244" s="95">
        <f t="shared" si="152"/>
        <v>189675.51179000002</v>
      </c>
      <c r="BN244" s="96">
        <f t="shared" si="153"/>
        <v>189675.51179000002</v>
      </c>
      <c r="BO244" s="248">
        <f t="shared" si="175"/>
        <v>189675.51179000002</v>
      </c>
      <c r="BP244" s="183">
        <f t="shared" si="154"/>
        <v>189675.51179000002</v>
      </c>
      <c r="BQ244" s="184">
        <f t="shared" si="155"/>
        <v>0</v>
      </c>
      <c r="BR244" s="232">
        <f t="shared" si="156"/>
        <v>0</v>
      </c>
      <c r="BS244" s="184"/>
      <c r="BT244" s="97"/>
      <c r="BU244" s="171">
        <f t="shared" si="168"/>
        <v>189675.51179000002</v>
      </c>
      <c r="BV244" s="175">
        <f t="shared" si="157"/>
        <v>36038</v>
      </c>
      <c r="BW244" s="176">
        <f t="shared" si="158"/>
        <v>225713.51179000002</v>
      </c>
    </row>
    <row r="245" spans="1:75" s="35" customFormat="1" ht="84.95" customHeight="1" x14ac:dyDescent="0.3">
      <c r="A245" s="214">
        <v>334</v>
      </c>
      <c r="B245" s="104" t="s">
        <v>756</v>
      </c>
      <c r="C245" s="217" t="s">
        <v>18</v>
      </c>
      <c r="D245" s="206">
        <v>7648</v>
      </c>
      <c r="E245" s="74">
        <f t="shared" si="176"/>
        <v>429.81760000000003</v>
      </c>
      <c r="F245" s="75">
        <f t="shared" si="177"/>
        <v>8077.8176000000003</v>
      </c>
      <c r="G245" s="74">
        <f t="shared" si="178"/>
        <v>1534.7853440000001</v>
      </c>
      <c r="H245" s="76">
        <f t="shared" si="179"/>
        <v>9612.6029440000002</v>
      </c>
      <c r="I245" s="105"/>
      <c r="J245" s="106"/>
      <c r="K245" s="107"/>
      <c r="L245" s="80"/>
      <c r="M245" s="81">
        <f t="shared" si="159"/>
        <v>0</v>
      </c>
      <c r="N245" s="82"/>
      <c r="O245" s="83">
        <f t="shared" si="160"/>
        <v>0</v>
      </c>
      <c r="P245" s="83">
        <f t="shared" si="161"/>
        <v>0</v>
      </c>
      <c r="Q245" s="108"/>
      <c r="R245" s="80"/>
      <c r="S245" s="81">
        <f t="shared" si="162"/>
        <v>0</v>
      </c>
      <c r="T245" s="82"/>
      <c r="U245" s="83">
        <f t="shared" si="163"/>
        <v>0</v>
      </c>
      <c r="V245" s="83">
        <f t="shared" si="164"/>
        <v>0</v>
      </c>
      <c r="W245" s="109"/>
      <c r="X245" s="80"/>
      <c r="Y245" s="81">
        <f t="shared" si="165"/>
        <v>0</v>
      </c>
      <c r="Z245" s="82"/>
      <c r="AA245" s="83">
        <f t="shared" si="166"/>
        <v>0</v>
      </c>
      <c r="AB245" s="83">
        <f t="shared" si="167"/>
        <v>0</v>
      </c>
      <c r="AC245" s="109"/>
      <c r="AD245" s="85" t="e">
        <f t="shared" si="150"/>
        <v>#DIV/0!</v>
      </c>
      <c r="AE245" s="86"/>
      <c r="AF245" s="87"/>
      <c r="AG245" s="88"/>
      <c r="AH245" s="114"/>
      <c r="AI245" s="86"/>
      <c r="AJ245" s="87"/>
      <c r="AK245" s="88"/>
      <c r="AL245" s="114"/>
      <c r="AM245" s="86"/>
      <c r="AN245" s="87"/>
      <c r="AO245" s="90"/>
      <c r="AP245" s="91"/>
      <c r="AQ245" s="86"/>
      <c r="AR245" s="87"/>
      <c r="AS245" s="90"/>
      <c r="AT245" s="91"/>
      <c r="AU245" s="86"/>
      <c r="AV245" s="87"/>
      <c r="AW245" s="90"/>
      <c r="AX245" s="197"/>
      <c r="AY245" s="38"/>
      <c r="AZ245" s="92"/>
      <c r="BA245" s="29"/>
      <c r="BB245" s="99">
        <f t="shared" si="180"/>
        <v>8804.8211840000004</v>
      </c>
      <c r="BC245" s="93"/>
      <c r="BD245" s="93"/>
      <c r="BE245" s="93"/>
      <c r="BF245" s="93"/>
      <c r="BG245" s="93"/>
      <c r="BH245" s="93"/>
      <c r="BI245" s="93"/>
      <c r="BJ245" s="93"/>
      <c r="BK245" s="94">
        <f t="shared" si="151"/>
        <v>1</v>
      </c>
      <c r="BM245" s="95">
        <f t="shared" si="152"/>
        <v>8804.8211840000004</v>
      </c>
      <c r="BN245" s="96">
        <f t="shared" si="153"/>
        <v>8804.8211840000004</v>
      </c>
      <c r="BO245" s="248">
        <f t="shared" si="175"/>
        <v>8804.8211840000004</v>
      </c>
      <c r="BP245" s="183">
        <f t="shared" si="154"/>
        <v>8804.8211840000004</v>
      </c>
      <c r="BQ245" s="184">
        <f t="shared" si="155"/>
        <v>0</v>
      </c>
      <c r="BR245" s="232">
        <f t="shared" si="156"/>
        <v>0</v>
      </c>
      <c r="BS245" s="184"/>
      <c r="BT245" s="97"/>
      <c r="BU245" s="171">
        <f t="shared" si="168"/>
        <v>8804.8211840000004</v>
      </c>
      <c r="BV245" s="175">
        <f t="shared" si="157"/>
        <v>1673</v>
      </c>
      <c r="BW245" s="176">
        <f t="shared" si="158"/>
        <v>10477.821184</v>
      </c>
    </row>
    <row r="246" spans="1:75" s="35" customFormat="1" ht="84.95" customHeight="1" x14ac:dyDescent="0.3">
      <c r="A246" s="214">
        <v>336</v>
      </c>
      <c r="B246" s="104" t="s">
        <v>758</v>
      </c>
      <c r="C246" s="217" t="s">
        <v>18</v>
      </c>
      <c r="D246" s="206">
        <v>11726</v>
      </c>
      <c r="E246" s="74">
        <f t="shared" si="176"/>
        <v>659.00120000000004</v>
      </c>
      <c r="F246" s="75">
        <f t="shared" si="177"/>
        <v>12385.001200000001</v>
      </c>
      <c r="G246" s="74">
        <f t="shared" si="178"/>
        <v>2353.150228</v>
      </c>
      <c r="H246" s="76">
        <f t="shared" si="179"/>
        <v>14738.151428000001</v>
      </c>
      <c r="I246" s="105"/>
      <c r="J246" s="106"/>
      <c r="K246" s="107"/>
      <c r="L246" s="80"/>
      <c r="M246" s="81">
        <f t="shared" si="159"/>
        <v>0</v>
      </c>
      <c r="N246" s="82"/>
      <c r="O246" s="83">
        <f t="shared" si="160"/>
        <v>0</v>
      </c>
      <c r="P246" s="83">
        <f t="shared" si="161"/>
        <v>0</v>
      </c>
      <c r="Q246" s="108"/>
      <c r="R246" s="80"/>
      <c r="S246" s="81">
        <f t="shared" si="162"/>
        <v>0</v>
      </c>
      <c r="T246" s="82"/>
      <c r="U246" s="83">
        <f t="shared" si="163"/>
        <v>0</v>
      </c>
      <c r="V246" s="83">
        <f t="shared" si="164"/>
        <v>0</v>
      </c>
      <c r="W246" s="109"/>
      <c r="X246" s="80"/>
      <c r="Y246" s="81">
        <f t="shared" si="165"/>
        <v>0</v>
      </c>
      <c r="Z246" s="82"/>
      <c r="AA246" s="83">
        <f t="shared" si="166"/>
        <v>0</v>
      </c>
      <c r="AB246" s="83">
        <f t="shared" si="167"/>
        <v>0</v>
      </c>
      <c r="AC246" s="109"/>
      <c r="AD246" s="85" t="e">
        <f t="shared" si="150"/>
        <v>#DIV/0!</v>
      </c>
      <c r="AE246" s="86"/>
      <c r="AF246" s="87"/>
      <c r="AG246" s="88"/>
      <c r="AH246" s="114"/>
      <c r="AI246" s="86"/>
      <c r="AJ246" s="87"/>
      <c r="AK246" s="88"/>
      <c r="AL246" s="114"/>
      <c r="AM246" s="86"/>
      <c r="AN246" s="87"/>
      <c r="AO246" s="90"/>
      <c r="AP246" s="91"/>
      <c r="AQ246" s="86"/>
      <c r="AR246" s="87"/>
      <c r="AS246" s="90"/>
      <c r="AT246" s="91"/>
      <c r="AU246" s="86"/>
      <c r="AV246" s="87"/>
      <c r="AW246" s="90"/>
      <c r="AX246" s="197"/>
      <c r="AY246" s="38"/>
      <c r="AZ246" s="92"/>
      <c r="BA246" s="29"/>
      <c r="BB246" s="99">
        <f t="shared" si="180"/>
        <v>13499.651308000002</v>
      </c>
      <c r="BC246" s="93"/>
      <c r="BD246" s="93"/>
      <c r="BE246" s="93"/>
      <c r="BF246" s="93"/>
      <c r="BG246" s="93"/>
      <c r="BH246" s="93"/>
      <c r="BI246" s="93"/>
      <c r="BJ246" s="93"/>
      <c r="BK246" s="94">
        <f t="shared" si="151"/>
        <v>1</v>
      </c>
      <c r="BM246" s="95">
        <f t="shared" si="152"/>
        <v>13499.651308000002</v>
      </c>
      <c r="BN246" s="96">
        <f t="shared" si="153"/>
        <v>13499.651308000002</v>
      </c>
      <c r="BO246" s="248">
        <f t="shared" si="175"/>
        <v>13499.651308000002</v>
      </c>
      <c r="BP246" s="183">
        <f t="shared" si="154"/>
        <v>13499.651308000002</v>
      </c>
      <c r="BQ246" s="184">
        <f t="shared" si="155"/>
        <v>0</v>
      </c>
      <c r="BR246" s="232">
        <f t="shared" si="156"/>
        <v>0</v>
      </c>
      <c r="BS246" s="184"/>
      <c r="BT246" s="97"/>
      <c r="BU246" s="171">
        <f t="shared" si="168"/>
        <v>13499.651308000002</v>
      </c>
      <c r="BV246" s="175">
        <f t="shared" si="157"/>
        <v>2565</v>
      </c>
      <c r="BW246" s="176">
        <f t="shared" si="158"/>
        <v>16064.651308000002</v>
      </c>
    </row>
    <row r="247" spans="1:75" s="35" customFormat="1" ht="84.95" customHeight="1" x14ac:dyDescent="0.3">
      <c r="A247" s="214">
        <v>338</v>
      </c>
      <c r="B247" s="104" t="s">
        <v>761</v>
      </c>
      <c r="C247" s="217" t="s">
        <v>162</v>
      </c>
      <c r="D247" s="206">
        <v>15602</v>
      </c>
      <c r="E247" s="74">
        <f t="shared" si="176"/>
        <v>876.83240000000001</v>
      </c>
      <c r="F247" s="75">
        <f t="shared" si="177"/>
        <v>16478.832399999999</v>
      </c>
      <c r="G247" s="74">
        <f t="shared" si="178"/>
        <v>3130.9781560000001</v>
      </c>
      <c r="H247" s="76">
        <f t="shared" si="179"/>
        <v>19609.810556</v>
      </c>
      <c r="I247" s="105"/>
      <c r="J247" s="106"/>
      <c r="K247" s="107"/>
      <c r="L247" s="80"/>
      <c r="M247" s="81">
        <f t="shared" si="159"/>
        <v>0</v>
      </c>
      <c r="N247" s="82"/>
      <c r="O247" s="83">
        <f t="shared" si="160"/>
        <v>0</v>
      </c>
      <c r="P247" s="83">
        <f t="shared" si="161"/>
        <v>0</v>
      </c>
      <c r="Q247" s="108"/>
      <c r="R247" s="80"/>
      <c r="S247" s="81">
        <f t="shared" si="162"/>
        <v>0</v>
      </c>
      <c r="T247" s="82"/>
      <c r="U247" s="83">
        <f t="shared" si="163"/>
        <v>0</v>
      </c>
      <c r="V247" s="83">
        <f t="shared" si="164"/>
        <v>0</v>
      </c>
      <c r="W247" s="109"/>
      <c r="X247" s="80"/>
      <c r="Y247" s="81">
        <f t="shared" si="165"/>
        <v>0</v>
      </c>
      <c r="Z247" s="82"/>
      <c r="AA247" s="83">
        <f t="shared" si="166"/>
        <v>0</v>
      </c>
      <c r="AB247" s="83">
        <f t="shared" si="167"/>
        <v>0</v>
      </c>
      <c r="AC247" s="109"/>
      <c r="AD247" s="85" t="e">
        <f t="shared" si="150"/>
        <v>#DIV/0!</v>
      </c>
      <c r="AE247" s="86"/>
      <c r="AF247" s="87"/>
      <c r="AG247" s="88"/>
      <c r="AH247" s="114"/>
      <c r="AI247" s="86"/>
      <c r="AJ247" s="87"/>
      <c r="AK247" s="88"/>
      <c r="AL247" s="114"/>
      <c r="AM247" s="86"/>
      <c r="AN247" s="87"/>
      <c r="AO247" s="90"/>
      <c r="AP247" s="91"/>
      <c r="AQ247" s="86"/>
      <c r="AR247" s="87"/>
      <c r="AS247" s="90"/>
      <c r="AT247" s="91"/>
      <c r="AU247" s="86"/>
      <c r="AV247" s="87"/>
      <c r="AW247" s="90"/>
      <c r="AX247" s="197"/>
      <c r="AY247" s="38"/>
      <c r="AZ247" s="92"/>
      <c r="BA247" s="29"/>
      <c r="BB247" s="99">
        <f t="shared" si="180"/>
        <v>17961.927316000001</v>
      </c>
      <c r="BC247" s="93"/>
      <c r="BD247" s="93"/>
      <c r="BE247" s="93"/>
      <c r="BF247" s="93"/>
      <c r="BG247" s="93"/>
      <c r="BH247" s="93"/>
      <c r="BI247" s="93"/>
      <c r="BJ247" s="93"/>
      <c r="BK247" s="94">
        <f t="shared" si="151"/>
        <v>1</v>
      </c>
      <c r="BM247" s="95">
        <f t="shared" si="152"/>
        <v>17961.927316000001</v>
      </c>
      <c r="BN247" s="96">
        <f t="shared" si="153"/>
        <v>17961.927316000001</v>
      </c>
      <c r="BO247" s="248">
        <f t="shared" si="175"/>
        <v>17961.927316000001</v>
      </c>
      <c r="BP247" s="183">
        <f t="shared" si="154"/>
        <v>17961.927316000001</v>
      </c>
      <c r="BQ247" s="184">
        <f t="shared" si="155"/>
        <v>0</v>
      </c>
      <c r="BR247" s="232">
        <f t="shared" si="156"/>
        <v>0</v>
      </c>
      <c r="BS247" s="184"/>
      <c r="BT247" s="97"/>
      <c r="BU247" s="171">
        <f t="shared" si="168"/>
        <v>17961.927316000001</v>
      </c>
      <c r="BV247" s="175">
        <f t="shared" si="157"/>
        <v>3413</v>
      </c>
      <c r="BW247" s="176">
        <f t="shared" si="158"/>
        <v>21374.927316000001</v>
      </c>
    </row>
    <row r="248" spans="1:75" s="35" customFormat="1" ht="84.95" customHeight="1" x14ac:dyDescent="0.3">
      <c r="A248" s="214">
        <v>339</v>
      </c>
      <c r="B248" s="104" t="s">
        <v>1467</v>
      </c>
      <c r="C248" s="217" t="s">
        <v>18</v>
      </c>
      <c r="D248" s="206">
        <v>63319</v>
      </c>
      <c r="E248" s="74">
        <f t="shared" si="176"/>
        <v>3558.5277999999998</v>
      </c>
      <c r="F248" s="75">
        <f t="shared" si="177"/>
        <v>66877.527799999996</v>
      </c>
      <c r="G248" s="74">
        <f t="shared" si="178"/>
        <v>12706.730281999999</v>
      </c>
      <c r="H248" s="76">
        <f t="shared" si="179"/>
        <v>79584.258082</v>
      </c>
      <c r="I248" s="105"/>
      <c r="J248" s="106"/>
      <c r="K248" s="107"/>
      <c r="L248" s="80"/>
      <c r="M248" s="81">
        <f t="shared" si="159"/>
        <v>0</v>
      </c>
      <c r="N248" s="82"/>
      <c r="O248" s="83">
        <f t="shared" si="160"/>
        <v>0</v>
      </c>
      <c r="P248" s="83">
        <f t="shared" si="161"/>
        <v>0</v>
      </c>
      <c r="Q248" s="108"/>
      <c r="R248" s="80"/>
      <c r="S248" s="81">
        <f t="shared" si="162"/>
        <v>0</v>
      </c>
      <c r="T248" s="82"/>
      <c r="U248" s="83">
        <f t="shared" si="163"/>
        <v>0</v>
      </c>
      <c r="V248" s="83">
        <f t="shared" si="164"/>
        <v>0</v>
      </c>
      <c r="W248" s="109"/>
      <c r="X248" s="80"/>
      <c r="Y248" s="81">
        <f t="shared" si="165"/>
        <v>0</v>
      </c>
      <c r="Z248" s="82"/>
      <c r="AA248" s="83">
        <f t="shared" si="166"/>
        <v>0</v>
      </c>
      <c r="AB248" s="83">
        <f t="shared" si="167"/>
        <v>0</v>
      </c>
      <c r="AC248" s="109"/>
      <c r="AD248" s="85" t="e">
        <f t="shared" si="150"/>
        <v>#DIV/0!</v>
      </c>
      <c r="AE248" s="86"/>
      <c r="AF248" s="87"/>
      <c r="AG248" s="88"/>
      <c r="AH248" s="114"/>
      <c r="AI248" s="86"/>
      <c r="AJ248" s="87"/>
      <c r="AK248" s="88"/>
      <c r="AL248" s="114"/>
      <c r="AM248" s="86"/>
      <c r="AN248" s="87"/>
      <c r="AO248" s="90"/>
      <c r="AP248" s="91"/>
      <c r="AQ248" s="86"/>
      <c r="AR248" s="87"/>
      <c r="AS248" s="90"/>
      <c r="AT248" s="91"/>
      <c r="AU248" s="86"/>
      <c r="AV248" s="87"/>
      <c r="AW248" s="90"/>
      <c r="AX248" s="197"/>
      <c r="AY248" s="38"/>
      <c r="AZ248" s="92"/>
      <c r="BA248" s="29"/>
      <c r="BB248" s="99">
        <f t="shared" si="180"/>
        <v>72896.505302000005</v>
      </c>
      <c r="BC248" s="93"/>
      <c r="BD248" s="93"/>
      <c r="BE248" s="93"/>
      <c r="BF248" s="93"/>
      <c r="BG248" s="93"/>
      <c r="BH248" s="93"/>
      <c r="BI248" s="93"/>
      <c r="BJ248" s="93"/>
      <c r="BK248" s="94">
        <f t="shared" si="151"/>
        <v>1</v>
      </c>
      <c r="BM248" s="95">
        <f t="shared" si="152"/>
        <v>72896.505302000005</v>
      </c>
      <c r="BN248" s="96">
        <f t="shared" si="153"/>
        <v>72896.505302000005</v>
      </c>
      <c r="BO248" s="248">
        <f t="shared" si="175"/>
        <v>72896.505302000005</v>
      </c>
      <c r="BP248" s="183">
        <f t="shared" si="154"/>
        <v>72896.505302000005</v>
      </c>
      <c r="BQ248" s="184">
        <f t="shared" si="155"/>
        <v>0</v>
      </c>
      <c r="BR248" s="232">
        <f t="shared" si="156"/>
        <v>0</v>
      </c>
      <c r="BS248" s="184"/>
      <c r="BT248" s="97"/>
      <c r="BU248" s="171">
        <f t="shared" si="168"/>
        <v>72896.505302000005</v>
      </c>
      <c r="BV248" s="175">
        <f t="shared" si="157"/>
        <v>13850</v>
      </c>
      <c r="BW248" s="176">
        <f t="shared" si="158"/>
        <v>86746.505302000005</v>
      </c>
    </row>
    <row r="249" spans="1:75" s="35" customFormat="1" ht="84.95" customHeight="1" x14ac:dyDescent="0.3">
      <c r="A249" s="214">
        <v>340</v>
      </c>
      <c r="B249" s="104" t="s">
        <v>762</v>
      </c>
      <c r="C249" s="217" t="s">
        <v>18</v>
      </c>
      <c r="D249" s="206">
        <v>40187</v>
      </c>
      <c r="E249" s="74">
        <f t="shared" si="176"/>
        <v>2258.5093999999999</v>
      </c>
      <c r="F249" s="75">
        <f t="shared" si="177"/>
        <v>42445.509400000003</v>
      </c>
      <c r="G249" s="74">
        <f t="shared" si="178"/>
        <v>8064.6467860000002</v>
      </c>
      <c r="H249" s="76">
        <f t="shared" si="179"/>
        <v>50510.156186</v>
      </c>
      <c r="I249" s="105"/>
      <c r="J249" s="106"/>
      <c r="K249" s="107"/>
      <c r="L249" s="80"/>
      <c r="M249" s="81">
        <f t="shared" si="159"/>
        <v>0</v>
      </c>
      <c r="N249" s="82"/>
      <c r="O249" s="83">
        <f t="shared" si="160"/>
        <v>0</v>
      </c>
      <c r="P249" s="83">
        <f t="shared" si="161"/>
        <v>0</v>
      </c>
      <c r="Q249" s="108"/>
      <c r="R249" s="80"/>
      <c r="S249" s="81">
        <f t="shared" si="162"/>
        <v>0</v>
      </c>
      <c r="T249" s="82"/>
      <c r="U249" s="83">
        <f t="shared" si="163"/>
        <v>0</v>
      </c>
      <c r="V249" s="83">
        <f t="shared" si="164"/>
        <v>0</v>
      </c>
      <c r="W249" s="109"/>
      <c r="X249" s="80"/>
      <c r="Y249" s="81">
        <f t="shared" si="165"/>
        <v>0</v>
      </c>
      <c r="Z249" s="82"/>
      <c r="AA249" s="83">
        <f t="shared" si="166"/>
        <v>0</v>
      </c>
      <c r="AB249" s="83">
        <f t="shared" si="167"/>
        <v>0</v>
      </c>
      <c r="AC249" s="109"/>
      <c r="AD249" s="85" t="e">
        <f t="shared" si="150"/>
        <v>#DIV/0!</v>
      </c>
      <c r="AE249" s="86"/>
      <c r="AF249" s="87"/>
      <c r="AG249" s="88"/>
      <c r="AH249" s="114"/>
      <c r="AI249" s="86"/>
      <c r="AJ249" s="87"/>
      <c r="AK249" s="88"/>
      <c r="AL249" s="114"/>
      <c r="AM249" s="86"/>
      <c r="AN249" s="87"/>
      <c r="AO249" s="90"/>
      <c r="AP249" s="91"/>
      <c r="AQ249" s="86"/>
      <c r="AR249" s="87"/>
      <c r="AS249" s="90"/>
      <c r="AT249" s="91"/>
      <c r="AU249" s="86"/>
      <c r="AV249" s="87"/>
      <c r="AW249" s="90"/>
      <c r="AX249" s="197"/>
      <c r="AY249" s="38"/>
      <c r="AZ249" s="92"/>
      <c r="BA249" s="29"/>
      <c r="BB249" s="99">
        <f t="shared" si="180"/>
        <v>46265.605246000006</v>
      </c>
      <c r="BC249" s="93"/>
      <c r="BD249" s="93"/>
      <c r="BE249" s="93"/>
      <c r="BF249" s="93"/>
      <c r="BG249" s="93"/>
      <c r="BH249" s="93"/>
      <c r="BI249" s="93"/>
      <c r="BJ249" s="93"/>
      <c r="BK249" s="94">
        <f t="shared" si="151"/>
        <v>1</v>
      </c>
      <c r="BM249" s="95">
        <f t="shared" si="152"/>
        <v>46265.605246000006</v>
      </c>
      <c r="BN249" s="96">
        <f t="shared" si="153"/>
        <v>46265.605246000006</v>
      </c>
      <c r="BO249" s="248">
        <f t="shared" si="175"/>
        <v>46265.605246000006</v>
      </c>
      <c r="BP249" s="183">
        <f t="shared" si="154"/>
        <v>46265.605246000006</v>
      </c>
      <c r="BQ249" s="184">
        <f t="shared" si="155"/>
        <v>0</v>
      </c>
      <c r="BR249" s="232">
        <f t="shared" si="156"/>
        <v>0</v>
      </c>
      <c r="BS249" s="184"/>
      <c r="BT249" s="97"/>
      <c r="BU249" s="171">
        <f t="shared" si="168"/>
        <v>46265.605246000006</v>
      </c>
      <c r="BV249" s="175">
        <f t="shared" si="157"/>
        <v>8790</v>
      </c>
      <c r="BW249" s="176">
        <f t="shared" si="158"/>
        <v>55055.605246000006</v>
      </c>
    </row>
    <row r="250" spans="1:75" s="35" customFormat="1" ht="84.95" customHeight="1" x14ac:dyDescent="0.3">
      <c r="A250" s="214">
        <v>341</v>
      </c>
      <c r="B250" s="104" t="s">
        <v>763</v>
      </c>
      <c r="C250" s="217" t="s">
        <v>18</v>
      </c>
      <c r="D250" s="206"/>
      <c r="E250" s="74"/>
      <c r="F250" s="75"/>
      <c r="G250" s="74"/>
      <c r="H250" s="76"/>
      <c r="I250" s="105"/>
      <c r="J250" s="106"/>
      <c r="K250" s="107"/>
      <c r="L250" s="80"/>
      <c r="M250" s="81">
        <f t="shared" si="159"/>
        <v>0</v>
      </c>
      <c r="N250" s="82"/>
      <c r="O250" s="83">
        <f t="shared" si="160"/>
        <v>0</v>
      </c>
      <c r="P250" s="83">
        <f t="shared" si="161"/>
        <v>0</v>
      </c>
      <c r="Q250" s="108"/>
      <c r="R250" s="80"/>
      <c r="S250" s="81">
        <f t="shared" si="162"/>
        <v>0</v>
      </c>
      <c r="T250" s="82"/>
      <c r="U250" s="83">
        <f t="shared" si="163"/>
        <v>0</v>
      </c>
      <c r="V250" s="83">
        <f t="shared" si="164"/>
        <v>0</v>
      </c>
      <c r="W250" s="109"/>
      <c r="X250" s="80"/>
      <c r="Y250" s="81">
        <f t="shared" si="165"/>
        <v>0</v>
      </c>
      <c r="Z250" s="82"/>
      <c r="AA250" s="83">
        <f t="shared" si="166"/>
        <v>0</v>
      </c>
      <c r="AB250" s="83">
        <f t="shared" si="167"/>
        <v>0</v>
      </c>
      <c r="AC250" s="109"/>
      <c r="AD250" s="85" t="e">
        <f t="shared" si="150"/>
        <v>#DIV/0!</v>
      </c>
      <c r="AE250" s="86"/>
      <c r="AF250" s="87"/>
      <c r="AG250" s="88"/>
      <c r="AH250" s="114"/>
      <c r="AI250" s="86"/>
      <c r="AJ250" s="87"/>
      <c r="AK250" s="88"/>
      <c r="AL250" s="114"/>
      <c r="AM250" s="86">
        <v>201596</v>
      </c>
      <c r="AN250" s="87">
        <f>+AM250*0.19</f>
        <v>38303.24</v>
      </c>
      <c r="AO250" s="90">
        <f>+AN250+AM250</f>
        <v>239899.24</v>
      </c>
      <c r="AP250" s="91" t="s">
        <v>764</v>
      </c>
      <c r="AQ250" s="86"/>
      <c r="AR250" s="87"/>
      <c r="AS250" s="90"/>
      <c r="AT250" s="91"/>
      <c r="AU250" s="86"/>
      <c r="AV250" s="87"/>
      <c r="AW250" s="90"/>
      <c r="AX250" s="197"/>
      <c r="AY250" s="38"/>
      <c r="AZ250" s="92"/>
      <c r="BA250" s="29"/>
      <c r="BB250" s="99"/>
      <c r="BC250" s="93"/>
      <c r="BD250" s="93"/>
      <c r="BE250" s="93"/>
      <c r="BF250" s="93"/>
      <c r="BG250" s="93"/>
      <c r="BH250" s="93">
        <f>+AM250</f>
        <v>201596</v>
      </c>
      <c r="BI250" s="93"/>
      <c r="BJ250" s="93"/>
      <c r="BK250" s="94">
        <f t="shared" si="151"/>
        <v>1</v>
      </c>
      <c r="BM250" s="95">
        <f t="shared" si="152"/>
        <v>201596</v>
      </c>
      <c r="BN250" s="96">
        <f t="shared" si="153"/>
        <v>201596</v>
      </c>
      <c r="BO250" s="248">
        <f t="shared" si="175"/>
        <v>201596</v>
      </c>
      <c r="BP250" s="183">
        <f t="shared" si="154"/>
        <v>201596</v>
      </c>
      <c r="BQ250" s="184">
        <f t="shared" si="155"/>
        <v>0</v>
      </c>
      <c r="BR250" s="232">
        <f t="shared" si="156"/>
        <v>0</v>
      </c>
      <c r="BS250" s="184"/>
      <c r="BT250" s="97"/>
      <c r="BU250" s="171">
        <f t="shared" si="168"/>
        <v>201596</v>
      </c>
      <c r="BV250" s="175">
        <f t="shared" si="157"/>
        <v>38303</v>
      </c>
      <c r="BW250" s="176">
        <f t="shared" si="158"/>
        <v>239899</v>
      </c>
    </row>
    <row r="251" spans="1:75" s="35" customFormat="1" ht="84.95" customHeight="1" x14ac:dyDescent="0.3">
      <c r="A251" s="214">
        <v>342</v>
      </c>
      <c r="B251" s="104" t="s">
        <v>765</v>
      </c>
      <c r="C251" s="217" t="s">
        <v>18</v>
      </c>
      <c r="D251" s="206">
        <v>1059053</v>
      </c>
      <c r="E251" s="74">
        <f>+D251*0.0562</f>
        <v>59518.778599999998</v>
      </c>
      <c r="F251" s="75">
        <f>+E251+D251</f>
        <v>1118571.7786000001</v>
      </c>
      <c r="G251" s="74">
        <f>+F251*0.19</f>
        <v>212528.63793400003</v>
      </c>
      <c r="H251" s="76">
        <f>+G251+F251</f>
        <v>1331100.4165340001</v>
      </c>
      <c r="I251" s="105"/>
      <c r="J251" s="106"/>
      <c r="K251" s="107"/>
      <c r="L251" s="80"/>
      <c r="M251" s="81">
        <f t="shared" si="159"/>
        <v>0</v>
      </c>
      <c r="N251" s="82"/>
      <c r="O251" s="83">
        <f t="shared" si="160"/>
        <v>0</v>
      </c>
      <c r="P251" s="83">
        <f t="shared" si="161"/>
        <v>0</v>
      </c>
      <c r="Q251" s="108"/>
      <c r="R251" s="80"/>
      <c r="S251" s="81">
        <f t="shared" si="162"/>
        <v>0</v>
      </c>
      <c r="T251" s="82"/>
      <c r="U251" s="83">
        <f t="shared" si="163"/>
        <v>0</v>
      </c>
      <c r="V251" s="83">
        <f t="shared" si="164"/>
        <v>0</v>
      </c>
      <c r="W251" s="109"/>
      <c r="X251" s="80"/>
      <c r="Y251" s="81">
        <f t="shared" si="165"/>
        <v>0</v>
      </c>
      <c r="Z251" s="82"/>
      <c r="AA251" s="83">
        <f t="shared" si="166"/>
        <v>0</v>
      </c>
      <c r="AB251" s="83">
        <f t="shared" si="167"/>
        <v>0</v>
      </c>
      <c r="AC251" s="109"/>
      <c r="AD251" s="85" t="e">
        <f t="shared" si="150"/>
        <v>#DIV/0!</v>
      </c>
      <c r="AE251" s="86"/>
      <c r="AF251" s="87"/>
      <c r="AG251" s="88"/>
      <c r="AH251" s="114"/>
      <c r="AI251" s="86"/>
      <c r="AJ251" s="87"/>
      <c r="AK251" s="88"/>
      <c r="AL251" s="114"/>
      <c r="AM251" s="86"/>
      <c r="AN251" s="87"/>
      <c r="AO251" s="90"/>
      <c r="AP251" s="91"/>
      <c r="AQ251" s="86"/>
      <c r="AR251" s="87"/>
      <c r="AS251" s="90"/>
      <c r="AT251" s="91"/>
      <c r="AU251" s="86"/>
      <c r="AV251" s="87"/>
      <c r="AW251" s="90"/>
      <c r="AX251" s="197"/>
      <c r="AY251" s="38"/>
      <c r="AZ251" s="92"/>
      <c r="BA251" s="29"/>
      <c r="BB251" s="99">
        <f>+F251*1.09</f>
        <v>1219243.2386740001</v>
      </c>
      <c r="BC251" s="93"/>
      <c r="BD251" s="93"/>
      <c r="BE251" s="93"/>
      <c r="BF251" s="93"/>
      <c r="BG251" s="93"/>
      <c r="BH251" s="93"/>
      <c r="BI251" s="93"/>
      <c r="BJ251" s="93"/>
      <c r="BK251" s="94">
        <f t="shared" si="151"/>
        <v>1</v>
      </c>
      <c r="BM251" s="95">
        <f t="shared" si="152"/>
        <v>1219243.2386740001</v>
      </c>
      <c r="BN251" s="96">
        <f t="shared" si="153"/>
        <v>1219243.2386740001</v>
      </c>
      <c r="BO251" s="248">
        <f t="shared" si="175"/>
        <v>1219243.2386740001</v>
      </c>
      <c r="BP251" s="183">
        <f t="shared" si="154"/>
        <v>1219243.2386740001</v>
      </c>
      <c r="BQ251" s="184">
        <f t="shared" si="155"/>
        <v>0</v>
      </c>
      <c r="BR251" s="232">
        <f t="shared" si="156"/>
        <v>0</v>
      </c>
      <c r="BS251" s="184"/>
      <c r="BT251" s="97"/>
      <c r="BU251" s="171">
        <f t="shared" si="168"/>
        <v>1219243.2386740001</v>
      </c>
      <c r="BV251" s="175">
        <f t="shared" si="157"/>
        <v>231656</v>
      </c>
      <c r="BW251" s="176">
        <f t="shared" si="158"/>
        <v>1450899.2386740001</v>
      </c>
    </row>
    <row r="252" spans="1:75" s="35" customFormat="1" ht="84.95" customHeight="1" x14ac:dyDescent="0.3">
      <c r="A252" s="214">
        <v>343</v>
      </c>
      <c r="B252" s="104" t="s">
        <v>766</v>
      </c>
      <c r="C252" s="217" t="s">
        <v>359</v>
      </c>
      <c r="D252" s="206">
        <v>177770</v>
      </c>
      <c r="E252" s="74">
        <f>+D252*0.0562</f>
        <v>9990.6740000000009</v>
      </c>
      <c r="F252" s="75">
        <f>+E252+D252</f>
        <v>187760.674</v>
      </c>
      <c r="G252" s="74">
        <f>+F252*0.19</f>
        <v>35674.528059999997</v>
      </c>
      <c r="H252" s="76">
        <f>+G252+F252</f>
        <v>223435.20205999998</v>
      </c>
      <c r="I252" s="105"/>
      <c r="J252" s="106"/>
      <c r="K252" s="107"/>
      <c r="L252" s="80"/>
      <c r="M252" s="81">
        <f t="shared" si="159"/>
        <v>0</v>
      </c>
      <c r="N252" s="82"/>
      <c r="O252" s="83">
        <f t="shared" si="160"/>
        <v>0</v>
      </c>
      <c r="P252" s="83">
        <f t="shared" si="161"/>
        <v>0</v>
      </c>
      <c r="Q252" s="108"/>
      <c r="R252" s="80"/>
      <c r="S252" s="81">
        <f t="shared" si="162"/>
        <v>0</v>
      </c>
      <c r="T252" s="82"/>
      <c r="U252" s="83">
        <f t="shared" si="163"/>
        <v>0</v>
      </c>
      <c r="V252" s="83">
        <f t="shared" si="164"/>
        <v>0</v>
      </c>
      <c r="W252" s="109"/>
      <c r="X252" s="80"/>
      <c r="Y252" s="81">
        <f t="shared" si="165"/>
        <v>0</v>
      </c>
      <c r="Z252" s="82"/>
      <c r="AA252" s="83">
        <f t="shared" si="166"/>
        <v>0</v>
      </c>
      <c r="AB252" s="83">
        <f t="shared" si="167"/>
        <v>0</v>
      </c>
      <c r="AC252" s="109"/>
      <c r="AD252" s="85" t="e">
        <f t="shared" si="150"/>
        <v>#DIV/0!</v>
      </c>
      <c r="AE252" s="86"/>
      <c r="AF252" s="87"/>
      <c r="AG252" s="88"/>
      <c r="AH252" s="114"/>
      <c r="AI252" s="86"/>
      <c r="AJ252" s="87"/>
      <c r="AK252" s="88"/>
      <c r="AL252" s="114"/>
      <c r="AM252" s="86"/>
      <c r="AN252" s="87"/>
      <c r="AO252" s="90"/>
      <c r="AP252" s="91"/>
      <c r="AQ252" s="86"/>
      <c r="AR252" s="87"/>
      <c r="AS252" s="90"/>
      <c r="AT252" s="91"/>
      <c r="AU252" s="86"/>
      <c r="AV252" s="87"/>
      <c r="AW252" s="90"/>
      <c r="AX252" s="197"/>
      <c r="AY252" s="38"/>
      <c r="AZ252" s="92"/>
      <c r="BA252" s="29"/>
      <c r="BB252" s="99">
        <f>+F252*1.09</f>
        <v>204659.13466000001</v>
      </c>
      <c r="BC252" s="93"/>
      <c r="BD252" s="93"/>
      <c r="BE252" s="93"/>
      <c r="BF252" s="93"/>
      <c r="BG252" s="93"/>
      <c r="BH252" s="93"/>
      <c r="BI252" s="93"/>
      <c r="BJ252" s="93"/>
      <c r="BK252" s="94">
        <f t="shared" si="151"/>
        <v>1</v>
      </c>
      <c r="BM252" s="95">
        <f t="shared" si="152"/>
        <v>204659.13466000001</v>
      </c>
      <c r="BN252" s="96">
        <f t="shared" si="153"/>
        <v>204659.13466000001</v>
      </c>
      <c r="BO252" s="248">
        <f t="shared" si="175"/>
        <v>204659.13466000001</v>
      </c>
      <c r="BP252" s="183">
        <f t="shared" si="154"/>
        <v>204659.13466000001</v>
      </c>
      <c r="BQ252" s="184">
        <f t="shared" si="155"/>
        <v>0</v>
      </c>
      <c r="BR252" s="232">
        <f t="shared" si="156"/>
        <v>0</v>
      </c>
      <c r="BS252" s="184"/>
      <c r="BT252" s="97"/>
      <c r="BU252" s="171">
        <f t="shared" si="168"/>
        <v>204659.13466000001</v>
      </c>
      <c r="BV252" s="175">
        <f t="shared" si="157"/>
        <v>38885</v>
      </c>
      <c r="BW252" s="176">
        <f t="shared" si="158"/>
        <v>243544.13466000001</v>
      </c>
    </row>
    <row r="253" spans="1:75" s="35" customFormat="1" ht="84.95" customHeight="1" x14ac:dyDescent="0.3">
      <c r="A253" s="214">
        <v>344</v>
      </c>
      <c r="B253" s="104" t="s">
        <v>767</v>
      </c>
      <c r="C253" s="217" t="s">
        <v>18</v>
      </c>
      <c r="D253" s="206"/>
      <c r="E253" s="74"/>
      <c r="F253" s="75"/>
      <c r="G253" s="74"/>
      <c r="H253" s="76"/>
      <c r="I253" s="105"/>
      <c r="J253" s="106"/>
      <c r="K253" s="107"/>
      <c r="L253" s="80"/>
      <c r="M253" s="81">
        <f t="shared" si="159"/>
        <v>0</v>
      </c>
      <c r="N253" s="82"/>
      <c r="O253" s="83">
        <f t="shared" si="160"/>
        <v>0</v>
      </c>
      <c r="P253" s="83">
        <f t="shared" si="161"/>
        <v>0</v>
      </c>
      <c r="Q253" s="108"/>
      <c r="R253" s="80"/>
      <c r="S253" s="81">
        <f t="shared" si="162"/>
        <v>0</v>
      </c>
      <c r="T253" s="82"/>
      <c r="U253" s="83">
        <f t="shared" si="163"/>
        <v>0</v>
      </c>
      <c r="V253" s="83">
        <f t="shared" si="164"/>
        <v>0</v>
      </c>
      <c r="W253" s="109"/>
      <c r="X253" s="80"/>
      <c r="Y253" s="81">
        <f t="shared" si="165"/>
        <v>0</v>
      </c>
      <c r="Z253" s="82"/>
      <c r="AA253" s="83">
        <f t="shared" si="166"/>
        <v>0</v>
      </c>
      <c r="AB253" s="83">
        <f t="shared" si="167"/>
        <v>0</v>
      </c>
      <c r="AC253" s="109"/>
      <c r="AD253" s="85" t="e">
        <f t="shared" si="150"/>
        <v>#DIV/0!</v>
      </c>
      <c r="AE253" s="113">
        <v>18267.41</v>
      </c>
      <c r="AF253" s="111">
        <v>3470.8078999999998</v>
      </c>
      <c r="AG253" s="115">
        <v>21738.2179</v>
      </c>
      <c r="AH253" s="121" t="s">
        <v>768</v>
      </c>
      <c r="AI253" s="86"/>
      <c r="AJ253" s="87"/>
      <c r="AK253" s="88"/>
      <c r="AL253" s="114"/>
      <c r="AM253" s="86">
        <v>14202.000000000002</v>
      </c>
      <c r="AN253" s="87">
        <f>+AM253*0.19</f>
        <v>2698.3800000000006</v>
      </c>
      <c r="AO253" s="90">
        <f>+AN253+AM253</f>
        <v>16900.38</v>
      </c>
      <c r="AP253" s="91" t="s">
        <v>769</v>
      </c>
      <c r="AQ253" s="86"/>
      <c r="AR253" s="87"/>
      <c r="AS253" s="90"/>
      <c r="AT253" s="91"/>
      <c r="AU253" s="86"/>
      <c r="AV253" s="87"/>
      <c r="AW253" s="90"/>
      <c r="AX253" s="197"/>
      <c r="AY253" s="38"/>
      <c r="AZ253" s="92"/>
      <c r="BA253" s="29"/>
      <c r="BB253" s="99"/>
      <c r="BC253" s="93"/>
      <c r="BD253" s="93"/>
      <c r="BE253" s="93"/>
      <c r="BF253" s="93">
        <f>+AE253</f>
        <v>18267.41</v>
      </c>
      <c r="BG253" s="93"/>
      <c r="BH253" s="93">
        <f>+AM253</f>
        <v>14202.000000000002</v>
      </c>
      <c r="BI253" s="93"/>
      <c r="BJ253" s="93"/>
      <c r="BK253" s="94">
        <f t="shared" si="151"/>
        <v>2</v>
      </c>
      <c r="BM253" s="95">
        <f t="shared" si="152"/>
        <v>16234.705000000002</v>
      </c>
      <c r="BN253" s="96">
        <f t="shared" si="153"/>
        <v>18267.41</v>
      </c>
      <c r="BO253" s="248">
        <f>(SUM(BB253:BJ253)-BN253)/(BK253-1)</f>
        <v>14202.000000000004</v>
      </c>
      <c r="BP253" s="183">
        <f t="shared" si="154"/>
        <v>16106.947470579273</v>
      </c>
      <c r="BQ253" s="184">
        <f t="shared" si="155"/>
        <v>2874.6789793035878</v>
      </c>
      <c r="BR253" s="232">
        <f t="shared" si="156"/>
        <v>0.17706998552197822</v>
      </c>
      <c r="BS253" s="184"/>
      <c r="BT253" s="97"/>
      <c r="BU253" s="171">
        <f t="shared" si="168"/>
        <v>14202.000000000004</v>
      </c>
      <c r="BV253" s="175">
        <f t="shared" si="157"/>
        <v>2698</v>
      </c>
      <c r="BW253" s="176">
        <f t="shared" si="158"/>
        <v>16900.000000000004</v>
      </c>
    </row>
    <row r="254" spans="1:75" s="35" customFormat="1" ht="84.95" customHeight="1" x14ac:dyDescent="0.3">
      <c r="A254" s="214">
        <v>345</v>
      </c>
      <c r="B254" s="104" t="s">
        <v>770</v>
      </c>
      <c r="C254" s="217" t="s">
        <v>18</v>
      </c>
      <c r="D254" s="206">
        <v>25046</v>
      </c>
      <c r="E254" s="74">
        <f>+D254*0.0562</f>
        <v>1407.5852</v>
      </c>
      <c r="F254" s="75">
        <f>+E254+D254</f>
        <v>26453.585200000001</v>
      </c>
      <c r="G254" s="74">
        <f>+F254*0.19</f>
        <v>5026.1811880000005</v>
      </c>
      <c r="H254" s="76">
        <f>+G254+F254</f>
        <v>31479.766388000004</v>
      </c>
      <c r="I254" s="105"/>
      <c r="J254" s="106"/>
      <c r="K254" s="107"/>
      <c r="L254" s="80"/>
      <c r="M254" s="81">
        <f t="shared" si="159"/>
        <v>0</v>
      </c>
      <c r="N254" s="82"/>
      <c r="O254" s="83">
        <f t="shared" si="160"/>
        <v>0</v>
      </c>
      <c r="P254" s="83">
        <f t="shared" si="161"/>
        <v>0</v>
      </c>
      <c r="Q254" s="108"/>
      <c r="R254" s="80"/>
      <c r="S254" s="81">
        <f t="shared" si="162"/>
        <v>0</v>
      </c>
      <c r="T254" s="82"/>
      <c r="U254" s="83">
        <f t="shared" si="163"/>
        <v>0</v>
      </c>
      <c r="V254" s="83">
        <f t="shared" si="164"/>
        <v>0</v>
      </c>
      <c r="W254" s="109"/>
      <c r="X254" s="80"/>
      <c r="Y254" s="81">
        <f t="shared" si="165"/>
        <v>0</v>
      </c>
      <c r="Z254" s="82"/>
      <c r="AA254" s="83">
        <f t="shared" si="166"/>
        <v>0</v>
      </c>
      <c r="AB254" s="83">
        <f t="shared" si="167"/>
        <v>0</v>
      </c>
      <c r="AC254" s="109"/>
      <c r="AD254" s="85" t="e">
        <f t="shared" si="150"/>
        <v>#DIV/0!</v>
      </c>
      <c r="AE254" s="86"/>
      <c r="AF254" s="87"/>
      <c r="AG254" s="88"/>
      <c r="AH254" s="114"/>
      <c r="AI254" s="86"/>
      <c r="AJ254" s="87"/>
      <c r="AK254" s="88"/>
      <c r="AL254" s="114"/>
      <c r="AM254" s="86"/>
      <c r="AN254" s="87"/>
      <c r="AO254" s="90"/>
      <c r="AP254" s="91"/>
      <c r="AQ254" s="86"/>
      <c r="AR254" s="87"/>
      <c r="AS254" s="90"/>
      <c r="AT254" s="91"/>
      <c r="AU254" s="86"/>
      <c r="AV254" s="87"/>
      <c r="AW254" s="90"/>
      <c r="AX254" s="197"/>
      <c r="AY254" s="38"/>
      <c r="AZ254" s="92"/>
      <c r="BA254" s="29"/>
      <c r="BB254" s="99">
        <f>+F254*1.09</f>
        <v>28834.407868000002</v>
      </c>
      <c r="BC254" s="93"/>
      <c r="BD254" s="93"/>
      <c r="BE254" s="93"/>
      <c r="BF254" s="93"/>
      <c r="BG254" s="93"/>
      <c r="BH254" s="93"/>
      <c r="BI254" s="93"/>
      <c r="BJ254" s="93"/>
      <c r="BK254" s="94">
        <f t="shared" si="151"/>
        <v>1</v>
      </c>
      <c r="BM254" s="95">
        <f t="shared" si="152"/>
        <v>28834.407868000002</v>
      </c>
      <c r="BN254" s="96">
        <f t="shared" si="153"/>
        <v>28834.407868000002</v>
      </c>
      <c r="BO254" s="248">
        <f>+BM254</f>
        <v>28834.407868000002</v>
      </c>
      <c r="BP254" s="183">
        <f t="shared" si="154"/>
        <v>28834.407868000002</v>
      </c>
      <c r="BQ254" s="184">
        <f t="shared" si="155"/>
        <v>0</v>
      </c>
      <c r="BR254" s="232">
        <f t="shared" si="156"/>
        <v>0</v>
      </c>
      <c r="BS254" s="184"/>
      <c r="BT254" s="97"/>
      <c r="BU254" s="171">
        <f t="shared" si="168"/>
        <v>28834.407868000002</v>
      </c>
      <c r="BV254" s="175">
        <f t="shared" si="157"/>
        <v>5479</v>
      </c>
      <c r="BW254" s="176">
        <f t="shared" si="158"/>
        <v>34313.407868000002</v>
      </c>
    </row>
    <row r="255" spans="1:75" s="35" customFormat="1" ht="84.95" customHeight="1" x14ac:dyDescent="0.3">
      <c r="A255" s="214">
        <v>346</v>
      </c>
      <c r="B255" s="104" t="s">
        <v>771</v>
      </c>
      <c r="C255" s="217" t="s">
        <v>18</v>
      </c>
      <c r="D255" s="206"/>
      <c r="E255" s="74"/>
      <c r="F255" s="75"/>
      <c r="G255" s="74"/>
      <c r="H255" s="76"/>
      <c r="I255" s="105"/>
      <c r="J255" s="106"/>
      <c r="K255" s="107"/>
      <c r="L255" s="80"/>
      <c r="M255" s="81">
        <f t="shared" si="159"/>
        <v>0</v>
      </c>
      <c r="N255" s="82"/>
      <c r="O255" s="83">
        <f t="shared" si="160"/>
        <v>0</v>
      </c>
      <c r="P255" s="83">
        <f t="shared" si="161"/>
        <v>0</v>
      </c>
      <c r="Q255" s="108"/>
      <c r="R255" s="80"/>
      <c r="S255" s="81">
        <f t="shared" si="162"/>
        <v>0</v>
      </c>
      <c r="T255" s="82"/>
      <c r="U255" s="83">
        <f t="shared" si="163"/>
        <v>0</v>
      </c>
      <c r="V255" s="83">
        <f t="shared" si="164"/>
        <v>0</v>
      </c>
      <c r="W255" s="109"/>
      <c r="X255" s="80"/>
      <c r="Y255" s="81">
        <f t="shared" si="165"/>
        <v>0</v>
      </c>
      <c r="Z255" s="82"/>
      <c r="AA255" s="83">
        <f t="shared" si="166"/>
        <v>0</v>
      </c>
      <c r="AB255" s="83">
        <f t="shared" si="167"/>
        <v>0</v>
      </c>
      <c r="AC255" s="109"/>
      <c r="AD255" s="85" t="e">
        <f t="shared" si="150"/>
        <v>#DIV/0!</v>
      </c>
      <c r="AE255" s="113">
        <v>8138.7</v>
      </c>
      <c r="AF255" s="111">
        <v>1546.3530000000001</v>
      </c>
      <c r="AG255" s="115">
        <v>9685.0529999999999</v>
      </c>
      <c r="AH255" s="121" t="s">
        <v>772</v>
      </c>
      <c r="AI255" s="86"/>
      <c r="AJ255" s="87"/>
      <c r="AK255" s="88"/>
      <c r="AL255" s="114"/>
      <c r="AM255" s="86">
        <v>1050</v>
      </c>
      <c r="AN255" s="87">
        <f>+AM255*0.19</f>
        <v>199.5</v>
      </c>
      <c r="AO255" s="90">
        <f>+AN255+AM255</f>
        <v>1249.5</v>
      </c>
      <c r="AP255" s="91" t="s">
        <v>773</v>
      </c>
      <c r="AQ255" s="86"/>
      <c r="AR255" s="87"/>
      <c r="AS255" s="90"/>
      <c r="AT255" s="91"/>
      <c r="AU255" s="86"/>
      <c r="AV255" s="87"/>
      <c r="AW255" s="90"/>
      <c r="AX255" s="197"/>
      <c r="AY255" s="38"/>
      <c r="AZ255" s="92"/>
      <c r="BA255" s="29"/>
      <c r="BB255" s="99"/>
      <c r="BC255" s="93"/>
      <c r="BD255" s="93"/>
      <c r="BE255" s="93"/>
      <c r="BF255" s="93">
        <f>+AE255</f>
        <v>8138.7</v>
      </c>
      <c r="BG255" s="93"/>
      <c r="BH255" s="93">
        <f>+AM255</f>
        <v>1050</v>
      </c>
      <c r="BI255" s="93"/>
      <c r="BJ255" s="93"/>
      <c r="BK255" s="94">
        <f t="shared" si="151"/>
        <v>2</v>
      </c>
      <c r="BM255" s="95">
        <f t="shared" si="152"/>
        <v>4594.3500000000004</v>
      </c>
      <c r="BN255" s="96">
        <f t="shared" si="153"/>
        <v>8138.7</v>
      </c>
      <c r="BO255" s="248">
        <f>(SUM(BB255:BJ255)-BN255)/(BK255-1)</f>
        <v>1050.0000000000009</v>
      </c>
      <c r="BP255" s="183">
        <f t="shared" si="154"/>
        <v>2923.2918089031073</v>
      </c>
      <c r="BQ255" s="184">
        <f t="shared" si="155"/>
        <v>5012.4678397970783</v>
      </c>
      <c r="BR255" s="232">
        <f t="shared" si="156"/>
        <v>1.091006962855916</v>
      </c>
      <c r="BS255" s="184"/>
      <c r="BT255" s="97"/>
      <c r="BU255" s="171">
        <f t="shared" si="168"/>
        <v>1050.0000000000009</v>
      </c>
      <c r="BV255" s="175">
        <f t="shared" si="157"/>
        <v>200</v>
      </c>
      <c r="BW255" s="176">
        <f t="shared" si="158"/>
        <v>1250.0000000000009</v>
      </c>
    </row>
    <row r="256" spans="1:75" s="35" customFormat="1" ht="84.95" customHeight="1" x14ac:dyDescent="0.3">
      <c r="A256" s="214">
        <v>347</v>
      </c>
      <c r="B256" s="104" t="s">
        <v>774</v>
      </c>
      <c r="C256" s="217" t="s">
        <v>18</v>
      </c>
      <c r="D256" s="206">
        <v>1304</v>
      </c>
      <c r="E256" s="74">
        <f>+D256*0.0562</f>
        <v>73.284800000000004</v>
      </c>
      <c r="F256" s="75">
        <f>+E256+D256</f>
        <v>1377.2847999999999</v>
      </c>
      <c r="G256" s="74">
        <f>+F256*0.19</f>
        <v>261.68411199999997</v>
      </c>
      <c r="H256" s="76">
        <f>+G256+F256</f>
        <v>1638.9689119999998</v>
      </c>
      <c r="I256" s="105"/>
      <c r="J256" s="106"/>
      <c r="K256" s="107"/>
      <c r="L256" s="80"/>
      <c r="M256" s="81">
        <f t="shared" si="159"/>
        <v>0</v>
      </c>
      <c r="N256" s="82"/>
      <c r="O256" s="83">
        <f t="shared" si="160"/>
        <v>0</v>
      </c>
      <c r="P256" s="83">
        <f t="shared" si="161"/>
        <v>0</v>
      </c>
      <c r="Q256" s="108"/>
      <c r="R256" s="80"/>
      <c r="S256" s="81">
        <f t="shared" si="162"/>
        <v>0</v>
      </c>
      <c r="T256" s="82"/>
      <c r="U256" s="83">
        <f t="shared" si="163"/>
        <v>0</v>
      </c>
      <c r="V256" s="83">
        <f t="shared" si="164"/>
        <v>0</v>
      </c>
      <c r="W256" s="109"/>
      <c r="X256" s="80"/>
      <c r="Y256" s="81">
        <f t="shared" si="165"/>
        <v>0</v>
      </c>
      <c r="Z256" s="82"/>
      <c r="AA256" s="83">
        <f t="shared" si="166"/>
        <v>0</v>
      </c>
      <c r="AB256" s="83">
        <f t="shared" si="167"/>
        <v>0</v>
      </c>
      <c r="AC256" s="109"/>
      <c r="AD256" s="85" t="e">
        <f t="shared" si="150"/>
        <v>#DIV/0!</v>
      </c>
      <c r="AE256" s="86"/>
      <c r="AF256" s="87"/>
      <c r="AG256" s="88"/>
      <c r="AH256" s="114"/>
      <c r="AI256" s="86"/>
      <c r="AJ256" s="87"/>
      <c r="AK256" s="88"/>
      <c r="AL256" s="114"/>
      <c r="AM256" s="86"/>
      <c r="AN256" s="87"/>
      <c r="AO256" s="90"/>
      <c r="AP256" s="91"/>
      <c r="AQ256" s="86"/>
      <c r="AR256" s="87"/>
      <c r="AS256" s="90"/>
      <c r="AT256" s="91"/>
      <c r="AU256" s="86"/>
      <c r="AV256" s="87"/>
      <c r="AW256" s="90"/>
      <c r="AX256" s="197"/>
      <c r="AY256" s="38"/>
      <c r="AZ256" s="92"/>
      <c r="BA256" s="29"/>
      <c r="BB256" s="99">
        <f>+F256*1.09</f>
        <v>1501.2404320000001</v>
      </c>
      <c r="BC256" s="93"/>
      <c r="BD256" s="93"/>
      <c r="BE256" s="93"/>
      <c r="BF256" s="93"/>
      <c r="BG256" s="93"/>
      <c r="BH256" s="93"/>
      <c r="BI256" s="93"/>
      <c r="BJ256" s="93"/>
      <c r="BK256" s="94">
        <f t="shared" si="151"/>
        <v>1</v>
      </c>
      <c r="BM256" s="95">
        <f t="shared" si="152"/>
        <v>1501.2404320000001</v>
      </c>
      <c r="BN256" s="96">
        <f t="shared" si="153"/>
        <v>1501.2404320000001</v>
      </c>
      <c r="BO256" s="248">
        <f>+BM256</f>
        <v>1501.2404320000001</v>
      </c>
      <c r="BP256" s="183">
        <f t="shared" si="154"/>
        <v>1501.2404320000001</v>
      </c>
      <c r="BQ256" s="184">
        <f t="shared" si="155"/>
        <v>0</v>
      </c>
      <c r="BR256" s="232">
        <f t="shared" si="156"/>
        <v>0</v>
      </c>
      <c r="BS256" s="184"/>
      <c r="BT256" s="97"/>
      <c r="BU256" s="171">
        <f t="shared" si="168"/>
        <v>1501.2404320000001</v>
      </c>
      <c r="BV256" s="175">
        <f t="shared" si="157"/>
        <v>285</v>
      </c>
      <c r="BW256" s="176">
        <f t="shared" si="158"/>
        <v>1786.2404320000001</v>
      </c>
    </row>
    <row r="257" spans="1:75" s="35" customFormat="1" ht="84.95" customHeight="1" x14ac:dyDescent="0.3">
      <c r="A257" s="214">
        <v>349</v>
      </c>
      <c r="B257" s="104" t="s">
        <v>1468</v>
      </c>
      <c r="C257" s="217" t="s">
        <v>18</v>
      </c>
      <c r="D257" s="206">
        <v>10407</v>
      </c>
      <c r="E257" s="74">
        <f>+D257*0.0562</f>
        <v>584.87339999999995</v>
      </c>
      <c r="F257" s="75">
        <f>+E257+D257</f>
        <v>10991.8734</v>
      </c>
      <c r="G257" s="74">
        <f>+F257*0.19</f>
        <v>2088.455946</v>
      </c>
      <c r="H257" s="76">
        <f>+G257+F257</f>
        <v>13080.329346</v>
      </c>
      <c r="I257" s="105"/>
      <c r="J257" s="106"/>
      <c r="K257" s="107"/>
      <c r="L257" s="80"/>
      <c r="M257" s="81">
        <f t="shared" si="159"/>
        <v>0</v>
      </c>
      <c r="N257" s="82"/>
      <c r="O257" s="83">
        <f t="shared" si="160"/>
        <v>0</v>
      </c>
      <c r="P257" s="83">
        <f t="shared" si="161"/>
        <v>0</v>
      </c>
      <c r="Q257" s="108"/>
      <c r="R257" s="80"/>
      <c r="S257" s="81">
        <f t="shared" si="162"/>
        <v>0</v>
      </c>
      <c r="T257" s="82"/>
      <c r="U257" s="83">
        <f t="shared" si="163"/>
        <v>0</v>
      </c>
      <c r="V257" s="83">
        <f t="shared" si="164"/>
        <v>0</v>
      </c>
      <c r="W257" s="109"/>
      <c r="X257" s="80"/>
      <c r="Y257" s="81">
        <f t="shared" si="165"/>
        <v>0</v>
      </c>
      <c r="Z257" s="82"/>
      <c r="AA257" s="83">
        <f t="shared" si="166"/>
        <v>0</v>
      </c>
      <c r="AB257" s="83">
        <f t="shared" si="167"/>
        <v>0</v>
      </c>
      <c r="AC257" s="109"/>
      <c r="AD257" s="85" t="e">
        <f t="shared" si="150"/>
        <v>#DIV/0!</v>
      </c>
      <c r="AE257" s="86"/>
      <c r="AF257" s="87"/>
      <c r="AG257" s="88"/>
      <c r="AH257" s="114"/>
      <c r="AI257" s="86"/>
      <c r="AJ257" s="87"/>
      <c r="AK257" s="88"/>
      <c r="AL257" s="114"/>
      <c r="AM257" s="86"/>
      <c r="AN257" s="87"/>
      <c r="AO257" s="90"/>
      <c r="AP257" s="91"/>
      <c r="AQ257" s="86"/>
      <c r="AR257" s="87"/>
      <c r="AS257" s="90"/>
      <c r="AT257" s="91"/>
      <c r="AU257" s="86"/>
      <c r="AV257" s="87"/>
      <c r="AW257" s="90"/>
      <c r="AX257" s="197"/>
      <c r="AY257" s="38"/>
      <c r="AZ257" s="92"/>
      <c r="BA257" s="29"/>
      <c r="BB257" s="99">
        <f>+F257*1.09</f>
        <v>11981.142006000002</v>
      </c>
      <c r="BC257" s="93"/>
      <c r="BD257" s="93"/>
      <c r="BE257" s="93"/>
      <c r="BF257" s="93"/>
      <c r="BG257" s="93"/>
      <c r="BH257" s="93"/>
      <c r="BI257" s="93"/>
      <c r="BJ257" s="93"/>
      <c r="BK257" s="94">
        <f t="shared" si="151"/>
        <v>1</v>
      </c>
      <c r="BM257" s="95">
        <f t="shared" si="152"/>
        <v>11981.142006000002</v>
      </c>
      <c r="BN257" s="96">
        <f t="shared" si="153"/>
        <v>11981.142006000002</v>
      </c>
      <c r="BO257" s="248">
        <f>+BM257</f>
        <v>11981.142006000002</v>
      </c>
      <c r="BP257" s="183">
        <f t="shared" si="154"/>
        <v>11981.142006000002</v>
      </c>
      <c r="BQ257" s="184">
        <f t="shared" si="155"/>
        <v>0</v>
      </c>
      <c r="BR257" s="232">
        <f t="shared" si="156"/>
        <v>0</v>
      </c>
      <c r="BS257" s="184"/>
      <c r="BT257" s="97"/>
      <c r="BU257" s="171">
        <f t="shared" si="168"/>
        <v>11981.142006000002</v>
      </c>
      <c r="BV257" s="175">
        <f t="shared" si="157"/>
        <v>2276</v>
      </c>
      <c r="BW257" s="176">
        <f t="shared" si="158"/>
        <v>14257.142006000002</v>
      </c>
    </row>
    <row r="258" spans="1:75" s="35" customFormat="1" ht="84.95" customHeight="1" x14ac:dyDescent="0.3">
      <c r="A258" s="214">
        <v>350</v>
      </c>
      <c r="B258" s="104" t="s">
        <v>777</v>
      </c>
      <c r="C258" s="217" t="s">
        <v>18</v>
      </c>
      <c r="D258" s="206">
        <v>8150</v>
      </c>
      <c r="E258" s="74">
        <f>+D258*0.0562</f>
        <v>458.03</v>
      </c>
      <c r="F258" s="75">
        <f>+E258+D258</f>
        <v>8608.0300000000007</v>
      </c>
      <c r="G258" s="74">
        <f>+F258*0.19</f>
        <v>1635.5257000000001</v>
      </c>
      <c r="H258" s="76">
        <f>+G258+F258</f>
        <v>10243.555700000001</v>
      </c>
      <c r="I258" s="105"/>
      <c r="J258" s="106"/>
      <c r="K258" s="107"/>
      <c r="L258" s="80"/>
      <c r="M258" s="81">
        <f t="shared" si="159"/>
        <v>0</v>
      </c>
      <c r="N258" s="82"/>
      <c r="O258" s="83">
        <f t="shared" si="160"/>
        <v>0</v>
      </c>
      <c r="P258" s="83">
        <f t="shared" si="161"/>
        <v>0</v>
      </c>
      <c r="Q258" s="108"/>
      <c r="R258" s="80"/>
      <c r="S258" s="81">
        <f t="shared" si="162"/>
        <v>0</v>
      </c>
      <c r="T258" s="82"/>
      <c r="U258" s="83">
        <f t="shared" si="163"/>
        <v>0</v>
      </c>
      <c r="V258" s="83">
        <f t="shared" si="164"/>
        <v>0</v>
      </c>
      <c r="W258" s="109"/>
      <c r="X258" s="80"/>
      <c r="Y258" s="81">
        <f t="shared" si="165"/>
        <v>0</v>
      </c>
      <c r="Z258" s="82"/>
      <c r="AA258" s="83">
        <f t="shared" si="166"/>
        <v>0</v>
      </c>
      <c r="AB258" s="83">
        <f t="shared" si="167"/>
        <v>0</v>
      </c>
      <c r="AC258" s="109"/>
      <c r="AD258" s="85" t="e">
        <f t="shared" si="150"/>
        <v>#DIV/0!</v>
      </c>
      <c r="AE258" s="86"/>
      <c r="AF258" s="87"/>
      <c r="AG258" s="88"/>
      <c r="AH258" s="114"/>
      <c r="AI258" s="86"/>
      <c r="AJ258" s="87"/>
      <c r="AK258" s="88"/>
      <c r="AL258" s="114"/>
      <c r="AM258" s="86"/>
      <c r="AN258" s="87"/>
      <c r="AO258" s="90"/>
      <c r="AP258" s="91"/>
      <c r="AQ258" s="86"/>
      <c r="AR258" s="87"/>
      <c r="AS258" s="90"/>
      <c r="AT258" s="91"/>
      <c r="AU258" s="86"/>
      <c r="AV258" s="87"/>
      <c r="AW258" s="90"/>
      <c r="AX258" s="197"/>
      <c r="AY258" s="38"/>
      <c r="AZ258" s="92"/>
      <c r="BA258" s="29"/>
      <c r="BB258" s="99">
        <f>+F258*1.09</f>
        <v>9382.7527000000009</v>
      </c>
      <c r="BC258" s="93"/>
      <c r="BD258" s="93"/>
      <c r="BE258" s="93"/>
      <c r="BF258" s="93"/>
      <c r="BG258" s="93"/>
      <c r="BH258" s="93"/>
      <c r="BI258" s="93"/>
      <c r="BJ258" s="93"/>
      <c r="BK258" s="94">
        <f t="shared" si="151"/>
        <v>1</v>
      </c>
      <c r="BM258" s="95">
        <f t="shared" si="152"/>
        <v>9382.7527000000009</v>
      </c>
      <c r="BN258" s="96">
        <f t="shared" si="153"/>
        <v>9382.7527000000009</v>
      </c>
      <c r="BO258" s="248">
        <f>+BM258</f>
        <v>9382.7527000000009</v>
      </c>
      <c r="BP258" s="183">
        <f t="shared" si="154"/>
        <v>9382.7527000000009</v>
      </c>
      <c r="BQ258" s="184">
        <f t="shared" si="155"/>
        <v>0</v>
      </c>
      <c r="BR258" s="232">
        <f t="shared" si="156"/>
        <v>0</v>
      </c>
      <c r="BS258" s="184"/>
      <c r="BT258" s="97"/>
      <c r="BU258" s="171">
        <f t="shared" si="168"/>
        <v>9382.7527000000009</v>
      </c>
      <c r="BV258" s="175">
        <f t="shared" si="157"/>
        <v>1783</v>
      </c>
      <c r="BW258" s="176">
        <f t="shared" si="158"/>
        <v>11165.752700000001</v>
      </c>
    </row>
    <row r="259" spans="1:75" s="35" customFormat="1" ht="84.95" customHeight="1" x14ac:dyDescent="0.3">
      <c r="A259" s="214">
        <v>353</v>
      </c>
      <c r="B259" s="104" t="s">
        <v>782</v>
      </c>
      <c r="C259" s="217" t="s">
        <v>18</v>
      </c>
      <c r="D259" s="206"/>
      <c r="E259" s="74"/>
      <c r="F259" s="75"/>
      <c r="G259" s="74"/>
      <c r="H259" s="76"/>
      <c r="I259" s="105"/>
      <c r="J259" s="106"/>
      <c r="K259" s="107"/>
      <c r="L259" s="80"/>
      <c r="M259" s="81">
        <f t="shared" si="159"/>
        <v>0</v>
      </c>
      <c r="N259" s="82"/>
      <c r="O259" s="83">
        <f t="shared" si="160"/>
        <v>0</v>
      </c>
      <c r="P259" s="83">
        <f t="shared" si="161"/>
        <v>0</v>
      </c>
      <c r="Q259" s="108"/>
      <c r="R259" s="80"/>
      <c r="S259" s="81">
        <f t="shared" si="162"/>
        <v>0</v>
      </c>
      <c r="T259" s="82"/>
      <c r="U259" s="83">
        <f t="shared" si="163"/>
        <v>0</v>
      </c>
      <c r="V259" s="83">
        <f t="shared" si="164"/>
        <v>0</v>
      </c>
      <c r="W259" s="109"/>
      <c r="X259" s="80"/>
      <c r="Y259" s="81">
        <f t="shared" si="165"/>
        <v>0</v>
      </c>
      <c r="Z259" s="82"/>
      <c r="AA259" s="83">
        <f t="shared" si="166"/>
        <v>0</v>
      </c>
      <c r="AB259" s="83">
        <f t="shared" si="167"/>
        <v>0</v>
      </c>
      <c r="AC259" s="109"/>
      <c r="AD259" s="85" t="e">
        <f t="shared" si="150"/>
        <v>#DIV/0!</v>
      </c>
      <c r="AE259" s="86"/>
      <c r="AF259" s="87"/>
      <c r="AG259" s="88"/>
      <c r="AH259" s="114"/>
      <c r="AI259" s="113">
        <v>2839</v>
      </c>
      <c r="AJ259" s="111">
        <v>539.41</v>
      </c>
      <c r="AK259" s="115">
        <v>3378.41</v>
      </c>
      <c r="AL259" s="114">
        <v>6514</v>
      </c>
      <c r="AM259" s="86">
        <v>714</v>
      </c>
      <c r="AN259" s="87">
        <f>+AM259*0.19</f>
        <v>135.66</v>
      </c>
      <c r="AO259" s="90">
        <f>+AN259+AM259</f>
        <v>849.66</v>
      </c>
      <c r="AP259" s="91" t="s">
        <v>783</v>
      </c>
      <c r="AQ259" s="113">
        <v>832</v>
      </c>
      <c r="AR259" s="111">
        <v>158.08000000000001</v>
      </c>
      <c r="AS259" s="112">
        <v>990.08</v>
      </c>
      <c r="AT259" s="91" t="s">
        <v>784</v>
      </c>
      <c r="AU259" s="86"/>
      <c r="AV259" s="87"/>
      <c r="AW259" s="90"/>
      <c r="AX259" s="197"/>
      <c r="AY259" s="38"/>
      <c r="AZ259" s="92"/>
      <c r="BA259" s="29"/>
      <c r="BB259" s="99"/>
      <c r="BC259" s="93"/>
      <c r="BD259" s="93"/>
      <c r="BE259" s="93"/>
      <c r="BF259" s="93"/>
      <c r="BG259" s="93">
        <f>+AI259</f>
        <v>2839</v>
      </c>
      <c r="BH259" s="93">
        <f>+AM259</f>
        <v>714</v>
      </c>
      <c r="BI259" s="93">
        <f>+AQ259</f>
        <v>832</v>
      </c>
      <c r="BJ259" s="93"/>
      <c r="BK259" s="94">
        <f t="shared" si="151"/>
        <v>3</v>
      </c>
      <c r="BM259" s="95">
        <f t="shared" si="152"/>
        <v>1461.6666666666667</v>
      </c>
      <c r="BN259" s="96">
        <f t="shared" si="153"/>
        <v>2839</v>
      </c>
      <c r="BO259" s="248">
        <f>(SUM(BB259:BJ259)-BN259)/(BK259-1)</f>
        <v>773</v>
      </c>
      <c r="BP259" s="183">
        <f t="shared" si="154"/>
        <v>1190.3161064995797</v>
      </c>
      <c r="BQ259" s="184">
        <f t="shared" si="155"/>
        <v>1194.2639295119541</v>
      </c>
      <c r="BR259" s="232">
        <f t="shared" si="156"/>
        <v>0.81705628016781351</v>
      </c>
      <c r="BS259" s="184"/>
      <c r="BT259" s="97"/>
      <c r="BU259" s="171">
        <f t="shared" si="168"/>
        <v>773</v>
      </c>
      <c r="BV259" s="175">
        <f t="shared" si="157"/>
        <v>147</v>
      </c>
      <c r="BW259" s="176">
        <f t="shared" si="158"/>
        <v>920</v>
      </c>
    </row>
    <row r="260" spans="1:75" s="35" customFormat="1" ht="84.95" customHeight="1" x14ac:dyDescent="0.3">
      <c r="A260" s="214">
        <v>354</v>
      </c>
      <c r="B260" s="104" t="s">
        <v>785</v>
      </c>
      <c r="C260" s="217" t="s">
        <v>18</v>
      </c>
      <c r="D260" s="206"/>
      <c r="E260" s="74"/>
      <c r="F260" s="75"/>
      <c r="G260" s="74"/>
      <c r="H260" s="76"/>
      <c r="I260" s="105"/>
      <c r="J260" s="106"/>
      <c r="K260" s="107"/>
      <c r="L260" s="80"/>
      <c r="M260" s="81">
        <f t="shared" si="159"/>
        <v>0</v>
      </c>
      <c r="N260" s="82"/>
      <c r="O260" s="83">
        <f t="shared" si="160"/>
        <v>0</v>
      </c>
      <c r="P260" s="83">
        <f t="shared" si="161"/>
        <v>0</v>
      </c>
      <c r="Q260" s="108"/>
      <c r="R260" s="80"/>
      <c r="S260" s="81">
        <f t="shared" si="162"/>
        <v>0</v>
      </c>
      <c r="T260" s="82"/>
      <c r="U260" s="83">
        <f t="shared" si="163"/>
        <v>0</v>
      </c>
      <c r="V260" s="83">
        <f t="shared" si="164"/>
        <v>0</v>
      </c>
      <c r="W260" s="109"/>
      <c r="X260" s="80"/>
      <c r="Y260" s="81">
        <f t="shared" si="165"/>
        <v>0</v>
      </c>
      <c r="Z260" s="82"/>
      <c r="AA260" s="83">
        <f t="shared" si="166"/>
        <v>0</v>
      </c>
      <c r="AB260" s="83">
        <f t="shared" si="167"/>
        <v>0</v>
      </c>
      <c r="AC260" s="109"/>
      <c r="AD260" s="85" t="e">
        <f t="shared" si="150"/>
        <v>#DIV/0!</v>
      </c>
      <c r="AE260" s="86"/>
      <c r="AF260" s="87"/>
      <c r="AG260" s="88"/>
      <c r="AH260" s="114"/>
      <c r="AI260" s="113">
        <v>15650</v>
      </c>
      <c r="AJ260" s="111">
        <v>2973.5</v>
      </c>
      <c r="AK260" s="115">
        <v>18623.5</v>
      </c>
      <c r="AL260" s="114">
        <v>10136</v>
      </c>
      <c r="AM260" s="86">
        <v>12521</v>
      </c>
      <c r="AN260" s="87">
        <f>+AM260*0.19</f>
        <v>2378.9900000000002</v>
      </c>
      <c r="AO260" s="90">
        <f>+AN260+AM260</f>
        <v>14899.99</v>
      </c>
      <c r="AP260" s="91" t="s">
        <v>786</v>
      </c>
      <c r="AQ260" s="113">
        <v>13857</v>
      </c>
      <c r="AR260" s="111">
        <v>2632.83</v>
      </c>
      <c r="AS260" s="112">
        <v>16489.830000000002</v>
      </c>
      <c r="AT260" s="91" t="s">
        <v>787</v>
      </c>
      <c r="AU260" s="86"/>
      <c r="AV260" s="87"/>
      <c r="AW260" s="90"/>
      <c r="AX260" s="197"/>
      <c r="AY260" s="38"/>
      <c r="AZ260" s="92"/>
      <c r="BA260" s="29"/>
      <c r="BB260" s="99"/>
      <c r="BC260" s="93"/>
      <c r="BD260" s="93"/>
      <c r="BE260" s="93"/>
      <c r="BF260" s="93"/>
      <c r="BG260" s="93">
        <f>+AI260</f>
        <v>15650</v>
      </c>
      <c r="BH260" s="93">
        <f>+AM260</f>
        <v>12521</v>
      </c>
      <c r="BI260" s="93">
        <f>+AQ260</f>
        <v>13857</v>
      </c>
      <c r="BJ260" s="93"/>
      <c r="BK260" s="94">
        <f t="shared" si="151"/>
        <v>3</v>
      </c>
      <c r="BM260" s="95">
        <f t="shared" si="152"/>
        <v>14009.333333333334</v>
      </c>
      <c r="BN260" s="96">
        <f t="shared" si="153"/>
        <v>15650</v>
      </c>
      <c r="BO260" s="248">
        <f>(SUM(BB260:BJ260)-BN260)/(BK260-1)</f>
        <v>13189</v>
      </c>
      <c r="BP260" s="183">
        <f t="shared" si="154"/>
        <v>13951.070224542502</v>
      </c>
      <c r="BQ260" s="184">
        <f t="shared" si="155"/>
        <v>1570.0523345842116</v>
      </c>
      <c r="BR260" s="232">
        <f t="shared" si="156"/>
        <v>0.1120718807402835</v>
      </c>
      <c r="BS260" s="184"/>
      <c r="BT260" s="97"/>
      <c r="BU260" s="171">
        <f t="shared" si="168"/>
        <v>13189</v>
      </c>
      <c r="BV260" s="175">
        <f t="shared" si="157"/>
        <v>2506</v>
      </c>
      <c r="BW260" s="176">
        <f t="shared" si="158"/>
        <v>15695</v>
      </c>
    </row>
    <row r="261" spans="1:75" s="35" customFormat="1" ht="84.95" customHeight="1" x14ac:dyDescent="0.3">
      <c r="A261" s="214">
        <v>355</v>
      </c>
      <c r="B261" s="104" t="s">
        <v>788</v>
      </c>
      <c r="C261" s="217" t="s">
        <v>18</v>
      </c>
      <c r="D261" s="209">
        <v>39312.823613445376</v>
      </c>
      <c r="E261" s="74">
        <f>+D261*0.0562</f>
        <v>2209.3806870756302</v>
      </c>
      <c r="F261" s="75">
        <f>+E261+D261</f>
        <v>41522.204300521007</v>
      </c>
      <c r="G261" s="74">
        <f>+F261*0.19</f>
        <v>7889.2188170989912</v>
      </c>
      <c r="H261" s="76">
        <f>+G261+F261</f>
        <v>49411.423117619997</v>
      </c>
      <c r="I261" s="105"/>
      <c r="J261" s="106"/>
      <c r="K261" s="107"/>
      <c r="L261" s="80"/>
      <c r="M261" s="81">
        <f t="shared" si="159"/>
        <v>0</v>
      </c>
      <c r="N261" s="82"/>
      <c r="O261" s="83">
        <f t="shared" si="160"/>
        <v>0</v>
      </c>
      <c r="P261" s="83">
        <f t="shared" si="161"/>
        <v>0</v>
      </c>
      <c r="Q261" s="108"/>
      <c r="R261" s="80"/>
      <c r="S261" s="81">
        <f t="shared" si="162"/>
        <v>0</v>
      </c>
      <c r="T261" s="82"/>
      <c r="U261" s="83">
        <f t="shared" si="163"/>
        <v>0</v>
      </c>
      <c r="V261" s="83">
        <f t="shared" si="164"/>
        <v>0</v>
      </c>
      <c r="W261" s="109"/>
      <c r="X261" s="80"/>
      <c r="Y261" s="81">
        <f t="shared" si="165"/>
        <v>0</v>
      </c>
      <c r="Z261" s="82"/>
      <c r="AA261" s="83">
        <f t="shared" si="166"/>
        <v>0</v>
      </c>
      <c r="AB261" s="83">
        <f t="shared" si="167"/>
        <v>0</v>
      </c>
      <c r="AC261" s="109"/>
      <c r="AD261" s="85" t="e">
        <f t="shared" si="150"/>
        <v>#DIV/0!</v>
      </c>
      <c r="AE261" s="86"/>
      <c r="AF261" s="87"/>
      <c r="AG261" s="88"/>
      <c r="AH261" s="114"/>
      <c r="AI261" s="86"/>
      <c r="AJ261" s="87"/>
      <c r="AK261" s="88"/>
      <c r="AL261" s="114"/>
      <c r="AM261" s="86"/>
      <c r="AN261" s="87"/>
      <c r="AO261" s="90"/>
      <c r="AP261" s="91"/>
      <c r="AQ261" s="86"/>
      <c r="AR261" s="87"/>
      <c r="AS261" s="90"/>
      <c r="AT261" s="91"/>
      <c r="AU261" s="86"/>
      <c r="AV261" s="87"/>
      <c r="AW261" s="90"/>
      <c r="AX261" s="197"/>
      <c r="AY261" s="38"/>
      <c r="AZ261" s="92"/>
      <c r="BA261" s="29"/>
      <c r="BB261" s="99">
        <f>+F261*1.09</f>
        <v>45259.2026875679</v>
      </c>
      <c r="BC261" s="93"/>
      <c r="BD261" s="93"/>
      <c r="BE261" s="93"/>
      <c r="BF261" s="93"/>
      <c r="BG261" s="93"/>
      <c r="BH261" s="93"/>
      <c r="BI261" s="93"/>
      <c r="BJ261" s="93"/>
      <c r="BK261" s="94">
        <f t="shared" si="151"/>
        <v>1</v>
      </c>
      <c r="BM261" s="95">
        <f t="shared" si="152"/>
        <v>45259.2026875679</v>
      </c>
      <c r="BN261" s="96">
        <f t="shared" si="153"/>
        <v>45259.2026875679</v>
      </c>
      <c r="BO261" s="248">
        <f>+BM261</f>
        <v>45259.2026875679</v>
      </c>
      <c r="BP261" s="183">
        <f t="shared" si="154"/>
        <v>45259.2026875679</v>
      </c>
      <c r="BQ261" s="184">
        <f t="shared" si="155"/>
        <v>0</v>
      </c>
      <c r="BR261" s="232">
        <f t="shared" si="156"/>
        <v>0</v>
      </c>
      <c r="BS261" s="184"/>
      <c r="BT261" s="97"/>
      <c r="BU261" s="171">
        <f t="shared" si="168"/>
        <v>45259.2026875679</v>
      </c>
      <c r="BV261" s="175">
        <f t="shared" si="157"/>
        <v>8599</v>
      </c>
      <c r="BW261" s="176">
        <f t="shared" si="158"/>
        <v>53858.2026875679</v>
      </c>
    </row>
    <row r="262" spans="1:75" s="35" customFormat="1" ht="84.95" customHeight="1" x14ac:dyDescent="0.3">
      <c r="A262" s="214">
        <v>356</v>
      </c>
      <c r="B262" s="104" t="s">
        <v>789</v>
      </c>
      <c r="C262" s="217" t="s">
        <v>18</v>
      </c>
      <c r="D262" s="209">
        <v>56992.963613445376</v>
      </c>
      <c r="E262" s="74">
        <f>+D262*0.0562</f>
        <v>3203.0045550756299</v>
      </c>
      <c r="F262" s="75">
        <f>+E262+D262</f>
        <v>60195.968168521009</v>
      </c>
      <c r="G262" s="74">
        <f>+F262*0.19</f>
        <v>11437.233952018993</v>
      </c>
      <c r="H262" s="76">
        <f>+G262+F262</f>
        <v>71633.202120539994</v>
      </c>
      <c r="I262" s="105"/>
      <c r="J262" s="106"/>
      <c r="K262" s="107"/>
      <c r="L262" s="80"/>
      <c r="M262" s="81">
        <f t="shared" si="159"/>
        <v>0</v>
      </c>
      <c r="N262" s="82"/>
      <c r="O262" s="83">
        <f t="shared" si="160"/>
        <v>0</v>
      </c>
      <c r="P262" s="83">
        <f t="shared" si="161"/>
        <v>0</v>
      </c>
      <c r="Q262" s="108"/>
      <c r="R262" s="80"/>
      <c r="S262" s="81">
        <f t="shared" si="162"/>
        <v>0</v>
      </c>
      <c r="T262" s="82"/>
      <c r="U262" s="83">
        <f t="shared" si="163"/>
        <v>0</v>
      </c>
      <c r="V262" s="83">
        <f t="shared" si="164"/>
        <v>0</v>
      </c>
      <c r="W262" s="109"/>
      <c r="X262" s="80"/>
      <c r="Y262" s="81">
        <f t="shared" si="165"/>
        <v>0</v>
      </c>
      <c r="Z262" s="82"/>
      <c r="AA262" s="83">
        <f t="shared" si="166"/>
        <v>0</v>
      </c>
      <c r="AB262" s="83">
        <f t="shared" si="167"/>
        <v>0</v>
      </c>
      <c r="AC262" s="109"/>
      <c r="AD262" s="85" t="e">
        <f t="shared" si="150"/>
        <v>#DIV/0!</v>
      </c>
      <c r="AE262" s="86"/>
      <c r="AF262" s="87"/>
      <c r="AG262" s="88"/>
      <c r="AH262" s="114"/>
      <c r="AI262" s="86"/>
      <c r="AJ262" s="87"/>
      <c r="AK262" s="88"/>
      <c r="AL262" s="114"/>
      <c r="AM262" s="86"/>
      <c r="AN262" s="87"/>
      <c r="AO262" s="90"/>
      <c r="AP262" s="91"/>
      <c r="AQ262" s="86"/>
      <c r="AR262" s="87"/>
      <c r="AS262" s="90"/>
      <c r="AT262" s="91"/>
      <c r="AU262" s="86"/>
      <c r="AV262" s="87"/>
      <c r="AW262" s="90"/>
      <c r="AX262" s="197"/>
      <c r="AY262" s="38"/>
      <c r="AZ262" s="92"/>
      <c r="BA262" s="29"/>
      <c r="BB262" s="99">
        <f>+F262*1.09</f>
        <v>65613.605303687902</v>
      </c>
      <c r="BC262" s="93"/>
      <c r="BD262" s="93"/>
      <c r="BE262" s="93"/>
      <c r="BF262" s="93"/>
      <c r="BG262" s="93"/>
      <c r="BH262" s="93"/>
      <c r="BI262" s="93"/>
      <c r="BJ262" s="93"/>
      <c r="BK262" s="94">
        <f t="shared" si="151"/>
        <v>1</v>
      </c>
      <c r="BM262" s="95">
        <f t="shared" si="152"/>
        <v>65613.605303687902</v>
      </c>
      <c r="BN262" s="96">
        <f t="shared" si="153"/>
        <v>65613.605303687902</v>
      </c>
      <c r="BO262" s="248">
        <f>+BM262</f>
        <v>65613.605303687902</v>
      </c>
      <c r="BP262" s="183">
        <f t="shared" si="154"/>
        <v>65613.605303687902</v>
      </c>
      <c r="BQ262" s="184">
        <f t="shared" si="155"/>
        <v>0</v>
      </c>
      <c r="BR262" s="232">
        <f t="shared" si="156"/>
        <v>0</v>
      </c>
      <c r="BS262" s="184"/>
      <c r="BT262" s="97"/>
      <c r="BU262" s="171">
        <f t="shared" si="168"/>
        <v>65613.605303687902</v>
      </c>
      <c r="BV262" s="175">
        <f t="shared" si="157"/>
        <v>12467</v>
      </c>
      <c r="BW262" s="176">
        <f t="shared" si="158"/>
        <v>78080.605303687902</v>
      </c>
    </row>
    <row r="263" spans="1:75" s="35" customFormat="1" ht="84.95" customHeight="1" x14ac:dyDescent="0.3">
      <c r="A263" s="214">
        <v>357</v>
      </c>
      <c r="B263" s="104" t="s">
        <v>790</v>
      </c>
      <c r="C263" s="217" t="s">
        <v>18</v>
      </c>
      <c r="D263" s="206"/>
      <c r="E263" s="74"/>
      <c r="F263" s="75"/>
      <c r="G263" s="74"/>
      <c r="H263" s="76"/>
      <c r="I263" s="105"/>
      <c r="J263" s="106"/>
      <c r="K263" s="107"/>
      <c r="L263" s="80"/>
      <c r="M263" s="81">
        <f t="shared" si="159"/>
        <v>0</v>
      </c>
      <c r="N263" s="82"/>
      <c r="O263" s="83">
        <f t="shared" si="160"/>
        <v>0</v>
      </c>
      <c r="P263" s="83">
        <f t="shared" si="161"/>
        <v>0</v>
      </c>
      <c r="Q263" s="108"/>
      <c r="R263" s="80"/>
      <c r="S263" s="81">
        <f t="shared" si="162"/>
        <v>0</v>
      </c>
      <c r="T263" s="82"/>
      <c r="U263" s="83">
        <f t="shared" si="163"/>
        <v>0</v>
      </c>
      <c r="V263" s="83">
        <f t="shared" si="164"/>
        <v>0</v>
      </c>
      <c r="W263" s="109"/>
      <c r="X263" s="80"/>
      <c r="Y263" s="81">
        <f t="shared" si="165"/>
        <v>0</v>
      </c>
      <c r="Z263" s="82"/>
      <c r="AA263" s="83">
        <f t="shared" si="166"/>
        <v>0</v>
      </c>
      <c r="AB263" s="83">
        <f t="shared" si="167"/>
        <v>0</v>
      </c>
      <c r="AC263" s="109"/>
      <c r="AD263" s="85" t="e">
        <f t="shared" si="150"/>
        <v>#DIV/0!</v>
      </c>
      <c r="AE263" s="86"/>
      <c r="AF263" s="87"/>
      <c r="AG263" s="88"/>
      <c r="AH263" s="114"/>
      <c r="AI263" s="113">
        <v>9828</v>
      </c>
      <c r="AJ263" s="111">
        <v>1867.32</v>
      </c>
      <c r="AK263" s="115">
        <v>11695.32</v>
      </c>
      <c r="AL263" s="114">
        <v>8174</v>
      </c>
      <c r="AM263" s="86">
        <v>7857</v>
      </c>
      <c r="AN263" s="87">
        <f>+AM263*0.19</f>
        <v>1492.83</v>
      </c>
      <c r="AO263" s="90">
        <f>+AN263+AM263</f>
        <v>9349.83</v>
      </c>
      <c r="AP263" s="91" t="s">
        <v>791</v>
      </c>
      <c r="AQ263" s="86"/>
      <c r="AR263" s="87"/>
      <c r="AS263" s="90"/>
      <c r="AT263" s="91"/>
      <c r="AU263" s="86"/>
      <c r="AV263" s="87"/>
      <c r="AW263" s="90"/>
      <c r="AX263" s="197"/>
      <c r="AY263" s="38"/>
      <c r="AZ263" s="92"/>
      <c r="BA263" s="29"/>
      <c r="BB263" s="99"/>
      <c r="BC263" s="93"/>
      <c r="BD263" s="93"/>
      <c r="BE263" s="93"/>
      <c r="BF263" s="93"/>
      <c r="BG263" s="93">
        <f>+AI263</f>
        <v>9828</v>
      </c>
      <c r="BH263" s="93">
        <f>+AM263</f>
        <v>7857</v>
      </c>
      <c r="BI263" s="93"/>
      <c r="BJ263" s="93"/>
      <c r="BK263" s="94">
        <f t="shared" si="151"/>
        <v>2</v>
      </c>
      <c r="BM263" s="95">
        <f t="shared" si="152"/>
        <v>8842.5</v>
      </c>
      <c r="BN263" s="96">
        <f t="shared" si="153"/>
        <v>9828</v>
      </c>
      <c r="BO263" s="248">
        <f>(SUM(BB263:BJ263)-BN263)/(BK263-1)</f>
        <v>7857</v>
      </c>
      <c r="BP263" s="183">
        <f t="shared" si="154"/>
        <v>8787.4112228801496</v>
      </c>
      <c r="BQ263" s="184">
        <f t="shared" si="155"/>
        <v>1393.7074657186852</v>
      </c>
      <c r="BR263" s="232">
        <f t="shared" si="156"/>
        <v>0.15761464130265029</v>
      </c>
      <c r="BS263" s="184"/>
      <c r="BT263" s="97"/>
      <c r="BU263" s="171">
        <f t="shared" si="168"/>
        <v>7857</v>
      </c>
      <c r="BV263" s="175">
        <f t="shared" si="157"/>
        <v>1493</v>
      </c>
      <c r="BW263" s="176">
        <f t="shared" si="158"/>
        <v>9350</v>
      </c>
    </row>
    <row r="264" spans="1:75" s="35" customFormat="1" ht="84.95" customHeight="1" x14ac:dyDescent="0.3">
      <c r="A264" s="214">
        <v>359</v>
      </c>
      <c r="B264" s="104" t="s">
        <v>794</v>
      </c>
      <c r="C264" s="217" t="s">
        <v>18</v>
      </c>
      <c r="D264" s="206"/>
      <c r="E264" s="74"/>
      <c r="F264" s="75"/>
      <c r="G264" s="74"/>
      <c r="H264" s="76"/>
      <c r="I264" s="105"/>
      <c r="J264" s="106"/>
      <c r="K264" s="107"/>
      <c r="L264" s="80"/>
      <c r="M264" s="81">
        <f t="shared" si="159"/>
        <v>0</v>
      </c>
      <c r="N264" s="82"/>
      <c r="O264" s="83">
        <f t="shared" si="160"/>
        <v>0</v>
      </c>
      <c r="P264" s="83">
        <f t="shared" si="161"/>
        <v>0</v>
      </c>
      <c r="Q264" s="108"/>
      <c r="R264" s="80"/>
      <c r="S264" s="81">
        <f t="shared" si="162"/>
        <v>0</v>
      </c>
      <c r="T264" s="82"/>
      <c r="U264" s="83">
        <f t="shared" si="163"/>
        <v>0</v>
      </c>
      <c r="V264" s="83">
        <f t="shared" si="164"/>
        <v>0</v>
      </c>
      <c r="W264" s="109"/>
      <c r="X264" s="80"/>
      <c r="Y264" s="81">
        <f t="shared" si="165"/>
        <v>0</v>
      </c>
      <c r="Z264" s="82"/>
      <c r="AA264" s="83">
        <f t="shared" si="166"/>
        <v>0</v>
      </c>
      <c r="AB264" s="83">
        <f t="shared" si="167"/>
        <v>0</v>
      </c>
      <c r="AC264" s="109"/>
      <c r="AD264" s="85" t="e">
        <f t="shared" ref="AD264:AD327" si="181">AVERAGE(N264,T264,Z264)</f>
        <v>#DIV/0!</v>
      </c>
      <c r="AE264" s="86"/>
      <c r="AF264" s="87"/>
      <c r="AG264" s="88"/>
      <c r="AH264" s="114"/>
      <c r="AI264" s="86"/>
      <c r="AJ264" s="87"/>
      <c r="AK264" s="88"/>
      <c r="AL264" s="114"/>
      <c r="AM264" s="86">
        <v>6008.4033613445381</v>
      </c>
      <c r="AN264" s="87">
        <f>+AM264*0.19</f>
        <v>1141.5966386554624</v>
      </c>
      <c r="AO264" s="90">
        <f>+AN264+AM264</f>
        <v>7150</v>
      </c>
      <c r="AP264" s="91" t="s">
        <v>795</v>
      </c>
      <c r="AQ264" s="86"/>
      <c r="AR264" s="87"/>
      <c r="AS264" s="90"/>
      <c r="AT264" s="91"/>
      <c r="AU264" s="86"/>
      <c r="AV264" s="87"/>
      <c r="AW264" s="90"/>
      <c r="AX264" s="197"/>
      <c r="AY264" s="38"/>
      <c r="AZ264" s="92"/>
      <c r="BA264" s="29"/>
      <c r="BB264" s="99"/>
      <c r="BC264" s="93"/>
      <c r="BD264" s="93"/>
      <c r="BE264" s="93"/>
      <c r="BF264" s="93"/>
      <c r="BG264" s="93"/>
      <c r="BH264" s="93">
        <f>+AM264</f>
        <v>6008.4033613445381</v>
      </c>
      <c r="BI264" s="93"/>
      <c r="BJ264" s="93"/>
      <c r="BK264" s="94">
        <f t="shared" ref="BK264:BK327" si="182">COUNT(BB264:BJ264)</f>
        <v>1</v>
      </c>
      <c r="BM264" s="95">
        <f t="shared" ref="BM264:BM327" si="183">AVERAGE(BB264:BJ264)</f>
        <v>6008.4033613445381</v>
      </c>
      <c r="BN264" s="96">
        <f t="shared" ref="BN264:BN327" si="184">MAX(BB264:BJ264)</f>
        <v>6008.4033613445381</v>
      </c>
      <c r="BO264" s="248">
        <f t="shared" ref="BO264:BO295" si="185">+BM264</f>
        <v>6008.4033613445381</v>
      </c>
      <c r="BP264" s="183">
        <f t="shared" ref="BP264:BP327" si="186">GEOMEAN(BB264:BJ264)</f>
        <v>6008.4033613445381</v>
      </c>
      <c r="BQ264" s="184">
        <f t="shared" ref="BQ264:BQ327" si="187">IF(BK264=1,0,STDEVA(BB264:BJ264))</f>
        <v>0</v>
      </c>
      <c r="BR264" s="232">
        <f t="shared" ref="BR264:BR327" si="188">+BQ264/BM264</f>
        <v>0</v>
      </c>
      <c r="BS264" s="184"/>
      <c r="BT264" s="97"/>
      <c r="BU264" s="171">
        <f t="shared" si="168"/>
        <v>6008.4033613445381</v>
      </c>
      <c r="BV264" s="175">
        <f t="shared" ref="BV264:BV327" si="189">ROUND((BU264*0.19),0)</f>
        <v>1142</v>
      </c>
      <c r="BW264" s="176">
        <f t="shared" ref="BW264:BW327" si="190">+BV264+BU264</f>
        <v>7150.4033613445381</v>
      </c>
    </row>
    <row r="265" spans="1:75" s="35" customFormat="1" ht="84.95" customHeight="1" x14ac:dyDescent="0.3">
      <c r="A265" s="214">
        <v>360</v>
      </c>
      <c r="B265" s="104" t="s">
        <v>796</v>
      </c>
      <c r="C265" s="217" t="s">
        <v>18</v>
      </c>
      <c r="D265" s="206"/>
      <c r="E265" s="74"/>
      <c r="F265" s="75"/>
      <c r="G265" s="74"/>
      <c r="H265" s="76"/>
      <c r="I265" s="105"/>
      <c r="J265" s="106"/>
      <c r="K265" s="107"/>
      <c r="L265" s="80"/>
      <c r="M265" s="81">
        <f t="shared" ref="M265:M328" si="191">+L265*0.0562</f>
        <v>0</v>
      </c>
      <c r="N265" s="82"/>
      <c r="O265" s="83">
        <f t="shared" ref="O265:O328" si="192">+N265*0.19</f>
        <v>0</v>
      </c>
      <c r="P265" s="83">
        <f t="shared" ref="P265:P328" si="193">+N265+O265</f>
        <v>0</v>
      </c>
      <c r="Q265" s="108"/>
      <c r="R265" s="80"/>
      <c r="S265" s="81">
        <f t="shared" ref="S265:S328" si="194">+R265*0.0562</f>
        <v>0</v>
      </c>
      <c r="T265" s="82"/>
      <c r="U265" s="83">
        <f t="shared" ref="U265:U328" si="195">+T265*0.19</f>
        <v>0</v>
      </c>
      <c r="V265" s="83">
        <f t="shared" ref="V265:V328" si="196">+T265+U265</f>
        <v>0</v>
      </c>
      <c r="W265" s="109"/>
      <c r="X265" s="80"/>
      <c r="Y265" s="81">
        <f t="shared" ref="Y265:Y328" si="197">+X265*0.0562</f>
        <v>0</v>
      </c>
      <c r="Z265" s="82"/>
      <c r="AA265" s="83">
        <f t="shared" ref="AA265:AA328" si="198">+Z265*0.19</f>
        <v>0</v>
      </c>
      <c r="AB265" s="83">
        <f t="shared" ref="AB265:AB328" si="199">+AA265+Z265</f>
        <v>0</v>
      </c>
      <c r="AC265" s="109"/>
      <c r="AD265" s="85" t="e">
        <f t="shared" si="181"/>
        <v>#DIV/0!</v>
      </c>
      <c r="AE265" s="86"/>
      <c r="AF265" s="87"/>
      <c r="AG265" s="88"/>
      <c r="AH265" s="114"/>
      <c r="AI265" s="86"/>
      <c r="AJ265" s="87"/>
      <c r="AK265" s="88"/>
      <c r="AL265" s="114"/>
      <c r="AM265" s="86">
        <v>20924.36974789916</v>
      </c>
      <c r="AN265" s="87">
        <f>+AM265*0.19</f>
        <v>3975.6302521008406</v>
      </c>
      <c r="AO265" s="90">
        <f>+AN265+AM265</f>
        <v>24900</v>
      </c>
      <c r="AP265" s="91" t="s">
        <v>797</v>
      </c>
      <c r="AQ265" s="86"/>
      <c r="AR265" s="87"/>
      <c r="AS265" s="90"/>
      <c r="AT265" s="91"/>
      <c r="AU265" s="86"/>
      <c r="AV265" s="87"/>
      <c r="AW265" s="90"/>
      <c r="AX265" s="197"/>
      <c r="AY265" s="38"/>
      <c r="AZ265" s="92"/>
      <c r="BA265" s="29"/>
      <c r="BB265" s="99"/>
      <c r="BC265" s="93"/>
      <c r="BD265" s="93"/>
      <c r="BE265" s="93"/>
      <c r="BF265" s="93"/>
      <c r="BG265" s="93"/>
      <c r="BH265" s="93">
        <f>+AM265</f>
        <v>20924.36974789916</v>
      </c>
      <c r="BI265" s="93"/>
      <c r="BJ265" s="93"/>
      <c r="BK265" s="94">
        <f t="shared" si="182"/>
        <v>1</v>
      </c>
      <c r="BM265" s="95">
        <f t="shared" si="183"/>
        <v>20924.36974789916</v>
      </c>
      <c r="BN265" s="96">
        <f t="shared" si="184"/>
        <v>20924.36974789916</v>
      </c>
      <c r="BO265" s="248">
        <f t="shared" si="185"/>
        <v>20924.36974789916</v>
      </c>
      <c r="BP265" s="183">
        <f t="shared" si="186"/>
        <v>20924.36974789916</v>
      </c>
      <c r="BQ265" s="184">
        <f t="shared" si="187"/>
        <v>0</v>
      </c>
      <c r="BR265" s="232">
        <f t="shared" si="188"/>
        <v>0</v>
      </c>
      <c r="BS265" s="184"/>
      <c r="BT265" s="97"/>
      <c r="BU265" s="171">
        <f t="shared" ref="BU265:BU328" si="200">+BO265</f>
        <v>20924.36974789916</v>
      </c>
      <c r="BV265" s="175">
        <f t="shared" si="189"/>
        <v>3976</v>
      </c>
      <c r="BW265" s="176">
        <f t="shared" si="190"/>
        <v>24900.36974789916</v>
      </c>
    </row>
    <row r="266" spans="1:75" s="35" customFormat="1" ht="84.95" customHeight="1" x14ac:dyDescent="0.3">
      <c r="A266" s="214">
        <v>361</v>
      </c>
      <c r="B266" s="104" t="s">
        <v>1469</v>
      </c>
      <c r="C266" s="217" t="s">
        <v>18</v>
      </c>
      <c r="D266" s="206">
        <v>236851</v>
      </c>
      <c r="E266" s="74">
        <f>+D266*0.0562</f>
        <v>13311.0262</v>
      </c>
      <c r="F266" s="75">
        <f>+E266+D266</f>
        <v>250162.02619999999</v>
      </c>
      <c r="G266" s="74">
        <f>+F266*0.19</f>
        <v>47530.784977999996</v>
      </c>
      <c r="H266" s="76">
        <f>+G266+F266</f>
        <v>297692.811178</v>
      </c>
      <c r="I266" s="105"/>
      <c r="J266" s="106"/>
      <c r="K266" s="107"/>
      <c r="L266" s="80"/>
      <c r="M266" s="81">
        <f t="shared" si="191"/>
        <v>0</v>
      </c>
      <c r="N266" s="82"/>
      <c r="O266" s="83">
        <f t="shared" si="192"/>
        <v>0</v>
      </c>
      <c r="P266" s="83">
        <f t="shared" si="193"/>
        <v>0</v>
      </c>
      <c r="Q266" s="108"/>
      <c r="R266" s="80"/>
      <c r="S266" s="81">
        <f t="shared" si="194"/>
        <v>0</v>
      </c>
      <c r="T266" s="82"/>
      <c r="U266" s="83">
        <f t="shared" si="195"/>
        <v>0</v>
      </c>
      <c r="V266" s="83">
        <f t="shared" si="196"/>
        <v>0</v>
      </c>
      <c r="W266" s="109"/>
      <c r="X266" s="80"/>
      <c r="Y266" s="81">
        <f t="shared" si="197"/>
        <v>0</v>
      </c>
      <c r="Z266" s="82"/>
      <c r="AA266" s="83">
        <f t="shared" si="198"/>
        <v>0</v>
      </c>
      <c r="AB266" s="83">
        <f t="shared" si="199"/>
        <v>0</v>
      </c>
      <c r="AC266" s="109"/>
      <c r="AD266" s="85" t="e">
        <f t="shared" si="181"/>
        <v>#DIV/0!</v>
      </c>
      <c r="AE266" s="86"/>
      <c r="AF266" s="87"/>
      <c r="AG266" s="88"/>
      <c r="AH266" s="114"/>
      <c r="AI266" s="86"/>
      <c r="AJ266" s="87"/>
      <c r="AK266" s="88"/>
      <c r="AL266" s="114"/>
      <c r="AM266" s="86"/>
      <c r="AN266" s="87"/>
      <c r="AO266" s="90"/>
      <c r="AP266" s="91"/>
      <c r="AQ266" s="86"/>
      <c r="AR266" s="87"/>
      <c r="AS266" s="90"/>
      <c r="AT266" s="91"/>
      <c r="AU266" s="86"/>
      <c r="AV266" s="87"/>
      <c r="AW266" s="90"/>
      <c r="AX266" s="197"/>
      <c r="AY266" s="38"/>
      <c r="AZ266" s="92"/>
      <c r="BA266" s="29"/>
      <c r="BB266" s="99">
        <f>+F266*1.09</f>
        <v>272676.60855800001</v>
      </c>
      <c r="BC266" s="93"/>
      <c r="BD266" s="93"/>
      <c r="BE266" s="93"/>
      <c r="BF266" s="93"/>
      <c r="BG266" s="93"/>
      <c r="BH266" s="93"/>
      <c r="BI266" s="93"/>
      <c r="BJ266" s="93"/>
      <c r="BK266" s="94">
        <f t="shared" si="182"/>
        <v>1</v>
      </c>
      <c r="BM266" s="95">
        <f t="shared" si="183"/>
        <v>272676.60855800001</v>
      </c>
      <c r="BN266" s="96">
        <f t="shared" si="184"/>
        <v>272676.60855800001</v>
      </c>
      <c r="BO266" s="248">
        <f t="shared" si="185"/>
        <v>272676.60855800001</v>
      </c>
      <c r="BP266" s="183">
        <f t="shared" si="186"/>
        <v>272676.60855800001</v>
      </c>
      <c r="BQ266" s="184">
        <f t="shared" si="187"/>
        <v>0</v>
      </c>
      <c r="BR266" s="232">
        <f t="shared" si="188"/>
        <v>0</v>
      </c>
      <c r="BS266" s="184"/>
      <c r="BT266" s="97"/>
      <c r="BU266" s="171">
        <f t="shared" si="200"/>
        <v>272676.60855800001</v>
      </c>
      <c r="BV266" s="175">
        <f t="shared" si="189"/>
        <v>51809</v>
      </c>
      <c r="BW266" s="176">
        <f t="shared" si="190"/>
        <v>324485.60855800001</v>
      </c>
    </row>
    <row r="267" spans="1:75" s="35" customFormat="1" ht="84.95" customHeight="1" x14ac:dyDescent="0.3">
      <c r="A267" s="214">
        <v>363</v>
      </c>
      <c r="B267" s="104" t="s">
        <v>1470</v>
      </c>
      <c r="C267" s="217" t="s">
        <v>18</v>
      </c>
      <c r="D267" s="206"/>
      <c r="E267" s="74"/>
      <c r="F267" s="75"/>
      <c r="G267" s="74"/>
      <c r="H267" s="76"/>
      <c r="I267" s="105"/>
      <c r="J267" s="106"/>
      <c r="K267" s="107"/>
      <c r="L267" s="80"/>
      <c r="M267" s="81">
        <f t="shared" si="191"/>
        <v>0</v>
      </c>
      <c r="N267" s="82"/>
      <c r="O267" s="83">
        <f t="shared" si="192"/>
        <v>0</v>
      </c>
      <c r="P267" s="83">
        <f t="shared" si="193"/>
        <v>0</v>
      </c>
      <c r="Q267" s="108"/>
      <c r="R267" s="80"/>
      <c r="S267" s="81">
        <f t="shared" si="194"/>
        <v>0</v>
      </c>
      <c r="T267" s="82"/>
      <c r="U267" s="83">
        <f t="shared" si="195"/>
        <v>0</v>
      </c>
      <c r="V267" s="83">
        <f t="shared" si="196"/>
        <v>0</v>
      </c>
      <c r="W267" s="109"/>
      <c r="X267" s="80"/>
      <c r="Y267" s="81">
        <f t="shared" si="197"/>
        <v>0</v>
      </c>
      <c r="Z267" s="82"/>
      <c r="AA267" s="83">
        <f t="shared" si="198"/>
        <v>0</v>
      </c>
      <c r="AB267" s="83">
        <f t="shared" si="199"/>
        <v>0</v>
      </c>
      <c r="AC267" s="109"/>
      <c r="AD267" s="85" t="e">
        <f t="shared" si="181"/>
        <v>#DIV/0!</v>
      </c>
      <c r="AE267" s="86"/>
      <c r="AF267" s="87"/>
      <c r="AG267" s="88"/>
      <c r="AH267" s="114"/>
      <c r="AI267" s="86"/>
      <c r="AJ267" s="87"/>
      <c r="AK267" s="88"/>
      <c r="AL267" s="114"/>
      <c r="AM267" s="86">
        <v>26806.722689075632</v>
      </c>
      <c r="AN267" s="87">
        <f>+AM267*0.19</f>
        <v>5093.2773109243699</v>
      </c>
      <c r="AO267" s="90">
        <f>+AN267+AM267</f>
        <v>31900</v>
      </c>
      <c r="AP267" s="91" t="s">
        <v>800</v>
      </c>
      <c r="AQ267" s="86"/>
      <c r="AR267" s="87"/>
      <c r="AS267" s="90"/>
      <c r="AT267" s="91"/>
      <c r="AU267" s="86"/>
      <c r="AV267" s="87"/>
      <c r="AW267" s="90"/>
      <c r="AX267" s="197"/>
      <c r="AY267" s="38"/>
      <c r="AZ267" s="92"/>
      <c r="BA267" s="29"/>
      <c r="BB267" s="99"/>
      <c r="BC267" s="93"/>
      <c r="BD267" s="93"/>
      <c r="BE267" s="93"/>
      <c r="BF267" s="93"/>
      <c r="BG267" s="93"/>
      <c r="BH267" s="93">
        <f>+AM267</f>
        <v>26806.722689075632</v>
      </c>
      <c r="BI267" s="93"/>
      <c r="BJ267" s="93"/>
      <c r="BK267" s="94">
        <f t="shared" si="182"/>
        <v>1</v>
      </c>
      <c r="BM267" s="95">
        <f t="shared" si="183"/>
        <v>26806.722689075632</v>
      </c>
      <c r="BN267" s="96">
        <f t="shared" si="184"/>
        <v>26806.722689075632</v>
      </c>
      <c r="BO267" s="248">
        <f t="shared" si="185"/>
        <v>26806.722689075632</v>
      </c>
      <c r="BP267" s="183">
        <f t="shared" si="186"/>
        <v>26806.722689075632</v>
      </c>
      <c r="BQ267" s="184">
        <f t="shared" si="187"/>
        <v>0</v>
      </c>
      <c r="BR267" s="232">
        <f t="shared" si="188"/>
        <v>0</v>
      </c>
      <c r="BS267" s="184"/>
      <c r="BT267" s="97"/>
      <c r="BU267" s="171">
        <f t="shared" si="200"/>
        <v>26806.722689075632</v>
      </c>
      <c r="BV267" s="175">
        <f t="shared" si="189"/>
        <v>5093</v>
      </c>
      <c r="BW267" s="176">
        <f t="shared" si="190"/>
        <v>31899.722689075632</v>
      </c>
    </row>
    <row r="268" spans="1:75" s="35" customFormat="1" ht="84.95" customHeight="1" x14ac:dyDescent="0.3">
      <c r="A268" s="214">
        <v>364</v>
      </c>
      <c r="B268" s="104" t="s">
        <v>801</v>
      </c>
      <c r="C268" s="217" t="s">
        <v>18</v>
      </c>
      <c r="D268" s="206"/>
      <c r="E268" s="74"/>
      <c r="F268" s="75"/>
      <c r="G268" s="74"/>
      <c r="H268" s="76"/>
      <c r="I268" s="105"/>
      <c r="J268" s="106"/>
      <c r="K268" s="107"/>
      <c r="L268" s="80"/>
      <c r="M268" s="81">
        <f t="shared" si="191"/>
        <v>0</v>
      </c>
      <c r="N268" s="82"/>
      <c r="O268" s="83">
        <f t="shared" si="192"/>
        <v>0</v>
      </c>
      <c r="P268" s="83">
        <f t="shared" si="193"/>
        <v>0</v>
      </c>
      <c r="Q268" s="108"/>
      <c r="R268" s="80"/>
      <c r="S268" s="81">
        <f t="shared" si="194"/>
        <v>0</v>
      </c>
      <c r="T268" s="82"/>
      <c r="U268" s="83">
        <f t="shared" si="195"/>
        <v>0</v>
      </c>
      <c r="V268" s="83">
        <f t="shared" si="196"/>
        <v>0</v>
      </c>
      <c r="W268" s="109"/>
      <c r="X268" s="80"/>
      <c r="Y268" s="81">
        <f t="shared" si="197"/>
        <v>0</v>
      </c>
      <c r="Z268" s="82"/>
      <c r="AA268" s="83">
        <f t="shared" si="198"/>
        <v>0</v>
      </c>
      <c r="AB268" s="83">
        <f t="shared" si="199"/>
        <v>0</v>
      </c>
      <c r="AC268" s="109"/>
      <c r="AD268" s="85" t="e">
        <f t="shared" si="181"/>
        <v>#DIV/0!</v>
      </c>
      <c r="AE268" s="86"/>
      <c r="AF268" s="87"/>
      <c r="AG268" s="88"/>
      <c r="AH268" s="114"/>
      <c r="AI268" s="86"/>
      <c r="AJ268" s="87"/>
      <c r="AK268" s="88"/>
      <c r="AL268" s="114"/>
      <c r="AM268" s="86">
        <v>31008.403361344539</v>
      </c>
      <c r="AN268" s="87">
        <f>+AM268*0.19</f>
        <v>5891.5966386554628</v>
      </c>
      <c r="AO268" s="90">
        <f>+AN268+AM268</f>
        <v>36900</v>
      </c>
      <c r="AP268" s="91" t="s">
        <v>802</v>
      </c>
      <c r="AQ268" s="86"/>
      <c r="AR268" s="87"/>
      <c r="AS268" s="90"/>
      <c r="AT268" s="91"/>
      <c r="AU268" s="86"/>
      <c r="AV268" s="87"/>
      <c r="AW268" s="90"/>
      <c r="AX268" s="197"/>
      <c r="AY268" s="38"/>
      <c r="AZ268" s="92"/>
      <c r="BA268" s="29"/>
      <c r="BB268" s="99"/>
      <c r="BC268" s="93"/>
      <c r="BD268" s="93"/>
      <c r="BE268" s="93"/>
      <c r="BF268" s="93"/>
      <c r="BG268" s="93"/>
      <c r="BH268" s="93">
        <f>+AM268</f>
        <v>31008.403361344539</v>
      </c>
      <c r="BI268" s="93"/>
      <c r="BJ268" s="93"/>
      <c r="BK268" s="94">
        <f t="shared" si="182"/>
        <v>1</v>
      </c>
      <c r="BM268" s="95">
        <f t="shared" si="183"/>
        <v>31008.403361344539</v>
      </c>
      <c r="BN268" s="96">
        <f t="shared" si="184"/>
        <v>31008.403361344539</v>
      </c>
      <c r="BO268" s="248">
        <f t="shared" si="185"/>
        <v>31008.403361344539</v>
      </c>
      <c r="BP268" s="183">
        <f t="shared" si="186"/>
        <v>31008.403361344539</v>
      </c>
      <c r="BQ268" s="184">
        <f t="shared" si="187"/>
        <v>0</v>
      </c>
      <c r="BR268" s="232">
        <f t="shared" si="188"/>
        <v>0</v>
      </c>
      <c r="BS268" s="184"/>
      <c r="BT268" s="97"/>
      <c r="BU268" s="171">
        <f t="shared" si="200"/>
        <v>31008.403361344539</v>
      </c>
      <c r="BV268" s="175">
        <f t="shared" si="189"/>
        <v>5892</v>
      </c>
      <c r="BW268" s="176">
        <f t="shared" si="190"/>
        <v>36900.403361344535</v>
      </c>
    </row>
    <row r="269" spans="1:75" s="35" customFormat="1" ht="84.95" customHeight="1" x14ac:dyDescent="0.3">
      <c r="A269" s="214">
        <v>365</v>
      </c>
      <c r="B269" s="104" t="s">
        <v>803</v>
      </c>
      <c r="C269" s="217" t="s">
        <v>804</v>
      </c>
      <c r="D269" s="206">
        <v>22354</v>
      </c>
      <c r="E269" s="74">
        <f>+D269*0.0562</f>
        <v>1256.2947999999999</v>
      </c>
      <c r="F269" s="75">
        <f>+E269+D269</f>
        <v>23610.2948</v>
      </c>
      <c r="G269" s="74">
        <f>+F269*0.19</f>
        <v>4485.9560119999996</v>
      </c>
      <c r="H269" s="76">
        <f>+G269+F269</f>
        <v>28096.250811999998</v>
      </c>
      <c r="I269" s="105"/>
      <c r="J269" s="106"/>
      <c r="K269" s="107"/>
      <c r="L269" s="80"/>
      <c r="M269" s="81">
        <f t="shared" si="191"/>
        <v>0</v>
      </c>
      <c r="N269" s="82"/>
      <c r="O269" s="83">
        <f t="shared" si="192"/>
        <v>0</v>
      </c>
      <c r="P269" s="83">
        <f t="shared" si="193"/>
        <v>0</v>
      </c>
      <c r="Q269" s="108"/>
      <c r="R269" s="80"/>
      <c r="S269" s="81">
        <f t="shared" si="194"/>
        <v>0</v>
      </c>
      <c r="T269" s="82"/>
      <c r="U269" s="83">
        <f t="shared" si="195"/>
        <v>0</v>
      </c>
      <c r="V269" s="83">
        <f t="shared" si="196"/>
        <v>0</v>
      </c>
      <c r="W269" s="109"/>
      <c r="X269" s="80"/>
      <c r="Y269" s="81">
        <f t="shared" si="197"/>
        <v>0</v>
      </c>
      <c r="Z269" s="82"/>
      <c r="AA269" s="83">
        <f t="shared" si="198"/>
        <v>0</v>
      </c>
      <c r="AB269" s="83">
        <f t="shared" si="199"/>
        <v>0</v>
      </c>
      <c r="AC269" s="109"/>
      <c r="AD269" s="85" t="e">
        <f t="shared" si="181"/>
        <v>#DIV/0!</v>
      </c>
      <c r="AE269" s="86"/>
      <c r="AF269" s="87"/>
      <c r="AG269" s="88"/>
      <c r="AH269" s="114"/>
      <c r="AI269" s="86"/>
      <c r="AJ269" s="87"/>
      <c r="AK269" s="88"/>
      <c r="AL269" s="114"/>
      <c r="AM269" s="86"/>
      <c r="AN269" s="87"/>
      <c r="AO269" s="90"/>
      <c r="AP269" s="91"/>
      <c r="AQ269" s="86"/>
      <c r="AR269" s="87"/>
      <c r="AS269" s="90"/>
      <c r="AT269" s="91"/>
      <c r="AU269" s="86"/>
      <c r="AV269" s="87"/>
      <c r="AW269" s="90"/>
      <c r="AX269" s="197"/>
      <c r="AY269" s="38"/>
      <c r="AZ269" s="92"/>
      <c r="BA269" s="29"/>
      <c r="BB269" s="99">
        <f>+F269*1.09</f>
        <v>25735.221332000001</v>
      </c>
      <c r="BC269" s="93"/>
      <c r="BD269" s="93"/>
      <c r="BE269" s="93"/>
      <c r="BF269" s="93"/>
      <c r="BG269" s="93"/>
      <c r="BH269" s="93"/>
      <c r="BI269" s="93"/>
      <c r="BJ269" s="93"/>
      <c r="BK269" s="94">
        <f t="shared" si="182"/>
        <v>1</v>
      </c>
      <c r="BM269" s="95">
        <f t="shared" si="183"/>
        <v>25735.221332000001</v>
      </c>
      <c r="BN269" s="96">
        <f t="shared" si="184"/>
        <v>25735.221332000001</v>
      </c>
      <c r="BO269" s="248">
        <f t="shared" si="185"/>
        <v>25735.221332000001</v>
      </c>
      <c r="BP269" s="183">
        <f t="shared" si="186"/>
        <v>25735.221332000001</v>
      </c>
      <c r="BQ269" s="184">
        <f t="shared" si="187"/>
        <v>0</v>
      </c>
      <c r="BR269" s="232">
        <f t="shared" si="188"/>
        <v>0</v>
      </c>
      <c r="BS269" s="184"/>
      <c r="BT269" s="97"/>
      <c r="BU269" s="171">
        <f t="shared" si="200"/>
        <v>25735.221332000001</v>
      </c>
      <c r="BV269" s="175">
        <f t="shared" si="189"/>
        <v>4890</v>
      </c>
      <c r="BW269" s="176">
        <f t="shared" si="190"/>
        <v>30625.221332000001</v>
      </c>
    </row>
    <row r="270" spans="1:75" s="35" customFormat="1" ht="84.95" customHeight="1" x14ac:dyDescent="0.3">
      <c r="A270" s="214">
        <v>366</v>
      </c>
      <c r="B270" s="104" t="s">
        <v>805</v>
      </c>
      <c r="C270" s="217" t="s">
        <v>18</v>
      </c>
      <c r="D270" s="206">
        <v>13900</v>
      </c>
      <c r="E270" s="74">
        <f>+D270*0.0562</f>
        <v>781.18</v>
      </c>
      <c r="F270" s="75">
        <f>+E270+D270</f>
        <v>14681.18</v>
      </c>
      <c r="G270" s="74">
        <f>+F270*0.19</f>
        <v>2789.4241999999999</v>
      </c>
      <c r="H270" s="76">
        <f>+G270+F270</f>
        <v>17470.604200000002</v>
      </c>
      <c r="I270" s="105"/>
      <c r="J270" s="106"/>
      <c r="K270" s="107"/>
      <c r="L270" s="80"/>
      <c r="M270" s="81">
        <f t="shared" si="191"/>
        <v>0</v>
      </c>
      <c r="N270" s="82"/>
      <c r="O270" s="83">
        <f t="shared" si="192"/>
        <v>0</v>
      </c>
      <c r="P270" s="83">
        <f t="shared" si="193"/>
        <v>0</v>
      </c>
      <c r="Q270" s="108"/>
      <c r="R270" s="80"/>
      <c r="S270" s="81">
        <f t="shared" si="194"/>
        <v>0</v>
      </c>
      <c r="T270" s="82"/>
      <c r="U270" s="83">
        <f t="shared" si="195"/>
        <v>0</v>
      </c>
      <c r="V270" s="83">
        <f t="shared" si="196"/>
        <v>0</v>
      </c>
      <c r="W270" s="109"/>
      <c r="X270" s="80"/>
      <c r="Y270" s="81">
        <f t="shared" si="197"/>
        <v>0</v>
      </c>
      <c r="Z270" s="82"/>
      <c r="AA270" s="83">
        <f t="shared" si="198"/>
        <v>0</v>
      </c>
      <c r="AB270" s="83">
        <f t="shared" si="199"/>
        <v>0</v>
      </c>
      <c r="AC270" s="109"/>
      <c r="AD270" s="85" t="e">
        <f t="shared" si="181"/>
        <v>#DIV/0!</v>
      </c>
      <c r="AE270" s="86"/>
      <c r="AF270" s="87"/>
      <c r="AG270" s="88"/>
      <c r="AH270" s="114"/>
      <c r="AI270" s="86"/>
      <c r="AJ270" s="87"/>
      <c r="AK270" s="88"/>
      <c r="AL270" s="114"/>
      <c r="AM270" s="86"/>
      <c r="AN270" s="87"/>
      <c r="AO270" s="90"/>
      <c r="AP270" s="91"/>
      <c r="AQ270" s="86"/>
      <c r="AR270" s="87"/>
      <c r="AS270" s="90"/>
      <c r="AT270" s="91"/>
      <c r="AU270" s="86"/>
      <c r="AV270" s="87"/>
      <c r="AW270" s="90"/>
      <c r="AX270" s="197"/>
      <c r="AY270" s="38"/>
      <c r="AZ270" s="92"/>
      <c r="BA270" s="29"/>
      <c r="BB270" s="99">
        <f>+F270*1.09</f>
        <v>16002.486200000001</v>
      </c>
      <c r="BC270" s="93"/>
      <c r="BD270" s="93"/>
      <c r="BE270" s="93"/>
      <c r="BF270" s="93"/>
      <c r="BG270" s="93"/>
      <c r="BH270" s="93"/>
      <c r="BI270" s="93"/>
      <c r="BJ270" s="93"/>
      <c r="BK270" s="94">
        <f t="shared" si="182"/>
        <v>1</v>
      </c>
      <c r="BM270" s="95">
        <f t="shared" si="183"/>
        <v>16002.486200000001</v>
      </c>
      <c r="BN270" s="96">
        <f t="shared" si="184"/>
        <v>16002.486200000001</v>
      </c>
      <c r="BO270" s="248">
        <f t="shared" si="185"/>
        <v>16002.486200000001</v>
      </c>
      <c r="BP270" s="183">
        <f t="shared" si="186"/>
        <v>16002.486200000001</v>
      </c>
      <c r="BQ270" s="184">
        <f t="shared" si="187"/>
        <v>0</v>
      </c>
      <c r="BR270" s="232">
        <f t="shared" si="188"/>
        <v>0</v>
      </c>
      <c r="BS270" s="184"/>
      <c r="BT270" s="97"/>
      <c r="BU270" s="171">
        <f t="shared" si="200"/>
        <v>16002.486200000001</v>
      </c>
      <c r="BV270" s="175">
        <f t="shared" si="189"/>
        <v>3040</v>
      </c>
      <c r="BW270" s="176">
        <f t="shared" si="190"/>
        <v>19042.486199999999</v>
      </c>
    </row>
    <row r="271" spans="1:75" s="35" customFormat="1" ht="84.95" customHeight="1" x14ac:dyDescent="0.3">
      <c r="A271" s="214">
        <v>367</v>
      </c>
      <c r="B271" s="104" t="s">
        <v>806</v>
      </c>
      <c r="C271" s="217" t="s">
        <v>18</v>
      </c>
      <c r="D271" s="206"/>
      <c r="E271" s="74"/>
      <c r="F271" s="75"/>
      <c r="G271" s="74"/>
      <c r="H271" s="76"/>
      <c r="I271" s="105"/>
      <c r="J271" s="106"/>
      <c r="K271" s="107"/>
      <c r="L271" s="80"/>
      <c r="M271" s="81">
        <f t="shared" si="191"/>
        <v>0</v>
      </c>
      <c r="N271" s="82"/>
      <c r="O271" s="83">
        <f t="shared" si="192"/>
        <v>0</v>
      </c>
      <c r="P271" s="83">
        <f t="shared" si="193"/>
        <v>0</v>
      </c>
      <c r="Q271" s="108"/>
      <c r="R271" s="80"/>
      <c r="S271" s="81">
        <f t="shared" si="194"/>
        <v>0</v>
      </c>
      <c r="T271" s="82"/>
      <c r="U271" s="83">
        <f t="shared" si="195"/>
        <v>0</v>
      </c>
      <c r="V271" s="83">
        <f t="shared" si="196"/>
        <v>0</v>
      </c>
      <c r="W271" s="109"/>
      <c r="X271" s="80"/>
      <c r="Y271" s="81">
        <f t="shared" si="197"/>
        <v>0</v>
      </c>
      <c r="Z271" s="82"/>
      <c r="AA271" s="83">
        <f t="shared" si="198"/>
        <v>0</v>
      </c>
      <c r="AB271" s="83">
        <f t="shared" si="199"/>
        <v>0</v>
      </c>
      <c r="AC271" s="109"/>
      <c r="AD271" s="85" t="e">
        <f t="shared" si="181"/>
        <v>#DIV/0!</v>
      </c>
      <c r="AE271" s="86"/>
      <c r="AF271" s="87"/>
      <c r="AG271" s="88"/>
      <c r="AH271" s="114"/>
      <c r="AI271" s="86"/>
      <c r="AJ271" s="87"/>
      <c r="AK271" s="88"/>
      <c r="AL271" s="114"/>
      <c r="AM271" s="86">
        <v>5378.1512605042017</v>
      </c>
      <c r="AN271" s="87">
        <f>+AM271*0.19</f>
        <v>1021.8487394957983</v>
      </c>
      <c r="AO271" s="90">
        <f>+AN271+AM271</f>
        <v>6400</v>
      </c>
      <c r="AP271" s="91" t="s">
        <v>807</v>
      </c>
      <c r="AQ271" s="86"/>
      <c r="AR271" s="87"/>
      <c r="AS271" s="90"/>
      <c r="AT271" s="91"/>
      <c r="AU271" s="86"/>
      <c r="AV271" s="87"/>
      <c r="AW271" s="90"/>
      <c r="AX271" s="197"/>
      <c r="AY271" s="38"/>
      <c r="AZ271" s="92"/>
      <c r="BA271" s="29"/>
      <c r="BB271" s="99"/>
      <c r="BC271" s="93"/>
      <c r="BD271" s="93"/>
      <c r="BE271" s="93"/>
      <c r="BF271" s="93"/>
      <c r="BG271" s="93"/>
      <c r="BH271" s="93">
        <f>+AM271</f>
        <v>5378.1512605042017</v>
      </c>
      <c r="BI271" s="93"/>
      <c r="BJ271" s="93"/>
      <c r="BK271" s="94">
        <f t="shared" si="182"/>
        <v>1</v>
      </c>
      <c r="BM271" s="95">
        <f t="shared" si="183"/>
        <v>5378.1512605042017</v>
      </c>
      <c r="BN271" s="96">
        <f t="shared" si="184"/>
        <v>5378.1512605042017</v>
      </c>
      <c r="BO271" s="248">
        <f t="shared" si="185"/>
        <v>5378.1512605042017</v>
      </c>
      <c r="BP271" s="183">
        <f t="shared" si="186"/>
        <v>5378.1512605042017</v>
      </c>
      <c r="BQ271" s="184">
        <f t="shared" si="187"/>
        <v>0</v>
      </c>
      <c r="BR271" s="232">
        <f t="shared" si="188"/>
        <v>0</v>
      </c>
      <c r="BS271" s="184"/>
      <c r="BT271" s="97"/>
      <c r="BU271" s="171">
        <f t="shared" si="200"/>
        <v>5378.1512605042017</v>
      </c>
      <c r="BV271" s="175">
        <f t="shared" si="189"/>
        <v>1022</v>
      </c>
      <c r="BW271" s="176">
        <f t="shared" si="190"/>
        <v>6400.1512605042017</v>
      </c>
    </row>
    <row r="272" spans="1:75" s="35" customFormat="1" ht="84.95" customHeight="1" x14ac:dyDescent="0.3">
      <c r="A272" s="214">
        <v>368</v>
      </c>
      <c r="B272" s="104" t="s">
        <v>1471</v>
      </c>
      <c r="C272" s="217" t="s">
        <v>115</v>
      </c>
      <c r="D272" s="206">
        <v>66</v>
      </c>
      <c r="E272" s="74">
        <f t="shared" ref="E272:E313" si="201">+D272*0.0562</f>
        <v>3.7092000000000001</v>
      </c>
      <c r="F272" s="75">
        <f t="shared" ref="F272:F313" si="202">+E272+D272</f>
        <v>69.709199999999996</v>
      </c>
      <c r="G272" s="74">
        <f t="shared" ref="G272:G313" si="203">+F272*0.19</f>
        <v>13.244748</v>
      </c>
      <c r="H272" s="76">
        <f t="shared" ref="H272:H313" si="204">+G272+F272</f>
        <v>82.953947999999997</v>
      </c>
      <c r="I272" s="105"/>
      <c r="J272" s="106"/>
      <c r="K272" s="107"/>
      <c r="L272" s="80"/>
      <c r="M272" s="81">
        <f t="shared" si="191"/>
        <v>0</v>
      </c>
      <c r="N272" s="82"/>
      <c r="O272" s="83">
        <f t="shared" si="192"/>
        <v>0</v>
      </c>
      <c r="P272" s="83">
        <f t="shared" si="193"/>
        <v>0</v>
      </c>
      <c r="Q272" s="108"/>
      <c r="R272" s="80"/>
      <c r="S272" s="81">
        <f t="shared" si="194"/>
        <v>0</v>
      </c>
      <c r="T272" s="82"/>
      <c r="U272" s="83">
        <f t="shared" si="195"/>
        <v>0</v>
      </c>
      <c r="V272" s="83">
        <f t="shared" si="196"/>
        <v>0</v>
      </c>
      <c r="W272" s="109"/>
      <c r="X272" s="80"/>
      <c r="Y272" s="81">
        <f t="shared" si="197"/>
        <v>0</v>
      </c>
      <c r="Z272" s="82"/>
      <c r="AA272" s="83">
        <f t="shared" si="198"/>
        <v>0</v>
      </c>
      <c r="AB272" s="83">
        <f t="shared" si="199"/>
        <v>0</v>
      </c>
      <c r="AC272" s="109"/>
      <c r="AD272" s="85" t="e">
        <f t="shared" si="181"/>
        <v>#DIV/0!</v>
      </c>
      <c r="AE272" s="86"/>
      <c r="AF272" s="87"/>
      <c r="AG272" s="88"/>
      <c r="AH272" s="114"/>
      <c r="AI272" s="86"/>
      <c r="AJ272" s="87"/>
      <c r="AK272" s="88"/>
      <c r="AL272" s="114"/>
      <c r="AM272" s="86"/>
      <c r="AN272" s="87"/>
      <c r="AO272" s="90"/>
      <c r="AP272" s="91"/>
      <c r="AQ272" s="86"/>
      <c r="AR272" s="87"/>
      <c r="AS272" s="90"/>
      <c r="AT272" s="91"/>
      <c r="AU272" s="86"/>
      <c r="AV272" s="87"/>
      <c r="AW272" s="90"/>
      <c r="AX272" s="197"/>
      <c r="AY272" s="38"/>
      <c r="AZ272" s="92"/>
      <c r="BA272" s="29"/>
      <c r="BB272" s="99">
        <f t="shared" ref="BB272:BB313" si="205">+F272*1.09</f>
        <v>75.983028000000004</v>
      </c>
      <c r="BC272" s="93"/>
      <c r="BD272" s="93"/>
      <c r="BE272" s="93"/>
      <c r="BF272" s="93"/>
      <c r="BG272" s="93"/>
      <c r="BH272" s="93"/>
      <c r="BI272" s="93"/>
      <c r="BJ272" s="93"/>
      <c r="BK272" s="94">
        <f t="shared" si="182"/>
        <v>1</v>
      </c>
      <c r="BM272" s="95">
        <f t="shared" si="183"/>
        <v>75.983028000000004</v>
      </c>
      <c r="BN272" s="96">
        <f t="shared" si="184"/>
        <v>75.983028000000004</v>
      </c>
      <c r="BO272" s="248">
        <f t="shared" si="185"/>
        <v>75.983028000000004</v>
      </c>
      <c r="BP272" s="183">
        <f t="shared" si="186"/>
        <v>75.983028000000004</v>
      </c>
      <c r="BQ272" s="184">
        <f t="shared" si="187"/>
        <v>0</v>
      </c>
      <c r="BR272" s="232">
        <f t="shared" si="188"/>
        <v>0</v>
      </c>
      <c r="BS272" s="184"/>
      <c r="BT272" s="97"/>
      <c r="BU272" s="171">
        <f t="shared" si="200"/>
        <v>75.983028000000004</v>
      </c>
      <c r="BV272" s="175">
        <f t="shared" si="189"/>
        <v>14</v>
      </c>
      <c r="BW272" s="176">
        <f t="shared" si="190"/>
        <v>89.983028000000004</v>
      </c>
    </row>
    <row r="273" spans="1:75" s="35" customFormat="1" ht="84.95" customHeight="1" x14ac:dyDescent="0.3">
      <c r="A273" s="214">
        <v>369</v>
      </c>
      <c r="B273" s="104" t="s">
        <v>808</v>
      </c>
      <c r="C273" s="217" t="s">
        <v>18</v>
      </c>
      <c r="D273" s="206">
        <v>490</v>
      </c>
      <c r="E273" s="74">
        <f t="shared" si="201"/>
        <v>27.538</v>
      </c>
      <c r="F273" s="75">
        <f t="shared" si="202"/>
        <v>517.53800000000001</v>
      </c>
      <c r="G273" s="74">
        <f t="shared" si="203"/>
        <v>98.332220000000007</v>
      </c>
      <c r="H273" s="76">
        <f t="shared" si="204"/>
        <v>615.87022000000002</v>
      </c>
      <c r="I273" s="105"/>
      <c r="J273" s="106"/>
      <c r="K273" s="107"/>
      <c r="L273" s="80"/>
      <c r="M273" s="81">
        <f t="shared" si="191"/>
        <v>0</v>
      </c>
      <c r="N273" s="82"/>
      <c r="O273" s="83">
        <f t="shared" si="192"/>
        <v>0</v>
      </c>
      <c r="P273" s="83">
        <f t="shared" si="193"/>
        <v>0</v>
      </c>
      <c r="Q273" s="108"/>
      <c r="R273" s="80"/>
      <c r="S273" s="81">
        <f t="shared" si="194"/>
        <v>0</v>
      </c>
      <c r="T273" s="82"/>
      <c r="U273" s="83">
        <f t="shared" si="195"/>
        <v>0</v>
      </c>
      <c r="V273" s="83">
        <f t="shared" si="196"/>
        <v>0</v>
      </c>
      <c r="W273" s="109"/>
      <c r="X273" s="80"/>
      <c r="Y273" s="81">
        <f t="shared" si="197"/>
        <v>0</v>
      </c>
      <c r="Z273" s="82"/>
      <c r="AA273" s="83">
        <f t="shared" si="198"/>
        <v>0</v>
      </c>
      <c r="AB273" s="83">
        <f t="shared" si="199"/>
        <v>0</v>
      </c>
      <c r="AC273" s="109"/>
      <c r="AD273" s="85" t="e">
        <f t="shared" si="181"/>
        <v>#DIV/0!</v>
      </c>
      <c r="AE273" s="86"/>
      <c r="AF273" s="87"/>
      <c r="AG273" s="88"/>
      <c r="AH273" s="114"/>
      <c r="AI273" s="86"/>
      <c r="AJ273" s="87"/>
      <c r="AK273" s="88"/>
      <c r="AL273" s="114"/>
      <c r="AM273" s="86"/>
      <c r="AN273" s="87"/>
      <c r="AO273" s="90"/>
      <c r="AP273" s="91"/>
      <c r="AQ273" s="86"/>
      <c r="AR273" s="87"/>
      <c r="AS273" s="90"/>
      <c r="AT273" s="91"/>
      <c r="AU273" s="86"/>
      <c r="AV273" s="87"/>
      <c r="AW273" s="90"/>
      <c r="AX273" s="197"/>
      <c r="AY273" s="38"/>
      <c r="AZ273" s="92"/>
      <c r="BA273" s="29"/>
      <c r="BB273" s="99">
        <f t="shared" si="205"/>
        <v>564.11642000000006</v>
      </c>
      <c r="BC273" s="93"/>
      <c r="BD273" s="93"/>
      <c r="BE273" s="93"/>
      <c r="BF273" s="93"/>
      <c r="BG273" s="93"/>
      <c r="BH273" s="93"/>
      <c r="BI273" s="93"/>
      <c r="BJ273" s="93"/>
      <c r="BK273" s="94">
        <f t="shared" si="182"/>
        <v>1</v>
      </c>
      <c r="BM273" s="95">
        <f t="shared" si="183"/>
        <v>564.11642000000006</v>
      </c>
      <c r="BN273" s="96">
        <f t="shared" si="184"/>
        <v>564.11642000000006</v>
      </c>
      <c r="BO273" s="248">
        <f t="shared" si="185"/>
        <v>564.11642000000006</v>
      </c>
      <c r="BP273" s="183">
        <f t="shared" si="186"/>
        <v>564.11642000000006</v>
      </c>
      <c r="BQ273" s="184">
        <f t="shared" si="187"/>
        <v>0</v>
      </c>
      <c r="BR273" s="232">
        <f t="shared" si="188"/>
        <v>0</v>
      </c>
      <c r="BS273" s="184"/>
      <c r="BT273" s="97"/>
      <c r="BU273" s="171">
        <f t="shared" si="200"/>
        <v>564.11642000000006</v>
      </c>
      <c r="BV273" s="175">
        <f t="shared" si="189"/>
        <v>107</v>
      </c>
      <c r="BW273" s="176">
        <f t="shared" si="190"/>
        <v>671.11642000000006</v>
      </c>
    </row>
    <row r="274" spans="1:75" s="35" customFormat="1" ht="84.95" customHeight="1" x14ac:dyDescent="0.3">
      <c r="A274" s="214">
        <v>372</v>
      </c>
      <c r="B274" s="104" t="s">
        <v>813</v>
      </c>
      <c r="C274" s="217" t="s">
        <v>18</v>
      </c>
      <c r="D274" s="206">
        <v>250</v>
      </c>
      <c r="E274" s="74">
        <f t="shared" si="201"/>
        <v>14.05</v>
      </c>
      <c r="F274" s="75">
        <f t="shared" si="202"/>
        <v>264.05</v>
      </c>
      <c r="G274" s="74">
        <f t="shared" si="203"/>
        <v>50.169499999999999</v>
      </c>
      <c r="H274" s="76">
        <f t="shared" si="204"/>
        <v>314.21950000000004</v>
      </c>
      <c r="I274" s="105"/>
      <c r="J274" s="106"/>
      <c r="K274" s="107"/>
      <c r="L274" s="80"/>
      <c r="M274" s="81">
        <f t="shared" si="191"/>
        <v>0</v>
      </c>
      <c r="N274" s="82"/>
      <c r="O274" s="83">
        <f t="shared" si="192"/>
        <v>0</v>
      </c>
      <c r="P274" s="83">
        <f t="shared" si="193"/>
        <v>0</v>
      </c>
      <c r="Q274" s="108"/>
      <c r="R274" s="80"/>
      <c r="S274" s="81">
        <f t="shared" si="194"/>
        <v>0</v>
      </c>
      <c r="T274" s="82"/>
      <c r="U274" s="83">
        <f t="shared" si="195"/>
        <v>0</v>
      </c>
      <c r="V274" s="83">
        <f t="shared" si="196"/>
        <v>0</v>
      </c>
      <c r="W274" s="109"/>
      <c r="X274" s="80"/>
      <c r="Y274" s="81">
        <f t="shared" si="197"/>
        <v>0</v>
      </c>
      <c r="Z274" s="82"/>
      <c r="AA274" s="83">
        <f t="shared" si="198"/>
        <v>0</v>
      </c>
      <c r="AB274" s="83">
        <f t="shared" si="199"/>
        <v>0</v>
      </c>
      <c r="AC274" s="109"/>
      <c r="AD274" s="85" t="e">
        <f t="shared" si="181"/>
        <v>#DIV/0!</v>
      </c>
      <c r="AE274" s="86"/>
      <c r="AF274" s="87"/>
      <c r="AG274" s="88"/>
      <c r="AH274" s="114"/>
      <c r="AI274" s="86"/>
      <c r="AJ274" s="87"/>
      <c r="AK274" s="88"/>
      <c r="AL274" s="114"/>
      <c r="AM274" s="86"/>
      <c r="AN274" s="87"/>
      <c r="AO274" s="90"/>
      <c r="AP274" s="91"/>
      <c r="AQ274" s="86"/>
      <c r="AR274" s="87"/>
      <c r="AS274" s="90"/>
      <c r="AT274" s="91"/>
      <c r="AU274" s="86"/>
      <c r="AV274" s="87"/>
      <c r="AW274" s="90"/>
      <c r="AX274" s="197"/>
      <c r="AY274" s="38"/>
      <c r="AZ274" s="92"/>
      <c r="BA274" s="29"/>
      <c r="BB274" s="99">
        <f t="shared" si="205"/>
        <v>287.81450000000001</v>
      </c>
      <c r="BC274" s="93"/>
      <c r="BD274" s="93"/>
      <c r="BE274" s="93"/>
      <c r="BF274" s="93"/>
      <c r="BG274" s="93"/>
      <c r="BH274" s="93"/>
      <c r="BI274" s="93"/>
      <c r="BJ274" s="93"/>
      <c r="BK274" s="94">
        <f t="shared" si="182"/>
        <v>1</v>
      </c>
      <c r="BM274" s="95">
        <f t="shared" si="183"/>
        <v>287.81450000000001</v>
      </c>
      <c r="BN274" s="96">
        <f t="shared" si="184"/>
        <v>287.81450000000001</v>
      </c>
      <c r="BO274" s="248">
        <f t="shared" si="185"/>
        <v>287.81450000000001</v>
      </c>
      <c r="BP274" s="183">
        <f t="shared" si="186"/>
        <v>287.81450000000001</v>
      </c>
      <c r="BQ274" s="184">
        <f t="shared" si="187"/>
        <v>0</v>
      </c>
      <c r="BR274" s="232">
        <f t="shared" si="188"/>
        <v>0</v>
      </c>
      <c r="BS274" s="184"/>
      <c r="BT274" s="97"/>
      <c r="BU274" s="171">
        <f t="shared" si="200"/>
        <v>287.81450000000001</v>
      </c>
      <c r="BV274" s="175">
        <f t="shared" si="189"/>
        <v>55</v>
      </c>
      <c r="BW274" s="176">
        <f t="shared" si="190"/>
        <v>342.81450000000001</v>
      </c>
    </row>
    <row r="275" spans="1:75" s="35" customFormat="1" ht="84.95" customHeight="1" x14ac:dyDescent="0.3">
      <c r="A275" s="214">
        <v>373</v>
      </c>
      <c r="B275" s="104" t="s">
        <v>1472</v>
      </c>
      <c r="C275" s="217" t="s">
        <v>18</v>
      </c>
      <c r="D275" s="206">
        <v>1069</v>
      </c>
      <c r="E275" s="74">
        <f t="shared" si="201"/>
        <v>60.077800000000003</v>
      </c>
      <c r="F275" s="75">
        <f t="shared" si="202"/>
        <v>1129.0778</v>
      </c>
      <c r="G275" s="74">
        <f t="shared" si="203"/>
        <v>214.52478200000002</v>
      </c>
      <c r="H275" s="76">
        <f t="shared" si="204"/>
        <v>1343.602582</v>
      </c>
      <c r="I275" s="105"/>
      <c r="J275" s="106"/>
      <c r="K275" s="107"/>
      <c r="L275" s="80"/>
      <c r="M275" s="81">
        <f t="shared" si="191"/>
        <v>0</v>
      </c>
      <c r="N275" s="82"/>
      <c r="O275" s="83">
        <f t="shared" si="192"/>
        <v>0</v>
      </c>
      <c r="P275" s="83">
        <f t="shared" si="193"/>
        <v>0</v>
      </c>
      <c r="Q275" s="108"/>
      <c r="R275" s="80"/>
      <c r="S275" s="81">
        <f t="shared" si="194"/>
        <v>0</v>
      </c>
      <c r="T275" s="82"/>
      <c r="U275" s="83">
        <f t="shared" si="195"/>
        <v>0</v>
      </c>
      <c r="V275" s="83">
        <f t="shared" si="196"/>
        <v>0</v>
      </c>
      <c r="W275" s="109"/>
      <c r="X275" s="80"/>
      <c r="Y275" s="81">
        <f t="shared" si="197"/>
        <v>0</v>
      </c>
      <c r="Z275" s="82"/>
      <c r="AA275" s="83">
        <f t="shared" si="198"/>
        <v>0</v>
      </c>
      <c r="AB275" s="83">
        <f t="shared" si="199"/>
        <v>0</v>
      </c>
      <c r="AC275" s="109"/>
      <c r="AD275" s="85" t="e">
        <f t="shared" si="181"/>
        <v>#DIV/0!</v>
      </c>
      <c r="AE275" s="86"/>
      <c r="AF275" s="87"/>
      <c r="AG275" s="88"/>
      <c r="AH275" s="114"/>
      <c r="AI275" s="86"/>
      <c r="AJ275" s="87"/>
      <c r="AK275" s="88"/>
      <c r="AL275" s="114"/>
      <c r="AM275" s="86"/>
      <c r="AN275" s="87"/>
      <c r="AO275" s="90"/>
      <c r="AP275" s="91"/>
      <c r="AQ275" s="86"/>
      <c r="AR275" s="87"/>
      <c r="AS275" s="90"/>
      <c r="AT275" s="91"/>
      <c r="AU275" s="86"/>
      <c r="AV275" s="87"/>
      <c r="AW275" s="90"/>
      <c r="AX275" s="197"/>
      <c r="AY275" s="38"/>
      <c r="AZ275" s="92"/>
      <c r="BA275" s="29"/>
      <c r="BB275" s="99">
        <f t="shared" si="205"/>
        <v>1230.6948020000002</v>
      </c>
      <c r="BC275" s="93"/>
      <c r="BD275" s="93"/>
      <c r="BE275" s="93"/>
      <c r="BF275" s="93"/>
      <c r="BG275" s="93"/>
      <c r="BH275" s="93"/>
      <c r="BI275" s="93"/>
      <c r="BJ275" s="93"/>
      <c r="BK275" s="94">
        <f t="shared" si="182"/>
        <v>1</v>
      </c>
      <c r="BM275" s="95">
        <f t="shared" si="183"/>
        <v>1230.6948020000002</v>
      </c>
      <c r="BN275" s="96">
        <f t="shared" si="184"/>
        <v>1230.6948020000002</v>
      </c>
      <c r="BO275" s="248">
        <f t="shared" si="185"/>
        <v>1230.6948020000002</v>
      </c>
      <c r="BP275" s="183">
        <f t="shared" si="186"/>
        <v>1230.6948020000002</v>
      </c>
      <c r="BQ275" s="184">
        <f t="shared" si="187"/>
        <v>0</v>
      </c>
      <c r="BR275" s="232">
        <f t="shared" si="188"/>
        <v>0</v>
      </c>
      <c r="BS275" s="184"/>
      <c r="BT275" s="97"/>
      <c r="BU275" s="171">
        <f t="shared" si="200"/>
        <v>1230.6948020000002</v>
      </c>
      <c r="BV275" s="175">
        <f t="shared" si="189"/>
        <v>234</v>
      </c>
      <c r="BW275" s="176">
        <f t="shared" si="190"/>
        <v>1464.6948020000002</v>
      </c>
    </row>
    <row r="276" spans="1:75" s="35" customFormat="1" ht="84.95" customHeight="1" x14ac:dyDescent="0.3">
      <c r="A276" s="214">
        <v>374</v>
      </c>
      <c r="B276" s="104" t="s">
        <v>814</v>
      </c>
      <c r="C276" s="217" t="s">
        <v>18</v>
      </c>
      <c r="D276" s="206">
        <v>195</v>
      </c>
      <c r="E276" s="74">
        <f t="shared" si="201"/>
        <v>10.959</v>
      </c>
      <c r="F276" s="75">
        <f t="shared" si="202"/>
        <v>205.959</v>
      </c>
      <c r="G276" s="74">
        <f t="shared" si="203"/>
        <v>39.132210000000001</v>
      </c>
      <c r="H276" s="76">
        <f t="shared" si="204"/>
        <v>245.09120999999999</v>
      </c>
      <c r="I276" s="105"/>
      <c r="J276" s="106"/>
      <c r="K276" s="107"/>
      <c r="L276" s="80"/>
      <c r="M276" s="81">
        <f t="shared" si="191"/>
        <v>0</v>
      </c>
      <c r="N276" s="82"/>
      <c r="O276" s="83">
        <f t="shared" si="192"/>
        <v>0</v>
      </c>
      <c r="P276" s="83">
        <f t="shared" si="193"/>
        <v>0</v>
      </c>
      <c r="Q276" s="108"/>
      <c r="R276" s="80"/>
      <c r="S276" s="81">
        <f t="shared" si="194"/>
        <v>0</v>
      </c>
      <c r="T276" s="82"/>
      <c r="U276" s="83">
        <f t="shared" si="195"/>
        <v>0</v>
      </c>
      <c r="V276" s="83">
        <f t="shared" si="196"/>
        <v>0</v>
      </c>
      <c r="W276" s="109"/>
      <c r="X276" s="80"/>
      <c r="Y276" s="81">
        <f t="shared" si="197"/>
        <v>0</v>
      </c>
      <c r="Z276" s="82"/>
      <c r="AA276" s="83">
        <f t="shared" si="198"/>
        <v>0</v>
      </c>
      <c r="AB276" s="83">
        <f t="shared" si="199"/>
        <v>0</v>
      </c>
      <c r="AC276" s="109"/>
      <c r="AD276" s="85" t="e">
        <f t="shared" si="181"/>
        <v>#DIV/0!</v>
      </c>
      <c r="AE276" s="86"/>
      <c r="AF276" s="87"/>
      <c r="AG276" s="88"/>
      <c r="AH276" s="114"/>
      <c r="AI276" s="86"/>
      <c r="AJ276" s="87"/>
      <c r="AK276" s="88"/>
      <c r="AL276" s="114"/>
      <c r="AM276" s="86"/>
      <c r="AN276" s="87"/>
      <c r="AO276" s="90"/>
      <c r="AP276" s="91"/>
      <c r="AQ276" s="86"/>
      <c r="AR276" s="87"/>
      <c r="AS276" s="90"/>
      <c r="AT276" s="91"/>
      <c r="AU276" s="86"/>
      <c r="AV276" s="87"/>
      <c r="AW276" s="90"/>
      <c r="AX276" s="197"/>
      <c r="AY276" s="38"/>
      <c r="AZ276" s="92"/>
      <c r="BA276" s="29"/>
      <c r="BB276" s="99">
        <f t="shared" si="205"/>
        <v>224.49531000000002</v>
      </c>
      <c r="BC276" s="93"/>
      <c r="BD276" s="93"/>
      <c r="BE276" s="93"/>
      <c r="BF276" s="93"/>
      <c r="BG276" s="93"/>
      <c r="BH276" s="93"/>
      <c r="BI276" s="93"/>
      <c r="BJ276" s="93"/>
      <c r="BK276" s="94">
        <f t="shared" si="182"/>
        <v>1</v>
      </c>
      <c r="BM276" s="95">
        <f t="shared" si="183"/>
        <v>224.49531000000002</v>
      </c>
      <c r="BN276" s="96">
        <f t="shared" si="184"/>
        <v>224.49531000000002</v>
      </c>
      <c r="BO276" s="248">
        <f t="shared" si="185"/>
        <v>224.49531000000002</v>
      </c>
      <c r="BP276" s="183">
        <f t="shared" si="186"/>
        <v>224.49531000000002</v>
      </c>
      <c r="BQ276" s="184">
        <f t="shared" si="187"/>
        <v>0</v>
      </c>
      <c r="BR276" s="232">
        <f t="shared" si="188"/>
        <v>0</v>
      </c>
      <c r="BS276" s="184"/>
      <c r="BT276" s="97"/>
      <c r="BU276" s="171">
        <f t="shared" si="200"/>
        <v>224.49531000000002</v>
      </c>
      <c r="BV276" s="175">
        <f t="shared" si="189"/>
        <v>43</v>
      </c>
      <c r="BW276" s="176">
        <f t="shared" si="190"/>
        <v>267.49531000000002</v>
      </c>
    </row>
    <row r="277" spans="1:75" s="35" customFormat="1" ht="84.95" customHeight="1" x14ac:dyDescent="0.3">
      <c r="A277" s="214">
        <v>376</v>
      </c>
      <c r="B277" s="104" t="s">
        <v>817</v>
      </c>
      <c r="C277" s="217" t="s">
        <v>18</v>
      </c>
      <c r="D277" s="206">
        <v>306</v>
      </c>
      <c r="E277" s="74">
        <f t="shared" si="201"/>
        <v>17.197199999999999</v>
      </c>
      <c r="F277" s="75">
        <f t="shared" si="202"/>
        <v>323.19720000000001</v>
      </c>
      <c r="G277" s="74">
        <f t="shared" si="203"/>
        <v>61.407468000000001</v>
      </c>
      <c r="H277" s="76">
        <f t="shared" si="204"/>
        <v>384.604668</v>
      </c>
      <c r="I277" s="105"/>
      <c r="J277" s="106"/>
      <c r="K277" s="107"/>
      <c r="L277" s="80"/>
      <c r="M277" s="81">
        <f t="shared" si="191"/>
        <v>0</v>
      </c>
      <c r="N277" s="82"/>
      <c r="O277" s="83">
        <f t="shared" si="192"/>
        <v>0</v>
      </c>
      <c r="P277" s="83">
        <f t="shared" si="193"/>
        <v>0</v>
      </c>
      <c r="Q277" s="108"/>
      <c r="R277" s="80"/>
      <c r="S277" s="81">
        <f t="shared" si="194"/>
        <v>0</v>
      </c>
      <c r="T277" s="82"/>
      <c r="U277" s="83">
        <f t="shared" si="195"/>
        <v>0</v>
      </c>
      <c r="V277" s="83">
        <f t="shared" si="196"/>
        <v>0</v>
      </c>
      <c r="W277" s="109"/>
      <c r="X277" s="80"/>
      <c r="Y277" s="81">
        <f t="shared" si="197"/>
        <v>0</v>
      </c>
      <c r="Z277" s="82"/>
      <c r="AA277" s="83">
        <f t="shared" si="198"/>
        <v>0</v>
      </c>
      <c r="AB277" s="83">
        <f t="shared" si="199"/>
        <v>0</v>
      </c>
      <c r="AC277" s="109"/>
      <c r="AD277" s="85" t="e">
        <f t="shared" si="181"/>
        <v>#DIV/0!</v>
      </c>
      <c r="AE277" s="86"/>
      <c r="AF277" s="87"/>
      <c r="AG277" s="88"/>
      <c r="AH277" s="114"/>
      <c r="AI277" s="86"/>
      <c r="AJ277" s="87"/>
      <c r="AK277" s="88"/>
      <c r="AL277" s="114"/>
      <c r="AM277" s="86"/>
      <c r="AN277" s="87"/>
      <c r="AO277" s="90"/>
      <c r="AP277" s="91"/>
      <c r="AQ277" s="86"/>
      <c r="AR277" s="87"/>
      <c r="AS277" s="90"/>
      <c r="AT277" s="91"/>
      <c r="AU277" s="86"/>
      <c r="AV277" s="87"/>
      <c r="AW277" s="90"/>
      <c r="AX277" s="197"/>
      <c r="AY277" s="38"/>
      <c r="AZ277" s="92"/>
      <c r="BA277" s="29"/>
      <c r="BB277" s="99">
        <f t="shared" si="205"/>
        <v>352.28494800000004</v>
      </c>
      <c r="BC277" s="93"/>
      <c r="BD277" s="93"/>
      <c r="BE277" s="93"/>
      <c r="BF277" s="93"/>
      <c r="BG277" s="93"/>
      <c r="BH277" s="93"/>
      <c r="BI277" s="93"/>
      <c r="BJ277" s="93"/>
      <c r="BK277" s="94">
        <f t="shared" si="182"/>
        <v>1</v>
      </c>
      <c r="BM277" s="95">
        <f t="shared" si="183"/>
        <v>352.28494800000004</v>
      </c>
      <c r="BN277" s="96">
        <f t="shared" si="184"/>
        <v>352.28494800000004</v>
      </c>
      <c r="BO277" s="248">
        <f t="shared" si="185"/>
        <v>352.28494800000004</v>
      </c>
      <c r="BP277" s="183">
        <f t="shared" si="186"/>
        <v>352.28494800000004</v>
      </c>
      <c r="BQ277" s="184">
        <f t="shared" si="187"/>
        <v>0</v>
      </c>
      <c r="BR277" s="232">
        <f t="shared" si="188"/>
        <v>0</v>
      </c>
      <c r="BS277" s="184"/>
      <c r="BT277" s="97"/>
      <c r="BU277" s="171">
        <f t="shared" si="200"/>
        <v>352.28494800000004</v>
      </c>
      <c r="BV277" s="175">
        <f t="shared" si="189"/>
        <v>67</v>
      </c>
      <c r="BW277" s="176">
        <f t="shared" si="190"/>
        <v>419.28494800000004</v>
      </c>
    </row>
    <row r="278" spans="1:75" s="35" customFormat="1" ht="84.95" customHeight="1" x14ac:dyDescent="0.3">
      <c r="A278" s="214">
        <v>377</v>
      </c>
      <c r="B278" s="104" t="s">
        <v>818</v>
      </c>
      <c r="C278" s="217" t="s">
        <v>18</v>
      </c>
      <c r="D278" s="206">
        <v>84</v>
      </c>
      <c r="E278" s="74">
        <f t="shared" si="201"/>
        <v>4.7207999999999997</v>
      </c>
      <c r="F278" s="75">
        <f t="shared" si="202"/>
        <v>88.720799999999997</v>
      </c>
      <c r="G278" s="74">
        <f t="shared" si="203"/>
        <v>16.856952</v>
      </c>
      <c r="H278" s="76">
        <f t="shared" si="204"/>
        <v>105.577752</v>
      </c>
      <c r="I278" s="105"/>
      <c r="J278" s="106"/>
      <c r="K278" s="107"/>
      <c r="L278" s="80"/>
      <c r="M278" s="81">
        <f t="shared" si="191"/>
        <v>0</v>
      </c>
      <c r="N278" s="82"/>
      <c r="O278" s="83">
        <f t="shared" si="192"/>
        <v>0</v>
      </c>
      <c r="P278" s="83">
        <f t="shared" si="193"/>
        <v>0</v>
      </c>
      <c r="Q278" s="108"/>
      <c r="R278" s="80"/>
      <c r="S278" s="81">
        <f t="shared" si="194"/>
        <v>0</v>
      </c>
      <c r="T278" s="82"/>
      <c r="U278" s="83">
        <f t="shared" si="195"/>
        <v>0</v>
      </c>
      <c r="V278" s="83">
        <f t="shared" si="196"/>
        <v>0</v>
      </c>
      <c r="W278" s="109"/>
      <c r="X278" s="80"/>
      <c r="Y278" s="81">
        <f t="shared" si="197"/>
        <v>0</v>
      </c>
      <c r="Z278" s="82"/>
      <c r="AA278" s="83">
        <f t="shared" si="198"/>
        <v>0</v>
      </c>
      <c r="AB278" s="83">
        <f t="shared" si="199"/>
        <v>0</v>
      </c>
      <c r="AC278" s="109"/>
      <c r="AD278" s="85" t="e">
        <f t="shared" si="181"/>
        <v>#DIV/0!</v>
      </c>
      <c r="AE278" s="86"/>
      <c r="AF278" s="87"/>
      <c r="AG278" s="88"/>
      <c r="AH278" s="114"/>
      <c r="AI278" s="86"/>
      <c r="AJ278" s="87"/>
      <c r="AK278" s="88"/>
      <c r="AL278" s="114"/>
      <c r="AM278" s="86"/>
      <c r="AN278" s="87"/>
      <c r="AO278" s="90"/>
      <c r="AP278" s="91"/>
      <c r="AQ278" s="86"/>
      <c r="AR278" s="87"/>
      <c r="AS278" s="90"/>
      <c r="AT278" s="91"/>
      <c r="AU278" s="86"/>
      <c r="AV278" s="87"/>
      <c r="AW278" s="90"/>
      <c r="AX278" s="197"/>
      <c r="AY278" s="38"/>
      <c r="AZ278" s="92"/>
      <c r="BA278" s="29"/>
      <c r="BB278" s="99">
        <f t="shared" si="205"/>
        <v>96.705672000000007</v>
      </c>
      <c r="BC278" s="93"/>
      <c r="BD278" s="93"/>
      <c r="BE278" s="93"/>
      <c r="BF278" s="93"/>
      <c r="BG278" s="93"/>
      <c r="BH278" s="93"/>
      <c r="BI278" s="93"/>
      <c r="BJ278" s="93"/>
      <c r="BK278" s="94">
        <f t="shared" si="182"/>
        <v>1</v>
      </c>
      <c r="BM278" s="95">
        <f t="shared" si="183"/>
        <v>96.705672000000007</v>
      </c>
      <c r="BN278" s="96">
        <f t="shared" si="184"/>
        <v>96.705672000000007</v>
      </c>
      <c r="BO278" s="248">
        <f t="shared" si="185"/>
        <v>96.705672000000007</v>
      </c>
      <c r="BP278" s="183">
        <f t="shared" si="186"/>
        <v>96.705672000000007</v>
      </c>
      <c r="BQ278" s="184">
        <f t="shared" si="187"/>
        <v>0</v>
      </c>
      <c r="BR278" s="232">
        <f t="shared" si="188"/>
        <v>0</v>
      </c>
      <c r="BS278" s="184"/>
      <c r="BT278" s="97"/>
      <c r="BU278" s="171">
        <f t="shared" si="200"/>
        <v>96.705672000000007</v>
      </c>
      <c r="BV278" s="175">
        <f t="shared" si="189"/>
        <v>18</v>
      </c>
      <c r="BW278" s="176">
        <f t="shared" si="190"/>
        <v>114.70567200000001</v>
      </c>
    </row>
    <row r="279" spans="1:75" s="35" customFormat="1" ht="84.95" customHeight="1" x14ac:dyDescent="0.3">
      <c r="A279" s="214">
        <v>378</v>
      </c>
      <c r="B279" s="104" t="s">
        <v>819</v>
      </c>
      <c r="C279" s="217" t="s">
        <v>18</v>
      </c>
      <c r="D279" s="206">
        <v>72</v>
      </c>
      <c r="E279" s="74">
        <f t="shared" si="201"/>
        <v>4.0464000000000002</v>
      </c>
      <c r="F279" s="75">
        <f t="shared" si="202"/>
        <v>76.046400000000006</v>
      </c>
      <c r="G279" s="74">
        <f t="shared" si="203"/>
        <v>14.448816000000001</v>
      </c>
      <c r="H279" s="76">
        <f t="shared" si="204"/>
        <v>90.495215999999999</v>
      </c>
      <c r="I279" s="105"/>
      <c r="J279" s="106"/>
      <c r="K279" s="107"/>
      <c r="L279" s="80"/>
      <c r="M279" s="81">
        <f t="shared" si="191"/>
        <v>0</v>
      </c>
      <c r="N279" s="82"/>
      <c r="O279" s="83">
        <f t="shared" si="192"/>
        <v>0</v>
      </c>
      <c r="P279" s="83">
        <f t="shared" si="193"/>
        <v>0</v>
      </c>
      <c r="Q279" s="108"/>
      <c r="R279" s="80"/>
      <c r="S279" s="81">
        <f t="shared" si="194"/>
        <v>0</v>
      </c>
      <c r="T279" s="82"/>
      <c r="U279" s="83">
        <f t="shared" si="195"/>
        <v>0</v>
      </c>
      <c r="V279" s="83">
        <f t="shared" si="196"/>
        <v>0</v>
      </c>
      <c r="W279" s="109"/>
      <c r="X279" s="80"/>
      <c r="Y279" s="81">
        <f t="shared" si="197"/>
        <v>0</v>
      </c>
      <c r="Z279" s="82"/>
      <c r="AA279" s="83">
        <f t="shared" si="198"/>
        <v>0</v>
      </c>
      <c r="AB279" s="83">
        <f t="shared" si="199"/>
        <v>0</v>
      </c>
      <c r="AC279" s="109"/>
      <c r="AD279" s="85" t="e">
        <f t="shared" si="181"/>
        <v>#DIV/0!</v>
      </c>
      <c r="AE279" s="86"/>
      <c r="AF279" s="87"/>
      <c r="AG279" s="88"/>
      <c r="AH279" s="114"/>
      <c r="AI279" s="86"/>
      <c r="AJ279" s="87"/>
      <c r="AK279" s="88"/>
      <c r="AL279" s="114"/>
      <c r="AM279" s="86"/>
      <c r="AN279" s="87"/>
      <c r="AO279" s="90"/>
      <c r="AP279" s="91"/>
      <c r="AQ279" s="86"/>
      <c r="AR279" s="87"/>
      <c r="AS279" s="90"/>
      <c r="AT279" s="91"/>
      <c r="AU279" s="86"/>
      <c r="AV279" s="87"/>
      <c r="AW279" s="90"/>
      <c r="AX279" s="197"/>
      <c r="AY279" s="38"/>
      <c r="AZ279" s="92"/>
      <c r="BA279" s="29"/>
      <c r="BB279" s="99">
        <f t="shared" si="205"/>
        <v>82.89057600000001</v>
      </c>
      <c r="BC279" s="93"/>
      <c r="BD279" s="93"/>
      <c r="BE279" s="93"/>
      <c r="BF279" s="93"/>
      <c r="BG279" s="93"/>
      <c r="BH279" s="93"/>
      <c r="BI279" s="93"/>
      <c r="BJ279" s="93"/>
      <c r="BK279" s="94">
        <f t="shared" si="182"/>
        <v>1</v>
      </c>
      <c r="BM279" s="95">
        <f t="shared" si="183"/>
        <v>82.89057600000001</v>
      </c>
      <c r="BN279" s="96">
        <f t="shared" si="184"/>
        <v>82.89057600000001</v>
      </c>
      <c r="BO279" s="248">
        <f t="shared" si="185"/>
        <v>82.89057600000001</v>
      </c>
      <c r="BP279" s="183">
        <f t="shared" si="186"/>
        <v>82.89057600000001</v>
      </c>
      <c r="BQ279" s="184">
        <f t="shared" si="187"/>
        <v>0</v>
      </c>
      <c r="BR279" s="232">
        <f t="shared" si="188"/>
        <v>0</v>
      </c>
      <c r="BS279" s="184"/>
      <c r="BT279" s="97"/>
      <c r="BU279" s="171">
        <f t="shared" si="200"/>
        <v>82.89057600000001</v>
      </c>
      <c r="BV279" s="175">
        <f t="shared" si="189"/>
        <v>16</v>
      </c>
      <c r="BW279" s="176">
        <f t="shared" si="190"/>
        <v>98.89057600000001</v>
      </c>
    </row>
    <row r="280" spans="1:75" s="35" customFormat="1" ht="84.95" customHeight="1" x14ac:dyDescent="0.3">
      <c r="A280" s="214">
        <v>379</v>
      </c>
      <c r="B280" s="104" t="s">
        <v>820</v>
      </c>
      <c r="C280" s="217" t="s">
        <v>18</v>
      </c>
      <c r="D280" s="206">
        <v>195</v>
      </c>
      <c r="E280" s="74">
        <f t="shared" si="201"/>
        <v>10.959</v>
      </c>
      <c r="F280" s="75">
        <f t="shared" si="202"/>
        <v>205.959</v>
      </c>
      <c r="G280" s="74">
        <f t="shared" si="203"/>
        <v>39.132210000000001</v>
      </c>
      <c r="H280" s="76">
        <f t="shared" si="204"/>
        <v>245.09120999999999</v>
      </c>
      <c r="I280" s="105"/>
      <c r="J280" s="106"/>
      <c r="K280" s="107"/>
      <c r="L280" s="80"/>
      <c r="M280" s="81">
        <f t="shared" si="191"/>
        <v>0</v>
      </c>
      <c r="N280" s="82"/>
      <c r="O280" s="83">
        <f t="shared" si="192"/>
        <v>0</v>
      </c>
      <c r="P280" s="83">
        <f t="shared" si="193"/>
        <v>0</v>
      </c>
      <c r="Q280" s="108"/>
      <c r="R280" s="80"/>
      <c r="S280" s="81">
        <f t="shared" si="194"/>
        <v>0</v>
      </c>
      <c r="T280" s="82"/>
      <c r="U280" s="83">
        <f t="shared" si="195"/>
        <v>0</v>
      </c>
      <c r="V280" s="83">
        <f t="shared" si="196"/>
        <v>0</v>
      </c>
      <c r="W280" s="109"/>
      <c r="X280" s="80"/>
      <c r="Y280" s="81">
        <f t="shared" si="197"/>
        <v>0</v>
      </c>
      <c r="Z280" s="82"/>
      <c r="AA280" s="83">
        <f t="shared" si="198"/>
        <v>0</v>
      </c>
      <c r="AB280" s="83">
        <f t="shared" si="199"/>
        <v>0</v>
      </c>
      <c r="AC280" s="109"/>
      <c r="AD280" s="85" t="e">
        <f t="shared" si="181"/>
        <v>#DIV/0!</v>
      </c>
      <c r="AE280" s="86"/>
      <c r="AF280" s="87"/>
      <c r="AG280" s="88"/>
      <c r="AH280" s="114"/>
      <c r="AI280" s="86"/>
      <c r="AJ280" s="87"/>
      <c r="AK280" s="88"/>
      <c r="AL280" s="114"/>
      <c r="AM280" s="86"/>
      <c r="AN280" s="87"/>
      <c r="AO280" s="90"/>
      <c r="AP280" s="91"/>
      <c r="AQ280" s="86"/>
      <c r="AR280" s="87"/>
      <c r="AS280" s="90"/>
      <c r="AT280" s="91"/>
      <c r="AU280" s="86"/>
      <c r="AV280" s="87"/>
      <c r="AW280" s="90"/>
      <c r="AX280" s="197"/>
      <c r="AY280" s="38"/>
      <c r="AZ280" s="92"/>
      <c r="BA280" s="29"/>
      <c r="BB280" s="99">
        <f t="shared" si="205"/>
        <v>224.49531000000002</v>
      </c>
      <c r="BC280" s="93"/>
      <c r="BD280" s="93"/>
      <c r="BE280" s="93"/>
      <c r="BF280" s="93"/>
      <c r="BG280" s="93"/>
      <c r="BH280" s="93"/>
      <c r="BI280" s="93"/>
      <c r="BJ280" s="93"/>
      <c r="BK280" s="94">
        <f t="shared" si="182"/>
        <v>1</v>
      </c>
      <c r="BM280" s="95">
        <f t="shared" si="183"/>
        <v>224.49531000000002</v>
      </c>
      <c r="BN280" s="96">
        <f t="shared" si="184"/>
        <v>224.49531000000002</v>
      </c>
      <c r="BO280" s="248">
        <f t="shared" si="185"/>
        <v>224.49531000000002</v>
      </c>
      <c r="BP280" s="183">
        <f t="shared" si="186"/>
        <v>224.49531000000002</v>
      </c>
      <c r="BQ280" s="184">
        <f t="shared" si="187"/>
        <v>0</v>
      </c>
      <c r="BR280" s="232">
        <f t="shared" si="188"/>
        <v>0</v>
      </c>
      <c r="BS280" s="184"/>
      <c r="BT280" s="97"/>
      <c r="BU280" s="171">
        <f t="shared" si="200"/>
        <v>224.49531000000002</v>
      </c>
      <c r="BV280" s="175">
        <f t="shared" si="189"/>
        <v>43</v>
      </c>
      <c r="BW280" s="176">
        <f t="shared" si="190"/>
        <v>267.49531000000002</v>
      </c>
    </row>
    <row r="281" spans="1:75" s="35" customFormat="1" ht="84.95" customHeight="1" x14ac:dyDescent="0.3">
      <c r="A281" s="214">
        <v>393</v>
      </c>
      <c r="B281" s="104" t="s">
        <v>1473</v>
      </c>
      <c r="C281" s="217" t="s">
        <v>18</v>
      </c>
      <c r="D281" s="206">
        <v>41416</v>
      </c>
      <c r="E281" s="74">
        <f t="shared" si="201"/>
        <v>2327.5792000000001</v>
      </c>
      <c r="F281" s="75">
        <f t="shared" si="202"/>
        <v>43743.5792</v>
      </c>
      <c r="G281" s="74">
        <f t="shared" si="203"/>
        <v>8311.2800480000005</v>
      </c>
      <c r="H281" s="76">
        <f t="shared" si="204"/>
        <v>52054.859248000001</v>
      </c>
      <c r="I281" s="105"/>
      <c r="J281" s="106"/>
      <c r="K281" s="107"/>
      <c r="L281" s="80"/>
      <c r="M281" s="81">
        <f t="shared" si="191"/>
        <v>0</v>
      </c>
      <c r="N281" s="82"/>
      <c r="O281" s="83">
        <f t="shared" si="192"/>
        <v>0</v>
      </c>
      <c r="P281" s="83">
        <f t="shared" si="193"/>
        <v>0</v>
      </c>
      <c r="Q281" s="108"/>
      <c r="R281" s="80"/>
      <c r="S281" s="81">
        <f t="shared" si="194"/>
        <v>0</v>
      </c>
      <c r="T281" s="82"/>
      <c r="U281" s="83">
        <f t="shared" si="195"/>
        <v>0</v>
      </c>
      <c r="V281" s="83">
        <f t="shared" si="196"/>
        <v>0</v>
      </c>
      <c r="W281" s="109"/>
      <c r="X281" s="80"/>
      <c r="Y281" s="81">
        <f t="shared" si="197"/>
        <v>0</v>
      </c>
      <c r="Z281" s="82"/>
      <c r="AA281" s="83">
        <f t="shared" si="198"/>
        <v>0</v>
      </c>
      <c r="AB281" s="83">
        <f t="shared" si="199"/>
        <v>0</v>
      </c>
      <c r="AC281" s="109"/>
      <c r="AD281" s="85" t="e">
        <f t="shared" si="181"/>
        <v>#DIV/0!</v>
      </c>
      <c r="AE281" s="86"/>
      <c r="AF281" s="87"/>
      <c r="AG281" s="88"/>
      <c r="AH281" s="114"/>
      <c r="AI281" s="86"/>
      <c r="AJ281" s="87"/>
      <c r="AK281" s="88"/>
      <c r="AL281" s="114"/>
      <c r="AM281" s="86"/>
      <c r="AN281" s="87"/>
      <c r="AO281" s="90"/>
      <c r="AP281" s="91"/>
      <c r="AQ281" s="86"/>
      <c r="AR281" s="87"/>
      <c r="AS281" s="90"/>
      <c r="AT281" s="91"/>
      <c r="AU281" s="86"/>
      <c r="AV281" s="87"/>
      <c r="AW281" s="90"/>
      <c r="AX281" s="197"/>
      <c r="AY281" s="38"/>
      <c r="AZ281" s="92"/>
      <c r="BA281" s="29"/>
      <c r="BB281" s="99">
        <f t="shared" si="205"/>
        <v>47680.501328000006</v>
      </c>
      <c r="BC281" s="93"/>
      <c r="BD281" s="93"/>
      <c r="BE281" s="93"/>
      <c r="BF281" s="93"/>
      <c r="BG281" s="93"/>
      <c r="BH281" s="93"/>
      <c r="BI281" s="93"/>
      <c r="BJ281" s="93"/>
      <c r="BK281" s="94">
        <f t="shared" si="182"/>
        <v>1</v>
      </c>
      <c r="BM281" s="95">
        <f t="shared" si="183"/>
        <v>47680.501328000006</v>
      </c>
      <c r="BN281" s="96">
        <f t="shared" si="184"/>
        <v>47680.501328000006</v>
      </c>
      <c r="BO281" s="248">
        <f t="shared" si="185"/>
        <v>47680.501328000006</v>
      </c>
      <c r="BP281" s="183">
        <f t="shared" si="186"/>
        <v>47680.501328000006</v>
      </c>
      <c r="BQ281" s="184">
        <f t="shared" si="187"/>
        <v>0</v>
      </c>
      <c r="BR281" s="232">
        <f t="shared" si="188"/>
        <v>0</v>
      </c>
      <c r="BS281" s="184"/>
      <c r="BT281" s="97"/>
      <c r="BU281" s="171">
        <f t="shared" si="200"/>
        <v>47680.501328000006</v>
      </c>
      <c r="BV281" s="175">
        <f t="shared" si="189"/>
        <v>9059</v>
      </c>
      <c r="BW281" s="176">
        <f t="shared" si="190"/>
        <v>56739.501328000006</v>
      </c>
    </row>
    <row r="282" spans="1:75" s="35" customFormat="1" ht="84.95" customHeight="1" x14ac:dyDescent="0.3">
      <c r="A282" s="214">
        <v>394</v>
      </c>
      <c r="B282" s="104" t="s">
        <v>848</v>
      </c>
      <c r="C282" s="217" t="s">
        <v>18</v>
      </c>
      <c r="D282" s="206">
        <v>119742</v>
      </c>
      <c r="E282" s="74">
        <f t="shared" si="201"/>
        <v>6729.5003999999999</v>
      </c>
      <c r="F282" s="75">
        <f t="shared" si="202"/>
        <v>126471.5004</v>
      </c>
      <c r="G282" s="74">
        <f t="shared" si="203"/>
        <v>24029.585075999999</v>
      </c>
      <c r="H282" s="76">
        <f t="shared" si="204"/>
        <v>150501.08547600001</v>
      </c>
      <c r="I282" s="105"/>
      <c r="J282" s="106"/>
      <c r="K282" s="107"/>
      <c r="L282" s="80"/>
      <c r="M282" s="81">
        <f t="shared" si="191"/>
        <v>0</v>
      </c>
      <c r="N282" s="82"/>
      <c r="O282" s="83">
        <f t="shared" si="192"/>
        <v>0</v>
      </c>
      <c r="P282" s="83">
        <f t="shared" si="193"/>
        <v>0</v>
      </c>
      <c r="Q282" s="108"/>
      <c r="R282" s="80"/>
      <c r="S282" s="81">
        <f t="shared" si="194"/>
        <v>0</v>
      </c>
      <c r="T282" s="82"/>
      <c r="U282" s="83">
        <f t="shared" si="195"/>
        <v>0</v>
      </c>
      <c r="V282" s="83">
        <f t="shared" si="196"/>
        <v>0</v>
      </c>
      <c r="W282" s="109"/>
      <c r="X282" s="80"/>
      <c r="Y282" s="81">
        <f t="shared" si="197"/>
        <v>0</v>
      </c>
      <c r="Z282" s="82"/>
      <c r="AA282" s="83">
        <f t="shared" si="198"/>
        <v>0</v>
      </c>
      <c r="AB282" s="83">
        <f t="shared" si="199"/>
        <v>0</v>
      </c>
      <c r="AC282" s="109"/>
      <c r="AD282" s="85" t="e">
        <f t="shared" si="181"/>
        <v>#DIV/0!</v>
      </c>
      <c r="AE282" s="86"/>
      <c r="AF282" s="87"/>
      <c r="AG282" s="88"/>
      <c r="AH282" s="114"/>
      <c r="AI282" s="86"/>
      <c r="AJ282" s="87"/>
      <c r="AK282" s="88"/>
      <c r="AL282" s="114"/>
      <c r="AM282" s="86"/>
      <c r="AN282" s="87"/>
      <c r="AO282" s="90"/>
      <c r="AP282" s="91"/>
      <c r="AQ282" s="86"/>
      <c r="AR282" s="87"/>
      <c r="AS282" s="90"/>
      <c r="AT282" s="91"/>
      <c r="AU282" s="86"/>
      <c r="AV282" s="87"/>
      <c r="AW282" s="90"/>
      <c r="AX282" s="197"/>
      <c r="AY282" s="38"/>
      <c r="AZ282" s="92"/>
      <c r="BA282" s="29"/>
      <c r="BB282" s="99">
        <f t="shared" si="205"/>
        <v>137853.93543600003</v>
      </c>
      <c r="BC282" s="93"/>
      <c r="BD282" s="93"/>
      <c r="BE282" s="93"/>
      <c r="BF282" s="93"/>
      <c r="BG282" s="93"/>
      <c r="BH282" s="93"/>
      <c r="BI282" s="93"/>
      <c r="BJ282" s="93"/>
      <c r="BK282" s="94">
        <f t="shared" si="182"/>
        <v>1</v>
      </c>
      <c r="BM282" s="95">
        <f t="shared" si="183"/>
        <v>137853.93543600003</v>
      </c>
      <c r="BN282" s="96">
        <f t="shared" si="184"/>
        <v>137853.93543600003</v>
      </c>
      <c r="BO282" s="248">
        <f t="shared" si="185"/>
        <v>137853.93543600003</v>
      </c>
      <c r="BP282" s="183">
        <f t="shared" si="186"/>
        <v>137853.93543600003</v>
      </c>
      <c r="BQ282" s="184">
        <f t="shared" si="187"/>
        <v>0</v>
      </c>
      <c r="BR282" s="232">
        <f t="shared" si="188"/>
        <v>0</v>
      </c>
      <c r="BS282" s="184"/>
      <c r="BT282" s="97"/>
      <c r="BU282" s="171">
        <f t="shared" si="200"/>
        <v>137853.93543600003</v>
      </c>
      <c r="BV282" s="175">
        <f t="shared" si="189"/>
        <v>26192</v>
      </c>
      <c r="BW282" s="176">
        <f t="shared" si="190"/>
        <v>164045.93543600003</v>
      </c>
    </row>
    <row r="283" spans="1:75" s="35" customFormat="1" ht="84.95" customHeight="1" x14ac:dyDescent="0.3">
      <c r="A283" s="214">
        <v>395</v>
      </c>
      <c r="B283" s="104" t="s">
        <v>849</v>
      </c>
      <c r="C283" s="217" t="s">
        <v>18</v>
      </c>
      <c r="D283" s="206">
        <v>119742</v>
      </c>
      <c r="E283" s="74">
        <f t="shared" si="201"/>
        <v>6729.5003999999999</v>
      </c>
      <c r="F283" s="75">
        <f t="shared" si="202"/>
        <v>126471.5004</v>
      </c>
      <c r="G283" s="74">
        <f t="shared" si="203"/>
        <v>24029.585075999999</v>
      </c>
      <c r="H283" s="76">
        <f t="shared" si="204"/>
        <v>150501.08547600001</v>
      </c>
      <c r="I283" s="105"/>
      <c r="J283" s="106"/>
      <c r="K283" s="107"/>
      <c r="L283" s="80"/>
      <c r="M283" s="81">
        <f t="shared" si="191"/>
        <v>0</v>
      </c>
      <c r="N283" s="82"/>
      <c r="O283" s="83">
        <f t="shared" si="192"/>
        <v>0</v>
      </c>
      <c r="P283" s="83">
        <f t="shared" si="193"/>
        <v>0</v>
      </c>
      <c r="Q283" s="108"/>
      <c r="R283" s="80"/>
      <c r="S283" s="81">
        <f t="shared" si="194"/>
        <v>0</v>
      </c>
      <c r="T283" s="82"/>
      <c r="U283" s="83">
        <f t="shared" si="195"/>
        <v>0</v>
      </c>
      <c r="V283" s="83">
        <f t="shared" si="196"/>
        <v>0</v>
      </c>
      <c r="W283" s="109"/>
      <c r="X283" s="80"/>
      <c r="Y283" s="81">
        <f t="shared" si="197"/>
        <v>0</v>
      </c>
      <c r="Z283" s="82"/>
      <c r="AA283" s="83">
        <f t="shared" si="198"/>
        <v>0</v>
      </c>
      <c r="AB283" s="83">
        <f t="shared" si="199"/>
        <v>0</v>
      </c>
      <c r="AC283" s="109"/>
      <c r="AD283" s="85" t="e">
        <f t="shared" si="181"/>
        <v>#DIV/0!</v>
      </c>
      <c r="AE283" s="86"/>
      <c r="AF283" s="87"/>
      <c r="AG283" s="88"/>
      <c r="AH283" s="114"/>
      <c r="AI283" s="86"/>
      <c r="AJ283" s="87"/>
      <c r="AK283" s="88"/>
      <c r="AL283" s="114"/>
      <c r="AM283" s="86"/>
      <c r="AN283" s="87"/>
      <c r="AO283" s="90"/>
      <c r="AP283" s="91"/>
      <c r="AQ283" s="86"/>
      <c r="AR283" s="87"/>
      <c r="AS283" s="90"/>
      <c r="AT283" s="91"/>
      <c r="AU283" s="86"/>
      <c r="AV283" s="87"/>
      <c r="AW283" s="90"/>
      <c r="AX283" s="197"/>
      <c r="AY283" s="38"/>
      <c r="AZ283" s="92"/>
      <c r="BA283" s="29"/>
      <c r="BB283" s="99">
        <f t="shared" si="205"/>
        <v>137853.93543600003</v>
      </c>
      <c r="BC283" s="93"/>
      <c r="BD283" s="93"/>
      <c r="BE283" s="93"/>
      <c r="BF283" s="93"/>
      <c r="BG283" s="93"/>
      <c r="BH283" s="93"/>
      <c r="BI283" s="93"/>
      <c r="BJ283" s="93"/>
      <c r="BK283" s="94">
        <f t="shared" si="182"/>
        <v>1</v>
      </c>
      <c r="BM283" s="95">
        <f t="shared" si="183"/>
        <v>137853.93543600003</v>
      </c>
      <c r="BN283" s="96">
        <f t="shared" si="184"/>
        <v>137853.93543600003</v>
      </c>
      <c r="BO283" s="248">
        <f t="shared" si="185"/>
        <v>137853.93543600003</v>
      </c>
      <c r="BP283" s="183">
        <f t="shared" si="186"/>
        <v>137853.93543600003</v>
      </c>
      <c r="BQ283" s="184">
        <f t="shared" si="187"/>
        <v>0</v>
      </c>
      <c r="BR283" s="232">
        <f t="shared" si="188"/>
        <v>0</v>
      </c>
      <c r="BS283" s="184"/>
      <c r="BT283" s="97"/>
      <c r="BU283" s="171">
        <f t="shared" si="200"/>
        <v>137853.93543600003</v>
      </c>
      <c r="BV283" s="175">
        <f t="shared" si="189"/>
        <v>26192</v>
      </c>
      <c r="BW283" s="176">
        <f t="shared" si="190"/>
        <v>164045.93543600003</v>
      </c>
    </row>
    <row r="284" spans="1:75" s="35" customFormat="1" ht="84.95" customHeight="1" x14ac:dyDescent="0.3">
      <c r="A284" s="214">
        <v>398</v>
      </c>
      <c r="B284" s="104" t="s">
        <v>854</v>
      </c>
      <c r="C284" s="217" t="s">
        <v>18</v>
      </c>
      <c r="D284" s="206">
        <v>25436</v>
      </c>
      <c r="E284" s="74">
        <f t="shared" si="201"/>
        <v>1429.5032000000001</v>
      </c>
      <c r="F284" s="75">
        <f t="shared" si="202"/>
        <v>26865.503199999999</v>
      </c>
      <c r="G284" s="74">
        <f t="shared" si="203"/>
        <v>5104.445608</v>
      </c>
      <c r="H284" s="76">
        <f t="shared" si="204"/>
        <v>31969.948808000001</v>
      </c>
      <c r="I284" s="105"/>
      <c r="J284" s="106"/>
      <c r="K284" s="107"/>
      <c r="L284" s="80"/>
      <c r="M284" s="81">
        <f t="shared" si="191"/>
        <v>0</v>
      </c>
      <c r="N284" s="82"/>
      <c r="O284" s="83">
        <f t="shared" si="192"/>
        <v>0</v>
      </c>
      <c r="P284" s="83">
        <f t="shared" si="193"/>
        <v>0</v>
      </c>
      <c r="Q284" s="108"/>
      <c r="R284" s="80"/>
      <c r="S284" s="81">
        <f t="shared" si="194"/>
        <v>0</v>
      </c>
      <c r="T284" s="82"/>
      <c r="U284" s="83">
        <f t="shared" si="195"/>
        <v>0</v>
      </c>
      <c r="V284" s="83">
        <f t="shared" si="196"/>
        <v>0</v>
      </c>
      <c r="W284" s="109"/>
      <c r="X284" s="80"/>
      <c r="Y284" s="81">
        <f t="shared" si="197"/>
        <v>0</v>
      </c>
      <c r="Z284" s="82"/>
      <c r="AA284" s="83">
        <f t="shared" si="198"/>
        <v>0</v>
      </c>
      <c r="AB284" s="83">
        <f t="shared" si="199"/>
        <v>0</v>
      </c>
      <c r="AC284" s="109"/>
      <c r="AD284" s="85" t="e">
        <f t="shared" si="181"/>
        <v>#DIV/0!</v>
      </c>
      <c r="AE284" s="86"/>
      <c r="AF284" s="87"/>
      <c r="AG284" s="88"/>
      <c r="AH284" s="114"/>
      <c r="AI284" s="86"/>
      <c r="AJ284" s="87"/>
      <c r="AK284" s="88"/>
      <c r="AL284" s="114"/>
      <c r="AM284" s="86"/>
      <c r="AN284" s="87"/>
      <c r="AO284" s="90"/>
      <c r="AP284" s="91"/>
      <c r="AQ284" s="86"/>
      <c r="AR284" s="87"/>
      <c r="AS284" s="90"/>
      <c r="AT284" s="91"/>
      <c r="AU284" s="86"/>
      <c r="AV284" s="87"/>
      <c r="AW284" s="90"/>
      <c r="AX284" s="197"/>
      <c r="AY284" s="38"/>
      <c r="AZ284" s="92"/>
      <c r="BA284" s="29"/>
      <c r="BB284" s="99">
        <f t="shared" si="205"/>
        <v>29283.398488000003</v>
      </c>
      <c r="BC284" s="93"/>
      <c r="BD284" s="93"/>
      <c r="BE284" s="93"/>
      <c r="BF284" s="93"/>
      <c r="BG284" s="93"/>
      <c r="BH284" s="93"/>
      <c r="BI284" s="93"/>
      <c r="BJ284" s="93"/>
      <c r="BK284" s="94">
        <f t="shared" si="182"/>
        <v>1</v>
      </c>
      <c r="BM284" s="95">
        <f t="shared" si="183"/>
        <v>29283.398488000003</v>
      </c>
      <c r="BN284" s="96">
        <f t="shared" si="184"/>
        <v>29283.398488000003</v>
      </c>
      <c r="BO284" s="248">
        <f t="shared" si="185"/>
        <v>29283.398488000003</v>
      </c>
      <c r="BP284" s="183">
        <f t="shared" si="186"/>
        <v>29283.398488000003</v>
      </c>
      <c r="BQ284" s="184">
        <f t="shared" si="187"/>
        <v>0</v>
      </c>
      <c r="BR284" s="232">
        <f t="shared" si="188"/>
        <v>0</v>
      </c>
      <c r="BS284" s="184"/>
      <c r="BT284" s="97"/>
      <c r="BU284" s="171">
        <f t="shared" si="200"/>
        <v>29283.398488000003</v>
      </c>
      <c r="BV284" s="175">
        <f t="shared" si="189"/>
        <v>5564</v>
      </c>
      <c r="BW284" s="176">
        <f t="shared" si="190"/>
        <v>34847.398488000006</v>
      </c>
    </row>
    <row r="285" spans="1:75" s="35" customFormat="1" ht="84.95" customHeight="1" x14ac:dyDescent="0.3">
      <c r="A285" s="214">
        <v>399</v>
      </c>
      <c r="B285" s="104" t="s">
        <v>855</v>
      </c>
      <c r="C285" s="217" t="s">
        <v>18</v>
      </c>
      <c r="D285" s="206">
        <v>91</v>
      </c>
      <c r="E285" s="74">
        <f t="shared" si="201"/>
        <v>5.1142000000000003</v>
      </c>
      <c r="F285" s="75">
        <f t="shared" si="202"/>
        <v>96.114199999999997</v>
      </c>
      <c r="G285" s="74">
        <f t="shared" si="203"/>
        <v>18.261697999999999</v>
      </c>
      <c r="H285" s="76">
        <f t="shared" si="204"/>
        <v>114.37589799999999</v>
      </c>
      <c r="I285" s="105"/>
      <c r="J285" s="106"/>
      <c r="K285" s="107"/>
      <c r="L285" s="80"/>
      <c r="M285" s="81">
        <f t="shared" si="191"/>
        <v>0</v>
      </c>
      <c r="N285" s="82"/>
      <c r="O285" s="83">
        <f t="shared" si="192"/>
        <v>0</v>
      </c>
      <c r="P285" s="83">
        <f t="shared" si="193"/>
        <v>0</v>
      </c>
      <c r="Q285" s="108"/>
      <c r="R285" s="80"/>
      <c r="S285" s="81">
        <f t="shared" si="194"/>
        <v>0</v>
      </c>
      <c r="T285" s="82"/>
      <c r="U285" s="83">
        <f t="shared" si="195"/>
        <v>0</v>
      </c>
      <c r="V285" s="83">
        <f t="shared" si="196"/>
        <v>0</v>
      </c>
      <c r="W285" s="109"/>
      <c r="X285" s="80"/>
      <c r="Y285" s="81">
        <f t="shared" si="197"/>
        <v>0</v>
      </c>
      <c r="Z285" s="82"/>
      <c r="AA285" s="83">
        <f t="shared" si="198"/>
        <v>0</v>
      </c>
      <c r="AB285" s="83">
        <f t="shared" si="199"/>
        <v>0</v>
      </c>
      <c r="AC285" s="109"/>
      <c r="AD285" s="85" t="e">
        <f t="shared" si="181"/>
        <v>#DIV/0!</v>
      </c>
      <c r="AE285" s="86"/>
      <c r="AF285" s="87"/>
      <c r="AG285" s="88"/>
      <c r="AH285" s="114"/>
      <c r="AI285" s="86"/>
      <c r="AJ285" s="87"/>
      <c r="AK285" s="88"/>
      <c r="AL285" s="114"/>
      <c r="AM285" s="86"/>
      <c r="AN285" s="87"/>
      <c r="AO285" s="90"/>
      <c r="AP285" s="91"/>
      <c r="AQ285" s="86"/>
      <c r="AR285" s="87"/>
      <c r="AS285" s="90"/>
      <c r="AT285" s="91"/>
      <c r="AU285" s="86"/>
      <c r="AV285" s="87"/>
      <c r="AW285" s="90"/>
      <c r="AX285" s="197"/>
      <c r="AY285" s="38"/>
      <c r="AZ285" s="92"/>
      <c r="BA285" s="29"/>
      <c r="BB285" s="99">
        <f t="shared" si="205"/>
        <v>104.76447800000001</v>
      </c>
      <c r="BC285" s="93"/>
      <c r="BD285" s="93"/>
      <c r="BE285" s="93"/>
      <c r="BF285" s="93"/>
      <c r="BG285" s="93"/>
      <c r="BH285" s="93"/>
      <c r="BI285" s="93"/>
      <c r="BJ285" s="93"/>
      <c r="BK285" s="94">
        <f t="shared" si="182"/>
        <v>1</v>
      </c>
      <c r="BM285" s="95">
        <f t="shared" si="183"/>
        <v>104.76447800000001</v>
      </c>
      <c r="BN285" s="96">
        <f t="shared" si="184"/>
        <v>104.76447800000001</v>
      </c>
      <c r="BO285" s="248">
        <f t="shared" si="185"/>
        <v>104.76447800000001</v>
      </c>
      <c r="BP285" s="183">
        <f t="shared" si="186"/>
        <v>104.76447800000001</v>
      </c>
      <c r="BQ285" s="184">
        <f t="shared" si="187"/>
        <v>0</v>
      </c>
      <c r="BR285" s="232">
        <f t="shared" si="188"/>
        <v>0</v>
      </c>
      <c r="BS285" s="184"/>
      <c r="BT285" s="97"/>
      <c r="BU285" s="171">
        <f t="shared" si="200"/>
        <v>104.76447800000001</v>
      </c>
      <c r="BV285" s="175">
        <f t="shared" si="189"/>
        <v>20</v>
      </c>
      <c r="BW285" s="176">
        <f t="shared" si="190"/>
        <v>124.76447800000001</v>
      </c>
    </row>
    <row r="286" spans="1:75" s="35" customFormat="1" ht="84.95" customHeight="1" x14ac:dyDescent="0.3">
      <c r="A286" s="214">
        <v>405</v>
      </c>
      <c r="B286" s="104" t="s">
        <v>866</v>
      </c>
      <c r="C286" s="217" t="s">
        <v>18</v>
      </c>
      <c r="D286" s="206">
        <v>272</v>
      </c>
      <c r="E286" s="74">
        <f t="shared" si="201"/>
        <v>15.2864</v>
      </c>
      <c r="F286" s="75">
        <f t="shared" si="202"/>
        <v>287.28640000000001</v>
      </c>
      <c r="G286" s="74">
        <f t="shared" si="203"/>
        <v>54.584416000000004</v>
      </c>
      <c r="H286" s="76">
        <f t="shared" si="204"/>
        <v>341.87081599999999</v>
      </c>
      <c r="I286" s="105"/>
      <c r="J286" s="106"/>
      <c r="K286" s="107"/>
      <c r="L286" s="80"/>
      <c r="M286" s="81">
        <f t="shared" si="191"/>
        <v>0</v>
      </c>
      <c r="N286" s="82"/>
      <c r="O286" s="83">
        <f t="shared" si="192"/>
        <v>0</v>
      </c>
      <c r="P286" s="83">
        <f t="shared" si="193"/>
        <v>0</v>
      </c>
      <c r="Q286" s="108"/>
      <c r="R286" s="80"/>
      <c r="S286" s="81">
        <f t="shared" si="194"/>
        <v>0</v>
      </c>
      <c r="T286" s="82"/>
      <c r="U286" s="83">
        <f t="shared" si="195"/>
        <v>0</v>
      </c>
      <c r="V286" s="83">
        <f t="shared" si="196"/>
        <v>0</v>
      </c>
      <c r="W286" s="109"/>
      <c r="X286" s="80"/>
      <c r="Y286" s="81">
        <f t="shared" si="197"/>
        <v>0</v>
      </c>
      <c r="Z286" s="82"/>
      <c r="AA286" s="83">
        <f t="shared" si="198"/>
        <v>0</v>
      </c>
      <c r="AB286" s="83">
        <f t="shared" si="199"/>
        <v>0</v>
      </c>
      <c r="AC286" s="109"/>
      <c r="AD286" s="85" t="e">
        <f t="shared" si="181"/>
        <v>#DIV/0!</v>
      </c>
      <c r="AE286" s="86"/>
      <c r="AF286" s="87"/>
      <c r="AG286" s="88"/>
      <c r="AH286" s="114"/>
      <c r="AI286" s="86"/>
      <c r="AJ286" s="87"/>
      <c r="AK286" s="88"/>
      <c r="AL286" s="114"/>
      <c r="AM286" s="86"/>
      <c r="AN286" s="87"/>
      <c r="AO286" s="90"/>
      <c r="AP286" s="91"/>
      <c r="AQ286" s="86"/>
      <c r="AR286" s="87"/>
      <c r="AS286" s="90"/>
      <c r="AT286" s="91"/>
      <c r="AU286" s="86"/>
      <c r="AV286" s="87"/>
      <c r="AW286" s="90"/>
      <c r="AX286" s="197"/>
      <c r="AY286" s="38"/>
      <c r="AZ286" s="92"/>
      <c r="BA286" s="29"/>
      <c r="BB286" s="99">
        <f t="shared" si="205"/>
        <v>313.14217600000006</v>
      </c>
      <c r="BC286" s="93"/>
      <c r="BD286" s="93"/>
      <c r="BE286" s="93"/>
      <c r="BF286" s="93"/>
      <c r="BG286" s="93"/>
      <c r="BH286" s="93"/>
      <c r="BI286" s="93"/>
      <c r="BJ286" s="93"/>
      <c r="BK286" s="94">
        <f t="shared" si="182"/>
        <v>1</v>
      </c>
      <c r="BM286" s="95">
        <f t="shared" si="183"/>
        <v>313.14217600000006</v>
      </c>
      <c r="BN286" s="96">
        <f t="shared" si="184"/>
        <v>313.14217600000006</v>
      </c>
      <c r="BO286" s="248">
        <f t="shared" si="185"/>
        <v>313.14217600000006</v>
      </c>
      <c r="BP286" s="183">
        <f t="shared" si="186"/>
        <v>313.14217600000006</v>
      </c>
      <c r="BQ286" s="184">
        <f t="shared" si="187"/>
        <v>0</v>
      </c>
      <c r="BR286" s="232">
        <f t="shared" si="188"/>
        <v>0</v>
      </c>
      <c r="BS286" s="184"/>
      <c r="BT286" s="97"/>
      <c r="BU286" s="171">
        <f t="shared" si="200"/>
        <v>313.14217600000006</v>
      </c>
      <c r="BV286" s="175">
        <f t="shared" si="189"/>
        <v>59</v>
      </c>
      <c r="BW286" s="176">
        <f t="shared" si="190"/>
        <v>372.14217600000006</v>
      </c>
    </row>
    <row r="287" spans="1:75" s="35" customFormat="1" ht="84.95" customHeight="1" x14ac:dyDescent="0.3">
      <c r="A287" s="214">
        <v>407</v>
      </c>
      <c r="B287" s="104" t="s">
        <v>869</v>
      </c>
      <c r="C287" s="217" t="s">
        <v>18</v>
      </c>
      <c r="D287" s="206">
        <v>22820</v>
      </c>
      <c r="E287" s="74">
        <f t="shared" si="201"/>
        <v>1282.4839999999999</v>
      </c>
      <c r="F287" s="75">
        <f t="shared" si="202"/>
        <v>24102.484</v>
      </c>
      <c r="G287" s="74">
        <f t="shared" si="203"/>
        <v>4579.4719599999999</v>
      </c>
      <c r="H287" s="76">
        <f t="shared" si="204"/>
        <v>28681.955959999999</v>
      </c>
      <c r="I287" s="105"/>
      <c r="J287" s="106"/>
      <c r="K287" s="107"/>
      <c r="L287" s="80"/>
      <c r="M287" s="81">
        <f t="shared" si="191"/>
        <v>0</v>
      </c>
      <c r="N287" s="82"/>
      <c r="O287" s="83">
        <f t="shared" si="192"/>
        <v>0</v>
      </c>
      <c r="P287" s="83">
        <f t="shared" si="193"/>
        <v>0</v>
      </c>
      <c r="Q287" s="108"/>
      <c r="R287" s="80"/>
      <c r="S287" s="81">
        <f t="shared" si="194"/>
        <v>0</v>
      </c>
      <c r="T287" s="82"/>
      <c r="U287" s="83">
        <f t="shared" si="195"/>
        <v>0</v>
      </c>
      <c r="V287" s="83">
        <f t="shared" si="196"/>
        <v>0</v>
      </c>
      <c r="W287" s="109"/>
      <c r="X287" s="80"/>
      <c r="Y287" s="81">
        <f t="shared" si="197"/>
        <v>0</v>
      </c>
      <c r="Z287" s="82"/>
      <c r="AA287" s="83">
        <f t="shared" si="198"/>
        <v>0</v>
      </c>
      <c r="AB287" s="83">
        <f t="shared" si="199"/>
        <v>0</v>
      </c>
      <c r="AC287" s="109"/>
      <c r="AD287" s="85" t="e">
        <f t="shared" si="181"/>
        <v>#DIV/0!</v>
      </c>
      <c r="AE287" s="86"/>
      <c r="AF287" s="87"/>
      <c r="AG287" s="88"/>
      <c r="AH287" s="114"/>
      <c r="AI287" s="86"/>
      <c r="AJ287" s="87"/>
      <c r="AK287" s="88"/>
      <c r="AL287" s="114"/>
      <c r="AM287" s="86"/>
      <c r="AN287" s="87"/>
      <c r="AO287" s="90"/>
      <c r="AP287" s="91"/>
      <c r="AQ287" s="86"/>
      <c r="AR287" s="87"/>
      <c r="AS287" s="90"/>
      <c r="AT287" s="91"/>
      <c r="AU287" s="86"/>
      <c r="AV287" s="87"/>
      <c r="AW287" s="90"/>
      <c r="AX287" s="197"/>
      <c r="AY287" s="38"/>
      <c r="AZ287" s="92"/>
      <c r="BA287" s="29"/>
      <c r="BB287" s="99">
        <f t="shared" si="205"/>
        <v>26271.707560000003</v>
      </c>
      <c r="BC287" s="93"/>
      <c r="BD287" s="93"/>
      <c r="BE287" s="93"/>
      <c r="BF287" s="93"/>
      <c r="BG287" s="93"/>
      <c r="BH287" s="93"/>
      <c r="BI287" s="93"/>
      <c r="BJ287" s="93"/>
      <c r="BK287" s="94">
        <f t="shared" si="182"/>
        <v>1</v>
      </c>
      <c r="BM287" s="95">
        <f t="shared" si="183"/>
        <v>26271.707560000003</v>
      </c>
      <c r="BN287" s="96">
        <f t="shared" si="184"/>
        <v>26271.707560000003</v>
      </c>
      <c r="BO287" s="248">
        <f t="shared" si="185"/>
        <v>26271.707560000003</v>
      </c>
      <c r="BP287" s="183">
        <f t="shared" si="186"/>
        <v>26271.707560000003</v>
      </c>
      <c r="BQ287" s="184">
        <f t="shared" si="187"/>
        <v>0</v>
      </c>
      <c r="BR287" s="232">
        <f t="shared" si="188"/>
        <v>0</v>
      </c>
      <c r="BS287" s="184"/>
      <c r="BT287" s="97"/>
      <c r="BU287" s="171">
        <f t="shared" si="200"/>
        <v>26271.707560000003</v>
      </c>
      <c r="BV287" s="175">
        <f t="shared" si="189"/>
        <v>4992</v>
      </c>
      <c r="BW287" s="176">
        <f t="shared" si="190"/>
        <v>31263.707560000003</v>
      </c>
    </row>
    <row r="288" spans="1:75" s="35" customFormat="1" ht="84.95" customHeight="1" x14ac:dyDescent="0.3">
      <c r="A288" s="214">
        <v>417</v>
      </c>
      <c r="B288" s="104" t="s">
        <v>887</v>
      </c>
      <c r="C288" s="217" t="s">
        <v>18</v>
      </c>
      <c r="D288" s="206">
        <v>104079</v>
      </c>
      <c r="E288" s="74">
        <f t="shared" si="201"/>
        <v>5849.2398000000003</v>
      </c>
      <c r="F288" s="75">
        <f t="shared" si="202"/>
        <v>109928.2398</v>
      </c>
      <c r="G288" s="74">
        <f t="shared" si="203"/>
        <v>20886.365561999999</v>
      </c>
      <c r="H288" s="76">
        <f t="shared" si="204"/>
        <v>130814.605362</v>
      </c>
      <c r="I288" s="105"/>
      <c r="J288" s="106"/>
      <c r="K288" s="107"/>
      <c r="L288" s="80"/>
      <c r="M288" s="81">
        <f t="shared" si="191"/>
        <v>0</v>
      </c>
      <c r="N288" s="82"/>
      <c r="O288" s="83">
        <f t="shared" si="192"/>
        <v>0</v>
      </c>
      <c r="P288" s="83">
        <f t="shared" si="193"/>
        <v>0</v>
      </c>
      <c r="Q288" s="108"/>
      <c r="R288" s="80"/>
      <c r="S288" s="81">
        <f t="shared" si="194"/>
        <v>0</v>
      </c>
      <c r="T288" s="82"/>
      <c r="U288" s="83">
        <f t="shared" si="195"/>
        <v>0</v>
      </c>
      <c r="V288" s="83">
        <f t="shared" si="196"/>
        <v>0</v>
      </c>
      <c r="W288" s="109"/>
      <c r="X288" s="80"/>
      <c r="Y288" s="81">
        <f t="shared" si="197"/>
        <v>0</v>
      </c>
      <c r="Z288" s="82"/>
      <c r="AA288" s="83">
        <f t="shared" si="198"/>
        <v>0</v>
      </c>
      <c r="AB288" s="83">
        <f t="shared" si="199"/>
        <v>0</v>
      </c>
      <c r="AC288" s="109"/>
      <c r="AD288" s="85" t="e">
        <f t="shared" si="181"/>
        <v>#DIV/0!</v>
      </c>
      <c r="AE288" s="86"/>
      <c r="AF288" s="87"/>
      <c r="AG288" s="88"/>
      <c r="AH288" s="114"/>
      <c r="AI288" s="86"/>
      <c r="AJ288" s="87"/>
      <c r="AK288" s="88"/>
      <c r="AL288" s="114"/>
      <c r="AM288" s="86"/>
      <c r="AN288" s="87"/>
      <c r="AO288" s="90"/>
      <c r="AP288" s="91"/>
      <c r="AQ288" s="86"/>
      <c r="AR288" s="87"/>
      <c r="AS288" s="90"/>
      <c r="AT288" s="91"/>
      <c r="AU288" s="86"/>
      <c r="AV288" s="87"/>
      <c r="AW288" s="90"/>
      <c r="AX288" s="197"/>
      <c r="AY288" s="38"/>
      <c r="AZ288" s="92"/>
      <c r="BA288" s="29"/>
      <c r="BB288" s="99">
        <f t="shared" si="205"/>
        <v>119821.781382</v>
      </c>
      <c r="BC288" s="93"/>
      <c r="BD288" s="93"/>
      <c r="BE288" s="93"/>
      <c r="BF288" s="93"/>
      <c r="BG288" s="93"/>
      <c r="BH288" s="93"/>
      <c r="BI288" s="93"/>
      <c r="BJ288" s="93"/>
      <c r="BK288" s="94">
        <f t="shared" si="182"/>
        <v>1</v>
      </c>
      <c r="BM288" s="95">
        <f t="shared" si="183"/>
        <v>119821.781382</v>
      </c>
      <c r="BN288" s="96">
        <f t="shared" si="184"/>
        <v>119821.781382</v>
      </c>
      <c r="BO288" s="248">
        <f t="shared" si="185"/>
        <v>119821.781382</v>
      </c>
      <c r="BP288" s="183">
        <f t="shared" si="186"/>
        <v>119821.781382</v>
      </c>
      <c r="BQ288" s="184">
        <f t="shared" si="187"/>
        <v>0</v>
      </c>
      <c r="BR288" s="232">
        <f t="shared" si="188"/>
        <v>0</v>
      </c>
      <c r="BS288" s="184"/>
      <c r="BT288" s="97"/>
      <c r="BU288" s="171">
        <f t="shared" si="200"/>
        <v>119821.781382</v>
      </c>
      <c r="BV288" s="175">
        <f t="shared" si="189"/>
        <v>22766</v>
      </c>
      <c r="BW288" s="176">
        <f t="shared" si="190"/>
        <v>142587.78138200002</v>
      </c>
    </row>
    <row r="289" spans="1:75" s="35" customFormat="1" ht="84.95" customHeight="1" x14ac:dyDescent="0.3">
      <c r="A289" s="214">
        <v>418</v>
      </c>
      <c r="B289" s="104" t="s">
        <v>888</v>
      </c>
      <c r="C289" s="217" t="s">
        <v>18</v>
      </c>
      <c r="D289" s="206">
        <v>39195</v>
      </c>
      <c r="E289" s="74">
        <f t="shared" si="201"/>
        <v>2202.759</v>
      </c>
      <c r="F289" s="75">
        <f t="shared" si="202"/>
        <v>41397.758999999998</v>
      </c>
      <c r="G289" s="74">
        <f t="shared" si="203"/>
        <v>7865.5742099999998</v>
      </c>
      <c r="H289" s="76">
        <f t="shared" si="204"/>
        <v>49263.333209999997</v>
      </c>
      <c r="I289" s="105"/>
      <c r="J289" s="106"/>
      <c r="K289" s="107"/>
      <c r="L289" s="80"/>
      <c r="M289" s="81">
        <f t="shared" si="191"/>
        <v>0</v>
      </c>
      <c r="N289" s="82"/>
      <c r="O289" s="83">
        <f t="shared" si="192"/>
        <v>0</v>
      </c>
      <c r="P289" s="83">
        <f t="shared" si="193"/>
        <v>0</v>
      </c>
      <c r="Q289" s="108"/>
      <c r="R289" s="80"/>
      <c r="S289" s="81">
        <f t="shared" si="194"/>
        <v>0</v>
      </c>
      <c r="T289" s="82"/>
      <c r="U289" s="83">
        <f t="shared" si="195"/>
        <v>0</v>
      </c>
      <c r="V289" s="83">
        <f t="shared" si="196"/>
        <v>0</v>
      </c>
      <c r="W289" s="109"/>
      <c r="X289" s="80"/>
      <c r="Y289" s="81">
        <f t="shared" si="197"/>
        <v>0</v>
      </c>
      <c r="Z289" s="82"/>
      <c r="AA289" s="83">
        <f t="shared" si="198"/>
        <v>0</v>
      </c>
      <c r="AB289" s="83">
        <f t="shared" si="199"/>
        <v>0</v>
      </c>
      <c r="AC289" s="109"/>
      <c r="AD289" s="85" t="e">
        <f t="shared" si="181"/>
        <v>#DIV/0!</v>
      </c>
      <c r="AE289" s="86"/>
      <c r="AF289" s="87"/>
      <c r="AG289" s="88"/>
      <c r="AH289" s="114"/>
      <c r="AI289" s="86"/>
      <c r="AJ289" s="87"/>
      <c r="AK289" s="88"/>
      <c r="AL289" s="114"/>
      <c r="AM289" s="86"/>
      <c r="AN289" s="87"/>
      <c r="AO289" s="90"/>
      <c r="AP289" s="91"/>
      <c r="AQ289" s="86"/>
      <c r="AR289" s="87"/>
      <c r="AS289" s="90"/>
      <c r="AT289" s="91"/>
      <c r="AU289" s="86"/>
      <c r="AV289" s="87"/>
      <c r="AW289" s="90"/>
      <c r="AX289" s="197"/>
      <c r="AY289" s="38"/>
      <c r="AZ289" s="92"/>
      <c r="BA289" s="29"/>
      <c r="BB289" s="99">
        <f t="shared" si="205"/>
        <v>45123.557310000004</v>
      </c>
      <c r="BC289" s="93"/>
      <c r="BD289" s="93"/>
      <c r="BE289" s="93"/>
      <c r="BF289" s="93"/>
      <c r="BG289" s="93"/>
      <c r="BH289" s="93"/>
      <c r="BI289" s="93"/>
      <c r="BJ289" s="93"/>
      <c r="BK289" s="94">
        <f t="shared" si="182"/>
        <v>1</v>
      </c>
      <c r="BM289" s="95">
        <f t="shared" si="183"/>
        <v>45123.557310000004</v>
      </c>
      <c r="BN289" s="96">
        <f t="shared" si="184"/>
        <v>45123.557310000004</v>
      </c>
      <c r="BO289" s="248">
        <f t="shared" si="185"/>
        <v>45123.557310000004</v>
      </c>
      <c r="BP289" s="183">
        <f t="shared" si="186"/>
        <v>45123.557310000004</v>
      </c>
      <c r="BQ289" s="184">
        <f t="shared" si="187"/>
        <v>0</v>
      </c>
      <c r="BR289" s="232">
        <f t="shared" si="188"/>
        <v>0</v>
      </c>
      <c r="BS289" s="184"/>
      <c r="BT289" s="97"/>
      <c r="BU289" s="171">
        <f t="shared" si="200"/>
        <v>45123.557310000004</v>
      </c>
      <c r="BV289" s="175">
        <f t="shared" si="189"/>
        <v>8573</v>
      </c>
      <c r="BW289" s="176">
        <f t="shared" si="190"/>
        <v>53696.557310000004</v>
      </c>
    </row>
    <row r="290" spans="1:75" s="35" customFormat="1" ht="84.95" customHeight="1" x14ac:dyDescent="0.3">
      <c r="A290" s="214">
        <v>419</v>
      </c>
      <c r="B290" s="104" t="s">
        <v>889</v>
      </c>
      <c r="C290" s="217" t="s">
        <v>18</v>
      </c>
      <c r="D290" s="206">
        <v>44526</v>
      </c>
      <c r="E290" s="74">
        <f t="shared" si="201"/>
        <v>2502.3611999999998</v>
      </c>
      <c r="F290" s="75">
        <f t="shared" si="202"/>
        <v>47028.361199999999</v>
      </c>
      <c r="G290" s="74">
        <f t="shared" si="203"/>
        <v>8935.3886280000006</v>
      </c>
      <c r="H290" s="76">
        <f t="shared" si="204"/>
        <v>55963.749828</v>
      </c>
      <c r="I290" s="105"/>
      <c r="J290" s="106"/>
      <c r="K290" s="107"/>
      <c r="L290" s="80"/>
      <c r="M290" s="81">
        <f t="shared" si="191"/>
        <v>0</v>
      </c>
      <c r="N290" s="82"/>
      <c r="O290" s="83">
        <f t="shared" si="192"/>
        <v>0</v>
      </c>
      <c r="P290" s="83">
        <f t="shared" si="193"/>
        <v>0</v>
      </c>
      <c r="Q290" s="108"/>
      <c r="R290" s="80"/>
      <c r="S290" s="81">
        <f t="shared" si="194"/>
        <v>0</v>
      </c>
      <c r="T290" s="82"/>
      <c r="U290" s="83">
        <f t="shared" si="195"/>
        <v>0</v>
      </c>
      <c r="V290" s="83">
        <f t="shared" si="196"/>
        <v>0</v>
      </c>
      <c r="W290" s="109"/>
      <c r="X290" s="80"/>
      <c r="Y290" s="81">
        <f t="shared" si="197"/>
        <v>0</v>
      </c>
      <c r="Z290" s="82"/>
      <c r="AA290" s="83">
        <f t="shared" si="198"/>
        <v>0</v>
      </c>
      <c r="AB290" s="83">
        <f t="shared" si="199"/>
        <v>0</v>
      </c>
      <c r="AC290" s="109"/>
      <c r="AD290" s="85" t="e">
        <f t="shared" si="181"/>
        <v>#DIV/0!</v>
      </c>
      <c r="AE290" s="86"/>
      <c r="AF290" s="87"/>
      <c r="AG290" s="88"/>
      <c r="AH290" s="114"/>
      <c r="AI290" s="86"/>
      <c r="AJ290" s="87"/>
      <c r="AK290" s="88"/>
      <c r="AL290" s="114"/>
      <c r="AM290" s="86"/>
      <c r="AN290" s="87"/>
      <c r="AO290" s="90"/>
      <c r="AP290" s="91"/>
      <c r="AQ290" s="86"/>
      <c r="AR290" s="87"/>
      <c r="AS290" s="90"/>
      <c r="AT290" s="91"/>
      <c r="AU290" s="86"/>
      <c r="AV290" s="87"/>
      <c r="AW290" s="90"/>
      <c r="AX290" s="197"/>
      <c r="AY290" s="38"/>
      <c r="AZ290" s="92"/>
      <c r="BA290" s="29"/>
      <c r="BB290" s="99">
        <f t="shared" si="205"/>
        <v>51260.913708</v>
      </c>
      <c r="BC290" s="93"/>
      <c r="BD290" s="93"/>
      <c r="BE290" s="93"/>
      <c r="BF290" s="93"/>
      <c r="BG290" s="93"/>
      <c r="BH290" s="93"/>
      <c r="BI290" s="93"/>
      <c r="BJ290" s="93"/>
      <c r="BK290" s="94">
        <f t="shared" si="182"/>
        <v>1</v>
      </c>
      <c r="BM290" s="95">
        <f t="shared" si="183"/>
        <v>51260.913708</v>
      </c>
      <c r="BN290" s="96">
        <f t="shared" si="184"/>
        <v>51260.913708</v>
      </c>
      <c r="BO290" s="248">
        <f t="shared" si="185"/>
        <v>51260.913708</v>
      </c>
      <c r="BP290" s="183">
        <f t="shared" si="186"/>
        <v>51260.913708</v>
      </c>
      <c r="BQ290" s="184">
        <f t="shared" si="187"/>
        <v>0</v>
      </c>
      <c r="BR290" s="232">
        <f t="shared" si="188"/>
        <v>0</v>
      </c>
      <c r="BS290" s="184"/>
      <c r="BT290" s="97"/>
      <c r="BU290" s="171">
        <f t="shared" si="200"/>
        <v>51260.913708</v>
      </c>
      <c r="BV290" s="175">
        <f t="shared" si="189"/>
        <v>9740</v>
      </c>
      <c r="BW290" s="176">
        <f t="shared" si="190"/>
        <v>61000.913708</v>
      </c>
    </row>
    <row r="291" spans="1:75" s="35" customFormat="1" ht="84.95" customHeight="1" x14ac:dyDescent="0.3">
      <c r="A291" s="214">
        <v>421</v>
      </c>
      <c r="B291" s="104" t="s">
        <v>892</v>
      </c>
      <c r="C291" s="217" t="s">
        <v>18</v>
      </c>
      <c r="D291" s="206">
        <v>3584</v>
      </c>
      <c r="E291" s="74">
        <f t="shared" si="201"/>
        <v>201.42079999999999</v>
      </c>
      <c r="F291" s="75">
        <f t="shared" si="202"/>
        <v>3785.4207999999999</v>
      </c>
      <c r="G291" s="74">
        <f t="shared" si="203"/>
        <v>719.22995200000003</v>
      </c>
      <c r="H291" s="76">
        <f t="shared" si="204"/>
        <v>4504.6507519999996</v>
      </c>
      <c r="I291" s="105"/>
      <c r="J291" s="106"/>
      <c r="K291" s="107"/>
      <c r="L291" s="80"/>
      <c r="M291" s="81">
        <f t="shared" si="191"/>
        <v>0</v>
      </c>
      <c r="N291" s="82"/>
      <c r="O291" s="83">
        <f t="shared" si="192"/>
        <v>0</v>
      </c>
      <c r="P291" s="83">
        <f t="shared" si="193"/>
        <v>0</v>
      </c>
      <c r="Q291" s="108"/>
      <c r="R291" s="80"/>
      <c r="S291" s="81">
        <f t="shared" si="194"/>
        <v>0</v>
      </c>
      <c r="T291" s="82"/>
      <c r="U291" s="83">
        <f t="shared" si="195"/>
        <v>0</v>
      </c>
      <c r="V291" s="83">
        <f t="shared" si="196"/>
        <v>0</v>
      </c>
      <c r="W291" s="109"/>
      <c r="X291" s="80"/>
      <c r="Y291" s="81">
        <f t="shared" si="197"/>
        <v>0</v>
      </c>
      <c r="Z291" s="82"/>
      <c r="AA291" s="83">
        <f t="shared" si="198"/>
        <v>0</v>
      </c>
      <c r="AB291" s="83">
        <f t="shared" si="199"/>
        <v>0</v>
      </c>
      <c r="AC291" s="109"/>
      <c r="AD291" s="85" t="e">
        <f t="shared" si="181"/>
        <v>#DIV/0!</v>
      </c>
      <c r="AE291" s="86"/>
      <c r="AF291" s="87"/>
      <c r="AG291" s="88"/>
      <c r="AH291" s="114"/>
      <c r="AI291" s="86"/>
      <c r="AJ291" s="87"/>
      <c r="AK291" s="88"/>
      <c r="AL291" s="114"/>
      <c r="AM291" s="86"/>
      <c r="AN291" s="87"/>
      <c r="AO291" s="90"/>
      <c r="AP291" s="91"/>
      <c r="AQ291" s="86"/>
      <c r="AR291" s="87"/>
      <c r="AS291" s="90"/>
      <c r="AT291" s="91"/>
      <c r="AU291" s="86"/>
      <c r="AV291" s="87"/>
      <c r="AW291" s="90"/>
      <c r="AX291" s="197"/>
      <c r="AY291" s="38"/>
      <c r="AZ291" s="92"/>
      <c r="BA291" s="29"/>
      <c r="BB291" s="99">
        <f t="shared" si="205"/>
        <v>4126.1086720000003</v>
      </c>
      <c r="BC291" s="93"/>
      <c r="BD291" s="93"/>
      <c r="BE291" s="93"/>
      <c r="BF291" s="93"/>
      <c r="BG291" s="93"/>
      <c r="BH291" s="93"/>
      <c r="BI291" s="93"/>
      <c r="BJ291" s="93"/>
      <c r="BK291" s="94">
        <f t="shared" si="182"/>
        <v>1</v>
      </c>
      <c r="BM291" s="95">
        <f t="shared" si="183"/>
        <v>4126.1086720000003</v>
      </c>
      <c r="BN291" s="96">
        <f t="shared" si="184"/>
        <v>4126.1086720000003</v>
      </c>
      <c r="BO291" s="248">
        <f t="shared" si="185"/>
        <v>4126.1086720000003</v>
      </c>
      <c r="BP291" s="183">
        <f t="shared" si="186"/>
        <v>4126.1086720000003</v>
      </c>
      <c r="BQ291" s="184">
        <f t="shared" si="187"/>
        <v>0</v>
      </c>
      <c r="BR291" s="232">
        <f t="shared" si="188"/>
        <v>0</v>
      </c>
      <c r="BS291" s="184"/>
      <c r="BT291" s="97"/>
      <c r="BU291" s="171">
        <f t="shared" si="200"/>
        <v>4126.1086720000003</v>
      </c>
      <c r="BV291" s="175">
        <f t="shared" si="189"/>
        <v>784</v>
      </c>
      <c r="BW291" s="176">
        <f t="shared" si="190"/>
        <v>4910.1086720000003</v>
      </c>
    </row>
    <row r="292" spans="1:75" s="35" customFormat="1" ht="84.95" customHeight="1" x14ac:dyDescent="0.3">
      <c r="A292" s="214">
        <v>423</v>
      </c>
      <c r="B292" s="104" t="s">
        <v>1475</v>
      </c>
      <c r="C292" s="217" t="s">
        <v>359</v>
      </c>
      <c r="D292" s="206">
        <v>41743</v>
      </c>
      <c r="E292" s="74">
        <f t="shared" si="201"/>
        <v>2345.9566</v>
      </c>
      <c r="F292" s="75">
        <f t="shared" si="202"/>
        <v>44088.956599999998</v>
      </c>
      <c r="G292" s="74">
        <f t="shared" si="203"/>
        <v>8376.9017540000004</v>
      </c>
      <c r="H292" s="76">
        <f t="shared" si="204"/>
        <v>52465.858353999996</v>
      </c>
      <c r="I292" s="105"/>
      <c r="J292" s="106"/>
      <c r="K292" s="107"/>
      <c r="L292" s="80"/>
      <c r="M292" s="81">
        <f t="shared" si="191"/>
        <v>0</v>
      </c>
      <c r="N292" s="82"/>
      <c r="O292" s="83">
        <f t="shared" si="192"/>
        <v>0</v>
      </c>
      <c r="P292" s="83">
        <f t="shared" si="193"/>
        <v>0</v>
      </c>
      <c r="Q292" s="108"/>
      <c r="R292" s="80"/>
      <c r="S292" s="81">
        <f t="shared" si="194"/>
        <v>0</v>
      </c>
      <c r="T292" s="82"/>
      <c r="U292" s="83">
        <f t="shared" si="195"/>
        <v>0</v>
      </c>
      <c r="V292" s="83">
        <f t="shared" si="196"/>
        <v>0</v>
      </c>
      <c r="W292" s="109"/>
      <c r="X292" s="80"/>
      <c r="Y292" s="81">
        <f t="shared" si="197"/>
        <v>0</v>
      </c>
      <c r="Z292" s="82"/>
      <c r="AA292" s="83">
        <f t="shared" si="198"/>
        <v>0</v>
      </c>
      <c r="AB292" s="83">
        <f t="shared" si="199"/>
        <v>0</v>
      </c>
      <c r="AC292" s="109"/>
      <c r="AD292" s="85" t="e">
        <f t="shared" si="181"/>
        <v>#DIV/0!</v>
      </c>
      <c r="AE292" s="86"/>
      <c r="AF292" s="87"/>
      <c r="AG292" s="88"/>
      <c r="AH292" s="114"/>
      <c r="AI292" s="86"/>
      <c r="AJ292" s="87"/>
      <c r="AK292" s="88"/>
      <c r="AL292" s="114"/>
      <c r="AM292" s="86"/>
      <c r="AN292" s="87"/>
      <c r="AO292" s="90"/>
      <c r="AP292" s="91"/>
      <c r="AQ292" s="86"/>
      <c r="AR292" s="87"/>
      <c r="AS292" s="90"/>
      <c r="AT292" s="91"/>
      <c r="AU292" s="86"/>
      <c r="AV292" s="87"/>
      <c r="AW292" s="90"/>
      <c r="AX292" s="197"/>
      <c r="AY292" s="38"/>
      <c r="AZ292" s="92"/>
      <c r="BA292" s="29"/>
      <c r="BB292" s="99">
        <f t="shared" si="205"/>
        <v>48056.962694000002</v>
      </c>
      <c r="BC292" s="93"/>
      <c r="BD292" s="93"/>
      <c r="BE292" s="93"/>
      <c r="BF292" s="93"/>
      <c r="BG292" s="93"/>
      <c r="BH292" s="93"/>
      <c r="BI292" s="93"/>
      <c r="BJ292" s="93"/>
      <c r="BK292" s="94">
        <f t="shared" si="182"/>
        <v>1</v>
      </c>
      <c r="BM292" s="95">
        <f t="shared" si="183"/>
        <v>48056.962694000002</v>
      </c>
      <c r="BN292" s="96">
        <f t="shared" si="184"/>
        <v>48056.962694000002</v>
      </c>
      <c r="BO292" s="248">
        <f t="shared" si="185"/>
        <v>48056.962694000002</v>
      </c>
      <c r="BP292" s="183">
        <f t="shared" si="186"/>
        <v>48056.962694000002</v>
      </c>
      <c r="BQ292" s="184">
        <f t="shared" si="187"/>
        <v>0</v>
      </c>
      <c r="BR292" s="232">
        <f t="shared" si="188"/>
        <v>0</v>
      </c>
      <c r="BS292" s="184"/>
      <c r="BT292" s="97"/>
      <c r="BU292" s="171">
        <f t="shared" si="200"/>
        <v>48056.962694000002</v>
      </c>
      <c r="BV292" s="175">
        <f t="shared" si="189"/>
        <v>9131</v>
      </c>
      <c r="BW292" s="176">
        <f t="shared" si="190"/>
        <v>57187.962694000002</v>
      </c>
    </row>
    <row r="293" spans="1:75" s="35" customFormat="1" ht="84.95" customHeight="1" x14ac:dyDescent="0.3">
      <c r="A293" s="214">
        <v>424</v>
      </c>
      <c r="B293" s="104" t="s">
        <v>1476</v>
      </c>
      <c r="C293" s="217" t="s">
        <v>359</v>
      </c>
      <c r="D293" s="206">
        <v>50092</v>
      </c>
      <c r="E293" s="74">
        <f t="shared" si="201"/>
        <v>2815.1704</v>
      </c>
      <c r="F293" s="75">
        <f t="shared" si="202"/>
        <v>52907.170400000003</v>
      </c>
      <c r="G293" s="74">
        <f t="shared" si="203"/>
        <v>10052.362376000001</v>
      </c>
      <c r="H293" s="76">
        <f t="shared" si="204"/>
        <v>62959.532776000007</v>
      </c>
      <c r="I293" s="105"/>
      <c r="J293" s="106"/>
      <c r="K293" s="107"/>
      <c r="L293" s="80"/>
      <c r="M293" s="81">
        <f t="shared" si="191"/>
        <v>0</v>
      </c>
      <c r="N293" s="82"/>
      <c r="O293" s="83">
        <f t="shared" si="192"/>
        <v>0</v>
      </c>
      <c r="P293" s="83">
        <f t="shared" si="193"/>
        <v>0</v>
      </c>
      <c r="Q293" s="108"/>
      <c r="R293" s="80"/>
      <c r="S293" s="81">
        <f t="shared" si="194"/>
        <v>0</v>
      </c>
      <c r="T293" s="82"/>
      <c r="U293" s="83">
        <f t="shared" si="195"/>
        <v>0</v>
      </c>
      <c r="V293" s="83">
        <f t="shared" si="196"/>
        <v>0</v>
      </c>
      <c r="W293" s="109"/>
      <c r="X293" s="80"/>
      <c r="Y293" s="81">
        <f t="shared" si="197"/>
        <v>0</v>
      </c>
      <c r="Z293" s="82"/>
      <c r="AA293" s="83">
        <f t="shared" si="198"/>
        <v>0</v>
      </c>
      <c r="AB293" s="83">
        <f t="shared" si="199"/>
        <v>0</v>
      </c>
      <c r="AC293" s="109"/>
      <c r="AD293" s="85" t="e">
        <f t="shared" si="181"/>
        <v>#DIV/0!</v>
      </c>
      <c r="AE293" s="86"/>
      <c r="AF293" s="87"/>
      <c r="AG293" s="88"/>
      <c r="AH293" s="114"/>
      <c r="AI293" s="86"/>
      <c r="AJ293" s="87"/>
      <c r="AK293" s="88"/>
      <c r="AL293" s="114"/>
      <c r="AM293" s="86"/>
      <c r="AN293" s="87"/>
      <c r="AO293" s="90"/>
      <c r="AP293" s="91"/>
      <c r="AQ293" s="86"/>
      <c r="AR293" s="87"/>
      <c r="AS293" s="90"/>
      <c r="AT293" s="91"/>
      <c r="AU293" s="86"/>
      <c r="AV293" s="87"/>
      <c r="AW293" s="90"/>
      <c r="AX293" s="197"/>
      <c r="AY293" s="38"/>
      <c r="AZ293" s="92"/>
      <c r="BA293" s="29"/>
      <c r="BB293" s="99">
        <f t="shared" si="205"/>
        <v>57668.815736000004</v>
      </c>
      <c r="BC293" s="93"/>
      <c r="BD293" s="93"/>
      <c r="BE293" s="93"/>
      <c r="BF293" s="93"/>
      <c r="BG293" s="93"/>
      <c r="BH293" s="93"/>
      <c r="BI293" s="93"/>
      <c r="BJ293" s="93"/>
      <c r="BK293" s="94">
        <f t="shared" si="182"/>
        <v>1</v>
      </c>
      <c r="BM293" s="95">
        <f t="shared" si="183"/>
        <v>57668.815736000004</v>
      </c>
      <c r="BN293" s="96">
        <f t="shared" si="184"/>
        <v>57668.815736000004</v>
      </c>
      <c r="BO293" s="248">
        <f t="shared" si="185"/>
        <v>57668.815736000004</v>
      </c>
      <c r="BP293" s="183">
        <f t="shared" si="186"/>
        <v>57668.815736000004</v>
      </c>
      <c r="BQ293" s="184">
        <f t="shared" si="187"/>
        <v>0</v>
      </c>
      <c r="BR293" s="232">
        <f t="shared" si="188"/>
        <v>0</v>
      </c>
      <c r="BS293" s="184"/>
      <c r="BT293" s="97"/>
      <c r="BU293" s="171">
        <f t="shared" si="200"/>
        <v>57668.815736000004</v>
      </c>
      <c r="BV293" s="175">
        <f t="shared" si="189"/>
        <v>10957</v>
      </c>
      <c r="BW293" s="176">
        <f t="shared" si="190"/>
        <v>68625.815736000004</v>
      </c>
    </row>
    <row r="294" spans="1:75" s="35" customFormat="1" ht="84.95" customHeight="1" x14ac:dyDescent="0.3">
      <c r="A294" s="214">
        <v>425</v>
      </c>
      <c r="B294" s="104" t="s">
        <v>895</v>
      </c>
      <c r="C294" s="217" t="s">
        <v>18</v>
      </c>
      <c r="D294" s="206">
        <v>6957</v>
      </c>
      <c r="E294" s="74">
        <f t="shared" si="201"/>
        <v>390.98340000000002</v>
      </c>
      <c r="F294" s="75">
        <f t="shared" si="202"/>
        <v>7347.9834000000001</v>
      </c>
      <c r="G294" s="74">
        <f t="shared" si="203"/>
        <v>1396.1168460000001</v>
      </c>
      <c r="H294" s="76">
        <f t="shared" si="204"/>
        <v>8744.100246</v>
      </c>
      <c r="I294" s="105"/>
      <c r="J294" s="106"/>
      <c r="K294" s="107"/>
      <c r="L294" s="80"/>
      <c r="M294" s="81">
        <f t="shared" si="191"/>
        <v>0</v>
      </c>
      <c r="N294" s="82"/>
      <c r="O294" s="83">
        <f t="shared" si="192"/>
        <v>0</v>
      </c>
      <c r="P294" s="83">
        <f t="shared" si="193"/>
        <v>0</v>
      </c>
      <c r="Q294" s="108"/>
      <c r="R294" s="80"/>
      <c r="S294" s="81">
        <f t="shared" si="194"/>
        <v>0</v>
      </c>
      <c r="T294" s="82"/>
      <c r="U294" s="83">
        <f t="shared" si="195"/>
        <v>0</v>
      </c>
      <c r="V294" s="83">
        <f t="shared" si="196"/>
        <v>0</v>
      </c>
      <c r="W294" s="109"/>
      <c r="X294" s="80"/>
      <c r="Y294" s="81">
        <f t="shared" si="197"/>
        <v>0</v>
      </c>
      <c r="Z294" s="82"/>
      <c r="AA294" s="83">
        <f t="shared" si="198"/>
        <v>0</v>
      </c>
      <c r="AB294" s="83">
        <f t="shared" si="199"/>
        <v>0</v>
      </c>
      <c r="AC294" s="109"/>
      <c r="AD294" s="85" t="e">
        <f t="shared" si="181"/>
        <v>#DIV/0!</v>
      </c>
      <c r="AE294" s="86"/>
      <c r="AF294" s="87"/>
      <c r="AG294" s="88"/>
      <c r="AH294" s="114"/>
      <c r="AI294" s="86"/>
      <c r="AJ294" s="87"/>
      <c r="AK294" s="88"/>
      <c r="AL294" s="114"/>
      <c r="AM294" s="86"/>
      <c r="AN294" s="87"/>
      <c r="AO294" s="90"/>
      <c r="AP294" s="91"/>
      <c r="AQ294" s="86"/>
      <c r="AR294" s="87"/>
      <c r="AS294" s="90"/>
      <c r="AT294" s="91"/>
      <c r="AU294" s="86"/>
      <c r="AV294" s="87"/>
      <c r="AW294" s="90"/>
      <c r="AX294" s="197"/>
      <c r="AY294" s="38"/>
      <c r="AZ294" s="92"/>
      <c r="BA294" s="29"/>
      <c r="BB294" s="99">
        <f t="shared" si="205"/>
        <v>8009.3019060000006</v>
      </c>
      <c r="BC294" s="93"/>
      <c r="BD294" s="93"/>
      <c r="BE294" s="93"/>
      <c r="BF294" s="93"/>
      <c r="BG294" s="93"/>
      <c r="BH294" s="93"/>
      <c r="BI294" s="93"/>
      <c r="BJ294" s="93"/>
      <c r="BK294" s="94">
        <f t="shared" si="182"/>
        <v>1</v>
      </c>
      <c r="BM294" s="95">
        <f t="shared" si="183"/>
        <v>8009.3019060000006</v>
      </c>
      <c r="BN294" s="96">
        <f t="shared" si="184"/>
        <v>8009.3019060000006</v>
      </c>
      <c r="BO294" s="248">
        <f t="shared" si="185"/>
        <v>8009.3019060000006</v>
      </c>
      <c r="BP294" s="183">
        <f t="shared" si="186"/>
        <v>8009.3019060000006</v>
      </c>
      <c r="BQ294" s="184">
        <f t="shared" si="187"/>
        <v>0</v>
      </c>
      <c r="BR294" s="232">
        <f t="shared" si="188"/>
        <v>0</v>
      </c>
      <c r="BS294" s="184"/>
      <c r="BT294" s="97"/>
      <c r="BU294" s="171">
        <f t="shared" si="200"/>
        <v>8009.3019060000006</v>
      </c>
      <c r="BV294" s="175">
        <f t="shared" si="189"/>
        <v>1522</v>
      </c>
      <c r="BW294" s="176">
        <f t="shared" si="190"/>
        <v>9531.3019060000006</v>
      </c>
    </row>
    <row r="295" spans="1:75" s="35" customFormat="1" ht="84.95" customHeight="1" x14ac:dyDescent="0.3">
      <c r="A295" s="214">
        <v>426</v>
      </c>
      <c r="B295" s="104" t="s">
        <v>896</v>
      </c>
      <c r="C295" s="217" t="s">
        <v>18</v>
      </c>
      <c r="D295" s="206">
        <v>3410</v>
      </c>
      <c r="E295" s="74">
        <f t="shared" si="201"/>
        <v>191.642</v>
      </c>
      <c r="F295" s="75">
        <f t="shared" si="202"/>
        <v>3601.6419999999998</v>
      </c>
      <c r="G295" s="74">
        <f t="shared" si="203"/>
        <v>684.31197999999995</v>
      </c>
      <c r="H295" s="76">
        <f t="shared" si="204"/>
        <v>4285.9539800000002</v>
      </c>
      <c r="I295" s="105"/>
      <c r="J295" s="106"/>
      <c r="K295" s="107"/>
      <c r="L295" s="80"/>
      <c r="M295" s="81">
        <f t="shared" si="191"/>
        <v>0</v>
      </c>
      <c r="N295" s="82"/>
      <c r="O295" s="83">
        <f t="shared" si="192"/>
        <v>0</v>
      </c>
      <c r="P295" s="83">
        <f t="shared" si="193"/>
        <v>0</v>
      </c>
      <c r="Q295" s="108"/>
      <c r="R295" s="80"/>
      <c r="S295" s="81">
        <f t="shared" si="194"/>
        <v>0</v>
      </c>
      <c r="T295" s="82"/>
      <c r="U295" s="83">
        <f t="shared" si="195"/>
        <v>0</v>
      </c>
      <c r="V295" s="83">
        <f t="shared" si="196"/>
        <v>0</v>
      </c>
      <c r="W295" s="109"/>
      <c r="X295" s="80"/>
      <c r="Y295" s="81">
        <f t="shared" si="197"/>
        <v>0</v>
      </c>
      <c r="Z295" s="82"/>
      <c r="AA295" s="83">
        <f t="shared" si="198"/>
        <v>0</v>
      </c>
      <c r="AB295" s="83">
        <f t="shared" si="199"/>
        <v>0</v>
      </c>
      <c r="AC295" s="109"/>
      <c r="AD295" s="85" t="e">
        <f t="shared" si="181"/>
        <v>#DIV/0!</v>
      </c>
      <c r="AE295" s="86"/>
      <c r="AF295" s="87"/>
      <c r="AG295" s="88"/>
      <c r="AH295" s="114"/>
      <c r="AI295" s="86"/>
      <c r="AJ295" s="87"/>
      <c r="AK295" s="88"/>
      <c r="AL295" s="114"/>
      <c r="AM295" s="86"/>
      <c r="AN295" s="87"/>
      <c r="AO295" s="90"/>
      <c r="AP295" s="91"/>
      <c r="AQ295" s="86"/>
      <c r="AR295" s="87"/>
      <c r="AS295" s="90"/>
      <c r="AT295" s="91"/>
      <c r="AU295" s="86"/>
      <c r="AV295" s="87"/>
      <c r="AW295" s="90"/>
      <c r="AX295" s="197"/>
      <c r="AY295" s="38"/>
      <c r="AZ295" s="92"/>
      <c r="BA295" s="29"/>
      <c r="BB295" s="99">
        <f t="shared" si="205"/>
        <v>3925.7897800000001</v>
      </c>
      <c r="BC295" s="93"/>
      <c r="BD295" s="93"/>
      <c r="BE295" s="93"/>
      <c r="BF295" s="93"/>
      <c r="BG295" s="93"/>
      <c r="BH295" s="93"/>
      <c r="BI295" s="93"/>
      <c r="BJ295" s="93"/>
      <c r="BK295" s="94">
        <f t="shared" si="182"/>
        <v>1</v>
      </c>
      <c r="BM295" s="95">
        <f t="shared" si="183"/>
        <v>3925.7897800000001</v>
      </c>
      <c r="BN295" s="96">
        <f t="shared" si="184"/>
        <v>3925.7897800000001</v>
      </c>
      <c r="BO295" s="248">
        <f t="shared" si="185"/>
        <v>3925.7897800000001</v>
      </c>
      <c r="BP295" s="183">
        <f t="shared" si="186"/>
        <v>3925.7897800000001</v>
      </c>
      <c r="BQ295" s="184">
        <f t="shared" si="187"/>
        <v>0</v>
      </c>
      <c r="BR295" s="232">
        <f t="shared" si="188"/>
        <v>0</v>
      </c>
      <c r="BS295" s="184"/>
      <c r="BT295" s="97"/>
      <c r="BU295" s="171">
        <f t="shared" si="200"/>
        <v>3925.7897800000001</v>
      </c>
      <c r="BV295" s="175">
        <f t="shared" si="189"/>
        <v>746</v>
      </c>
      <c r="BW295" s="176">
        <f t="shared" si="190"/>
        <v>4671.7897800000001</v>
      </c>
    </row>
    <row r="296" spans="1:75" s="35" customFormat="1" ht="84.95" customHeight="1" x14ac:dyDescent="0.3">
      <c r="A296" s="214">
        <v>428</v>
      </c>
      <c r="B296" s="104" t="s">
        <v>899</v>
      </c>
      <c r="C296" s="217" t="s">
        <v>18</v>
      </c>
      <c r="D296" s="206">
        <v>5025</v>
      </c>
      <c r="E296" s="74">
        <f t="shared" si="201"/>
        <v>282.40499999999997</v>
      </c>
      <c r="F296" s="75">
        <f t="shared" si="202"/>
        <v>5307.4049999999997</v>
      </c>
      <c r="G296" s="74">
        <f t="shared" si="203"/>
        <v>1008.4069499999999</v>
      </c>
      <c r="H296" s="76">
        <f t="shared" si="204"/>
        <v>6315.8119499999993</v>
      </c>
      <c r="I296" s="105"/>
      <c r="J296" s="106"/>
      <c r="K296" s="107"/>
      <c r="L296" s="80"/>
      <c r="M296" s="81">
        <f t="shared" si="191"/>
        <v>0</v>
      </c>
      <c r="N296" s="82"/>
      <c r="O296" s="83">
        <f t="shared" si="192"/>
        <v>0</v>
      </c>
      <c r="P296" s="83">
        <f t="shared" si="193"/>
        <v>0</v>
      </c>
      <c r="Q296" s="108"/>
      <c r="R296" s="80"/>
      <c r="S296" s="81">
        <f t="shared" si="194"/>
        <v>0</v>
      </c>
      <c r="T296" s="82"/>
      <c r="U296" s="83">
        <f t="shared" si="195"/>
        <v>0</v>
      </c>
      <c r="V296" s="83">
        <f t="shared" si="196"/>
        <v>0</v>
      </c>
      <c r="W296" s="109"/>
      <c r="X296" s="80"/>
      <c r="Y296" s="81">
        <f t="shared" si="197"/>
        <v>0</v>
      </c>
      <c r="Z296" s="82"/>
      <c r="AA296" s="83">
        <f t="shared" si="198"/>
        <v>0</v>
      </c>
      <c r="AB296" s="83">
        <f t="shared" si="199"/>
        <v>0</v>
      </c>
      <c r="AC296" s="109"/>
      <c r="AD296" s="85" t="e">
        <f t="shared" si="181"/>
        <v>#DIV/0!</v>
      </c>
      <c r="AE296" s="86"/>
      <c r="AF296" s="87"/>
      <c r="AG296" s="88"/>
      <c r="AH296" s="114"/>
      <c r="AI296" s="86"/>
      <c r="AJ296" s="87"/>
      <c r="AK296" s="88"/>
      <c r="AL296" s="114"/>
      <c r="AM296" s="86"/>
      <c r="AN296" s="87"/>
      <c r="AO296" s="90"/>
      <c r="AP296" s="91"/>
      <c r="AQ296" s="86"/>
      <c r="AR296" s="87"/>
      <c r="AS296" s="90"/>
      <c r="AT296" s="91"/>
      <c r="AU296" s="86"/>
      <c r="AV296" s="87"/>
      <c r="AW296" s="90"/>
      <c r="AX296" s="197"/>
      <c r="AY296" s="38"/>
      <c r="AZ296" s="92"/>
      <c r="BA296" s="29"/>
      <c r="BB296" s="99">
        <f t="shared" si="205"/>
        <v>5785.0714500000004</v>
      </c>
      <c r="BC296" s="93"/>
      <c r="BD296" s="93"/>
      <c r="BE296" s="93"/>
      <c r="BF296" s="93"/>
      <c r="BG296" s="93"/>
      <c r="BH296" s="93"/>
      <c r="BI296" s="93"/>
      <c r="BJ296" s="93"/>
      <c r="BK296" s="94">
        <f t="shared" si="182"/>
        <v>1</v>
      </c>
      <c r="BM296" s="95">
        <f t="shared" si="183"/>
        <v>5785.0714500000004</v>
      </c>
      <c r="BN296" s="96">
        <f t="shared" si="184"/>
        <v>5785.0714500000004</v>
      </c>
      <c r="BO296" s="248">
        <f t="shared" ref="BO296:BO313" si="206">+BM296</f>
        <v>5785.0714500000004</v>
      </c>
      <c r="BP296" s="183">
        <f t="shared" si="186"/>
        <v>5785.0714500000004</v>
      </c>
      <c r="BQ296" s="184">
        <f t="shared" si="187"/>
        <v>0</v>
      </c>
      <c r="BR296" s="232">
        <f t="shared" si="188"/>
        <v>0</v>
      </c>
      <c r="BS296" s="184"/>
      <c r="BT296" s="97"/>
      <c r="BU296" s="171">
        <f t="shared" si="200"/>
        <v>5785.0714500000004</v>
      </c>
      <c r="BV296" s="175">
        <f t="shared" si="189"/>
        <v>1099</v>
      </c>
      <c r="BW296" s="176">
        <f t="shared" si="190"/>
        <v>6884.0714500000004</v>
      </c>
    </row>
    <row r="297" spans="1:75" s="35" customFormat="1" ht="84.95" customHeight="1" x14ac:dyDescent="0.3">
      <c r="A297" s="214">
        <v>432</v>
      </c>
      <c r="B297" s="104" t="s">
        <v>906</v>
      </c>
      <c r="C297" s="217" t="s">
        <v>907</v>
      </c>
      <c r="D297" s="206">
        <v>30259</v>
      </c>
      <c r="E297" s="74">
        <f t="shared" si="201"/>
        <v>1700.5558000000001</v>
      </c>
      <c r="F297" s="75">
        <f t="shared" si="202"/>
        <v>31959.555800000002</v>
      </c>
      <c r="G297" s="74">
        <f t="shared" si="203"/>
        <v>6072.3156020000006</v>
      </c>
      <c r="H297" s="76">
        <f t="shared" si="204"/>
        <v>38031.871402000004</v>
      </c>
      <c r="I297" s="105"/>
      <c r="J297" s="106"/>
      <c r="K297" s="107"/>
      <c r="L297" s="80"/>
      <c r="M297" s="81">
        <f t="shared" si="191"/>
        <v>0</v>
      </c>
      <c r="N297" s="82"/>
      <c r="O297" s="83">
        <f t="shared" si="192"/>
        <v>0</v>
      </c>
      <c r="P297" s="83">
        <f t="shared" si="193"/>
        <v>0</v>
      </c>
      <c r="Q297" s="108"/>
      <c r="R297" s="80"/>
      <c r="S297" s="81">
        <f t="shared" si="194"/>
        <v>0</v>
      </c>
      <c r="T297" s="82"/>
      <c r="U297" s="83">
        <f t="shared" si="195"/>
        <v>0</v>
      </c>
      <c r="V297" s="83">
        <f t="shared" si="196"/>
        <v>0</v>
      </c>
      <c r="W297" s="109"/>
      <c r="X297" s="80"/>
      <c r="Y297" s="81">
        <f t="shared" si="197"/>
        <v>0</v>
      </c>
      <c r="Z297" s="82"/>
      <c r="AA297" s="83">
        <f t="shared" si="198"/>
        <v>0</v>
      </c>
      <c r="AB297" s="83">
        <f t="shared" si="199"/>
        <v>0</v>
      </c>
      <c r="AC297" s="109"/>
      <c r="AD297" s="85" t="e">
        <f t="shared" si="181"/>
        <v>#DIV/0!</v>
      </c>
      <c r="AE297" s="86"/>
      <c r="AF297" s="87"/>
      <c r="AG297" s="88"/>
      <c r="AH297" s="114"/>
      <c r="AI297" s="86"/>
      <c r="AJ297" s="87"/>
      <c r="AK297" s="88"/>
      <c r="AL297" s="114"/>
      <c r="AM297" s="86"/>
      <c r="AN297" s="87"/>
      <c r="AO297" s="90"/>
      <c r="AP297" s="91"/>
      <c r="AQ297" s="86"/>
      <c r="AR297" s="87"/>
      <c r="AS297" s="90"/>
      <c r="AT297" s="91"/>
      <c r="AU297" s="86"/>
      <c r="AV297" s="87"/>
      <c r="AW297" s="90"/>
      <c r="AX297" s="197"/>
      <c r="AY297" s="38"/>
      <c r="AZ297" s="92"/>
      <c r="BA297" s="29"/>
      <c r="BB297" s="99">
        <f t="shared" si="205"/>
        <v>34835.915822000003</v>
      </c>
      <c r="BC297" s="93"/>
      <c r="BD297" s="93"/>
      <c r="BE297" s="93"/>
      <c r="BF297" s="93"/>
      <c r="BG297" s="93"/>
      <c r="BH297" s="93"/>
      <c r="BI297" s="93"/>
      <c r="BJ297" s="93"/>
      <c r="BK297" s="94">
        <f t="shared" si="182"/>
        <v>1</v>
      </c>
      <c r="BM297" s="95">
        <f t="shared" si="183"/>
        <v>34835.915822000003</v>
      </c>
      <c r="BN297" s="96">
        <f t="shared" si="184"/>
        <v>34835.915822000003</v>
      </c>
      <c r="BO297" s="248">
        <f t="shared" si="206"/>
        <v>34835.915822000003</v>
      </c>
      <c r="BP297" s="183">
        <f t="shared" si="186"/>
        <v>34835.915822000003</v>
      </c>
      <c r="BQ297" s="184">
        <f t="shared" si="187"/>
        <v>0</v>
      </c>
      <c r="BR297" s="232">
        <f t="shared" si="188"/>
        <v>0</v>
      </c>
      <c r="BS297" s="184"/>
      <c r="BT297" s="97"/>
      <c r="BU297" s="171">
        <f t="shared" si="200"/>
        <v>34835.915822000003</v>
      </c>
      <c r="BV297" s="175">
        <f t="shared" si="189"/>
        <v>6619</v>
      </c>
      <c r="BW297" s="176">
        <f t="shared" si="190"/>
        <v>41454.915822000003</v>
      </c>
    </row>
    <row r="298" spans="1:75" s="35" customFormat="1" ht="84.95" customHeight="1" x14ac:dyDescent="0.3">
      <c r="A298" s="214">
        <v>433</v>
      </c>
      <c r="B298" s="104" t="s">
        <v>908</v>
      </c>
      <c r="C298" s="217" t="s">
        <v>907</v>
      </c>
      <c r="D298" s="206">
        <v>63033</v>
      </c>
      <c r="E298" s="74">
        <f t="shared" si="201"/>
        <v>3542.4546</v>
      </c>
      <c r="F298" s="75">
        <f t="shared" si="202"/>
        <v>66575.454599999997</v>
      </c>
      <c r="G298" s="74">
        <f t="shared" si="203"/>
        <v>12649.336374</v>
      </c>
      <c r="H298" s="76">
        <f t="shared" si="204"/>
        <v>79224.790974000003</v>
      </c>
      <c r="I298" s="105"/>
      <c r="J298" s="106"/>
      <c r="K298" s="107"/>
      <c r="L298" s="80"/>
      <c r="M298" s="81">
        <f t="shared" si="191"/>
        <v>0</v>
      </c>
      <c r="N298" s="82"/>
      <c r="O298" s="83">
        <f t="shared" si="192"/>
        <v>0</v>
      </c>
      <c r="P298" s="83">
        <f t="shared" si="193"/>
        <v>0</v>
      </c>
      <c r="Q298" s="108"/>
      <c r="R298" s="80"/>
      <c r="S298" s="81">
        <f t="shared" si="194"/>
        <v>0</v>
      </c>
      <c r="T298" s="82"/>
      <c r="U298" s="83">
        <f t="shared" si="195"/>
        <v>0</v>
      </c>
      <c r="V298" s="83">
        <f t="shared" si="196"/>
        <v>0</v>
      </c>
      <c r="W298" s="109"/>
      <c r="X298" s="80"/>
      <c r="Y298" s="81">
        <f t="shared" si="197"/>
        <v>0</v>
      </c>
      <c r="Z298" s="82"/>
      <c r="AA298" s="83">
        <f t="shared" si="198"/>
        <v>0</v>
      </c>
      <c r="AB298" s="83">
        <f t="shared" si="199"/>
        <v>0</v>
      </c>
      <c r="AC298" s="109"/>
      <c r="AD298" s="85" t="e">
        <f t="shared" si="181"/>
        <v>#DIV/0!</v>
      </c>
      <c r="AE298" s="86"/>
      <c r="AF298" s="87"/>
      <c r="AG298" s="88"/>
      <c r="AH298" s="114"/>
      <c r="AI298" s="86"/>
      <c r="AJ298" s="87"/>
      <c r="AK298" s="88"/>
      <c r="AL298" s="114"/>
      <c r="AM298" s="86"/>
      <c r="AN298" s="87"/>
      <c r="AO298" s="90"/>
      <c r="AP298" s="91"/>
      <c r="AQ298" s="86"/>
      <c r="AR298" s="87"/>
      <c r="AS298" s="90"/>
      <c r="AT298" s="91"/>
      <c r="AU298" s="86"/>
      <c r="AV298" s="87"/>
      <c r="AW298" s="90"/>
      <c r="AX298" s="197"/>
      <c r="AY298" s="38"/>
      <c r="AZ298" s="92"/>
      <c r="BA298" s="29"/>
      <c r="BB298" s="99">
        <f t="shared" si="205"/>
        <v>72567.245514000009</v>
      </c>
      <c r="BC298" s="93"/>
      <c r="BD298" s="93"/>
      <c r="BE298" s="93"/>
      <c r="BF298" s="93"/>
      <c r="BG298" s="93"/>
      <c r="BH298" s="93"/>
      <c r="BI298" s="93"/>
      <c r="BJ298" s="93"/>
      <c r="BK298" s="94">
        <f t="shared" si="182"/>
        <v>1</v>
      </c>
      <c r="BM298" s="95">
        <f t="shared" si="183"/>
        <v>72567.245514000009</v>
      </c>
      <c r="BN298" s="96">
        <f t="shared" si="184"/>
        <v>72567.245514000009</v>
      </c>
      <c r="BO298" s="248">
        <f t="shared" si="206"/>
        <v>72567.245514000009</v>
      </c>
      <c r="BP298" s="183">
        <f t="shared" si="186"/>
        <v>72567.245514000009</v>
      </c>
      <c r="BQ298" s="184">
        <f t="shared" si="187"/>
        <v>0</v>
      </c>
      <c r="BR298" s="232">
        <f t="shared" si="188"/>
        <v>0</v>
      </c>
      <c r="BS298" s="184"/>
      <c r="BT298" s="97"/>
      <c r="BU298" s="171">
        <f t="shared" si="200"/>
        <v>72567.245514000009</v>
      </c>
      <c r="BV298" s="175">
        <f t="shared" si="189"/>
        <v>13788</v>
      </c>
      <c r="BW298" s="176">
        <f t="shared" si="190"/>
        <v>86355.245514000009</v>
      </c>
    </row>
    <row r="299" spans="1:75" s="35" customFormat="1" ht="84.95" customHeight="1" x14ac:dyDescent="0.3">
      <c r="A299" s="214">
        <v>434</v>
      </c>
      <c r="B299" s="104" t="s">
        <v>909</v>
      </c>
      <c r="C299" s="217" t="s">
        <v>907</v>
      </c>
      <c r="D299" s="206">
        <v>65245</v>
      </c>
      <c r="E299" s="74">
        <f t="shared" si="201"/>
        <v>3666.7689999999998</v>
      </c>
      <c r="F299" s="75">
        <f t="shared" si="202"/>
        <v>68911.769</v>
      </c>
      <c r="G299" s="74">
        <f t="shared" si="203"/>
        <v>13093.23611</v>
      </c>
      <c r="H299" s="76">
        <f t="shared" si="204"/>
        <v>82005.005109999998</v>
      </c>
      <c r="I299" s="105"/>
      <c r="J299" s="106"/>
      <c r="K299" s="107"/>
      <c r="L299" s="80"/>
      <c r="M299" s="81">
        <f t="shared" si="191"/>
        <v>0</v>
      </c>
      <c r="N299" s="82"/>
      <c r="O299" s="83">
        <f t="shared" si="192"/>
        <v>0</v>
      </c>
      <c r="P299" s="83">
        <f t="shared" si="193"/>
        <v>0</v>
      </c>
      <c r="Q299" s="108"/>
      <c r="R299" s="80"/>
      <c r="S299" s="81">
        <f t="shared" si="194"/>
        <v>0</v>
      </c>
      <c r="T299" s="82"/>
      <c r="U299" s="83">
        <f t="shared" si="195"/>
        <v>0</v>
      </c>
      <c r="V299" s="83">
        <f t="shared" si="196"/>
        <v>0</v>
      </c>
      <c r="W299" s="109"/>
      <c r="X299" s="80"/>
      <c r="Y299" s="81">
        <f t="shared" si="197"/>
        <v>0</v>
      </c>
      <c r="Z299" s="82"/>
      <c r="AA299" s="83">
        <f t="shared" si="198"/>
        <v>0</v>
      </c>
      <c r="AB299" s="83">
        <f t="shared" si="199"/>
        <v>0</v>
      </c>
      <c r="AC299" s="109"/>
      <c r="AD299" s="85" t="e">
        <f t="shared" si="181"/>
        <v>#DIV/0!</v>
      </c>
      <c r="AE299" s="86"/>
      <c r="AF299" s="87"/>
      <c r="AG299" s="88"/>
      <c r="AH299" s="114"/>
      <c r="AI299" s="86"/>
      <c r="AJ299" s="87"/>
      <c r="AK299" s="88"/>
      <c r="AL299" s="114"/>
      <c r="AM299" s="86"/>
      <c r="AN299" s="87"/>
      <c r="AO299" s="90"/>
      <c r="AP299" s="91"/>
      <c r="AQ299" s="86"/>
      <c r="AR299" s="87"/>
      <c r="AS299" s="90"/>
      <c r="AT299" s="91"/>
      <c r="AU299" s="86"/>
      <c r="AV299" s="87"/>
      <c r="AW299" s="90"/>
      <c r="AX299" s="197"/>
      <c r="AY299" s="38"/>
      <c r="AZ299" s="92"/>
      <c r="BA299" s="29"/>
      <c r="BB299" s="99">
        <f t="shared" si="205"/>
        <v>75113.828210000007</v>
      </c>
      <c r="BC299" s="93"/>
      <c r="BD299" s="93"/>
      <c r="BE299" s="93"/>
      <c r="BF299" s="93"/>
      <c r="BG299" s="93"/>
      <c r="BH299" s="93"/>
      <c r="BI299" s="93"/>
      <c r="BJ299" s="93"/>
      <c r="BK299" s="94">
        <f t="shared" si="182"/>
        <v>1</v>
      </c>
      <c r="BM299" s="95">
        <f t="shared" si="183"/>
        <v>75113.828210000007</v>
      </c>
      <c r="BN299" s="96">
        <f t="shared" si="184"/>
        <v>75113.828210000007</v>
      </c>
      <c r="BO299" s="248">
        <f t="shared" si="206"/>
        <v>75113.828210000007</v>
      </c>
      <c r="BP299" s="183">
        <f t="shared" si="186"/>
        <v>75113.828210000007</v>
      </c>
      <c r="BQ299" s="184">
        <f t="shared" si="187"/>
        <v>0</v>
      </c>
      <c r="BR299" s="232">
        <f t="shared" si="188"/>
        <v>0</v>
      </c>
      <c r="BS299" s="184"/>
      <c r="BT299" s="97"/>
      <c r="BU299" s="171">
        <f t="shared" si="200"/>
        <v>75113.828210000007</v>
      </c>
      <c r="BV299" s="175">
        <f t="shared" si="189"/>
        <v>14272</v>
      </c>
      <c r="BW299" s="176">
        <f t="shared" si="190"/>
        <v>89385.828210000007</v>
      </c>
    </row>
    <row r="300" spans="1:75" s="35" customFormat="1" ht="84.95" customHeight="1" x14ac:dyDescent="0.3">
      <c r="A300" s="214">
        <v>435</v>
      </c>
      <c r="B300" s="104" t="s">
        <v>910</v>
      </c>
      <c r="C300" s="217" t="s">
        <v>907</v>
      </c>
      <c r="D300" s="206">
        <v>68082</v>
      </c>
      <c r="E300" s="74">
        <f t="shared" si="201"/>
        <v>3826.2084</v>
      </c>
      <c r="F300" s="75">
        <f t="shared" si="202"/>
        <v>71908.208400000003</v>
      </c>
      <c r="G300" s="74">
        <f t="shared" si="203"/>
        <v>13662.559596000001</v>
      </c>
      <c r="H300" s="76">
        <f t="shared" si="204"/>
        <v>85570.76799600001</v>
      </c>
      <c r="I300" s="105"/>
      <c r="J300" s="106"/>
      <c r="K300" s="107"/>
      <c r="L300" s="80"/>
      <c r="M300" s="81">
        <f t="shared" si="191"/>
        <v>0</v>
      </c>
      <c r="N300" s="82"/>
      <c r="O300" s="83">
        <f t="shared" si="192"/>
        <v>0</v>
      </c>
      <c r="P300" s="83">
        <f t="shared" si="193"/>
        <v>0</v>
      </c>
      <c r="Q300" s="108"/>
      <c r="R300" s="80"/>
      <c r="S300" s="81">
        <f t="shared" si="194"/>
        <v>0</v>
      </c>
      <c r="T300" s="82"/>
      <c r="U300" s="83">
        <f t="shared" si="195"/>
        <v>0</v>
      </c>
      <c r="V300" s="83">
        <f t="shared" si="196"/>
        <v>0</v>
      </c>
      <c r="W300" s="109"/>
      <c r="X300" s="80"/>
      <c r="Y300" s="81">
        <f t="shared" si="197"/>
        <v>0</v>
      </c>
      <c r="Z300" s="82"/>
      <c r="AA300" s="83">
        <f t="shared" si="198"/>
        <v>0</v>
      </c>
      <c r="AB300" s="83">
        <f t="shared" si="199"/>
        <v>0</v>
      </c>
      <c r="AC300" s="109"/>
      <c r="AD300" s="85" t="e">
        <f t="shared" si="181"/>
        <v>#DIV/0!</v>
      </c>
      <c r="AE300" s="86"/>
      <c r="AF300" s="87"/>
      <c r="AG300" s="88"/>
      <c r="AH300" s="114"/>
      <c r="AI300" s="86"/>
      <c r="AJ300" s="87"/>
      <c r="AK300" s="88"/>
      <c r="AL300" s="114"/>
      <c r="AM300" s="86"/>
      <c r="AN300" s="87"/>
      <c r="AO300" s="90"/>
      <c r="AP300" s="91"/>
      <c r="AQ300" s="86"/>
      <c r="AR300" s="87"/>
      <c r="AS300" s="90"/>
      <c r="AT300" s="91"/>
      <c r="AU300" s="86"/>
      <c r="AV300" s="87"/>
      <c r="AW300" s="90"/>
      <c r="AX300" s="197"/>
      <c r="AY300" s="38"/>
      <c r="AZ300" s="92"/>
      <c r="BA300" s="29"/>
      <c r="BB300" s="99">
        <f t="shared" si="205"/>
        <v>78379.947156000009</v>
      </c>
      <c r="BC300" s="93"/>
      <c r="BD300" s="93"/>
      <c r="BE300" s="93"/>
      <c r="BF300" s="93"/>
      <c r="BG300" s="93"/>
      <c r="BH300" s="93"/>
      <c r="BI300" s="93"/>
      <c r="BJ300" s="93"/>
      <c r="BK300" s="94">
        <f t="shared" si="182"/>
        <v>1</v>
      </c>
      <c r="BM300" s="95">
        <f t="shared" si="183"/>
        <v>78379.947156000009</v>
      </c>
      <c r="BN300" s="96">
        <f t="shared" si="184"/>
        <v>78379.947156000009</v>
      </c>
      <c r="BO300" s="248">
        <f t="shared" si="206"/>
        <v>78379.947156000009</v>
      </c>
      <c r="BP300" s="183">
        <f t="shared" si="186"/>
        <v>78379.947156000009</v>
      </c>
      <c r="BQ300" s="184">
        <f t="shared" si="187"/>
        <v>0</v>
      </c>
      <c r="BR300" s="232">
        <f t="shared" si="188"/>
        <v>0</v>
      </c>
      <c r="BS300" s="184"/>
      <c r="BT300" s="97"/>
      <c r="BU300" s="171">
        <f t="shared" si="200"/>
        <v>78379.947156000009</v>
      </c>
      <c r="BV300" s="175">
        <f t="shared" si="189"/>
        <v>14892</v>
      </c>
      <c r="BW300" s="176">
        <f t="shared" si="190"/>
        <v>93271.947156000009</v>
      </c>
    </row>
    <row r="301" spans="1:75" s="35" customFormat="1" ht="84.95" customHeight="1" x14ac:dyDescent="0.3">
      <c r="A301" s="214">
        <v>436</v>
      </c>
      <c r="B301" s="104" t="s">
        <v>911</v>
      </c>
      <c r="C301" s="217" t="s">
        <v>907</v>
      </c>
      <c r="D301" s="206">
        <v>121034</v>
      </c>
      <c r="E301" s="74">
        <f t="shared" si="201"/>
        <v>6802.1108000000004</v>
      </c>
      <c r="F301" s="75">
        <f t="shared" si="202"/>
        <v>127836.11079999999</v>
      </c>
      <c r="G301" s="74">
        <f t="shared" si="203"/>
        <v>24288.861052</v>
      </c>
      <c r="H301" s="76">
        <f t="shared" si="204"/>
        <v>152124.97185199999</v>
      </c>
      <c r="I301" s="105"/>
      <c r="J301" s="106"/>
      <c r="K301" s="107"/>
      <c r="L301" s="80"/>
      <c r="M301" s="81">
        <f t="shared" si="191"/>
        <v>0</v>
      </c>
      <c r="N301" s="82"/>
      <c r="O301" s="83">
        <f t="shared" si="192"/>
        <v>0</v>
      </c>
      <c r="P301" s="83">
        <f t="shared" si="193"/>
        <v>0</v>
      </c>
      <c r="Q301" s="108"/>
      <c r="R301" s="80"/>
      <c r="S301" s="81">
        <f t="shared" si="194"/>
        <v>0</v>
      </c>
      <c r="T301" s="82"/>
      <c r="U301" s="83">
        <f t="shared" si="195"/>
        <v>0</v>
      </c>
      <c r="V301" s="83">
        <f t="shared" si="196"/>
        <v>0</v>
      </c>
      <c r="W301" s="109"/>
      <c r="X301" s="80"/>
      <c r="Y301" s="81">
        <f t="shared" si="197"/>
        <v>0</v>
      </c>
      <c r="Z301" s="82"/>
      <c r="AA301" s="83">
        <f t="shared" si="198"/>
        <v>0</v>
      </c>
      <c r="AB301" s="83">
        <f t="shared" si="199"/>
        <v>0</v>
      </c>
      <c r="AC301" s="109"/>
      <c r="AD301" s="85" t="e">
        <f t="shared" si="181"/>
        <v>#DIV/0!</v>
      </c>
      <c r="AE301" s="86"/>
      <c r="AF301" s="87"/>
      <c r="AG301" s="88"/>
      <c r="AH301" s="114"/>
      <c r="AI301" s="86"/>
      <c r="AJ301" s="87"/>
      <c r="AK301" s="88"/>
      <c r="AL301" s="114"/>
      <c r="AM301" s="86"/>
      <c r="AN301" s="87"/>
      <c r="AO301" s="90"/>
      <c r="AP301" s="91"/>
      <c r="AQ301" s="86"/>
      <c r="AR301" s="87"/>
      <c r="AS301" s="90"/>
      <c r="AT301" s="91"/>
      <c r="AU301" s="86"/>
      <c r="AV301" s="87"/>
      <c r="AW301" s="90"/>
      <c r="AX301" s="197"/>
      <c r="AY301" s="38"/>
      <c r="AZ301" s="92"/>
      <c r="BA301" s="29"/>
      <c r="BB301" s="99">
        <f t="shared" si="205"/>
        <v>139341.36077200001</v>
      </c>
      <c r="BC301" s="93"/>
      <c r="BD301" s="93"/>
      <c r="BE301" s="93"/>
      <c r="BF301" s="93"/>
      <c r="BG301" s="93"/>
      <c r="BH301" s="93"/>
      <c r="BI301" s="93"/>
      <c r="BJ301" s="93"/>
      <c r="BK301" s="94">
        <f t="shared" si="182"/>
        <v>1</v>
      </c>
      <c r="BM301" s="95">
        <f t="shared" si="183"/>
        <v>139341.36077200001</v>
      </c>
      <c r="BN301" s="96">
        <f t="shared" si="184"/>
        <v>139341.36077200001</v>
      </c>
      <c r="BO301" s="248">
        <f t="shared" si="206"/>
        <v>139341.36077200001</v>
      </c>
      <c r="BP301" s="183">
        <f t="shared" si="186"/>
        <v>139341.36077200001</v>
      </c>
      <c r="BQ301" s="184">
        <f t="shared" si="187"/>
        <v>0</v>
      </c>
      <c r="BR301" s="232">
        <f t="shared" si="188"/>
        <v>0</v>
      </c>
      <c r="BS301" s="184"/>
      <c r="BT301" s="97"/>
      <c r="BU301" s="171">
        <f t="shared" si="200"/>
        <v>139341.36077200001</v>
      </c>
      <c r="BV301" s="175">
        <f t="shared" si="189"/>
        <v>26475</v>
      </c>
      <c r="BW301" s="176">
        <f t="shared" si="190"/>
        <v>165816.36077200001</v>
      </c>
    </row>
    <row r="302" spans="1:75" s="35" customFormat="1" ht="84.95" customHeight="1" x14ac:dyDescent="0.3">
      <c r="A302" s="214">
        <v>437</v>
      </c>
      <c r="B302" s="104" t="s">
        <v>1477</v>
      </c>
      <c r="C302" s="217" t="s">
        <v>907</v>
      </c>
      <c r="D302" s="206">
        <v>7564</v>
      </c>
      <c r="E302" s="74">
        <f t="shared" si="201"/>
        <v>425.09679999999997</v>
      </c>
      <c r="F302" s="75">
        <f t="shared" si="202"/>
        <v>7989.0968000000003</v>
      </c>
      <c r="G302" s="74">
        <f t="shared" si="203"/>
        <v>1517.928392</v>
      </c>
      <c r="H302" s="76">
        <f t="shared" si="204"/>
        <v>9507.025192000001</v>
      </c>
      <c r="I302" s="105"/>
      <c r="J302" s="106"/>
      <c r="K302" s="107"/>
      <c r="L302" s="80"/>
      <c r="M302" s="81">
        <f t="shared" si="191"/>
        <v>0</v>
      </c>
      <c r="N302" s="82"/>
      <c r="O302" s="83">
        <f t="shared" si="192"/>
        <v>0</v>
      </c>
      <c r="P302" s="83">
        <f t="shared" si="193"/>
        <v>0</v>
      </c>
      <c r="Q302" s="108"/>
      <c r="R302" s="80"/>
      <c r="S302" s="81">
        <f t="shared" si="194"/>
        <v>0</v>
      </c>
      <c r="T302" s="82"/>
      <c r="U302" s="83">
        <f t="shared" si="195"/>
        <v>0</v>
      </c>
      <c r="V302" s="83">
        <f t="shared" si="196"/>
        <v>0</v>
      </c>
      <c r="W302" s="109"/>
      <c r="X302" s="80"/>
      <c r="Y302" s="81">
        <f t="shared" si="197"/>
        <v>0</v>
      </c>
      <c r="Z302" s="82"/>
      <c r="AA302" s="83">
        <f t="shared" si="198"/>
        <v>0</v>
      </c>
      <c r="AB302" s="83">
        <f t="shared" si="199"/>
        <v>0</v>
      </c>
      <c r="AC302" s="109"/>
      <c r="AD302" s="85" t="e">
        <f t="shared" si="181"/>
        <v>#DIV/0!</v>
      </c>
      <c r="AE302" s="86"/>
      <c r="AF302" s="87"/>
      <c r="AG302" s="88"/>
      <c r="AH302" s="114"/>
      <c r="AI302" s="86"/>
      <c r="AJ302" s="87"/>
      <c r="AK302" s="88"/>
      <c r="AL302" s="114"/>
      <c r="AM302" s="86"/>
      <c r="AN302" s="87"/>
      <c r="AO302" s="90"/>
      <c r="AP302" s="91"/>
      <c r="AQ302" s="86"/>
      <c r="AR302" s="87"/>
      <c r="AS302" s="90"/>
      <c r="AT302" s="91"/>
      <c r="AU302" s="86"/>
      <c r="AV302" s="87"/>
      <c r="AW302" s="90"/>
      <c r="AX302" s="197"/>
      <c r="AY302" s="38"/>
      <c r="AZ302" s="92"/>
      <c r="BA302" s="29"/>
      <c r="BB302" s="99">
        <f t="shared" si="205"/>
        <v>8708.1155120000003</v>
      </c>
      <c r="BC302" s="93"/>
      <c r="BD302" s="93"/>
      <c r="BE302" s="93"/>
      <c r="BF302" s="93"/>
      <c r="BG302" s="93"/>
      <c r="BH302" s="93"/>
      <c r="BI302" s="93"/>
      <c r="BJ302" s="93"/>
      <c r="BK302" s="94">
        <f t="shared" si="182"/>
        <v>1</v>
      </c>
      <c r="BM302" s="95">
        <f t="shared" si="183"/>
        <v>8708.1155120000003</v>
      </c>
      <c r="BN302" s="96">
        <f t="shared" si="184"/>
        <v>8708.1155120000003</v>
      </c>
      <c r="BO302" s="248">
        <f t="shared" si="206"/>
        <v>8708.1155120000003</v>
      </c>
      <c r="BP302" s="183">
        <f t="shared" si="186"/>
        <v>8708.1155120000003</v>
      </c>
      <c r="BQ302" s="184">
        <f t="shared" si="187"/>
        <v>0</v>
      </c>
      <c r="BR302" s="232">
        <f t="shared" si="188"/>
        <v>0</v>
      </c>
      <c r="BS302" s="184"/>
      <c r="BT302" s="97"/>
      <c r="BU302" s="171">
        <f t="shared" si="200"/>
        <v>8708.1155120000003</v>
      </c>
      <c r="BV302" s="175">
        <f t="shared" si="189"/>
        <v>1655</v>
      </c>
      <c r="BW302" s="176">
        <f t="shared" si="190"/>
        <v>10363.115512</v>
      </c>
    </row>
    <row r="303" spans="1:75" s="35" customFormat="1" ht="84.95" customHeight="1" x14ac:dyDescent="0.3">
      <c r="A303" s="214">
        <v>441</v>
      </c>
      <c r="B303" s="104" t="s">
        <v>918</v>
      </c>
      <c r="C303" s="217" t="s">
        <v>907</v>
      </c>
      <c r="D303" s="206">
        <v>12776</v>
      </c>
      <c r="E303" s="74">
        <f t="shared" si="201"/>
        <v>718.01120000000003</v>
      </c>
      <c r="F303" s="75">
        <f t="shared" si="202"/>
        <v>13494.011200000001</v>
      </c>
      <c r="G303" s="74">
        <f t="shared" si="203"/>
        <v>2563.8621280000002</v>
      </c>
      <c r="H303" s="76">
        <f t="shared" si="204"/>
        <v>16057.873328000001</v>
      </c>
      <c r="I303" s="105"/>
      <c r="J303" s="106"/>
      <c r="K303" s="107"/>
      <c r="L303" s="80"/>
      <c r="M303" s="81">
        <f t="shared" si="191"/>
        <v>0</v>
      </c>
      <c r="N303" s="82"/>
      <c r="O303" s="83">
        <f t="shared" si="192"/>
        <v>0</v>
      </c>
      <c r="P303" s="83">
        <f t="shared" si="193"/>
        <v>0</v>
      </c>
      <c r="Q303" s="108"/>
      <c r="R303" s="80"/>
      <c r="S303" s="81">
        <f t="shared" si="194"/>
        <v>0</v>
      </c>
      <c r="T303" s="82"/>
      <c r="U303" s="83">
        <f t="shared" si="195"/>
        <v>0</v>
      </c>
      <c r="V303" s="83">
        <f t="shared" si="196"/>
        <v>0</v>
      </c>
      <c r="W303" s="109"/>
      <c r="X303" s="80"/>
      <c r="Y303" s="81">
        <f t="shared" si="197"/>
        <v>0</v>
      </c>
      <c r="Z303" s="82"/>
      <c r="AA303" s="83">
        <f t="shared" si="198"/>
        <v>0</v>
      </c>
      <c r="AB303" s="83">
        <f t="shared" si="199"/>
        <v>0</v>
      </c>
      <c r="AC303" s="109"/>
      <c r="AD303" s="85" t="e">
        <f t="shared" si="181"/>
        <v>#DIV/0!</v>
      </c>
      <c r="AE303" s="86"/>
      <c r="AF303" s="87"/>
      <c r="AG303" s="88"/>
      <c r="AH303" s="114"/>
      <c r="AI303" s="86"/>
      <c r="AJ303" s="87"/>
      <c r="AK303" s="88"/>
      <c r="AL303" s="114"/>
      <c r="AM303" s="86"/>
      <c r="AN303" s="87"/>
      <c r="AO303" s="90"/>
      <c r="AP303" s="91"/>
      <c r="AQ303" s="86"/>
      <c r="AR303" s="87"/>
      <c r="AS303" s="90"/>
      <c r="AT303" s="91"/>
      <c r="AU303" s="86"/>
      <c r="AV303" s="87"/>
      <c r="AW303" s="90"/>
      <c r="AX303" s="197"/>
      <c r="AY303" s="38"/>
      <c r="AZ303" s="92"/>
      <c r="BA303" s="29"/>
      <c r="BB303" s="99">
        <f t="shared" si="205"/>
        <v>14708.472208000003</v>
      </c>
      <c r="BC303" s="93"/>
      <c r="BD303" s="93"/>
      <c r="BE303" s="93"/>
      <c r="BF303" s="93"/>
      <c r="BG303" s="93"/>
      <c r="BH303" s="93"/>
      <c r="BI303" s="93"/>
      <c r="BJ303" s="93"/>
      <c r="BK303" s="94">
        <f t="shared" si="182"/>
        <v>1</v>
      </c>
      <c r="BM303" s="95">
        <f t="shared" si="183"/>
        <v>14708.472208000003</v>
      </c>
      <c r="BN303" s="96">
        <f t="shared" si="184"/>
        <v>14708.472208000003</v>
      </c>
      <c r="BO303" s="248">
        <f t="shared" si="206"/>
        <v>14708.472208000003</v>
      </c>
      <c r="BP303" s="183">
        <f t="shared" si="186"/>
        <v>14708.472208000003</v>
      </c>
      <c r="BQ303" s="184">
        <f t="shared" si="187"/>
        <v>0</v>
      </c>
      <c r="BR303" s="232">
        <f t="shared" si="188"/>
        <v>0</v>
      </c>
      <c r="BS303" s="184"/>
      <c r="BT303" s="97"/>
      <c r="BU303" s="171">
        <f t="shared" si="200"/>
        <v>14708.472208000003</v>
      </c>
      <c r="BV303" s="175">
        <f t="shared" si="189"/>
        <v>2795</v>
      </c>
      <c r="BW303" s="176">
        <f t="shared" si="190"/>
        <v>17503.472208000003</v>
      </c>
    </row>
    <row r="304" spans="1:75" s="35" customFormat="1" ht="84.95" customHeight="1" x14ac:dyDescent="0.3">
      <c r="A304" s="214">
        <v>446</v>
      </c>
      <c r="B304" s="104" t="s">
        <v>924</v>
      </c>
      <c r="C304" s="217" t="s">
        <v>907</v>
      </c>
      <c r="D304" s="206">
        <v>178488</v>
      </c>
      <c r="E304" s="74">
        <f t="shared" si="201"/>
        <v>10031.025600000001</v>
      </c>
      <c r="F304" s="75">
        <f t="shared" si="202"/>
        <v>188519.02559999999</v>
      </c>
      <c r="G304" s="74">
        <f t="shared" si="203"/>
        <v>35818.614863999996</v>
      </c>
      <c r="H304" s="76">
        <f t="shared" si="204"/>
        <v>224337.640464</v>
      </c>
      <c r="I304" s="105"/>
      <c r="J304" s="106"/>
      <c r="K304" s="107"/>
      <c r="L304" s="80"/>
      <c r="M304" s="81">
        <f t="shared" si="191"/>
        <v>0</v>
      </c>
      <c r="N304" s="82"/>
      <c r="O304" s="83">
        <f t="shared" si="192"/>
        <v>0</v>
      </c>
      <c r="P304" s="83">
        <f t="shared" si="193"/>
        <v>0</v>
      </c>
      <c r="Q304" s="108"/>
      <c r="R304" s="80"/>
      <c r="S304" s="81">
        <f t="shared" si="194"/>
        <v>0</v>
      </c>
      <c r="T304" s="82"/>
      <c r="U304" s="83">
        <f t="shared" si="195"/>
        <v>0</v>
      </c>
      <c r="V304" s="83">
        <f t="shared" si="196"/>
        <v>0</v>
      </c>
      <c r="W304" s="109"/>
      <c r="X304" s="80"/>
      <c r="Y304" s="81">
        <f t="shared" si="197"/>
        <v>0</v>
      </c>
      <c r="Z304" s="82"/>
      <c r="AA304" s="83">
        <f t="shared" si="198"/>
        <v>0</v>
      </c>
      <c r="AB304" s="83">
        <f t="shared" si="199"/>
        <v>0</v>
      </c>
      <c r="AC304" s="109"/>
      <c r="AD304" s="85" t="e">
        <f t="shared" si="181"/>
        <v>#DIV/0!</v>
      </c>
      <c r="AE304" s="86"/>
      <c r="AF304" s="87"/>
      <c r="AG304" s="88"/>
      <c r="AH304" s="114"/>
      <c r="AI304" s="86"/>
      <c r="AJ304" s="87"/>
      <c r="AK304" s="88"/>
      <c r="AL304" s="114"/>
      <c r="AM304" s="86"/>
      <c r="AN304" s="87"/>
      <c r="AO304" s="90"/>
      <c r="AP304" s="91"/>
      <c r="AQ304" s="86"/>
      <c r="AR304" s="87"/>
      <c r="AS304" s="90"/>
      <c r="AT304" s="91"/>
      <c r="AU304" s="86"/>
      <c r="AV304" s="87"/>
      <c r="AW304" s="90"/>
      <c r="AX304" s="197"/>
      <c r="AY304" s="38"/>
      <c r="AZ304" s="92"/>
      <c r="BA304" s="29"/>
      <c r="BB304" s="99">
        <f t="shared" si="205"/>
        <v>205485.73790400001</v>
      </c>
      <c r="BC304" s="93"/>
      <c r="BD304" s="93"/>
      <c r="BE304" s="93"/>
      <c r="BF304" s="93"/>
      <c r="BG304" s="93"/>
      <c r="BH304" s="93"/>
      <c r="BI304" s="93"/>
      <c r="BJ304" s="93"/>
      <c r="BK304" s="94">
        <f t="shared" si="182"/>
        <v>1</v>
      </c>
      <c r="BM304" s="95">
        <f t="shared" si="183"/>
        <v>205485.73790400001</v>
      </c>
      <c r="BN304" s="96">
        <f t="shared" si="184"/>
        <v>205485.73790400001</v>
      </c>
      <c r="BO304" s="248">
        <f t="shared" si="206"/>
        <v>205485.73790400001</v>
      </c>
      <c r="BP304" s="183">
        <f t="shared" si="186"/>
        <v>205485.73790400001</v>
      </c>
      <c r="BQ304" s="184">
        <f t="shared" si="187"/>
        <v>0</v>
      </c>
      <c r="BR304" s="232">
        <f t="shared" si="188"/>
        <v>0</v>
      </c>
      <c r="BS304" s="184"/>
      <c r="BT304" s="97"/>
      <c r="BU304" s="171">
        <f t="shared" si="200"/>
        <v>205485.73790400001</v>
      </c>
      <c r="BV304" s="175">
        <f t="shared" si="189"/>
        <v>39042</v>
      </c>
      <c r="BW304" s="176">
        <f t="shared" si="190"/>
        <v>244527.73790400001</v>
      </c>
    </row>
    <row r="305" spans="1:75" s="35" customFormat="1" ht="84.95" customHeight="1" x14ac:dyDescent="0.3">
      <c r="A305" s="214">
        <v>447</v>
      </c>
      <c r="B305" s="104" t="s">
        <v>1481</v>
      </c>
      <c r="C305" s="217" t="s">
        <v>907</v>
      </c>
      <c r="D305" s="206">
        <v>239232</v>
      </c>
      <c r="E305" s="74">
        <f t="shared" si="201"/>
        <v>13444.838400000001</v>
      </c>
      <c r="F305" s="75">
        <f t="shared" si="202"/>
        <v>252676.83840000001</v>
      </c>
      <c r="G305" s="74">
        <f t="shared" si="203"/>
        <v>48008.599296</v>
      </c>
      <c r="H305" s="76">
        <f t="shared" si="204"/>
        <v>300685.43769599998</v>
      </c>
      <c r="I305" s="105"/>
      <c r="J305" s="106"/>
      <c r="K305" s="107"/>
      <c r="L305" s="80"/>
      <c r="M305" s="81">
        <f t="shared" si="191"/>
        <v>0</v>
      </c>
      <c r="N305" s="82"/>
      <c r="O305" s="83">
        <f t="shared" si="192"/>
        <v>0</v>
      </c>
      <c r="P305" s="83">
        <f t="shared" si="193"/>
        <v>0</v>
      </c>
      <c r="Q305" s="108"/>
      <c r="R305" s="80"/>
      <c r="S305" s="81">
        <f t="shared" si="194"/>
        <v>0</v>
      </c>
      <c r="T305" s="82"/>
      <c r="U305" s="83">
        <f t="shared" si="195"/>
        <v>0</v>
      </c>
      <c r="V305" s="83">
        <f t="shared" si="196"/>
        <v>0</v>
      </c>
      <c r="W305" s="109"/>
      <c r="X305" s="80"/>
      <c r="Y305" s="81">
        <f t="shared" si="197"/>
        <v>0</v>
      </c>
      <c r="Z305" s="82"/>
      <c r="AA305" s="83">
        <f t="shared" si="198"/>
        <v>0</v>
      </c>
      <c r="AB305" s="83">
        <f t="shared" si="199"/>
        <v>0</v>
      </c>
      <c r="AC305" s="109"/>
      <c r="AD305" s="85" t="e">
        <f t="shared" si="181"/>
        <v>#DIV/0!</v>
      </c>
      <c r="AE305" s="86"/>
      <c r="AF305" s="87"/>
      <c r="AG305" s="88"/>
      <c r="AH305" s="114"/>
      <c r="AI305" s="86"/>
      <c r="AJ305" s="87"/>
      <c r="AK305" s="88"/>
      <c r="AL305" s="114"/>
      <c r="AM305" s="86"/>
      <c r="AN305" s="87"/>
      <c r="AO305" s="90"/>
      <c r="AP305" s="91"/>
      <c r="AQ305" s="86"/>
      <c r="AR305" s="87"/>
      <c r="AS305" s="90"/>
      <c r="AT305" s="91"/>
      <c r="AU305" s="86"/>
      <c r="AV305" s="87"/>
      <c r="AW305" s="90"/>
      <c r="AX305" s="197"/>
      <c r="AY305" s="38"/>
      <c r="AZ305" s="92"/>
      <c r="BA305" s="29"/>
      <c r="BB305" s="99">
        <f t="shared" si="205"/>
        <v>275417.75385600002</v>
      </c>
      <c r="BC305" s="93"/>
      <c r="BD305" s="93"/>
      <c r="BE305" s="93"/>
      <c r="BF305" s="93"/>
      <c r="BG305" s="93"/>
      <c r="BH305" s="93"/>
      <c r="BI305" s="93"/>
      <c r="BJ305" s="93"/>
      <c r="BK305" s="94">
        <f t="shared" si="182"/>
        <v>1</v>
      </c>
      <c r="BM305" s="95">
        <f t="shared" si="183"/>
        <v>275417.75385600002</v>
      </c>
      <c r="BN305" s="96">
        <f t="shared" si="184"/>
        <v>275417.75385600002</v>
      </c>
      <c r="BO305" s="248">
        <f t="shared" si="206"/>
        <v>275417.75385600002</v>
      </c>
      <c r="BP305" s="183">
        <f t="shared" si="186"/>
        <v>275417.75385600002</v>
      </c>
      <c r="BQ305" s="184">
        <f t="shared" si="187"/>
        <v>0</v>
      </c>
      <c r="BR305" s="232">
        <f t="shared" si="188"/>
        <v>0</v>
      </c>
      <c r="BS305" s="184"/>
      <c r="BT305" s="97"/>
      <c r="BU305" s="171">
        <f t="shared" si="200"/>
        <v>275417.75385600002</v>
      </c>
      <c r="BV305" s="175">
        <f t="shared" si="189"/>
        <v>52329</v>
      </c>
      <c r="BW305" s="176">
        <f t="shared" si="190"/>
        <v>327746.75385600002</v>
      </c>
    </row>
    <row r="306" spans="1:75" s="35" customFormat="1" ht="84.95" customHeight="1" x14ac:dyDescent="0.3">
      <c r="A306" s="214">
        <v>448</v>
      </c>
      <c r="B306" s="104" t="s">
        <v>925</v>
      </c>
      <c r="C306" s="217" t="s">
        <v>907</v>
      </c>
      <c r="D306" s="206">
        <v>183915</v>
      </c>
      <c r="E306" s="74">
        <f t="shared" si="201"/>
        <v>10336.022999999999</v>
      </c>
      <c r="F306" s="75">
        <f t="shared" si="202"/>
        <v>194251.02299999999</v>
      </c>
      <c r="G306" s="74">
        <f t="shared" si="203"/>
        <v>36907.694369999997</v>
      </c>
      <c r="H306" s="76">
        <f t="shared" si="204"/>
        <v>231158.71736999997</v>
      </c>
      <c r="I306" s="105"/>
      <c r="J306" s="106"/>
      <c r="K306" s="107"/>
      <c r="L306" s="80"/>
      <c r="M306" s="81">
        <f t="shared" si="191"/>
        <v>0</v>
      </c>
      <c r="N306" s="82"/>
      <c r="O306" s="83">
        <f t="shared" si="192"/>
        <v>0</v>
      </c>
      <c r="P306" s="83">
        <f t="shared" si="193"/>
        <v>0</v>
      </c>
      <c r="Q306" s="108"/>
      <c r="R306" s="80"/>
      <c r="S306" s="81">
        <f t="shared" si="194"/>
        <v>0</v>
      </c>
      <c r="T306" s="82"/>
      <c r="U306" s="83">
        <f t="shared" si="195"/>
        <v>0</v>
      </c>
      <c r="V306" s="83">
        <f t="shared" si="196"/>
        <v>0</v>
      </c>
      <c r="W306" s="109"/>
      <c r="X306" s="80"/>
      <c r="Y306" s="81">
        <f t="shared" si="197"/>
        <v>0</v>
      </c>
      <c r="Z306" s="82"/>
      <c r="AA306" s="83">
        <f t="shared" si="198"/>
        <v>0</v>
      </c>
      <c r="AB306" s="83">
        <f t="shared" si="199"/>
        <v>0</v>
      </c>
      <c r="AC306" s="109"/>
      <c r="AD306" s="85" t="e">
        <f t="shared" si="181"/>
        <v>#DIV/0!</v>
      </c>
      <c r="AE306" s="86"/>
      <c r="AF306" s="87"/>
      <c r="AG306" s="88"/>
      <c r="AH306" s="114"/>
      <c r="AI306" s="86"/>
      <c r="AJ306" s="87"/>
      <c r="AK306" s="88"/>
      <c r="AL306" s="114"/>
      <c r="AM306" s="86"/>
      <c r="AN306" s="87"/>
      <c r="AO306" s="90"/>
      <c r="AP306" s="91"/>
      <c r="AQ306" s="86"/>
      <c r="AR306" s="87"/>
      <c r="AS306" s="90"/>
      <c r="AT306" s="91"/>
      <c r="AU306" s="86"/>
      <c r="AV306" s="87"/>
      <c r="AW306" s="90"/>
      <c r="AX306" s="197"/>
      <c r="AY306" s="38"/>
      <c r="AZ306" s="92"/>
      <c r="BA306" s="29"/>
      <c r="BB306" s="99">
        <f t="shared" si="205"/>
        <v>211733.61507</v>
      </c>
      <c r="BC306" s="93"/>
      <c r="BD306" s="93"/>
      <c r="BE306" s="93"/>
      <c r="BF306" s="93"/>
      <c r="BG306" s="93"/>
      <c r="BH306" s="93"/>
      <c r="BI306" s="93"/>
      <c r="BJ306" s="93"/>
      <c r="BK306" s="94">
        <f t="shared" si="182"/>
        <v>1</v>
      </c>
      <c r="BM306" s="95">
        <f t="shared" si="183"/>
        <v>211733.61507</v>
      </c>
      <c r="BN306" s="96">
        <f t="shared" si="184"/>
        <v>211733.61507</v>
      </c>
      <c r="BO306" s="248">
        <f t="shared" si="206"/>
        <v>211733.61507</v>
      </c>
      <c r="BP306" s="183">
        <f t="shared" si="186"/>
        <v>211733.61507</v>
      </c>
      <c r="BQ306" s="184">
        <f t="shared" si="187"/>
        <v>0</v>
      </c>
      <c r="BR306" s="232">
        <f t="shared" si="188"/>
        <v>0</v>
      </c>
      <c r="BS306" s="184"/>
      <c r="BT306" s="97"/>
      <c r="BU306" s="171">
        <f t="shared" si="200"/>
        <v>211733.61507</v>
      </c>
      <c r="BV306" s="175">
        <f t="shared" si="189"/>
        <v>40229</v>
      </c>
      <c r="BW306" s="176">
        <f t="shared" si="190"/>
        <v>251962.61507</v>
      </c>
    </row>
    <row r="307" spans="1:75" s="35" customFormat="1" ht="84.95" customHeight="1" x14ac:dyDescent="0.3">
      <c r="A307" s="214">
        <v>449</v>
      </c>
      <c r="B307" s="104" t="s">
        <v>926</v>
      </c>
      <c r="C307" s="217" t="s">
        <v>907</v>
      </c>
      <c r="D307" s="206">
        <v>183915</v>
      </c>
      <c r="E307" s="74">
        <f t="shared" si="201"/>
        <v>10336.022999999999</v>
      </c>
      <c r="F307" s="75">
        <f t="shared" si="202"/>
        <v>194251.02299999999</v>
      </c>
      <c r="G307" s="74">
        <f t="shared" si="203"/>
        <v>36907.694369999997</v>
      </c>
      <c r="H307" s="76">
        <f t="shared" si="204"/>
        <v>231158.71736999997</v>
      </c>
      <c r="I307" s="105"/>
      <c r="J307" s="106"/>
      <c r="K307" s="107"/>
      <c r="L307" s="80"/>
      <c r="M307" s="81">
        <f t="shared" si="191"/>
        <v>0</v>
      </c>
      <c r="N307" s="82"/>
      <c r="O307" s="83">
        <f t="shared" si="192"/>
        <v>0</v>
      </c>
      <c r="P307" s="83">
        <f t="shared" si="193"/>
        <v>0</v>
      </c>
      <c r="Q307" s="108"/>
      <c r="R307" s="80"/>
      <c r="S307" s="81">
        <f t="shared" si="194"/>
        <v>0</v>
      </c>
      <c r="T307" s="82"/>
      <c r="U307" s="83">
        <f t="shared" si="195"/>
        <v>0</v>
      </c>
      <c r="V307" s="83">
        <f t="shared" si="196"/>
        <v>0</v>
      </c>
      <c r="W307" s="109"/>
      <c r="X307" s="80"/>
      <c r="Y307" s="81">
        <f t="shared" si="197"/>
        <v>0</v>
      </c>
      <c r="Z307" s="82"/>
      <c r="AA307" s="83">
        <f t="shared" si="198"/>
        <v>0</v>
      </c>
      <c r="AB307" s="83">
        <f t="shared" si="199"/>
        <v>0</v>
      </c>
      <c r="AC307" s="109"/>
      <c r="AD307" s="85" t="e">
        <f t="shared" si="181"/>
        <v>#DIV/0!</v>
      </c>
      <c r="AE307" s="86"/>
      <c r="AF307" s="87"/>
      <c r="AG307" s="88"/>
      <c r="AH307" s="114"/>
      <c r="AI307" s="86"/>
      <c r="AJ307" s="87"/>
      <c r="AK307" s="88"/>
      <c r="AL307" s="114"/>
      <c r="AM307" s="86"/>
      <c r="AN307" s="87"/>
      <c r="AO307" s="90"/>
      <c r="AP307" s="91"/>
      <c r="AQ307" s="86"/>
      <c r="AR307" s="87"/>
      <c r="AS307" s="90"/>
      <c r="AT307" s="91"/>
      <c r="AU307" s="86"/>
      <c r="AV307" s="87"/>
      <c r="AW307" s="90"/>
      <c r="AX307" s="197"/>
      <c r="AY307" s="38"/>
      <c r="AZ307" s="92"/>
      <c r="BA307" s="29"/>
      <c r="BB307" s="99">
        <f t="shared" si="205"/>
        <v>211733.61507</v>
      </c>
      <c r="BC307" s="93"/>
      <c r="BD307" s="93"/>
      <c r="BE307" s="93"/>
      <c r="BF307" s="93"/>
      <c r="BG307" s="93"/>
      <c r="BH307" s="93"/>
      <c r="BI307" s="93"/>
      <c r="BJ307" s="93"/>
      <c r="BK307" s="94">
        <f t="shared" si="182"/>
        <v>1</v>
      </c>
      <c r="BM307" s="95">
        <f t="shared" si="183"/>
        <v>211733.61507</v>
      </c>
      <c r="BN307" s="96">
        <f t="shared" si="184"/>
        <v>211733.61507</v>
      </c>
      <c r="BO307" s="248">
        <f t="shared" si="206"/>
        <v>211733.61507</v>
      </c>
      <c r="BP307" s="183">
        <f t="shared" si="186"/>
        <v>211733.61507</v>
      </c>
      <c r="BQ307" s="184">
        <f t="shared" si="187"/>
        <v>0</v>
      </c>
      <c r="BR307" s="232">
        <f t="shared" si="188"/>
        <v>0</v>
      </c>
      <c r="BS307" s="184"/>
      <c r="BT307" s="97"/>
      <c r="BU307" s="171">
        <f t="shared" si="200"/>
        <v>211733.61507</v>
      </c>
      <c r="BV307" s="175">
        <f t="shared" si="189"/>
        <v>40229</v>
      </c>
      <c r="BW307" s="176">
        <f t="shared" si="190"/>
        <v>251962.61507</v>
      </c>
    </row>
    <row r="308" spans="1:75" s="35" customFormat="1" ht="84.95" customHeight="1" x14ac:dyDescent="0.3">
      <c r="A308" s="214">
        <v>450</v>
      </c>
      <c r="B308" s="104" t="s">
        <v>927</v>
      </c>
      <c r="C308" s="217" t="s">
        <v>907</v>
      </c>
      <c r="D308" s="206">
        <v>204188</v>
      </c>
      <c r="E308" s="74">
        <f t="shared" si="201"/>
        <v>11475.365599999999</v>
      </c>
      <c r="F308" s="75">
        <f t="shared" si="202"/>
        <v>215663.36559999999</v>
      </c>
      <c r="G308" s="74">
        <f t="shared" si="203"/>
        <v>40976.039464000001</v>
      </c>
      <c r="H308" s="76">
        <f t="shared" si="204"/>
        <v>256639.40506399999</v>
      </c>
      <c r="I308" s="105"/>
      <c r="J308" s="106"/>
      <c r="K308" s="107"/>
      <c r="L308" s="80"/>
      <c r="M308" s="81">
        <f t="shared" si="191"/>
        <v>0</v>
      </c>
      <c r="N308" s="82"/>
      <c r="O308" s="83">
        <f t="shared" si="192"/>
        <v>0</v>
      </c>
      <c r="P308" s="83">
        <f t="shared" si="193"/>
        <v>0</v>
      </c>
      <c r="Q308" s="108"/>
      <c r="R308" s="80"/>
      <c r="S308" s="81">
        <f t="shared" si="194"/>
        <v>0</v>
      </c>
      <c r="T308" s="82"/>
      <c r="U308" s="83">
        <f t="shared" si="195"/>
        <v>0</v>
      </c>
      <c r="V308" s="83">
        <f t="shared" si="196"/>
        <v>0</v>
      </c>
      <c r="W308" s="109"/>
      <c r="X308" s="80"/>
      <c r="Y308" s="81">
        <f t="shared" si="197"/>
        <v>0</v>
      </c>
      <c r="Z308" s="82"/>
      <c r="AA308" s="83">
        <f t="shared" si="198"/>
        <v>0</v>
      </c>
      <c r="AB308" s="83">
        <f t="shared" si="199"/>
        <v>0</v>
      </c>
      <c r="AC308" s="109"/>
      <c r="AD308" s="85" t="e">
        <f t="shared" si="181"/>
        <v>#DIV/0!</v>
      </c>
      <c r="AE308" s="86"/>
      <c r="AF308" s="87"/>
      <c r="AG308" s="88"/>
      <c r="AH308" s="114"/>
      <c r="AI308" s="86"/>
      <c r="AJ308" s="87"/>
      <c r="AK308" s="88"/>
      <c r="AL308" s="114"/>
      <c r="AM308" s="86"/>
      <c r="AN308" s="87"/>
      <c r="AO308" s="90"/>
      <c r="AP308" s="91"/>
      <c r="AQ308" s="86"/>
      <c r="AR308" s="87"/>
      <c r="AS308" s="90"/>
      <c r="AT308" s="91"/>
      <c r="AU308" s="86"/>
      <c r="AV308" s="87"/>
      <c r="AW308" s="90"/>
      <c r="AX308" s="197"/>
      <c r="AY308" s="38"/>
      <c r="AZ308" s="92"/>
      <c r="BA308" s="29"/>
      <c r="BB308" s="99">
        <f t="shared" si="205"/>
        <v>235073.068504</v>
      </c>
      <c r="BC308" s="93"/>
      <c r="BD308" s="93"/>
      <c r="BE308" s="93"/>
      <c r="BF308" s="93"/>
      <c r="BG308" s="93"/>
      <c r="BH308" s="93"/>
      <c r="BI308" s="93"/>
      <c r="BJ308" s="93"/>
      <c r="BK308" s="94">
        <f t="shared" si="182"/>
        <v>1</v>
      </c>
      <c r="BM308" s="95">
        <f t="shared" si="183"/>
        <v>235073.068504</v>
      </c>
      <c r="BN308" s="96">
        <f t="shared" si="184"/>
        <v>235073.068504</v>
      </c>
      <c r="BO308" s="248">
        <f t="shared" si="206"/>
        <v>235073.068504</v>
      </c>
      <c r="BP308" s="183">
        <f t="shared" si="186"/>
        <v>235073.068504</v>
      </c>
      <c r="BQ308" s="184">
        <f t="shared" si="187"/>
        <v>0</v>
      </c>
      <c r="BR308" s="232">
        <f t="shared" si="188"/>
        <v>0</v>
      </c>
      <c r="BS308" s="184"/>
      <c r="BT308" s="97"/>
      <c r="BU308" s="171">
        <f t="shared" si="200"/>
        <v>235073.068504</v>
      </c>
      <c r="BV308" s="175">
        <f t="shared" si="189"/>
        <v>44664</v>
      </c>
      <c r="BW308" s="176">
        <f t="shared" si="190"/>
        <v>279737.06850399997</v>
      </c>
    </row>
    <row r="309" spans="1:75" s="35" customFormat="1" ht="84.95" customHeight="1" x14ac:dyDescent="0.3">
      <c r="A309" s="214">
        <v>451</v>
      </c>
      <c r="B309" s="104" t="s">
        <v>928</v>
      </c>
      <c r="C309" s="217" t="s">
        <v>907</v>
      </c>
      <c r="D309" s="206">
        <v>61463</v>
      </c>
      <c r="E309" s="74">
        <f t="shared" si="201"/>
        <v>3454.2206000000001</v>
      </c>
      <c r="F309" s="75">
        <f t="shared" si="202"/>
        <v>64917.220600000001</v>
      </c>
      <c r="G309" s="74">
        <f t="shared" si="203"/>
        <v>12334.271914000001</v>
      </c>
      <c r="H309" s="76">
        <f t="shared" si="204"/>
        <v>77251.492513999998</v>
      </c>
      <c r="I309" s="105"/>
      <c r="J309" s="106"/>
      <c r="K309" s="107"/>
      <c r="L309" s="80"/>
      <c r="M309" s="81">
        <f t="shared" si="191"/>
        <v>0</v>
      </c>
      <c r="N309" s="82"/>
      <c r="O309" s="83">
        <f t="shared" si="192"/>
        <v>0</v>
      </c>
      <c r="P309" s="83">
        <f t="shared" si="193"/>
        <v>0</v>
      </c>
      <c r="Q309" s="108"/>
      <c r="R309" s="80"/>
      <c r="S309" s="81">
        <f t="shared" si="194"/>
        <v>0</v>
      </c>
      <c r="T309" s="82"/>
      <c r="U309" s="83">
        <f t="shared" si="195"/>
        <v>0</v>
      </c>
      <c r="V309" s="83">
        <f t="shared" si="196"/>
        <v>0</v>
      </c>
      <c r="W309" s="109"/>
      <c r="X309" s="80"/>
      <c r="Y309" s="81">
        <f t="shared" si="197"/>
        <v>0</v>
      </c>
      <c r="Z309" s="82"/>
      <c r="AA309" s="83">
        <f t="shared" si="198"/>
        <v>0</v>
      </c>
      <c r="AB309" s="83">
        <f t="shared" si="199"/>
        <v>0</v>
      </c>
      <c r="AC309" s="109"/>
      <c r="AD309" s="85" t="e">
        <f t="shared" si="181"/>
        <v>#DIV/0!</v>
      </c>
      <c r="AE309" s="86"/>
      <c r="AF309" s="87"/>
      <c r="AG309" s="88"/>
      <c r="AH309" s="114"/>
      <c r="AI309" s="86"/>
      <c r="AJ309" s="87"/>
      <c r="AK309" s="88"/>
      <c r="AL309" s="114"/>
      <c r="AM309" s="86"/>
      <c r="AN309" s="87"/>
      <c r="AO309" s="90"/>
      <c r="AP309" s="91"/>
      <c r="AQ309" s="86"/>
      <c r="AR309" s="87"/>
      <c r="AS309" s="90"/>
      <c r="AT309" s="91"/>
      <c r="AU309" s="86"/>
      <c r="AV309" s="87"/>
      <c r="AW309" s="90"/>
      <c r="AX309" s="197"/>
      <c r="AY309" s="38"/>
      <c r="AZ309" s="92"/>
      <c r="BA309" s="29"/>
      <c r="BB309" s="99">
        <f t="shared" si="205"/>
        <v>70759.770454000012</v>
      </c>
      <c r="BC309" s="93"/>
      <c r="BD309" s="93"/>
      <c r="BE309" s="93"/>
      <c r="BF309" s="93"/>
      <c r="BG309" s="93"/>
      <c r="BH309" s="93"/>
      <c r="BI309" s="93"/>
      <c r="BJ309" s="93"/>
      <c r="BK309" s="94">
        <f t="shared" si="182"/>
        <v>1</v>
      </c>
      <c r="BM309" s="95">
        <f t="shared" si="183"/>
        <v>70759.770454000012</v>
      </c>
      <c r="BN309" s="96">
        <f t="shared" si="184"/>
        <v>70759.770454000012</v>
      </c>
      <c r="BO309" s="248">
        <f t="shared" si="206"/>
        <v>70759.770454000012</v>
      </c>
      <c r="BP309" s="183">
        <f t="shared" si="186"/>
        <v>70759.770454000012</v>
      </c>
      <c r="BQ309" s="184">
        <f t="shared" si="187"/>
        <v>0</v>
      </c>
      <c r="BR309" s="232">
        <f t="shared" si="188"/>
        <v>0</v>
      </c>
      <c r="BS309" s="184"/>
      <c r="BT309" s="97"/>
      <c r="BU309" s="171">
        <f t="shared" si="200"/>
        <v>70759.770454000012</v>
      </c>
      <c r="BV309" s="175">
        <f t="shared" si="189"/>
        <v>13444</v>
      </c>
      <c r="BW309" s="176">
        <f t="shared" si="190"/>
        <v>84203.770454000012</v>
      </c>
    </row>
    <row r="310" spans="1:75" s="35" customFormat="1" ht="84.95" customHeight="1" x14ac:dyDescent="0.3">
      <c r="A310" s="214">
        <v>452</v>
      </c>
      <c r="B310" s="104" t="s">
        <v>929</v>
      </c>
      <c r="C310" s="217" t="s">
        <v>370</v>
      </c>
      <c r="D310" s="206">
        <v>11819</v>
      </c>
      <c r="E310" s="74">
        <f t="shared" si="201"/>
        <v>664.2278</v>
      </c>
      <c r="F310" s="75">
        <f t="shared" si="202"/>
        <v>12483.227800000001</v>
      </c>
      <c r="G310" s="74">
        <f t="shared" si="203"/>
        <v>2371.8132820000001</v>
      </c>
      <c r="H310" s="76">
        <f t="shared" si="204"/>
        <v>14855.041082</v>
      </c>
      <c r="I310" s="105"/>
      <c r="J310" s="106"/>
      <c r="K310" s="107"/>
      <c r="L310" s="80"/>
      <c r="M310" s="81">
        <f t="shared" si="191"/>
        <v>0</v>
      </c>
      <c r="N310" s="82"/>
      <c r="O310" s="83">
        <f t="shared" si="192"/>
        <v>0</v>
      </c>
      <c r="P310" s="83">
        <f t="shared" si="193"/>
        <v>0</v>
      </c>
      <c r="Q310" s="108"/>
      <c r="R310" s="80"/>
      <c r="S310" s="81">
        <f t="shared" si="194"/>
        <v>0</v>
      </c>
      <c r="T310" s="82"/>
      <c r="U310" s="83">
        <f t="shared" si="195"/>
        <v>0</v>
      </c>
      <c r="V310" s="83">
        <f t="shared" si="196"/>
        <v>0</v>
      </c>
      <c r="W310" s="109"/>
      <c r="X310" s="80"/>
      <c r="Y310" s="81">
        <f t="shared" si="197"/>
        <v>0</v>
      </c>
      <c r="Z310" s="82"/>
      <c r="AA310" s="83">
        <f t="shared" si="198"/>
        <v>0</v>
      </c>
      <c r="AB310" s="83">
        <f t="shared" si="199"/>
        <v>0</v>
      </c>
      <c r="AC310" s="109"/>
      <c r="AD310" s="85" t="e">
        <f t="shared" si="181"/>
        <v>#DIV/0!</v>
      </c>
      <c r="AE310" s="86"/>
      <c r="AF310" s="87"/>
      <c r="AG310" s="88"/>
      <c r="AH310" s="114"/>
      <c r="AI310" s="86"/>
      <c r="AJ310" s="87"/>
      <c r="AK310" s="88"/>
      <c r="AL310" s="114"/>
      <c r="AM310" s="86"/>
      <c r="AN310" s="87"/>
      <c r="AO310" s="90"/>
      <c r="AP310" s="91"/>
      <c r="AQ310" s="86"/>
      <c r="AR310" s="87"/>
      <c r="AS310" s="90"/>
      <c r="AT310" s="91"/>
      <c r="AU310" s="86"/>
      <c r="AV310" s="87"/>
      <c r="AW310" s="90"/>
      <c r="AX310" s="197"/>
      <c r="AY310" s="38"/>
      <c r="AZ310" s="92"/>
      <c r="BA310" s="29"/>
      <c r="BB310" s="99">
        <f t="shared" si="205"/>
        <v>13606.718302000001</v>
      </c>
      <c r="BC310" s="93"/>
      <c r="BD310" s="93"/>
      <c r="BE310" s="93"/>
      <c r="BF310" s="93"/>
      <c r="BG310" s="93"/>
      <c r="BH310" s="93"/>
      <c r="BI310" s="93"/>
      <c r="BJ310" s="93"/>
      <c r="BK310" s="94">
        <f t="shared" si="182"/>
        <v>1</v>
      </c>
      <c r="BM310" s="95">
        <f t="shared" si="183"/>
        <v>13606.718302000001</v>
      </c>
      <c r="BN310" s="96">
        <f t="shared" si="184"/>
        <v>13606.718302000001</v>
      </c>
      <c r="BO310" s="248">
        <f t="shared" si="206"/>
        <v>13606.718302000001</v>
      </c>
      <c r="BP310" s="183">
        <f t="shared" si="186"/>
        <v>13606.718302000001</v>
      </c>
      <c r="BQ310" s="184">
        <f t="shared" si="187"/>
        <v>0</v>
      </c>
      <c r="BR310" s="232">
        <f t="shared" si="188"/>
        <v>0</v>
      </c>
      <c r="BS310" s="184"/>
      <c r="BT310" s="97"/>
      <c r="BU310" s="171">
        <f t="shared" si="200"/>
        <v>13606.718302000001</v>
      </c>
      <c r="BV310" s="175">
        <f t="shared" si="189"/>
        <v>2585</v>
      </c>
      <c r="BW310" s="176">
        <f t="shared" si="190"/>
        <v>16191.718302000001</v>
      </c>
    </row>
    <row r="311" spans="1:75" s="35" customFormat="1" ht="84.95" customHeight="1" x14ac:dyDescent="0.3">
      <c r="A311" s="214">
        <v>453</v>
      </c>
      <c r="B311" s="104" t="s">
        <v>1482</v>
      </c>
      <c r="C311" s="217" t="s">
        <v>18</v>
      </c>
      <c r="D311" s="206">
        <v>330954</v>
      </c>
      <c r="E311" s="74">
        <f t="shared" si="201"/>
        <v>18599.614799999999</v>
      </c>
      <c r="F311" s="75">
        <f t="shared" si="202"/>
        <v>349553.61479999998</v>
      </c>
      <c r="G311" s="74">
        <f t="shared" si="203"/>
        <v>66415.186812</v>
      </c>
      <c r="H311" s="76">
        <f t="shared" si="204"/>
        <v>415968.80161199998</v>
      </c>
      <c r="I311" s="105"/>
      <c r="J311" s="106"/>
      <c r="K311" s="107"/>
      <c r="L311" s="80"/>
      <c r="M311" s="81">
        <f t="shared" si="191"/>
        <v>0</v>
      </c>
      <c r="N311" s="82"/>
      <c r="O311" s="83">
        <f t="shared" si="192"/>
        <v>0</v>
      </c>
      <c r="P311" s="83">
        <f t="shared" si="193"/>
        <v>0</v>
      </c>
      <c r="Q311" s="108"/>
      <c r="R311" s="80"/>
      <c r="S311" s="81">
        <f t="shared" si="194"/>
        <v>0</v>
      </c>
      <c r="T311" s="82"/>
      <c r="U311" s="83">
        <f t="shared" si="195"/>
        <v>0</v>
      </c>
      <c r="V311" s="83">
        <f t="shared" si="196"/>
        <v>0</v>
      </c>
      <c r="W311" s="109"/>
      <c r="X311" s="80"/>
      <c r="Y311" s="81">
        <f t="shared" si="197"/>
        <v>0</v>
      </c>
      <c r="Z311" s="82"/>
      <c r="AA311" s="83">
        <f t="shared" si="198"/>
        <v>0</v>
      </c>
      <c r="AB311" s="83">
        <f t="shared" si="199"/>
        <v>0</v>
      </c>
      <c r="AC311" s="109"/>
      <c r="AD311" s="85" t="e">
        <f t="shared" si="181"/>
        <v>#DIV/0!</v>
      </c>
      <c r="AE311" s="86"/>
      <c r="AF311" s="87"/>
      <c r="AG311" s="88"/>
      <c r="AH311" s="114"/>
      <c r="AI311" s="86"/>
      <c r="AJ311" s="87"/>
      <c r="AK311" s="88"/>
      <c r="AL311" s="114"/>
      <c r="AM311" s="86"/>
      <c r="AN311" s="87"/>
      <c r="AO311" s="90"/>
      <c r="AP311" s="91"/>
      <c r="AQ311" s="86"/>
      <c r="AR311" s="87"/>
      <c r="AS311" s="90"/>
      <c r="AT311" s="91"/>
      <c r="AU311" s="86"/>
      <c r="AV311" s="87"/>
      <c r="AW311" s="90"/>
      <c r="AX311" s="197"/>
      <c r="AY311" s="38"/>
      <c r="AZ311" s="92"/>
      <c r="BA311" s="29"/>
      <c r="BB311" s="99">
        <f t="shared" si="205"/>
        <v>381013.44013200002</v>
      </c>
      <c r="BC311" s="93"/>
      <c r="BD311" s="93"/>
      <c r="BE311" s="93"/>
      <c r="BF311" s="93"/>
      <c r="BG311" s="93"/>
      <c r="BH311" s="93"/>
      <c r="BI311" s="93"/>
      <c r="BJ311" s="93"/>
      <c r="BK311" s="94">
        <f t="shared" si="182"/>
        <v>1</v>
      </c>
      <c r="BM311" s="95">
        <f t="shared" si="183"/>
        <v>381013.44013200002</v>
      </c>
      <c r="BN311" s="96">
        <f t="shared" si="184"/>
        <v>381013.44013200002</v>
      </c>
      <c r="BO311" s="248">
        <f t="shared" si="206"/>
        <v>381013.44013200002</v>
      </c>
      <c r="BP311" s="183">
        <f t="shared" si="186"/>
        <v>381013.44013200002</v>
      </c>
      <c r="BQ311" s="184">
        <f t="shared" si="187"/>
        <v>0</v>
      </c>
      <c r="BR311" s="232">
        <f t="shared" si="188"/>
        <v>0</v>
      </c>
      <c r="BS311" s="184"/>
      <c r="BT311" s="97"/>
      <c r="BU311" s="171">
        <f t="shared" si="200"/>
        <v>381013.44013200002</v>
      </c>
      <c r="BV311" s="175">
        <f t="shared" si="189"/>
        <v>72393</v>
      </c>
      <c r="BW311" s="176">
        <f t="shared" si="190"/>
        <v>453406.44013200002</v>
      </c>
    </row>
    <row r="312" spans="1:75" s="35" customFormat="1" ht="84.95" customHeight="1" x14ac:dyDescent="0.3">
      <c r="A312" s="214">
        <v>454</v>
      </c>
      <c r="B312" s="104" t="s">
        <v>931</v>
      </c>
      <c r="C312" s="217" t="s">
        <v>370</v>
      </c>
      <c r="D312" s="206">
        <v>7234</v>
      </c>
      <c r="E312" s="74">
        <f t="shared" si="201"/>
        <v>406.55079999999998</v>
      </c>
      <c r="F312" s="75">
        <f t="shared" si="202"/>
        <v>7640.5508</v>
      </c>
      <c r="G312" s="74">
        <f t="shared" si="203"/>
        <v>1451.7046520000001</v>
      </c>
      <c r="H312" s="76">
        <f t="shared" si="204"/>
        <v>9092.2554519999994</v>
      </c>
      <c r="I312" s="105"/>
      <c r="J312" s="106"/>
      <c r="K312" s="107"/>
      <c r="L312" s="80"/>
      <c r="M312" s="81">
        <f t="shared" si="191"/>
        <v>0</v>
      </c>
      <c r="N312" s="82"/>
      <c r="O312" s="83">
        <f t="shared" si="192"/>
        <v>0</v>
      </c>
      <c r="P312" s="83">
        <f t="shared" si="193"/>
        <v>0</v>
      </c>
      <c r="Q312" s="108"/>
      <c r="R312" s="80"/>
      <c r="S312" s="81">
        <f t="shared" si="194"/>
        <v>0</v>
      </c>
      <c r="T312" s="82"/>
      <c r="U312" s="83">
        <f t="shared" si="195"/>
        <v>0</v>
      </c>
      <c r="V312" s="83">
        <f t="shared" si="196"/>
        <v>0</v>
      </c>
      <c r="W312" s="109"/>
      <c r="X312" s="80"/>
      <c r="Y312" s="81">
        <f t="shared" si="197"/>
        <v>0</v>
      </c>
      <c r="Z312" s="82"/>
      <c r="AA312" s="83">
        <f t="shared" si="198"/>
        <v>0</v>
      </c>
      <c r="AB312" s="83">
        <f t="shared" si="199"/>
        <v>0</v>
      </c>
      <c r="AC312" s="109"/>
      <c r="AD312" s="85" t="e">
        <f t="shared" si="181"/>
        <v>#DIV/0!</v>
      </c>
      <c r="AE312" s="86"/>
      <c r="AF312" s="87"/>
      <c r="AG312" s="88"/>
      <c r="AH312" s="114"/>
      <c r="AI312" s="86"/>
      <c r="AJ312" s="87"/>
      <c r="AK312" s="88"/>
      <c r="AL312" s="114"/>
      <c r="AM312" s="86"/>
      <c r="AN312" s="87"/>
      <c r="AO312" s="90"/>
      <c r="AP312" s="91"/>
      <c r="AQ312" s="86"/>
      <c r="AR312" s="87"/>
      <c r="AS312" s="90"/>
      <c r="AT312" s="91"/>
      <c r="AU312" s="86"/>
      <c r="AV312" s="87"/>
      <c r="AW312" s="90"/>
      <c r="AX312" s="197"/>
      <c r="AY312" s="38"/>
      <c r="AZ312" s="92"/>
      <c r="BA312" s="29"/>
      <c r="BB312" s="99">
        <f t="shared" si="205"/>
        <v>8328.2003720000012</v>
      </c>
      <c r="BC312" s="93"/>
      <c r="BD312" s="93"/>
      <c r="BE312" s="93"/>
      <c r="BF312" s="93"/>
      <c r="BG312" s="93"/>
      <c r="BH312" s="93"/>
      <c r="BI312" s="93"/>
      <c r="BJ312" s="93"/>
      <c r="BK312" s="94">
        <f t="shared" si="182"/>
        <v>1</v>
      </c>
      <c r="BM312" s="95">
        <f t="shared" si="183"/>
        <v>8328.2003720000012</v>
      </c>
      <c r="BN312" s="96">
        <f t="shared" si="184"/>
        <v>8328.2003720000012</v>
      </c>
      <c r="BO312" s="248">
        <f t="shared" si="206"/>
        <v>8328.2003720000012</v>
      </c>
      <c r="BP312" s="183">
        <f t="shared" si="186"/>
        <v>8328.2003720000012</v>
      </c>
      <c r="BQ312" s="184">
        <f t="shared" si="187"/>
        <v>0</v>
      </c>
      <c r="BR312" s="232">
        <f t="shared" si="188"/>
        <v>0</v>
      </c>
      <c r="BS312" s="184"/>
      <c r="BT312" s="97"/>
      <c r="BU312" s="171">
        <f t="shared" si="200"/>
        <v>8328.2003720000012</v>
      </c>
      <c r="BV312" s="175">
        <f t="shared" si="189"/>
        <v>1582</v>
      </c>
      <c r="BW312" s="176">
        <f t="shared" si="190"/>
        <v>9910.2003720000012</v>
      </c>
    </row>
    <row r="313" spans="1:75" s="35" customFormat="1" ht="84.95" customHeight="1" x14ac:dyDescent="0.3">
      <c r="A313" s="214">
        <v>455</v>
      </c>
      <c r="B313" s="104" t="s">
        <v>1483</v>
      </c>
      <c r="C313" s="217" t="s">
        <v>18</v>
      </c>
      <c r="D313" s="206">
        <v>321498</v>
      </c>
      <c r="E313" s="74">
        <f t="shared" si="201"/>
        <v>18068.187600000001</v>
      </c>
      <c r="F313" s="75">
        <f t="shared" si="202"/>
        <v>339566.1876</v>
      </c>
      <c r="G313" s="74">
        <f t="shared" si="203"/>
        <v>64517.575644000004</v>
      </c>
      <c r="H313" s="76">
        <f t="shared" si="204"/>
        <v>404083.76324400003</v>
      </c>
      <c r="I313" s="105"/>
      <c r="J313" s="106"/>
      <c r="K313" s="107"/>
      <c r="L313" s="80"/>
      <c r="M313" s="81">
        <f t="shared" si="191"/>
        <v>0</v>
      </c>
      <c r="N313" s="82"/>
      <c r="O313" s="83">
        <f t="shared" si="192"/>
        <v>0</v>
      </c>
      <c r="P313" s="83">
        <f t="shared" si="193"/>
        <v>0</v>
      </c>
      <c r="Q313" s="108"/>
      <c r="R313" s="80"/>
      <c r="S313" s="81">
        <f t="shared" si="194"/>
        <v>0</v>
      </c>
      <c r="T313" s="82"/>
      <c r="U313" s="83">
        <f t="shared" si="195"/>
        <v>0</v>
      </c>
      <c r="V313" s="83">
        <f t="shared" si="196"/>
        <v>0</v>
      </c>
      <c r="W313" s="109"/>
      <c r="X313" s="80"/>
      <c r="Y313" s="81">
        <f t="shared" si="197"/>
        <v>0</v>
      </c>
      <c r="Z313" s="82"/>
      <c r="AA313" s="83">
        <f t="shared" si="198"/>
        <v>0</v>
      </c>
      <c r="AB313" s="83">
        <f t="shared" si="199"/>
        <v>0</v>
      </c>
      <c r="AC313" s="109"/>
      <c r="AD313" s="85" t="e">
        <f t="shared" si="181"/>
        <v>#DIV/0!</v>
      </c>
      <c r="AE313" s="86"/>
      <c r="AF313" s="87"/>
      <c r="AG313" s="88"/>
      <c r="AH313" s="114"/>
      <c r="AI313" s="86"/>
      <c r="AJ313" s="87"/>
      <c r="AK313" s="88"/>
      <c r="AL313" s="114"/>
      <c r="AM313" s="86"/>
      <c r="AN313" s="87"/>
      <c r="AO313" s="90"/>
      <c r="AP313" s="91"/>
      <c r="AQ313" s="86"/>
      <c r="AR313" s="87"/>
      <c r="AS313" s="90"/>
      <c r="AT313" s="91"/>
      <c r="AU313" s="86"/>
      <c r="AV313" s="87"/>
      <c r="AW313" s="90"/>
      <c r="AX313" s="197"/>
      <c r="AY313" s="38"/>
      <c r="AZ313" s="92"/>
      <c r="BA313" s="29"/>
      <c r="BB313" s="99">
        <f t="shared" si="205"/>
        <v>370127.14448400005</v>
      </c>
      <c r="BC313" s="93"/>
      <c r="BD313" s="93"/>
      <c r="BE313" s="93"/>
      <c r="BF313" s="93"/>
      <c r="BG313" s="93"/>
      <c r="BH313" s="93"/>
      <c r="BI313" s="93"/>
      <c r="BJ313" s="93"/>
      <c r="BK313" s="94">
        <f t="shared" si="182"/>
        <v>1</v>
      </c>
      <c r="BM313" s="95">
        <f t="shared" si="183"/>
        <v>370127.14448400005</v>
      </c>
      <c r="BN313" s="96">
        <f t="shared" si="184"/>
        <v>370127.14448400005</v>
      </c>
      <c r="BO313" s="248">
        <f t="shared" si="206"/>
        <v>370127.14448400005</v>
      </c>
      <c r="BP313" s="183">
        <f t="shared" si="186"/>
        <v>370127.14448400005</v>
      </c>
      <c r="BQ313" s="184">
        <f t="shared" si="187"/>
        <v>0</v>
      </c>
      <c r="BR313" s="232">
        <f t="shared" si="188"/>
        <v>0</v>
      </c>
      <c r="BS313" s="184"/>
      <c r="BT313" s="97"/>
      <c r="BU313" s="171">
        <f t="shared" si="200"/>
        <v>370127.14448400005</v>
      </c>
      <c r="BV313" s="175">
        <f t="shared" si="189"/>
        <v>70324</v>
      </c>
      <c r="BW313" s="176">
        <f t="shared" si="190"/>
        <v>440451.14448400005</v>
      </c>
    </row>
    <row r="314" spans="1:75" s="35" customFormat="1" ht="84.95" customHeight="1" x14ac:dyDescent="0.3">
      <c r="A314" s="214">
        <v>456</v>
      </c>
      <c r="B314" s="104" t="s">
        <v>1484</v>
      </c>
      <c r="C314" s="217" t="s">
        <v>370</v>
      </c>
      <c r="D314" s="206"/>
      <c r="E314" s="74"/>
      <c r="F314" s="75"/>
      <c r="G314" s="74"/>
      <c r="H314" s="76"/>
      <c r="I314" s="105"/>
      <c r="J314" s="106"/>
      <c r="K314" s="107"/>
      <c r="L314" s="80"/>
      <c r="M314" s="81">
        <f t="shared" si="191"/>
        <v>0</v>
      </c>
      <c r="N314" s="82"/>
      <c r="O314" s="83">
        <f t="shared" si="192"/>
        <v>0</v>
      </c>
      <c r="P314" s="83">
        <f t="shared" si="193"/>
        <v>0</v>
      </c>
      <c r="Q314" s="108"/>
      <c r="R314" s="80"/>
      <c r="S314" s="81">
        <f t="shared" si="194"/>
        <v>0</v>
      </c>
      <c r="T314" s="82"/>
      <c r="U314" s="83">
        <f t="shared" si="195"/>
        <v>0</v>
      </c>
      <c r="V314" s="83">
        <f t="shared" si="196"/>
        <v>0</v>
      </c>
      <c r="W314" s="109"/>
      <c r="X314" s="80"/>
      <c r="Y314" s="81">
        <f t="shared" si="197"/>
        <v>0</v>
      </c>
      <c r="Z314" s="82"/>
      <c r="AA314" s="83">
        <f t="shared" si="198"/>
        <v>0</v>
      </c>
      <c r="AB314" s="83">
        <f t="shared" si="199"/>
        <v>0</v>
      </c>
      <c r="AC314" s="109"/>
      <c r="AD314" s="85" t="e">
        <f t="shared" si="181"/>
        <v>#DIV/0!</v>
      </c>
      <c r="AE314" s="113">
        <v>3937.9915966386557</v>
      </c>
      <c r="AF314" s="111">
        <v>748.2184033613446</v>
      </c>
      <c r="AG314" s="115">
        <v>4686.21</v>
      </c>
      <c r="AH314" s="114">
        <v>15851</v>
      </c>
      <c r="AI314" s="86"/>
      <c r="AJ314" s="87"/>
      <c r="AK314" s="88"/>
      <c r="AL314" s="114"/>
      <c r="AM314" s="86">
        <v>2126.0504201680674</v>
      </c>
      <c r="AN314" s="87">
        <f>+AM314*0.19</f>
        <v>403.94957983193279</v>
      </c>
      <c r="AO314" s="90">
        <f>+AN314+AM314</f>
        <v>2530</v>
      </c>
      <c r="AP314" s="91" t="s">
        <v>932</v>
      </c>
      <c r="AQ314" s="86"/>
      <c r="AR314" s="87"/>
      <c r="AS314" s="90"/>
      <c r="AT314" s="91"/>
      <c r="AU314" s="113">
        <v>1932.7731092436975</v>
      </c>
      <c r="AV314" s="111">
        <v>367.22689075630251</v>
      </c>
      <c r="AW314" s="112">
        <v>2300</v>
      </c>
      <c r="AX314" s="197" t="s">
        <v>933</v>
      </c>
      <c r="AY314" s="38"/>
      <c r="AZ314" s="92"/>
      <c r="BA314" s="29"/>
      <c r="BB314" s="99"/>
      <c r="BC314" s="93"/>
      <c r="BD314" s="93"/>
      <c r="BE314" s="93"/>
      <c r="BF314" s="93">
        <f>+AE314</f>
        <v>3937.9915966386557</v>
      </c>
      <c r="BG314" s="93"/>
      <c r="BH314" s="93">
        <f>+AM314</f>
        <v>2126.0504201680674</v>
      </c>
      <c r="BI314" s="93"/>
      <c r="BJ314" s="93">
        <f t="shared" ref="BJ314:BJ320" si="207">+AU314</f>
        <v>1932.7731092436975</v>
      </c>
      <c r="BK314" s="94">
        <f t="shared" si="182"/>
        <v>3</v>
      </c>
      <c r="BM314" s="95">
        <f t="shared" si="183"/>
        <v>2665.6050420168067</v>
      </c>
      <c r="BN314" s="96">
        <f t="shared" si="184"/>
        <v>3937.9915966386557</v>
      </c>
      <c r="BO314" s="248">
        <f>(SUM(BB314:BJ314)-BN314)/(BK314-1)</f>
        <v>2029.4117647058822</v>
      </c>
      <c r="BP314" s="183">
        <f t="shared" si="186"/>
        <v>2529.3547210552442</v>
      </c>
      <c r="BQ314" s="184">
        <f t="shared" si="187"/>
        <v>1106.1485831552582</v>
      </c>
      <c r="BR314" s="232">
        <f t="shared" si="188"/>
        <v>0.41497092244331218</v>
      </c>
      <c r="BS314" s="184"/>
      <c r="BT314" s="97"/>
      <c r="BU314" s="171">
        <f t="shared" si="200"/>
        <v>2029.4117647058822</v>
      </c>
      <c r="BV314" s="175">
        <f t="shared" si="189"/>
        <v>386</v>
      </c>
      <c r="BW314" s="176">
        <f t="shared" si="190"/>
        <v>2415.411764705882</v>
      </c>
    </row>
    <row r="315" spans="1:75" s="35" customFormat="1" ht="84.95" customHeight="1" x14ac:dyDescent="0.3">
      <c r="A315" s="218">
        <v>457</v>
      </c>
      <c r="B315" s="202" t="s">
        <v>934</v>
      </c>
      <c r="C315" s="219" t="s">
        <v>930</v>
      </c>
      <c r="D315" s="206"/>
      <c r="E315" s="74"/>
      <c r="F315" s="75"/>
      <c r="G315" s="74"/>
      <c r="H315" s="76"/>
      <c r="I315" s="105"/>
      <c r="J315" s="106"/>
      <c r="K315" s="107"/>
      <c r="L315" s="80"/>
      <c r="M315" s="81">
        <f t="shared" si="191"/>
        <v>0</v>
      </c>
      <c r="N315" s="82"/>
      <c r="O315" s="83">
        <f t="shared" si="192"/>
        <v>0</v>
      </c>
      <c r="P315" s="83">
        <f t="shared" si="193"/>
        <v>0</v>
      </c>
      <c r="Q315" s="108"/>
      <c r="R315" s="80"/>
      <c r="S315" s="81">
        <f t="shared" si="194"/>
        <v>0</v>
      </c>
      <c r="T315" s="82"/>
      <c r="U315" s="83">
        <f t="shared" si="195"/>
        <v>0</v>
      </c>
      <c r="V315" s="83">
        <f t="shared" si="196"/>
        <v>0</v>
      </c>
      <c r="W315" s="109"/>
      <c r="X315" s="80"/>
      <c r="Y315" s="81">
        <f t="shared" si="197"/>
        <v>0</v>
      </c>
      <c r="Z315" s="82"/>
      <c r="AA315" s="83">
        <f t="shared" si="198"/>
        <v>0</v>
      </c>
      <c r="AB315" s="83">
        <f t="shared" si="199"/>
        <v>0</v>
      </c>
      <c r="AC315" s="109"/>
      <c r="AD315" s="85" t="e">
        <f t="shared" si="181"/>
        <v>#DIV/0!</v>
      </c>
      <c r="AE315" s="86"/>
      <c r="AF315" s="87"/>
      <c r="AG315" s="88"/>
      <c r="AH315" s="114"/>
      <c r="AI315" s="86"/>
      <c r="AJ315" s="87"/>
      <c r="AK315" s="88"/>
      <c r="AL315" s="114"/>
      <c r="AM315" s="222">
        <f>408319/100</f>
        <v>4083.19</v>
      </c>
      <c r="AN315" s="223">
        <f>+AM315*0.19</f>
        <v>775.80610000000001</v>
      </c>
      <c r="AO315" s="223">
        <f>+AN315+AM315</f>
        <v>4858.9961000000003</v>
      </c>
      <c r="AP315" s="224" t="s">
        <v>935</v>
      </c>
      <c r="AQ315" s="225">
        <f>415957.983193277/100</f>
        <v>4159.5798319327696</v>
      </c>
      <c r="AR315" s="226">
        <v>79032.016806722691</v>
      </c>
      <c r="AS315" s="226">
        <v>494990</v>
      </c>
      <c r="AT315" s="224" t="s">
        <v>936</v>
      </c>
      <c r="AU315" s="225">
        <v>4411</v>
      </c>
      <c r="AV315" s="226">
        <f>+AU315*0.19</f>
        <v>838.09</v>
      </c>
      <c r="AW315" s="226">
        <f>+AV315+AU315</f>
        <v>5249.09</v>
      </c>
      <c r="AX315" s="255" t="s">
        <v>937</v>
      </c>
      <c r="AY315" s="38"/>
      <c r="AZ315" s="92"/>
      <c r="BA315" s="29"/>
      <c r="BB315" s="99"/>
      <c r="BC315" s="93"/>
      <c r="BD315" s="93"/>
      <c r="BE315" s="93"/>
      <c r="BF315" s="93"/>
      <c r="BG315" s="93"/>
      <c r="BH315" s="93">
        <f>+AM315</f>
        <v>4083.19</v>
      </c>
      <c r="BI315" s="93">
        <f>+AQ315</f>
        <v>4159.5798319327696</v>
      </c>
      <c r="BJ315" s="93">
        <f t="shared" si="207"/>
        <v>4411</v>
      </c>
      <c r="BK315" s="94">
        <f t="shared" si="182"/>
        <v>3</v>
      </c>
      <c r="BM315" s="95">
        <f t="shared" si="183"/>
        <v>4217.9232773109234</v>
      </c>
      <c r="BN315" s="96">
        <f t="shared" si="184"/>
        <v>4411</v>
      </c>
      <c r="BO315" s="248">
        <f>(SUM(BB315:BJ315)-BN315)/(BK315-1)</f>
        <v>4121.3849159663851</v>
      </c>
      <c r="BP315" s="183">
        <f t="shared" si="186"/>
        <v>4215.625636249526</v>
      </c>
      <c r="BQ315" s="184">
        <f t="shared" si="187"/>
        <v>171.51623024934167</v>
      </c>
      <c r="BR315" s="232">
        <f t="shared" si="188"/>
        <v>4.0663667632828401E-2</v>
      </c>
      <c r="BS315" s="184"/>
      <c r="BT315" s="97"/>
      <c r="BU315" s="171">
        <f t="shared" si="200"/>
        <v>4121.3849159663851</v>
      </c>
      <c r="BV315" s="175">
        <f t="shared" si="189"/>
        <v>783</v>
      </c>
      <c r="BW315" s="176">
        <f t="shared" si="190"/>
        <v>4904.3849159663851</v>
      </c>
    </row>
    <row r="316" spans="1:75" s="35" customFormat="1" ht="84.95" customHeight="1" x14ac:dyDescent="0.3">
      <c r="A316" s="214">
        <v>458</v>
      </c>
      <c r="B316" s="104" t="s">
        <v>938</v>
      </c>
      <c r="C316" s="217" t="s">
        <v>370</v>
      </c>
      <c r="D316" s="206"/>
      <c r="E316" s="74"/>
      <c r="F316" s="75"/>
      <c r="G316" s="74"/>
      <c r="H316" s="76"/>
      <c r="I316" s="105"/>
      <c r="J316" s="106"/>
      <c r="K316" s="107"/>
      <c r="L316" s="80"/>
      <c r="M316" s="81">
        <f t="shared" si="191"/>
        <v>0</v>
      </c>
      <c r="N316" s="82"/>
      <c r="O316" s="83">
        <f t="shared" si="192"/>
        <v>0</v>
      </c>
      <c r="P316" s="83">
        <f t="shared" si="193"/>
        <v>0</v>
      </c>
      <c r="Q316" s="108"/>
      <c r="R316" s="80"/>
      <c r="S316" s="81">
        <f t="shared" si="194"/>
        <v>0</v>
      </c>
      <c r="T316" s="82"/>
      <c r="U316" s="83">
        <f t="shared" si="195"/>
        <v>0</v>
      </c>
      <c r="V316" s="83">
        <f t="shared" si="196"/>
        <v>0</v>
      </c>
      <c r="W316" s="109"/>
      <c r="X316" s="80"/>
      <c r="Y316" s="81">
        <f t="shared" si="197"/>
        <v>0</v>
      </c>
      <c r="Z316" s="82"/>
      <c r="AA316" s="83">
        <f t="shared" si="198"/>
        <v>0</v>
      </c>
      <c r="AB316" s="83">
        <f t="shared" si="199"/>
        <v>0</v>
      </c>
      <c r="AC316" s="109"/>
      <c r="AD316" s="85" t="e">
        <f t="shared" si="181"/>
        <v>#DIV/0!</v>
      </c>
      <c r="AE316" s="113">
        <v>9522.1848739495799</v>
      </c>
      <c r="AF316" s="111">
        <v>1809.2151260504202</v>
      </c>
      <c r="AG316" s="115">
        <v>11331.4</v>
      </c>
      <c r="AH316" s="114">
        <v>13597</v>
      </c>
      <c r="AI316" s="86"/>
      <c r="AJ316" s="87"/>
      <c r="AK316" s="88"/>
      <c r="AL316" s="114"/>
      <c r="AM316" s="86"/>
      <c r="AN316" s="87"/>
      <c r="AO316" s="90"/>
      <c r="AP316" s="91"/>
      <c r="AQ316" s="113">
        <v>8319.3277310924368</v>
      </c>
      <c r="AR316" s="111">
        <v>1580.672268907563</v>
      </c>
      <c r="AS316" s="112">
        <v>9900</v>
      </c>
      <c r="AT316" s="91" t="s">
        <v>939</v>
      </c>
      <c r="AU316" s="113">
        <v>7647.0588235294117</v>
      </c>
      <c r="AV316" s="111">
        <v>1452.9411764705883</v>
      </c>
      <c r="AW316" s="112">
        <v>9100</v>
      </c>
      <c r="AX316" s="197" t="s">
        <v>940</v>
      </c>
      <c r="AY316" s="38"/>
      <c r="AZ316" s="92"/>
      <c r="BA316" s="29"/>
      <c r="BB316" s="99"/>
      <c r="BC316" s="93"/>
      <c r="BD316" s="93"/>
      <c r="BE316" s="93"/>
      <c r="BF316" s="93">
        <f>+AE316</f>
        <v>9522.1848739495799</v>
      </c>
      <c r="BG316" s="93"/>
      <c r="BH316" s="93"/>
      <c r="BI316" s="93">
        <f>+AQ316</f>
        <v>8319.3277310924368</v>
      </c>
      <c r="BJ316" s="93">
        <f t="shared" si="207"/>
        <v>7647.0588235294117</v>
      </c>
      <c r="BK316" s="94">
        <f t="shared" si="182"/>
        <v>3</v>
      </c>
      <c r="BM316" s="95">
        <f t="shared" si="183"/>
        <v>8496.1904761904752</v>
      </c>
      <c r="BN316" s="96">
        <f t="shared" si="184"/>
        <v>9522.1848739495799</v>
      </c>
      <c r="BO316" s="248">
        <f>(SUM(BB316:BJ316)-BN316)/(BK316-1)</f>
        <v>7983.1932773109238</v>
      </c>
      <c r="BP316" s="183">
        <f t="shared" si="186"/>
        <v>8461.3519077166802</v>
      </c>
      <c r="BQ316" s="184">
        <f t="shared" si="187"/>
        <v>949.99197322598218</v>
      </c>
      <c r="BR316" s="232">
        <f t="shared" si="188"/>
        <v>0.11181387421671128</v>
      </c>
      <c r="BS316" s="184"/>
      <c r="BT316" s="97"/>
      <c r="BU316" s="171">
        <f t="shared" si="200"/>
        <v>7983.1932773109238</v>
      </c>
      <c r="BV316" s="175">
        <f t="shared" si="189"/>
        <v>1517</v>
      </c>
      <c r="BW316" s="176">
        <f t="shared" si="190"/>
        <v>9500.1932773109238</v>
      </c>
    </row>
    <row r="317" spans="1:75" s="35" customFormat="1" ht="84.95" customHeight="1" x14ac:dyDescent="0.3">
      <c r="A317" s="214">
        <v>459</v>
      </c>
      <c r="B317" s="104" t="s">
        <v>941</v>
      </c>
      <c r="C317" s="217" t="s">
        <v>370</v>
      </c>
      <c r="D317" s="206"/>
      <c r="E317" s="74"/>
      <c r="F317" s="75"/>
      <c r="G317" s="74"/>
      <c r="H317" s="76"/>
      <c r="I317" s="105"/>
      <c r="J317" s="106"/>
      <c r="K317" s="107"/>
      <c r="L317" s="80"/>
      <c r="M317" s="81">
        <f t="shared" si="191"/>
        <v>0</v>
      </c>
      <c r="N317" s="82"/>
      <c r="O317" s="83">
        <f t="shared" si="192"/>
        <v>0</v>
      </c>
      <c r="P317" s="83">
        <f t="shared" si="193"/>
        <v>0</v>
      </c>
      <c r="Q317" s="108"/>
      <c r="R317" s="80"/>
      <c r="S317" s="81">
        <f t="shared" si="194"/>
        <v>0</v>
      </c>
      <c r="T317" s="82"/>
      <c r="U317" s="83">
        <f t="shared" si="195"/>
        <v>0</v>
      </c>
      <c r="V317" s="83">
        <f t="shared" si="196"/>
        <v>0</v>
      </c>
      <c r="W317" s="109"/>
      <c r="X317" s="80"/>
      <c r="Y317" s="81">
        <f t="shared" si="197"/>
        <v>0</v>
      </c>
      <c r="Z317" s="82"/>
      <c r="AA317" s="83">
        <f t="shared" si="198"/>
        <v>0</v>
      </c>
      <c r="AB317" s="83">
        <f t="shared" si="199"/>
        <v>0</v>
      </c>
      <c r="AC317" s="109"/>
      <c r="AD317" s="85" t="e">
        <f t="shared" si="181"/>
        <v>#DIV/0!</v>
      </c>
      <c r="AE317" s="113">
        <v>6290.4117647058829</v>
      </c>
      <c r="AF317" s="111">
        <v>1195.1782352941177</v>
      </c>
      <c r="AG317" s="115">
        <v>7485.59</v>
      </c>
      <c r="AH317" s="114">
        <v>13596</v>
      </c>
      <c r="AI317" s="86"/>
      <c r="AJ317" s="87"/>
      <c r="AK317" s="88"/>
      <c r="AL317" s="114"/>
      <c r="AM317" s="86"/>
      <c r="AN317" s="87"/>
      <c r="AO317" s="90"/>
      <c r="AP317" s="91"/>
      <c r="AQ317" s="113">
        <v>5705.8823529411766</v>
      </c>
      <c r="AR317" s="111">
        <v>1084.1176470588236</v>
      </c>
      <c r="AS317" s="112">
        <v>6790</v>
      </c>
      <c r="AT317" s="91" t="s">
        <v>942</v>
      </c>
      <c r="AU317" s="113">
        <v>5630.2521008403364</v>
      </c>
      <c r="AV317" s="111">
        <v>1069.747899159664</v>
      </c>
      <c r="AW317" s="112">
        <v>6700</v>
      </c>
      <c r="AX317" s="197" t="s">
        <v>943</v>
      </c>
      <c r="AY317" s="38"/>
      <c r="AZ317" s="92"/>
      <c r="BA317" s="29"/>
      <c r="BB317" s="99"/>
      <c r="BC317" s="93"/>
      <c r="BD317" s="93"/>
      <c r="BE317" s="93"/>
      <c r="BF317" s="93">
        <f>+AE317</f>
        <v>6290.4117647058829</v>
      </c>
      <c r="BG317" s="93"/>
      <c r="BH317" s="93"/>
      <c r="BI317" s="93">
        <f>+AQ317</f>
        <v>5705.8823529411766</v>
      </c>
      <c r="BJ317" s="93">
        <f t="shared" si="207"/>
        <v>5630.2521008403364</v>
      </c>
      <c r="BK317" s="94">
        <f t="shared" si="182"/>
        <v>3</v>
      </c>
      <c r="BM317" s="95">
        <f t="shared" si="183"/>
        <v>5875.5154061624662</v>
      </c>
      <c r="BN317" s="96">
        <f t="shared" si="184"/>
        <v>6290.4117647058829</v>
      </c>
      <c r="BO317" s="248">
        <f>(SUM(BB317:BJ317)-BN317)/(BK317-1)</f>
        <v>5668.0672268907574</v>
      </c>
      <c r="BP317" s="183">
        <f t="shared" si="186"/>
        <v>5868.2675963594502</v>
      </c>
      <c r="BQ317" s="184">
        <f t="shared" si="187"/>
        <v>361.29520479470835</v>
      </c>
      <c r="BR317" s="232">
        <f t="shared" si="188"/>
        <v>6.1491661551217797E-2</v>
      </c>
      <c r="BS317" s="184"/>
      <c r="BT317" s="97"/>
      <c r="BU317" s="171">
        <f t="shared" si="200"/>
        <v>5668.0672268907574</v>
      </c>
      <c r="BV317" s="175">
        <f t="shared" si="189"/>
        <v>1077</v>
      </c>
      <c r="BW317" s="176">
        <f t="shared" si="190"/>
        <v>6745.0672268907574</v>
      </c>
    </row>
    <row r="318" spans="1:75" s="35" customFormat="1" ht="84.95" customHeight="1" x14ac:dyDescent="0.3">
      <c r="A318" s="214">
        <v>460</v>
      </c>
      <c r="B318" s="104" t="s">
        <v>944</v>
      </c>
      <c r="C318" s="217" t="s">
        <v>370</v>
      </c>
      <c r="D318" s="206"/>
      <c r="E318" s="74"/>
      <c r="F318" s="75"/>
      <c r="G318" s="74"/>
      <c r="H318" s="76"/>
      <c r="I318" s="105"/>
      <c r="J318" s="106"/>
      <c r="K318" s="107"/>
      <c r="L318" s="80"/>
      <c r="M318" s="81">
        <f t="shared" si="191"/>
        <v>0</v>
      </c>
      <c r="N318" s="82"/>
      <c r="O318" s="83">
        <f t="shared" si="192"/>
        <v>0</v>
      </c>
      <c r="P318" s="83">
        <f t="shared" si="193"/>
        <v>0</v>
      </c>
      <c r="Q318" s="108"/>
      <c r="R318" s="80"/>
      <c r="S318" s="81">
        <f t="shared" si="194"/>
        <v>0</v>
      </c>
      <c r="T318" s="82"/>
      <c r="U318" s="83">
        <f t="shared" si="195"/>
        <v>0</v>
      </c>
      <c r="V318" s="83">
        <f t="shared" si="196"/>
        <v>0</v>
      </c>
      <c r="W318" s="109"/>
      <c r="X318" s="80"/>
      <c r="Y318" s="81">
        <f t="shared" si="197"/>
        <v>0</v>
      </c>
      <c r="Z318" s="82"/>
      <c r="AA318" s="83">
        <f t="shared" si="198"/>
        <v>0</v>
      </c>
      <c r="AB318" s="83">
        <f t="shared" si="199"/>
        <v>0</v>
      </c>
      <c r="AC318" s="109"/>
      <c r="AD318" s="85" t="e">
        <f t="shared" si="181"/>
        <v>#DIV/0!</v>
      </c>
      <c r="AE318" s="86"/>
      <c r="AF318" s="87"/>
      <c r="AG318" s="88"/>
      <c r="AH318" s="114"/>
      <c r="AI318" s="86"/>
      <c r="AJ318" s="87"/>
      <c r="AK318" s="88"/>
      <c r="AL318" s="114"/>
      <c r="AM318" s="86"/>
      <c r="AN318" s="87"/>
      <c r="AO318" s="90"/>
      <c r="AP318" s="91"/>
      <c r="AQ318" s="86"/>
      <c r="AR318" s="87"/>
      <c r="AS318" s="90"/>
      <c r="AT318" s="91"/>
      <c r="AU318" s="113">
        <v>3193.2773109243699</v>
      </c>
      <c r="AV318" s="111">
        <v>606.72268907563034</v>
      </c>
      <c r="AW318" s="112">
        <v>3800</v>
      </c>
      <c r="AX318" s="197" t="s">
        <v>945</v>
      </c>
      <c r="AY318" s="38"/>
      <c r="AZ318" s="92"/>
      <c r="BA318" s="29"/>
      <c r="BB318" s="99"/>
      <c r="BC318" s="93"/>
      <c r="BD318" s="93"/>
      <c r="BE318" s="93"/>
      <c r="BF318" s="93"/>
      <c r="BG318" s="93"/>
      <c r="BH318" s="93"/>
      <c r="BI318" s="93"/>
      <c r="BJ318" s="93">
        <f t="shared" si="207"/>
        <v>3193.2773109243699</v>
      </c>
      <c r="BK318" s="94">
        <f t="shared" si="182"/>
        <v>1</v>
      </c>
      <c r="BM318" s="95">
        <f t="shared" si="183"/>
        <v>3193.2773109243699</v>
      </c>
      <c r="BN318" s="96">
        <f t="shared" si="184"/>
        <v>3193.2773109243699</v>
      </c>
      <c r="BO318" s="248">
        <f>+BM318</f>
        <v>3193.2773109243699</v>
      </c>
      <c r="BP318" s="183">
        <f t="shared" si="186"/>
        <v>3193.2773109243699</v>
      </c>
      <c r="BQ318" s="184">
        <f t="shared" si="187"/>
        <v>0</v>
      </c>
      <c r="BR318" s="232">
        <f t="shared" si="188"/>
        <v>0</v>
      </c>
      <c r="BS318" s="184"/>
      <c r="BT318" s="97"/>
      <c r="BU318" s="171">
        <f t="shared" si="200"/>
        <v>3193.2773109243699</v>
      </c>
      <c r="BV318" s="175">
        <f t="shared" si="189"/>
        <v>607</v>
      </c>
      <c r="BW318" s="176">
        <f t="shared" si="190"/>
        <v>3800.2773109243699</v>
      </c>
    </row>
    <row r="319" spans="1:75" s="35" customFormat="1" ht="84.95" customHeight="1" x14ac:dyDescent="0.3">
      <c r="A319" s="214">
        <v>461</v>
      </c>
      <c r="B319" s="104" t="s">
        <v>946</v>
      </c>
      <c r="C319" s="217" t="s">
        <v>370</v>
      </c>
      <c r="D319" s="206"/>
      <c r="E319" s="74"/>
      <c r="F319" s="75"/>
      <c r="G319" s="74"/>
      <c r="H319" s="76"/>
      <c r="I319" s="105"/>
      <c r="J319" s="106"/>
      <c r="K319" s="107"/>
      <c r="L319" s="80"/>
      <c r="M319" s="81">
        <f t="shared" si="191"/>
        <v>0</v>
      </c>
      <c r="N319" s="82"/>
      <c r="O319" s="83">
        <f t="shared" si="192"/>
        <v>0</v>
      </c>
      <c r="P319" s="83">
        <f t="shared" si="193"/>
        <v>0</v>
      </c>
      <c r="Q319" s="108"/>
      <c r="R319" s="80"/>
      <c r="S319" s="81">
        <f t="shared" si="194"/>
        <v>0</v>
      </c>
      <c r="T319" s="82"/>
      <c r="U319" s="83">
        <f t="shared" si="195"/>
        <v>0</v>
      </c>
      <c r="V319" s="83">
        <f t="shared" si="196"/>
        <v>0</v>
      </c>
      <c r="W319" s="109"/>
      <c r="X319" s="80"/>
      <c r="Y319" s="81">
        <f t="shared" si="197"/>
        <v>0</v>
      </c>
      <c r="Z319" s="82"/>
      <c r="AA319" s="83">
        <f t="shared" si="198"/>
        <v>0</v>
      </c>
      <c r="AB319" s="83">
        <f t="shared" si="199"/>
        <v>0</v>
      </c>
      <c r="AC319" s="109"/>
      <c r="AD319" s="85" t="e">
        <f t="shared" si="181"/>
        <v>#DIV/0!</v>
      </c>
      <c r="AE319" s="86"/>
      <c r="AF319" s="87"/>
      <c r="AG319" s="88"/>
      <c r="AH319" s="114"/>
      <c r="AI319" s="86"/>
      <c r="AJ319" s="87"/>
      <c r="AK319" s="88"/>
      <c r="AL319" s="114"/>
      <c r="AM319" s="86"/>
      <c r="AN319" s="87"/>
      <c r="AO319" s="90"/>
      <c r="AP319" s="91"/>
      <c r="AQ319" s="86"/>
      <c r="AR319" s="87"/>
      <c r="AS319" s="90"/>
      <c r="AT319" s="91"/>
      <c r="AU319" s="113">
        <v>12773.10924369748</v>
      </c>
      <c r="AV319" s="111">
        <v>2426.8907563025214</v>
      </c>
      <c r="AW319" s="112">
        <v>15200</v>
      </c>
      <c r="AX319" s="197" t="s">
        <v>947</v>
      </c>
      <c r="AY319" s="38"/>
      <c r="AZ319" s="92"/>
      <c r="BA319" s="29"/>
      <c r="BB319" s="99"/>
      <c r="BC319" s="93"/>
      <c r="BD319" s="93"/>
      <c r="BE319" s="93"/>
      <c r="BF319" s="93"/>
      <c r="BG319" s="93"/>
      <c r="BH319" s="93"/>
      <c r="BI319" s="93"/>
      <c r="BJ319" s="93">
        <f t="shared" si="207"/>
        <v>12773.10924369748</v>
      </c>
      <c r="BK319" s="94">
        <f t="shared" si="182"/>
        <v>1</v>
      </c>
      <c r="BM319" s="95">
        <f t="shared" si="183"/>
        <v>12773.10924369748</v>
      </c>
      <c r="BN319" s="96">
        <f t="shared" si="184"/>
        <v>12773.10924369748</v>
      </c>
      <c r="BO319" s="248">
        <f>+BM319</f>
        <v>12773.10924369748</v>
      </c>
      <c r="BP319" s="183">
        <f t="shared" si="186"/>
        <v>12773.10924369748</v>
      </c>
      <c r="BQ319" s="184">
        <f t="shared" si="187"/>
        <v>0</v>
      </c>
      <c r="BR319" s="232">
        <f t="shared" si="188"/>
        <v>0</v>
      </c>
      <c r="BS319" s="184"/>
      <c r="BT319" s="97"/>
      <c r="BU319" s="171">
        <f t="shared" si="200"/>
        <v>12773.10924369748</v>
      </c>
      <c r="BV319" s="175">
        <f t="shared" si="189"/>
        <v>2427</v>
      </c>
      <c r="BW319" s="176">
        <f t="shared" si="190"/>
        <v>15200.10924369748</v>
      </c>
    </row>
    <row r="320" spans="1:75" s="35" customFormat="1" ht="84.95" customHeight="1" x14ac:dyDescent="0.3">
      <c r="A320" s="214">
        <v>462</v>
      </c>
      <c r="B320" s="104" t="s">
        <v>948</v>
      </c>
      <c r="C320" s="217" t="s">
        <v>370</v>
      </c>
      <c r="D320" s="206"/>
      <c r="E320" s="74"/>
      <c r="F320" s="75"/>
      <c r="G320" s="74"/>
      <c r="H320" s="76"/>
      <c r="I320" s="105"/>
      <c r="J320" s="106"/>
      <c r="K320" s="107"/>
      <c r="L320" s="80"/>
      <c r="M320" s="81">
        <f t="shared" si="191"/>
        <v>0</v>
      </c>
      <c r="N320" s="82"/>
      <c r="O320" s="83">
        <f t="shared" si="192"/>
        <v>0</v>
      </c>
      <c r="P320" s="83">
        <f t="shared" si="193"/>
        <v>0</v>
      </c>
      <c r="Q320" s="108"/>
      <c r="R320" s="80"/>
      <c r="S320" s="81">
        <f t="shared" si="194"/>
        <v>0</v>
      </c>
      <c r="T320" s="82"/>
      <c r="U320" s="83">
        <f t="shared" si="195"/>
        <v>0</v>
      </c>
      <c r="V320" s="83">
        <f t="shared" si="196"/>
        <v>0</v>
      </c>
      <c r="W320" s="109"/>
      <c r="X320" s="80"/>
      <c r="Y320" s="81">
        <f t="shared" si="197"/>
        <v>0</v>
      </c>
      <c r="Z320" s="82"/>
      <c r="AA320" s="83">
        <f t="shared" si="198"/>
        <v>0</v>
      </c>
      <c r="AB320" s="83">
        <f t="shared" si="199"/>
        <v>0</v>
      </c>
      <c r="AC320" s="109"/>
      <c r="AD320" s="85" t="e">
        <f t="shared" si="181"/>
        <v>#DIV/0!</v>
      </c>
      <c r="AE320" s="86"/>
      <c r="AF320" s="87"/>
      <c r="AG320" s="88"/>
      <c r="AH320" s="114"/>
      <c r="AI320" s="86"/>
      <c r="AJ320" s="87"/>
      <c r="AK320" s="88"/>
      <c r="AL320" s="114"/>
      <c r="AM320" s="86"/>
      <c r="AN320" s="87"/>
      <c r="AO320" s="90"/>
      <c r="AP320" s="91"/>
      <c r="AQ320" s="86"/>
      <c r="AR320" s="87"/>
      <c r="AS320" s="90"/>
      <c r="AT320" s="91"/>
      <c r="AU320" s="113">
        <v>22268.907563025212</v>
      </c>
      <c r="AV320" s="111">
        <v>4231.09243697479</v>
      </c>
      <c r="AW320" s="112">
        <v>26500</v>
      </c>
      <c r="AX320" s="197" t="s">
        <v>949</v>
      </c>
      <c r="AY320" s="38"/>
      <c r="AZ320" s="92"/>
      <c r="BA320" s="29"/>
      <c r="BB320" s="99"/>
      <c r="BC320" s="93"/>
      <c r="BD320" s="93"/>
      <c r="BE320" s="93"/>
      <c r="BF320" s="93"/>
      <c r="BG320" s="93"/>
      <c r="BH320" s="93"/>
      <c r="BI320" s="93"/>
      <c r="BJ320" s="93">
        <f t="shared" si="207"/>
        <v>22268.907563025212</v>
      </c>
      <c r="BK320" s="94">
        <f t="shared" si="182"/>
        <v>1</v>
      </c>
      <c r="BM320" s="95">
        <f t="shared" si="183"/>
        <v>22268.907563025212</v>
      </c>
      <c r="BN320" s="96">
        <f t="shared" si="184"/>
        <v>22268.907563025212</v>
      </c>
      <c r="BO320" s="248">
        <f>+BM320</f>
        <v>22268.907563025212</v>
      </c>
      <c r="BP320" s="183">
        <f t="shared" si="186"/>
        <v>22268.907563025212</v>
      </c>
      <c r="BQ320" s="184">
        <f t="shared" si="187"/>
        <v>0</v>
      </c>
      <c r="BR320" s="232">
        <f t="shared" si="188"/>
        <v>0</v>
      </c>
      <c r="BS320" s="184"/>
      <c r="BT320" s="97"/>
      <c r="BU320" s="171">
        <f t="shared" si="200"/>
        <v>22268.907563025212</v>
      </c>
      <c r="BV320" s="175">
        <f t="shared" si="189"/>
        <v>4231</v>
      </c>
      <c r="BW320" s="176">
        <f t="shared" si="190"/>
        <v>26499.907563025212</v>
      </c>
    </row>
    <row r="321" spans="1:75" s="35" customFormat="1" ht="84.95" customHeight="1" x14ac:dyDescent="0.3">
      <c r="A321" s="214">
        <v>463</v>
      </c>
      <c r="B321" s="104" t="s">
        <v>950</v>
      </c>
      <c r="C321" s="217" t="s">
        <v>370</v>
      </c>
      <c r="D321" s="209">
        <v>5283.72</v>
      </c>
      <c r="E321" s="74">
        <f>+D321*0.0562</f>
        <v>296.945064</v>
      </c>
      <c r="F321" s="75">
        <f>+E321+D321</f>
        <v>5580.6650640000007</v>
      </c>
      <c r="G321" s="74">
        <f>+F321*0.19</f>
        <v>1060.3263621600001</v>
      </c>
      <c r="H321" s="76">
        <f>+G321+F321</f>
        <v>6640.9914261600006</v>
      </c>
      <c r="I321" s="105"/>
      <c r="J321" s="106"/>
      <c r="K321" s="107"/>
      <c r="L321" s="80"/>
      <c r="M321" s="81">
        <f t="shared" si="191"/>
        <v>0</v>
      </c>
      <c r="N321" s="82"/>
      <c r="O321" s="83">
        <f t="shared" si="192"/>
        <v>0</v>
      </c>
      <c r="P321" s="83">
        <f t="shared" si="193"/>
        <v>0</v>
      </c>
      <c r="Q321" s="108"/>
      <c r="R321" s="80"/>
      <c r="S321" s="81">
        <f t="shared" si="194"/>
        <v>0</v>
      </c>
      <c r="T321" s="82"/>
      <c r="U321" s="83">
        <f t="shared" si="195"/>
        <v>0</v>
      </c>
      <c r="V321" s="83">
        <f t="shared" si="196"/>
        <v>0</v>
      </c>
      <c r="W321" s="109"/>
      <c r="X321" s="80"/>
      <c r="Y321" s="81">
        <f t="shared" si="197"/>
        <v>0</v>
      </c>
      <c r="Z321" s="82"/>
      <c r="AA321" s="83">
        <f t="shared" si="198"/>
        <v>0</v>
      </c>
      <c r="AB321" s="83">
        <f t="shared" si="199"/>
        <v>0</v>
      </c>
      <c r="AC321" s="109"/>
      <c r="AD321" s="85" t="e">
        <f t="shared" si="181"/>
        <v>#DIV/0!</v>
      </c>
      <c r="AE321" s="86"/>
      <c r="AF321" s="87"/>
      <c r="AG321" s="88"/>
      <c r="AH321" s="114"/>
      <c r="AI321" s="86"/>
      <c r="AJ321" s="87"/>
      <c r="AK321" s="88"/>
      <c r="AL321" s="114"/>
      <c r="AM321" s="86"/>
      <c r="AN321" s="87"/>
      <c r="AO321" s="90"/>
      <c r="AP321" s="91"/>
      <c r="AQ321" s="86"/>
      <c r="AR321" s="87"/>
      <c r="AS321" s="90"/>
      <c r="AT321" s="91"/>
      <c r="AU321" s="86"/>
      <c r="AV321" s="87"/>
      <c r="AW321" s="90"/>
      <c r="AX321" s="197"/>
      <c r="AY321" s="38"/>
      <c r="AZ321" s="92"/>
      <c r="BA321" s="29"/>
      <c r="BB321" s="99">
        <f>+F321*1.09</f>
        <v>6082.9249197600011</v>
      </c>
      <c r="BC321" s="93"/>
      <c r="BD321" s="93"/>
      <c r="BE321" s="93"/>
      <c r="BF321" s="93"/>
      <c r="BG321" s="93"/>
      <c r="BH321" s="93"/>
      <c r="BI321" s="93"/>
      <c r="BJ321" s="93"/>
      <c r="BK321" s="94">
        <f t="shared" si="182"/>
        <v>1</v>
      </c>
      <c r="BM321" s="95">
        <f t="shared" si="183"/>
        <v>6082.9249197600011</v>
      </c>
      <c r="BN321" s="96">
        <f t="shared" si="184"/>
        <v>6082.9249197600011</v>
      </c>
      <c r="BO321" s="248">
        <f>+BM321</f>
        <v>6082.9249197600011</v>
      </c>
      <c r="BP321" s="183">
        <f t="shared" si="186"/>
        <v>6082.9249197600011</v>
      </c>
      <c r="BQ321" s="184">
        <f t="shared" si="187"/>
        <v>0</v>
      </c>
      <c r="BR321" s="232">
        <f t="shared" si="188"/>
        <v>0</v>
      </c>
      <c r="BS321" s="184"/>
      <c r="BT321" s="97"/>
      <c r="BU321" s="171">
        <f t="shared" si="200"/>
        <v>6082.9249197600011</v>
      </c>
      <c r="BV321" s="175">
        <f t="shared" si="189"/>
        <v>1156</v>
      </c>
      <c r="BW321" s="176">
        <f t="shared" si="190"/>
        <v>7238.9249197600011</v>
      </c>
    </row>
    <row r="322" spans="1:75" s="35" customFormat="1" ht="84.95" customHeight="1" x14ac:dyDescent="0.3">
      <c r="A322" s="214">
        <v>464</v>
      </c>
      <c r="B322" s="104" t="s">
        <v>951</v>
      </c>
      <c r="C322" s="217" t="s">
        <v>907</v>
      </c>
      <c r="D322" s="206"/>
      <c r="E322" s="74"/>
      <c r="F322" s="75"/>
      <c r="G322" s="74"/>
      <c r="H322" s="76"/>
      <c r="I322" s="105"/>
      <c r="J322" s="106"/>
      <c r="K322" s="107"/>
      <c r="L322" s="80"/>
      <c r="M322" s="81">
        <f t="shared" si="191"/>
        <v>0</v>
      </c>
      <c r="N322" s="82"/>
      <c r="O322" s="83">
        <f t="shared" si="192"/>
        <v>0</v>
      </c>
      <c r="P322" s="83">
        <f t="shared" si="193"/>
        <v>0</v>
      </c>
      <c r="Q322" s="108"/>
      <c r="R322" s="80"/>
      <c r="S322" s="81">
        <f t="shared" si="194"/>
        <v>0</v>
      </c>
      <c r="T322" s="82"/>
      <c r="U322" s="83">
        <f t="shared" si="195"/>
        <v>0</v>
      </c>
      <c r="V322" s="83">
        <f t="shared" si="196"/>
        <v>0</v>
      </c>
      <c r="W322" s="109"/>
      <c r="X322" s="80"/>
      <c r="Y322" s="81">
        <f t="shared" si="197"/>
        <v>0</v>
      </c>
      <c r="Z322" s="82"/>
      <c r="AA322" s="83">
        <f t="shared" si="198"/>
        <v>0</v>
      </c>
      <c r="AB322" s="83">
        <f t="shared" si="199"/>
        <v>0</v>
      </c>
      <c r="AC322" s="109"/>
      <c r="AD322" s="85" t="e">
        <f t="shared" si="181"/>
        <v>#DIV/0!</v>
      </c>
      <c r="AE322" s="86"/>
      <c r="AF322" s="87"/>
      <c r="AG322" s="88"/>
      <c r="AH322" s="114"/>
      <c r="AI322" s="86"/>
      <c r="AJ322" s="87"/>
      <c r="AK322" s="88"/>
      <c r="AL322" s="114"/>
      <c r="AM322" s="86">
        <v>3529.4117647058824</v>
      </c>
      <c r="AN322" s="87">
        <f>+AM322*0.19</f>
        <v>670.58823529411768</v>
      </c>
      <c r="AO322" s="90">
        <f>+AN322+AM322</f>
        <v>4200</v>
      </c>
      <c r="AP322" s="91" t="s">
        <v>952</v>
      </c>
      <c r="AQ322" s="86"/>
      <c r="AR322" s="87"/>
      <c r="AS322" s="90"/>
      <c r="AT322" s="91"/>
      <c r="AU322" s="113">
        <v>4279.8319327731097</v>
      </c>
      <c r="AV322" s="111">
        <v>813.1680672268908</v>
      </c>
      <c r="AW322" s="112">
        <v>5093</v>
      </c>
      <c r="AX322" s="197" t="s">
        <v>953</v>
      </c>
      <c r="AY322" s="38"/>
      <c r="AZ322" s="92"/>
      <c r="BA322" s="29"/>
      <c r="BB322" s="99"/>
      <c r="BC322" s="93"/>
      <c r="BD322" s="93"/>
      <c r="BE322" s="93"/>
      <c r="BF322" s="93"/>
      <c r="BG322" s="93"/>
      <c r="BH322" s="93">
        <f>+AM322</f>
        <v>3529.4117647058824</v>
      </c>
      <c r="BI322" s="93"/>
      <c r="BJ322" s="93">
        <f>+AU322</f>
        <v>4279.8319327731097</v>
      </c>
      <c r="BK322" s="94">
        <f t="shared" si="182"/>
        <v>2</v>
      </c>
      <c r="BM322" s="95">
        <f t="shared" si="183"/>
        <v>3904.6218487394963</v>
      </c>
      <c r="BN322" s="96">
        <f t="shared" si="184"/>
        <v>4279.8319327731097</v>
      </c>
      <c r="BO322" s="248">
        <f>(SUM(BB322:BJ322)-BN322)/(BK322-1)</f>
        <v>3529.4117647058829</v>
      </c>
      <c r="BP322" s="183">
        <f t="shared" si="186"/>
        <v>3886.5523506693344</v>
      </c>
      <c r="BQ322" s="184">
        <f t="shared" si="187"/>
        <v>530.62718957948505</v>
      </c>
      <c r="BR322" s="232">
        <f t="shared" si="188"/>
        <v>0.13589720340032005</v>
      </c>
      <c r="BS322" s="184"/>
      <c r="BT322" s="97"/>
      <c r="BU322" s="171">
        <f t="shared" si="200"/>
        <v>3529.4117647058829</v>
      </c>
      <c r="BV322" s="175">
        <f t="shared" si="189"/>
        <v>671</v>
      </c>
      <c r="BW322" s="176">
        <f t="shared" si="190"/>
        <v>4200.4117647058829</v>
      </c>
    </row>
    <row r="323" spans="1:75" s="35" customFormat="1" ht="84.95" customHeight="1" x14ac:dyDescent="0.3">
      <c r="A323" s="214">
        <v>465</v>
      </c>
      <c r="B323" s="104" t="s">
        <v>954</v>
      </c>
      <c r="C323" s="217" t="s">
        <v>907</v>
      </c>
      <c r="D323" s="206"/>
      <c r="E323" s="74"/>
      <c r="F323" s="75"/>
      <c r="G323" s="74"/>
      <c r="H323" s="76"/>
      <c r="I323" s="105"/>
      <c r="J323" s="106"/>
      <c r="K323" s="107"/>
      <c r="L323" s="80"/>
      <c r="M323" s="81">
        <f t="shared" si="191"/>
        <v>0</v>
      </c>
      <c r="N323" s="82"/>
      <c r="O323" s="83">
        <f t="shared" si="192"/>
        <v>0</v>
      </c>
      <c r="P323" s="83">
        <f t="shared" si="193"/>
        <v>0</v>
      </c>
      <c r="Q323" s="108"/>
      <c r="R323" s="80"/>
      <c r="S323" s="81">
        <f t="shared" si="194"/>
        <v>0</v>
      </c>
      <c r="T323" s="82"/>
      <c r="U323" s="83">
        <f t="shared" si="195"/>
        <v>0</v>
      </c>
      <c r="V323" s="83">
        <f t="shared" si="196"/>
        <v>0</v>
      </c>
      <c r="W323" s="109"/>
      <c r="X323" s="80"/>
      <c r="Y323" s="81">
        <f t="shared" si="197"/>
        <v>0</v>
      </c>
      <c r="Z323" s="82"/>
      <c r="AA323" s="83">
        <f t="shared" si="198"/>
        <v>0</v>
      </c>
      <c r="AB323" s="83">
        <f t="shared" si="199"/>
        <v>0</v>
      </c>
      <c r="AC323" s="109"/>
      <c r="AD323" s="85" t="e">
        <f t="shared" si="181"/>
        <v>#DIV/0!</v>
      </c>
      <c r="AE323" s="113">
        <v>4899.7899159663866</v>
      </c>
      <c r="AF323" s="111">
        <v>930.9600840336135</v>
      </c>
      <c r="AG323" s="115">
        <v>5830.75</v>
      </c>
      <c r="AH323" s="114">
        <v>13159</v>
      </c>
      <c r="AI323" s="113">
        <v>1115.1260504201682</v>
      </c>
      <c r="AJ323" s="111">
        <v>211.87394957983196</v>
      </c>
      <c r="AK323" s="115">
        <v>1327</v>
      </c>
      <c r="AL323" s="114">
        <v>8938</v>
      </c>
      <c r="AM323" s="86"/>
      <c r="AN323" s="87"/>
      <c r="AO323" s="90"/>
      <c r="AP323" s="91"/>
      <c r="AQ323" s="86"/>
      <c r="AR323" s="87"/>
      <c r="AS323" s="90"/>
      <c r="AT323" s="91"/>
      <c r="AU323" s="86"/>
      <c r="AV323" s="87"/>
      <c r="AW323" s="90"/>
      <c r="AX323" s="197"/>
      <c r="AY323" s="38"/>
      <c r="AZ323" s="92"/>
      <c r="BA323" s="29"/>
      <c r="BB323" s="99"/>
      <c r="BC323" s="93"/>
      <c r="BD323" s="93"/>
      <c r="BE323" s="93"/>
      <c r="BF323" s="93">
        <f>+AE323</f>
        <v>4899.7899159663866</v>
      </c>
      <c r="BG323" s="93">
        <f>+AI323</f>
        <v>1115.1260504201682</v>
      </c>
      <c r="BH323" s="93"/>
      <c r="BI323" s="93"/>
      <c r="BJ323" s="93"/>
      <c r="BK323" s="94">
        <f t="shared" si="182"/>
        <v>2</v>
      </c>
      <c r="BM323" s="95">
        <f t="shared" si="183"/>
        <v>3007.4579831932774</v>
      </c>
      <c r="BN323" s="96">
        <f t="shared" si="184"/>
        <v>4899.7899159663866</v>
      </c>
      <c r="BO323" s="248">
        <f>(SUM(BB323:BJ323)-BN323)/(BK323-1)</f>
        <v>1115.1260504201682</v>
      </c>
      <c r="BP323" s="183">
        <f t="shared" si="186"/>
        <v>2337.4951073489256</v>
      </c>
      <c r="BQ323" s="184">
        <f t="shared" si="187"/>
        <v>2676.1614838394235</v>
      </c>
      <c r="BR323" s="232">
        <f t="shared" si="188"/>
        <v>0.88984168649894557</v>
      </c>
      <c r="BS323" s="184"/>
      <c r="BT323" s="97"/>
      <c r="BU323" s="171">
        <f t="shared" si="200"/>
        <v>1115.1260504201682</v>
      </c>
      <c r="BV323" s="175">
        <f t="shared" si="189"/>
        <v>212</v>
      </c>
      <c r="BW323" s="176">
        <f t="shared" si="190"/>
        <v>1327.1260504201682</v>
      </c>
    </row>
    <row r="324" spans="1:75" s="35" customFormat="1" ht="84.95" customHeight="1" x14ac:dyDescent="0.3">
      <c r="A324" s="214">
        <v>467</v>
      </c>
      <c r="B324" s="104" t="s">
        <v>958</v>
      </c>
      <c r="C324" s="217" t="s">
        <v>907</v>
      </c>
      <c r="D324" s="206"/>
      <c r="E324" s="74"/>
      <c r="F324" s="75"/>
      <c r="G324" s="74"/>
      <c r="H324" s="76"/>
      <c r="I324" s="105"/>
      <c r="J324" s="106"/>
      <c r="K324" s="107"/>
      <c r="L324" s="80"/>
      <c r="M324" s="81">
        <f t="shared" si="191"/>
        <v>0</v>
      </c>
      <c r="N324" s="82"/>
      <c r="O324" s="83">
        <f t="shared" si="192"/>
        <v>0</v>
      </c>
      <c r="P324" s="83">
        <f t="shared" si="193"/>
        <v>0</v>
      </c>
      <c r="Q324" s="108"/>
      <c r="R324" s="80"/>
      <c r="S324" s="81">
        <f t="shared" si="194"/>
        <v>0</v>
      </c>
      <c r="T324" s="82"/>
      <c r="U324" s="83">
        <f t="shared" si="195"/>
        <v>0</v>
      </c>
      <c r="V324" s="83">
        <f t="shared" si="196"/>
        <v>0</v>
      </c>
      <c r="W324" s="109"/>
      <c r="X324" s="80"/>
      <c r="Y324" s="81">
        <f t="shared" si="197"/>
        <v>0</v>
      </c>
      <c r="Z324" s="82"/>
      <c r="AA324" s="83">
        <f t="shared" si="198"/>
        <v>0</v>
      </c>
      <c r="AB324" s="83">
        <f t="shared" si="199"/>
        <v>0</v>
      </c>
      <c r="AC324" s="109"/>
      <c r="AD324" s="85" t="e">
        <f t="shared" si="181"/>
        <v>#DIV/0!</v>
      </c>
      <c r="AE324" s="86"/>
      <c r="AF324" s="87"/>
      <c r="AG324" s="88"/>
      <c r="AH324" s="114"/>
      <c r="AI324" s="86"/>
      <c r="AJ324" s="87"/>
      <c r="AK324" s="88"/>
      <c r="AL324" s="114"/>
      <c r="AM324" s="86">
        <v>53697.478991596639</v>
      </c>
      <c r="AN324" s="87">
        <f>+AM324*0.19</f>
        <v>10202.521008403362</v>
      </c>
      <c r="AO324" s="90">
        <f>+AN324+AM324</f>
        <v>63900</v>
      </c>
      <c r="AP324" s="91" t="s">
        <v>959</v>
      </c>
      <c r="AQ324" s="86"/>
      <c r="AR324" s="87"/>
      <c r="AS324" s="90"/>
      <c r="AT324" s="91"/>
      <c r="AU324" s="113">
        <v>41920.168067226892</v>
      </c>
      <c r="AV324" s="111">
        <v>7964.8319327731097</v>
      </c>
      <c r="AW324" s="112">
        <v>49885</v>
      </c>
      <c r="AX324" s="197" t="s">
        <v>960</v>
      </c>
      <c r="AY324" s="38"/>
      <c r="AZ324" s="92"/>
      <c r="BA324" s="29"/>
      <c r="BB324" s="99"/>
      <c r="BC324" s="93"/>
      <c r="BD324" s="93"/>
      <c r="BE324" s="93"/>
      <c r="BF324" s="93"/>
      <c r="BG324" s="93"/>
      <c r="BH324" s="93">
        <f>+AM324</f>
        <v>53697.478991596639</v>
      </c>
      <c r="BI324" s="93"/>
      <c r="BJ324" s="93">
        <f>+AU324</f>
        <v>41920.168067226892</v>
      </c>
      <c r="BK324" s="94">
        <f t="shared" si="182"/>
        <v>2</v>
      </c>
      <c r="BM324" s="95">
        <f t="shared" si="183"/>
        <v>47808.823529411762</v>
      </c>
      <c r="BN324" s="96">
        <f t="shared" si="184"/>
        <v>53697.478991596639</v>
      </c>
      <c r="BO324" s="248">
        <f>(SUM(BB324:BJ324)-BN324)/(BK324-1)</f>
        <v>41920.168067226885</v>
      </c>
      <c r="BP324" s="183">
        <f t="shared" si="186"/>
        <v>47444.782053605391</v>
      </c>
      <c r="BQ324" s="184">
        <f t="shared" si="187"/>
        <v>8327.8164187642742</v>
      </c>
      <c r="BR324" s="232">
        <f t="shared" si="188"/>
        <v>0.17418994662441423</v>
      </c>
      <c r="BS324" s="184"/>
      <c r="BT324" s="97"/>
      <c r="BU324" s="171">
        <f t="shared" si="200"/>
        <v>41920.168067226885</v>
      </c>
      <c r="BV324" s="175">
        <f t="shared" si="189"/>
        <v>7965</v>
      </c>
      <c r="BW324" s="176">
        <f t="shared" si="190"/>
        <v>49885.168067226885</v>
      </c>
    </row>
    <row r="325" spans="1:75" s="35" customFormat="1" ht="84.95" customHeight="1" x14ac:dyDescent="0.3">
      <c r="A325" s="214">
        <v>468</v>
      </c>
      <c r="B325" s="104" t="s">
        <v>961</v>
      </c>
      <c r="C325" s="217" t="s">
        <v>907</v>
      </c>
      <c r="D325" s="209">
        <v>37595.700000000004</v>
      </c>
      <c r="E325" s="74">
        <f>+D325*0.0562</f>
        <v>2112.8783400000002</v>
      </c>
      <c r="F325" s="75">
        <f>+E325+D325</f>
        <v>39708.578340000007</v>
      </c>
      <c r="G325" s="74">
        <f>+F325*0.19</f>
        <v>7544.6298846000018</v>
      </c>
      <c r="H325" s="76">
        <f>+G325+F325</f>
        <v>47253.208224600006</v>
      </c>
      <c r="I325" s="105"/>
      <c r="J325" s="106"/>
      <c r="K325" s="107"/>
      <c r="L325" s="80"/>
      <c r="M325" s="81">
        <f t="shared" si="191"/>
        <v>0</v>
      </c>
      <c r="N325" s="82"/>
      <c r="O325" s="83">
        <f t="shared" si="192"/>
        <v>0</v>
      </c>
      <c r="P325" s="83">
        <f t="shared" si="193"/>
        <v>0</v>
      </c>
      <c r="Q325" s="108"/>
      <c r="R325" s="80"/>
      <c r="S325" s="81">
        <f t="shared" si="194"/>
        <v>0</v>
      </c>
      <c r="T325" s="82"/>
      <c r="U325" s="83">
        <f t="shared" si="195"/>
        <v>0</v>
      </c>
      <c r="V325" s="83">
        <f t="shared" si="196"/>
        <v>0</v>
      </c>
      <c r="W325" s="109"/>
      <c r="X325" s="80"/>
      <c r="Y325" s="81">
        <f t="shared" si="197"/>
        <v>0</v>
      </c>
      <c r="Z325" s="82"/>
      <c r="AA325" s="83">
        <f t="shared" si="198"/>
        <v>0</v>
      </c>
      <c r="AB325" s="83">
        <f t="shared" si="199"/>
        <v>0</v>
      </c>
      <c r="AC325" s="109"/>
      <c r="AD325" s="85" t="e">
        <f t="shared" si="181"/>
        <v>#DIV/0!</v>
      </c>
      <c r="AE325" s="86"/>
      <c r="AF325" s="87"/>
      <c r="AG325" s="88"/>
      <c r="AH325" s="114"/>
      <c r="AI325" s="86"/>
      <c r="AJ325" s="87"/>
      <c r="AK325" s="88"/>
      <c r="AL325" s="114"/>
      <c r="AM325" s="86"/>
      <c r="AN325" s="87"/>
      <c r="AO325" s="90"/>
      <c r="AP325" s="91"/>
      <c r="AQ325" s="86"/>
      <c r="AR325" s="87"/>
      <c r="AS325" s="90"/>
      <c r="AT325" s="91"/>
      <c r="AU325" s="86"/>
      <c r="AV325" s="87"/>
      <c r="AW325" s="90"/>
      <c r="AX325" s="197"/>
      <c r="AY325" s="38"/>
      <c r="AZ325" s="92"/>
      <c r="BA325" s="29"/>
      <c r="BB325" s="99">
        <f>+F325*1.09</f>
        <v>43282.350390600011</v>
      </c>
      <c r="BC325" s="93"/>
      <c r="BD325" s="93"/>
      <c r="BE325" s="93"/>
      <c r="BF325" s="93"/>
      <c r="BG325" s="93"/>
      <c r="BH325" s="93"/>
      <c r="BI325" s="93"/>
      <c r="BJ325" s="93"/>
      <c r="BK325" s="94">
        <f t="shared" si="182"/>
        <v>1</v>
      </c>
      <c r="BM325" s="95">
        <f t="shared" si="183"/>
        <v>43282.350390600011</v>
      </c>
      <c r="BN325" s="96">
        <f t="shared" si="184"/>
        <v>43282.350390600011</v>
      </c>
      <c r="BO325" s="248">
        <f>+BM325</f>
        <v>43282.350390600011</v>
      </c>
      <c r="BP325" s="183">
        <f t="shared" si="186"/>
        <v>43282.350390600011</v>
      </c>
      <c r="BQ325" s="184">
        <f t="shared" si="187"/>
        <v>0</v>
      </c>
      <c r="BR325" s="232">
        <f t="shared" si="188"/>
        <v>0</v>
      </c>
      <c r="BS325" s="184"/>
      <c r="BT325" s="97"/>
      <c r="BU325" s="171">
        <f t="shared" si="200"/>
        <v>43282.350390600011</v>
      </c>
      <c r="BV325" s="175">
        <f t="shared" si="189"/>
        <v>8224</v>
      </c>
      <c r="BW325" s="176">
        <f t="shared" si="190"/>
        <v>51506.350390600011</v>
      </c>
    </row>
    <row r="326" spans="1:75" s="35" customFormat="1" ht="84.95" customHeight="1" x14ac:dyDescent="0.3">
      <c r="A326" s="214">
        <v>469</v>
      </c>
      <c r="B326" s="104" t="s">
        <v>962</v>
      </c>
      <c r="C326" s="217" t="s">
        <v>907</v>
      </c>
      <c r="D326" s="206"/>
      <c r="E326" s="74"/>
      <c r="F326" s="75"/>
      <c r="G326" s="74"/>
      <c r="H326" s="76"/>
      <c r="I326" s="105"/>
      <c r="J326" s="106"/>
      <c r="K326" s="107"/>
      <c r="L326" s="80"/>
      <c r="M326" s="81">
        <f t="shared" si="191"/>
        <v>0</v>
      </c>
      <c r="N326" s="82"/>
      <c r="O326" s="83">
        <f t="shared" si="192"/>
        <v>0</v>
      </c>
      <c r="P326" s="83">
        <f t="shared" si="193"/>
        <v>0</v>
      </c>
      <c r="Q326" s="108"/>
      <c r="R326" s="80"/>
      <c r="S326" s="81">
        <f t="shared" si="194"/>
        <v>0</v>
      </c>
      <c r="T326" s="82"/>
      <c r="U326" s="83">
        <f t="shared" si="195"/>
        <v>0</v>
      </c>
      <c r="V326" s="83">
        <f t="shared" si="196"/>
        <v>0</v>
      </c>
      <c r="W326" s="109"/>
      <c r="X326" s="80"/>
      <c r="Y326" s="81">
        <f t="shared" si="197"/>
        <v>0</v>
      </c>
      <c r="Z326" s="82"/>
      <c r="AA326" s="83">
        <f t="shared" si="198"/>
        <v>0</v>
      </c>
      <c r="AB326" s="83">
        <f t="shared" si="199"/>
        <v>0</v>
      </c>
      <c r="AC326" s="109"/>
      <c r="AD326" s="85" t="e">
        <f t="shared" si="181"/>
        <v>#DIV/0!</v>
      </c>
      <c r="AE326" s="86"/>
      <c r="AF326" s="87"/>
      <c r="AG326" s="88"/>
      <c r="AH326" s="114"/>
      <c r="AI326" s="86"/>
      <c r="AJ326" s="87"/>
      <c r="AK326" s="88"/>
      <c r="AL326" s="114"/>
      <c r="AM326" s="86">
        <v>1596.6386554621849</v>
      </c>
      <c r="AN326" s="87">
        <f>+AM326*0.19</f>
        <v>303.36134453781517</v>
      </c>
      <c r="AO326" s="90">
        <f>+AN326+AM326</f>
        <v>1900</v>
      </c>
      <c r="AP326" s="91" t="s">
        <v>963</v>
      </c>
      <c r="AQ326" s="113">
        <v>1672.2689075630253</v>
      </c>
      <c r="AR326" s="111">
        <v>317.73109243697479</v>
      </c>
      <c r="AS326" s="112">
        <v>1990</v>
      </c>
      <c r="AT326" s="91" t="s">
        <v>964</v>
      </c>
      <c r="AU326" s="113">
        <v>2071.4285714285716</v>
      </c>
      <c r="AV326" s="111">
        <v>393.57142857142861</v>
      </c>
      <c r="AW326" s="112">
        <v>2465</v>
      </c>
      <c r="AX326" s="197" t="s">
        <v>965</v>
      </c>
      <c r="AY326" s="38"/>
      <c r="AZ326" s="92"/>
      <c r="BA326" s="29"/>
      <c r="BB326" s="99"/>
      <c r="BC326" s="93"/>
      <c r="BD326" s="93"/>
      <c r="BE326" s="93"/>
      <c r="BF326" s="93"/>
      <c r="BG326" s="93"/>
      <c r="BH326" s="93">
        <f>+AM326</f>
        <v>1596.6386554621849</v>
      </c>
      <c r="BI326" s="93">
        <f>+AQ326</f>
        <v>1672.2689075630253</v>
      </c>
      <c r="BJ326" s="93">
        <f>+AU326</f>
        <v>2071.4285714285716</v>
      </c>
      <c r="BK326" s="94">
        <f t="shared" si="182"/>
        <v>3</v>
      </c>
      <c r="BM326" s="95">
        <f t="shared" si="183"/>
        <v>1780.1120448179272</v>
      </c>
      <c r="BN326" s="96">
        <f t="shared" si="184"/>
        <v>2071.4285714285716</v>
      </c>
      <c r="BO326" s="248">
        <f>(SUM(BB326:BJ326)-BN326)/(BK326-1)</f>
        <v>1634.453781512605</v>
      </c>
      <c r="BP326" s="183">
        <f t="shared" si="186"/>
        <v>1768.4559189436975</v>
      </c>
      <c r="BQ326" s="184">
        <f t="shared" si="187"/>
        <v>255.10580700089514</v>
      </c>
      <c r="BR326" s="232">
        <f t="shared" si="188"/>
        <v>0.14330884830734786</v>
      </c>
      <c r="BS326" s="184"/>
      <c r="BT326" s="97"/>
      <c r="BU326" s="171">
        <f t="shared" si="200"/>
        <v>1634.453781512605</v>
      </c>
      <c r="BV326" s="175">
        <f t="shared" si="189"/>
        <v>311</v>
      </c>
      <c r="BW326" s="176">
        <f t="shared" si="190"/>
        <v>1945.453781512605</v>
      </c>
    </row>
    <row r="327" spans="1:75" s="35" customFormat="1" ht="84.95" customHeight="1" x14ac:dyDescent="0.3">
      <c r="A327" s="214">
        <v>471</v>
      </c>
      <c r="B327" s="104" t="s">
        <v>968</v>
      </c>
      <c r="C327" s="217" t="s">
        <v>907</v>
      </c>
      <c r="D327" s="206"/>
      <c r="E327" s="74"/>
      <c r="F327" s="75"/>
      <c r="G327" s="74"/>
      <c r="H327" s="76"/>
      <c r="I327" s="105"/>
      <c r="J327" s="106"/>
      <c r="K327" s="107"/>
      <c r="L327" s="80"/>
      <c r="M327" s="81">
        <f t="shared" si="191"/>
        <v>0</v>
      </c>
      <c r="N327" s="82"/>
      <c r="O327" s="83">
        <f t="shared" si="192"/>
        <v>0</v>
      </c>
      <c r="P327" s="83">
        <f t="shared" si="193"/>
        <v>0</v>
      </c>
      <c r="Q327" s="108"/>
      <c r="R327" s="80"/>
      <c r="S327" s="81">
        <f t="shared" si="194"/>
        <v>0</v>
      </c>
      <c r="T327" s="82"/>
      <c r="U327" s="83">
        <f t="shared" si="195"/>
        <v>0</v>
      </c>
      <c r="V327" s="83">
        <f t="shared" si="196"/>
        <v>0</v>
      </c>
      <c r="W327" s="109"/>
      <c r="X327" s="80"/>
      <c r="Y327" s="81">
        <f t="shared" si="197"/>
        <v>0</v>
      </c>
      <c r="Z327" s="82"/>
      <c r="AA327" s="83">
        <f t="shared" si="198"/>
        <v>0</v>
      </c>
      <c r="AB327" s="83">
        <f t="shared" si="199"/>
        <v>0</v>
      </c>
      <c r="AC327" s="109"/>
      <c r="AD327" s="85" t="e">
        <f t="shared" si="181"/>
        <v>#DIV/0!</v>
      </c>
      <c r="AE327" s="86"/>
      <c r="AF327" s="87"/>
      <c r="AG327" s="88"/>
      <c r="AH327" s="114"/>
      <c r="AI327" s="86"/>
      <c r="AJ327" s="87"/>
      <c r="AK327" s="88"/>
      <c r="AL327" s="114"/>
      <c r="AM327" s="86">
        <v>7058.8235294117649</v>
      </c>
      <c r="AN327" s="87">
        <f>+AM327*0.19</f>
        <v>1341.1764705882354</v>
      </c>
      <c r="AO327" s="90">
        <f>+AN327+AM327</f>
        <v>8400</v>
      </c>
      <c r="AP327" s="91" t="s">
        <v>969</v>
      </c>
      <c r="AQ327" s="86"/>
      <c r="AR327" s="87"/>
      <c r="AS327" s="90"/>
      <c r="AT327" s="91"/>
      <c r="AU327" s="86"/>
      <c r="AV327" s="87"/>
      <c r="AW327" s="90"/>
      <c r="AX327" s="197"/>
      <c r="AY327" s="38"/>
      <c r="AZ327" s="92"/>
      <c r="BA327" s="29"/>
      <c r="BB327" s="99"/>
      <c r="BC327" s="93"/>
      <c r="BD327" s="93"/>
      <c r="BE327" s="93"/>
      <c r="BF327" s="93"/>
      <c r="BG327" s="93"/>
      <c r="BH327" s="93">
        <f>+AM327</f>
        <v>7058.8235294117649</v>
      </c>
      <c r="BI327" s="93"/>
      <c r="BJ327" s="93"/>
      <c r="BK327" s="94">
        <f t="shared" si="182"/>
        <v>1</v>
      </c>
      <c r="BM327" s="95">
        <f t="shared" si="183"/>
        <v>7058.8235294117649</v>
      </c>
      <c r="BN327" s="96">
        <f t="shared" si="184"/>
        <v>7058.8235294117649</v>
      </c>
      <c r="BO327" s="248">
        <f>+BM327</f>
        <v>7058.8235294117649</v>
      </c>
      <c r="BP327" s="183">
        <f t="shared" si="186"/>
        <v>7058.8235294117649</v>
      </c>
      <c r="BQ327" s="184">
        <f t="shared" si="187"/>
        <v>0</v>
      </c>
      <c r="BR327" s="232">
        <f t="shared" si="188"/>
        <v>0</v>
      </c>
      <c r="BS327" s="184"/>
      <c r="BT327" s="97"/>
      <c r="BU327" s="171">
        <f t="shared" si="200"/>
        <v>7058.8235294117649</v>
      </c>
      <c r="BV327" s="175">
        <f t="shared" si="189"/>
        <v>1341</v>
      </c>
      <c r="BW327" s="176">
        <f t="shared" si="190"/>
        <v>8399.8235294117658</v>
      </c>
    </row>
    <row r="328" spans="1:75" s="35" customFormat="1" ht="84.95" customHeight="1" x14ac:dyDescent="0.3">
      <c r="A328" s="214">
        <v>474</v>
      </c>
      <c r="B328" s="104" t="s">
        <v>973</v>
      </c>
      <c r="C328" s="217" t="s">
        <v>907</v>
      </c>
      <c r="D328" s="209">
        <v>37595.700000000004</v>
      </c>
      <c r="E328" s="74">
        <f>+D328*0.0562</f>
        <v>2112.8783400000002</v>
      </c>
      <c r="F328" s="75">
        <f>+E328+D328</f>
        <v>39708.578340000007</v>
      </c>
      <c r="G328" s="74">
        <f>+F328*0.19</f>
        <v>7544.6298846000018</v>
      </c>
      <c r="H328" s="76">
        <f>+G328+F328</f>
        <v>47253.208224600006</v>
      </c>
      <c r="I328" s="105"/>
      <c r="J328" s="106"/>
      <c r="K328" s="107"/>
      <c r="L328" s="80"/>
      <c r="M328" s="81">
        <f t="shared" si="191"/>
        <v>0</v>
      </c>
      <c r="N328" s="82"/>
      <c r="O328" s="83">
        <f t="shared" si="192"/>
        <v>0</v>
      </c>
      <c r="P328" s="83">
        <f t="shared" si="193"/>
        <v>0</v>
      </c>
      <c r="Q328" s="108"/>
      <c r="R328" s="80"/>
      <c r="S328" s="81">
        <f t="shared" si="194"/>
        <v>0</v>
      </c>
      <c r="T328" s="82"/>
      <c r="U328" s="83">
        <f t="shared" si="195"/>
        <v>0</v>
      </c>
      <c r="V328" s="83">
        <f t="shared" si="196"/>
        <v>0</v>
      </c>
      <c r="W328" s="109"/>
      <c r="X328" s="80"/>
      <c r="Y328" s="81">
        <f t="shared" si="197"/>
        <v>0</v>
      </c>
      <c r="Z328" s="82"/>
      <c r="AA328" s="83">
        <f t="shared" si="198"/>
        <v>0</v>
      </c>
      <c r="AB328" s="83">
        <f t="shared" si="199"/>
        <v>0</v>
      </c>
      <c r="AC328" s="109"/>
      <c r="AD328" s="85" t="e">
        <f t="shared" ref="AD328:AD391" si="208">AVERAGE(N328,T328,Z328)</f>
        <v>#DIV/0!</v>
      </c>
      <c r="AE328" s="86"/>
      <c r="AF328" s="87"/>
      <c r="AG328" s="88"/>
      <c r="AH328" s="114"/>
      <c r="AI328" s="86"/>
      <c r="AJ328" s="87"/>
      <c r="AK328" s="88"/>
      <c r="AL328" s="114"/>
      <c r="AM328" s="86"/>
      <c r="AN328" s="87"/>
      <c r="AO328" s="90"/>
      <c r="AP328" s="91"/>
      <c r="AQ328" s="86"/>
      <c r="AR328" s="87"/>
      <c r="AS328" s="90"/>
      <c r="AT328" s="91"/>
      <c r="AU328" s="86"/>
      <c r="AV328" s="87"/>
      <c r="AW328" s="90"/>
      <c r="AX328" s="197"/>
      <c r="AY328" s="38"/>
      <c r="AZ328" s="92"/>
      <c r="BA328" s="29"/>
      <c r="BB328" s="99">
        <f>+F328*1.09</f>
        <v>43282.350390600011</v>
      </c>
      <c r="BC328" s="93"/>
      <c r="BD328" s="93"/>
      <c r="BE328" s="93"/>
      <c r="BF328" s="93"/>
      <c r="BG328" s="93"/>
      <c r="BH328" s="93"/>
      <c r="BI328" s="93"/>
      <c r="BJ328" s="93"/>
      <c r="BK328" s="94">
        <f t="shared" ref="BK328:BK391" si="209">COUNT(BB328:BJ328)</f>
        <v>1</v>
      </c>
      <c r="BM328" s="95">
        <f t="shared" ref="BM328:BM391" si="210">AVERAGE(BB328:BJ328)</f>
        <v>43282.350390600011</v>
      </c>
      <c r="BN328" s="96">
        <f t="shared" ref="BN328:BN391" si="211">MAX(BB328:BJ328)</f>
        <v>43282.350390600011</v>
      </c>
      <c r="BO328" s="248">
        <f>+BM328</f>
        <v>43282.350390600011</v>
      </c>
      <c r="BP328" s="183">
        <f t="shared" ref="BP328:BP391" si="212">GEOMEAN(BB328:BJ328)</f>
        <v>43282.350390600011</v>
      </c>
      <c r="BQ328" s="184">
        <f t="shared" ref="BQ328:BQ391" si="213">IF(BK328=1,0,STDEVA(BB328:BJ328))</f>
        <v>0</v>
      </c>
      <c r="BR328" s="232">
        <f t="shared" ref="BR328:BR391" si="214">+BQ328/BM328</f>
        <v>0</v>
      </c>
      <c r="BS328" s="184"/>
      <c r="BT328" s="97"/>
      <c r="BU328" s="171">
        <f t="shared" si="200"/>
        <v>43282.350390600011</v>
      </c>
      <c r="BV328" s="175">
        <f t="shared" ref="BV328:BV391" si="215">ROUND((BU328*0.19),0)</f>
        <v>8224</v>
      </c>
      <c r="BW328" s="176">
        <f t="shared" ref="BW328:BW391" si="216">+BV328+BU328</f>
        <v>51506.350390600011</v>
      </c>
    </row>
    <row r="329" spans="1:75" s="35" customFormat="1" ht="84.95" customHeight="1" x14ac:dyDescent="0.3">
      <c r="A329" s="214">
        <v>475</v>
      </c>
      <c r="B329" s="104" t="s">
        <v>974</v>
      </c>
      <c r="C329" s="217" t="s">
        <v>907</v>
      </c>
      <c r="D329" s="206"/>
      <c r="E329" s="74"/>
      <c r="F329" s="75"/>
      <c r="G329" s="74"/>
      <c r="H329" s="76"/>
      <c r="I329" s="105"/>
      <c r="J329" s="106"/>
      <c r="K329" s="107"/>
      <c r="L329" s="80"/>
      <c r="M329" s="81">
        <f t="shared" ref="M329:M392" si="217">+L329*0.0562</f>
        <v>0</v>
      </c>
      <c r="N329" s="82"/>
      <c r="O329" s="83">
        <f t="shared" ref="O329:O392" si="218">+N329*0.19</f>
        <v>0</v>
      </c>
      <c r="P329" s="83">
        <f t="shared" ref="P329:P392" si="219">+N329+O329</f>
        <v>0</v>
      </c>
      <c r="Q329" s="108"/>
      <c r="R329" s="80"/>
      <c r="S329" s="81">
        <f t="shared" ref="S329:S392" si="220">+R329*0.0562</f>
        <v>0</v>
      </c>
      <c r="T329" s="82"/>
      <c r="U329" s="83">
        <f t="shared" ref="U329:U392" si="221">+T329*0.19</f>
        <v>0</v>
      </c>
      <c r="V329" s="83">
        <f t="shared" ref="V329:V392" si="222">+T329+U329</f>
        <v>0</v>
      </c>
      <c r="W329" s="109"/>
      <c r="X329" s="80"/>
      <c r="Y329" s="81">
        <f t="shared" ref="Y329:Y392" si="223">+X329*0.0562</f>
        <v>0</v>
      </c>
      <c r="Z329" s="82"/>
      <c r="AA329" s="83">
        <f t="shared" ref="AA329:AA392" si="224">+Z329*0.19</f>
        <v>0</v>
      </c>
      <c r="AB329" s="83">
        <f t="shared" ref="AB329:AB392" si="225">+AA329+Z329</f>
        <v>0</v>
      </c>
      <c r="AC329" s="109"/>
      <c r="AD329" s="85" t="e">
        <f t="shared" si="208"/>
        <v>#DIV/0!</v>
      </c>
      <c r="AE329" s="113">
        <v>45569.731092436981</v>
      </c>
      <c r="AF329" s="111">
        <v>8658.2489075630274</v>
      </c>
      <c r="AG329" s="115">
        <v>54227.98</v>
      </c>
      <c r="AH329" s="114">
        <v>13038</v>
      </c>
      <c r="AI329" s="86"/>
      <c r="AJ329" s="87"/>
      <c r="AK329" s="88"/>
      <c r="AL329" s="114"/>
      <c r="AM329" s="86"/>
      <c r="AN329" s="87"/>
      <c r="AO329" s="90"/>
      <c r="AP329" s="91"/>
      <c r="AQ329" s="86"/>
      <c r="AR329" s="87"/>
      <c r="AS329" s="90"/>
      <c r="AT329" s="91"/>
      <c r="AU329" s="86"/>
      <c r="AV329" s="87"/>
      <c r="AW329" s="90"/>
      <c r="AX329" s="197"/>
      <c r="AY329" s="38"/>
      <c r="AZ329" s="92"/>
      <c r="BA329" s="29"/>
      <c r="BB329" s="99"/>
      <c r="BC329" s="93"/>
      <c r="BD329" s="93"/>
      <c r="BE329" s="93"/>
      <c r="BF329" s="93">
        <f>+AE329</f>
        <v>45569.731092436981</v>
      </c>
      <c r="BG329" s="93"/>
      <c r="BH329" s="93"/>
      <c r="BI329" s="93"/>
      <c r="BJ329" s="93"/>
      <c r="BK329" s="94">
        <f t="shared" si="209"/>
        <v>1</v>
      </c>
      <c r="BM329" s="95">
        <f t="shared" si="210"/>
        <v>45569.731092436981</v>
      </c>
      <c r="BN329" s="96">
        <f t="shared" si="211"/>
        <v>45569.731092436981</v>
      </c>
      <c r="BO329" s="248">
        <f>+BM329</f>
        <v>45569.731092436981</v>
      </c>
      <c r="BP329" s="183">
        <f t="shared" si="212"/>
        <v>45569.731092436981</v>
      </c>
      <c r="BQ329" s="184">
        <f t="shared" si="213"/>
        <v>0</v>
      </c>
      <c r="BR329" s="232">
        <f t="shared" si="214"/>
        <v>0</v>
      </c>
      <c r="BS329" s="184"/>
      <c r="BT329" s="97"/>
      <c r="BU329" s="171">
        <f t="shared" ref="BU329:BU392" si="226">+BO329</f>
        <v>45569.731092436981</v>
      </c>
      <c r="BV329" s="175">
        <f t="shared" si="215"/>
        <v>8658</v>
      </c>
      <c r="BW329" s="176">
        <f t="shared" si="216"/>
        <v>54227.731092436981</v>
      </c>
    </row>
    <row r="330" spans="1:75" s="35" customFormat="1" ht="84.95" customHeight="1" x14ac:dyDescent="0.3">
      <c r="A330" s="214">
        <v>479</v>
      </c>
      <c r="B330" s="104" t="s">
        <v>981</v>
      </c>
      <c r="C330" s="217" t="s">
        <v>907</v>
      </c>
      <c r="D330" s="206"/>
      <c r="E330" s="74"/>
      <c r="F330" s="75"/>
      <c r="G330" s="74"/>
      <c r="H330" s="76"/>
      <c r="I330" s="105"/>
      <c r="J330" s="106"/>
      <c r="K330" s="107"/>
      <c r="L330" s="80"/>
      <c r="M330" s="81">
        <f t="shared" si="217"/>
        <v>0</v>
      </c>
      <c r="N330" s="82"/>
      <c r="O330" s="83">
        <f t="shared" si="218"/>
        <v>0</v>
      </c>
      <c r="P330" s="83">
        <f t="shared" si="219"/>
        <v>0</v>
      </c>
      <c r="Q330" s="108"/>
      <c r="R330" s="80"/>
      <c r="S330" s="81">
        <f t="shared" si="220"/>
        <v>0</v>
      </c>
      <c r="T330" s="82"/>
      <c r="U330" s="83">
        <f t="shared" si="221"/>
        <v>0</v>
      </c>
      <c r="V330" s="83">
        <f t="shared" si="222"/>
        <v>0</v>
      </c>
      <c r="W330" s="109"/>
      <c r="X330" s="80"/>
      <c r="Y330" s="81">
        <f t="shared" si="223"/>
        <v>0</v>
      </c>
      <c r="Z330" s="82"/>
      <c r="AA330" s="83">
        <f t="shared" si="224"/>
        <v>0</v>
      </c>
      <c r="AB330" s="83">
        <f t="shared" si="225"/>
        <v>0</v>
      </c>
      <c r="AC330" s="109"/>
      <c r="AD330" s="85" t="e">
        <f t="shared" si="208"/>
        <v>#DIV/0!</v>
      </c>
      <c r="AE330" s="86"/>
      <c r="AF330" s="87"/>
      <c r="AG330" s="88"/>
      <c r="AH330" s="114"/>
      <c r="AI330" s="86"/>
      <c r="AJ330" s="87"/>
      <c r="AK330" s="88"/>
      <c r="AL330" s="114"/>
      <c r="AM330" s="86"/>
      <c r="AN330" s="87"/>
      <c r="AO330" s="90"/>
      <c r="AP330" s="91"/>
      <c r="AQ330" s="113">
        <v>31924.36974789916</v>
      </c>
      <c r="AR330" s="111">
        <v>6065.6302521008402</v>
      </c>
      <c r="AS330" s="112">
        <v>37990</v>
      </c>
      <c r="AT330" s="91" t="s">
        <v>982</v>
      </c>
      <c r="AU330" s="86"/>
      <c r="AV330" s="87"/>
      <c r="AW330" s="90"/>
      <c r="AX330" s="197"/>
      <c r="AY330" s="38"/>
      <c r="AZ330" s="92"/>
      <c r="BA330" s="29"/>
      <c r="BB330" s="99"/>
      <c r="BC330" s="93"/>
      <c r="BD330" s="93"/>
      <c r="BE330" s="93"/>
      <c r="BF330" s="93"/>
      <c r="BG330" s="93"/>
      <c r="BH330" s="93"/>
      <c r="BI330" s="93">
        <f>+AQ330</f>
        <v>31924.36974789916</v>
      </c>
      <c r="BJ330" s="93"/>
      <c r="BK330" s="94">
        <f t="shared" si="209"/>
        <v>1</v>
      </c>
      <c r="BM330" s="95">
        <f t="shared" si="210"/>
        <v>31924.36974789916</v>
      </c>
      <c r="BN330" s="96">
        <f t="shared" si="211"/>
        <v>31924.36974789916</v>
      </c>
      <c r="BO330" s="248">
        <f>+BM330</f>
        <v>31924.36974789916</v>
      </c>
      <c r="BP330" s="183">
        <f t="shared" si="212"/>
        <v>31924.36974789916</v>
      </c>
      <c r="BQ330" s="184">
        <f t="shared" si="213"/>
        <v>0</v>
      </c>
      <c r="BR330" s="232">
        <f t="shared" si="214"/>
        <v>0</v>
      </c>
      <c r="BS330" s="184"/>
      <c r="BT330" s="97"/>
      <c r="BU330" s="171">
        <f t="shared" si="226"/>
        <v>31924.36974789916</v>
      </c>
      <c r="BV330" s="175">
        <f t="shared" si="215"/>
        <v>6066</v>
      </c>
      <c r="BW330" s="176">
        <f t="shared" si="216"/>
        <v>37990.36974789916</v>
      </c>
    </row>
    <row r="331" spans="1:75" s="35" customFormat="1" ht="84.95" customHeight="1" x14ac:dyDescent="0.3">
      <c r="A331" s="214">
        <v>482</v>
      </c>
      <c r="B331" s="104" t="s">
        <v>987</v>
      </c>
      <c r="C331" s="217" t="s">
        <v>907</v>
      </c>
      <c r="D331" s="206"/>
      <c r="E331" s="74"/>
      <c r="F331" s="75"/>
      <c r="G331" s="74"/>
      <c r="H331" s="76"/>
      <c r="I331" s="105"/>
      <c r="J331" s="106"/>
      <c r="K331" s="107"/>
      <c r="L331" s="80"/>
      <c r="M331" s="81">
        <f t="shared" si="217"/>
        <v>0</v>
      </c>
      <c r="N331" s="82"/>
      <c r="O331" s="83">
        <f t="shared" si="218"/>
        <v>0</v>
      </c>
      <c r="P331" s="83">
        <f t="shared" si="219"/>
        <v>0</v>
      </c>
      <c r="Q331" s="108"/>
      <c r="R331" s="80"/>
      <c r="S331" s="81">
        <f t="shared" si="220"/>
        <v>0</v>
      </c>
      <c r="T331" s="82"/>
      <c r="U331" s="83">
        <f t="shared" si="221"/>
        <v>0</v>
      </c>
      <c r="V331" s="83">
        <f t="shared" si="222"/>
        <v>0</v>
      </c>
      <c r="W331" s="109"/>
      <c r="X331" s="80"/>
      <c r="Y331" s="81">
        <f t="shared" si="223"/>
        <v>0</v>
      </c>
      <c r="Z331" s="82"/>
      <c r="AA331" s="83">
        <f t="shared" si="224"/>
        <v>0</v>
      </c>
      <c r="AB331" s="83">
        <f t="shared" si="225"/>
        <v>0</v>
      </c>
      <c r="AC331" s="109"/>
      <c r="AD331" s="85" t="e">
        <f t="shared" si="208"/>
        <v>#DIV/0!</v>
      </c>
      <c r="AE331" s="86"/>
      <c r="AF331" s="87"/>
      <c r="AG331" s="88"/>
      <c r="AH331" s="114"/>
      <c r="AI331" s="86"/>
      <c r="AJ331" s="87"/>
      <c r="AK331" s="88"/>
      <c r="AL331" s="114"/>
      <c r="AM331" s="86">
        <v>24285.714285714286</v>
      </c>
      <c r="AN331" s="87">
        <f>+AM331*0.19</f>
        <v>4614.2857142857147</v>
      </c>
      <c r="AO331" s="90">
        <f>+AN331+AM331</f>
        <v>28900</v>
      </c>
      <c r="AP331" s="91" t="s">
        <v>988</v>
      </c>
      <c r="AQ331" s="113"/>
      <c r="AR331" s="111"/>
      <c r="AS331" s="112">
        <v>49990</v>
      </c>
      <c r="AT331" s="91" t="s">
        <v>989</v>
      </c>
      <c r="AU331" s="86"/>
      <c r="AV331" s="87"/>
      <c r="AW331" s="90"/>
      <c r="AX331" s="197"/>
      <c r="AY331" s="38"/>
      <c r="AZ331" s="92"/>
      <c r="BA331" s="29"/>
      <c r="BB331" s="99"/>
      <c r="BC331" s="93"/>
      <c r="BD331" s="93"/>
      <c r="BE331" s="93"/>
      <c r="BF331" s="93"/>
      <c r="BG331" s="93"/>
      <c r="BH331" s="93">
        <f>+AM331</f>
        <v>24285.714285714286</v>
      </c>
      <c r="BI331" s="93"/>
      <c r="BJ331" s="93"/>
      <c r="BK331" s="94">
        <f t="shared" si="209"/>
        <v>1</v>
      </c>
      <c r="BM331" s="95">
        <f t="shared" si="210"/>
        <v>24285.714285714286</v>
      </c>
      <c r="BN331" s="96">
        <f t="shared" si="211"/>
        <v>24285.714285714286</v>
      </c>
      <c r="BO331" s="248">
        <f>+BM331</f>
        <v>24285.714285714286</v>
      </c>
      <c r="BP331" s="183">
        <f t="shared" si="212"/>
        <v>24285.714285714286</v>
      </c>
      <c r="BQ331" s="184">
        <f t="shared" si="213"/>
        <v>0</v>
      </c>
      <c r="BR331" s="232">
        <f t="shared" si="214"/>
        <v>0</v>
      </c>
      <c r="BS331" s="184"/>
      <c r="BT331" s="97"/>
      <c r="BU331" s="171">
        <f t="shared" si="226"/>
        <v>24285.714285714286</v>
      </c>
      <c r="BV331" s="175">
        <f t="shared" si="215"/>
        <v>4614</v>
      </c>
      <c r="BW331" s="176">
        <f t="shared" si="216"/>
        <v>28899.714285714286</v>
      </c>
    </row>
    <row r="332" spans="1:75" s="35" customFormat="1" ht="84.95" customHeight="1" x14ac:dyDescent="0.3">
      <c r="A332" s="214">
        <v>483</v>
      </c>
      <c r="B332" s="104" t="s">
        <v>990</v>
      </c>
      <c r="C332" s="217" t="s">
        <v>907</v>
      </c>
      <c r="D332" s="206"/>
      <c r="E332" s="74"/>
      <c r="F332" s="75"/>
      <c r="G332" s="74"/>
      <c r="H332" s="76"/>
      <c r="I332" s="105"/>
      <c r="J332" s="106"/>
      <c r="K332" s="107"/>
      <c r="L332" s="80"/>
      <c r="M332" s="81">
        <f t="shared" si="217"/>
        <v>0</v>
      </c>
      <c r="N332" s="82"/>
      <c r="O332" s="83">
        <f t="shared" si="218"/>
        <v>0</v>
      </c>
      <c r="P332" s="83">
        <f t="shared" si="219"/>
        <v>0</v>
      </c>
      <c r="Q332" s="108"/>
      <c r="R332" s="80"/>
      <c r="S332" s="81">
        <f t="shared" si="220"/>
        <v>0</v>
      </c>
      <c r="T332" s="82"/>
      <c r="U332" s="83">
        <f t="shared" si="221"/>
        <v>0</v>
      </c>
      <c r="V332" s="83">
        <f t="shared" si="222"/>
        <v>0</v>
      </c>
      <c r="W332" s="109"/>
      <c r="X332" s="80"/>
      <c r="Y332" s="81">
        <f t="shared" si="223"/>
        <v>0</v>
      </c>
      <c r="Z332" s="82"/>
      <c r="AA332" s="83">
        <f t="shared" si="224"/>
        <v>0</v>
      </c>
      <c r="AB332" s="83">
        <f t="shared" si="225"/>
        <v>0</v>
      </c>
      <c r="AC332" s="109"/>
      <c r="AD332" s="85" t="e">
        <f t="shared" si="208"/>
        <v>#DIV/0!</v>
      </c>
      <c r="AE332" s="86"/>
      <c r="AF332" s="87"/>
      <c r="AG332" s="88"/>
      <c r="AH332" s="114"/>
      <c r="AI332" s="86"/>
      <c r="AJ332" s="87"/>
      <c r="AK332" s="88"/>
      <c r="AL332" s="114"/>
      <c r="AM332" s="86">
        <v>13361.344537815126</v>
      </c>
      <c r="AN332" s="87">
        <f>+AM332*0.19</f>
        <v>2538.6554621848741</v>
      </c>
      <c r="AO332" s="90">
        <f>+AN332+AM332</f>
        <v>15900</v>
      </c>
      <c r="AP332" s="91" t="s">
        <v>991</v>
      </c>
      <c r="AQ332" s="113">
        <v>13436.974789915967</v>
      </c>
      <c r="AR332" s="111">
        <v>2553.0252100840335</v>
      </c>
      <c r="AS332" s="112">
        <v>15990</v>
      </c>
      <c r="AT332" s="91" t="s">
        <v>992</v>
      </c>
      <c r="AU332" s="86"/>
      <c r="AV332" s="87"/>
      <c r="AW332" s="90"/>
      <c r="AX332" s="197"/>
      <c r="AY332" s="38"/>
      <c r="AZ332" s="92"/>
      <c r="BA332" s="29"/>
      <c r="BB332" s="99"/>
      <c r="BC332" s="93"/>
      <c r="BD332" s="93"/>
      <c r="BE332" s="93"/>
      <c r="BF332" s="93"/>
      <c r="BG332" s="93"/>
      <c r="BH332" s="93">
        <f>+AM332</f>
        <v>13361.344537815126</v>
      </c>
      <c r="BI332" s="93">
        <f>+AQ332</f>
        <v>13436.974789915967</v>
      </c>
      <c r="BJ332" s="93"/>
      <c r="BK332" s="94">
        <f t="shared" si="209"/>
        <v>2</v>
      </c>
      <c r="BM332" s="95">
        <f t="shared" si="210"/>
        <v>13399.159663865546</v>
      </c>
      <c r="BN332" s="96">
        <f t="shared" si="211"/>
        <v>13436.974789915967</v>
      </c>
      <c r="BO332" s="248">
        <f>(SUM(BB332:BJ332)-BN332)/(BK332-1)</f>
        <v>13361.344537815126</v>
      </c>
      <c r="BP332" s="183">
        <f t="shared" si="212"/>
        <v>13399.106302810022</v>
      </c>
      <c r="BQ332" s="184">
        <f t="shared" si="213"/>
        <v>53.478664123352203</v>
      </c>
      <c r="BR332" s="232">
        <f t="shared" si="214"/>
        <v>3.9911953782871823E-3</v>
      </c>
      <c r="BS332" s="184"/>
      <c r="BT332" s="97"/>
      <c r="BU332" s="171">
        <f t="shared" si="226"/>
        <v>13361.344537815126</v>
      </c>
      <c r="BV332" s="175">
        <f t="shared" si="215"/>
        <v>2539</v>
      </c>
      <c r="BW332" s="176">
        <f t="shared" si="216"/>
        <v>15900.344537815126</v>
      </c>
    </row>
    <row r="333" spans="1:75" s="35" customFormat="1" ht="84.95" customHeight="1" x14ac:dyDescent="0.3">
      <c r="A333" s="214">
        <v>485</v>
      </c>
      <c r="B333" s="104" t="s">
        <v>994</v>
      </c>
      <c r="C333" s="217" t="s">
        <v>907</v>
      </c>
      <c r="D333" s="206"/>
      <c r="E333" s="74"/>
      <c r="F333" s="75"/>
      <c r="G333" s="74"/>
      <c r="H333" s="76"/>
      <c r="I333" s="105"/>
      <c r="J333" s="106"/>
      <c r="K333" s="107"/>
      <c r="L333" s="80"/>
      <c r="M333" s="81">
        <f t="shared" si="217"/>
        <v>0</v>
      </c>
      <c r="N333" s="82"/>
      <c r="O333" s="83">
        <f t="shared" si="218"/>
        <v>0</v>
      </c>
      <c r="P333" s="83">
        <f t="shared" si="219"/>
        <v>0</v>
      </c>
      <c r="Q333" s="108"/>
      <c r="R333" s="80"/>
      <c r="S333" s="81">
        <f t="shared" si="220"/>
        <v>0</v>
      </c>
      <c r="T333" s="82"/>
      <c r="U333" s="83">
        <f t="shared" si="221"/>
        <v>0</v>
      </c>
      <c r="V333" s="83">
        <f t="shared" si="222"/>
        <v>0</v>
      </c>
      <c r="W333" s="109"/>
      <c r="X333" s="80"/>
      <c r="Y333" s="81">
        <f t="shared" si="223"/>
        <v>0</v>
      </c>
      <c r="Z333" s="82"/>
      <c r="AA333" s="83">
        <f t="shared" si="224"/>
        <v>0</v>
      </c>
      <c r="AB333" s="83">
        <f t="shared" si="225"/>
        <v>0</v>
      </c>
      <c r="AC333" s="109"/>
      <c r="AD333" s="85" t="e">
        <f t="shared" si="208"/>
        <v>#DIV/0!</v>
      </c>
      <c r="AE333" s="113">
        <v>814.15126050420179</v>
      </c>
      <c r="AF333" s="111">
        <v>154.68873949579833</v>
      </c>
      <c r="AG333" s="115">
        <v>968.84</v>
      </c>
      <c r="AH333" s="114">
        <v>12709</v>
      </c>
      <c r="AI333" s="86"/>
      <c r="AJ333" s="87"/>
      <c r="AK333" s="88"/>
      <c r="AL333" s="114"/>
      <c r="AM333" s="86">
        <v>1368.90756302521</v>
      </c>
      <c r="AN333" s="87">
        <f>+AM333*0.19</f>
        <v>260.0924369747899</v>
      </c>
      <c r="AO333" s="90">
        <f>+AN333+AM333</f>
        <v>1629</v>
      </c>
      <c r="AP333" s="91" t="s">
        <v>995</v>
      </c>
      <c r="AQ333" s="86"/>
      <c r="AR333" s="87"/>
      <c r="AS333" s="90"/>
      <c r="AT333" s="91"/>
      <c r="AU333" s="113">
        <v>1247.8991596638657</v>
      </c>
      <c r="AV333" s="111">
        <v>237.1008403361345</v>
      </c>
      <c r="AW333" s="112">
        <v>1485</v>
      </c>
      <c r="AX333" s="197" t="s">
        <v>996</v>
      </c>
      <c r="AY333" s="38"/>
      <c r="AZ333" s="92"/>
      <c r="BA333" s="29"/>
      <c r="BB333" s="99"/>
      <c r="BC333" s="93"/>
      <c r="BD333" s="93"/>
      <c r="BE333" s="93"/>
      <c r="BF333" s="93">
        <f>+AE333</f>
        <v>814.15126050420179</v>
      </c>
      <c r="BG333" s="93"/>
      <c r="BH333" s="93">
        <f>+AM333</f>
        <v>1368.90756302521</v>
      </c>
      <c r="BI333" s="93"/>
      <c r="BJ333" s="93">
        <f>+AU333</f>
        <v>1247.8991596638657</v>
      </c>
      <c r="BK333" s="94">
        <f t="shared" si="209"/>
        <v>3</v>
      </c>
      <c r="BM333" s="95">
        <f t="shared" si="210"/>
        <v>1143.6526610644257</v>
      </c>
      <c r="BN333" s="96">
        <f t="shared" si="211"/>
        <v>1368.90756302521</v>
      </c>
      <c r="BO333" s="248">
        <f>(SUM(BB333:BJ333)-BN333)/(BK333-1)</f>
        <v>1031.0252100840337</v>
      </c>
      <c r="BP333" s="183">
        <f t="shared" si="212"/>
        <v>1116.2279808741589</v>
      </c>
      <c r="BQ333" s="184">
        <f t="shared" si="213"/>
        <v>291.70042535001113</v>
      </c>
      <c r="BR333" s="232">
        <f t="shared" si="214"/>
        <v>0.25506033018671803</v>
      </c>
      <c r="BS333" s="184"/>
      <c r="BT333" s="97"/>
      <c r="BU333" s="171">
        <f t="shared" si="226"/>
        <v>1031.0252100840337</v>
      </c>
      <c r="BV333" s="175">
        <f t="shared" si="215"/>
        <v>196</v>
      </c>
      <c r="BW333" s="176">
        <f t="shared" si="216"/>
        <v>1227.0252100840337</v>
      </c>
    </row>
    <row r="334" spans="1:75" s="35" customFormat="1" ht="84.95" customHeight="1" x14ac:dyDescent="0.3">
      <c r="A334" s="214">
        <v>486</v>
      </c>
      <c r="B334" s="104" t="s">
        <v>997</v>
      </c>
      <c r="C334" s="217" t="s">
        <v>907</v>
      </c>
      <c r="D334" s="209">
        <v>15241.5</v>
      </c>
      <c r="E334" s="74">
        <f>+D334*0.0562</f>
        <v>856.57230000000004</v>
      </c>
      <c r="F334" s="75">
        <f>+E334+D334</f>
        <v>16098.0723</v>
      </c>
      <c r="G334" s="74">
        <f>+F334*0.19</f>
        <v>3058.6337370000001</v>
      </c>
      <c r="H334" s="76">
        <f>+G334+F334</f>
        <v>19156.706037</v>
      </c>
      <c r="I334" s="105"/>
      <c r="J334" s="106"/>
      <c r="K334" s="107"/>
      <c r="L334" s="80"/>
      <c r="M334" s="81">
        <f t="shared" si="217"/>
        <v>0</v>
      </c>
      <c r="N334" s="82"/>
      <c r="O334" s="83">
        <f t="shared" si="218"/>
        <v>0</v>
      </c>
      <c r="P334" s="83">
        <f t="shared" si="219"/>
        <v>0</v>
      </c>
      <c r="Q334" s="108"/>
      <c r="R334" s="80"/>
      <c r="S334" s="81">
        <f t="shared" si="220"/>
        <v>0</v>
      </c>
      <c r="T334" s="82"/>
      <c r="U334" s="83">
        <f t="shared" si="221"/>
        <v>0</v>
      </c>
      <c r="V334" s="83">
        <f t="shared" si="222"/>
        <v>0</v>
      </c>
      <c r="W334" s="109"/>
      <c r="X334" s="80"/>
      <c r="Y334" s="81">
        <f t="shared" si="223"/>
        <v>0</v>
      </c>
      <c r="Z334" s="82"/>
      <c r="AA334" s="83">
        <f t="shared" si="224"/>
        <v>0</v>
      </c>
      <c r="AB334" s="83">
        <f t="shared" si="225"/>
        <v>0</v>
      </c>
      <c r="AC334" s="109"/>
      <c r="AD334" s="85" t="e">
        <f t="shared" si="208"/>
        <v>#DIV/0!</v>
      </c>
      <c r="AE334" s="86"/>
      <c r="AF334" s="87"/>
      <c r="AG334" s="88"/>
      <c r="AH334" s="114"/>
      <c r="AI334" s="86"/>
      <c r="AJ334" s="87"/>
      <c r="AK334" s="88"/>
      <c r="AL334" s="114"/>
      <c r="AM334" s="86"/>
      <c r="AN334" s="87"/>
      <c r="AO334" s="90"/>
      <c r="AP334" s="91"/>
      <c r="AQ334" s="86"/>
      <c r="AR334" s="87"/>
      <c r="AS334" s="90"/>
      <c r="AT334" s="91"/>
      <c r="AU334" s="86"/>
      <c r="AV334" s="87"/>
      <c r="AW334" s="90"/>
      <c r="AX334" s="197"/>
      <c r="AY334" s="38"/>
      <c r="AZ334" s="92"/>
      <c r="BA334" s="29"/>
      <c r="BB334" s="99">
        <f>+F334*1.09</f>
        <v>17546.898807000001</v>
      </c>
      <c r="BC334" s="93"/>
      <c r="BD334" s="93"/>
      <c r="BE334" s="93"/>
      <c r="BF334" s="93"/>
      <c r="BG334" s="93"/>
      <c r="BH334" s="93"/>
      <c r="BI334" s="93"/>
      <c r="BJ334" s="93"/>
      <c r="BK334" s="94">
        <f t="shared" si="209"/>
        <v>1</v>
      </c>
      <c r="BM334" s="95">
        <f t="shared" si="210"/>
        <v>17546.898807000001</v>
      </c>
      <c r="BN334" s="96">
        <f t="shared" si="211"/>
        <v>17546.898807000001</v>
      </c>
      <c r="BO334" s="248">
        <f>+BM334</f>
        <v>17546.898807000001</v>
      </c>
      <c r="BP334" s="183">
        <f t="shared" si="212"/>
        <v>17546.898807000001</v>
      </c>
      <c r="BQ334" s="184">
        <f t="shared" si="213"/>
        <v>0</v>
      </c>
      <c r="BR334" s="232">
        <f t="shared" si="214"/>
        <v>0</v>
      </c>
      <c r="BS334" s="184"/>
      <c r="BT334" s="97"/>
      <c r="BU334" s="171">
        <f t="shared" si="226"/>
        <v>17546.898807000001</v>
      </c>
      <c r="BV334" s="175">
        <f t="shared" si="215"/>
        <v>3334</v>
      </c>
      <c r="BW334" s="176">
        <f t="shared" si="216"/>
        <v>20880.898807000001</v>
      </c>
    </row>
    <row r="335" spans="1:75" s="35" customFormat="1" ht="84.95" customHeight="1" x14ac:dyDescent="0.3">
      <c r="A335" s="214">
        <v>487</v>
      </c>
      <c r="B335" s="104" t="s">
        <v>998</v>
      </c>
      <c r="C335" s="217" t="s">
        <v>907</v>
      </c>
      <c r="D335" s="206"/>
      <c r="E335" s="74"/>
      <c r="F335" s="75"/>
      <c r="G335" s="74"/>
      <c r="H335" s="76"/>
      <c r="I335" s="105"/>
      <c r="J335" s="106">
        <v>567</v>
      </c>
      <c r="K335" s="107"/>
      <c r="L335" s="80"/>
      <c r="M335" s="81">
        <f t="shared" si="217"/>
        <v>0</v>
      </c>
      <c r="N335" s="82"/>
      <c r="O335" s="83">
        <f t="shared" si="218"/>
        <v>0</v>
      </c>
      <c r="P335" s="83">
        <f t="shared" si="219"/>
        <v>0</v>
      </c>
      <c r="Q335" s="108"/>
      <c r="R335" s="80"/>
      <c r="S335" s="81">
        <f t="shared" si="220"/>
        <v>0</v>
      </c>
      <c r="T335" s="82"/>
      <c r="U335" s="83">
        <f t="shared" si="221"/>
        <v>0</v>
      </c>
      <c r="V335" s="83">
        <f t="shared" si="222"/>
        <v>0</v>
      </c>
      <c r="W335" s="109"/>
      <c r="X335" s="80"/>
      <c r="Y335" s="81">
        <f t="shared" si="223"/>
        <v>0</v>
      </c>
      <c r="Z335" s="82"/>
      <c r="AA335" s="83">
        <f t="shared" si="224"/>
        <v>0</v>
      </c>
      <c r="AB335" s="83">
        <f t="shared" si="225"/>
        <v>0</v>
      </c>
      <c r="AC335" s="109"/>
      <c r="AD335" s="85" t="e">
        <f t="shared" si="208"/>
        <v>#DIV/0!</v>
      </c>
      <c r="AE335" s="86"/>
      <c r="AF335" s="87"/>
      <c r="AG335" s="88"/>
      <c r="AH335" s="114"/>
      <c r="AI335" s="86"/>
      <c r="AJ335" s="87"/>
      <c r="AK335" s="88"/>
      <c r="AL335" s="114"/>
      <c r="AM335" s="86">
        <v>378.15126050420167</v>
      </c>
      <c r="AN335" s="87">
        <f>+AM335*0.19</f>
        <v>71.848739495798313</v>
      </c>
      <c r="AO335" s="90">
        <f>+AN335+AM335</f>
        <v>450</v>
      </c>
      <c r="AP335" s="91" t="s">
        <v>999</v>
      </c>
      <c r="AQ335" s="86"/>
      <c r="AR335" s="87"/>
      <c r="AS335" s="90"/>
      <c r="AT335" s="91"/>
      <c r="AU335" s="86"/>
      <c r="AV335" s="87"/>
      <c r="AW335" s="90"/>
      <c r="AX335" s="197"/>
      <c r="AY335" s="38"/>
      <c r="AZ335" s="92"/>
      <c r="BA335" s="29"/>
      <c r="BB335" s="99"/>
      <c r="BC335" s="93"/>
      <c r="BD335" s="93"/>
      <c r="BE335" s="93"/>
      <c r="BF335" s="93"/>
      <c r="BG335" s="93"/>
      <c r="BH335" s="93">
        <f>+AM335</f>
        <v>378.15126050420167</v>
      </c>
      <c r="BI335" s="93"/>
      <c r="BJ335" s="93"/>
      <c r="BK335" s="94">
        <f t="shared" si="209"/>
        <v>1</v>
      </c>
      <c r="BM335" s="95">
        <f t="shared" si="210"/>
        <v>378.15126050420167</v>
      </c>
      <c r="BN335" s="96">
        <f t="shared" si="211"/>
        <v>378.15126050420167</v>
      </c>
      <c r="BO335" s="248">
        <f>+BM335</f>
        <v>378.15126050420167</v>
      </c>
      <c r="BP335" s="183">
        <f t="shared" si="212"/>
        <v>378.15126050420167</v>
      </c>
      <c r="BQ335" s="184">
        <f t="shared" si="213"/>
        <v>0</v>
      </c>
      <c r="BR335" s="232">
        <f t="shared" si="214"/>
        <v>0</v>
      </c>
      <c r="BS335" s="184"/>
      <c r="BT335" s="97"/>
      <c r="BU335" s="171">
        <f t="shared" si="226"/>
        <v>378.15126050420167</v>
      </c>
      <c r="BV335" s="175">
        <f t="shared" si="215"/>
        <v>72</v>
      </c>
      <c r="BW335" s="176">
        <f t="shared" si="216"/>
        <v>450.15126050420167</v>
      </c>
    </row>
    <row r="336" spans="1:75" s="35" customFormat="1" ht="84.95" customHeight="1" x14ac:dyDescent="0.3">
      <c r="A336" s="214">
        <v>488</v>
      </c>
      <c r="B336" s="104" t="s">
        <v>1000</v>
      </c>
      <c r="C336" s="217" t="s">
        <v>907</v>
      </c>
      <c r="D336" s="206"/>
      <c r="E336" s="74"/>
      <c r="F336" s="75"/>
      <c r="G336" s="74"/>
      <c r="H336" s="76"/>
      <c r="I336" s="105"/>
      <c r="J336" s="106"/>
      <c r="K336" s="107"/>
      <c r="L336" s="80"/>
      <c r="M336" s="81">
        <f t="shared" si="217"/>
        <v>0</v>
      </c>
      <c r="N336" s="82"/>
      <c r="O336" s="83">
        <f t="shared" si="218"/>
        <v>0</v>
      </c>
      <c r="P336" s="83">
        <f t="shared" si="219"/>
        <v>0</v>
      </c>
      <c r="Q336" s="108"/>
      <c r="R336" s="80"/>
      <c r="S336" s="81">
        <f t="shared" si="220"/>
        <v>0</v>
      </c>
      <c r="T336" s="82"/>
      <c r="U336" s="83">
        <f t="shared" si="221"/>
        <v>0</v>
      </c>
      <c r="V336" s="83">
        <f t="shared" si="222"/>
        <v>0</v>
      </c>
      <c r="W336" s="109"/>
      <c r="X336" s="80"/>
      <c r="Y336" s="81">
        <f t="shared" si="223"/>
        <v>0</v>
      </c>
      <c r="Z336" s="82"/>
      <c r="AA336" s="83">
        <f t="shared" si="224"/>
        <v>0</v>
      </c>
      <c r="AB336" s="83">
        <f t="shared" si="225"/>
        <v>0</v>
      </c>
      <c r="AC336" s="109"/>
      <c r="AD336" s="85" t="e">
        <f t="shared" si="208"/>
        <v>#DIV/0!</v>
      </c>
      <c r="AE336" s="86"/>
      <c r="AF336" s="87"/>
      <c r="AG336" s="88"/>
      <c r="AH336" s="114"/>
      <c r="AI336" s="86"/>
      <c r="AJ336" s="87"/>
      <c r="AK336" s="88"/>
      <c r="AL336" s="114"/>
      <c r="AM336" s="86">
        <v>3613.4453781512607</v>
      </c>
      <c r="AN336" s="87">
        <f>+AM336*0.19</f>
        <v>686.55462184873954</v>
      </c>
      <c r="AO336" s="90">
        <f>+AN336+AM336</f>
        <v>4300</v>
      </c>
      <c r="AP336" s="91" t="s">
        <v>1001</v>
      </c>
      <c r="AQ336" s="86"/>
      <c r="AR336" s="87"/>
      <c r="AS336" s="90"/>
      <c r="AT336" s="91"/>
      <c r="AU336" s="113">
        <v>2587.3949579831933</v>
      </c>
      <c r="AV336" s="111">
        <v>491.60504201680675</v>
      </c>
      <c r="AW336" s="112">
        <v>3079</v>
      </c>
      <c r="AX336" s="197" t="s">
        <v>1002</v>
      </c>
      <c r="AY336" s="38"/>
      <c r="AZ336" s="92"/>
      <c r="BA336" s="29"/>
      <c r="BB336" s="99"/>
      <c r="BC336" s="93"/>
      <c r="BD336" s="93"/>
      <c r="BE336" s="93"/>
      <c r="BF336" s="93"/>
      <c r="BG336" s="93"/>
      <c r="BH336" s="93">
        <f>+AM336</f>
        <v>3613.4453781512607</v>
      </c>
      <c r="BI336" s="93"/>
      <c r="BJ336" s="93">
        <f>+AU336</f>
        <v>2587.3949579831933</v>
      </c>
      <c r="BK336" s="94">
        <f t="shared" si="209"/>
        <v>2</v>
      </c>
      <c r="BM336" s="95">
        <f t="shared" si="210"/>
        <v>3100.4201680672268</v>
      </c>
      <c r="BN336" s="96">
        <f t="shared" si="211"/>
        <v>3613.4453781512607</v>
      </c>
      <c r="BO336" s="248">
        <f>(SUM(BB336:BJ336)-BN336)/(BK336-1)</f>
        <v>2587.3949579831929</v>
      </c>
      <c r="BP336" s="183">
        <f t="shared" si="212"/>
        <v>3057.6805510674662</v>
      </c>
      <c r="BQ336" s="184">
        <f t="shared" si="213"/>
        <v>725.52720994014635</v>
      </c>
      <c r="BR336" s="232">
        <f t="shared" si="214"/>
        <v>0.23400931828940891</v>
      </c>
      <c r="BS336" s="184"/>
      <c r="BT336" s="97"/>
      <c r="BU336" s="171">
        <f t="shared" si="226"/>
        <v>2587.3949579831929</v>
      </c>
      <c r="BV336" s="175">
        <f t="shared" si="215"/>
        <v>492</v>
      </c>
      <c r="BW336" s="176">
        <f t="shared" si="216"/>
        <v>3079.3949579831929</v>
      </c>
    </row>
    <row r="337" spans="1:209" s="35" customFormat="1" ht="84.95" customHeight="1" x14ac:dyDescent="0.3">
      <c r="A337" s="214">
        <v>489</v>
      </c>
      <c r="B337" s="104" t="s">
        <v>1003</v>
      </c>
      <c r="C337" s="217" t="s">
        <v>907</v>
      </c>
      <c r="D337" s="206"/>
      <c r="E337" s="74"/>
      <c r="F337" s="75"/>
      <c r="G337" s="74"/>
      <c r="H337" s="76"/>
      <c r="I337" s="105"/>
      <c r="J337" s="106"/>
      <c r="K337" s="107"/>
      <c r="L337" s="80"/>
      <c r="M337" s="81">
        <f t="shared" si="217"/>
        <v>0</v>
      </c>
      <c r="N337" s="82"/>
      <c r="O337" s="83">
        <f t="shared" si="218"/>
        <v>0</v>
      </c>
      <c r="P337" s="83">
        <f t="shared" si="219"/>
        <v>0</v>
      </c>
      <c r="Q337" s="108"/>
      <c r="R337" s="80"/>
      <c r="S337" s="81">
        <f t="shared" si="220"/>
        <v>0</v>
      </c>
      <c r="T337" s="82"/>
      <c r="U337" s="83">
        <f t="shared" si="221"/>
        <v>0</v>
      </c>
      <c r="V337" s="83">
        <f t="shared" si="222"/>
        <v>0</v>
      </c>
      <c r="W337" s="109"/>
      <c r="X337" s="80"/>
      <c r="Y337" s="81">
        <f t="shared" si="223"/>
        <v>0</v>
      </c>
      <c r="Z337" s="82"/>
      <c r="AA337" s="83">
        <f t="shared" si="224"/>
        <v>0</v>
      </c>
      <c r="AB337" s="83">
        <f t="shared" si="225"/>
        <v>0</v>
      </c>
      <c r="AC337" s="109"/>
      <c r="AD337" s="85" t="e">
        <f t="shared" si="208"/>
        <v>#DIV/0!</v>
      </c>
      <c r="AE337" s="86"/>
      <c r="AF337" s="87"/>
      <c r="AG337" s="88"/>
      <c r="AH337" s="114"/>
      <c r="AI337" s="86"/>
      <c r="AJ337" s="87"/>
      <c r="AK337" s="88"/>
      <c r="AL337" s="114"/>
      <c r="AM337" s="86">
        <v>4873.9495798319331</v>
      </c>
      <c r="AN337" s="87">
        <f>+AM337*0.19</f>
        <v>926.05042016806726</v>
      </c>
      <c r="AO337" s="90">
        <f>+AN337+AM337</f>
        <v>5800</v>
      </c>
      <c r="AP337" s="91" t="s">
        <v>1004</v>
      </c>
      <c r="AQ337" s="113">
        <v>7218.4873949579833</v>
      </c>
      <c r="AR337" s="111">
        <v>1371.5126050420167</v>
      </c>
      <c r="AS337" s="112">
        <v>8590</v>
      </c>
      <c r="AT337" s="91" t="s">
        <v>1005</v>
      </c>
      <c r="AU337" s="113">
        <v>8417.6470588235297</v>
      </c>
      <c r="AV337" s="111">
        <v>1599.3529411764707</v>
      </c>
      <c r="AW337" s="112">
        <v>10017</v>
      </c>
      <c r="AX337" s="197" t="s">
        <v>1006</v>
      </c>
      <c r="AY337" s="38"/>
      <c r="AZ337" s="92"/>
      <c r="BA337" s="29"/>
      <c r="BB337" s="99"/>
      <c r="BC337" s="93"/>
      <c r="BD337" s="93"/>
      <c r="BE337" s="93"/>
      <c r="BF337" s="93"/>
      <c r="BG337" s="93"/>
      <c r="BH337" s="93">
        <f>+AM337</f>
        <v>4873.9495798319331</v>
      </c>
      <c r="BI337" s="93">
        <f>+AQ337</f>
        <v>7218.4873949579833</v>
      </c>
      <c r="BJ337" s="93">
        <f>+AU337</f>
        <v>8417.6470588235297</v>
      </c>
      <c r="BK337" s="94">
        <f t="shared" si="209"/>
        <v>3</v>
      </c>
      <c r="BM337" s="95">
        <f t="shared" si="210"/>
        <v>6836.694677871149</v>
      </c>
      <c r="BN337" s="96">
        <f t="shared" si="211"/>
        <v>8417.6470588235297</v>
      </c>
      <c r="BO337" s="248">
        <f>(SUM(BB337:BJ337)-BN337)/(BK337-1)</f>
        <v>6046.2184873949582</v>
      </c>
      <c r="BP337" s="183">
        <f t="shared" si="212"/>
        <v>6665.6010343996686</v>
      </c>
      <c r="BQ337" s="184">
        <f t="shared" si="213"/>
        <v>1802.4350792104167</v>
      </c>
      <c r="BR337" s="232">
        <f t="shared" si="214"/>
        <v>0.26364130097026212</v>
      </c>
      <c r="BS337" s="184"/>
      <c r="BT337" s="97"/>
      <c r="BU337" s="171">
        <f t="shared" si="226"/>
        <v>6046.2184873949582</v>
      </c>
      <c r="BV337" s="175">
        <f t="shared" si="215"/>
        <v>1149</v>
      </c>
      <c r="BW337" s="176">
        <f t="shared" si="216"/>
        <v>7195.2184873949582</v>
      </c>
    </row>
    <row r="338" spans="1:209" ht="84.95" customHeight="1" x14ac:dyDescent="0.3">
      <c r="A338" s="214">
        <v>490</v>
      </c>
      <c r="B338" s="104" t="s">
        <v>1486</v>
      </c>
      <c r="C338" s="217" t="s">
        <v>907</v>
      </c>
      <c r="D338" s="206">
        <v>122926</v>
      </c>
      <c r="E338" s="74">
        <f>+D338*0.0562</f>
        <v>6908.4412000000002</v>
      </c>
      <c r="F338" s="75">
        <f>+E338+D338</f>
        <v>129834.4412</v>
      </c>
      <c r="G338" s="74">
        <f>+F338*0.19</f>
        <v>24668.543828000002</v>
      </c>
      <c r="H338" s="76">
        <f>+G338+F338</f>
        <v>154502.985028</v>
      </c>
      <c r="I338" s="105"/>
      <c r="J338" s="106"/>
      <c r="K338" s="107"/>
      <c r="L338" s="80"/>
      <c r="M338" s="81">
        <f t="shared" si="217"/>
        <v>0</v>
      </c>
      <c r="N338" s="82"/>
      <c r="O338" s="83">
        <f t="shared" si="218"/>
        <v>0</v>
      </c>
      <c r="P338" s="83">
        <f t="shared" si="219"/>
        <v>0</v>
      </c>
      <c r="Q338" s="108"/>
      <c r="R338" s="80"/>
      <c r="S338" s="81">
        <f t="shared" si="220"/>
        <v>0</v>
      </c>
      <c r="T338" s="82"/>
      <c r="U338" s="83">
        <f t="shared" si="221"/>
        <v>0</v>
      </c>
      <c r="V338" s="83">
        <f t="shared" si="222"/>
        <v>0</v>
      </c>
      <c r="W338" s="109"/>
      <c r="X338" s="80"/>
      <c r="Y338" s="81">
        <f t="shared" si="223"/>
        <v>0</v>
      </c>
      <c r="Z338" s="82"/>
      <c r="AA338" s="83">
        <f t="shared" si="224"/>
        <v>0</v>
      </c>
      <c r="AB338" s="83">
        <f t="shared" si="225"/>
        <v>0</v>
      </c>
      <c r="AC338" s="109"/>
      <c r="AD338" s="85" t="e">
        <f t="shared" si="208"/>
        <v>#DIV/0!</v>
      </c>
      <c r="AE338" s="86"/>
      <c r="AF338" s="87"/>
      <c r="AG338" s="88"/>
      <c r="AH338" s="114"/>
      <c r="AI338" s="86"/>
      <c r="AJ338" s="87"/>
      <c r="AK338" s="88"/>
      <c r="AL338" s="114"/>
      <c r="AM338" s="86"/>
      <c r="AN338" s="87"/>
      <c r="AO338" s="90"/>
      <c r="AP338" s="91"/>
      <c r="AQ338" s="86"/>
      <c r="AR338" s="87"/>
      <c r="AS338" s="90"/>
      <c r="AT338" s="91"/>
      <c r="AU338" s="86"/>
      <c r="AV338" s="87"/>
      <c r="AW338" s="90"/>
      <c r="AX338" s="197"/>
      <c r="AZ338" s="92"/>
      <c r="BB338" s="99">
        <f>+F338*1.09</f>
        <v>141519.54090800002</v>
      </c>
      <c r="BC338" s="93"/>
      <c r="BD338" s="93"/>
      <c r="BE338" s="93"/>
      <c r="BF338" s="93"/>
      <c r="BG338" s="93"/>
      <c r="BH338" s="93"/>
      <c r="BI338" s="93"/>
      <c r="BJ338" s="93"/>
      <c r="BK338" s="94">
        <f t="shared" si="209"/>
        <v>1</v>
      </c>
      <c r="BM338" s="95">
        <f t="shared" si="210"/>
        <v>141519.54090800002</v>
      </c>
      <c r="BN338" s="96">
        <f t="shared" si="211"/>
        <v>141519.54090800002</v>
      </c>
      <c r="BO338" s="248">
        <f>+BM338</f>
        <v>141519.54090800002</v>
      </c>
      <c r="BP338" s="183">
        <f t="shared" si="212"/>
        <v>141519.54090800002</v>
      </c>
      <c r="BQ338" s="184">
        <f t="shared" si="213"/>
        <v>0</v>
      </c>
      <c r="BR338" s="232">
        <f t="shared" si="214"/>
        <v>0</v>
      </c>
      <c r="BS338" s="184"/>
      <c r="BT338" s="97"/>
      <c r="BU338" s="171">
        <f t="shared" si="226"/>
        <v>141519.54090800002</v>
      </c>
      <c r="BV338" s="175">
        <f t="shared" si="215"/>
        <v>26889</v>
      </c>
      <c r="BW338" s="176">
        <f t="shared" si="216"/>
        <v>168408.54090800002</v>
      </c>
    </row>
    <row r="339" spans="1:209" ht="84.95" customHeight="1" x14ac:dyDescent="0.3">
      <c r="A339" s="214">
        <v>491</v>
      </c>
      <c r="B339" s="104" t="s">
        <v>1487</v>
      </c>
      <c r="C339" s="217" t="s">
        <v>907</v>
      </c>
      <c r="D339" s="206"/>
      <c r="E339" s="74"/>
      <c r="F339" s="75"/>
      <c r="G339" s="74"/>
      <c r="H339" s="76"/>
      <c r="I339" s="105"/>
      <c r="J339" s="106"/>
      <c r="K339" s="107"/>
      <c r="L339" s="80"/>
      <c r="M339" s="81">
        <f t="shared" si="217"/>
        <v>0</v>
      </c>
      <c r="N339" s="82"/>
      <c r="O339" s="83">
        <f t="shared" si="218"/>
        <v>0</v>
      </c>
      <c r="P339" s="83">
        <f t="shared" si="219"/>
        <v>0</v>
      </c>
      <c r="Q339" s="108"/>
      <c r="R339" s="80"/>
      <c r="S339" s="81">
        <f t="shared" si="220"/>
        <v>0</v>
      </c>
      <c r="T339" s="82"/>
      <c r="U339" s="83">
        <f t="shared" si="221"/>
        <v>0</v>
      </c>
      <c r="V339" s="83">
        <f t="shared" si="222"/>
        <v>0</v>
      </c>
      <c r="W339" s="109"/>
      <c r="X339" s="80"/>
      <c r="Y339" s="81">
        <f t="shared" si="223"/>
        <v>0</v>
      </c>
      <c r="Z339" s="82"/>
      <c r="AA339" s="83">
        <f t="shared" si="224"/>
        <v>0</v>
      </c>
      <c r="AB339" s="83">
        <f t="shared" si="225"/>
        <v>0</v>
      </c>
      <c r="AC339" s="109"/>
      <c r="AD339" s="85" t="e">
        <f t="shared" si="208"/>
        <v>#DIV/0!</v>
      </c>
      <c r="AE339" s="86"/>
      <c r="AF339" s="87"/>
      <c r="AG339" s="88"/>
      <c r="AH339" s="114"/>
      <c r="AI339" s="86"/>
      <c r="AJ339" s="87"/>
      <c r="AK339" s="88"/>
      <c r="AL339" s="114"/>
      <c r="AM339" s="86"/>
      <c r="AN339" s="87"/>
      <c r="AO339" s="90"/>
      <c r="AP339" s="91"/>
      <c r="AQ339" s="86"/>
      <c r="AR339" s="87"/>
      <c r="AS339" s="90"/>
      <c r="AT339" s="91"/>
      <c r="AU339" s="113">
        <v>181657.98319327732</v>
      </c>
      <c r="AV339" s="111">
        <v>34515.016806722691</v>
      </c>
      <c r="AW339" s="112">
        <v>216173</v>
      </c>
      <c r="AX339" s="197" t="s">
        <v>1007</v>
      </c>
      <c r="AZ339" s="92"/>
      <c r="BB339" s="99"/>
      <c r="BC339" s="93"/>
      <c r="BD339" s="93"/>
      <c r="BE339" s="93"/>
      <c r="BF339" s="93"/>
      <c r="BG339" s="93"/>
      <c r="BH339" s="93"/>
      <c r="BI339" s="93"/>
      <c r="BJ339" s="93">
        <f>+AU339</f>
        <v>181657.98319327732</v>
      </c>
      <c r="BK339" s="94">
        <f t="shared" si="209"/>
        <v>1</v>
      </c>
      <c r="BM339" s="95">
        <f t="shared" si="210"/>
        <v>181657.98319327732</v>
      </c>
      <c r="BN339" s="96">
        <f t="shared" si="211"/>
        <v>181657.98319327732</v>
      </c>
      <c r="BO339" s="248">
        <f>+BM339</f>
        <v>181657.98319327732</v>
      </c>
      <c r="BP339" s="183">
        <f t="shared" si="212"/>
        <v>181657.98319327732</v>
      </c>
      <c r="BQ339" s="184">
        <f t="shared" si="213"/>
        <v>0</v>
      </c>
      <c r="BR339" s="232">
        <f t="shared" si="214"/>
        <v>0</v>
      </c>
      <c r="BS339" s="184"/>
      <c r="BT339" s="97"/>
      <c r="BU339" s="171">
        <f t="shared" si="226"/>
        <v>181657.98319327732</v>
      </c>
      <c r="BV339" s="175">
        <f t="shared" si="215"/>
        <v>34515</v>
      </c>
      <c r="BW339" s="176">
        <f t="shared" si="216"/>
        <v>216172.98319327732</v>
      </c>
    </row>
    <row r="340" spans="1:209" ht="84.95" customHeight="1" x14ac:dyDescent="0.3">
      <c r="A340" s="214">
        <v>492</v>
      </c>
      <c r="B340" s="104" t="s">
        <v>1008</v>
      </c>
      <c r="C340" s="217" t="s">
        <v>907</v>
      </c>
      <c r="D340" s="206">
        <v>158858</v>
      </c>
      <c r="E340" s="74">
        <f>+D340*0.0562</f>
        <v>8927.8196000000007</v>
      </c>
      <c r="F340" s="75">
        <f>+E340+D340</f>
        <v>167785.81959999999</v>
      </c>
      <c r="G340" s="74">
        <f>+F340*0.19</f>
        <v>31879.305723999998</v>
      </c>
      <c r="H340" s="76">
        <f>+G340+F340</f>
        <v>199665.12532399999</v>
      </c>
      <c r="I340" s="105"/>
      <c r="J340" s="106"/>
      <c r="K340" s="107"/>
      <c r="L340" s="80"/>
      <c r="M340" s="81">
        <f t="shared" si="217"/>
        <v>0</v>
      </c>
      <c r="N340" s="82"/>
      <c r="O340" s="83">
        <f t="shared" si="218"/>
        <v>0</v>
      </c>
      <c r="P340" s="83">
        <f t="shared" si="219"/>
        <v>0</v>
      </c>
      <c r="Q340" s="108"/>
      <c r="R340" s="80"/>
      <c r="S340" s="81">
        <f t="shared" si="220"/>
        <v>0</v>
      </c>
      <c r="T340" s="82"/>
      <c r="U340" s="83">
        <f t="shared" si="221"/>
        <v>0</v>
      </c>
      <c r="V340" s="83">
        <f t="shared" si="222"/>
        <v>0</v>
      </c>
      <c r="W340" s="109"/>
      <c r="X340" s="80"/>
      <c r="Y340" s="81">
        <f t="shared" si="223"/>
        <v>0</v>
      </c>
      <c r="Z340" s="82"/>
      <c r="AA340" s="83">
        <f t="shared" si="224"/>
        <v>0</v>
      </c>
      <c r="AB340" s="83">
        <f t="shared" si="225"/>
        <v>0</v>
      </c>
      <c r="AC340" s="109"/>
      <c r="AD340" s="85" t="e">
        <f t="shared" si="208"/>
        <v>#DIV/0!</v>
      </c>
      <c r="AE340" s="86"/>
      <c r="AF340" s="87"/>
      <c r="AG340" s="88"/>
      <c r="AH340" s="114"/>
      <c r="AI340" s="86"/>
      <c r="AJ340" s="87"/>
      <c r="AK340" s="88"/>
      <c r="AL340" s="114"/>
      <c r="AM340" s="86"/>
      <c r="AN340" s="87"/>
      <c r="AO340" s="90"/>
      <c r="AP340" s="91"/>
      <c r="AQ340" s="86"/>
      <c r="AR340" s="87"/>
      <c r="AS340" s="90"/>
      <c r="AT340" s="91"/>
      <c r="AU340" s="86"/>
      <c r="AV340" s="87"/>
      <c r="AW340" s="90"/>
      <c r="AX340" s="197"/>
      <c r="AZ340" s="92"/>
      <c r="BB340" s="99">
        <f>+F340*1.09</f>
        <v>182886.54336400001</v>
      </c>
      <c r="BC340" s="93"/>
      <c r="BD340" s="93"/>
      <c r="BE340" s="93"/>
      <c r="BF340" s="93"/>
      <c r="BG340" s="93"/>
      <c r="BH340" s="93"/>
      <c r="BI340" s="93"/>
      <c r="BJ340" s="93"/>
      <c r="BK340" s="94">
        <f t="shared" si="209"/>
        <v>1</v>
      </c>
      <c r="BM340" s="95">
        <f t="shared" si="210"/>
        <v>182886.54336400001</v>
      </c>
      <c r="BN340" s="96">
        <f t="shared" si="211"/>
        <v>182886.54336400001</v>
      </c>
      <c r="BO340" s="248">
        <f>+BM340</f>
        <v>182886.54336400001</v>
      </c>
      <c r="BP340" s="183">
        <f t="shared" si="212"/>
        <v>182886.54336400001</v>
      </c>
      <c r="BQ340" s="184">
        <f t="shared" si="213"/>
        <v>0</v>
      </c>
      <c r="BR340" s="232">
        <f t="shared" si="214"/>
        <v>0</v>
      </c>
      <c r="BS340" s="184"/>
      <c r="BT340" s="97"/>
      <c r="BU340" s="171">
        <f t="shared" si="226"/>
        <v>182886.54336400001</v>
      </c>
      <c r="BV340" s="175">
        <f t="shared" si="215"/>
        <v>34748</v>
      </c>
      <c r="BW340" s="176">
        <f t="shared" si="216"/>
        <v>217634.54336400001</v>
      </c>
    </row>
    <row r="341" spans="1:209" ht="84.95" customHeight="1" x14ac:dyDescent="0.3">
      <c r="A341" s="214">
        <v>493</v>
      </c>
      <c r="B341" s="104" t="s">
        <v>1009</v>
      </c>
      <c r="C341" s="217" t="s">
        <v>907</v>
      </c>
      <c r="D341" s="206"/>
      <c r="E341" s="74"/>
      <c r="F341" s="75"/>
      <c r="G341" s="74"/>
      <c r="H341" s="76"/>
      <c r="I341" s="105"/>
      <c r="J341" s="106"/>
      <c r="K341" s="107"/>
      <c r="L341" s="80"/>
      <c r="M341" s="81">
        <f t="shared" si="217"/>
        <v>0</v>
      </c>
      <c r="N341" s="82"/>
      <c r="O341" s="83">
        <f t="shared" si="218"/>
        <v>0</v>
      </c>
      <c r="P341" s="83">
        <f t="shared" si="219"/>
        <v>0</v>
      </c>
      <c r="Q341" s="108"/>
      <c r="R341" s="80"/>
      <c r="S341" s="81">
        <f t="shared" si="220"/>
        <v>0</v>
      </c>
      <c r="T341" s="82"/>
      <c r="U341" s="83">
        <f t="shared" si="221"/>
        <v>0</v>
      </c>
      <c r="V341" s="83">
        <f t="shared" si="222"/>
        <v>0</v>
      </c>
      <c r="W341" s="109"/>
      <c r="X341" s="80"/>
      <c r="Y341" s="81">
        <f t="shared" si="223"/>
        <v>0</v>
      </c>
      <c r="Z341" s="82"/>
      <c r="AA341" s="83">
        <f t="shared" si="224"/>
        <v>0</v>
      </c>
      <c r="AB341" s="83">
        <f t="shared" si="225"/>
        <v>0</v>
      </c>
      <c r="AC341" s="109"/>
      <c r="AD341" s="85" t="e">
        <f t="shared" si="208"/>
        <v>#DIV/0!</v>
      </c>
      <c r="AE341" s="86"/>
      <c r="AF341" s="87"/>
      <c r="AG341" s="88"/>
      <c r="AH341" s="114"/>
      <c r="AI341" s="86"/>
      <c r="AJ341" s="87"/>
      <c r="AK341" s="88"/>
      <c r="AL341" s="114"/>
      <c r="AM341" s="86">
        <v>8319.3277310924368</v>
      </c>
      <c r="AN341" s="87">
        <f t="shared" ref="AN341:AN347" si="227">+AM341*0.19</f>
        <v>1580.672268907563</v>
      </c>
      <c r="AO341" s="90">
        <f t="shared" ref="AO341:AO347" si="228">+AN341+AM341</f>
        <v>9900</v>
      </c>
      <c r="AP341" s="91" t="s">
        <v>1010</v>
      </c>
      <c r="AQ341" s="113">
        <v>10075.63025210084</v>
      </c>
      <c r="AR341" s="111">
        <v>1914.3697478991596</v>
      </c>
      <c r="AS341" s="112">
        <v>11990</v>
      </c>
      <c r="AT341" s="91" t="s">
        <v>1011</v>
      </c>
      <c r="AU341" s="113">
        <v>2100.840336134454</v>
      </c>
      <c r="AV341" s="111">
        <v>399.15966386554624</v>
      </c>
      <c r="AW341" s="112">
        <v>2500</v>
      </c>
      <c r="AX341" s="197" t="s">
        <v>1012</v>
      </c>
      <c r="AZ341" s="92"/>
      <c r="BB341" s="99"/>
      <c r="BC341" s="93"/>
      <c r="BD341" s="93"/>
      <c r="BE341" s="93"/>
      <c r="BF341" s="93"/>
      <c r="BG341" s="93"/>
      <c r="BH341" s="93">
        <f t="shared" ref="BH341:BH347" si="229">+AM341</f>
        <v>8319.3277310924368</v>
      </c>
      <c r="BI341" s="93">
        <f t="shared" ref="BI341:BI347" si="230">+AQ341</f>
        <v>10075.63025210084</v>
      </c>
      <c r="BJ341" s="93">
        <f>+AU341</f>
        <v>2100.840336134454</v>
      </c>
      <c r="BK341" s="94">
        <f t="shared" si="209"/>
        <v>3</v>
      </c>
      <c r="BM341" s="95">
        <f t="shared" si="210"/>
        <v>6831.9327731092444</v>
      </c>
      <c r="BN341" s="96">
        <f t="shared" si="211"/>
        <v>10075.63025210084</v>
      </c>
      <c r="BO341" s="248">
        <f t="shared" ref="BO341:BO347" si="231">(SUM(BB341:BJ341)-BN341)/(BK341-1)</f>
        <v>5210.0840336134461</v>
      </c>
      <c r="BP341" s="183">
        <f t="shared" si="212"/>
        <v>5605.1146553925455</v>
      </c>
      <c r="BQ341" s="184">
        <f t="shared" si="213"/>
        <v>4190.2954993323729</v>
      </c>
      <c r="BR341" s="232">
        <f t="shared" si="214"/>
        <v>0.61333968563413566</v>
      </c>
      <c r="BS341" s="184"/>
      <c r="BT341" s="97"/>
      <c r="BU341" s="171">
        <f t="shared" si="226"/>
        <v>5210.0840336134461</v>
      </c>
      <c r="BV341" s="175">
        <f t="shared" si="215"/>
        <v>990</v>
      </c>
      <c r="BW341" s="176">
        <f t="shared" si="216"/>
        <v>6200.0840336134461</v>
      </c>
    </row>
    <row r="342" spans="1:209" ht="84.95" customHeight="1" x14ac:dyDescent="0.3">
      <c r="A342" s="214">
        <v>494</v>
      </c>
      <c r="B342" s="104" t="s">
        <v>1013</v>
      </c>
      <c r="C342" s="217" t="s">
        <v>907</v>
      </c>
      <c r="D342" s="206"/>
      <c r="E342" s="74"/>
      <c r="F342" s="75"/>
      <c r="G342" s="74"/>
      <c r="H342" s="76"/>
      <c r="I342" s="105"/>
      <c r="J342" s="106"/>
      <c r="K342" s="107"/>
      <c r="L342" s="80"/>
      <c r="M342" s="81">
        <f t="shared" si="217"/>
        <v>0</v>
      </c>
      <c r="N342" s="82"/>
      <c r="O342" s="83">
        <f t="shared" si="218"/>
        <v>0</v>
      </c>
      <c r="P342" s="83">
        <f t="shared" si="219"/>
        <v>0</v>
      </c>
      <c r="Q342" s="108"/>
      <c r="R342" s="80"/>
      <c r="S342" s="81">
        <f t="shared" si="220"/>
        <v>0</v>
      </c>
      <c r="T342" s="82"/>
      <c r="U342" s="83">
        <f t="shared" si="221"/>
        <v>0</v>
      </c>
      <c r="V342" s="83">
        <f t="shared" si="222"/>
        <v>0</v>
      </c>
      <c r="W342" s="109"/>
      <c r="X342" s="80"/>
      <c r="Y342" s="81">
        <f t="shared" si="223"/>
        <v>0</v>
      </c>
      <c r="Z342" s="82"/>
      <c r="AA342" s="83">
        <f t="shared" si="224"/>
        <v>0</v>
      </c>
      <c r="AB342" s="83">
        <f t="shared" si="225"/>
        <v>0</v>
      </c>
      <c r="AC342" s="109"/>
      <c r="AD342" s="85" t="e">
        <f t="shared" si="208"/>
        <v>#DIV/0!</v>
      </c>
      <c r="AE342" s="86"/>
      <c r="AF342" s="87"/>
      <c r="AG342" s="88"/>
      <c r="AH342" s="114"/>
      <c r="AI342" s="86"/>
      <c r="AJ342" s="87"/>
      <c r="AK342" s="88"/>
      <c r="AL342" s="114"/>
      <c r="AM342" s="86">
        <v>15042.01680672269</v>
      </c>
      <c r="AN342" s="87">
        <f t="shared" si="227"/>
        <v>2857.9831932773109</v>
      </c>
      <c r="AO342" s="90">
        <f t="shared" si="228"/>
        <v>17900</v>
      </c>
      <c r="AP342" s="91" t="s">
        <v>1014</v>
      </c>
      <c r="AQ342" s="113">
        <v>4445.3781512605046</v>
      </c>
      <c r="AR342" s="111">
        <v>844.62184873949593</v>
      </c>
      <c r="AS342" s="112">
        <v>5290</v>
      </c>
      <c r="AT342" s="91" t="s">
        <v>1015</v>
      </c>
      <c r="AU342" s="113">
        <v>2941.1764705882356</v>
      </c>
      <c r="AV342" s="111">
        <v>558.82352941176475</v>
      </c>
      <c r="AW342" s="112">
        <v>3500</v>
      </c>
      <c r="AX342" s="197" t="s">
        <v>1016</v>
      </c>
      <c r="AZ342" s="92"/>
      <c r="BB342" s="99"/>
      <c r="BC342" s="93"/>
      <c r="BD342" s="93"/>
      <c r="BE342" s="93"/>
      <c r="BF342" s="93"/>
      <c r="BG342" s="93"/>
      <c r="BH342" s="93">
        <f t="shared" si="229"/>
        <v>15042.01680672269</v>
      </c>
      <c r="BI342" s="93">
        <f t="shared" si="230"/>
        <v>4445.3781512605046</v>
      </c>
      <c r="BJ342" s="93">
        <f>+AU342</f>
        <v>2941.1764705882356</v>
      </c>
      <c r="BK342" s="94">
        <f t="shared" si="209"/>
        <v>3</v>
      </c>
      <c r="BM342" s="95">
        <f t="shared" si="210"/>
        <v>7476.1904761904761</v>
      </c>
      <c r="BN342" s="96">
        <f t="shared" si="211"/>
        <v>15042.01680672269</v>
      </c>
      <c r="BO342" s="248">
        <f t="shared" si="231"/>
        <v>3693.277310924369</v>
      </c>
      <c r="BP342" s="183">
        <f t="shared" si="212"/>
        <v>5815.3869971148733</v>
      </c>
      <c r="BQ342" s="184">
        <f t="shared" si="213"/>
        <v>6595.2218857188755</v>
      </c>
      <c r="BR342" s="232">
        <f t="shared" si="214"/>
        <v>0.88216343694328903</v>
      </c>
      <c r="BS342" s="184"/>
      <c r="BT342" s="97"/>
      <c r="BU342" s="171">
        <f t="shared" si="226"/>
        <v>3693.277310924369</v>
      </c>
      <c r="BV342" s="175">
        <f t="shared" si="215"/>
        <v>702</v>
      </c>
      <c r="BW342" s="176">
        <f t="shared" si="216"/>
        <v>4395.277310924369</v>
      </c>
    </row>
    <row r="343" spans="1:209" s="120" customFormat="1" ht="84.95" customHeight="1" x14ac:dyDescent="0.3">
      <c r="A343" s="214">
        <v>495</v>
      </c>
      <c r="B343" s="104" t="s">
        <v>1017</v>
      </c>
      <c r="C343" s="217" t="s">
        <v>907</v>
      </c>
      <c r="D343" s="206"/>
      <c r="E343" s="74"/>
      <c r="F343" s="75"/>
      <c r="G343" s="74"/>
      <c r="H343" s="76"/>
      <c r="I343" s="105"/>
      <c r="J343" s="106"/>
      <c r="K343" s="107"/>
      <c r="L343" s="80"/>
      <c r="M343" s="81">
        <f t="shared" si="217"/>
        <v>0</v>
      </c>
      <c r="N343" s="82"/>
      <c r="O343" s="83">
        <f t="shared" si="218"/>
        <v>0</v>
      </c>
      <c r="P343" s="83">
        <f t="shared" si="219"/>
        <v>0</v>
      </c>
      <c r="Q343" s="108"/>
      <c r="R343" s="80"/>
      <c r="S343" s="81">
        <f t="shared" si="220"/>
        <v>0</v>
      </c>
      <c r="T343" s="82"/>
      <c r="U343" s="83">
        <f t="shared" si="221"/>
        <v>0</v>
      </c>
      <c r="V343" s="83">
        <f t="shared" si="222"/>
        <v>0</v>
      </c>
      <c r="W343" s="109"/>
      <c r="X343" s="80"/>
      <c r="Y343" s="81">
        <f t="shared" si="223"/>
        <v>0</v>
      </c>
      <c r="Z343" s="82"/>
      <c r="AA343" s="83">
        <f t="shared" si="224"/>
        <v>0</v>
      </c>
      <c r="AB343" s="83">
        <f t="shared" si="225"/>
        <v>0</v>
      </c>
      <c r="AC343" s="109"/>
      <c r="AD343" s="85" t="e">
        <f t="shared" si="208"/>
        <v>#DIV/0!</v>
      </c>
      <c r="AE343" s="86"/>
      <c r="AF343" s="87"/>
      <c r="AG343" s="88"/>
      <c r="AH343" s="114"/>
      <c r="AI343" s="86"/>
      <c r="AJ343" s="87"/>
      <c r="AK343" s="88"/>
      <c r="AL343" s="114"/>
      <c r="AM343" s="86">
        <v>4957.9831932773113</v>
      </c>
      <c r="AN343" s="87">
        <f t="shared" si="227"/>
        <v>942.01680672268913</v>
      </c>
      <c r="AO343" s="90">
        <f t="shared" si="228"/>
        <v>5900</v>
      </c>
      <c r="AP343" s="91" t="s">
        <v>1018</v>
      </c>
      <c r="AQ343" s="113">
        <v>1840.3361344537816</v>
      </c>
      <c r="AR343" s="111">
        <v>349.66386554621852</v>
      </c>
      <c r="AS343" s="112">
        <v>2190</v>
      </c>
      <c r="AT343" s="91" t="s">
        <v>1019</v>
      </c>
      <c r="AU343" s="113">
        <v>1512.6050420168067</v>
      </c>
      <c r="AV343" s="111">
        <v>287.39495798319325</v>
      </c>
      <c r="AW343" s="112">
        <v>1800</v>
      </c>
      <c r="AX343" s="197" t="s">
        <v>1020</v>
      </c>
      <c r="AY343" s="38"/>
      <c r="AZ343" s="92"/>
      <c r="BA343" s="29"/>
      <c r="BB343" s="99"/>
      <c r="BC343" s="93"/>
      <c r="BD343" s="93"/>
      <c r="BE343" s="93"/>
      <c r="BF343" s="93"/>
      <c r="BG343" s="93"/>
      <c r="BH343" s="93">
        <f t="shared" si="229"/>
        <v>4957.9831932773113</v>
      </c>
      <c r="BI343" s="93">
        <f t="shared" si="230"/>
        <v>1840.3361344537816</v>
      </c>
      <c r="BJ343" s="93">
        <f>+AU343</f>
        <v>1512.6050420168067</v>
      </c>
      <c r="BK343" s="94">
        <f t="shared" si="209"/>
        <v>3</v>
      </c>
      <c r="BL343" s="35"/>
      <c r="BM343" s="95">
        <f t="shared" si="210"/>
        <v>2770.3081232493</v>
      </c>
      <c r="BN343" s="96">
        <f t="shared" si="211"/>
        <v>4957.9831932773113</v>
      </c>
      <c r="BO343" s="248">
        <f t="shared" si="231"/>
        <v>1676.4705882352941</v>
      </c>
      <c r="BP343" s="183">
        <f t="shared" si="212"/>
        <v>2398.6998932365409</v>
      </c>
      <c r="BQ343" s="184">
        <f t="shared" si="213"/>
        <v>1901.6554830604919</v>
      </c>
      <c r="BR343" s="232">
        <f t="shared" si="214"/>
        <v>0.68644186800060214</v>
      </c>
      <c r="BS343" s="184"/>
      <c r="BT343" s="97"/>
      <c r="BU343" s="171">
        <f t="shared" si="226"/>
        <v>1676.4705882352941</v>
      </c>
      <c r="BV343" s="175">
        <f t="shared" si="215"/>
        <v>319</v>
      </c>
      <c r="BW343" s="176">
        <f t="shared" si="216"/>
        <v>1995.4705882352941</v>
      </c>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c r="GG343" s="119"/>
      <c r="GH343" s="119"/>
      <c r="GI343" s="119"/>
      <c r="GJ343" s="119"/>
      <c r="GK343" s="119"/>
      <c r="GL343" s="119"/>
      <c r="GM343" s="119"/>
      <c r="GN343" s="119"/>
      <c r="GO343" s="119"/>
      <c r="GP343" s="119"/>
      <c r="GQ343" s="119"/>
      <c r="GR343" s="119"/>
      <c r="GS343" s="119"/>
      <c r="GT343" s="119"/>
      <c r="GU343" s="119"/>
      <c r="GV343" s="119"/>
      <c r="GW343" s="119"/>
      <c r="GX343" s="119"/>
      <c r="GY343" s="119"/>
      <c r="GZ343" s="119"/>
      <c r="HA343" s="119"/>
    </row>
    <row r="344" spans="1:209" ht="84.95" customHeight="1" x14ac:dyDescent="0.3">
      <c r="A344" s="214">
        <v>499</v>
      </c>
      <c r="B344" s="104" t="s">
        <v>1489</v>
      </c>
      <c r="C344" s="217" t="s">
        <v>907</v>
      </c>
      <c r="D344" s="206"/>
      <c r="E344" s="74"/>
      <c r="F344" s="75"/>
      <c r="G344" s="74"/>
      <c r="H344" s="76"/>
      <c r="I344" s="105"/>
      <c r="J344" s="118"/>
      <c r="K344" s="130"/>
      <c r="L344" s="80"/>
      <c r="M344" s="81">
        <f t="shared" si="217"/>
        <v>0</v>
      </c>
      <c r="N344" s="82"/>
      <c r="O344" s="83">
        <f t="shared" si="218"/>
        <v>0</v>
      </c>
      <c r="P344" s="83">
        <f t="shared" si="219"/>
        <v>0</v>
      </c>
      <c r="Q344" s="108"/>
      <c r="R344" s="80"/>
      <c r="S344" s="81">
        <f t="shared" si="220"/>
        <v>0</v>
      </c>
      <c r="T344" s="82"/>
      <c r="U344" s="83">
        <f t="shared" si="221"/>
        <v>0</v>
      </c>
      <c r="V344" s="83">
        <f t="shared" si="222"/>
        <v>0</v>
      </c>
      <c r="W344" s="109"/>
      <c r="X344" s="80"/>
      <c r="Y344" s="81">
        <f t="shared" si="223"/>
        <v>0</v>
      </c>
      <c r="Z344" s="82"/>
      <c r="AA344" s="83">
        <f t="shared" si="224"/>
        <v>0</v>
      </c>
      <c r="AB344" s="83">
        <f t="shared" si="225"/>
        <v>0</v>
      </c>
      <c r="AC344" s="109"/>
      <c r="AD344" s="85" t="e">
        <f t="shared" si="208"/>
        <v>#DIV/0!</v>
      </c>
      <c r="AE344" s="86"/>
      <c r="AF344" s="87"/>
      <c r="AG344" s="88"/>
      <c r="AH344" s="114"/>
      <c r="AI344" s="86"/>
      <c r="AJ344" s="87"/>
      <c r="AK344" s="88"/>
      <c r="AL344" s="114"/>
      <c r="AM344" s="86">
        <v>12184.873949579833</v>
      </c>
      <c r="AN344" s="87">
        <f t="shared" si="227"/>
        <v>2315.1260504201682</v>
      </c>
      <c r="AO344" s="90">
        <f t="shared" si="228"/>
        <v>14500</v>
      </c>
      <c r="AP344" s="91" t="s">
        <v>1026</v>
      </c>
      <c r="AQ344" s="113">
        <v>15117.64705882353</v>
      </c>
      <c r="AR344" s="111">
        <v>2872.3529411764707</v>
      </c>
      <c r="AS344" s="112">
        <v>17990</v>
      </c>
      <c r="AT344" s="91" t="s">
        <v>1027</v>
      </c>
      <c r="AU344" s="113">
        <v>23529.411764705885</v>
      </c>
      <c r="AV344" s="111">
        <v>4470.588235294118</v>
      </c>
      <c r="AW344" s="112">
        <v>28000</v>
      </c>
      <c r="AX344" s="197" t="s">
        <v>1028</v>
      </c>
      <c r="AZ344" s="92"/>
      <c r="BB344" s="99"/>
      <c r="BC344" s="93"/>
      <c r="BD344" s="93"/>
      <c r="BE344" s="93"/>
      <c r="BF344" s="93"/>
      <c r="BG344" s="93"/>
      <c r="BH344" s="93">
        <f t="shared" si="229"/>
        <v>12184.873949579833</v>
      </c>
      <c r="BI344" s="93">
        <f t="shared" si="230"/>
        <v>15117.64705882353</v>
      </c>
      <c r="BJ344" s="93">
        <f>+AU344</f>
        <v>23529.411764705885</v>
      </c>
      <c r="BK344" s="94">
        <f t="shared" si="209"/>
        <v>3</v>
      </c>
      <c r="BM344" s="95">
        <f t="shared" si="210"/>
        <v>16943.977591036415</v>
      </c>
      <c r="BN344" s="96">
        <f t="shared" si="211"/>
        <v>23529.411764705885</v>
      </c>
      <c r="BO344" s="248">
        <f t="shared" si="231"/>
        <v>13651.260504201682</v>
      </c>
      <c r="BP344" s="183">
        <f t="shared" si="212"/>
        <v>16304.423130989542</v>
      </c>
      <c r="BQ344" s="184">
        <f t="shared" si="213"/>
        <v>5888.6540881067185</v>
      </c>
      <c r="BR344" s="232">
        <f t="shared" si="214"/>
        <v>0.34753670184395741</v>
      </c>
      <c r="BS344" s="184"/>
      <c r="BT344" s="97"/>
      <c r="BU344" s="171">
        <f t="shared" si="226"/>
        <v>13651.260504201682</v>
      </c>
      <c r="BV344" s="175">
        <f t="shared" si="215"/>
        <v>2594</v>
      </c>
      <c r="BW344" s="176">
        <f t="shared" si="216"/>
        <v>16245.260504201682</v>
      </c>
    </row>
    <row r="345" spans="1:209" ht="84.95" customHeight="1" x14ac:dyDescent="0.3">
      <c r="A345" s="214">
        <v>500</v>
      </c>
      <c r="B345" s="104" t="s">
        <v>1029</v>
      </c>
      <c r="C345" s="217" t="s">
        <v>907</v>
      </c>
      <c r="D345" s="206"/>
      <c r="E345" s="74"/>
      <c r="F345" s="75"/>
      <c r="G345" s="74"/>
      <c r="H345" s="76"/>
      <c r="I345" s="105"/>
      <c r="J345" s="118"/>
      <c r="K345" s="130"/>
      <c r="L345" s="80"/>
      <c r="M345" s="81">
        <f t="shared" si="217"/>
        <v>0</v>
      </c>
      <c r="N345" s="82"/>
      <c r="O345" s="83">
        <f t="shared" si="218"/>
        <v>0</v>
      </c>
      <c r="P345" s="83">
        <f t="shared" si="219"/>
        <v>0</v>
      </c>
      <c r="Q345" s="108"/>
      <c r="R345" s="80"/>
      <c r="S345" s="81">
        <f t="shared" si="220"/>
        <v>0</v>
      </c>
      <c r="T345" s="82"/>
      <c r="U345" s="83">
        <f t="shared" si="221"/>
        <v>0</v>
      </c>
      <c r="V345" s="83">
        <f t="shared" si="222"/>
        <v>0</v>
      </c>
      <c r="W345" s="109"/>
      <c r="X345" s="80"/>
      <c r="Y345" s="81">
        <f t="shared" si="223"/>
        <v>0</v>
      </c>
      <c r="Z345" s="82"/>
      <c r="AA345" s="83">
        <f t="shared" si="224"/>
        <v>0</v>
      </c>
      <c r="AB345" s="83">
        <f t="shared" si="225"/>
        <v>0</v>
      </c>
      <c r="AC345" s="109"/>
      <c r="AD345" s="85" t="e">
        <f t="shared" si="208"/>
        <v>#DIV/0!</v>
      </c>
      <c r="AE345" s="86"/>
      <c r="AF345" s="87"/>
      <c r="AG345" s="88"/>
      <c r="AH345" s="114"/>
      <c r="AI345" s="86"/>
      <c r="AJ345" s="87"/>
      <c r="AK345" s="88"/>
      <c r="AL345" s="114"/>
      <c r="AM345" s="86">
        <v>7731.09243697479</v>
      </c>
      <c r="AN345" s="87">
        <f t="shared" si="227"/>
        <v>1468.90756302521</v>
      </c>
      <c r="AO345" s="90">
        <f t="shared" si="228"/>
        <v>9200</v>
      </c>
      <c r="AP345" s="91" t="s">
        <v>1030</v>
      </c>
      <c r="AQ345" s="113">
        <v>13865.546218487396</v>
      </c>
      <c r="AR345" s="111">
        <v>2634.4537815126055</v>
      </c>
      <c r="AS345" s="112">
        <v>16500</v>
      </c>
      <c r="AT345" s="91" t="s">
        <v>1031</v>
      </c>
      <c r="AU345" s="86"/>
      <c r="AV345" s="87"/>
      <c r="AW345" s="90"/>
      <c r="AX345" s="197"/>
      <c r="AZ345" s="92"/>
      <c r="BB345" s="99"/>
      <c r="BC345" s="93"/>
      <c r="BD345" s="93"/>
      <c r="BE345" s="93"/>
      <c r="BF345" s="93"/>
      <c r="BG345" s="93"/>
      <c r="BH345" s="93">
        <f t="shared" si="229"/>
        <v>7731.09243697479</v>
      </c>
      <c r="BI345" s="93">
        <f t="shared" si="230"/>
        <v>13865.546218487396</v>
      </c>
      <c r="BJ345" s="93"/>
      <c r="BK345" s="94">
        <f t="shared" si="209"/>
        <v>2</v>
      </c>
      <c r="BM345" s="95">
        <f t="shared" si="210"/>
        <v>10798.319327731093</v>
      </c>
      <c r="BN345" s="96">
        <f t="shared" si="211"/>
        <v>13865.546218487396</v>
      </c>
      <c r="BO345" s="248">
        <f t="shared" si="231"/>
        <v>7731.09243697479</v>
      </c>
      <c r="BP345" s="183">
        <f t="shared" si="212"/>
        <v>10353.541399167356</v>
      </c>
      <c r="BQ345" s="184">
        <f t="shared" si="213"/>
        <v>4337.7138677830226</v>
      </c>
      <c r="BR345" s="232">
        <f t="shared" si="214"/>
        <v>0.40170268503204642</v>
      </c>
      <c r="BS345" s="184"/>
      <c r="BT345" s="97"/>
      <c r="BU345" s="171">
        <f t="shared" si="226"/>
        <v>7731.09243697479</v>
      </c>
      <c r="BV345" s="175">
        <f t="shared" si="215"/>
        <v>1469</v>
      </c>
      <c r="BW345" s="176">
        <f t="shared" si="216"/>
        <v>9200.09243697479</v>
      </c>
    </row>
    <row r="346" spans="1:209" ht="84.95" customHeight="1" x14ac:dyDescent="0.3">
      <c r="A346" s="214">
        <v>502</v>
      </c>
      <c r="B346" s="104" t="s">
        <v>1034</v>
      </c>
      <c r="C346" s="217" t="s">
        <v>907</v>
      </c>
      <c r="D346" s="206"/>
      <c r="E346" s="74"/>
      <c r="F346" s="75"/>
      <c r="G346" s="74"/>
      <c r="H346" s="76"/>
      <c r="I346" s="105"/>
      <c r="J346" s="118"/>
      <c r="K346" s="130"/>
      <c r="L346" s="80"/>
      <c r="M346" s="81">
        <f t="shared" si="217"/>
        <v>0</v>
      </c>
      <c r="N346" s="82"/>
      <c r="O346" s="83">
        <f t="shared" si="218"/>
        <v>0</v>
      </c>
      <c r="P346" s="83">
        <f t="shared" si="219"/>
        <v>0</v>
      </c>
      <c r="Q346" s="108"/>
      <c r="R346" s="80"/>
      <c r="S346" s="81">
        <f t="shared" si="220"/>
        <v>0</v>
      </c>
      <c r="T346" s="82"/>
      <c r="U346" s="83">
        <f t="shared" si="221"/>
        <v>0</v>
      </c>
      <c r="V346" s="83">
        <f t="shared" si="222"/>
        <v>0</v>
      </c>
      <c r="W346" s="109"/>
      <c r="X346" s="80"/>
      <c r="Y346" s="81">
        <f t="shared" si="223"/>
        <v>0</v>
      </c>
      <c r="Z346" s="82"/>
      <c r="AA346" s="83">
        <f t="shared" si="224"/>
        <v>0</v>
      </c>
      <c r="AB346" s="83">
        <f t="shared" si="225"/>
        <v>0</v>
      </c>
      <c r="AC346" s="109"/>
      <c r="AD346" s="85" t="e">
        <f t="shared" si="208"/>
        <v>#DIV/0!</v>
      </c>
      <c r="AE346" s="86"/>
      <c r="AF346" s="87"/>
      <c r="AG346" s="88"/>
      <c r="AH346" s="114"/>
      <c r="AI346" s="86"/>
      <c r="AJ346" s="87"/>
      <c r="AK346" s="88"/>
      <c r="AL346" s="114"/>
      <c r="AM346" s="86">
        <v>3613.4453781512607</v>
      </c>
      <c r="AN346" s="87">
        <f t="shared" si="227"/>
        <v>686.55462184873954</v>
      </c>
      <c r="AO346" s="90">
        <f t="shared" si="228"/>
        <v>4300</v>
      </c>
      <c r="AP346" s="91" t="s">
        <v>1035</v>
      </c>
      <c r="AQ346" s="113">
        <v>3613.4453781512607</v>
      </c>
      <c r="AR346" s="111">
        <v>686.55462184873954</v>
      </c>
      <c r="AS346" s="112">
        <v>4300</v>
      </c>
      <c r="AT346" s="91" t="s">
        <v>1036</v>
      </c>
      <c r="AU346" s="86"/>
      <c r="AV346" s="87"/>
      <c r="AW346" s="90"/>
      <c r="AX346" s="197"/>
      <c r="AZ346" s="92"/>
      <c r="BB346" s="99"/>
      <c r="BC346" s="93"/>
      <c r="BD346" s="93"/>
      <c r="BE346" s="93"/>
      <c r="BF346" s="93"/>
      <c r="BG346" s="93"/>
      <c r="BH346" s="93">
        <f t="shared" si="229"/>
        <v>3613.4453781512607</v>
      </c>
      <c r="BI346" s="93">
        <f t="shared" si="230"/>
        <v>3613.4453781512607</v>
      </c>
      <c r="BJ346" s="93"/>
      <c r="BK346" s="94">
        <f t="shared" si="209"/>
        <v>2</v>
      </c>
      <c r="BM346" s="95">
        <f t="shared" si="210"/>
        <v>3613.4453781512607</v>
      </c>
      <c r="BN346" s="96">
        <f t="shared" si="211"/>
        <v>3613.4453781512607</v>
      </c>
      <c r="BO346" s="248">
        <f t="shared" si="231"/>
        <v>3613.4453781512607</v>
      </c>
      <c r="BP346" s="183">
        <f t="shared" si="212"/>
        <v>3613.4453781512607</v>
      </c>
      <c r="BQ346" s="184">
        <f t="shared" si="213"/>
        <v>0</v>
      </c>
      <c r="BR346" s="232">
        <f t="shared" si="214"/>
        <v>0</v>
      </c>
      <c r="BS346" s="184"/>
      <c r="BT346" s="97"/>
      <c r="BU346" s="171">
        <f t="shared" si="226"/>
        <v>3613.4453781512607</v>
      </c>
      <c r="BV346" s="175">
        <f t="shared" si="215"/>
        <v>687</v>
      </c>
      <c r="BW346" s="176">
        <f t="shared" si="216"/>
        <v>4300.4453781512602</v>
      </c>
    </row>
    <row r="347" spans="1:209" ht="84.95" customHeight="1" x14ac:dyDescent="0.3">
      <c r="A347" s="214">
        <v>503</v>
      </c>
      <c r="B347" s="104" t="s">
        <v>1037</v>
      </c>
      <c r="C347" s="217" t="s">
        <v>907</v>
      </c>
      <c r="D347" s="206"/>
      <c r="E347" s="74"/>
      <c r="F347" s="75"/>
      <c r="G347" s="74"/>
      <c r="H347" s="76"/>
      <c r="I347" s="105"/>
      <c r="J347" s="118"/>
      <c r="K347" s="130"/>
      <c r="L347" s="80"/>
      <c r="M347" s="81">
        <f t="shared" si="217"/>
        <v>0</v>
      </c>
      <c r="N347" s="82"/>
      <c r="O347" s="83">
        <f t="shared" si="218"/>
        <v>0</v>
      </c>
      <c r="P347" s="83">
        <f t="shared" si="219"/>
        <v>0</v>
      </c>
      <c r="Q347" s="108"/>
      <c r="R347" s="80"/>
      <c r="S347" s="81">
        <f t="shared" si="220"/>
        <v>0</v>
      </c>
      <c r="T347" s="82"/>
      <c r="U347" s="83">
        <f t="shared" si="221"/>
        <v>0</v>
      </c>
      <c r="V347" s="83">
        <f t="shared" si="222"/>
        <v>0</v>
      </c>
      <c r="W347" s="109"/>
      <c r="X347" s="80"/>
      <c r="Y347" s="81">
        <f t="shared" si="223"/>
        <v>0</v>
      </c>
      <c r="Z347" s="82"/>
      <c r="AA347" s="83">
        <f t="shared" si="224"/>
        <v>0</v>
      </c>
      <c r="AB347" s="83">
        <f t="shared" si="225"/>
        <v>0</v>
      </c>
      <c r="AC347" s="109"/>
      <c r="AD347" s="85" t="e">
        <f t="shared" si="208"/>
        <v>#DIV/0!</v>
      </c>
      <c r="AE347" s="86"/>
      <c r="AF347" s="87"/>
      <c r="AG347" s="88"/>
      <c r="AH347" s="114"/>
      <c r="AI347" s="86"/>
      <c r="AJ347" s="87"/>
      <c r="AK347" s="88"/>
      <c r="AL347" s="114"/>
      <c r="AM347" s="86">
        <v>37512.60504201681</v>
      </c>
      <c r="AN347" s="87">
        <f t="shared" si="227"/>
        <v>7127.3949579831942</v>
      </c>
      <c r="AO347" s="90">
        <f t="shared" si="228"/>
        <v>44640.000000000007</v>
      </c>
      <c r="AP347" s="91" t="s">
        <v>1038</v>
      </c>
      <c r="AQ347" s="113">
        <v>10756.302521008403</v>
      </c>
      <c r="AR347" s="111">
        <v>2043.6974789915967</v>
      </c>
      <c r="AS347" s="112">
        <v>12800</v>
      </c>
      <c r="AT347" s="91" t="s">
        <v>1039</v>
      </c>
      <c r="AU347" s="113">
        <v>7076.4705882352946</v>
      </c>
      <c r="AV347" s="111">
        <v>1344.5294117647061</v>
      </c>
      <c r="AW347" s="112">
        <v>8421</v>
      </c>
      <c r="AX347" s="197" t="s">
        <v>1040</v>
      </c>
      <c r="AZ347" s="92"/>
      <c r="BB347" s="99"/>
      <c r="BC347" s="93"/>
      <c r="BD347" s="93"/>
      <c r="BE347" s="93"/>
      <c r="BF347" s="93"/>
      <c r="BG347" s="93"/>
      <c r="BH347" s="93">
        <f t="shared" si="229"/>
        <v>37512.60504201681</v>
      </c>
      <c r="BI347" s="93">
        <f t="shared" si="230"/>
        <v>10756.302521008403</v>
      </c>
      <c r="BJ347" s="93">
        <f>+AU347</f>
        <v>7076.4705882352946</v>
      </c>
      <c r="BK347" s="94">
        <f t="shared" si="209"/>
        <v>3</v>
      </c>
      <c r="BM347" s="95">
        <f t="shared" si="210"/>
        <v>18448.459383753503</v>
      </c>
      <c r="BN347" s="96">
        <f t="shared" si="211"/>
        <v>37512.60504201681</v>
      </c>
      <c r="BO347" s="248">
        <f t="shared" si="231"/>
        <v>8916.3865546218476</v>
      </c>
      <c r="BP347" s="183">
        <f t="shared" si="212"/>
        <v>14186.839199242335</v>
      </c>
      <c r="BQ347" s="184">
        <f t="shared" si="213"/>
        <v>16612.240307164291</v>
      </c>
      <c r="BR347" s="232">
        <f t="shared" si="214"/>
        <v>0.90046761963189925</v>
      </c>
      <c r="BS347" s="184"/>
      <c r="BT347" s="97"/>
      <c r="BU347" s="171">
        <f t="shared" si="226"/>
        <v>8916.3865546218476</v>
      </c>
      <c r="BV347" s="175">
        <f t="shared" si="215"/>
        <v>1694</v>
      </c>
      <c r="BW347" s="176">
        <f t="shared" si="216"/>
        <v>10610.386554621848</v>
      </c>
    </row>
    <row r="348" spans="1:209" ht="84.95" customHeight="1" x14ac:dyDescent="0.3">
      <c r="A348" s="214">
        <v>504</v>
      </c>
      <c r="B348" s="104" t="s">
        <v>1041</v>
      </c>
      <c r="C348" s="217" t="s">
        <v>907</v>
      </c>
      <c r="D348" s="206">
        <v>170205</v>
      </c>
      <c r="E348" s="74">
        <f t="shared" ref="E348:E361" si="232">+D348*0.0562</f>
        <v>9565.5210000000006</v>
      </c>
      <c r="F348" s="75">
        <f t="shared" ref="F348:F361" si="233">+E348+D348</f>
        <v>179770.52100000001</v>
      </c>
      <c r="G348" s="74">
        <f t="shared" ref="G348:G361" si="234">+F348*0.19</f>
        <v>34156.398990000002</v>
      </c>
      <c r="H348" s="76">
        <f t="shared" ref="H348:H361" si="235">+G348+F348</f>
        <v>213926.91999000002</v>
      </c>
      <c r="I348" s="105"/>
      <c r="J348" s="118"/>
      <c r="K348" s="130"/>
      <c r="L348" s="80"/>
      <c r="M348" s="81">
        <f t="shared" si="217"/>
        <v>0</v>
      </c>
      <c r="N348" s="82"/>
      <c r="O348" s="83">
        <f t="shared" si="218"/>
        <v>0</v>
      </c>
      <c r="P348" s="83">
        <f t="shared" si="219"/>
        <v>0</v>
      </c>
      <c r="Q348" s="108"/>
      <c r="R348" s="80"/>
      <c r="S348" s="81">
        <f t="shared" si="220"/>
        <v>0</v>
      </c>
      <c r="T348" s="82"/>
      <c r="U348" s="83">
        <f t="shared" si="221"/>
        <v>0</v>
      </c>
      <c r="V348" s="83">
        <f t="shared" si="222"/>
        <v>0</v>
      </c>
      <c r="W348" s="109"/>
      <c r="X348" s="80"/>
      <c r="Y348" s="81">
        <f t="shared" si="223"/>
        <v>0</v>
      </c>
      <c r="Z348" s="82"/>
      <c r="AA348" s="83">
        <f t="shared" si="224"/>
        <v>0</v>
      </c>
      <c r="AB348" s="83">
        <f t="shared" si="225"/>
        <v>0</v>
      </c>
      <c r="AC348" s="109"/>
      <c r="AD348" s="85" t="e">
        <f t="shared" si="208"/>
        <v>#DIV/0!</v>
      </c>
      <c r="AE348" s="86"/>
      <c r="AF348" s="87"/>
      <c r="AG348" s="88"/>
      <c r="AH348" s="114"/>
      <c r="AI348" s="86"/>
      <c r="AJ348" s="87"/>
      <c r="AK348" s="88"/>
      <c r="AL348" s="114"/>
      <c r="AM348" s="86"/>
      <c r="AN348" s="87"/>
      <c r="AO348" s="90"/>
      <c r="AP348" s="91"/>
      <c r="AQ348" s="86"/>
      <c r="AR348" s="87"/>
      <c r="AS348" s="90"/>
      <c r="AT348" s="91"/>
      <c r="AU348" s="86"/>
      <c r="AV348" s="87"/>
      <c r="AW348" s="90"/>
      <c r="AX348" s="197"/>
      <c r="AZ348" s="92"/>
      <c r="BB348" s="99">
        <f t="shared" ref="BB348:BB361" si="236">+F348*1.09</f>
        <v>195949.86789000002</v>
      </c>
      <c r="BC348" s="93"/>
      <c r="BD348" s="93"/>
      <c r="BE348" s="93"/>
      <c r="BF348" s="93"/>
      <c r="BG348" s="93"/>
      <c r="BH348" s="93"/>
      <c r="BI348" s="93"/>
      <c r="BJ348" s="93"/>
      <c r="BK348" s="94">
        <f t="shared" si="209"/>
        <v>1</v>
      </c>
      <c r="BM348" s="95">
        <f t="shared" si="210"/>
        <v>195949.86789000002</v>
      </c>
      <c r="BN348" s="96">
        <f t="shared" si="211"/>
        <v>195949.86789000002</v>
      </c>
      <c r="BO348" s="248">
        <f t="shared" ref="BO348:BO361" si="237">+BM348</f>
        <v>195949.86789000002</v>
      </c>
      <c r="BP348" s="183">
        <f t="shared" si="212"/>
        <v>195949.86789000002</v>
      </c>
      <c r="BQ348" s="184">
        <f t="shared" si="213"/>
        <v>0</v>
      </c>
      <c r="BR348" s="232">
        <f t="shared" si="214"/>
        <v>0</v>
      </c>
      <c r="BS348" s="184"/>
      <c r="BT348" s="97"/>
      <c r="BU348" s="171">
        <f t="shared" si="226"/>
        <v>195949.86789000002</v>
      </c>
      <c r="BV348" s="175">
        <f t="shared" si="215"/>
        <v>37230</v>
      </c>
      <c r="BW348" s="176">
        <f t="shared" si="216"/>
        <v>233179.86789000002</v>
      </c>
    </row>
    <row r="349" spans="1:209" ht="84.95" customHeight="1" x14ac:dyDescent="0.3">
      <c r="A349" s="214">
        <v>505</v>
      </c>
      <c r="B349" s="104" t="s">
        <v>1042</v>
      </c>
      <c r="C349" s="217" t="s">
        <v>907</v>
      </c>
      <c r="D349" s="206">
        <v>510605</v>
      </c>
      <c r="E349" s="74">
        <f t="shared" si="232"/>
        <v>28696.001</v>
      </c>
      <c r="F349" s="75">
        <f t="shared" si="233"/>
        <v>539301.00100000005</v>
      </c>
      <c r="G349" s="74">
        <f t="shared" si="234"/>
        <v>102467.19019000001</v>
      </c>
      <c r="H349" s="76">
        <f t="shared" si="235"/>
        <v>641768.19119000004</v>
      </c>
      <c r="I349" s="105"/>
      <c r="J349" s="118"/>
      <c r="K349" s="130"/>
      <c r="L349" s="80"/>
      <c r="M349" s="81">
        <f t="shared" si="217"/>
        <v>0</v>
      </c>
      <c r="N349" s="82"/>
      <c r="O349" s="83">
        <f t="shared" si="218"/>
        <v>0</v>
      </c>
      <c r="P349" s="83">
        <f t="shared" si="219"/>
        <v>0</v>
      </c>
      <c r="Q349" s="108"/>
      <c r="R349" s="80"/>
      <c r="S349" s="81">
        <f t="shared" si="220"/>
        <v>0</v>
      </c>
      <c r="T349" s="82"/>
      <c r="U349" s="83">
        <f t="shared" si="221"/>
        <v>0</v>
      </c>
      <c r="V349" s="83">
        <f t="shared" si="222"/>
        <v>0</v>
      </c>
      <c r="W349" s="109"/>
      <c r="X349" s="80"/>
      <c r="Y349" s="81">
        <f t="shared" si="223"/>
        <v>0</v>
      </c>
      <c r="Z349" s="82"/>
      <c r="AA349" s="83">
        <f t="shared" si="224"/>
        <v>0</v>
      </c>
      <c r="AB349" s="83">
        <f t="shared" si="225"/>
        <v>0</v>
      </c>
      <c r="AC349" s="109"/>
      <c r="AD349" s="85" t="e">
        <f t="shared" si="208"/>
        <v>#DIV/0!</v>
      </c>
      <c r="AE349" s="86"/>
      <c r="AF349" s="87"/>
      <c r="AG349" s="88"/>
      <c r="AH349" s="114"/>
      <c r="AI349" s="86"/>
      <c r="AJ349" s="87"/>
      <c r="AK349" s="88"/>
      <c r="AL349" s="114"/>
      <c r="AM349" s="86"/>
      <c r="AN349" s="87"/>
      <c r="AO349" s="90"/>
      <c r="AP349" s="91"/>
      <c r="AQ349" s="86"/>
      <c r="AR349" s="87"/>
      <c r="AS349" s="90"/>
      <c r="AT349" s="91"/>
      <c r="AU349" s="86"/>
      <c r="AV349" s="87"/>
      <c r="AW349" s="90"/>
      <c r="AX349" s="197"/>
      <c r="AZ349" s="92"/>
      <c r="BB349" s="99">
        <f t="shared" si="236"/>
        <v>587838.09109000012</v>
      </c>
      <c r="BC349" s="93"/>
      <c r="BD349" s="93"/>
      <c r="BE349" s="93"/>
      <c r="BF349" s="93"/>
      <c r="BG349" s="93"/>
      <c r="BH349" s="93"/>
      <c r="BI349" s="93"/>
      <c r="BJ349" s="93"/>
      <c r="BK349" s="94">
        <f t="shared" si="209"/>
        <v>1</v>
      </c>
      <c r="BM349" s="95">
        <f t="shared" si="210"/>
        <v>587838.09109000012</v>
      </c>
      <c r="BN349" s="96">
        <f t="shared" si="211"/>
        <v>587838.09109000012</v>
      </c>
      <c r="BO349" s="248">
        <f t="shared" si="237"/>
        <v>587838.09109000012</v>
      </c>
      <c r="BP349" s="183">
        <f t="shared" si="212"/>
        <v>587838.09109000012</v>
      </c>
      <c r="BQ349" s="184">
        <f t="shared" si="213"/>
        <v>0</v>
      </c>
      <c r="BR349" s="232">
        <f t="shared" si="214"/>
        <v>0</v>
      </c>
      <c r="BS349" s="184"/>
      <c r="BT349" s="97"/>
      <c r="BU349" s="171">
        <f t="shared" si="226"/>
        <v>587838.09109000012</v>
      </c>
      <c r="BV349" s="175">
        <f t="shared" si="215"/>
        <v>111689</v>
      </c>
      <c r="BW349" s="176">
        <f t="shared" si="216"/>
        <v>699527.09109000012</v>
      </c>
    </row>
    <row r="350" spans="1:209" ht="84.95" customHeight="1" x14ac:dyDescent="0.3">
      <c r="A350" s="214">
        <v>506</v>
      </c>
      <c r="B350" s="104" t="s">
        <v>1490</v>
      </c>
      <c r="C350" s="217" t="s">
        <v>907</v>
      </c>
      <c r="D350" s="206">
        <v>184389</v>
      </c>
      <c r="E350" s="74">
        <f t="shared" si="232"/>
        <v>10362.6618</v>
      </c>
      <c r="F350" s="75">
        <f t="shared" si="233"/>
        <v>194751.6618</v>
      </c>
      <c r="G350" s="74">
        <f t="shared" si="234"/>
        <v>37002.815741999999</v>
      </c>
      <c r="H350" s="76">
        <f t="shared" si="235"/>
        <v>231754.47754200001</v>
      </c>
      <c r="I350" s="105"/>
      <c r="J350" s="118"/>
      <c r="K350" s="130"/>
      <c r="L350" s="80"/>
      <c r="M350" s="81">
        <f t="shared" si="217"/>
        <v>0</v>
      </c>
      <c r="N350" s="82"/>
      <c r="O350" s="83">
        <f t="shared" si="218"/>
        <v>0</v>
      </c>
      <c r="P350" s="83">
        <f t="shared" si="219"/>
        <v>0</v>
      </c>
      <c r="Q350" s="108"/>
      <c r="R350" s="80"/>
      <c r="S350" s="81">
        <f t="shared" si="220"/>
        <v>0</v>
      </c>
      <c r="T350" s="82"/>
      <c r="U350" s="83">
        <f t="shared" si="221"/>
        <v>0</v>
      </c>
      <c r="V350" s="83">
        <f t="shared" si="222"/>
        <v>0</v>
      </c>
      <c r="W350" s="109"/>
      <c r="X350" s="80"/>
      <c r="Y350" s="81">
        <f t="shared" si="223"/>
        <v>0</v>
      </c>
      <c r="Z350" s="82"/>
      <c r="AA350" s="83">
        <f t="shared" si="224"/>
        <v>0</v>
      </c>
      <c r="AB350" s="83">
        <f t="shared" si="225"/>
        <v>0</v>
      </c>
      <c r="AC350" s="109"/>
      <c r="AD350" s="85" t="e">
        <f t="shared" si="208"/>
        <v>#DIV/0!</v>
      </c>
      <c r="AE350" s="86"/>
      <c r="AF350" s="87"/>
      <c r="AG350" s="88"/>
      <c r="AH350" s="114"/>
      <c r="AI350" s="86"/>
      <c r="AJ350" s="87"/>
      <c r="AK350" s="88"/>
      <c r="AL350" s="114"/>
      <c r="AM350" s="86"/>
      <c r="AN350" s="87"/>
      <c r="AO350" s="90"/>
      <c r="AP350" s="91"/>
      <c r="AQ350" s="86"/>
      <c r="AR350" s="87"/>
      <c r="AS350" s="90"/>
      <c r="AT350" s="91"/>
      <c r="AU350" s="86"/>
      <c r="AV350" s="87"/>
      <c r="AW350" s="90"/>
      <c r="AX350" s="197"/>
      <c r="AZ350" s="92"/>
      <c r="BB350" s="99">
        <f t="shared" si="236"/>
        <v>212279.31136200001</v>
      </c>
      <c r="BC350" s="93"/>
      <c r="BD350" s="93"/>
      <c r="BE350" s="93"/>
      <c r="BF350" s="93"/>
      <c r="BG350" s="93"/>
      <c r="BH350" s="93"/>
      <c r="BI350" s="93"/>
      <c r="BJ350" s="93"/>
      <c r="BK350" s="94">
        <f t="shared" si="209"/>
        <v>1</v>
      </c>
      <c r="BM350" s="95">
        <f t="shared" si="210"/>
        <v>212279.31136200001</v>
      </c>
      <c r="BN350" s="96">
        <f t="shared" si="211"/>
        <v>212279.31136200001</v>
      </c>
      <c r="BO350" s="248">
        <f t="shared" si="237"/>
        <v>212279.31136200001</v>
      </c>
      <c r="BP350" s="183">
        <f t="shared" si="212"/>
        <v>212279.31136200001</v>
      </c>
      <c r="BQ350" s="184">
        <f t="shared" si="213"/>
        <v>0</v>
      </c>
      <c r="BR350" s="232">
        <f t="shared" si="214"/>
        <v>0</v>
      </c>
      <c r="BS350" s="184"/>
      <c r="BT350" s="97"/>
      <c r="BU350" s="171">
        <f t="shared" si="226"/>
        <v>212279.31136200001</v>
      </c>
      <c r="BV350" s="175">
        <f t="shared" si="215"/>
        <v>40333</v>
      </c>
      <c r="BW350" s="176">
        <f t="shared" si="216"/>
        <v>252612.31136200001</v>
      </c>
    </row>
    <row r="351" spans="1:209" ht="84.95" customHeight="1" x14ac:dyDescent="0.3">
      <c r="A351" s="214">
        <v>507</v>
      </c>
      <c r="B351" s="104" t="s">
        <v>1043</v>
      </c>
      <c r="C351" s="217" t="s">
        <v>907</v>
      </c>
      <c r="D351" s="206">
        <v>103731</v>
      </c>
      <c r="E351" s="74">
        <f t="shared" si="232"/>
        <v>5829.6822000000002</v>
      </c>
      <c r="F351" s="75">
        <f t="shared" si="233"/>
        <v>109560.6822</v>
      </c>
      <c r="G351" s="74">
        <f t="shared" si="234"/>
        <v>20816.529618</v>
      </c>
      <c r="H351" s="76">
        <f t="shared" si="235"/>
        <v>130377.211818</v>
      </c>
      <c r="I351" s="105"/>
      <c r="J351" s="118"/>
      <c r="K351" s="130"/>
      <c r="L351" s="80"/>
      <c r="M351" s="81">
        <f t="shared" si="217"/>
        <v>0</v>
      </c>
      <c r="N351" s="82"/>
      <c r="O351" s="83">
        <f t="shared" si="218"/>
        <v>0</v>
      </c>
      <c r="P351" s="83">
        <f t="shared" si="219"/>
        <v>0</v>
      </c>
      <c r="Q351" s="108"/>
      <c r="R351" s="80"/>
      <c r="S351" s="81">
        <f t="shared" si="220"/>
        <v>0</v>
      </c>
      <c r="T351" s="82"/>
      <c r="U351" s="83">
        <f t="shared" si="221"/>
        <v>0</v>
      </c>
      <c r="V351" s="83">
        <f t="shared" si="222"/>
        <v>0</v>
      </c>
      <c r="W351" s="109"/>
      <c r="X351" s="80"/>
      <c r="Y351" s="81">
        <f t="shared" si="223"/>
        <v>0</v>
      </c>
      <c r="Z351" s="82"/>
      <c r="AA351" s="83">
        <f t="shared" si="224"/>
        <v>0</v>
      </c>
      <c r="AB351" s="83">
        <f t="shared" si="225"/>
        <v>0</v>
      </c>
      <c r="AC351" s="109"/>
      <c r="AD351" s="85" t="e">
        <f t="shared" si="208"/>
        <v>#DIV/0!</v>
      </c>
      <c r="AE351" s="86"/>
      <c r="AF351" s="87"/>
      <c r="AG351" s="88"/>
      <c r="AH351" s="114"/>
      <c r="AI351" s="86"/>
      <c r="AJ351" s="87"/>
      <c r="AK351" s="88"/>
      <c r="AL351" s="114"/>
      <c r="AM351" s="86"/>
      <c r="AN351" s="87"/>
      <c r="AO351" s="90"/>
      <c r="AP351" s="91"/>
      <c r="AQ351" s="86"/>
      <c r="AR351" s="87"/>
      <c r="AS351" s="90"/>
      <c r="AT351" s="91"/>
      <c r="AU351" s="86"/>
      <c r="AV351" s="87"/>
      <c r="AW351" s="90"/>
      <c r="AX351" s="197"/>
      <c r="AZ351" s="92"/>
      <c r="BB351" s="99">
        <f t="shared" si="236"/>
        <v>119421.14359800001</v>
      </c>
      <c r="BC351" s="93"/>
      <c r="BD351" s="93"/>
      <c r="BE351" s="93"/>
      <c r="BF351" s="93"/>
      <c r="BG351" s="93"/>
      <c r="BH351" s="93"/>
      <c r="BI351" s="93"/>
      <c r="BJ351" s="93"/>
      <c r="BK351" s="94">
        <f t="shared" si="209"/>
        <v>1</v>
      </c>
      <c r="BM351" s="95">
        <f t="shared" si="210"/>
        <v>119421.14359800001</v>
      </c>
      <c r="BN351" s="96">
        <f t="shared" si="211"/>
        <v>119421.14359800001</v>
      </c>
      <c r="BO351" s="248">
        <f t="shared" si="237"/>
        <v>119421.14359800001</v>
      </c>
      <c r="BP351" s="183">
        <f t="shared" si="212"/>
        <v>119421.14359800001</v>
      </c>
      <c r="BQ351" s="184">
        <f t="shared" si="213"/>
        <v>0</v>
      </c>
      <c r="BR351" s="232">
        <f t="shared" si="214"/>
        <v>0</v>
      </c>
      <c r="BS351" s="184"/>
      <c r="BT351" s="97"/>
      <c r="BU351" s="171">
        <f t="shared" si="226"/>
        <v>119421.14359800001</v>
      </c>
      <c r="BV351" s="175">
        <f t="shared" si="215"/>
        <v>22690</v>
      </c>
      <c r="BW351" s="176">
        <f t="shared" si="216"/>
        <v>142111.143598</v>
      </c>
    </row>
    <row r="352" spans="1:209" ht="84.95" customHeight="1" x14ac:dyDescent="0.3">
      <c r="A352" s="214">
        <v>508</v>
      </c>
      <c r="B352" s="104" t="s">
        <v>1044</v>
      </c>
      <c r="C352" s="217" t="s">
        <v>907</v>
      </c>
      <c r="D352" s="206">
        <v>51062</v>
      </c>
      <c r="E352" s="74">
        <f t="shared" si="232"/>
        <v>2869.6844000000001</v>
      </c>
      <c r="F352" s="75">
        <f t="shared" si="233"/>
        <v>53931.684399999998</v>
      </c>
      <c r="G352" s="74">
        <f t="shared" si="234"/>
        <v>10247.020036</v>
      </c>
      <c r="H352" s="76">
        <f t="shared" si="235"/>
        <v>64178.704436</v>
      </c>
      <c r="I352" s="105"/>
      <c r="J352" s="118"/>
      <c r="K352" s="130"/>
      <c r="L352" s="80"/>
      <c r="M352" s="81">
        <f t="shared" si="217"/>
        <v>0</v>
      </c>
      <c r="N352" s="82"/>
      <c r="O352" s="83">
        <f t="shared" si="218"/>
        <v>0</v>
      </c>
      <c r="P352" s="83">
        <f t="shared" si="219"/>
        <v>0</v>
      </c>
      <c r="Q352" s="108"/>
      <c r="R352" s="80"/>
      <c r="S352" s="81">
        <f t="shared" si="220"/>
        <v>0</v>
      </c>
      <c r="T352" s="82"/>
      <c r="U352" s="83">
        <f t="shared" si="221"/>
        <v>0</v>
      </c>
      <c r="V352" s="83">
        <f t="shared" si="222"/>
        <v>0</v>
      </c>
      <c r="W352" s="109"/>
      <c r="X352" s="80"/>
      <c r="Y352" s="81">
        <f t="shared" si="223"/>
        <v>0</v>
      </c>
      <c r="Z352" s="82"/>
      <c r="AA352" s="83">
        <f t="shared" si="224"/>
        <v>0</v>
      </c>
      <c r="AB352" s="83">
        <f t="shared" si="225"/>
        <v>0</v>
      </c>
      <c r="AC352" s="109"/>
      <c r="AD352" s="85" t="e">
        <f t="shared" si="208"/>
        <v>#DIV/0!</v>
      </c>
      <c r="AE352" s="86"/>
      <c r="AF352" s="87"/>
      <c r="AG352" s="88"/>
      <c r="AH352" s="114"/>
      <c r="AI352" s="86"/>
      <c r="AJ352" s="87"/>
      <c r="AK352" s="88"/>
      <c r="AL352" s="114"/>
      <c r="AM352" s="86"/>
      <c r="AN352" s="87"/>
      <c r="AO352" s="90"/>
      <c r="AP352" s="91"/>
      <c r="AQ352" s="86"/>
      <c r="AR352" s="87"/>
      <c r="AS352" s="90"/>
      <c r="AT352" s="91"/>
      <c r="AU352" s="86"/>
      <c r="AV352" s="87"/>
      <c r="AW352" s="90"/>
      <c r="AX352" s="197"/>
      <c r="AZ352" s="92"/>
      <c r="BB352" s="99">
        <f t="shared" si="236"/>
        <v>58785.535996000006</v>
      </c>
      <c r="BC352" s="93"/>
      <c r="BD352" s="93"/>
      <c r="BE352" s="93"/>
      <c r="BF352" s="93"/>
      <c r="BG352" s="93"/>
      <c r="BH352" s="93"/>
      <c r="BI352" s="93"/>
      <c r="BJ352" s="93"/>
      <c r="BK352" s="94">
        <f t="shared" si="209"/>
        <v>1</v>
      </c>
      <c r="BM352" s="95">
        <f t="shared" si="210"/>
        <v>58785.535996000006</v>
      </c>
      <c r="BN352" s="96">
        <f t="shared" si="211"/>
        <v>58785.535996000006</v>
      </c>
      <c r="BO352" s="248">
        <f t="shared" si="237"/>
        <v>58785.535996000006</v>
      </c>
      <c r="BP352" s="183">
        <f t="shared" si="212"/>
        <v>58785.535996000006</v>
      </c>
      <c r="BQ352" s="184">
        <f t="shared" si="213"/>
        <v>0</v>
      </c>
      <c r="BR352" s="232">
        <f t="shared" si="214"/>
        <v>0</v>
      </c>
      <c r="BS352" s="184"/>
      <c r="BT352" s="97"/>
      <c r="BU352" s="171">
        <f t="shared" si="226"/>
        <v>58785.535996000006</v>
      </c>
      <c r="BV352" s="175">
        <f t="shared" si="215"/>
        <v>11169</v>
      </c>
      <c r="BW352" s="176">
        <f t="shared" si="216"/>
        <v>69954.535996000006</v>
      </c>
    </row>
    <row r="353" spans="1:209" s="120" customFormat="1" ht="84.95" customHeight="1" x14ac:dyDescent="0.3">
      <c r="A353" s="214">
        <v>509</v>
      </c>
      <c r="B353" s="104" t="s">
        <v>1045</v>
      </c>
      <c r="C353" s="217" t="s">
        <v>907</v>
      </c>
      <c r="D353" s="206">
        <v>165477</v>
      </c>
      <c r="E353" s="74">
        <f t="shared" si="232"/>
        <v>9299.8073999999997</v>
      </c>
      <c r="F353" s="75">
        <f t="shared" si="233"/>
        <v>174776.80739999999</v>
      </c>
      <c r="G353" s="74">
        <f t="shared" si="234"/>
        <v>33207.593406</v>
      </c>
      <c r="H353" s="76">
        <f t="shared" si="235"/>
        <v>207984.40080599999</v>
      </c>
      <c r="I353" s="105"/>
      <c r="J353" s="118"/>
      <c r="K353" s="130"/>
      <c r="L353" s="80"/>
      <c r="M353" s="81">
        <f t="shared" si="217"/>
        <v>0</v>
      </c>
      <c r="N353" s="82"/>
      <c r="O353" s="83">
        <f t="shared" si="218"/>
        <v>0</v>
      </c>
      <c r="P353" s="83">
        <f t="shared" si="219"/>
        <v>0</v>
      </c>
      <c r="Q353" s="108"/>
      <c r="R353" s="80"/>
      <c r="S353" s="81">
        <f t="shared" si="220"/>
        <v>0</v>
      </c>
      <c r="T353" s="82"/>
      <c r="U353" s="83">
        <f t="shared" si="221"/>
        <v>0</v>
      </c>
      <c r="V353" s="83">
        <f t="shared" si="222"/>
        <v>0</v>
      </c>
      <c r="W353" s="109"/>
      <c r="X353" s="80"/>
      <c r="Y353" s="81">
        <f t="shared" si="223"/>
        <v>0</v>
      </c>
      <c r="Z353" s="82"/>
      <c r="AA353" s="83">
        <f t="shared" si="224"/>
        <v>0</v>
      </c>
      <c r="AB353" s="83">
        <f t="shared" si="225"/>
        <v>0</v>
      </c>
      <c r="AC353" s="109"/>
      <c r="AD353" s="85" t="e">
        <f t="shared" si="208"/>
        <v>#DIV/0!</v>
      </c>
      <c r="AE353" s="86"/>
      <c r="AF353" s="87"/>
      <c r="AG353" s="88"/>
      <c r="AH353" s="114"/>
      <c r="AI353" s="86"/>
      <c r="AJ353" s="87"/>
      <c r="AK353" s="88"/>
      <c r="AL353" s="114"/>
      <c r="AM353" s="86"/>
      <c r="AN353" s="87"/>
      <c r="AO353" s="90"/>
      <c r="AP353" s="91"/>
      <c r="AQ353" s="86"/>
      <c r="AR353" s="87"/>
      <c r="AS353" s="90"/>
      <c r="AT353" s="91"/>
      <c r="AU353" s="86"/>
      <c r="AV353" s="87"/>
      <c r="AW353" s="90"/>
      <c r="AX353" s="197"/>
      <c r="AY353" s="38"/>
      <c r="AZ353" s="92"/>
      <c r="BA353" s="29"/>
      <c r="BB353" s="99">
        <f t="shared" si="236"/>
        <v>190506.72006600001</v>
      </c>
      <c r="BC353" s="93"/>
      <c r="BD353" s="93"/>
      <c r="BE353" s="93"/>
      <c r="BF353" s="93"/>
      <c r="BG353" s="93"/>
      <c r="BH353" s="93"/>
      <c r="BI353" s="93"/>
      <c r="BJ353" s="93"/>
      <c r="BK353" s="94">
        <f t="shared" si="209"/>
        <v>1</v>
      </c>
      <c r="BL353" s="35"/>
      <c r="BM353" s="95">
        <f t="shared" si="210"/>
        <v>190506.72006600001</v>
      </c>
      <c r="BN353" s="96">
        <f t="shared" si="211"/>
        <v>190506.72006600001</v>
      </c>
      <c r="BO353" s="248">
        <f t="shared" si="237"/>
        <v>190506.72006600001</v>
      </c>
      <c r="BP353" s="183">
        <f t="shared" si="212"/>
        <v>190506.72006600001</v>
      </c>
      <c r="BQ353" s="184">
        <f t="shared" si="213"/>
        <v>0</v>
      </c>
      <c r="BR353" s="232">
        <f t="shared" si="214"/>
        <v>0</v>
      </c>
      <c r="BS353" s="184"/>
      <c r="BT353" s="97"/>
      <c r="BU353" s="171">
        <f t="shared" si="226"/>
        <v>190506.72006600001</v>
      </c>
      <c r="BV353" s="175">
        <f t="shared" si="215"/>
        <v>36196</v>
      </c>
      <c r="BW353" s="176">
        <f t="shared" si="216"/>
        <v>226702.72006600001</v>
      </c>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119"/>
      <c r="ES353" s="119"/>
      <c r="ET353" s="119"/>
      <c r="EU353" s="119"/>
      <c r="EV353" s="119"/>
      <c r="EW353" s="119"/>
      <c r="EX353" s="119"/>
      <c r="EY353" s="119"/>
      <c r="EZ353" s="119"/>
      <c r="FA353" s="119"/>
      <c r="FB353" s="119"/>
      <c r="FC353" s="119"/>
      <c r="FD353" s="119"/>
      <c r="FE353" s="119"/>
      <c r="FF353" s="119"/>
      <c r="FG353" s="119"/>
      <c r="FH353" s="119"/>
      <c r="FI353" s="119"/>
      <c r="FJ353" s="119"/>
      <c r="FK353" s="119"/>
      <c r="FL353" s="119"/>
      <c r="FM353" s="119"/>
      <c r="FN353" s="119"/>
      <c r="FO353" s="119"/>
      <c r="FP353" s="119"/>
      <c r="FQ353" s="119"/>
      <c r="FR353" s="119"/>
      <c r="FS353" s="119"/>
      <c r="FT353" s="119"/>
      <c r="FU353" s="119"/>
      <c r="FV353" s="119"/>
      <c r="FW353" s="119"/>
      <c r="FX353" s="119"/>
      <c r="FY353" s="119"/>
      <c r="FZ353" s="119"/>
      <c r="GA353" s="119"/>
      <c r="GB353" s="119"/>
      <c r="GC353" s="119"/>
      <c r="GD353" s="119"/>
      <c r="GE353" s="119"/>
      <c r="GF353" s="119"/>
      <c r="GG353" s="119"/>
      <c r="GH353" s="119"/>
      <c r="GI353" s="119"/>
      <c r="GJ353" s="119"/>
      <c r="GK353" s="119"/>
      <c r="GL353" s="119"/>
      <c r="GM353" s="119"/>
      <c r="GN353" s="119"/>
      <c r="GO353" s="119"/>
      <c r="GP353" s="119"/>
      <c r="GQ353" s="119"/>
      <c r="GR353" s="119"/>
      <c r="GS353" s="119"/>
      <c r="GT353" s="119"/>
      <c r="GU353" s="119"/>
      <c r="GV353" s="119"/>
      <c r="GW353" s="119"/>
      <c r="GX353" s="119"/>
      <c r="GY353" s="119"/>
      <c r="GZ353" s="119"/>
      <c r="HA353" s="119"/>
    </row>
    <row r="354" spans="1:209" ht="84.95" customHeight="1" x14ac:dyDescent="0.3">
      <c r="A354" s="214">
        <v>510</v>
      </c>
      <c r="B354" s="104" t="s">
        <v>1046</v>
      </c>
      <c r="C354" s="217" t="s">
        <v>907</v>
      </c>
      <c r="D354" s="206">
        <v>198572</v>
      </c>
      <c r="E354" s="74">
        <f t="shared" si="232"/>
        <v>11159.7464</v>
      </c>
      <c r="F354" s="75">
        <f t="shared" si="233"/>
        <v>209731.7464</v>
      </c>
      <c r="G354" s="74">
        <f t="shared" si="234"/>
        <v>39849.031816000002</v>
      </c>
      <c r="H354" s="76">
        <f t="shared" si="235"/>
        <v>249580.77821600001</v>
      </c>
      <c r="I354" s="105"/>
      <c r="J354" s="118"/>
      <c r="K354" s="130"/>
      <c r="L354" s="80"/>
      <c r="M354" s="81">
        <f t="shared" si="217"/>
        <v>0</v>
      </c>
      <c r="N354" s="82"/>
      <c r="O354" s="83">
        <f t="shared" si="218"/>
        <v>0</v>
      </c>
      <c r="P354" s="83">
        <f t="shared" si="219"/>
        <v>0</v>
      </c>
      <c r="Q354" s="108"/>
      <c r="R354" s="80"/>
      <c r="S354" s="81">
        <f t="shared" si="220"/>
        <v>0</v>
      </c>
      <c r="T354" s="82"/>
      <c r="U354" s="83">
        <f t="shared" si="221"/>
        <v>0</v>
      </c>
      <c r="V354" s="83">
        <f t="shared" si="222"/>
        <v>0</v>
      </c>
      <c r="W354" s="109"/>
      <c r="X354" s="80"/>
      <c r="Y354" s="81">
        <f t="shared" si="223"/>
        <v>0</v>
      </c>
      <c r="Z354" s="82"/>
      <c r="AA354" s="83">
        <f t="shared" si="224"/>
        <v>0</v>
      </c>
      <c r="AB354" s="83">
        <f t="shared" si="225"/>
        <v>0</v>
      </c>
      <c r="AC354" s="109"/>
      <c r="AD354" s="85" t="e">
        <f t="shared" si="208"/>
        <v>#DIV/0!</v>
      </c>
      <c r="AE354" s="86"/>
      <c r="AF354" s="87"/>
      <c r="AG354" s="88"/>
      <c r="AH354" s="114"/>
      <c r="AI354" s="86"/>
      <c r="AJ354" s="87"/>
      <c r="AK354" s="88"/>
      <c r="AL354" s="114"/>
      <c r="AM354" s="86"/>
      <c r="AN354" s="87"/>
      <c r="AO354" s="90"/>
      <c r="AP354" s="91"/>
      <c r="AQ354" s="86"/>
      <c r="AR354" s="87"/>
      <c r="AS354" s="90"/>
      <c r="AT354" s="91"/>
      <c r="AU354" s="86"/>
      <c r="AV354" s="87"/>
      <c r="AW354" s="90"/>
      <c r="AX354" s="197"/>
      <c r="AZ354" s="92"/>
      <c r="BB354" s="99">
        <f t="shared" si="236"/>
        <v>228607.60357600002</v>
      </c>
      <c r="BC354" s="93"/>
      <c r="BD354" s="93"/>
      <c r="BE354" s="93"/>
      <c r="BF354" s="93"/>
      <c r="BG354" s="93"/>
      <c r="BH354" s="93"/>
      <c r="BI354" s="93"/>
      <c r="BJ354" s="93"/>
      <c r="BK354" s="94">
        <f t="shared" si="209"/>
        <v>1</v>
      </c>
      <c r="BM354" s="95">
        <f t="shared" si="210"/>
        <v>228607.60357600002</v>
      </c>
      <c r="BN354" s="96">
        <f t="shared" si="211"/>
        <v>228607.60357600002</v>
      </c>
      <c r="BO354" s="248">
        <f t="shared" si="237"/>
        <v>228607.60357600002</v>
      </c>
      <c r="BP354" s="183">
        <f t="shared" si="212"/>
        <v>228607.60357600002</v>
      </c>
      <c r="BQ354" s="184">
        <f t="shared" si="213"/>
        <v>0</v>
      </c>
      <c r="BR354" s="232">
        <f t="shared" si="214"/>
        <v>0</v>
      </c>
      <c r="BS354" s="184"/>
      <c r="BT354" s="97"/>
      <c r="BU354" s="171">
        <f t="shared" si="226"/>
        <v>228607.60357600002</v>
      </c>
      <c r="BV354" s="175">
        <f t="shared" si="215"/>
        <v>43435</v>
      </c>
      <c r="BW354" s="176">
        <f t="shared" si="216"/>
        <v>272042.60357600002</v>
      </c>
    </row>
    <row r="355" spans="1:209" ht="84.95" customHeight="1" x14ac:dyDescent="0.3">
      <c r="A355" s="214">
        <v>511</v>
      </c>
      <c r="B355" s="104" t="s">
        <v>1047</v>
      </c>
      <c r="C355" s="217" t="s">
        <v>907</v>
      </c>
      <c r="D355" s="206">
        <v>67136</v>
      </c>
      <c r="E355" s="74">
        <f t="shared" si="232"/>
        <v>3773.0432000000001</v>
      </c>
      <c r="F355" s="75">
        <f t="shared" si="233"/>
        <v>70909.0432</v>
      </c>
      <c r="G355" s="74">
        <f t="shared" si="234"/>
        <v>13472.718208</v>
      </c>
      <c r="H355" s="76">
        <f t="shared" si="235"/>
        <v>84381.761408000006</v>
      </c>
      <c r="I355" s="105"/>
      <c r="J355" s="118"/>
      <c r="K355" s="130"/>
      <c r="L355" s="80"/>
      <c r="M355" s="81">
        <f t="shared" si="217"/>
        <v>0</v>
      </c>
      <c r="N355" s="82"/>
      <c r="O355" s="83">
        <f t="shared" si="218"/>
        <v>0</v>
      </c>
      <c r="P355" s="83">
        <f t="shared" si="219"/>
        <v>0</v>
      </c>
      <c r="Q355" s="108"/>
      <c r="R355" s="80"/>
      <c r="S355" s="81">
        <f t="shared" si="220"/>
        <v>0</v>
      </c>
      <c r="T355" s="82"/>
      <c r="U355" s="83">
        <f t="shared" si="221"/>
        <v>0</v>
      </c>
      <c r="V355" s="83">
        <f t="shared" si="222"/>
        <v>0</v>
      </c>
      <c r="W355" s="109"/>
      <c r="X355" s="80"/>
      <c r="Y355" s="81">
        <f t="shared" si="223"/>
        <v>0</v>
      </c>
      <c r="Z355" s="82"/>
      <c r="AA355" s="83">
        <f t="shared" si="224"/>
        <v>0</v>
      </c>
      <c r="AB355" s="83">
        <f t="shared" si="225"/>
        <v>0</v>
      </c>
      <c r="AC355" s="109"/>
      <c r="AD355" s="85" t="e">
        <f t="shared" si="208"/>
        <v>#DIV/0!</v>
      </c>
      <c r="AE355" s="86"/>
      <c r="AF355" s="87"/>
      <c r="AG355" s="88"/>
      <c r="AH355" s="114"/>
      <c r="AI355" s="86"/>
      <c r="AJ355" s="87"/>
      <c r="AK355" s="88"/>
      <c r="AL355" s="114"/>
      <c r="AM355" s="86"/>
      <c r="AN355" s="87"/>
      <c r="AO355" s="90"/>
      <c r="AP355" s="91"/>
      <c r="AQ355" s="86"/>
      <c r="AR355" s="87"/>
      <c r="AS355" s="90"/>
      <c r="AT355" s="91"/>
      <c r="AU355" s="86"/>
      <c r="AV355" s="87"/>
      <c r="AW355" s="90"/>
      <c r="AX355" s="197"/>
      <c r="AZ355" s="92"/>
      <c r="BB355" s="99">
        <f t="shared" si="236"/>
        <v>77290.857088000004</v>
      </c>
      <c r="BC355" s="93"/>
      <c r="BD355" s="93"/>
      <c r="BE355" s="93"/>
      <c r="BF355" s="93"/>
      <c r="BG355" s="93"/>
      <c r="BH355" s="93"/>
      <c r="BI355" s="93"/>
      <c r="BJ355" s="93"/>
      <c r="BK355" s="94">
        <f t="shared" si="209"/>
        <v>1</v>
      </c>
      <c r="BM355" s="95">
        <f t="shared" si="210"/>
        <v>77290.857088000004</v>
      </c>
      <c r="BN355" s="96">
        <f t="shared" si="211"/>
        <v>77290.857088000004</v>
      </c>
      <c r="BO355" s="248">
        <f t="shared" si="237"/>
        <v>77290.857088000004</v>
      </c>
      <c r="BP355" s="183">
        <f t="shared" si="212"/>
        <v>77290.857088000004</v>
      </c>
      <c r="BQ355" s="184">
        <f t="shared" si="213"/>
        <v>0</v>
      </c>
      <c r="BR355" s="232">
        <f t="shared" si="214"/>
        <v>0</v>
      </c>
      <c r="BS355" s="184"/>
      <c r="BT355" s="97"/>
      <c r="BU355" s="171">
        <f t="shared" si="226"/>
        <v>77290.857088000004</v>
      </c>
      <c r="BV355" s="175">
        <f t="shared" si="215"/>
        <v>14685</v>
      </c>
      <c r="BW355" s="176">
        <f t="shared" si="216"/>
        <v>91975.857088000004</v>
      </c>
    </row>
    <row r="356" spans="1:209" ht="84.95" customHeight="1" x14ac:dyDescent="0.3">
      <c r="A356" s="214">
        <v>512</v>
      </c>
      <c r="B356" s="104" t="s">
        <v>1048</v>
      </c>
      <c r="C356" s="217" t="s">
        <v>907</v>
      </c>
      <c r="D356" s="206">
        <v>9834</v>
      </c>
      <c r="E356" s="74">
        <f t="shared" si="232"/>
        <v>552.67079999999999</v>
      </c>
      <c r="F356" s="75">
        <f t="shared" si="233"/>
        <v>10386.6708</v>
      </c>
      <c r="G356" s="74">
        <f t="shared" si="234"/>
        <v>1973.4674520000001</v>
      </c>
      <c r="H356" s="76">
        <f t="shared" si="235"/>
        <v>12360.138252000001</v>
      </c>
      <c r="I356" s="105"/>
      <c r="J356" s="118"/>
      <c r="K356" s="130"/>
      <c r="L356" s="80"/>
      <c r="M356" s="81">
        <f t="shared" si="217"/>
        <v>0</v>
      </c>
      <c r="N356" s="82"/>
      <c r="O356" s="83">
        <f t="shared" si="218"/>
        <v>0</v>
      </c>
      <c r="P356" s="83">
        <f t="shared" si="219"/>
        <v>0</v>
      </c>
      <c r="Q356" s="108"/>
      <c r="R356" s="80"/>
      <c r="S356" s="81">
        <f t="shared" si="220"/>
        <v>0</v>
      </c>
      <c r="T356" s="82"/>
      <c r="U356" s="83">
        <f t="shared" si="221"/>
        <v>0</v>
      </c>
      <c r="V356" s="83">
        <f t="shared" si="222"/>
        <v>0</v>
      </c>
      <c r="W356" s="109"/>
      <c r="X356" s="80"/>
      <c r="Y356" s="81">
        <f t="shared" si="223"/>
        <v>0</v>
      </c>
      <c r="Z356" s="82"/>
      <c r="AA356" s="83">
        <f t="shared" si="224"/>
        <v>0</v>
      </c>
      <c r="AB356" s="83">
        <f t="shared" si="225"/>
        <v>0</v>
      </c>
      <c r="AC356" s="109"/>
      <c r="AD356" s="85" t="e">
        <f t="shared" si="208"/>
        <v>#DIV/0!</v>
      </c>
      <c r="AE356" s="86"/>
      <c r="AF356" s="87"/>
      <c r="AG356" s="88"/>
      <c r="AH356" s="114"/>
      <c r="AI356" s="86"/>
      <c r="AJ356" s="87"/>
      <c r="AK356" s="88"/>
      <c r="AL356" s="114"/>
      <c r="AM356" s="86"/>
      <c r="AN356" s="87"/>
      <c r="AO356" s="90"/>
      <c r="AP356" s="91"/>
      <c r="AQ356" s="86"/>
      <c r="AR356" s="87"/>
      <c r="AS356" s="90"/>
      <c r="AT356" s="91"/>
      <c r="AU356" s="86"/>
      <c r="AV356" s="87"/>
      <c r="AW356" s="90"/>
      <c r="AX356" s="197"/>
      <c r="AZ356" s="92"/>
      <c r="BB356" s="99">
        <f t="shared" si="236"/>
        <v>11321.471172000001</v>
      </c>
      <c r="BC356" s="93"/>
      <c r="BD356" s="93"/>
      <c r="BE356" s="93"/>
      <c r="BF356" s="93"/>
      <c r="BG356" s="93"/>
      <c r="BH356" s="93"/>
      <c r="BI356" s="93"/>
      <c r="BJ356" s="93"/>
      <c r="BK356" s="94">
        <f t="shared" si="209"/>
        <v>1</v>
      </c>
      <c r="BM356" s="95">
        <f t="shared" si="210"/>
        <v>11321.471172000001</v>
      </c>
      <c r="BN356" s="96">
        <f t="shared" si="211"/>
        <v>11321.471172000001</v>
      </c>
      <c r="BO356" s="248">
        <f t="shared" si="237"/>
        <v>11321.471172000001</v>
      </c>
      <c r="BP356" s="183">
        <f t="shared" si="212"/>
        <v>11321.471172000001</v>
      </c>
      <c r="BQ356" s="184">
        <f t="shared" si="213"/>
        <v>0</v>
      </c>
      <c r="BR356" s="232">
        <f t="shared" si="214"/>
        <v>0</v>
      </c>
      <c r="BS356" s="184"/>
      <c r="BT356" s="97"/>
      <c r="BU356" s="171">
        <f t="shared" si="226"/>
        <v>11321.471172000001</v>
      </c>
      <c r="BV356" s="175">
        <f t="shared" si="215"/>
        <v>2151</v>
      </c>
      <c r="BW356" s="176">
        <f t="shared" si="216"/>
        <v>13472.471172000001</v>
      </c>
    </row>
    <row r="357" spans="1:209" ht="84.95" customHeight="1" x14ac:dyDescent="0.3">
      <c r="A357" s="214">
        <v>513</v>
      </c>
      <c r="B357" s="104" t="s">
        <v>1049</v>
      </c>
      <c r="C357" s="217" t="s">
        <v>907</v>
      </c>
      <c r="D357" s="206">
        <v>76876</v>
      </c>
      <c r="E357" s="74">
        <f t="shared" si="232"/>
        <v>4320.4312</v>
      </c>
      <c r="F357" s="75">
        <f t="shared" si="233"/>
        <v>81196.431200000006</v>
      </c>
      <c r="G357" s="74">
        <f t="shared" si="234"/>
        <v>15427.321928000001</v>
      </c>
      <c r="H357" s="76">
        <f t="shared" si="235"/>
        <v>96623.753128000011</v>
      </c>
      <c r="I357" s="105"/>
      <c r="J357" s="118"/>
      <c r="K357" s="130"/>
      <c r="L357" s="80"/>
      <c r="M357" s="81">
        <f t="shared" si="217"/>
        <v>0</v>
      </c>
      <c r="N357" s="82"/>
      <c r="O357" s="83">
        <f t="shared" si="218"/>
        <v>0</v>
      </c>
      <c r="P357" s="83">
        <f t="shared" si="219"/>
        <v>0</v>
      </c>
      <c r="Q357" s="108"/>
      <c r="R357" s="80"/>
      <c r="S357" s="81">
        <f t="shared" si="220"/>
        <v>0</v>
      </c>
      <c r="T357" s="82"/>
      <c r="U357" s="83">
        <f t="shared" si="221"/>
        <v>0</v>
      </c>
      <c r="V357" s="83">
        <f t="shared" si="222"/>
        <v>0</v>
      </c>
      <c r="W357" s="109"/>
      <c r="X357" s="80"/>
      <c r="Y357" s="81">
        <f t="shared" si="223"/>
        <v>0</v>
      </c>
      <c r="Z357" s="82"/>
      <c r="AA357" s="83">
        <f t="shared" si="224"/>
        <v>0</v>
      </c>
      <c r="AB357" s="83">
        <f t="shared" si="225"/>
        <v>0</v>
      </c>
      <c r="AC357" s="109"/>
      <c r="AD357" s="85" t="e">
        <f t="shared" si="208"/>
        <v>#DIV/0!</v>
      </c>
      <c r="AE357" s="86"/>
      <c r="AF357" s="87"/>
      <c r="AG357" s="88"/>
      <c r="AH357" s="114"/>
      <c r="AI357" s="86"/>
      <c r="AJ357" s="87"/>
      <c r="AK357" s="88"/>
      <c r="AL357" s="114"/>
      <c r="AM357" s="86"/>
      <c r="AN357" s="87"/>
      <c r="AO357" s="90"/>
      <c r="AP357" s="91"/>
      <c r="AQ357" s="86"/>
      <c r="AR357" s="87"/>
      <c r="AS357" s="90"/>
      <c r="AT357" s="91"/>
      <c r="AU357" s="86"/>
      <c r="AV357" s="87"/>
      <c r="AW357" s="90"/>
      <c r="AX357" s="197"/>
      <c r="AZ357" s="92"/>
      <c r="BB357" s="99">
        <f t="shared" si="236"/>
        <v>88504.110008000018</v>
      </c>
      <c r="BC357" s="93"/>
      <c r="BD357" s="93"/>
      <c r="BE357" s="93"/>
      <c r="BF357" s="93"/>
      <c r="BG357" s="93"/>
      <c r="BH357" s="93"/>
      <c r="BI357" s="93"/>
      <c r="BJ357" s="93"/>
      <c r="BK357" s="94">
        <f t="shared" si="209"/>
        <v>1</v>
      </c>
      <c r="BM357" s="95">
        <f t="shared" si="210"/>
        <v>88504.110008000018</v>
      </c>
      <c r="BN357" s="96">
        <f t="shared" si="211"/>
        <v>88504.110008000018</v>
      </c>
      <c r="BO357" s="248">
        <f t="shared" si="237"/>
        <v>88504.110008000018</v>
      </c>
      <c r="BP357" s="183">
        <f t="shared" si="212"/>
        <v>88504.110008000018</v>
      </c>
      <c r="BQ357" s="184">
        <f t="shared" si="213"/>
        <v>0</v>
      </c>
      <c r="BR357" s="232">
        <f t="shared" si="214"/>
        <v>0</v>
      </c>
      <c r="BS357" s="184"/>
      <c r="BT357" s="97"/>
      <c r="BU357" s="171">
        <f t="shared" si="226"/>
        <v>88504.110008000018</v>
      </c>
      <c r="BV357" s="175">
        <f t="shared" si="215"/>
        <v>16816</v>
      </c>
      <c r="BW357" s="176">
        <f t="shared" si="216"/>
        <v>105320.11000800002</v>
      </c>
    </row>
    <row r="358" spans="1:209" ht="84.95" customHeight="1" x14ac:dyDescent="0.3">
      <c r="A358" s="214">
        <v>514</v>
      </c>
      <c r="B358" s="104" t="s">
        <v>1050</v>
      </c>
      <c r="C358" s="217" t="s">
        <v>907</v>
      </c>
      <c r="D358" s="206">
        <v>90776</v>
      </c>
      <c r="E358" s="74">
        <f t="shared" si="232"/>
        <v>5101.6112000000003</v>
      </c>
      <c r="F358" s="75">
        <f t="shared" si="233"/>
        <v>95877.611199999999</v>
      </c>
      <c r="G358" s="74">
        <f t="shared" si="234"/>
        <v>18216.746127999999</v>
      </c>
      <c r="H358" s="76">
        <f t="shared" si="235"/>
        <v>114094.357328</v>
      </c>
      <c r="I358" s="105"/>
      <c r="J358" s="118"/>
      <c r="K358" s="130"/>
      <c r="L358" s="80"/>
      <c r="M358" s="81">
        <f t="shared" si="217"/>
        <v>0</v>
      </c>
      <c r="N358" s="82"/>
      <c r="O358" s="83">
        <f t="shared" si="218"/>
        <v>0</v>
      </c>
      <c r="P358" s="83">
        <f t="shared" si="219"/>
        <v>0</v>
      </c>
      <c r="Q358" s="108"/>
      <c r="R358" s="80"/>
      <c r="S358" s="81">
        <f t="shared" si="220"/>
        <v>0</v>
      </c>
      <c r="T358" s="82"/>
      <c r="U358" s="83">
        <f t="shared" si="221"/>
        <v>0</v>
      </c>
      <c r="V358" s="83">
        <f t="shared" si="222"/>
        <v>0</v>
      </c>
      <c r="W358" s="109"/>
      <c r="X358" s="80"/>
      <c r="Y358" s="81">
        <f t="shared" si="223"/>
        <v>0</v>
      </c>
      <c r="Z358" s="82"/>
      <c r="AA358" s="83">
        <f t="shared" si="224"/>
        <v>0</v>
      </c>
      <c r="AB358" s="83">
        <f t="shared" si="225"/>
        <v>0</v>
      </c>
      <c r="AC358" s="109"/>
      <c r="AD358" s="85" t="e">
        <f t="shared" si="208"/>
        <v>#DIV/0!</v>
      </c>
      <c r="AE358" s="86"/>
      <c r="AF358" s="87"/>
      <c r="AG358" s="88"/>
      <c r="AH358" s="114"/>
      <c r="AI358" s="86"/>
      <c r="AJ358" s="87"/>
      <c r="AK358" s="88"/>
      <c r="AL358" s="114"/>
      <c r="AM358" s="86"/>
      <c r="AN358" s="87"/>
      <c r="AO358" s="90"/>
      <c r="AP358" s="91"/>
      <c r="AQ358" s="86"/>
      <c r="AR358" s="87"/>
      <c r="AS358" s="90"/>
      <c r="AT358" s="91"/>
      <c r="AU358" s="86"/>
      <c r="AV358" s="87"/>
      <c r="AW358" s="90"/>
      <c r="AX358" s="197"/>
      <c r="AZ358" s="92"/>
      <c r="BB358" s="99">
        <f t="shared" si="236"/>
        <v>104506.596208</v>
      </c>
      <c r="BC358" s="93"/>
      <c r="BD358" s="93"/>
      <c r="BE358" s="93"/>
      <c r="BF358" s="93"/>
      <c r="BG358" s="93"/>
      <c r="BH358" s="93"/>
      <c r="BI358" s="93"/>
      <c r="BJ358" s="93"/>
      <c r="BK358" s="94">
        <f t="shared" si="209"/>
        <v>1</v>
      </c>
      <c r="BM358" s="95">
        <f t="shared" si="210"/>
        <v>104506.596208</v>
      </c>
      <c r="BN358" s="96">
        <f t="shared" si="211"/>
        <v>104506.596208</v>
      </c>
      <c r="BO358" s="248">
        <f t="shared" si="237"/>
        <v>104506.596208</v>
      </c>
      <c r="BP358" s="183">
        <f t="shared" si="212"/>
        <v>104506.596208</v>
      </c>
      <c r="BQ358" s="184">
        <f t="shared" si="213"/>
        <v>0</v>
      </c>
      <c r="BR358" s="232">
        <f t="shared" si="214"/>
        <v>0</v>
      </c>
      <c r="BS358" s="184"/>
      <c r="BT358" s="97"/>
      <c r="BU358" s="171">
        <f t="shared" si="226"/>
        <v>104506.596208</v>
      </c>
      <c r="BV358" s="175">
        <f t="shared" si="215"/>
        <v>19856</v>
      </c>
      <c r="BW358" s="176">
        <f t="shared" si="216"/>
        <v>124362.596208</v>
      </c>
    </row>
    <row r="359" spans="1:209" ht="84.95" customHeight="1" x14ac:dyDescent="0.3">
      <c r="A359" s="214">
        <v>515</v>
      </c>
      <c r="B359" s="104" t="s">
        <v>1051</v>
      </c>
      <c r="C359" s="217" t="s">
        <v>907</v>
      </c>
      <c r="D359" s="206">
        <v>22694</v>
      </c>
      <c r="E359" s="74">
        <f t="shared" si="232"/>
        <v>1275.4028000000001</v>
      </c>
      <c r="F359" s="75">
        <f t="shared" si="233"/>
        <v>23969.4028</v>
      </c>
      <c r="G359" s="74">
        <f t="shared" si="234"/>
        <v>4554.1865319999997</v>
      </c>
      <c r="H359" s="76">
        <f t="shared" si="235"/>
        <v>28523.589332</v>
      </c>
      <c r="I359" s="105"/>
      <c r="J359" s="118"/>
      <c r="K359" s="130"/>
      <c r="L359" s="80"/>
      <c r="M359" s="81">
        <f t="shared" si="217"/>
        <v>0</v>
      </c>
      <c r="N359" s="82"/>
      <c r="O359" s="83">
        <f t="shared" si="218"/>
        <v>0</v>
      </c>
      <c r="P359" s="83">
        <f t="shared" si="219"/>
        <v>0</v>
      </c>
      <c r="Q359" s="108"/>
      <c r="R359" s="80"/>
      <c r="S359" s="81">
        <f t="shared" si="220"/>
        <v>0</v>
      </c>
      <c r="T359" s="82"/>
      <c r="U359" s="83">
        <f t="shared" si="221"/>
        <v>0</v>
      </c>
      <c r="V359" s="83">
        <f t="shared" si="222"/>
        <v>0</v>
      </c>
      <c r="W359" s="109"/>
      <c r="X359" s="80"/>
      <c r="Y359" s="81">
        <f t="shared" si="223"/>
        <v>0</v>
      </c>
      <c r="Z359" s="82"/>
      <c r="AA359" s="83">
        <f t="shared" si="224"/>
        <v>0</v>
      </c>
      <c r="AB359" s="83">
        <f t="shared" si="225"/>
        <v>0</v>
      </c>
      <c r="AC359" s="109"/>
      <c r="AD359" s="85" t="e">
        <f t="shared" si="208"/>
        <v>#DIV/0!</v>
      </c>
      <c r="AE359" s="86"/>
      <c r="AF359" s="87"/>
      <c r="AG359" s="88"/>
      <c r="AH359" s="114"/>
      <c r="AI359" s="86"/>
      <c r="AJ359" s="87"/>
      <c r="AK359" s="88"/>
      <c r="AL359" s="114"/>
      <c r="AM359" s="86"/>
      <c r="AN359" s="87"/>
      <c r="AO359" s="90"/>
      <c r="AP359" s="91"/>
      <c r="AQ359" s="86"/>
      <c r="AR359" s="87"/>
      <c r="AS359" s="90"/>
      <c r="AT359" s="91"/>
      <c r="AU359" s="86"/>
      <c r="AV359" s="87"/>
      <c r="AW359" s="90"/>
      <c r="AX359" s="197"/>
      <c r="AZ359" s="92"/>
      <c r="BB359" s="99">
        <f t="shared" si="236"/>
        <v>26126.649052000001</v>
      </c>
      <c r="BC359" s="93"/>
      <c r="BD359" s="93"/>
      <c r="BE359" s="93"/>
      <c r="BF359" s="93"/>
      <c r="BG359" s="93"/>
      <c r="BH359" s="93"/>
      <c r="BI359" s="93"/>
      <c r="BJ359" s="93"/>
      <c r="BK359" s="94">
        <f t="shared" si="209"/>
        <v>1</v>
      </c>
      <c r="BM359" s="95">
        <f t="shared" si="210"/>
        <v>26126.649052000001</v>
      </c>
      <c r="BN359" s="96">
        <f t="shared" si="211"/>
        <v>26126.649052000001</v>
      </c>
      <c r="BO359" s="248">
        <f t="shared" si="237"/>
        <v>26126.649052000001</v>
      </c>
      <c r="BP359" s="183">
        <f t="shared" si="212"/>
        <v>26126.649052000001</v>
      </c>
      <c r="BQ359" s="184">
        <f t="shared" si="213"/>
        <v>0</v>
      </c>
      <c r="BR359" s="232">
        <f t="shared" si="214"/>
        <v>0</v>
      </c>
      <c r="BS359" s="184"/>
      <c r="BT359" s="97"/>
      <c r="BU359" s="171">
        <f t="shared" si="226"/>
        <v>26126.649052000001</v>
      </c>
      <c r="BV359" s="175">
        <f t="shared" si="215"/>
        <v>4964</v>
      </c>
      <c r="BW359" s="176">
        <f t="shared" si="216"/>
        <v>31090.649052000001</v>
      </c>
    </row>
    <row r="360" spans="1:209" ht="84.95" customHeight="1" x14ac:dyDescent="0.3">
      <c r="A360" s="214">
        <v>516</v>
      </c>
      <c r="B360" s="104" t="s">
        <v>1052</v>
      </c>
      <c r="C360" s="217" t="s">
        <v>907</v>
      </c>
      <c r="D360" s="206">
        <v>11347</v>
      </c>
      <c r="E360" s="74">
        <f t="shared" si="232"/>
        <v>637.70140000000004</v>
      </c>
      <c r="F360" s="75">
        <f t="shared" si="233"/>
        <v>11984.7014</v>
      </c>
      <c r="G360" s="74">
        <f t="shared" si="234"/>
        <v>2277.0932659999999</v>
      </c>
      <c r="H360" s="76">
        <f t="shared" si="235"/>
        <v>14261.794666</v>
      </c>
      <c r="I360" s="105"/>
      <c r="J360" s="118"/>
      <c r="K360" s="130"/>
      <c r="L360" s="80"/>
      <c r="M360" s="81">
        <f t="shared" si="217"/>
        <v>0</v>
      </c>
      <c r="N360" s="82"/>
      <c r="O360" s="83">
        <f t="shared" si="218"/>
        <v>0</v>
      </c>
      <c r="P360" s="83">
        <f t="shared" si="219"/>
        <v>0</v>
      </c>
      <c r="Q360" s="108"/>
      <c r="R360" s="80"/>
      <c r="S360" s="81">
        <f t="shared" si="220"/>
        <v>0</v>
      </c>
      <c r="T360" s="82"/>
      <c r="U360" s="83">
        <f t="shared" si="221"/>
        <v>0</v>
      </c>
      <c r="V360" s="83">
        <f t="shared" si="222"/>
        <v>0</v>
      </c>
      <c r="W360" s="109"/>
      <c r="X360" s="80"/>
      <c r="Y360" s="81">
        <f t="shared" si="223"/>
        <v>0</v>
      </c>
      <c r="Z360" s="82"/>
      <c r="AA360" s="83">
        <f t="shared" si="224"/>
        <v>0</v>
      </c>
      <c r="AB360" s="83">
        <f t="shared" si="225"/>
        <v>0</v>
      </c>
      <c r="AC360" s="109"/>
      <c r="AD360" s="85" t="e">
        <f t="shared" si="208"/>
        <v>#DIV/0!</v>
      </c>
      <c r="AE360" s="86"/>
      <c r="AF360" s="87"/>
      <c r="AG360" s="88"/>
      <c r="AH360" s="114"/>
      <c r="AI360" s="86"/>
      <c r="AJ360" s="87"/>
      <c r="AK360" s="88"/>
      <c r="AL360" s="114"/>
      <c r="AM360" s="86"/>
      <c r="AN360" s="87"/>
      <c r="AO360" s="90"/>
      <c r="AP360" s="91"/>
      <c r="AQ360" s="86"/>
      <c r="AR360" s="87"/>
      <c r="AS360" s="90"/>
      <c r="AT360" s="91"/>
      <c r="AU360" s="86"/>
      <c r="AV360" s="87"/>
      <c r="AW360" s="90"/>
      <c r="AX360" s="197"/>
      <c r="AZ360" s="92"/>
      <c r="BB360" s="99">
        <f t="shared" si="236"/>
        <v>13063.324526</v>
      </c>
      <c r="BC360" s="93"/>
      <c r="BD360" s="93"/>
      <c r="BE360" s="93"/>
      <c r="BF360" s="93"/>
      <c r="BG360" s="93"/>
      <c r="BH360" s="93"/>
      <c r="BI360" s="93"/>
      <c r="BJ360" s="93"/>
      <c r="BK360" s="94">
        <f t="shared" si="209"/>
        <v>1</v>
      </c>
      <c r="BM360" s="95">
        <f t="shared" si="210"/>
        <v>13063.324526</v>
      </c>
      <c r="BN360" s="96">
        <f t="shared" si="211"/>
        <v>13063.324526</v>
      </c>
      <c r="BO360" s="248">
        <f t="shared" si="237"/>
        <v>13063.324526</v>
      </c>
      <c r="BP360" s="183">
        <f t="shared" si="212"/>
        <v>13063.324526</v>
      </c>
      <c r="BQ360" s="184">
        <f t="shared" si="213"/>
        <v>0</v>
      </c>
      <c r="BR360" s="232">
        <f t="shared" si="214"/>
        <v>0</v>
      </c>
      <c r="BS360" s="184"/>
      <c r="BT360" s="97"/>
      <c r="BU360" s="171">
        <f t="shared" si="226"/>
        <v>13063.324526</v>
      </c>
      <c r="BV360" s="175">
        <f t="shared" si="215"/>
        <v>2482</v>
      </c>
      <c r="BW360" s="176">
        <f t="shared" si="216"/>
        <v>15545.324526</v>
      </c>
    </row>
    <row r="361" spans="1:209" ht="84.95" customHeight="1" x14ac:dyDescent="0.3">
      <c r="A361" s="214">
        <v>517</v>
      </c>
      <c r="B361" s="104" t="s">
        <v>1053</v>
      </c>
      <c r="C361" s="217" t="s">
        <v>907</v>
      </c>
      <c r="D361" s="206">
        <v>16075</v>
      </c>
      <c r="E361" s="74">
        <f t="shared" si="232"/>
        <v>903.41499999999996</v>
      </c>
      <c r="F361" s="75">
        <f t="shared" si="233"/>
        <v>16978.415000000001</v>
      </c>
      <c r="G361" s="74">
        <f t="shared" si="234"/>
        <v>3225.89885</v>
      </c>
      <c r="H361" s="76">
        <f t="shared" si="235"/>
        <v>20204.313850000002</v>
      </c>
      <c r="I361" s="105"/>
      <c r="J361" s="118"/>
      <c r="K361" s="130"/>
      <c r="L361" s="80"/>
      <c r="M361" s="81">
        <f t="shared" si="217"/>
        <v>0</v>
      </c>
      <c r="N361" s="82"/>
      <c r="O361" s="83">
        <f t="shared" si="218"/>
        <v>0</v>
      </c>
      <c r="P361" s="83">
        <f t="shared" si="219"/>
        <v>0</v>
      </c>
      <c r="Q361" s="108"/>
      <c r="R361" s="80"/>
      <c r="S361" s="81">
        <f t="shared" si="220"/>
        <v>0</v>
      </c>
      <c r="T361" s="82"/>
      <c r="U361" s="83">
        <f t="shared" si="221"/>
        <v>0</v>
      </c>
      <c r="V361" s="83">
        <f t="shared" si="222"/>
        <v>0</v>
      </c>
      <c r="W361" s="109"/>
      <c r="X361" s="80"/>
      <c r="Y361" s="81">
        <f t="shared" si="223"/>
        <v>0</v>
      </c>
      <c r="Z361" s="82"/>
      <c r="AA361" s="83">
        <f t="shared" si="224"/>
        <v>0</v>
      </c>
      <c r="AB361" s="83">
        <f t="shared" si="225"/>
        <v>0</v>
      </c>
      <c r="AC361" s="109"/>
      <c r="AD361" s="85" t="e">
        <f t="shared" si="208"/>
        <v>#DIV/0!</v>
      </c>
      <c r="AE361" s="86"/>
      <c r="AF361" s="87"/>
      <c r="AG361" s="88"/>
      <c r="AH361" s="114"/>
      <c r="AI361" s="86"/>
      <c r="AJ361" s="87"/>
      <c r="AK361" s="88"/>
      <c r="AL361" s="114"/>
      <c r="AM361" s="86"/>
      <c r="AN361" s="87"/>
      <c r="AO361" s="90"/>
      <c r="AP361" s="91"/>
      <c r="AQ361" s="86"/>
      <c r="AR361" s="87"/>
      <c r="AS361" s="90"/>
      <c r="AT361" s="91"/>
      <c r="AU361" s="86"/>
      <c r="AV361" s="87"/>
      <c r="AW361" s="90"/>
      <c r="AX361" s="197"/>
      <c r="AZ361" s="92"/>
      <c r="BB361" s="99">
        <f t="shared" si="236"/>
        <v>18506.472350000004</v>
      </c>
      <c r="BC361" s="93"/>
      <c r="BD361" s="93"/>
      <c r="BE361" s="93"/>
      <c r="BF361" s="93"/>
      <c r="BG361" s="93"/>
      <c r="BH361" s="93"/>
      <c r="BI361" s="93"/>
      <c r="BJ361" s="93"/>
      <c r="BK361" s="94">
        <f t="shared" si="209"/>
        <v>1</v>
      </c>
      <c r="BM361" s="95">
        <f t="shared" si="210"/>
        <v>18506.472350000004</v>
      </c>
      <c r="BN361" s="96">
        <f t="shared" si="211"/>
        <v>18506.472350000004</v>
      </c>
      <c r="BO361" s="248">
        <f t="shared" si="237"/>
        <v>18506.472350000004</v>
      </c>
      <c r="BP361" s="183">
        <f t="shared" si="212"/>
        <v>18506.472350000004</v>
      </c>
      <c r="BQ361" s="184">
        <f t="shared" si="213"/>
        <v>0</v>
      </c>
      <c r="BR361" s="232">
        <f t="shared" si="214"/>
        <v>0</v>
      </c>
      <c r="BS361" s="184"/>
      <c r="BT361" s="97"/>
      <c r="BU361" s="171">
        <f t="shared" si="226"/>
        <v>18506.472350000004</v>
      </c>
      <c r="BV361" s="175">
        <f t="shared" si="215"/>
        <v>3516</v>
      </c>
      <c r="BW361" s="176">
        <f t="shared" si="216"/>
        <v>22022.472350000004</v>
      </c>
    </row>
    <row r="362" spans="1:209" ht="84.95" customHeight="1" x14ac:dyDescent="0.3">
      <c r="A362" s="214">
        <v>518</v>
      </c>
      <c r="B362" s="104" t="s">
        <v>1054</v>
      </c>
      <c r="C362" s="217" t="s">
        <v>907</v>
      </c>
      <c r="D362" s="206"/>
      <c r="E362" s="74"/>
      <c r="F362" s="75"/>
      <c r="G362" s="74"/>
      <c r="H362" s="76"/>
      <c r="I362" s="105"/>
      <c r="J362" s="118"/>
      <c r="K362" s="130"/>
      <c r="L362" s="80"/>
      <c r="M362" s="81">
        <f t="shared" si="217"/>
        <v>0</v>
      </c>
      <c r="N362" s="82"/>
      <c r="O362" s="83">
        <f t="shared" si="218"/>
        <v>0</v>
      </c>
      <c r="P362" s="83">
        <f t="shared" si="219"/>
        <v>0</v>
      </c>
      <c r="Q362" s="108"/>
      <c r="R362" s="80"/>
      <c r="S362" s="81">
        <f t="shared" si="220"/>
        <v>0</v>
      </c>
      <c r="T362" s="82"/>
      <c r="U362" s="83">
        <f t="shared" si="221"/>
        <v>0</v>
      </c>
      <c r="V362" s="83">
        <f t="shared" si="222"/>
        <v>0</v>
      </c>
      <c r="W362" s="109"/>
      <c r="X362" s="80"/>
      <c r="Y362" s="81">
        <f t="shared" si="223"/>
        <v>0</v>
      </c>
      <c r="Z362" s="82"/>
      <c r="AA362" s="83">
        <f t="shared" si="224"/>
        <v>0</v>
      </c>
      <c r="AB362" s="83">
        <f t="shared" si="225"/>
        <v>0</v>
      </c>
      <c r="AC362" s="109"/>
      <c r="AD362" s="85" t="e">
        <f t="shared" si="208"/>
        <v>#DIV/0!</v>
      </c>
      <c r="AE362" s="86"/>
      <c r="AF362" s="87"/>
      <c r="AG362" s="88"/>
      <c r="AH362" s="114"/>
      <c r="AI362" s="86"/>
      <c r="AJ362" s="87"/>
      <c r="AK362" s="88"/>
      <c r="AL362" s="114"/>
      <c r="AM362" s="86">
        <v>66302.521008403361</v>
      </c>
      <c r="AN362" s="87">
        <f>+AM362*0.19</f>
        <v>12597.478991596639</v>
      </c>
      <c r="AO362" s="90">
        <f>+AN362+AM362</f>
        <v>78900</v>
      </c>
      <c r="AP362" s="91" t="s">
        <v>1055</v>
      </c>
      <c r="AQ362" s="86"/>
      <c r="AR362" s="87"/>
      <c r="AS362" s="90"/>
      <c r="AT362" s="91"/>
      <c r="AU362" s="113">
        <v>31015.966386554624</v>
      </c>
      <c r="AV362" s="111">
        <v>5893.0336134453792</v>
      </c>
      <c r="AW362" s="112">
        <v>36909</v>
      </c>
      <c r="AX362" s="197" t="s">
        <v>1056</v>
      </c>
      <c r="AZ362" s="92"/>
      <c r="BB362" s="99"/>
      <c r="BC362" s="93"/>
      <c r="BD362" s="93"/>
      <c r="BE362" s="93"/>
      <c r="BF362" s="93"/>
      <c r="BG362" s="93"/>
      <c r="BH362" s="93">
        <f>+AM362</f>
        <v>66302.521008403361</v>
      </c>
      <c r="BI362" s="93"/>
      <c r="BJ362" s="93">
        <f>+AU362</f>
        <v>31015.966386554624</v>
      </c>
      <c r="BK362" s="94">
        <f t="shared" si="209"/>
        <v>2</v>
      </c>
      <c r="BM362" s="95">
        <f t="shared" si="210"/>
        <v>48659.243697478989</v>
      </c>
      <c r="BN362" s="96">
        <f t="shared" si="211"/>
        <v>66302.521008403361</v>
      </c>
      <c r="BO362" s="248">
        <f>(SUM(BB362:BJ362)-BN362)/(BK362-1)</f>
        <v>31015.966386554617</v>
      </c>
      <c r="BP362" s="183">
        <f t="shared" si="212"/>
        <v>45347.95213612706</v>
      </c>
      <c r="BQ362" s="184">
        <f t="shared" si="213"/>
        <v>24951.36205781878</v>
      </c>
      <c r="BR362" s="232">
        <f t="shared" si="214"/>
        <v>0.51277743264866027</v>
      </c>
      <c r="BS362" s="184"/>
      <c r="BT362" s="97"/>
      <c r="BU362" s="171">
        <f t="shared" si="226"/>
        <v>31015.966386554617</v>
      </c>
      <c r="BV362" s="175">
        <f t="shared" si="215"/>
        <v>5893</v>
      </c>
      <c r="BW362" s="176">
        <f t="shared" si="216"/>
        <v>36908.966386554617</v>
      </c>
    </row>
    <row r="363" spans="1:209" ht="84.95" customHeight="1" x14ac:dyDescent="0.3">
      <c r="A363" s="214">
        <v>519</v>
      </c>
      <c r="B363" s="104" t="s">
        <v>1057</v>
      </c>
      <c r="C363" s="217" t="s">
        <v>907</v>
      </c>
      <c r="D363" s="206">
        <v>22221</v>
      </c>
      <c r="E363" s="74">
        <f t="shared" ref="E363:E377" si="238">+D363*0.0562</f>
        <v>1248.8201999999999</v>
      </c>
      <c r="F363" s="75">
        <f t="shared" ref="F363:F377" si="239">+E363+D363</f>
        <v>23469.820199999998</v>
      </c>
      <c r="G363" s="74">
        <f t="shared" ref="G363:G377" si="240">+F363*0.19</f>
        <v>4459.2658379999993</v>
      </c>
      <c r="H363" s="76">
        <f t="shared" ref="H363:H377" si="241">+G363+F363</f>
        <v>27929.086037999998</v>
      </c>
      <c r="I363" s="105"/>
      <c r="J363" s="118"/>
      <c r="K363" s="130"/>
      <c r="L363" s="80"/>
      <c r="M363" s="81">
        <f t="shared" si="217"/>
        <v>0</v>
      </c>
      <c r="N363" s="82"/>
      <c r="O363" s="83">
        <f t="shared" si="218"/>
        <v>0</v>
      </c>
      <c r="P363" s="83">
        <f t="shared" si="219"/>
        <v>0</v>
      </c>
      <c r="Q363" s="108"/>
      <c r="R363" s="80"/>
      <c r="S363" s="81">
        <f t="shared" si="220"/>
        <v>0</v>
      </c>
      <c r="T363" s="82"/>
      <c r="U363" s="83">
        <f t="shared" si="221"/>
        <v>0</v>
      </c>
      <c r="V363" s="83">
        <f t="shared" si="222"/>
        <v>0</v>
      </c>
      <c r="W363" s="109"/>
      <c r="X363" s="80"/>
      <c r="Y363" s="81">
        <f t="shared" si="223"/>
        <v>0</v>
      </c>
      <c r="Z363" s="82"/>
      <c r="AA363" s="83">
        <f t="shared" si="224"/>
        <v>0</v>
      </c>
      <c r="AB363" s="83">
        <f t="shared" si="225"/>
        <v>0</v>
      </c>
      <c r="AC363" s="109"/>
      <c r="AD363" s="85" t="e">
        <f t="shared" si="208"/>
        <v>#DIV/0!</v>
      </c>
      <c r="AE363" s="86"/>
      <c r="AF363" s="87"/>
      <c r="AG363" s="88"/>
      <c r="AH363" s="114"/>
      <c r="AI363" s="86"/>
      <c r="AJ363" s="87"/>
      <c r="AK363" s="88"/>
      <c r="AL363" s="114"/>
      <c r="AM363" s="86"/>
      <c r="AN363" s="87"/>
      <c r="AO363" s="90"/>
      <c r="AP363" s="91"/>
      <c r="AQ363" s="86"/>
      <c r="AR363" s="87"/>
      <c r="AS363" s="90"/>
      <c r="AT363" s="91"/>
      <c r="AU363" s="86"/>
      <c r="AV363" s="87"/>
      <c r="AW363" s="90"/>
      <c r="AX363" s="197"/>
      <c r="AZ363" s="92"/>
      <c r="BB363" s="99">
        <f t="shared" ref="BB363:BB377" si="242">+F363*1.09</f>
        <v>25582.104018000002</v>
      </c>
      <c r="BC363" s="93"/>
      <c r="BD363" s="93"/>
      <c r="BE363" s="93"/>
      <c r="BF363" s="93"/>
      <c r="BG363" s="93"/>
      <c r="BH363" s="93"/>
      <c r="BI363" s="93"/>
      <c r="BJ363" s="93"/>
      <c r="BK363" s="94">
        <f t="shared" si="209"/>
        <v>1</v>
      </c>
      <c r="BM363" s="95">
        <f t="shared" si="210"/>
        <v>25582.104018000002</v>
      </c>
      <c r="BN363" s="96">
        <f t="shared" si="211"/>
        <v>25582.104018000002</v>
      </c>
      <c r="BO363" s="248">
        <f t="shared" ref="BO363:BO377" si="243">+BM363</f>
        <v>25582.104018000002</v>
      </c>
      <c r="BP363" s="183">
        <f t="shared" si="212"/>
        <v>25582.104018000002</v>
      </c>
      <c r="BQ363" s="184">
        <f t="shared" si="213"/>
        <v>0</v>
      </c>
      <c r="BR363" s="232">
        <f t="shared" si="214"/>
        <v>0</v>
      </c>
      <c r="BS363" s="184"/>
      <c r="BT363" s="97"/>
      <c r="BU363" s="171">
        <f t="shared" si="226"/>
        <v>25582.104018000002</v>
      </c>
      <c r="BV363" s="175">
        <f t="shared" si="215"/>
        <v>4861</v>
      </c>
      <c r="BW363" s="176">
        <f t="shared" si="216"/>
        <v>30443.104018000002</v>
      </c>
    </row>
    <row r="364" spans="1:209" s="120" customFormat="1" ht="84.95" customHeight="1" x14ac:dyDescent="0.3">
      <c r="A364" s="214">
        <v>520</v>
      </c>
      <c r="B364" s="104" t="s">
        <v>1058</v>
      </c>
      <c r="C364" s="217" t="s">
        <v>907</v>
      </c>
      <c r="D364" s="206">
        <v>642996</v>
      </c>
      <c r="E364" s="74">
        <f t="shared" si="238"/>
        <v>36136.375200000002</v>
      </c>
      <c r="F364" s="75">
        <f t="shared" si="239"/>
        <v>679132.37520000001</v>
      </c>
      <c r="G364" s="74">
        <f t="shared" si="240"/>
        <v>129035.15128800001</v>
      </c>
      <c r="H364" s="76">
        <f t="shared" si="241"/>
        <v>808167.52648800006</v>
      </c>
      <c r="I364" s="105"/>
      <c r="J364" s="118"/>
      <c r="K364" s="130"/>
      <c r="L364" s="80"/>
      <c r="M364" s="81">
        <f t="shared" si="217"/>
        <v>0</v>
      </c>
      <c r="N364" s="82"/>
      <c r="O364" s="83">
        <f t="shared" si="218"/>
        <v>0</v>
      </c>
      <c r="P364" s="83">
        <f t="shared" si="219"/>
        <v>0</v>
      </c>
      <c r="Q364" s="108"/>
      <c r="R364" s="80"/>
      <c r="S364" s="81">
        <f t="shared" si="220"/>
        <v>0</v>
      </c>
      <c r="T364" s="82"/>
      <c r="U364" s="83">
        <f t="shared" si="221"/>
        <v>0</v>
      </c>
      <c r="V364" s="83">
        <f t="shared" si="222"/>
        <v>0</v>
      </c>
      <c r="W364" s="109"/>
      <c r="X364" s="80"/>
      <c r="Y364" s="81">
        <f t="shared" si="223"/>
        <v>0</v>
      </c>
      <c r="Z364" s="82"/>
      <c r="AA364" s="83">
        <f t="shared" si="224"/>
        <v>0</v>
      </c>
      <c r="AB364" s="83">
        <f t="shared" si="225"/>
        <v>0</v>
      </c>
      <c r="AC364" s="109"/>
      <c r="AD364" s="85" t="e">
        <f t="shared" si="208"/>
        <v>#DIV/0!</v>
      </c>
      <c r="AE364" s="86"/>
      <c r="AF364" s="87"/>
      <c r="AG364" s="88"/>
      <c r="AH364" s="114"/>
      <c r="AI364" s="86"/>
      <c r="AJ364" s="87"/>
      <c r="AK364" s="88"/>
      <c r="AL364" s="114"/>
      <c r="AM364" s="86"/>
      <c r="AN364" s="87"/>
      <c r="AO364" s="90"/>
      <c r="AP364" s="91"/>
      <c r="AQ364" s="86"/>
      <c r="AR364" s="87"/>
      <c r="AS364" s="90"/>
      <c r="AT364" s="91"/>
      <c r="AU364" s="86"/>
      <c r="AV364" s="87"/>
      <c r="AW364" s="90"/>
      <c r="AX364" s="197"/>
      <c r="AY364" s="38"/>
      <c r="AZ364" s="92"/>
      <c r="BA364" s="29"/>
      <c r="BB364" s="99">
        <f t="shared" si="242"/>
        <v>740254.2889680001</v>
      </c>
      <c r="BC364" s="93"/>
      <c r="BD364" s="93"/>
      <c r="BE364" s="93"/>
      <c r="BF364" s="93"/>
      <c r="BG364" s="93"/>
      <c r="BH364" s="93"/>
      <c r="BI364" s="93"/>
      <c r="BJ364" s="93"/>
      <c r="BK364" s="94">
        <f t="shared" si="209"/>
        <v>1</v>
      </c>
      <c r="BL364" s="35"/>
      <c r="BM364" s="95">
        <f t="shared" si="210"/>
        <v>740254.2889680001</v>
      </c>
      <c r="BN364" s="96">
        <f t="shared" si="211"/>
        <v>740254.2889680001</v>
      </c>
      <c r="BO364" s="248">
        <f t="shared" si="243"/>
        <v>740254.2889680001</v>
      </c>
      <c r="BP364" s="183">
        <f t="shared" si="212"/>
        <v>740254.2889680001</v>
      </c>
      <c r="BQ364" s="184">
        <f t="shared" si="213"/>
        <v>0</v>
      </c>
      <c r="BR364" s="232">
        <f t="shared" si="214"/>
        <v>0</v>
      </c>
      <c r="BS364" s="184"/>
      <c r="BT364" s="97"/>
      <c r="BU364" s="171">
        <f t="shared" si="226"/>
        <v>740254.2889680001</v>
      </c>
      <c r="BV364" s="175">
        <f t="shared" si="215"/>
        <v>140648</v>
      </c>
      <c r="BW364" s="176">
        <f t="shared" si="216"/>
        <v>880902.2889680001</v>
      </c>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119"/>
      <c r="ES364" s="119"/>
      <c r="ET364" s="119"/>
      <c r="EU364" s="119"/>
      <c r="EV364" s="119"/>
      <c r="EW364" s="119"/>
      <c r="EX364" s="119"/>
      <c r="EY364" s="119"/>
      <c r="EZ364" s="119"/>
      <c r="FA364" s="119"/>
      <c r="FB364" s="119"/>
      <c r="FC364" s="119"/>
      <c r="FD364" s="119"/>
      <c r="FE364" s="119"/>
      <c r="FF364" s="119"/>
      <c r="FG364" s="119"/>
      <c r="FH364" s="119"/>
      <c r="FI364" s="119"/>
      <c r="FJ364" s="119"/>
      <c r="FK364" s="119"/>
      <c r="FL364" s="119"/>
      <c r="FM364" s="119"/>
      <c r="FN364" s="119"/>
      <c r="FO364" s="119"/>
      <c r="FP364" s="119"/>
      <c r="FQ364" s="119"/>
      <c r="FR364" s="119"/>
      <c r="FS364" s="119"/>
      <c r="FT364" s="119"/>
      <c r="FU364" s="119"/>
      <c r="FV364" s="119"/>
      <c r="FW364" s="119"/>
      <c r="FX364" s="119"/>
      <c r="FY364" s="119"/>
      <c r="FZ364" s="119"/>
      <c r="GA364" s="119"/>
      <c r="GB364" s="119"/>
      <c r="GC364" s="119"/>
      <c r="GD364" s="119"/>
      <c r="GE364" s="119"/>
      <c r="GF364" s="119"/>
      <c r="GG364" s="119"/>
      <c r="GH364" s="119"/>
      <c r="GI364" s="119"/>
      <c r="GJ364" s="119"/>
      <c r="GK364" s="119"/>
      <c r="GL364" s="119"/>
      <c r="GM364" s="119"/>
      <c r="GN364" s="119"/>
      <c r="GO364" s="119"/>
      <c r="GP364" s="119"/>
      <c r="GQ364" s="119"/>
      <c r="GR364" s="119"/>
      <c r="GS364" s="119"/>
      <c r="GT364" s="119"/>
      <c r="GU364" s="119"/>
      <c r="GV364" s="119"/>
      <c r="GW364" s="119"/>
      <c r="GX364" s="119"/>
      <c r="GY364" s="119"/>
      <c r="GZ364" s="119"/>
      <c r="HA364" s="119"/>
    </row>
    <row r="365" spans="1:209" s="120" customFormat="1" ht="84.95" customHeight="1" x14ac:dyDescent="0.3">
      <c r="A365" s="214">
        <v>521</v>
      </c>
      <c r="B365" s="104" t="s">
        <v>1059</v>
      </c>
      <c r="C365" s="217" t="s">
        <v>907</v>
      </c>
      <c r="D365" s="206">
        <v>179661</v>
      </c>
      <c r="E365" s="74">
        <f t="shared" si="238"/>
        <v>10096.948200000001</v>
      </c>
      <c r="F365" s="75">
        <f t="shared" si="239"/>
        <v>189757.94820000001</v>
      </c>
      <c r="G365" s="74">
        <f t="shared" si="240"/>
        <v>36054.010158000005</v>
      </c>
      <c r="H365" s="76">
        <f t="shared" si="241"/>
        <v>225811.95835800003</v>
      </c>
      <c r="I365" s="105"/>
      <c r="J365" s="118"/>
      <c r="K365" s="130"/>
      <c r="L365" s="80"/>
      <c r="M365" s="81">
        <f t="shared" si="217"/>
        <v>0</v>
      </c>
      <c r="N365" s="82"/>
      <c r="O365" s="83">
        <f t="shared" si="218"/>
        <v>0</v>
      </c>
      <c r="P365" s="83">
        <f t="shared" si="219"/>
        <v>0</v>
      </c>
      <c r="Q365" s="108"/>
      <c r="R365" s="80"/>
      <c r="S365" s="81">
        <f t="shared" si="220"/>
        <v>0</v>
      </c>
      <c r="T365" s="82"/>
      <c r="U365" s="83">
        <f t="shared" si="221"/>
        <v>0</v>
      </c>
      <c r="V365" s="83">
        <f t="shared" si="222"/>
        <v>0</v>
      </c>
      <c r="W365" s="109"/>
      <c r="X365" s="80"/>
      <c r="Y365" s="81">
        <f t="shared" si="223"/>
        <v>0</v>
      </c>
      <c r="Z365" s="82"/>
      <c r="AA365" s="83">
        <f t="shared" si="224"/>
        <v>0</v>
      </c>
      <c r="AB365" s="83">
        <f t="shared" si="225"/>
        <v>0</v>
      </c>
      <c r="AC365" s="109"/>
      <c r="AD365" s="85" t="e">
        <f t="shared" si="208"/>
        <v>#DIV/0!</v>
      </c>
      <c r="AE365" s="86"/>
      <c r="AF365" s="87"/>
      <c r="AG365" s="88"/>
      <c r="AH365" s="114"/>
      <c r="AI365" s="86"/>
      <c r="AJ365" s="87"/>
      <c r="AK365" s="88"/>
      <c r="AL365" s="114"/>
      <c r="AM365" s="86"/>
      <c r="AN365" s="87"/>
      <c r="AO365" s="90"/>
      <c r="AP365" s="91"/>
      <c r="AQ365" s="86"/>
      <c r="AR365" s="87"/>
      <c r="AS365" s="90"/>
      <c r="AT365" s="91"/>
      <c r="AU365" s="86"/>
      <c r="AV365" s="87"/>
      <c r="AW365" s="90"/>
      <c r="AX365" s="197"/>
      <c r="AY365" s="38"/>
      <c r="AZ365" s="92"/>
      <c r="BA365" s="29"/>
      <c r="BB365" s="99">
        <f t="shared" si="242"/>
        <v>206836.16353800002</v>
      </c>
      <c r="BC365" s="93"/>
      <c r="BD365" s="93"/>
      <c r="BE365" s="93"/>
      <c r="BF365" s="93"/>
      <c r="BG365" s="93"/>
      <c r="BH365" s="93"/>
      <c r="BI365" s="93"/>
      <c r="BJ365" s="93"/>
      <c r="BK365" s="94">
        <f t="shared" si="209"/>
        <v>1</v>
      </c>
      <c r="BL365" s="35"/>
      <c r="BM365" s="95">
        <f t="shared" si="210"/>
        <v>206836.16353800002</v>
      </c>
      <c r="BN365" s="96">
        <f t="shared" si="211"/>
        <v>206836.16353800002</v>
      </c>
      <c r="BO365" s="248">
        <f t="shared" si="243"/>
        <v>206836.16353800002</v>
      </c>
      <c r="BP365" s="183">
        <f t="shared" si="212"/>
        <v>206836.16353800002</v>
      </c>
      <c r="BQ365" s="184">
        <f t="shared" si="213"/>
        <v>0</v>
      </c>
      <c r="BR365" s="232">
        <f t="shared" si="214"/>
        <v>0</v>
      </c>
      <c r="BS365" s="184"/>
      <c r="BT365" s="97"/>
      <c r="BU365" s="171">
        <f t="shared" si="226"/>
        <v>206836.16353800002</v>
      </c>
      <c r="BV365" s="175">
        <f t="shared" si="215"/>
        <v>39299</v>
      </c>
      <c r="BW365" s="176">
        <f t="shared" si="216"/>
        <v>246135.16353800002</v>
      </c>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119"/>
      <c r="ES365" s="119"/>
      <c r="ET365" s="119"/>
      <c r="EU365" s="119"/>
      <c r="EV365" s="119"/>
      <c r="EW365" s="119"/>
      <c r="EX365" s="119"/>
      <c r="EY365" s="119"/>
      <c r="EZ365" s="119"/>
      <c r="FA365" s="119"/>
      <c r="FB365" s="119"/>
      <c r="FC365" s="119"/>
      <c r="FD365" s="119"/>
      <c r="FE365" s="119"/>
      <c r="FF365" s="119"/>
      <c r="FG365" s="119"/>
      <c r="FH365" s="119"/>
      <c r="FI365" s="119"/>
      <c r="FJ365" s="119"/>
      <c r="FK365" s="119"/>
      <c r="FL365" s="119"/>
      <c r="FM365" s="119"/>
      <c r="FN365" s="119"/>
      <c r="FO365" s="119"/>
      <c r="FP365" s="119"/>
      <c r="FQ365" s="119"/>
      <c r="FR365" s="119"/>
      <c r="FS365" s="119"/>
      <c r="FT365" s="119"/>
      <c r="FU365" s="119"/>
      <c r="FV365" s="119"/>
      <c r="FW365" s="119"/>
      <c r="FX365" s="119"/>
      <c r="FY365" s="119"/>
      <c r="FZ365" s="119"/>
      <c r="GA365" s="119"/>
      <c r="GB365" s="119"/>
      <c r="GC365" s="119"/>
      <c r="GD365" s="119"/>
      <c r="GE365" s="119"/>
      <c r="GF365" s="119"/>
      <c r="GG365" s="119"/>
      <c r="GH365" s="119"/>
      <c r="GI365" s="119"/>
      <c r="GJ365" s="119"/>
      <c r="GK365" s="119"/>
      <c r="GL365" s="119"/>
      <c r="GM365" s="119"/>
      <c r="GN365" s="119"/>
      <c r="GO365" s="119"/>
      <c r="GP365" s="119"/>
      <c r="GQ365" s="119"/>
      <c r="GR365" s="119"/>
      <c r="GS365" s="119"/>
      <c r="GT365" s="119"/>
      <c r="GU365" s="119"/>
      <c r="GV365" s="119"/>
      <c r="GW365" s="119"/>
      <c r="GX365" s="119"/>
      <c r="GY365" s="119"/>
      <c r="GZ365" s="119"/>
      <c r="HA365" s="119"/>
    </row>
    <row r="366" spans="1:209" s="120" customFormat="1" ht="84.95" customHeight="1" x14ac:dyDescent="0.3">
      <c r="A366" s="214">
        <v>522</v>
      </c>
      <c r="B366" s="104" t="s">
        <v>1060</v>
      </c>
      <c r="C366" s="217" t="s">
        <v>907</v>
      </c>
      <c r="D366" s="206">
        <v>91721</v>
      </c>
      <c r="E366" s="74">
        <f t="shared" si="238"/>
        <v>5154.7201999999997</v>
      </c>
      <c r="F366" s="75">
        <f t="shared" si="239"/>
        <v>96875.720199999996</v>
      </c>
      <c r="G366" s="74">
        <f t="shared" si="240"/>
        <v>18406.386837999999</v>
      </c>
      <c r="H366" s="76">
        <f t="shared" si="241"/>
        <v>115282.10703799999</v>
      </c>
      <c r="I366" s="105"/>
      <c r="J366" s="118"/>
      <c r="K366" s="130"/>
      <c r="L366" s="80"/>
      <c r="M366" s="81">
        <f t="shared" si="217"/>
        <v>0</v>
      </c>
      <c r="N366" s="82"/>
      <c r="O366" s="83">
        <f t="shared" si="218"/>
        <v>0</v>
      </c>
      <c r="P366" s="83">
        <f t="shared" si="219"/>
        <v>0</v>
      </c>
      <c r="Q366" s="108"/>
      <c r="R366" s="80"/>
      <c r="S366" s="81">
        <f t="shared" si="220"/>
        <v>0</v>
      </c>
      <c r="T366" s="82"/>
      <c r="U366" s="83">
        <f t="shared" si="221"/>
        <v>0</v>
      </c>
      <c r="V366" s="83">
        <f t="shared" si="222"/>
        <v>0</v>
      </c>
      <c r="W366" s="109"/>
      <c r="X366" s="80"/>
      <c r="Y366" s="81">
        <f t="shared" si="223"/>
        <v>0</v>
      </c>
      <c r="Z366" s="82"/>
      <c r="AA366" s="83">
        <f t="shared" si="224"/>
        <v>0</v>
      </c>
      <c r="AB366" s="83">
        <f t="shared" si="225"/>
        <v>0</v>
      </c>
      <c r="AC366" s="109"/>
      <c r="AD366" s="85" t="e">
        <f t="shared" si="208"/>
        <v>#DIV/0!</v>
      </c>
      <c r="AE366" s="86"/>
      <c r="AF366" s="87"/>
      <c r="AG366" s="88"/>
      <c r="AH366" s="114"/>
      <c r="AI366" s="86"/>
      <c r="AJ366" s="87"/>
      <c r="AK366" s="88"/>
      <c r="AL366" s="114"/>
      <c r="AM366" s="86"/>
      <c r="AN366" s="87"/>
      <c r="AO366" s="90"/>
      <c r="AP366" s="91"/>
      <c r="AQ366" s="86"/>
      <c r="AR366" s="87"/>
      <c r="AS366" s="90"/>
      <c r="AT366" s="91"/>
      <c r="AU366" s="86"/>
      <c r="AV366" s="87"/>
      <c r="AW366" s="90"/>
      <c r="AX366" s="197"/>
      <c r="AY366" s="38"/>
      <c r="AZ366" s="92"/>
      <c r="BA366" s="29"/>
      <c r="BB366" s="99">
        <f t="shared" si="242"/>
        <v>105594.53501800001</v>
      </c>
      <c r="BC366" s="93"/>
      <c r="BD366" s="93"/>
      <c r="BE366" s="93"/>
      <c r="BF366" s="93"/>
      <c r="BG366" s="93"/>
      <c r="BH366" s="93"/>
      <c r="BI366" s="93"/>
      <c r="BJ366" s="93"/>
      <c r="BK366" s="94">
        <f t="shared" si="209"/>
        <v>1</v>
      </c>
      <c r="BL366" s="35"/>
      <c r="BM366" s="95">
        <f t="shared" si="210"/>
        <v>105594.53501800001</v>
      </c>
      <c r="BN366" s="96">
        <f t="shared" si="211"/>
        <v>105594.53501800001</v>
      </c>
      <c r="BO366" s="248">
        <f t="shared" si="243"/>
        <v>105594.53501800001</v>
      </c>
      <c r="BP366" s="183">
        <f t="shared" si="212"/>
        <v>105594.53501800001</v>
      </c>
      <c r="BQ366" s="184">
        <f t="shared" si="213"/>
        <v>0</v>
      </c>
      <c r="BR366" s="232">
        <f t="shared" si="214"/>
        <v>0</v>
      </c>
      <c r="BS366" s="184"/>
      <c r="BT366" s="97"/>
      <c r="BU366" s="171">
        <f t="shared" si="226"/>
        <v>105594.53501800001</v>
      </c>
      <c r="BV366" s="175">
        <f t="shared" si="215"/>
        <v>20063</v>
      </c>
      <c r="BW366" s="176">
        <f t="shared" si="216"/>
        <v>125657.53501800001</v>
      </c>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119"/>
      <c r="ES366" s="119"/>
      <c r="ET366" s="119"/>
      <c r="EU366" s="119"/>
      <c r="EV366" s="119"/>
      <c r="EW366" s="119"/>
      <c r="EX366" s="119"/>
      <c r="EY366" s="119"/>
      <c r="EZ366" s="119"/>
      <c r="FA366" s="119"/>
      <c r="FB366" s="119"/>
      <c r="FC366" s="119"/>
      <c r="FD366" s="119"/>
      <c r="FE366" s="119"/>
      <c r="FF366" s="119"/>
      <c r="FG366" s="119"/>
      <c r="FH366" s="119"/>
      <c r="FI366" s="119"/>
      <c r="FJ366" s="119"/>
      <c r="FK366" s="119"/>
      <c r="FL366" s="119"/>
      <c r="FM366" s="119"/>
      <c r="FN366" s="119"/>
      <c r="FO366" s="119"/>
      <c r="FP366" s="119"/>
      <c r="FQ366" s="119"/>
      <c r="FR366" s="119"/>
      <c r="FS366" s="119"/>
      <c r="FT366" s="119"/>
      <c r="FU366" s="119"/>
      <c r="FV366" s="119"/>
      <c r="FW366" s="119"/>
      <c r="FX366" s="119"/>
      <c r="FY366" s="119"/>
      <c r="FZ366" s="119"/>
      <c r="GA366" s="119"/>
      <c r="GB366" s="119"/>
      <c r="GC366" s="119"/>
      <c r="GD366" s="119"/>
      <c r="GE366" s="119"/>
      <c r="GF366" s="119"/>
      <c r="GG366" s="119"/>
      <c r="GH366" s="119"/>
      <c r="GI366" s="119"/>
      <c r="GJ366" s="119"/>
      <c r="GK366" s="119"/>
      <c r="GL366" s="119"/>
      <c r="GM366" s="119"/>
      <c r="GN366" s="119"/>
      <c r="GO366" s="119"/>
      <c r="GP366" s="119"/>
      <c r="GQ366" s="119"/>
      <c r="GR366" s="119"/>
      <c r="GS366" s="119"/>
      <c r="GT366" s="119"/>
      <c r="GU366" s="119"/>
      <c r="GV366" s="119"/>
      <c r="GW366" s="119"/>
      <c r="GX366" s="119"/>
      <c r="GY366" s="119"/>
      <c r="GZ366" s="119"/>
      <c r="HA366" s="119"/>
    </row>
    <row r="367" spans="1:209" s="120" customFormat="1" ht="84.95" customHeight="1" x14ac:dyDescent="0.3">
      <c r="A367" s="214">
        <v>523</v>
      </c>
      <c r="B367" s="104" t="s">
        <v>1061</v>
      </c>
      <c r="C367" s="217" t="s">
        <v>907</v>
      </c>
      <c r="D367" s="206">
        <v>189177</v>
      </c>
      <c r="E367" s="74">
        <f t="shared" si="238"/>
        <v>10631.7474</v>
      </c>
      <c r="F367" s="75">
        <f t="shared" si="239"/>
        <v>199808.74739999999</v>
      </c>
      <c r="G367" s="74">
        <f t="shared" si="240"/>
        <v>37963.662005999999</v>
      </c>
      <c r="H367" s="76">
        <f t="shared" si="241"/>
        <v>237772.40940599999</v>
      </c>
      <c r="I367" s="105"/>
      <c r="J367" s="118"/>
      <c r="K367" s="130"/>
      <c r="L367" s="80"/>
      <c r="M367" s="81">
        <f t="shared" si="217"/>
        <v>0</v>
      </c>
      <c r="N367" s="82"/>
      <c r="O367" s="83">
        <f t="shared" si="218"/>
        <v>0</v>
      </c>
      <c r="P367" s="83">
        <f t="shared" si="219"/>
        <v>0</v>
      </c>
      <c r="Q367" s="108"/>
      <c r="R367" s="80"/>
      <c r="S367" s="81">
        <f t="shared" si="220"/>
        <v>0</v>
      </c>
      <c r="T367" s="82"/>
      <c r="U367" s="83">
        <f t="shared" si="221"/>
        <v>0</v>
      </c>
      <c r="V367" s="83">
        <f t="shared" si="222"/>
        <v>0</v>
      </c>
      <c r="W367" s="109"/>
      <c r="X367" s="80"/>
      <c r="Y367" s="81">
        <f t="shared" si="223"/>
        <v>0</v>
      </c>
      <c r="Z367" s="82"/>
      <c r="AA367" s="83">
        <f t="shared" si="224"/>
        <v>0</v>
      </c>
      <c r="AB367" s="83">
        <f t="shared" si="225"/>
        <v>0</v>
      </c>
      <c r="AC367" s="109"/>
      <c r="AD367" s="85" t="e">
        <f t="shared" si="208"/>
        <v>#DIV/0!</v>
      </c>
      <c r="AE367" s="86"/>
      <c r="AF367" s="87"/>
      <c r="AG367" s="88"/>
      <c r="AH367" s="114"/>
      <c r="AI367" s="86"/>
      <c r="AJ367" s="87"/>
      <c r="AK367" s="88"/>
      <c r="AL367" s="114"/>
      <c r="AM367" s="86"/>
      <c r="AN367" s="87"/>
      <c r="AO367" s="90"/>
      <c r="AP367" s="91"/>
      <c r="AQ367" s="86"/>
      <c r="AR367" s="87"/>
      <c r="AS367" s="90"/>
      <c r="AT367" s="91"/>
      <c r="AU367" s="86"/>
      <c r="AV367" s="87"/>
      <c r="AW367" s="90"/>
      <c r="AX367" s="197"/>
      <c r="AY367" s="38"/>
      <c r="AZ367" s="92"/>
      <c r="BA367" s="29"/>
      <c r="BB367" s="99">
        <f t="shared" si="242"/>
        <v>217791.53466600002</v>
      </c>
      <c r="BC367" s="93"/>
      <c r="BD367" s="93"/>
      <c r="BE367" s="93"/>
      <c r="BF367" s="93"/>
      <c r="BG367" s="93"/>
      <c r="BH367" s="93"/>
      <c r="BI367" s="93"/>
      <c r="BJ367" s="93"/>
      <c r="BK367" s="94">
        <f t="shared" si="209"/>
        <v>1</v>
      </c>
      <c r="BL367" s="35"/>
      <c r="BM367" s="95">
        <f t="shared" si="210"/>
        <v>217791.53466600002</v>
      </c>
      <c r="BN367" s="96">
        <f t="shared" si="211"/>
        <v>217791.53466600002</v>
      </c>
      <c r="BO367" s="248">
        <f t="shared" si="243"/>
        <v>217791.53466600002</v>
      </c>
      <c r="BP367" s="183">
        <f t="shared" si="212"/>
        <v>217791.53466600002</v>
      </c>
      <c r="BQ367" s="184">
        <f t="shared" si="213"/>
        <v>0</v>
      </c>
      <c r="BR367" s="232">
        <f t="shared" si="214"/>
        <v>0</v>
      </c>
      <c r="BS367" s="184"/>
      <c r="BT367" s="97"/>
      <c r="BU367" s="171">
        <f t="shared" si="226"/>
        <v>217791.53466600002</v>
      </c>
      <c r="BV367" s="175">
        <f t="shared" si="215"/>
        <v>41380</v>
      </c>
      <c r="BW367" s="176">
        <f t="shared" si="216"/>
        <v>259171.53466600002</v>
      </c>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119"/>
      <c r="ES367" s="119"/>
      <c r="ET367" s="119"/>
      <c r="EU367" s="119"/>
      <c r="EV367" s="119"/>
      <c r="EW367" s="119"/>
      <c r="EX367" s="119"/>
      <c r="EY367" s="119"/>
      <c r="EZ367" s="119"/>
      <c r="FA367" s="119"/>
      <c r="FB367" s="119"/>
      <c r="FC367" s="119"/>
      <c r="FD367" s="119"/>
      <c r="FE367" s="119"/>
      <c r="FF367" s="119"/>
      <c r="FG367" s="119"/>
      <c r="FH367" s="119"/>
      <c r="FI367" s="119"/>
      <c r="FJ367" s="119"/>
      <c r="FK367" s="119"/>
      <c r="FL367" s="119"/>
      <c r="FM367" s="119"/>
      <c r="FN367" s="119"/>
      <c r="FO367" s="119"/>
      <c r="FP367" s="119"/>
      <c r="FQ367" s="119"/>
      <c r="FR367" s="119"/>
      <c r="FS367" s="119"/>
      <c r="FT367" s="119"/>
      <c r="FU367" s="119"/>
      <c r="FV367" s="119"/>
      <c r="FW367" s="119"/>
      <c r="FX367" s="119"/>
      <c r="FY367" s="119"/>
      <c r="FZ367" s="119"/>
      <c r="GA367" s="119"/>
      <c r="GB367" s="119"/>
      <c r="GC367" s="119"/>
      <c r="GD367" s="119"/>
      <c r="GE367" s="119"/>
      <c r="GF367" s="119"/>
      <c r="GG367" s="119"/>
      <c r="GH367" s="119"/>
      <c r="GI367" s="119"/>
      <c r="GJ367" s="119"/>
      <c r="GK367" s="119"/>
      <c r="GL367" s="119"/>
      <c r="GM367" s="119"/>
      <c r="GN367" s="119"/>
      <c r="GO367" s="119"/>
      <c r="GP367" s="119"/>
      <c r="GQ367" s="119"/>
      <c r="GR367" s="119"/>
      <c r="GS367" s="119"/>
      <c r="GT367" s="119"/>
      <c r="GU367" s="119"/>
      <c r="GV367" s="119"/>
      <c r="GW367" s="119"/>
      <c r="GX367" s="119"/>
      <c r="GY367" s="119"/>
      <c r="GZ367" s="119"/>
      <c r="HA367" s="119"/>
    </row>
    <row r="368" spans="1:209" s="117" customFormat="1" ht="84.95" customHeight="1" x14ac:dyDescent="0.3">
      <c r="A368" s="214">
        <v>524</v>
      </c>
      <c r="B368" s="104" t="s">
        <v>1062</v>
      </c>
      <c r="C368" s="217" t="s">
        <v>907</v>
      </c>
      <c r="D368" s="206">
        <v>56735</v>
      </c>
      <c r="E368" s="74">
        <f t="shared" si="238"/>
        <v>3188.5070000000001</v>
      </c>
      <c r="F368" s="75">
        <f t="shared" si="239"/>
        <v>59923.506999999998</v>
      </c>
      <c r="G368" s="74">
        <f t="shared" si="240"/>
        <v>11385.466329999999</v>
      </c>
      <c r="H368" s="76">
        <f t="shared" si="241"/>
        <v>71308.973329999993</v>
      </c>
      <c r="I368" s="105"/>
      <c r="J368" s="118"/>
      <c r="K368" s="130"/>
      <c r="L368" s="80"/>
      <c r="M368" s="81">
        <f t="shared" si="217"/>
        <v>0</v>
      </c>
      <c r="N368" s="82"/>
      <c r="O368" s="83">
        <f t="shared" si="218"/>
        <v>0</v>
      </c>
      <c r="P368" s="83">
        <f t="shared" si="219"/>
        <v>0</v>
      </c>
      <c r="Q368" s="108"/>
      <c r="R368" s="80"/>
      <c r="S368" s="81">
        <f t="shared" si="220"/>
        <v>0</v>
      </c>
      <c r="T368" s="82"/>
      <c r="U368" s="83">
        <f t="shared" si="221"/>
        <v>0</v>
      </c>
      <c r="V368" s="83">
        <f t="shared" si="222"/>
        <v>0</v>
      </c>
      <c r="W368" s="109"/>
      <c r="X368" s="80"/>
      <c r="Y368" s="81">
        <f t="shared" si="223"/>
        <v>0</v>
      </c>
      <c r="Z368" s="82"/>
      <c r="AA368" s="83">
        <f t="shared" si="224"/>
        <v>0</v>
      </c>
      <c r="AB368" s="83">
        <f t="shared" si="225"/>
        <v>0</v>
      </c>
      <c r="AC368" s="109"/>
      <c r="AD368" s="85" t="e">
        <f t="shared" si="208"/>
        <v>#DIV/0!</v>
      </c>
      <c r="AE368" s="86"/>
      <c r="AF368" s="87"/>
      <c r="AG368" s="88"/>
      <c r="AH368" s="114"/>
      <c r="AI368" s="86"/>
      <c r="AJ368" s="87"/>
      <c r="AK368" s="88"/>
      <c r="AL368" s="114"/>
      <c r="AM368" s="86"/>
      <c r="AN368" s="87"/>
      <c r="AO368" s="90"/>
      <c r="AP368" s="91"/>
      <c r="AQ368" s="86"/>
      <c r="AR368" s="87"/>
      <c r="AS368" s="90"/>
      <c r="AT368" s="91"/>
      <c r="AU368" s="86"/>
      <c r="AV368" s="87"/>
      <c r="AW368" s="90"/>
      <c r="AX368" s="197"/>
      <c r="AY368" s="38"/>
      <c r="AZ368" s="92"/>
      <c r="BA368" s="29"/>
      <c r="BB368" s="99">
        <f t="shared" si="242"/>
        <v>65316.622630000005</v>
      </c>
      <c r="BC368" s="93"/>
      <c r="BD368" s="93"/>
      <c r="BE368" s="93"/>
      <c r="BF368" s="93"/>
      <c r="BG368" s="93"/>
      <c r="BH368" s="93"/>
      <c r="BI368" s="93"/>
      <c r="BJ368" s="93"/>
      <c r="BK368" s="94">
        <f t="shared" si="209"/>
        <v>1</v>
      </c>
      <c r="BL368" s="35"/>
      <c r="BM368" s="95">
        <f t="shared" si="210"/>
        <v>65316.622630000005</v>
      </c>
      <c r="BN368" s="96">
        <f t="shared" si="211"/>
        <v>65316.622630000005</v>
      </c>
      <c r="BO368" s="248">
        <f t="shared" si="243"/>
        <v>65316.622630000005</v>
      </c>
      <c r="BP368" s="183">
        <f t="shared" si="212"/>
        <v>65316.622630000005</v>
      </c>
      <c r="BQ368" s="184">
        <f t="shared" si="213"/>
        <v>0</v>
      </c>
      <c r="BR368" s="232">
        <f t="shared" si="214"/>
        <v>0</v>
      </c>
      <c r="BS368" s="184"/>
      <c r="BT368" s="97"/>
      <c r="BU368" s="171">
        <f t="shared" si="226"/>
        <v>65316.622630000005</v>
      </c>
      <c r="BV368" s="175">
        <f t="shared" si="215"/>
        <v>12410</v>
      </c>
      <c r="BW368" s="176">
        <f t="shared" si="216"/>
        <v>77726.622629999998</v>
      </c>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116"/>
      <c r="ES368" s="116"/>
      <c r="ET368" s="116"/>
      <c r="EU368" s="116"/>
      <c r="EV368" s="116"/>
      <c r="EW368" s="116"/>
      <c r="EX368" s="116"/>
      <c r="EY368" s="116"/>
      <c r="EZ368" s="116"/>
      <c r="FA368" s="116"/>
      <c r="FB368" s="116"/>
      <c r="FC368" s="116"/>
      <c r="FD368" s="116"/>
      <c r="FE368" s="116"/>
      <c r="FF368" s="116"/>
      <c r="FG368" s="116"/>
      <c r="FH368" s="116"/>
      <c r="FI368" s="116"/>
      <c r="FJ368" s="116"/>
      <c r="FK368" s="116"/>
      <c r="FL368" s="116"/>
      <c r="FM368" s="116"/>
      <c r="FN368" s="116"/>
      <c r="FO368" s="116"/>
      <c r="FP368" s="116"/>
      <c r="FQ368" s="116"/>
      <c r="FR368" s="116"/>
      <c r="FS368" s="116"/>
      <c r="FT368" s="116"/>
      <c r="FU368" s="116"/>
      <c r="FV368" s="116"/>
      <c r="FW368" s="116"/>
      <c r="FX368" s="116"/>
      <c r="FY368" s="116"/>
      <c r="FZ368" s="116"/>
      <c r="GA368" s="116"/>
      <c r="GB368" s="116"/>
      <c r="GC368" s="116"/>
      <c r="GD368" s="116"/>
      <c r="GE368" s="116"/>
      <c r="GF368" s="116"/>
      <c r="GG368" s="116"/>
      <c r="GH368" s="116"/>
      <c r="GI368" s="116"/>
      <c r="GJ368" s="116"/>
      <c r="GK368" s="116"/>
      <c r="GL368" s="116"/>
      <c r="GM368" s="116"/>
      <c r="GN368" s="116"/>
      <c r="GO368" s="116"/>
      <c r="GP368" s="116"/>
      <c r="GQ368" s="116"/>
      <c r="GR368" s="116"/>
      <c r="GS368" s="116"/>
      <c r="GT368" s="116"/>
      <c r="GU368" s="116"/>
      <c r="GV368" s="116"/>
      <c r="GW368" s="116"/>
      <c r="GX368" s="116"/>
      <c r="GY368" s="116"/>
      <c r="GZ368" s="116"/>
      <c r="HA368" s="116"/>
    </row>
    <row r="369" spans="1:209" s="120" customFormat="1" ht="84.95" customHeight="1" x14ac:dyDescent="0.3">
      <c r="A369" s="214">
        <v>525</v>
      </c>
      <c r="B369" s="104" t="s">
        <v>1063</v>
      </c>
      <c r="C369" s="217" t="s">
        <v>907</v>
      </c>
      <c r="D369" s="206">
        <v>108742</v>
      </c>
      <c r="E369" s="74">
        <f t="shared" si="238"/>
        <v>6111.3004000000001</v>
      </c>
      <c r="F369" s="75">
        <f t="shared" si="239"/>
        <v>114853.30040000001</v>
      </c>
      <c r="G369" s="74">
        <f t="shared" si="240"/>
        <v>21822.127076000001</v>
      </c>
      <c r="H369" s="76">
        <f t="shared" si="241"/>
        <v>136675.42747600001</v>
      </c>
      <c r="I369" s="105"/>
      <c r="J369" s="118"/>
      <c r="K369" s="130"/>
      <c r="L369" s="80"/>
      <c r="M369" s="81">
        <f t="shared" si="217"/>
        <v>0</v>
      </c>
      <c r="N369" s="82"/>
      <c r="O369" s="83">
        <f t="shared" si="218"/>
        <v>0</v>
      </c>
      <c r="P369" s="83">
        <f t="shared" si="219"/>
        <v>0</v>
      </c>
      <c r="Q369" s="108"/>
      <c r="R369" s="80"/>
      <c r="S369" s="81">
        <f t="shared" si="220"/>
        <v>0</v>
      </c>
      <c r="T369" s="82"/>
      <c r="U369" s="83">
        <f t="shared" si="221"/>
        <v>0</v>
      </c>
      <c r="V369" s="83">
        <f t="shared" si="222"/>
        <v>0</v>
      </c>
      <c r="W369" s="109"/>
      <c r="X369" s="80"/>
      <c r="Y369" s="81">
        <f t="shared" si="223"/>
        <v>0</v>
      </c>
      <c r="Z369" s="82"/>
      <c r="AA369" s="83">
        <f t="shared" si="224"/>
        <v>0</v>
      </c>
      <c r="AB369" s="83">
        <f t="shared" si="225"/>
        <v>0</v>
      </c>
      <c r="AC369" s="109"/>
      <c r="AD369" s="85" t="e">
        <f t="shared" si="208"/>
        <v>#DIV/0!</v>
      </c>
      <c r="AE369" s="86"/>
      <c r="AF369" s="87"/>
      <c r="AG369" s="88"/>
      <c r="AH369" s="114"/>
      <c r="AI369" s="86"/>
      <c r="AJ369" s="87"/>
      <c r="AK369" s="88"/>
      <c r="AL369" s="114"/>
      <c r="AM369" s="86"/>
      <c r="AN369" s="87"/>
      <c r="AO369" s="90"/>
      <c r="AP369" s="91"/>
      <c r="AQ369" s="86"/>
      <c r="AR369" s="87"/>
      <c r="AS369" s="90"/>
      <c r="AT369" s="91"/>
      <c r="AU369" s="86"/>
      <c r="AV369" s="87"/>
      <c r="AW369" s="90"/>
      <c r="AX369" s="197"/>
      <c r="AY369" s="38"/>
      <c r="AZ369" s="92"/>
      <c r="BA369" s="29"/>
      <c r="BB369" s="99">
        <f t="shared" si="242"/>
        <v>125190.09743600001</v>
      </c>
      <c r="BC369" s="93"/>
      <c r="BD369" s="93"/>
      <c r="BE369" s="93"/>
      <c r="BF369" s="93"/>
      <c r="BG369" s="93"/>
      <c r="BH369" s="93"/>
      <c r="BI369" s="93"/>
      <c r="BJ369" s="93"/>
      <c r="BK369" s="94">
        <f t="shared" si="209"/>
        <v>1</v>
      </c>
      <c r="BL369" s="35"/>
      <c r="BM369" s="95">
        <f t="shared" si="210"/>
        <v>125190.09743600001</v>
      </c>
      <c r="BN369" s="96">
        <f t="shared" si="211"/>
        <v>125190.09743600001</v>
      </c>
      <c r="BO369" s="248">
        <f t="shared" si="243"/>
        <v>125190.09743600001</v>
      </c>
      <c r="BP369" s="183">
        <f t="shared" si="212"/>
        <v>125190.09743600001</v>
      </c>
      <c r="BQ369" s="184">
        <f t="shared" si="213"/>
        <v>0</v>
      </c>
      <c r="BR369" s="232">
        <f t="shared" si="214"/>
        <v>0</v>
      </c>
      <c r="BS369" s="184"/>
      <c r="BT369" s="97"/>
      <c r="BU369" s="171">
        <f t="shared" si="226"/>
        <v>125190.09743600001</v>
      </c>
      <c r="BV369" s="175">
        <f t="shared" si="215"/>
        <v>23786</v>
      </c>
      <c r="BW369" s="176">
        <f t="shared" si="216"/>
        <v>148976.09743600001</v>
      </c>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119"/>
      <c r="ES369" s="119"/>
      <c r="ET369" s="119"/>
      <c r="EU369" s="119"/>
      <c r="EV369" s="119"/>
      <c r="EW369" s="119"/>
      <c r="EX369" s="119"/>
      <c r="EY369" s="119"/>
      <c r="EZ369" s="119"/>
      <c r="FA369" s="119"/>
      <c r="FB369" s="119"/>
      <c r="FC369" s="119"/>
      <c r="FD369" s="119"/>
      <c r="FE369" s="119"/>
      <c r="FF369" s="119"/>
      <c r="FG369" s="119"/>
      <c r="FH369" s="119"/>
      <c r="FI369" s="119"/>
      <c r="FJ369" s="119"/>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19"/>
      <c r="GJ369" s="119"/>
      <c r="GK369" s="119"/>
      <c r="GL369" s="119"/>
      <c r="GM369" s="119"/>
      <c r="GN369" s="119"/>
      <c r="GO369" s="119"/>
      <c r="GP369" s="119"/>
      <c r="GQ369" s="119"/>
      <c r="GR369" s="119"/>
      <c r="GS369" s="119"/>
      <c r="GT369" s="119"/>
      <c r="GU369" s="119"/>
      <c r="GV369" s="119"/>
      <c r="GW369" s="119"/>
      <c r="GX369" s="119"/>
      <c r="GY369" s="119"/>
      <c r="GZ369" s="119"/>
      <c r="HA369" s="119"/>
    </row>
    <row r="370" spans="1:209" s="120" customFormat="1" ht="84.95" customHeight="1" x14ac:dyDescent="0.3">
      <c r="A370" s="214">
        <v>526</v>
      </c>
      <c r="B370" s="104" t="s">
        <v>1064</v>
      </c>
      <c r="C370" s="217" t="s">
        <v>907</v>
      </c>
      <c r="D370" s="206">
        <v>179661</v>
      </c>
      <c r="E370" s="74">
        <f t="shared" si="238"/>
        <v>10096.948200000001</v>
      </c>
      <c r="F370" s="75">
        <f t="shared" si="239"/>
        <v>189757.94820000001</v>
      </c>
      <c r="G370" s="74">
        <f t="shared" si="240"/>
        <v>36054.010158000005</v>
      </c>
      <c r="H370" s="76">
        <f t="shared" si="241"/>
        <v>225811.95835800003</v>
      </c>
      <c r="I370" s="105"/>
      <c r="J370" s="118"/>
      <c r="K370" s="130"/>
      <c r="L370" s="80"/>
      <c r="M370" s="81">
        <f t="shared" si="217"/>
        <v>0</v>
      </c>
      <c r="N370" s="82"/>
      <c r="O370" s="83">
        <f t="shared" si="218"/>
        <v>0</v>
      </c>
      <c r="P370" s="83">
        <f t="shared" si="219"/>
        <v>0</v>
      </c>
      <c r="Q370" s="108"/>
      <c r="R370" s="80"/>
      <c r="S370" s="81">
        <f t="shared" si="220"/>
        <v>0</v>
      </c>
      <c r="T370" s="82"/>
      <c r="U370" s="83">
        <f t="shared" si="221"/>
        <v>0</v>
      </c>
      <c r="V370" s="83">
        <f t="shared" si="222"/>
        <v>0</v>
      </c>
      <c r="W370" s="109"/>
      <c r="X370" s="80"/>
      <c r="Y370" s="81">
        <f t="shared" si="223"/>
        <v>0</v>
      </c>
      <c r="Z370" s="82"/>
      <c r="AA370" s="83">
        <f t="shared" si="224"/>
        <v>0</v>
      </c>
      <c r="AB370" s="83">
        <f t="shared" si="225"/>
        <v>0</v>
      </c>
      <c r="AC370" s="109"/>
      <c r="AD370" s="85" t="e">
        <f t="shared" si="208"/>
        <v>#DIV/0!</v>
      </c>
      <c r="AE370" s="86"/>
      <c r="AF370" s="87"/>
      <c r="AG370" s="88"/>
      <c r="AH370" s="114"/>
      <c r="AI370" s="86"/>
      <c r="AJ370" s="87"/>
      <c r="AK370" s="88"/>
      <c r="AL370" s="114"/>
      <c r="AM370" s="86"/>
      <c r="AN370" s="87"/>
      <c r="AO370" s="90"/>
      <c r="AP370" s="91"/>
      <c r="AQ370" s="86"/>
      <c r="AR370" s="87"/>
      <c r="AS370" s="90"/>
      <c r="AT370" s="91"/>
      <c r="AU370" s="86"/>
      <c r="AV370" s="87"/>
      <c r="AW370" s="90"/>
      <c r="AX370" s="197"/>
      <c r="AY370" s="38"/>
      <c r="AZ370" s="92"/>
      <c r="BA370" s="29"/>
      <c r="BB370" s="99">
        <f t="shared" si="242"/>
        <v>206836.16353800002</v>
      </c>
      <c r="BC370" s="93"/>
      <c r="BD370" s="93"/>
      <c r="BE370" s="93"/>
      <c r="BF370" s="93"/>
      <c r="BG370" s="93"/>
      <c r="BH370" s="93"/>
      <c r="BI370" s="93"/>
      <c r="BJ370" s="93"/>
      <c r="BK370" s="94">
        <f t="shared" si="209"/>
        <v>1</v>
      </c>
      <c r="BL370" s="35"/>
      <c r="BM370" s="95">
        <f t="shared" si="210"/>
        <v>206836.16353800002</v>
      </c>
      <c r="BN370" s="96">
        <f t="shared" si="211"/>
        <v>206836.16353800002</v>
      </c>
      <c r="BO370" s="248">
        <f t="shared" si="243"/>
        <v>206836.16353800002</v>
      </c>
      <c r="BP370" s="183">
        <f t="shared" si="212"/>
        <v>206836.16353800002</v>
      </c>
      <c r="BQ370" s="184">
        <f t="shared" si="213"/>
        <v>0</v>
      </c>
      <c r="BR370" s="232">
        <f t="shared" si="214"/>
        <v>0</v>
      </c>
      <c r="BS370" s="184"/>
      <c r="BT370" s="97"/>
      <c r="BU370" s="171">
        <f t="shared" si="226"/>
        <v>206836.16353800002</v>
      </c>
      <c r="BV370" s="175">
        <f t="shared" si="215"/>
        <v>39299</v>
      </c>
      <c r="BW370" s="176">
        <f t="shared" si="216"/>
        <v>246135.16353800002</v>
      </c>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119"/>
      <c r="ES370" s="119"/>
      <c r="ET370" s="119"/>
      <c r="EU370" s="119"/>
      <c r="EV370" s="119"/>
      <c r="EW370" s="119"/>
      <c r="EX370" s="119"/>
      <c r="EY370" s="119"/>
      <c r="EZ370" s="119"/>
      <c r="FA370" s="119"/>
      <c r="FB370" s="119"/>
      <c r="FC370" s="119"/>
      <c r="FD370" s="119"/>
      <c r="FE370" s="119"/>
      <c r="FF370" s="119"/>
      <c r="FG370" s="119"/>
      <c r="FH370" s="119"/>
      <c r="FI370" s="119"/>
      <c r="FJ370" s="119"/>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c r="GG370" s="119"/>
      <c r="GH370" s="119"/>
      <c r="GI370" s="119"/>
      <c r="GJ370" s="119"/>
      <c r="GK370" s="119"/>
      <c r="GL370" s="119"/>
      <c r="GM370" s="119"/>
      <c r="GN370" s="119"/>
      <c r="GO370" s="119"/>
      <c r="GP370" s="119"/>
      <c r="GQ370" s="119"/>
      <c r="GR370" s="119"/>
      <c r="GS370" s="119"/>
      <c r="GT370" s="119"/>
      <c r="GU370" s="119"/>
      <c r="GV370" s="119"/>
      <c r="GW370" s="119"/>
      <c r="GX370" s="119"/>
      <c r="GY370" s="119"/>
      <c r="GZ370" s="119"/>
      <c r="HA370" s="119"/>
    </row>
    <row r="371" spans="1:209" s="120" customFormat="1" ht="84.95" customHeight="1" x14ac:dyDescent="0.3">
      <c r="A371" s="214">
        <v>527</v>
      </c>
      <c r="B371" s="104" t="s">
        <v>1065</v>
      </c>
      <c r="C371" s="217" t="s">
        <v>907</v>
      </c>
      <c r="D371" s="206">
        <v>236396</v>
      </c>
      <c r="E371" s="74">
        <f t="shared" si="238"/>
        <v>13285.4552</v>
      </c>
      <c r="F371" s="75">
        <f t="shared" si="239"/>
        <v>249681.4552</v>
      </c>
      <c r="G371" s="74">
        <f t="shared" si="240"/>
        <v>47439.476488</v>
      </c>
      <c r="H371" s="76">
        <f t="shared" si="241"/>
        <v>297120.93168799998</v>
      </c>
      <c r="I371" s="105"/>
      <c r="J371" s="118"/>
      <c r="K371" s="130"/>
      <c r="L371" s="80"/>
      <c r="M371" s="81">
        <f t="shared" si="217"/>
        <v>0</v>
      </c>
      <c r="N371" s="82"/>
      <c r="O371" s="83">
        <f t="shared" si="218"/>
        <v>0</v>
      </c>
      <c r="P371" s="83">
        <f t="shared" si="219"/>
        <v>0</v>
      </c>
      <c r="Q371" s="108"/>
      <c r="R371" s="80"/>
      <c r="S371" s="81">
        <f t="shared" si="220"/>
        <v>0</v>
      </c>
      <c r="T371" s="82"/>
      <c r="U371" s="83">
        <f t="shared" si="221"/>
        <v>0</v>
      </c>
      <c r="V371" s="83">
        <f t="shared" si="222"/>
        <v>0</v>
      </c>
      <c r="W371" s="109"/>
      <c r="X371" s="80"/>
      <c r="Y371" s="81">
        <f t="shared" si="223"/>
        <v>0</v>
      </c>
      <c r="Z371" s="82"/>
      <c r="AA371" s="83">
        <f t="shared" si="224"/>
        <v>0</v>
      </c>
      <c r="AB371" s="83">
        <f t="shared" si="225"/>
        <v>0</v>
      </c>
      <c r="AC371" s="109"/>
      <c r="AD371" s="85" t="e">
        <f t="shared" si="208"/>
        <v>#DIV/0!</v>
      </c>
      <c r="AE371" s="86"/>
      <c r="AF371" s="87"/>
      <c r="AG371" s="88"/>
      <c r="AH371" s="114"/>
      <c r="AI371" s="86"/>
      <c r="AJ371" s="87"/>
      <c r="AK371" s="88"/>
      <c r="AL371" s="114"/>
      <c r="AM371" s="86"/>
      <c r="AN371" s="87"/>
      <c r="AO371" s="90"/>
      <c r="AP371" s="91"/>
      <c r="AQ371" s="86"/>
      <c r="AR371" s="87"/>
      <c r="AS371" s="90"/>
      <c r="AT371" s="91"/>
      <c r="AU371" s="86"/>
      <c r="AV371" s="87"/>
      <c r="AW371" s="90"/>
      <c r="AX371" s="197"/>
      <c r="AY371" s="38"/>
      <c r="AZ371" s="92"/>
      <c r="BA371" s="29"/>
      <c r="BB371" s="99">
        <f t="shared" si="242"/>
        <v>272152.78616800002</v>
      </c>
      <c r="BC371" s="93"/>
      <c r="BD371" s="93"/>
      <c r="BE371" s="93"/>
      <c r="BF371" s="93"/>
      <c r="BG371" s="93"/>
      <c r="BH371" s="93"/>
      <c r="BI371" s="93"/>
      <c r="BJ371" s="93"/>
      <c r="BK371" s="94">
        <f t="shared" si="209"/>
        <v>1</v>
      </c>
      <c r="BL371" s="35"/>
      <c r="BM371" s="95">
        <f t="shared" si="210"/>
        <v>272152.78616800002</v>
      </c>
      <c r="BN371" s="96">
        <f t="shared" si="211"/>
        <v>272152.78616800002</v>
      </c>
      <c r="BO371" s="248">
        <f t="shared" si="243"/>
        <v>272152.78616800002</v>
      </c>
      <c r="BP371" s="183">
        <f t="shared" si="212"/>
        <v>272152.78616800002</v>
      </c>
      <c r="BQ371" s="184">
        <f t="shared" si="213"/>
        <v>0</v>
      </c>
      <c r="BR371" s="232">
        <f t="shared" si="214"/>
        <v>0</v>
      </c>
      <c r="BS371" s="184"/>
      <c r="BT371" s="97"/>
      <c r="BU371" s="171">
        <f t="shared" si="226"/>
        <v>272152.78616800002</v>
      </c>
      <c r="BV371" s="175">
        <f t="shared" si="215"/>
        <v>51709</v>
      </c>
      <c r="BW371" s="176">
        <f t="shared" si="216"/>
        <v>323861.78616800002</v>
      </c>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119"/>
      <c r="ES371" s="119"/>
      <c r="ET371" s="119"/>
      <c r="EU371" s="119"/>
      <c r="EV371" s="119"/>
      <c r="EW371" s="119"/>
      <c r="EX371" s="119"/>
      <c r="EY371" s="119"/>
      <c r="EZ371" s="119"/>
      <c r="FA371" s="119"/>
      <c r="FB371" s="119"/>
      <c r="FC371" s="119"/>
      <c r="FD371" s="119"/>
      <c r="FE371" s="119"/>
      <c r="FF371" s="119"/>
      <c r="FG371" s="119"/>
      <c r="FH371" s="119"/>
      <c r="FI371" s="119"/>
      <c r="FJ371" s="119"/>
      <c r="FK371" s="119"/>
      <c r="FL371" s="119"/>
      <c r="FM371" s="119"/>
      <c r="FN371" s="119"/>
      <c r="FO371" s="119"/>
      <c r="FP371" s="119"/>
      <c r="FQ371" s="119"/>
      <c r="FR371" s="119"/>
      <c r="FS371" s="119"/>
      <c r="FT371" s="119"/>
      <c r="FU371" s="119"/>
      <c r="FV371" s="119"/>
      <c r="FW371" s="119"/>
      <c r="FX371" s="119"/>
      <c r="FY371" s="119"/>
      <c r="FZ371" s="119"/>
      <c r="GA371" s="119"/>
      <c r="GB371" s="119"/>
      <c r="GC371" s="119"/>
      <c r="GD371" s="119"/>
      <c r="GE371" s="119"/>
      <c r="GF371" s="119"/>
      <c r="GG371" s="119"/>
      <c r="GH371" s="119"/>
      <c r="GI371" s="119"/>
      <c r="GJ371" s="119"/>
      <c r="GK371" s="119"/>
      <c r="GL371" s="119"/>
      <c r="GM371" s="119"/>
      <c r="GN371" s="119"/>
      <c r="GO371" s="119"/>
      <c r="GP371" s="119"/>
      <c r="GQ371" s="119"/>
      <c r="GR371" s="119"/>
      <c r="GS371" s="119"/>
      <c r="GT371" s="119"/>
      <c r="GU371" s="119"/>
      <c r="GV371" s="119"/>
      <c r="GW371" s="119"/>
      <c r="GX371" s="119"/>
      <c r="GY371" s="119"/>
      <c r="GZ371" s="119"/>
      <c r="HA371" s="119"/>
    </row>
    <row r="372" spans="1:209" s="120" customFormat="1" ht="84.95" customHeight="1" x14ac:dyDescent="0.3">
      <c r="A372" s="214">
        <v>528</v>
      </c>
      <c r="B372" s="104" t="s">
        <v>1066</v>
      </c>
      <c r="C372" s="217" t="s">
        <v>907</v>
      </c>
      <c r="D372" s="206">
        <v>141838</v>
      </c>
      <c r="E372" s="74">
        <f t="shared" si="238"/>
        <v>7971.2956000000004</v>
      </c>
      <c r="F372" s="75">
        <f t="shared" si="239"/>
        <v>149809.29560000001</v>
      </c>
      <c r="G372" s="74">
        <f t="shared" si="240"/>
        <v>28463.766164000004</v>
      </c>
      <c r="H372" s="76">
        <f t="shared" si="241"/>
        <v>178273.06176400001</v>
      </c>
      <c r="I372" s="105"/>
      <c r="J372" s="118"/>
      <c r="K372" s="130"/>
      <c r="L372" s="80"/>
      <c r="M372" s="81">
        <f t="shared" si="217"/>
        <v>0</v>
      </c>
      <c r="N372" s="82"/>
      <c r="O372" s="83">
        <f t="shared" si="218"/>
        <v>0</v>
      </c>
      <c r="P372" s="83">
        <f t="shared" si="219"/>
        <v>0</v>
      </c>
      <c r="Q372" s="108"/>
      <c r="R372" s="80"/>
      <c r="S372" s="81">
        <f t="shared" si="220"/>
        <v>0</v>
      </c>
      <c r="T372" s="82"/>
      <c r="U372" s="83">
        <f t="shared" si="221"/>
        <v>0</v>
      </c>
      <c r="V372" s="83">
        <f t="shared" si="222"/>
        <v>0</v>
      </c>
      <c r="W372" s="109"/>
      <c r="X372" s="80"/>
      <c r="Y372" s="81">
        <f t="shared" si="223"/>
        <v>0</v>
      </c>
      <c r="Z372" s="82"/>
      <c r="AA372" s="83">
        <f t="shared" si="224"/>
        <v>0</v>
      </c>
      <c r="AB372" s="83">
        <f t="shared" si="225"/>
        <v>0</v>
      </c>
      <c r="AC372" s="109"/>
      <c r="AD372" s="85" t="e">
        <f t="shared" si="208"/>
        <v>#DIV/0!</v>
      </c>
      <c r="AE372" s="86"/>
      <c r="AF372" s="87"/>
      <c r="AG372" s="88"/>
      <c r="AH372" s="114"/>
      <c r="AI372" s="86"/>
      <c r="AJ372" s="87"/>
      <c r="AK372" s="88"/>
      <c r="AL372" s="114"/>
      <c r="AM372" s="86"/>
      <c r="AN372" s="87"/>
      <c r="AO372" s="90"/>
      <c r="AP372" s="91"/>
      <c r="AQ372" s="86"/>
      <c r="AR372" s="87"/>
      <c r="AS372" s="90"/>
      <c r="AT372" s="91"/>
      <c r="AU372" s="86"/>
      <c r="AV372" s="87"/>
      <c r="AW372" s="90"/>
      <c r="AX372" s="197"/>
      <c r="AY372" s="38"/>
      <c r="AZ372" s="92"/>
      <c r="BA372" s="29"/>
      <c r="BB372" s="99">
        <f t="shared" si="242"/>
        <v>163292.13220400002</v>
      </c>
      <c r="BC372" s="93"/>
      <c r="BD372" s="93"/>
      <c r="BE372" s="93"/>
      <c r="BF372" s="93"/>
      <c r="BG372" s="93"/>
      <c r="BH372" s="93"/>
      <c r="BI372" s="93"/>
      <c r="BJ372" s="93"/>
      <c r="BK372" s="94">
        <f t="shared" si="209"/>
        <v>1</v>
      </c>
      <c r="BL372" s="35"/>
      <c r="BM372" s="95">
        <f t="shared" si="210"/>
        <v>163292.13220400002</v>
      </c>
      <c r="BN372" s="96">
        <f t="shared" si="211"/>
        <v>163292.13220400002</v>
      </c>
      <c r="BO372" s="248">
        <f t="shared" si="243"/>
        <v>163292.13220400002</v>
      </c>
      <c r="BP372" s="183">
        <f t="shared" si="212"/>
        <v>163292.13220400002</v>
      </c>
      <c r="BQ372" s="184">
        <f t="shared" si="213"/>
        <v>0</v>
      </c>
      <c r="BR372" s="232">
        <f t="shared" si="214"/>
        <v>0</v>
      </c>
      <c r="BS372" s="184"/>
      <c r="BT372" s="97"/>
      <c r="BU372" s="171">
        <f t="shared" si="226"/>
        <v>163292.13220400002</v>
      </c>
      <c r="BV372" s="175">
        <f t="shared" si="215"/>
        <v>31026</v>
      </c>
      <c r="BW372" s="176">
        <f t="shared" si="216"/>
        <v>194318.13220400002</v>
      </c>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119"/>
      <c r="ES372" s="119"/>
      <c r="ET372" s="119"/>
      <c r="EU372" s="119"/>
      <c r="EV372" s="119"/>
      <c r="EW372" s="119"/>
      <c r="EX372" s="119"/>
      <c r="EY372" s="119"/>
      <c r="EZ372" s="119"/>
      <c r="FA372" s="119"/>
      <c r="FB372" s="119"/>
      <c r="FC372" s="119"/>
      <c r="FD372" s="119"/>
      <c r="FE372" s="119"/>
      <c r="FF372" s="119"/>
      <c r="FG372" s="119"/>
      <c r="FH372" s="119"/>
      <c r="FI372" s="119"/>
      <c r="FJ372" s="119"/>
      <c r="FK372" s="119"/>
      <c r="FL372" s="119"/>
      <c r="FM372" s="119"/>
      <c r="FN372" s="119"/>
      <c r="FO372" s="119"/>
      <c r="FP372" s="119"/>
      <c r="FQ372" s="119"/>
      <c r="FR372" s="119"/>
      <c r="FS372" s="119"/>
      <c r="FT372" s="119"/>
      <c r="FU372" s="119"/>
      <c r="FV372" s="119"/>
      <c r="FW372" s="119"/>
      <c r="FX372" s="119"/>
      <c r="FY372" s="119"/>
      <c r="FZ372" s="119"/>
      <c r="GA372" s="119"/>
      <c r="GB372" s="119"/>
      <c r="GC372" s="119"/>
      <c r="GD372" s="119"/>
      <c r="GE372" s="119"/>
      <c r="GF372" s="119"/>
      <c r="GG372" s="119"/>
      <c r="GH372" s="119"/>
      <c r="GI372" s="119"/>
      <c r="GJ372" s="119"/>
      <c r="GK372" s="119"/>
      <c r="GL372" s="119"/>
      <c r="GM372" s="119"/>
      <c r="GN372" s="119"/>
      <c r="GO372" s="119"/>
      <c r="GP372" s="119"/>
      <c r="GQ372" s="119"/>
      <c r="GR372" s="119"/>
      <c r="GS372" s="119"/>
      <c r="GT372" s="119"/>
      <c r="GU372" s="119"/>
      <c r="GV372" s="119"/>
      <c r="GW372" s="119"/>
      <c r="GX372" s="119"/>
      <c r="GY372" s="119"/>
      <c r="GZ372" s="119"/>
      <c r="HA372" s="119"/>
    </row>
    <row r="373" spans="1:209" s="120" customFormat="1" ht="84.95" customHeight="1" x14ac:dyDescent="0.3">
      <c r="A373" s="214">
        <v>529</v>
      </c>
      <c r="B373" s="104" t="s">
        <v>1067</v>
      </c>
      <c r="C373" s="217" t="s">
        <v>907</v>
      </c>
      <c r="D373" s="206">
        <v>9645</v>
      </c>
      <c r="E373" s="74">
        <f t="shared" si="238"/>
        <v>542.04899999999998</v>
      </c>
      <c r="F373" s="75">
        <f t="shared" si="239"/>
        <v>10187.048999999999</v>
      </c>
      <c r="G373" s="74">
        <f t="shared" si="240"/>
        <v>1935.5393099999999</v>
      </c>
      <c r="H373" s="76">
        <f t="shared" si="241"/>
        <v>12122.588309999999</v>
      </c>
      <c r="I373" s="105"/>
      <c r="J373" s="118"/>
      <c r="K373" s="130"/>
      <c r="L373" s="80"/>
      <c r="M373" s="81">
        <f t="shared" si="217"/>
        <v>0</v>
      </c>
      <c r="N373" s="82"/>
      <c r="O373" s="83">
        <f t="shared" si="218"/>
        <v>0</v>
      </c>
      <c r="P373" s="83">
        <f t="shared" si="219"/>
        <v>0</v>
      </c>
      <c r="Q373" s="108"/>
      <c r="R373" s="80"/>
      <c r="S373" s="81">
        <f t="shared" si="220"/>
        <v>0</v>
      </c>
      <c r="T373" s="82"/>
      <c r="U373" s="83">
        <f t="shared" si="221"/>
        <v>0</v>
      </c>
      <c r="V373" s="83">
        <f t="shared" si="222"/>
        <v>0</v>
      </c>
      <c r="W373" s="109"/>
      <c r="X373" s="80"/>
      <c r="Y373" s="81">
        <f t="shared" si="223"/>
        <v>0</v>
      </c>
      <c r="Z373" s="82"/>
      <c r="AA373" s="83">
        <f t="shared" si="224"/>
        <v>0</v>
      </c>
      <c r="AB373" s="83">
        <f t="shared" si="225"/>
        <v>0</v>
      </c>
      <c r="AC373" s="109"/>
      <c r="AD373" s="85" t="e">
        <f t="shared" si="208"/>
        <v>#DIV/0!</v>
      </c>
      <c r="AE373" s="86"/>
      <c r="AF373" s="87"/>
      <c r="AG373" s="88"/>
      <c r="AH373" s="114"/>
      <c r="AI373" s="86"/>
      <c r="AJ373" s="87"/>
      <c r="AK373" s="88"/>
      <c r="AL373" s="114"/>
      <c r="AM373" s="86"/>
      <c r="AN373" s="87"/>
      <c r="AO373" s="90"/>
      <c r="AP373" s="91"/>
      <c r="AQ373" s="86"/>
      <c r="AR373" s="87"/>
      <c r="AS373" s="90"/>
      <c r="AT373" s="91"/>
      <c r="AU373" s="86"/>
      <c r="AV373" s="87"/>
      <c r="AW373" s="90"/>
      <c r="AX373" s="197"/>
      <c r="AY373" s="38"/>
      <c r="AZ373" s="92"/>
      <c r="BA373" s="29"/>
      <c r="BB373" s="99">
        <f t="shared" si="242"/>
        <v>11103.88341</v>
      </c>
      <c r="BC373" s="93"/>
      <c r="BD373" s="93"/>
      <c r="BE373" s="93"/>
      <c r="BF373" s="93"/>
      <c r="BG373" s="93"/>
      <c r="BH373" s="93"/>
      <c r="BI373" s="93"/>
      <c r="BJ373" s="93"/>
      <c r="BK373" s="94">
        <f t="shared" si="209"/>
        <v>1</v>
      </c>
      <c r="BL373" s="35"/>
      <c r="BM373" s="95">
        <f t="shared" si="210"/>
        <v>11103.88341</v>
      </c>
      <c r="BN373" s="96">
        <f t="shared" si="211"/>
        <v>11103.88341</v>
      </c>
      <c r="BO373" s="248">
        <f t="shared" si="243"/>
        <v>11103.88341</v>
      </c>
      <c r="BP373" s="183">
        <f t="shared" si="212"/>
        <v>11103.88341</v>
      </c>
      <c r="BQ373" s="184">
        <f t="shared" si="213"/>
        <v>0</v>
      </c>
      <c r="BR373" s="232">
        <f t="shared" si="214"/>
        <v>0</v>
      </c>
      <c r="BS373" s="184"/>
      <c r="BT373" s="97"/>
      <c r="BU373" s="171">
        <f t="shared" si="226"/>
        <v>11103.88341</v>
      </c>
      <c r="BV373" s="175">
        <f t="shared" si="215"/>
        <v>2110</v>
      </c>
      <c r="BW373" s="176">
        <f t="shared" si="216"/>
        <v>13213.88341</v>
      </c>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119"/>
      <c r="ES373" s="119"/>
      <c r="ET373" s="119"/>
      <c r="EU373" s="119"/>
      <c r="EV373" s="119"/>
      <c r="EW373" s="119"/>
      <c r="EX373" s="119"/>
      <c r="EY373" s="119"/>
      <c r="EZ373" s="119"/>
      <c r="FA373" s="119"/>
      <c r="FB373" s="119"/>
      <c r="FC373" s="119"/>
      <c r="FD373" s="119"/>
      <c r="FE373" s="119"/>
      <c r="FF373" s="119"/>
      <c r="FG373" s="119"/>
      <c r="FH373" s="119"/>
      <c r="FI373" s="119"/>
      <c r="FJ373" s="119"/>
      <c r="FK373" s="119"/>
      <c r="FL373" s="119"/>
      <c r="FM373" s="119"/>
      <c r="FN373" s="119"/>
      <c r="FO373" s="119"/>
      <c r="FP373" s="119"/>
      <c r="FQ373" s="119"/>
      <c r="FR373" s="119"/>
      <c r="FS373" s="119"/>
      <c r="FT373" s="119"/>
      <c r="FU373" s="119"/>
      <c r="FV373" s="119"/>
      <c r="FW373" s="119"/>
      <c r="FX373" s="119"/>
      <c r="FY373" s="119"/>
      <c r="FZ373" s="119"/>
      <c r="GA373" s="119"/>
      <c r="GB373" s="119"/>
      <c r="GC373" s="119"/>
      <c r="GD373" s="119"/>
      <c r="GE373" s="119"/>
      <c r="GF373" s="119"/>
      <c r="GG373" s="119"/>
      <c r="GH373" s="119"/>
      <c r="GI373" s="119"/>
      <c r="GJ373" s="119"/>
      <c r="GK373" s="119"/>
      <c r="GL373" s="119"/>
      <c r="GM373" s="119"/>
      <c r="GN373" s="119"/>
      <c r="GO373" s="119"/>
      <c r="GP373" s="119"/>
      <c r="GQ373" s="119"/>
      <c r="GR373" s="119"/>
      <c r="GS373" s="119"/>
      <c r="GT373" s="119"/>
      <c r="GU373" s="119"/>
      <c r="GV373" s="119"/>
      <c r="GW373" s="119"/>
      <c r="GX373" s="119"/>
      <c r="GY373" s="119"/>
      <c r="GZ373" s="119"/>
      <c r="HA373" s="119"/>
    </row>
    <row r="374" spans="1:209" s="120" customFormat="1" ht="84.95" customHeight="1" x14ac:dyDescent="0.3">
      <c r="A374" s="214">
        <v>530</v>
      </c>
      <c r="B374" s="104" t="s">
        <v>1068</v>
      </c>
      <c r="C374" s="217" t="s">
        <v>907</v>
      </c>
      <c r="D374" s="206">
        <v>9456</v>
      </c>
      <c r="E374" s="74">
        <f t="shared" si="238"/>
        <v>531.42719999999997</v>
      </c>
      <c r="F374" s="75">
        <f t="shared" si="239"/>
        <v>9987.4272000000001</v>
      </c>
      <c r="G374" s="74">
        <f t="shared" si="240"/>
        <v>1897.6111680000001</v>
      </c>
      <c r="H374" s="76">
        <f t="shared" si="241"/>
        <v>11885.038368</v>
      </c>
      <c r="I374" s="105"/>
      <c r="J374" s="118"/>
      <c r="K374" s="130"/>
      <c r="L374" s="80"/>
      <c r="M374" s="81">
        <f t="shared" si="217"/>
        <v>0</v>
      </c>
      <c r="N374" s="82"/>
      <c r="O374" s="83">
        <f t="shared" si="218"/>
        <v>0</v>
      </c>
      <c r="P374" s="83">
        <f t="shared" si="219"/>
        <v>0</v>
      </c>
      <c r="Q374" s="108"/>
      <c r="R374" s="80"/>
      <c r="S374" s="81">
        <f t="shared" si="220"/>
        <v>0</v>
      </c>
      <c r="T374" s="82"/>
      <c r="U374" s="83">
        <f t="shared" si="221"/>
        <v>0</v>
      </c>
      <c r="V374" s="83">
        <f t="shared" si="222"/>
        <v>0</v>
      </c>
      <c r="W374" s="109"/>
      <c r="X374" s="80"/>
      <c r="Y374" s="81">
        <f t="shared" si="223"/>
        <v>0</v>
      </c>
      <c r="Z374" s="82"/>
      <c r="AA374" s="83">
        <f t="shared" si="224"/>
        <v>0</v>
      </c>
      <c r="AB374" s="83">
        <f t="shared" si="225"/>
        <v>0</v>
      </c>
      <c r="AC374" s="109"/>
      <c r="AD374" s="85" t="e">
        <f t="shared" si="208"/>
        <v>#DIV/0!</v>
      </c>
      <c r="AE374" s="86"/>
      <c r="AF374" s="87"/>
      <c r="AG374" s="88"/>
      <c r="AH374" s="114"/>
      <c r="AI374" s="86"/>
      <c r="AJ374" s="87"/>
      <c r="AK374" s="88"/>
      <c r="AL374" s="114"/>
      <c r="AM374" s="86"/>
      <c r="AN374" s="87"/>
      <c r="AO374" s="90"/>
      <c r="AP374" s="91"/>
      <c r="AQ374" s="86"/>
      <c r="AR374" s="87"/>
      <c r="AS374" s="90"/>
      <c r="AT374" s="91"/>
      <c r="AU374" s="86"/>
      <c r="AV374" s="87"/>
      <c r="AW374" s="90"/>
      <c r="AX374" s="197"/>
      <c r="AY374" s="38"/>
      <c r="AZ374" s="92"/>
      <c r="BA374" s="29"/>
      <c r="BB374" s="99">
        <f t="shared" si="242"/>
        <v>10886.295648000001</v>
      </c>
      <c r="BC374" s="93"/>
      <c r="BD374" s="93"/>
      <c r="BE374" s="93"/>
      <c r="BF374" s="93"/>
      <c r="BG374" s="93"/>
      <c r="BH374" s="93"/>
      <c r="BI374" s="93"/>
      <c r="BJ374" s="93"/>
      <c r="BK374" s="94">
        <f t="shared" si="209"/>
        <v>1</v>
      </c>
      <c r="BL374" s="35"/>
      <c r="BM374" s="95">
        <f t="shared" si="210"/>
        <v>10886.295648000001</v>
      </c>
      <c r="BN374" s="96">
        <f t="shared" si="211"/>
        <v>10886.295648000001</v>
      </c>
      <c r="BO374" s="248">
        <f t="shared" si="243"/>
        <v>10886.295648000001</v>
      </c>
      <c r="BP374" s="183">
        <f t="shared" si="212"/>
        <v>10886.295648000001</v>
      </c>
      <c r="BQ374" s="184">
        <f t="shared" si="213"/>
        <v>0</v>
      </c>
      <c r="BR374" s="232">
        <f t="shared" si="214"/>
        <v>0</v>
      </c>
      <c r="BS374" s="184"/>
      <c r="BT374" s="97"/>
      <c r="BU374" s="171">
        <f t="shared" si="226"/>
        <v>10886.295648000001</v>
      </c>
      <c r="BV374" s="175">
        <f t="shared" si="215"/>
        <v>2068</v>
      </c>
      <c r="BW374" s="176">
        <f t="shared" si="216"/>
        <v>12954.295648000001</v>
      </c>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119"/>
      <c r="ES374" s="119"/>
      <c r="ET374" s="119"/>
      <c r="EU374" s="119"/>
      <c r="EV374" s="119"/>
      <c r="EW374" s="119"/>
      <c r="EX374" s="119"/>
      <c r="EY374" s="119"/>
      <c r="EZ374" s="119"/>
      <c r="FA374" s="119"/>
      <c r="FB374" s="119"/>
      <c r="FC374" s="119"/>
      <c r="FD374" s="119"/>
      <c r="FE374" s="119"/>
      <c r="FF374" s="119"/>
      <c r="FG374" s="119"/>
      <c r="FH374" s="119"/>
      <c r="FI374" s="119"/>
      <c r="FJ374" s="119"/>
      <c r="FK374" s="119"/>
      <c r="FL374" s="119"/>
      <c r="FM374" s="119"/>
      <c r="FN374" s="119"/>
      <c r="FO374" s="119"/>
      <c r="FP374" s="119"/>
      <c r="FQ374" s="119"/>
      <c r="FR374" s="119"/>
      <c r="FS374" s="119"/>
      <c r="FT374" s="119"/>
      <c r="FU374" s="119"/>
      <c r="FV374" s="119"/>
      <c r="FW374" s="119"/>
      <c r="FX374" s="119"/>
      <c r="FY374" s="119"/>
      <c r="FZ374" s="119"/>
      <c r="GA374" s="119"/>
      <c r="GB374" s="119"/>
      <c r="GC374" s="119"/>
      <c r="GD374" s="119"/>
      <c r="GE374" s="119"/>
      <c r="GF374" s="119"/>
      <c r="GG374" s="119"/>
      <c r="GH374" s="119"/>
      <c r="GI374" s="119"/>
      <c r="GJ374" s="119"/>
      <c r="GK374" s="119"/>
      <c r="GL374" s="119"/>
      <c r="GM374" s="119"/>
      <c r="GN374" s="119"/>
      <c r="GO374" s="119"/>
      <c r="GP374" s="119"/>
      <c r="GQ374" s="119"/>
      <c r="GR374" s="119"/>
      <c r="GS374" s="119"/>
      <c r="GT374" s="119"/>
      <c r="GU374" s="119"/>
      <c r="GV374" s="119"/>
      <c r="GW374" s="119"/>
      <c r="GX374" s="119"/>
      <c r="GY374" s="119"/>
      <c r="GZ374" s="119"/>
      <c r="HA374" s="119"/>
    </row>
    <row r="375" spans="1:209" ht="84.95" customHeight="1" x14ac:dyDescent="0.3">
      <c r="A375" s="214">
        <v>531</v>
      </c>
      <c r="B375" s="104" t="s">
        <v>1069</v>
      </c>
      <c r="C375" s="217" t="s">
        <v>907</v>
      </c>
      <c r="D375" s="206">
        <v>67042</v>
      </c>
      <c r="E375" s="74">
        <f t="shared" si="238"/>
        <v>3767.7604000000001</v>
      </c>
      <c r="F375" s="75">
        <f t="shared" si="239"/>
        <v>70809.760399999999</v>
      </c>
      <c r="G375" s="74">
        <f t="shared" si="240"/>
        <v>13453.854476</v>
      </c>
      <c r="H375" s="76">
        <f t="shared" si="241"/>
        <v>84263.614876000007</v>
      </c>
      <c r="I375" s="105"/>
      <c r="J375" s="118"/>
      <c r="K375" s="130"/>
      <c r="L375" s="80"/>
      <c r="M375" s="81">
        <f t="shared" si="217"/>
        <v>0</v>
      </c>
      <c r="N375" s="82"/>
      <c r="O375" s="83">
        <f t="shared" si="218"/>
        <v>0</v>
      </c>
      <c r="P375" s="83">
        <f t="shared" si="219"/>
        <v>0</v>
      </c>
      <c r="Q375" s="108"/>
      <c r="R375" s="80"/>
      <c r="S375" s="81">
        <f t="shared" si="220"/>
        <v>0</v>
      </c>
      <c r="T375" s="82"/>
      <c r="U375" s="83">
        <f t="shared" si="221"/>
        <v>0</v>
      </c>
      <c r="V375" s="83">
        <f t="shared" si="222"/>
        <v>0</v>
      </c>
      <c r="W375" s="109"/>
      <c r="X375" s="80"/>
      <c r="Y375" s="81">
        <f t="shared" si="223"/>
        <v>0</v>
      </c>
      <c r="Z375" s="82"/>
      <c r="AA375" s="83">
        <f t="shared" si="224"/>
        <v>0</v>
      </c>
      <c r="AB375" s="83">
        <f t="shared" si="225"/>
        <v>0</v>
      </c>
      <c r="AC375" s="109"/>
      <c r="AD375" s="85" t="e">
        <f t="shared" si="208"/>
        <v>#DIV/0!</v>
      </c>
      <c r="AE375" s="86"/>
      <c r="AF375" s="87"/>
      <c r="AG375" s="88"/>
      <c r="AH375" s="114"/>
      <c r="AI375" s="86"/>
      <c r="AJ375" s="87"/>
      <c r="AK375" s="88"/>
      <c r="AL375" s="114"/>
      <c r="AM375" s="86"/>
      <c r="AN375" s="87"/>
      <c r="AO375" s="90"/>
      <c r="AP375" s="91"/>
      <c r="AQ375" s="86"/>
      <c r="AR375" s="87"/>
      <c r="AS375" s="90"/>
      <c r="AT375" s="91"/>
      <c r="AU375" s="86"/>
      <c r="AV375" s="87"/>
      <c r="AW375" s="90"/>
      <c r="AX375" s="197"/>
      <c r="AZ375" s="92"/>
      <c r="BB375" s="99">
        <f t="shared" si="242"/>
        <v>77182.638835999998</v>
      </c>
      <c r="BC375" s="93"/>
      <c r="BD375" s="93"/>
      <c r="BE375" s="93"/>
      <c r="BF375" s="93"/>
      <c r="BG375" s="93"/>
      <c r="BH375" s="93"/>
      <c r="BI375" s="93"/>
      <c r="BJ375" s="93"/>
      <c r="BK375" s="94">
        <f t="shared" si="209"/>
        <v>1</v>
      </c>
      <c r="BM375" s="95">
        <f t="shared" si="210"/>
        <v>77182.638835999998</v>
      </c>
      <c r="BN375" s="96">
        <f t="shared" si="211"/>
        <v>77182.638835999998</v>
      </c>
      <c r="BO375" s="248">
        <f t="shared" si="243"/>
        <v>77182.638835999998</v>
      </c>
      <c r="BP375" s="183">
        <f t="shared" si="212"/>
        <v>77182.638835999998</v>
      </c>
      <c r="BQ375" s="184">
        <f t="shared" si="213"/>
        <v>0</v>
      </c>
      <c r="BR375" s="232">
        <f t="shared" si="214"/>
        <v>0</v>
      </c>
      <c r="BS375" s="184"/>
      <c r="BT375" s="97"/>
      <c r="BU375" s="171">
        <f t="shared" si="226"/>
        <v>77182.638835999998</v>
      </c>
      <c r="BV375" s="175">
        <f t="shared" si="215"/>
        <v>14665</v>
      </c>
      <c r="BW375" s="176">
        <f t="shared" si="216"/>
        <v>91847.638835999998</v>
      </c>
    </row>
    <row r="376" spans="1:209" ht="84.95" customHeight="1" x14ac:dyDescent="0.3">
      <c r="A376" s="214">
        <v>532</v>
      </c>
      <c r="B376" s="104" t="s">
        <v>1070</v>
      </c>
      <c r="C376" s="217" t="s">
        <v>907</v>
      </c>
      <c r="D376" s="206">
        <v>39715</v>
      </c>
      <c r="E376" s="74">
        <f t="shared" si="238"/>
        <v>2231.9830000000002</v>
      </c>
      <c r="F376" s="75">
        <f t="shared" si="239"/>
        <v>41946.983</v>
      </c>
      <c r="G376" s="74">
        <f t="shared" si="240"/>
        <v>7969.92677</v>
      </c>
      <c r="H376" s="76">
        <f t="shared" si="241"/>
        <v>49916.909769999998</v>
      </c>
      <c r="I376" s="105"/>
      <c r="J376" s="118"/>
      <c r="K376" s="130"/>
      <c r="L376" s="80"/>
      <c r="M376" s="81">
        <f t="shared" si="217"/>
        <v>0</v>
      </c>
      <c r="N376" s="82"/>
      <c r="O376" s="83">
        <f t="shared" si="218"/>
        <v>0</v>
      </c>
      <c r="P376" s="83">
        <f t="shared" si="219"/>
        <v>0</v>
      </c>
      <c r="Q376" s="108"/>
      <c r="R376" s="80"/>
      <c r="S376" s="81">
        <f t="shared" si="220"/>
        <v>0</v>
      </c>
      <c r="T376" s="82"/>
      <c r="U376" s="83">
        <f t="shared" si="221"/>
        <v>0</v>
      </c>
      <c r="V376" s="83">
        <f t="shared" si="222"/>
        <v>0</v>
      </c>
      <c r="W376" s="109"/>
      <c r="X376" s="80"/>
      <c r="Y376" s="81">
        <f t="shared" si="223"/>
        <v>0</v>
      </c>
      <c r="Z376" s="82"/>
      <c r="AA376" s="83">
        <f t="shared" si="224"/>
        <v>0</v>
      </c>
      <c r="AB376" s="83">
        <f t="shared" si="225"/>
        <v>0</v>
      </c>
      <c r="AC376" s="109"/>
      <c r="AD376" s="85" t="e">
        <f t="shared" si="208"/>
        <v>#DIV/0!</v>
      </c>
      <c r="AE376" s="86"/>
      <c r="AF376" s="87"/>
      <c r="AG376" s="88"/>
      <c r="AH376" s="114"/>
      <c r="AI376" s="86"/>
      <c r="AJ376" s="87"/>
      <c r="AK376" s="88"/>
      <c r="AL376" s="114"/>
      <c r="AM376" s="86"/>
      <c r="AN376" s="87"/>
      <c r="AO376" s="90"/>
      <c r="AP376" s="91"/>
      <c r="AQ376" s="86"/>
      <c r="AR376" s="87"/>
      <c r="AS376" s="90"/>
      <c r="AT376" s="91"/>
      <c r="AU376" s="86"/>
      <c r="AV376" s="87"/>
      <c r="AW376" s="90"/>
      <c r="AX376" s="197"/>
      <c r="AZ376" s="92"/>
      <c r="BB376" s="99">
        <f t="shared" si="242"/>
        <v>45722.211470000002</v>
      </c>
      <c r="BC376" s="93"/>
      <c r="BD376" s="93"/>
      <c r="BE376" s="93"/>
      <c r="BF376" s="93"/>
      <c r="BG376" s="93"/>
      <c r="BH376" s="93"/>
      <c r="BI376" s="93"/>
      <c r="BJ376" s="93"/>
      <c r="BK376" s="94">
        <f t="shared" si="209"/>
        <v>1</v>
      </c>
      <c r="BM376" s="95">
        <f t="shared" si="210"/>
        <v>45722.211470000002</v>
      </c>
      <c r="BN376" s="96">
        <f t="shared" si="211"/>
        <v>45722.211470000002</v>
      </c>
      <c r="BO376" s="248">
        <f t="shared" si="243"/>
        <v>45722.211470000002</v>
      </c>
      <c r="BP376" s="183">
        <f t="shared" si="212"/>
        <v>45722.211470000002</v>
      </c>
      <c r="BQ376" s="184">
        <f t="shared" si="213"/>
        <v>0</v>
      </c>
      <c r="BR376" s="232">
        <f t="shared" si="214"/>
        <v>0</v>
      </c>
      <c r="BS376" s="184"/>
      <c r="BT376" s="97"/>
      <c r="BU376" s="171">
        <f t="shared" si="226"/>
        <v>45722.211470000002</v>
      </c>
      <c r="BV376" s="175">
        <f t="shared" si="215"/>
        <v>8687</v>
      </c>
      <c r="BW376" s="176">
        <f t="shared" si="216"/>
        <v>54409.211470000002</v>
      </c>
    </row>
    <row r="377" spans="1:209" ht="84.95" customHeight="1" x14ac:dyDescent="0.3">
      <c r="A377" s="214">
        <v>533</v>
      </c>
      <c r="B377" s="104" t="s">
        <v>1071</v>
      </c>
      <c r="C377" s="217" t="s">
        <v>907</v>
      </c>
      <c r="D377" s="206">
        <v>12009</v>
      </c>
      <c r="E377" s="74">
        <f t="shared" si="238"/>
        <v>674.9058</v>
      </c>
      <c r="F377" s="75">
        <f t="shared" si="239"/>
        <v>12683.9058</v>
      </c>
      <c r="G377" s="74">
        <f t="shared" si="240"/>
        <v>2409.942102</v>
      </c>
      <c r="H377" s="76">
        <f t="shared" si="241"/>
        <v>15093.847902000001</v>
      </c>
      <c r="I377" s="105"/>
      <c r="J377" s="118"/>
      <c r="K377" s="130"/>
      <c r="L377" s="80"/>
      <c r="M377" s="81">
        <f t="shared" si="217"/>
        <v>0</v>
      </c>
      <c r="N377" s="82"/>
      <c r="O377" s="83">
        <f t="shared" si="218"/>
        <v>0</v>
      </c>
      <c r="P377" s="83">
        <f t="shared" si="219"/>
        <v>0</v>
      </c>
      <c r="Q377" s="108"/>
      <c r="R377" s="80"/>
      <c r="S377" s="81">
        <f t="shared" si="220"/>
        <v>0</v>
      </c>
      <c r="T377" s="82"/>
      <c r="U377" s="83">
        <f t="shared" si="221"/>
        <v>0</v>
      </c>
      <c r="V377" s="83">
        <f t="shared" si="222"/>
        <v>0</v>
      </c>
      <c r="W377" s="109"/>
      <c r="X377" s="80"/>
      <c r="Y377" s="81">
        <f t="shared" si="223"/>
        <v>0</v>
      </c>
      <c r="Z377" s="82"/>
      <c r="AA377" s="83">
        <f t="shared" si="224"/>
        <v>0</v>
      </c>
      <c r="AB377" s="83">
        <f t="shared" si="225"/>
        <v>0</v>
      </c>
      <c r="AC377" s="109"/>
      <c r="AD377" s="85" t="e">
        <f t="shared" si="208"/>
        <v>#DIV/0!</v>
      </c>
      <c r="AE377" s="86"/>
      <c r="AF377" s="87"/>
      <c r="AG377" s="88"/>
      <c r="AH377" s="114"/>
      <c r="AI377" s="86"/>
      <c r="AJ377" s="87"/>
      <c r="AK377" s="88"/>
      <c r="AL377" s="114"/>
      <c r="AM377" s="86"/>
      <c r="AN377" s="87"/>
      <c r="AO377" s="90"/>
      <c r="AP377" s="91"/>
      <c r="AQ377" s="86"/>
      <c r="AR377" s="87"/>
      <c r="AS377" s="90"/>
      <c r="AT377" s="91"/>
      <c r="AU377" s="86"/>
      <c r="AV377" s="87"/>
      <c r="AW377" s="90"/>
      <c r="AX377" s="197"/>
      <c r="AZ377" s="92"/>
      <c r="BB377" s="99">
        <f t="shared" si="242"/>
        <v>13825.457322000002</v>
      </c>
      <c r="BC377" s="93"/>
      <c r="BD377" s="93"/>
      <c r="BE377" s="93"/>
      <c r="BF377" s="93"/>
      <c r="BG377" s="93"/>
      <c r="BH377" s="93"/>
      <c r="BI377" s="93"/>
      <c r="BJ377" s="93"/>
      <c r="BK377" s="94">
        <f t="shared" si="209"/>
        <v>1</v>
      </c>
      <c r="BM377" s="95">
        <f t="shared" si="210"/>
        <v>13825.457322000002</v>
      </c>
      <c r="BN377" s="96">
        <f t="shared" si="211"/>
        <v>13825.457322000002</v>
      </c>
      <c r="BO377" s="248">
        <f t="shared" si="243"/>
        <v>13825.457322000002</v>
      </c>
      <c r="BP377" s="183">
        <f t="shared" si="212"/>
        <v>13825.457322000002</v>
      </c>
      <c r="BQ377" s="184">
        <f t="shared" si="213"/>
        <v>0</v>
      </c>
      <c r="BR377" s="232">
        <f t="shared" si="214"/>
        <v>0</v>
      </c>
      <c r="BS377" s="184"/>
      <c r="BT377" s="97"/>
      <c r="BU377" s="171">
        <f t="shared" si="226"/>
        <v>13825.457322000002</v>
      </c>
      <c r="BV377" s="175">
        <f t="shared" si="215"/>
        <v>2627</v>
      </c>
      <c r="BW377" s="176">
        <f t="shared" si="216"/>
        <v>16452.457322000002</v>
      </c>
    </row>
    <row r="378" spans="1:209" s="120" customFormat="1" ht="84.95" customHeight="1" x14ac:dyDescent="0.3">
      <c r="A378" s="214">
        <v>534</v>
      </c>
      <c r="B378" s="104" t="s">
        <v>1491</v>
      </c>
      <c r="C378" s="217" t="s">
        <v>18</v>
      </c>
      <c r="D378" s="206"/>
      <c r="E378" s="74"/>
      <c r="F378" s="75"/>
      <c r="G378" s="74"/>
      <c r="H378" s="76"/>
      <c r="I378" s="105"/>
      <c r="J378" s="118"/>
      <c r="K378" s="130"/>
      <c r="L378" s="80"/>
      <c r="M378" s="81">
        <f t="shared" si="217"/>
        <v>0</v>
      </c>
      <c r="N378" s="82"/>
      <c r="O378" s="83">
        <f t="shared" si="218"/>
        <v>0</v>
      </c>
      <c r="P378" s="83">
        <f t="shared" si="219"/>
        <v>0</v>
      </c>
      <c r="Q378" s="108"/>
      <c r="R378" s="80"/>
      <c r="S378" s="81">
        <f t="shared" si="220"/>
        <v>0</v>
      </c>
      <c r="T378" s="82"/>
      <c r="U378" s="83">
        <f t="shared" si="221"/>
        <v>0</v>
      </c>
      <c r="V378" s="83">
        <f t="shared" si="222"/>
        <v>0</v>
      </c>
      <c r="W378" s="109"/>
      <c r="X378" s="80"/>
      <c r="Y378" s="81">
        <f t="shared" si="223"/>
        <v>0</v>
      </c>
      <c r="Z378" s="82"/>
      <c r="AA378" s="83">
        <f t="shared" si="224"/>
        <v>0</v>
      </c>
      <c r="AB378" s="83">
        <f t="shared" si="225"/>
        <v>0</v>
      </c>
      <c r="AC378" s="109"/>
      <c r="AD378" s="85" t="e">
        <f t="shared" si="208"/>
        <v>#DIV/0!</v>
      </c>
      <c r="AE378" s="86"/>
      <c r="AF378" s="87"/>
      <c r="AG378" s="88"/>
      <c r="AH378" s="114"/>
      <c r="AI378" s="86"/>
      <c r="AJ378" s="87"/>
      <c r="AK378" s="88"/>
      <c r="AL378" s="114"/>
      <c r="AM378" s="86"/>
      <c r="AN378" s="87"/>
      <c r="AO378" s="90"/>
      <c r="AP378" s="91"/>
      <c r="AQ378" s="113">
        <v>605798.31932773115</v>
      </c>
      <c r="AR378" s="111">
        <v>115101.68067226892</v>
      </c>
      <c r="AS378" s="112">
        <v>720900</v>
      </c>
      <c r="AT378" s="91" t="s">
        <v>1072</v>
      </c>
      <c r="AU378" s="113">
        <v>558823.5294117647</v>
      </c>
      <c r="AV378" s="111">
        <v>106176.4705882353</v>
      </c>
      <c r="AW378" s="112">
        <v>665000</v>
      </c>
      <c r="AX378" s="197" t="s">
        <v>1073</v>
      </c>
      <c r="AY378" s="38"/>
      <c r="AZ378" s="92"/>
      <c r="BA378" s="29"/>
      <c r="BB378" s="99"/>
      <c r="BC378" s="93"/>
      <c r="BD378" s="93"/>
      <c r="BE378" s="93"/>
      <c r="BF378" s="93"/>
      <c r="BG378" s="93"/>
      <c r="BH378" s="93"/>
      <c r="BI378" s="93">
        <f>+AQ378</f>
        <v>605798.31932773115</v>
      </c>
      <c r="BJ378" s="93">
        <f>+AU378</f>
        <v>558823.5294117647</v>
      </c>
      <c r="BK378" s="94">
        <f t="shared" si="209"/>
        <v>2</v>
      </c>
      <c r="BL378" s="35"/>
      <c r="BM378" s="95">
        <f t="shared" si="210"/>
        <v>582310.92436974798</v>
      </c>
      <c r="BN378" s="96">
        <f t="shared" si="211"/>
        <v>605798.31932773115</v>
      </c>
      <c r="BO378" s="248">
        <f>(SUM(BB378:BJ378)-BN378)/(BK378-1)</f>
        <v>558823.52941176482</v>
      </c>
      <c r="BP378" s="183">
        <f t="shared" si="212"/>
        <v>581837.05186111853</v>
      </c>
      <c r="BQ378" s="184">
        <f t="shared" si="213"/>
        <v>33216.192494393326</v>
      </c>
      <c r="BR378" s="232">
        <f t="shared" si="214"/>
        <v>5.7042021889498598E-2</v>
      </c>
      <c r="BS378" s="184"/>
      <c r="BT378" s="97"/>
      <c r="BU378" s="171">
        <f t="shared" si="226"/>
        <v>558823.52941176482</v>
      </c>
      <c r="BV378" s="175">
        <f t="shared" si="215"/>
        <v>106176</v>
      </c>
      <c r="BW378" s="176">
        <f t="shared" si="216"/>
        <v>664999.52941176482</v>
      </c>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119"/>
      <c r="ES378" s="119"/>
      <c r="ET378" s="119"/>
      <c r="EU378" s="119"/>
      <c r="EV378" s="119"/>
      <c r="EW378" s="119"/>
      <c r="EX378" s="119"/>
      <c r="EY378" s="119"/>
      <c r="EZ378" s="119"/>
      <c r="FA378" s="119"/>
      <c r="FB378" s="119"/>
      <c r="FC378" s="119"/>
      <c r="FD378" s="119"/>
      <c r="FE378" s="119"/>
      <c r="FF378" s="119"/>
      <c r="FG378" s="119"/>
      <c r="FH378" s="119"/>
      <c r="FI378" s="119"/>
      <c r="FJ378" s="119"/>
      <c r="FK378" s="119"/>
      <c r="FL378" s="119"/>
      <c r="FM378" s="119"/>
      <c r="FN378" s="119"/>
      <c r="FO378" s="119"/>
      <c r="FP378" s="119"/>
      <c r="FQ378" s="119"/>
      <c r="FR378" s="119"/>
      <c r="FS378" s="119"/>
      <c r="FT378" s="119"/>
      <c r="FU378" s="119"/>
      <c r="FV378" s="119"/>
      <c r="FW378" s="119"/>
      <c r="FX378" s="119"/>
      <c r="FY378" s="119"/>
      <c r="FZ378" s="119"/>
      <c r="GA378" s="119"/>
      <c r="GB378" s="119"/>
      <c r="GC378" s="119"/>
      <c r="GD378" s="119"/>
      <c r="GE378" s="119"/>
      <c r="GF378" s="119"/>
      <c r="GG378" s="119"/>
      <c r="GH378" s="119"/>
      <c r="GI378" s="119"/>
      <c r="GJ378" s="119"/>
      <c r="GK378" s="119"/>
      <c r="GL378" s="119"/>
      <c r="GM378" s="119"/>
      <c r="GN378" s="119"/>
      <c r="GO378" s="119"/>
      <c r="GP378" s="119"/>
      <c r="GQ378" s="119"/>
      <c r="GR378" s="119"/>
      <c r="GS378" s="119"/>
      <c r="GT378" s="119"/>
      <c r="GU378" s="119"/>
      <c r="GV378" s="119"/>
      <c r="GW378" s="119"/>
      <c r="GX378" s="119"/>
      <c r="GY378" s="119"/>
      <c r="GZ378" s="119"/>
      <c r="HA378" s="119"/>
    </row>
    <row r="379" spans="1:209" ht="84.95" customHeight="1" x14ac:dyDescent="0.3">
      <c r="A379" s="214">
        <v>535</v>
      </c>
      <c r="B379" s="104" t="s">
        <v>1074</v>
      </c>
      <c r="C379" s="217" t="s">
        <v>18</v>
      </c>
      <c r="D379" s="206"/>
      <c r="E379" s="74"/>
      <c r="F379" s="75"/>
      <c r="G379" s="74"/>
      <c r="H379" s="76"/>
      <c r="I379" s="105"/>
      <c r="J379" s="106"/>
      <c r="K379" s="107"/>
      <c r="L379" s="80"/>
      <c r="M379" s="81">
        <f t="shared" si="217"/>
        <v>0</v>
      </c>
      <c r="N379" s="82"/>
      <c r="O379" s="83">
        <f t="shared" si="218"/>
        <v>0</v>
      </c>
      <c r="P379" s="83">
        <f t="shared" si="219"/>
        <v>0</v>
      </c>
      <c r="Q379" s="108"/>
      <c r="R379" s="80"/>
      <c r="S379" s="81">
        <f t="shared" si="220"/>
        <v>0</v>
      </c>
      <c r="T379" s="82"/>
      <c r="U379" s="83">
        <f t="shared" si="221"/>
        <v>0</v>
      </c>
      <c r="V379" s="83">
        <f t="shared" si="222"/>
        <v>0</v>
      </c>
      <c r="W379" s="109"/>
      <c r="X379" s="80"/>
      <c r="Y379" s="81">
        <f t="shared" si="223"/>
        <v>0</v>
      </c>
      <c r="Z379" s="82"/>
      <c r="AA379" s="83">
        <f t="shared" si="224"/>
        <v>0</v>
      </c>
      <c r="AB379" s="83">
        <f t="shared" si="225"/>
        <v>0</v>
      </c>
      <c r="AC379" s="109"/>
      <c r="AD379" s="85" t="e">
        <f t="shared" si="208"/>
        <v>#DIV/0!</v>
      </c>
      <c r="AE379" s="86"/>
      <c r="AF379" s="87"/>
      <c r="AG379" s="88"/>
      <c r="AH379" s="114"/>
      <c r="AI379" s="86"/>
      <c r="AJ379" s="87"/>
      <c r="AK379" s="88"/>
      <c r="AL379" s="114"/>
      <c r="AM379" s="86">
        <v>436890.75630252104</v>
      </c>
      <c r="AN379" s="87">
        <f>+AM379*0.19</f>
        <v>83009.243697479003</v>
      </c>
      <c r="AO379" s="90">
        <f>+AN379+AM379</f>
        <v>519900.00000000006</v>
      </c>
      <c r="AP379" s="91" t="s">
        <v>1075</v>
      </c>
      <c r="AQ379" s="86"/>
      <c r="AR379" s="87"/>
      <c r="AS379" s="90"/>
      <c r="AT379" s="91"/>
      <c r="AU379" s="86"/>
      <c r="AV379" s="87"/>
      <c r="AW379" s="90"/>
      <c r="AX379" s="197"/>
      <c r="AZ379" s="92"/>
      <c r="BB379" s="99"/>
      <c r="BC379" s="93"/>
      <c r="BD379" s="93"/>
      <c r="BE379" s="93"/>
      <c r="BF379" s="93"/>
      <c r="BG379" s="93"/>
      <c r="BH379" s="93">
        <f>+AM379</f>
        <v>436890.75630252104</v>
      </c>
      <c r="BI379" s="93"/>
      <c r="BJ379" s="93"/>
      <c r="BK379" s="94">
        <f t="shared" si="209"/>
        <v>1</v>
      </c>
      <c r="BM379" s="95">
        <f t="shared" si="210"/>
        <v>436890.75630252104</v>
      </c>
      <c r="BN379" s="96">
        <f t="shared" si="211"/>
        <v>436890.75630252104</v>
      </c>
      <c r="BO379" s="248">
        <f>+BM379</f>
        <v>436890.75630252104</v>
      </c>
      <c r="BP379" s="183">
        <f t="shared" si="212"/>
        <v>436890.75630252104</v>
      </c>
      <c r="BQ379" s="184">
        <f t="shared" si="213"/>
        <v>0</v>
      </c>
      <c r="BR379" s="232">
        <f t="shared" si="214"/>
        <v>0</v>
      </c>
      <c r="BS379" s="184"/>
      <c r="BT379" s="97"/>
      <c r="BU379" s="171">
        <f t="shared" si="226"/>
        <v>436890.75630252104</v>
      </c>
      <c r="BV379" s="175">
        <f t="shared" si="215"/>
        <v>83009</v>
      </c>
      <c r="BW379" s="176">
        <f t="shared" si="216"/>
        <v>519899.75630252104</v>
      </c>
    </row>
    <row r="380" spans="1:209" ht="84.95" customHeight="1" x14ac:dyDescent="0.3">
      <c r="A380" s="214">
        <v>536</v>
      </c>
      <c r="B380" s="104" t="s">
        <v>1076</v>
      </c>
      <c r="C380" s="217" t="s">
        <v>907</v>
      </c>
      <c r="D380" s="206"/>
      <c r="E380" s="74"/>
      <c r="F380" s="75"/>
      <c r="G380" s="74"/>
      <c r="H380" s="76"/>
      <c r="I380" s="105"/>
      <c r="J380" s="106"/>
      <c r="K380" s="107"/>
      <c r="L380" s="80"/>
      <c r="M380" s="81">
        <f t="shared" si="217"/>
        <v>0</v>
      </c>
      <c r="N380" s="82"/>
      <c r="O380" s="83">
        <f t="shared" si="218"/>
        <v>0</v>
      </c>
      <c r="P380" s="83">
        <f t="shared" si="219"/>
        <v>0</v>
      </c>
      <c r="Q380" s="108"/>
      <c r="R380" s="80"/>
      <c r="S380" s="81">
        <f t="shared" si="220"/>
        <v>0</v>
      </c>
      <c r="T380" s="82"/>
      <c r="U380" s="83">
        <f t="shared" si="221"/>
        <v>0</v>
      </c>
      <c r="V380" s="83">
        <f t="shared" si="222"/>
        <v>0</v>
      </c>
      <c r="W380" s="109"/>
      <c r="X380" s="80"/>
      <c r="Y380" s="81">
        <f t="shared" si="223"/>
        <v>0</v>
      </c>
      <c r="Z380" s="82"/>
      <c r="AA380" s="83">
        <f t="shared" si="224"/>
        <v>0</v>
      </c>
      <c r="AB380" s="83">
        <f t="shared" si="225"/>
        <v>0</v>
      </c>
      <c r="AC380" s="109"/>
      <c r="AD380" s="85" t="e">
        <f t="shared" si="208"/>
        <v>#DIV/0!</v>
      </c>
      <c r="AE380" s="86"/>
      <c r="AF380" s="87"/>
      <c r="AG380" s="88"/>
      <c r="AH380" s="114"/>
      <c r="AI380" s="86"/>
      <c r="AJ380" s="87"/>
      <c r="AK380" s="88"/>
      <c r="AL380" s="114"/>
      <c r="AM380" s="86">
        <v>2605.0420168067226</v>
      </c>
      <c r="AN380" s="87">
        <f>+AM380*0.19</f>
        <v>494.9579831932773</v>
      </c>
      <c r="AO380" s="90">
        <f>+AN380+AM380</f>
        <v>3100</v>
      </c>
      <c r="AP380" s="91" t="s">
        <v>1077</v>
      </c>
      <c r="AQ380" s="113">
        <v>5265</v>
      </c>
      <c r="AR380" s="111">
        <v>1235</v>
      </c>
      <c r="AS380" s="112">
        <v>6500</v>
      </c>
      <c r="AT380" s="91" t="s">
        <v>1078</v>
      </c>
      <c r="AU380" s="86"/>
      <c r="AV380" s="87"/>
      <c r="AW380" s="90"/>
      <c r="AX380" s="197"/>
      <c r="AZ380" s="92"/>
      <c r="BB380" s="99"/>
      <c r="BC380" s="93"/>
      <c r="BD380" s="93"/>
      <c r="BE380" s="93"/>
      <c r="BF380" s="93"/>
      <c r="BG380" s="93"/>
      <c r="BH380" s="93">
        <f>+AM380</f>
        <v>2605.0420168067226</v>
      </c>
      <c r="BI380" s="93">
        <f>+AQ380</f>
        <v>5265</v>
      </c>
      <c r="BJ380" s="93"/>
      <c r="BK380" s="94">
        <f t="shared" si="209"/>
        <v>2</v>
      </c>
      <c r="BM380" s="95">
        <f t="shared" si="210"/>
        <v>3935.0210084033615</v>
      </c>
      <c r="BN380" s="96">
        <f t="shared" si="211"/>
        <v>5265</v>
      </c>
      <c r="BO380" s="248">
        <f>(SUM(BB380:BJ380)-BN380)/(BK380-1)</f>
        <v>2605.042016806723</v>
      </c>
      <c r="BP380" s="183">
        <f t="shared" si="212"/>
        <v>3703.4505826981676</v>
      </c>
      <c r="BQ380" s="184">
        <f t="shared" si="213"/>
        <v>1880.8743275872587</v>
      </c>
      <c r="BR380" s="232">
        <f t="shared" si="214"/>
        <v>0.47798330010706225</v>
      </c>
      <c r="BS380" s="184"/>
      <c r="BT380" s="97"/>
      <c r="BU380" s="171">
        <f t="shared" si="226"/>
        <v>2605.042016806723</v>
      </c>
      <c r="BV380" s="175">
        <f t="shared" si="215"/>
        <v>495</v>
      </c>
      <c r="BW380" s="176">
        <f t="shared" si="216"/>
        <v>3100.042016806723</v>
      </c>
    </row>
    <row r="381" spans="1:209" ht="84.95" customHeight="1" x14ac:dyDescent="0.3">
      <c r="A381" s="214">
        <v>537</v>
      </c>
      <c r="B381" s="104" t="s">
        <v>1079</v>
      </c>
      <c r="C381" s="217" t="s">
        <v>907</v>
      </c>
      <c r="D381" s="206"/>
      <c r="E381" s="74"/>
      <c r="F381" s="75"/>
      <c r="G381" s="74"/>
      <c r="H381" s="76"/>
      <c r="I381" s="105"/>
      <c r="J381" s="106"/>
      <c r="K381" s="107"/>
      <c r="L381" s="80"/>
      <c r="M381" s="81">
        <f t="shared" si="217"/>
        <v>0</v>
      </c>
      <c r="N381" s="82"/>
      <c r="O381" s="83">
        <f t="shared" si="218"/>
        <v>0</v>
      </c>
      <c r="P381" s="83">
        <f t="shared" si="219"/>
        <v>0</v>
      </c>
      <c r="Q381" s="108"/>
      <c r="R381" s="80"/>
      <c r="S381" s="81">
        <f t="shared" si="220"/>
        <v>0</v>
      </c>
      <c r="T381" s="82"/>
      <c r="U381" s="83">
        <f t="shared" si="221"/>
        <v>0</v>
      </c>
      <c r="V381" s="83">
        <f t="shared" si="222"/>
        <v>0</v>
      </c>
      <c r="W381" s="109"/>
      <c r="X381" s="80"/>
      <c r="Y381" s="81">
        <f t="shared" si="223"/>
        <v>0</v>
      </c>
      <c r="Z381" s="82"/>
      <c r="AA381" s="83">
        <f t="shared" si="224"/>
        <v>0</v>
      </c>
      <c r="AB381" s="83">
        <f t="shared" si="225"/>
        <v>0</v>
      </c>
      <c r="AC381" s="109"/>
      <c r="AD381" s="85" t="e">
        <f t="shared" si="208"/>
        <v>#DIV/0!</v>
      </c>
      <c r="AE381" s="86"/>
      <c r="AF381" s="87"/>
      <c r="AG381" s="88"/>
      <c r="AH381" s="114"/>
      <c r="AI381" s="86"/>
      <c r="AJ381" s="87"/>
      <c r="AK381" s="88"/>
      <c r="AL381" s="114"/>
      <c r="AM381" s="86">
        <v>53697.478991596639</v>
      </c>
      <c r="AN381" s="87">
        <f>+AM381*0.19</f>
        <v>10202.521008403362</v>
      </c>
      <c r="AO381" s="90">
        <f>+AN381+AM381</f>
        <v>63900</v>
      </c>
      <c r="AP381" s="91" t="s">
        <v>1080</v>
      </c>
      <c r="AQ381" s="86"/>
      <c r="AR381" s="87"/>
      <c r="AS381" s="90"/>
      <c r="AT381" s="91"/>
      <c r="AU381" s="86"/>
      <c r="AV381" s="87"/>
      <c r="AW381" s="90"/>
      <c r="AX381" s="197"/>
      <c r="AZ381" s="92"/>
      <c r="BB381" s="99"/>
      <c r="BC381" s="93"/>
      <c r="BD381" s="93"/>
      <c r="BE381" s="93"/>
      <c r="BF381" s="93"/>
      <c r="BG381" s="93"/>
      <c r="BH381" s="93">
        <f>+AM381</f>
        <v>53697.478991596639</v>
      </c>
      <c r="BI381" s="93"/>
      <c r="BJ381" s="93"/>
      <c r="BK381" s="94">
        <f t="shared" si="209"/>
        <v>1</v>
      </c>
      <c r="BM381" s="95">
        <f t="shared" si="210"/>
        <v>53697.478991596639</v>
      </c>
      <c r="BN381" s="96">
        <f t="shared" si="211"/>
        <v>53697.478991596639</v>
      </c>
      <c r="BO381" s="248">
        <f t="shared" ref="BO381:BO386" si="244">+BM381</f>
        <v>53697.478991596639</v>
      </c>
      <c r="BP381" s="183">
        <f t="shared" si="212"/>
        <v>53697.478991596639</v>
      </c>
      <c r="BQ381" s="184">
        <f t="shared" si="213"/>
        <v>0</v>
      </c>
      <c r="BR381" s="232">
        <f t="shared" si="214"/>
        <v>0</v>
      </c>
      <c r="BS381" s="184"/>
      <c r="BT381" s="97"/>
      <c r="BU381" s="171">
        <f t="shared" si="226"/>
        <v>53697.478991596639</v>
      </c>
      <c r="BV381" s="175">
        <f t="shared" si="215"/>
        <v>10203</v>
      </c>
      <c r="BW381" s="176">
        <f t="shared" si="216"/>
        <v>63900.478991596639</v>
      </c>
    </row>
    <row r="382" spans="1:209" ht="84.95" customHeight="1" x14ac:dyDescent="0.3">
      <c r="A382" s="214">
        <v>538</v>
      </c>
      <c r="B382" s="104" t="s">
        <v>1492</v>
      </c>
      <c r="C382" s="217" t="s">
        <v>907</v>
      </c>
      <c r="D382" s="206"/>
      <c r="E382" s="74"/>
      <c r="F382" s="75"/>
      <c r="G382" s="74"/>
      <c r="H382" s="76"/>
      <c r="I382" s="105"/>
      <c r="J382" s="106"/>
      <c r="K382" s="107"/>
      <c r="L382" s="80"/>
      <c r="M382" s="81">
        <f t="shared" si="217"/>
        <v>0</v>
      </c>
      <c r="N382" s="82"/>
      <c r="O382" s="83">
        <f t="shared" si="218"/>
        <v>0</v>
      </c>
      <c r="P382" s="83">
        <f t="shared" si="219"/>
        <v>0</v>
      </c>
      <c r="Q382" s="108"/>
      <c r="R382" s="80"/>
      <c r="S382" s="81">
        <f t="shared" si="220"/>
        <v>0</v>
      </c>
      <c r="T382" s="82"/>
      <c r="U382" s="83">
        <f t="shared" si="221"/>
        <v>0</v>
      </c>
      <c r="V382" s="83">
        <f t="shared" si="222"/>
        <v>0</v>
      </c>
      <c r="W382" s="109"/>
      <c r="X382" s="80"/>
      <c r="Y382" s="81">
        <f t="shared" si="223"/>
        <v>0</v>
      </c>
      <c r="Z382" s="82"/>
      <c r="AA382" s="83">
        <f t="shared" si="224"/>
        <v>0</v>
      </c>
      <c r="AB382" s="83">
        <f t="shared" si="225"/>
        <v>0</v>
      </c>
      <c r="AC382" s="109"/>
      <c r="AD382" s="85" t="e">
        <f t="shared" si="208"/>
        <v>#DIV/0!</v>
      </c>
      <c r="AE382" s="86"/>
      <c r="AF382" s="87"/>
      <c r="AG382" s="88"/>
      <c r="AH382" s="114"/>
      <c r="AI382" s="86"/>
      <c r="AJ382" s="87"/>
      <c r="AK382" s="88"/>
      <c r="AL382" s="114"/>
      <c r="AM382" s="86">
        <v>41932.773109243702</v>
      </c>
      <c r="AN382" s="87">
        <f>+AM382*0.19</f>
        <v>7967.2268907563039</v>
      </c>
      <c r="AO382" s="90">
        <f>+AN382+AM382</f>
        <v>49900.000000000007</v>
      </c>
      <c r="AP382" s="91" t="s">
        <v>1081</v>
      </c>
      <c r="AQ382" s="86"/>
      <c r="AR382" s="87"/>
      <c r="AS382" s="90"/>
      <c r="AT382" s="91"/>
      <c r="AU382" s="86"/>
      <c r="AV382" s="87"/>
      <c r="AW382" s="90"/>
      <c r="AX382" s="197"/>
      <c r="AZ382" s="92"/>
      <c r="BB382" s="99"/>
      <c r="BC382" s="93"/>
      <c r="BD382" s="93"/>
      <c r="BE382" s="93"/>
      <c r="BF382" s="93"/>
      <c r="BG382" s="93"/>
      <c r="BH382" s="93">
        <f>+AM382</f>
        <v>41932.773109243702</v>
      </c>
      <c r="BI382" s="93"/>
      <c r="BJ382" s="93"/>
      <c r="BK382" s="94">
        <f t="shared" si="209"/>
        <v>1</v>
      </c>
      <c r="BM382" s="95">
        <f t="shared" si="210"/>
        <v>41932.773109243702</v>
      </c>
      <c r="BN382" s="96">
        <f t="shared" si="211"/>
        <v>41932.773109243702</v>
      </c>
      <c r="BO382" s="248">
        <f t="shared" si="244"/>
        <v>41932.773109243702</v>
      </c>
      <c r="BP382" s="183">
        <f t="shared" si="212"/>
        <v>41932.773109243702</v>
      </c>
      <c r="BQ382" s="184">
        <f t="shared" si="213"/>
        <v>0</v>
      </c>
      <c r="BR382" s="232">
        <f t="shared" si="214"/>
        <v>0</v>
      </c>
      <c r="BS382" s="184"/>
      <c r="BT382" s="97"/>
      <c r="BU382" s="171">
        <f t="shared" si="226"/>
        <v>41932.773109243702</v>
      </c>
      <c r="BV382" s="175">
        <f t="shared" si="215"/>
        <v>7967</v>
      </c>
      <c r="BW382" s="176">
        <f t="shared" si="216"/>
        <v>49899.773109243702</v>
      </c>
    </row>
    <row r="383" spans="1:209" s="120" customFormat="1" ht="84.95" customHeight="1" x14ac:dyDescent="0.3">
      <c r="A383" s="214">
        <v>539</v>
      </c>
      <c r="B383" s="104" t="s">
        <v>1082</v>
      </c>
      <c r="C383" s="217" t="s">
        <v>907</v>
      </c>
      <c r="D383" s="206">
        <v>52007</v>
      </c>
      <c r="E383" s="74">
        <f>+D383*0.0562</f>
        <v>2922.7934</v>
      </c>
      <c r="F383" s="75">
        <f>+E383+D383</f>
        <v>54929.793400000002</v>
      </c>
      <c r="G383" s="74">
        <f>+F383*0.19</f>
        <v>10436.660746000001</v>
      </c>
      <c r="H383" s="76">
        <f>+G383+F383</f>
        <v>65366.454146000004</v>
      </c>
      <c r="I383" s="105"/>
      <c r="J383" s="106"/>
      <c r="K383" s="107"/>
      <c r="L383" s="80"/>
      <c r="M383" s="81">
        <f t="shared" si="217"/>
        <v>0</v>
      </c>
      <c r="N383" s="82"/>
      <c r="O383" s="83">
        <f t="shared" si="218"/>
        <v>0</v>
      </c>
      <c r="P383" s="83">
        <f t="shared" si="219"/>
        <v>0</v>
      </c>
      <c r="Q383" s="108"/>
      <c r="R383" s="80"/>
      <c r="S383" s="81">
        <f t="shared" si="220"/>
        <v>0</v>
      </c>
      <c r="T383" s="82"/>
      <c r="U383" s="83">
        <f t="shared" si="221"/>
        <v>0</v>
      </c>
      <c r="V383" s="83">
        <f t="shared" si="222"/>
        <v>0</v>
      </c>
      <c r="W383" s="109"/>
      <c r="X383" s="80"/>
      <c r="Y383" s="81">
        <f t="shared" si="223"/>
        <v>0</v>
      </c>
      <c r="Z383" s="82"/>
      <c r="AA383" s="83">
        <f t="shared" si="224"/>
        <v>0</v>
      </c>
      <c r="AB383" s="83">
        <f t="shared" si="225"/>
        <v>0</v>
      </c>
      <c r="AC383" s="109"/>
      <c r="AD383" s="85" t="e">
        <f t="shared" si="208"/>
        <v>#DIV/0!</v>
      </c>
      <c r="AE383" s="86"/>
      <c r="AF383" s="87"/>
      <c r="AG383" s="88"/>
      <c r="AH383" s="114"/>
      <c r="AI383" s="86"/>
      <c r="AJ383" s="87"/>
      <c r="AK383" s="88"/>
      <c r="AL383" s="114"/>
      <c r="AM383" s="86"/>
      <c r="AN383" s="87"/>
      <c r="AO383" s="90"/>
      <c r="AP383" s="91"/>
      <c r="AQ383" s="86"/>
      <c r="AR383" s="87"/>
      <c r="AS383" s="90"/>
      <c r="AT383" s="91"/>
      <c r="AU383" s="86"/>
      <c r="AV383" s="87"/>
      <c r="AW383" s="90"/>
      <c r="AX383" s="197"/>
      <c r="AY383" s="38"/>
      <c r="AZ383" s="92"/>
      <c r="BA383" s="29"/>
      <c r="BB383" s="99">
        <f>+F383*1.09</f>
        <v>59873.474806000006</v>
      </c>
      <c r="BC383" s="93"/>
      <c r="BD383" s="93"/>
      <c r="BE383" s="93"/>
      <c r="BF383" s="93"/>
      <c r="BG383" s="93"/>
      <c r="BH383" s="93"/>
      <c r="BI383" s="93"/>
      <c r="BJ383" s="93"/>
      <c r="BK383" s="94">
        <f t="shared" si="209"/>
        <v>1</v>
      </c>
      <c r="BL383" s="35"/>
      <c r="BM383" s="95">
        <f t="shared" si="210"/>
        <v>59873.474806000006</v>
      </c>
      <c r="BN383" s="96">
        <f t="shared" si="211"/>
        <v>59873.474806000006</v>
      </c>
      <c r="BO383" s="248">
        <f t="shared" si="244"/>
        <v>59873.474806000006</v>
      </c>
      <c r="BP383" s="183">
        <f t="shared" si="212"/>
        <v>59873.474806000006</v>
      </c>
      <c r="BQ383" s="184">
        <f t="shared" si="213"/>
        <v>0</v>
      </c>
      <c r="BR383" s="232">
        <f t="shared" si="214"/>
        <v>0</v>
      </c>
      <c r="BS383" s="184"/>
      <c r="BT383" s="97"/>
      <c r="BU383" s="171">
        <f t="shared" si="226"/>
        <v>59873.474806000006</v>
      </c>
      <c r="BV383" s="175">
        <f t="shared" si="215"/>
        <v>11376</v>
      </c>
      <c r="BW383" s="176">
        <f t="shared" si="216"/>
        <v>71249.474806000013</v>
      </c>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119"/>
      <c r="ES383" s="119"/>
      <c r="ET383" s="119"/>
      <c r="EU383" s="119"/>
      <c r="EV383" s="119"/>
      <c r="EW383" s="119"/>
      <c r="EX383" s="119"/>
      <c r="EY383" s="119"/>
      <c r="EZ383" s="119"/>
      <c r="FA383" s="119"/>
      <c r="FB383" s="119"/>
      <c r="FC383" s="119"/>
      <c r="FD383" s="119"/>
      <c r="FE383" s="119"/>
      <c r="FF383" s="119"/>
      <c r="FG383" s="119"/>
      <c r="FH383" s="119"/>
      <c r="FI383" s="119"/>
      <c r="FJ383" s="119"/>
      <c r="FK383" s="119"/>
      <c r="FL383" s="119"/>
      <c r="FM383" s="119"/>
      <c r="FN383" s="119"/>
      <c r="FO383" s="119"/>
      <c r="FP383" s="119"/>
      <c r="FQ383" s="119"/>
      <c r="FR383" s="119"/>
      <c r="FS383" s="119"/>
      <c r="FT383" s="119"/>
      <c r="FU383" s="119"/>
      <c r="FV383" s="119"/>
      <c r="FW383" s="119"/>
      <c r="FX383" s="119"/>
      <c r="FY383" s="119"/>
      <c r="FZ383" s="119"/>
      <c r="GA383" s="119"/>
      <c r="GB383" s="119"/>
      <c r="GC383" s="119"/>
      <c r="GD383" s="119"/>
      <c r="GE383" s="119"/>
      <c r="GF383" s="119"/>
      <c r="GG383" s="119"/>
      <c r="GH383" s="119"/>
      <c r="GI383" s="119"/>
      <c r="GJ383" s="119"/>
      <c r="GK383" s="119"/>
      <c r="GL383" s="119"/>
      <c r="GM383" s="119"/>
      <c r="GN383" s="119"/>
      <c r="GO383" s="119"/>
      <c r="GP383" s="119"/>
      <c r="GQ383" s="119"/>
      <c r="GR383" s="119"/>
      <c r="GS383" s="119"/>
      <c r="GT383" s="119"/>
      <c r="GU383" s="119"/>
      <c r="GV383" s="119"/>
      <c r="GW383" s="119"/>
      <c r="GX383" s="119"/>
      <c r="GY383" s="119"/>
      <c r="GZ383" s="119"/>
      <c r="HA383" s="119"/>
    </row>
    <row r="384" spans="1:209" s="120" customFormat="1" ht="84.95" customHeight="1" x14ac:dyDescent="0.3">
      <c r="A384" s="214">
        <v>540</v>
      </c>
      <c r="B384" s="104" t="s">
        <v>1083</v>
      </c>
      <c r="C384" s="217" t="s">
        <v>907</v>
      </c>
      <c r="D384" s="206">
        <v>52007</v>
      </c>
      <c r="E384" s="74">
        <f>+D384*0.0562</f>
        <v>2922.7934</v>
      </c>
      <c r="F384" s="75">
        <f>+E384+D384</f>
        <v>54929.793400000002</v>
      </c>
      <c r="G384" s="74">
        <f>+F384*0.19</f>
        <v>10436.660746000001</v>
      </c>
      <c r="H384" s="76">
        <f>+G384+F384</f>
        <v>65366.454146000004</v>
      </c>
      <c r="I384" s="105"/>
      <c r="J384" s="106"/>
      <c r="K384" s="107"/>
      <c r="L384" s="80"/>
      <c r="M384" s="81">
        <f t="shared" si="217"/>
        <v>0</v>
      </c>
      <c r="N384" s="82"/>
      <c r="O384" s="83">
        <f t="shared" si="218"/>
        <v>0</v>
      </c>
      <c r="P384" s="83">
        <f t="shared" si="219"/>
        <v>0</v>
      </c>
      <c r="Q384" s="108"/>
      <c r="R384" s="80"/>
      <c r="S384" s="81">
        <f t="shared" si="220"/>
        <v>0</v>
      </c>
      <c r="T384" s="82"/>
      <c r="U384" s="83">
        <f t="shared" si="221"/>
        <v>0</v>
      </c>
      <c r="V384" s="83">
        <f t="shared" si="222"/>
        <v>0</v>
      </c>
      <c r="W384" s="109"/>
      <c r="X384" s="80"/>
      <c r="Y384" s="81">
        <f t="shared" si="223"/>
        <v>0</v>
      </c>
      <c r="Z384" s="82"/>
      <c r="AA384" s="83">
        <f t="shared" si="224"/>
        <v>0</v>
      </c>
      <c r="AB384" s="83">
        <f t="shared" si="225"/>
        <v>0</v>
      </c>
      <c r="AC384" s="109"/>
      <c r="AD384" s="85" t="e">
        <f t="shared" si="208"/>
        <v>#DIV/0!</v>
      </c>
      <c r="AE384" s="86"/>
      <c r="AF384" s="87"/>
      <c r="AG384" s="88"/>
      <c r="AH384" s="114"/>
      <c r="AI384" s="86"/>
      <c r="AJ384" s="87"/>
      <c r="AK384" s="88"/>
      <c r="AL384" s="114"/>
      <c r="AM384" s="86"/>
      <c r="AN384" s="87"/>
      <c r="AO384" s="90"/>
      <c r="AP384" s="91"/>
      <c r="AQ384" s="86"/>
      <c r="AR384" s="87"/>
      <c r="AS384" s="90"/>
      <c r="AT384" s="91"/>
      <c r="AU384" s="86"/>
      <c r="AV384" s="87"/>
      <c r="AW384" s="90"/>
      <c r="AX384" s="197"/>
      <c r="AY384" s="38"/>
      <c r="AZ384" s="92"/>
      <c r="BA384" s="29"/>
      <c r="BB384" s="99">
        <f>+F384*1.09</f>
        <v>59873.474806000006</v>
      </c>
      <c r="BC384" s="93"/>
      <c r="BD384" s="93"/>
      <c r="BE384" s="93"/>
      <c r="BF384" s="93"/>
      <c r="BG384" s="93"/>
      <c r="BH384" s="93"/>
      <c r="BI384" s="93"/>
      <c r="BJ384" s="93"/>
      <c r="BK384" s="94">
        <f t="shared" si="209"/>
        <v>1</v>
      </c>
      <c r="BL384" s="35"/>
      <c r="BM384" s="95">
        <f t="shared" si="210"/>
        <v>59873.474806000006</v>
      </c>
      <c r="BN384" s="96">
        <f t="shared" si="211"/>
        <v>59873.474806000006</v>
      </c>
      <c r="BO384" s="248">
        <f t="shared" si="244"/>
        <v>59873.474806000006</v>
      </c>
      <c r="BP384" s="183">
        <f t="shared" si="212"/>
        <v>59873.474806000006</v>
      </c>
      <c r="BQ384" s="184">
        <f t="shared" si="213"/>
        <v>0</v>
      </c>
      <c r="BR384" s="232">
        <f t="shared" si="214"/>
        <v>0</v>
      </c>
      <c r="BS384" s="184"/>
      <c r="BT384" s="97"/>
      <c r="BU384" s="171">
        <f t="shared" si="226"/>
        <v>59873.474806000006</v>
      </c>
      <c r="BV384" s="175">
        <f t="shared" si="215"/>
        <v>11376</v>
      </c>
      <c r="BW384" s="176">
        <f t="shared" si="216"/>
        <v>71249.474806000013</v>
      </c>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119"/>
      <c r="ES384" s="119"/>
      <c r="ET384" s="119"/>
      <c r="EU384" s="119"/>
      <c r="EV384" s="119"/>
      <c r="EW384" s="119"/>
      <c r="EX384" s="119"/>
      <c r="EY384" s="119"/>
      <c r="EZ384" s="119"/>
      <c r="FA384" s="119"/>
      <c r="FB384" s="119"/>
      <c r="FC384" s="119"/>
      <c r="FD384" s="119"/>
      <c r="FE384" s="119"/>
      <c r="FF384" s="119"/>
      <c r="FG384" s="119"/>
      <c r="FH384" s="119"/>
      <c r="FI384" s="119"/>
      <c r="FJ384" s="119"/>
      <c r="FK384" s="119"/>
      <c r="FL384" s="119"/>
      <c r="FM384" s="119"/>
      <c r="FN384" s="119"/>
      <c r="FO384" s="119"/>
      <c r="FP384" s="119"/>
      <c r="FQ384" s="119"/>
      <c r="FR384" s="119"/>
      <c r="FS384" s="119"/>
      <c r="FT384" s="119"/>
      <c r="FU384" s="119"/>
      <c r="FV384" s="119"/>
      <c r="FW384" s="119"/>
      <c r="FX384" s="119"/>
      <c r="FY384" s="119"/>
      <c r="FZ384" s="119"/>
      <c r="GA384" s="119"/>
      <c r="GB384" s="119"/>
      <c r="GC384" s="119"/>
      <c r="GD384" s="119"/>
      <c r="GE384" s="119"/>
      <c r="GF384" s="119"/>
      <c r="GG384" s="119"/>
      <c r="GH384" s="119"/>
      <c r="GI384" s="119"/>
      <c r="GJ384" s="119"/>
      <c r="GK384" s="119"/>
      <c r="GL384" s="119"/>
      <c r="GM384" s="119"/>
      <c r="GN384" s="119"/>
      <c r="GO384" s="119"/>
      <c r="GP384" s="119"/>
      <c r="GQ384" s="119"/>
      <c r="GR384" s="119"/>
      <c r="GS384" s="119"/>
      <c r="GT384" s="119"/>
      <c r="GU384" s="119"/>
      <c r="GV384" s="119"/>
      <c r="GW384" s="119"/>
      <c r="GX384" s="119"/>
      <c r="GY384" s="119"/>
      <c r="GZ384" s="119"/>
      <c r="HA384" s="119"/>
    </row>
    <row r="385" spans="1:209" s="120" customFormat="1" ht="84.95" customHeight="1" x14ac:dyDescent="0.3">
      <c r="A385" s="214">
        <v>541</v>
      </c>
      <c r="B385" s="104" t="s">
        <v>1084</v>
      </c>
      <c r="C385" s="217" t="s">
        <v>907</v>
      </c>
      <c r="D385" s="206">
        <v>52007</v>
      </c>
      <c r="E385" s="74">
        <f>+D385*0.0562</f>
        <v>2922.7934</v>
      </c>
      <c r="F385" s="75">
        <f>+E385+D385</f>
        <v>54929.793400000002</v>
      </c>
      <c r="G385" s="74">
        <f>+F385*0.19</f>
        <v>10436.660746000001</v>
      </c>
      <c r="H385" s="76">
        <f>+G385+F385</f>
        <v>65366.454146000004</v>
      </c>
      <c r="I385" s="105"/>
      <c r="J385" s="106"/>
      <c r="K385" s="107"/>
      <c r="L385" s="80"/>
      <c r="M385" s="81">
        <f t="shared" si="217"/>
        <v>0</v>
      </c>
      <c r="N385" s="82"/>
      <c r="O385" s="83">
        <f t="shared" si="218"/>
        <v>0</v>
      </c>
      <c r="P385" s="83">
        <f t="shared" si="219"/>
        <v>0</v>
      </c>
      <c r="Q385" s="108"/>
      <c r="R385" s="80"/>
      <c r="S385" s="81">
        <f t="shared" si="220"/>
        <v>0</v>
      </c>
      <c r="T385" s="82"/>
      <c r="U385" s="83">
        <f t="shared" si="221"/>
        <v>0</v>
      </c>
      <c r="V385" s="83">
        <f t="shared" si="222"/>
        <v>0</v>
      </c>
      <c r="W385" s="109"/>
      <c r="X385" s="80"/>
      <c r="Y385" s="81">
        <f t="shared" si="223"/>
        <v>0</v>
      </c>
      <c r="Z385" s="82"/>
      <c r="AA385" s="83">
        <f t="shared" si="224"/>
        <v>0</v>
      </c>
      <c r="AB385" s="83">
        <f t="shared" si="225"/>
        <v>0</v>
      </c>
      <c r="AC385" s="109"/>
      <c r="AD385" s="85" t="e">
        <f t="shared" si="208"/>
        <v>#DIV/0!</v>
      </c>
      <c r="AE385" s="86"/>
      <c r="AF385" s="87"/>
      <c r="AG385" s="88"/>
      <c r="AH385" s="114"/>
      <c r="AI385" s="86"/>
      <c r="AJ385" s="87"/>
      <c r="AK385" s="88"/>
      <c r="AL385" s="114"/>
      <c r="AM385" s="86"/>
      <c r="AN385" s="87"/>
      <c r="AO385" s="90"/>
      <c r="AP385" s="91"/>
      <c r="AQ385" s="86"/>
      <c r="AR385" s="87"/>
      <c r="AS385" s="90"/>
      <c r="AT385" s="91"/>
      <c r="AU385" s="86"/>
      <c r="AV385" s="87"/>
      <c r="AW385" s="90"/>
      <c r="AX385" s="197"/>
      <c r="AY385" s="38"/>
      <c r="AZ385" s="92"/>
      <c r="BA385" s="29"/>
      <c r="BB385" s="99">
        <f>+F385*1.09</f>
        <v>59873.474806000006</v>
      </c>
      <c r="BC385" s="93"/>
      <c r="BD385" s="93"/>
      <c r="BE385" s="93"/>
      <c r="BF385" s="93"/>
      <c r="BG385" s="93"/>
      <c r="BH385" s="93"/>
      <c r="BI385" s="93"/>
      <c r="BJ385" s="93"/>
      <c r="BK385" s="94">
        <f t="shared" si="209"/>
        <v>1</v>
      </c>
      <c r="BL385" s="35"/>
      <c r="BM385" s="95">
        <f t="shared" si="210"/>
        <v>59873.474806000006</v>
      </c>
      <c r="BN385" s="96">
        <f t="shared" si="211"/>
        <v>59873.474806000006</v>
      </c>
      <c r="BO385" s="248">
        <f t="shared" si="244"/>
        <v>59873.474806000006</v>
      </c>
      <c r="BP385" s="183">
        <f t="shared" si="212"/>
        <v>59873.474806000006</v>
      </c>
      <c r="BQ385" s="184">
        <f t="shared" si="213"/>
        <v>0</v>
      </c>
      <c r="BR385" s="232">
        <f t="shared" si="214"/>
        <v>0</v>
      </c>
      <c r="BS385" s="184"/>
      <c r="BT385" s="97"/>
      <c r="BU385" s="171">
        <f t="shared" si="226"/>
        <v>59873.474806000006</v>
      </c>
      <c r="BV385" s="175">
        <f t="shared" si="215"/>
        <v>11376</v>
      </c>
      <c r="BW385" s="176">
        <f t="shared" si="216"/>
        <v>71249.474806000013</v>
      </c>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119"/>
      <c r="ES385" s="119"/>
      <c r="ET385" s="119"/>
      <c r="EU385" s="119"/>
      <c r="EV385" s="119"/>
      <c r="EW385" s="119"/>
      <c r="EX385" s="119"/>
      <c r="EY385" s="119"/>
      <c r="EZ385" s="119"/>
      <c r="FA385" s="119"/>
      <c r="FB385" s="119"/>
      <c r="FC385" s="119"/>
      <c r="FD385" s="119"/>
      <c r="FE385" s="119"/>
      <c r="FF385" s="119"/>
      <c r="FG385" s="119"/>
      <c r="FH385" s="119"/>
      <c r="FI385" s="119"/>
      <c r="FJ385" s="119"/>
      <c r="FK385" s="119"/>
      <c r="FL385" s="119"/>
      <c r="FM385" s="119"/>
      <c r="FN385" s="119"/>
      <c r="FO385" s="119"/>
      <c r="FP385" s="119"/>
      <c r="FQ385" s="119"/>
      <c r="FR385" s="119"/>
      <c r="FS385" s="119"/>
      <c r="FT385" s="119"/>
      <c r="FU385" s="119"/>
      <c r="FV385" s="119"/>
      <c r="FW385" s="119"/>
      <c r="FX385" s="119"/>
      <c r="FY385" s="119"/>
      <c r="FZ385" s="119"/>
      <c r="GA385" s="119"/>
      <c r="GB385" s="119"/>
      <c r="GC385" s="119"/>
      <c r="GD385" s="119"/>
      <c r="GE385" s="119"/>
      <c r="GF385" s="119"/>
      <c r="GG385" s="119"/>
      <c r="GH385" s="119"/>
      <c r="GI385" s="119"/>
      <c r="GJ385" s="119"/>
      <c r="GK385" s="119"/>
      <c r="GL385" s="119"/>
      <c r="GM385" s="119"/>
      <c r="GN385" s="119"/>
      <c r="GO385" s="119"/>
      <c r="GP385" s="119"/>
      <c r="GQ385" s="119"/>
      <c r="GR385" s="119"/>
      <c r="GS385" s="119"/>
      <c r="GT385" s="119"/>
      <c r="GU385" s="119"/>
      <c r="GV385" s="119"/>
      <c r="GW385" s="119"/>
      <c r="GX385" s="119"/>
      <c r="GY385" s="119"/>
      <c r="GZ385" s="119"/>
      <c r="HA385" s="119"/>
    </row>
    <row r="386" spans="1:209" ht="84.95" customHeight="1" x14ac:dyDescent="0.3">
      <c r="A386" s="214">
        <v>542</v>
      </c>
      <c r="B386" s="104" t="s">
        <v>1085</v>
      </c>
      <c r="C386" s="217" t="s">
        <v>907</v>
      </c>
      <c r="D386" s="206"/>
      <c r="E386" s="74"/>
      <c r="F386" s="75"/>
      <c r="G386" s="74"/>
      <c r="H386" s="76"/>
      <c r="I386" s="105"/>
      <c r="J386" s="106"/>
      <c r="K386" s="107"/>
      <c r="L386" s="80"/>
      <c r="M386" s="81">
        <f t="shared" si="217"/>
        <v>0</v>
      </c>
      <c r="N386" s="82"/>
      <c r="O386" s="83">
        <f t="shared" si="218"/>
        <v>0</v>
      </c>
      <c r="P386" s="83">
        <f t="shared" si="219"/>
        <v>0</v>
      </c>
      <c r="Q386" s="108"/>
      <c r="R386" s="80"/>
      <c r="S386" s="81">
        <f t="shared" si="220"/>
        <v>0</v>
      </c>
      <c r="T386" s="82"/>
      <c r="U386" s="83">
        <f t="shared" si="221"/>
        <v>0</v>
      </c>
      <c r="V386" s="83">
        <f t="shared" si="222"/>
        <v>0</v>
      </c>
      <c r="W386" s="109"/>
      <c r="X386" s="80"/>
      <c r="Y386" s="81">
        <f t="shared" si="223"/>
        <v>0</v>
      </c>
      <c r="Z386" s="82"/>
      <c r="AA386" s="83">
        <f t="shared" si="224"/>
        <v>0</v>
      </c>
      <c r="AB386" s="83">
        <f t="shared" si="225"/>
        <v>0</v>
      </c>
      <c r="AC386" s="109"/>
      <c r="AD386" s="85" t="e">
        <f t="shared" si="208"/>
        <v>#DIV/0!</v>
      </c>
      <c r="AE386" s="86"/>
      <c r="AF386" s="87"/>
      <c r="AG386" s="88"/>
      <c r="AH386" s="114"/>
      <c r="AI386" s="86"/>
      <c r="AJ386" s="87"/>
      <c r="AK386" s="88"/>
      <c r="AL386" s="114"/>
      <c r="AM386" s="86">
        <v>25126.050420168067</v>
      </c>
      <c r="AN386" s="87">
        <f>+AM386*0.19</f>
        <v>4773.9495798319331</v>
      </c>
      <c r="AO386" s="90">
        <f>+AN386+AM386</f>
        <v>29900</v>
      </c>
      <c r="AP386" s="91" t="s">
        <v>1086</v>
      </c>
      <c r="AQ386" s="86"/>
      <c r="AR386" s="87"/>
      <c r="AS386" s="90"/>
      <c r="AT386" s="91"/>
      <c r="AU386" s="86"/>
      <c r="AV386" s="87"/>
      <c r="AW386" s="90"/>
      <c r="AX386" s="197"/>
      <c r="AZ386" s="92"/>
      <c r="BB386" s="99"/>
      <c r="BC386" s="93"/>
      <c r="BD386" s="93"/>
      <c r="BE386" s="93"/>
      <c r="BF386" s="93"/>
      <c r="BG386" s="93"/>
      <c r="BH386" s="93">
        <f>+AM386</f>
        <v>25126.050420168067</v>
      </c>
      <c r="BI386" s="93"/>
      <c r="BJ386" s="93"/>
      <c r="BK386" s="94">
        <f t="shared" si="209"/>
        <v>1</v>
      </c>
      <c r="BM386" s="95">
        <f t="shared" si="210"/>
        <v>25126.050420168067</v>
      </c>
      <c r="BN386" s="96">
        <f t="shared" si="211"/>
        <v>25126.050420168067</v>
      </c>
      <c r="BO386" s="248">
        <f t="shared" si="244"/>
        <v>25126.050420168067</v>
      </c>
      <c r="BP386" s="183">
        <f t="shared" si="212"/>
        <v>25126.050420168067</v>
      </c>
      <c r="BQ386" s="184">
        <f t="shared" si="213"/>
        <v>0</v>
      </c>
      <c r="BR386" s="232">
        <f t="shared" si="214"/>
        <v>0</v>
      </c>
      <c r="BS386" s="184"/>
      <c r="BT386" s="97"/>
      <c r="BU386" s="171">
        <f t="shared" si="226"/>
        <v>25126.050420168067</v>
      </c>
      <c r="BV386" s="175">
        <f t="shared" si="215"/>
        <v>4774</v>
      </c>
      <c r="BW386" s="176">
        <f t="shared" si="216"/>
        <v>29900.050420168067</v>
      </c>
    </row>
    <row r="387" spans="1:209" s="120" customFormat="1" ht="84.95" customHeight="1" x14ac:dyDescent="0.3">
      <c r="A387" s="214">
        <v>543</v>
      </c>
      <c r="B387" s="104" t="s">
        <v>1087</v>
      </c>
      <c r="C387" s="217" t="s">
        <v>907</v>
      </c>
      <c r="D387" s="206"/>
      <c r="E387" s="74"/>
      <c r="F387" s="75"/>
      <c r="G387" s="74"/>
      <c r="H387" s="76"/>
      <c r="I387" s="105"/>
      <c r="J387" s="106"/>
      <c r="K387" s="107"/>
      <c r="L387" s="80"/>
      <c r="M387" s="81">
        <f t="shared" si="217"/>
        <v>0</v>
      </c>
      <c r="N387" s="82"/>
      <c r="O387" s="83">
        <f t="shared" si="218"/>
        <v>0</v>
      </c>
      <c r="P387" s="83">
        <f t="shared" si="219"/>
        <v>0</v>
      </c>
      <c r="Q387" s="108"/>
      <c r="R387" s="80"/>
      <c r="S387" s="81">
        <f t="shared" si="220"/>
        <v>0</v>
      </c>
      <c r="T387" s="82"/>
      <c r="U387" s="83">
        <f t="shared" si="221"/>
        <v>0</v>
      </c>
      <c r="V387" s="83">
        <f t="shared" si="222"/>
        <v>0</v>
      </c>
      <c r="W387" s="109"/>
      <c r="X387" s="80"/>
      <c r="Y387" s="81">
        <f t="shared" si="223"/>
        <v>0</v>
      </c>
      <c r="Z387" s="82"/>
      <c r="AA387" s="83">
        <f t="shared" si="224"/>
        <v>0</v>
      </c>
      <c r="AB387" s="83">
        <f t="shared" si="225"/>
        <v>0</v>
      </c>
      <c r="AC387" s="109"/>
      <c r="AD387" s="85" t="e">
        <f t="shared" si="208"/>
        <v>#DIV/0!</v>
      </c>
      <c r="AE387" s="86"/>
      <c r="AF387" s="87"/>
      <c r="AG387" s="88"/>
      <c r="AH387" s="114"/>
      <c r="AI387" s="86"/>
      <c r="AJ387" s="87"/>
      <c r="AK387" s="88"/>
      <c r="AL387" s="114"/>
      <c r="AM387" s="86">
        <v>1848.7394957983195</v>
      </c>
      <c r="AN387" s="87">
        <f>+AM387*0.19</f>
        <v>351.2605042016807</v>
      </c>
      <c r="AO387" s="90">
        <f>+AN387+AM387</f>
        <v>2200</v>
      </c>
      <c r="AP387" s="91" t="s">
        <v>1088</v>
      </c>
      <c r="AQ387" s="113">
        <v>2421.9</v>
      </c>
      <c r="AR387" s="111">
        <v>568.1</v>
      </c>
      <c r="AS387" s="112">
        <v>2990</v>
      </c>
      <c r="AT387" s="91" t="s">
        <v>1089</v>
      </c>
      <c r="AU387" s="86"/>
      <c r="AV387" s="87"/>
      <c r="AW387" s="90"/>
      <c r="AX387" s="197"/>
      <c r="AY387" s="38"/>
      <c r="AZ387" s="92"/>
      <c r="BA387" s="29"/>
      <c r="BB387" s="99"/>
      <c r="BC387" s="93"/>
      <c r="BD387" s="93"/>
      <c r="BE387" s="93"/>
      <c r="BF387" s="93"/>
      <c r="BG387" s="93"/>
      <c r="BH387" s="93">
        <f>+AM387</f>
        <v>1848.7394957983195</v>
      </c>
      <c r="BI387" s="93">
        <f>+AQ387</f>
        <v>2421.9</v>
      </c>
      <c r="BJ387" s="93"/>
      <c r="BK387" s="94">
        <f t="shared" si="209"/>
        <v>2</v>
      </c>
      <c r="BL387" s="35"/>
      <c r="BM387" s="95">
        <f t="shared" si="210"/>
        <v>2135.3197478991597</v>
      </c>
      <c r="BN387" s="96">
        <f t="shared" si="211"/>
        <v>2421.9</v>
      </c>
      <c r="BO387" s="248">
        <f>(SUM(BB387:BJ387)-BN387)/(BK387-1)</f>
        <v>1848.7394957983192</v>
      </c>
      <c r="BP387" s="183">
        <f t="shared" si="212"/>
        <v>2116.0014614536422</v>
      </c>
      <c r="BQ387" s="184">
        <f t="shared" si="213"/>
        <v>405.28567922931018</v>
      </c>
      <c r="BR387" s="232">
        <f t="shared" si="214"/>
        <v>0.18980093244960228</v>
      </c>
      <c r="BS387" s="184"/>
      <c r="BT387" s="97"/>
      <c r="BU387" s="171">
        <f t="shared" si="226"/>
        <v>1848.7394957983192</v>
      </c>
      <c r="BV387" s="175">
        <f t="shared" si="215"/>
        <v>351</v>
      </c>
      <c r="BW387" s="176">
        <f t="shared" si="216"/>
        <v>2199.7394957983192</v>
      </c>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119"/>
      <c r="ES387" s="119"/>
      <c r="ET387" s="119"/>
      <c r="EU387" s="119"/>
      <c r="EV387" s="119"/>
      <c r="EW387" s="119"/>
      <c r="EX387" s="119"/>
      <c r="EY387" s="119"/>
      <c r="EZ387" s="119"/>
      <c r="FA387" s="119"/>
      <c r="FB387" s="119"/>
      <c r="FC387" s="119"/>
      <c r="FD387" s="119"/>
      <c r="FE387" s="119"/>
      <c r="FF387" s="119"/>
      <c r="FG387" s="119"/>
      <c r="FH387" s="119"/>
      <c r="FI387" s="119"/>
      <c r="FJ387" s="119"/>
      <c r="FK387" s="119"/>
      <c r="FL387" s="119"/>
      <c r="FM387" s="119"/>
      <c r="FN387" s="119"/>
      <c r="FO387" s="119"/>
      <c r="FP387" s="119"/>
      <c r="FQ387" s="119"/>
      <c r="FR387" s="119"/>
      <c r="FS387" s="119"/>
      <c r="FT387" s="119"/>
      <c r="FU387" s="119"/>
      <c r="FV387" s="119"/>
      <c r="FW387" s="119"/>
      <c r="FX387" s="119"/>
      <c r="FY387" s="119"/>
      <c r="FZ387" s="119"/>
      <c r="GA387" s="119"/>
      <c r="GB387" s="119"/>
      <c r="GC387" s="119"/>
      <c r="GD387" s="119"/>
      <c r="GE387" s="119"/>
      <c r="GF387" s="119"/>
      <c r="GG387" s="119"/>
      <c r="GH387" s="119"/>
      <c r="GI387" s="119"/>
      <c r="GJ387" s="119"/>
      <c r="GK387" s="119"/>
      <c r="GL387" s="119"/>
      <c r="GM387" s="119"/>
      <c r="GN387" s="119"/>
      <c r="GO387" s="119"/>
      <c r="GP387" s="119"/>
      <c r="GQ387" s="119"/>
      <c r="GR387" s="119"/>
      <c r="GS387" s="119"/>
      <c r="GT387" s="119"/>
      <c r="GU387" s="119"/>
      <c r="GV387" s="119"/>
      <c r="GW387" s="119"/>
      <c r="GX387" s="119"/>
      <c r="GY387" s="119"/>
      <c r="GZ387" s="119"/>
      <c r="HA387" s="119"/>
    </row>
    <row r="388" spans="1:209" ht="84.95" customHeight="1" x14ac:dyDescent="0.3">
      <c r="A388" s="214">
        <v>544</v>
      </c>
      <c r="B388" s="104" t="s">
        <v>1090</v>
      </c>
      <c r="C388" s="217" t="s">
        <v>907</v>
      </c>
      <c r="D388" s="206">
        <v>3026</v>
      </c>
      <c r="E388" s="74">
        <f>+D388*0.0562</f>
        <v>170.06120000000001</v>
      </c>
      <c r="F388" s="75">
        <f>+E388+D388</f>
        <v>3196.0612000000001</v>
      </c>
      <c r="G388" s="74">
        <f>+F388*0.19</f>
        <v>607.25162799999998</v>
      </c>
      <c r="H388" s="76">
        <f>+G388+F388</f>
        <v>3803.3128280000001</v>
      </c>
      <c r="I388" s="105"/>
      <c r="J388" s="106"/>
      <c r="K388" s="107"/>
      <c r="L388" s="80"/>
      <c r="M388" s="81">
        <f t="shared" si="217"/>
        <v>0</v>
      </c>
      <c r="N388" s="82"/>
      <c r="O388" s="83">
        <f t="shared" si="218"/>
        <v>0</v>
      </c>
      <c r="P388" s="83">
        <f t="shared" si="219"/>
        <v>0</v>
      </c>
      <c r="Q388" s="108"/>
      <c r="R388" s="80"/>
      <c r="S388" s="81">
        <f t="shared" si="220"/>
        <v>0</v>
      </c>
      <c r="T388" s="82"/>
      <c r="U388" s="83">
        <f t="shared" si="221"/>
        <v>0</v>
      </c>
      <c r="V388" s="83">
        <f t="shared" si="222"/>
        <v>0</v>
      </c>
      <c r="W388" s="109"/>
      <c r="X388" s="80"/>
      <c r="Y388" s="81">
        <f t="shared" si="223"/>
        <v>0</v>
      </c>
      <c r="Z388" s="82"/>
      <c r="AA388" s="83">
        <f t="shared" si="224"/>
        <v>0</v>
      </c>
      <c r="AB388" s="83">
        <f t="shared" si="225"/>
        <v>0</v>
      </c>
      <c r="AC388" s="109"/>
      <c r="AD388" s="85" t="e">
        <f t="shared" si="208"/>
        <v>#DIV/0!</v>
      </c>
      <c r="AE388" s="86"/>
      <c r="AF388" s="87"/>
      <c r="AG388" s="88"/>
      <c r="AH388" s="114"/>
      <c r="AI388" s="86"/>
      <c r="AJ388" s="87"/>
      <c r="AK388" s="88"/>
      <c r="AL388" s="114"/>
      <c r="AM388" s="86"/>
      <c r="AN388" s="87"/>
      <c r="AO388" s="90"/>
      <c r="AP388" s="91"/>
      <c r="AQ388" s="86"/>
      <c r="AR388" s="87"/>
      <c r="AS388" s="90"/>
      <c r="AT388" s="91"/>
      <c r="AU388" s="86"/>
      <c r="AV388" s="87"/>
      <c r="AW388" s="90"/>
      <c r="AX388" s="197"/>
      <c r="AZ388" s="92"/>
      <c r="BB388" s="99">
        <f>+F388*1.09</f>
        <v>3483.7067080000002</v>
      </c>
      <c r="BC388" s="93"/>
      <c r="BD388" s="93"/>
      <c r="BE388" s="93"/>
      <c r="BF388" s="93"/>
      <c r="BG388" s="93"/>
      <c r="BH388" s="93"/>
      <c r="BI388" s="93"/>
      <c r="BJ388" s="93"/>
      <c r="BK388" s="94">
        <f t="shared" si="209"/>
        <v>1</v>
      </c>
      <c r="BM388" s="95">
        <f t="shared" si="210"/>
        <v>3483.7067080000002</v>
      </c>
      <c r="BN388" s="96">
        <f t="shared" si="211"/>
        <v>3483.7067080000002</v>
      </c>
      <c r="BO388" s="248">
        <f>+BM388</f>
        <v>3483.7067080000002</v>
      </c>
      <c r="BP388" s="183">
        <f t="shared" si="212"/>
        <v>3483.7067080000002</v>
      </c>
      <c r="BQ388" s="184">
        <f t="shared" si="213"/>
        <v>0</v>
      </c>
      <c r="BR388" s="232">
        <f t="shared" si="214"/>
        <v>0</v>
      </c>
      <c r="BS388" s="184"/>
      <c r="BT388" s="97"/>
      <c r="BU388" s="171">
        <f t="shared" si="226"/>
        <v>3483.7067080000002</v>
      </c>
      <c r="BV388" s="175">
        <f t="shared" si="215"/>
        <v>662</v>
      </c>
      <c r="BW388" s="176">
        <f t="shared" si="216"/>
        <v>4145.7067079999997</v>
      </c>
    </row>
    <row r="389" spans="1:209" s="120" customFormat="1" ht="84.95" customHeight="1" x14ac:dyDescent="0.3">
      <c r="A389" s="214">
        <v>545</v>
      </c>
      <c r="B389" s="104" t="s">
        <v>1091</v>
      </c>
      <c r="C389" s="217" t="s">
        <v>907</v>
      </c>
      <c r="D389" s="206"/>
      <c r="E389" s="74"/>
      <c r="F389" s="75"/>
      <c r="G389" s="74"/>
      <c r="H389" s="76"/>
      <c r="I389" s="105"/>
      <c r="J389" s="106"/>
      <c r="K389" s="107"/>
      <c r="L389" s="80"/>
      <c r="M389" s="81">
        <f t="shared" si="217"/>
        <v>0</v>
      </c>
      <c r="N389" s="82"/>
      <c r="O389" s="83">
        <f t="shared" si="218"/>
        <v>0</v>
      </c>
      <c r="P389" s="83">
        <f t="shared" si="219"/>
        <v>0</v>
      </c>
      <c r="Q389" s="108"/>
      <c r="R389" s="80"/>
      <c r="S389" s="81">
        <f t="shared" si="220"/>
        <v>0</v>
      </c>
      <c r="T389" s="82"/>
      <c r="U389" s="83">
        <f t="shared" si="221"/>
        <v>0</v>
      </c>
      <c r="V389" s="83">
        <f t="shared" si="222"/>
        <v>0</v>
      </c>
      <c r="W389" s="109"/>
      <c r="X389" s="80"/>
      <c r="Y389" s="81">
        <f t="shared" si="223"/>
        <v>0</v>
      </c>
      <c r="Z389" s="82"/>
      <c r="AA389" s="83">
        <f t="shared" si="224"/>
        <v>0</v>
      </c>
      <c r="AB389" s="83">
        <f t="shared" si="225"/>
        <v>0</v>
      </c>
      <c r="AC389" s="109"/>
      <c r="AD389" s="85" t="e">
        <f t="shared" si="208"/>
        <v>#DIV/0!</v>
      </c>
      <c r="AE389" s="86"/>
      <c r="AF389" s="87"/>
      <c r="AG389" s="88"/>
      <c r="AH389" s="114"/>
      <c r="AI389" s="86"/>
      <c r="AJ389" s="87"/>
      <c r="AK389" s="88"/>
      <c r="AL389" s="114"/>
      <c r="AM389" s="86">
        <v>1596.6386554621849</v>
      </c>
      <c r="AN389" s="87">
        <f>+AM389*0.19</f>
        <v>303.36134453781517</v>
      </c>
      <c r="AO389" s="90">
        <f>+AN389+AM389</f>
        <v>1900</v>
      </c>
      <c r="AP389" s="91" t="s">
        <v>1092</v>
      </c>
      <c r="AQ389" s="86"/>
      <c r="AR389" s="87"/>
      <c r="AS389" s="90"/>
      <c r="AT389" s="91"/>
      <c r="AU389" s="86"/>
      <c r="AV389" s="87"/>
      <c r="AW389" s="90"/>
      <c r="AX389" s="197"/>
      <c r="AY389" s="38"/>
      <c r="AZ389" s="92"/>
      <c r="BA389" s="29"/>
      <c r="BB389" s="99"/>
      <c r="BC389" s="93"/>
      <c r="BD389" s="93"/>
      <c r="BE389" s="93"/>
      <c r="BF389" s="93"/>
      <c r="BG389" s="93"/>
      <c r="BH389" s="93">
        <f>+AM389</f>
        <v>1596.6386554621849</v>
      </c>
      <c r="BI389" s="93"/>
      <c r="BJ389" s="93"/>
      <c r="BK389" s="94">
        <f t="shared" si="209"/>
        <v>1</v>
      </c>
      <c r="BL389" s="35"/>
      <c r="BM389" s="95">
        <f t="shared" si="210"/>
        <v>1596.6386554621849</v>
      </c>
      <c r="BN389" s="96">
        <f t="shared" si="211"/>
        <v>1596.6386554621849</v>
      </c>
      <c r="BO389" s="248">
        <f>+BM389</f>
        <v>1596.6386554621849</v>
      </c>
      <c r="BP389" s="183">
        <f t="shared" si="212"/>
        <v>1596.6386554621849</v>
      </c>
      <c r="BQ389" s="184">
        <f t="shared" si="213"/>
        <v>0</v>
      </c>
      <c r="BR389" s="232">
        <f t="shared" si="214"/>
        <v>0</v>
      </c>
      <c r="BS389" s="184"/>
      <c r="BT389" s="97"/>
      <c r="BU389" s="171">
        <f t="shared" si="226"/>
        <v>1596.6386554621849</v>
      </c>
      <c r="BV389" s="175">
        <f t="shared" si="215"/>
        <v>303</v>
      </c>
      <c r="BW389" s="176">
        <f t="shared" si="216"/>
        <v>1899.6386554621849</v>
      </c>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119"/>
      <c r="ES389" s="119"/>
      <c r="ET389" s="119"/>
      <c r="EU389" s="119"/>
      <c r="EV389" s="119"/>
      <c r="EW389" s="119"/>
      <c r="EX389" s="119"/>
      <c r="EY389" s="119"/>
      <c r="EZ389" s="119"/>
      <c r="FA389" s="119"/>
      <c r="FB389" s="119"/>
      <c r="FC389" s="119"/>
      <c r="FD389" s="119"/>
      <c r="FE389" s="119"/>
      <c r="FF389" s="119"/>
      <c r="FG389" s="119"/>
      <c r="FH389" s="119"/>
      <c r="FI389" s="119"/>
      <c r="FJ389" s="119"/>
      <c r="FK389" s="119"/>
      <c r="FL389" s="119"/>
      <c r="FM389" s="119"/>
      <c r="FN389" s="119"/>
      <c r="FO389" s="119"/>
      <c r="FP389" s="119"/>
      <c r="FQ389" s="119"/>
      <c r="FR389" s="119"/>
      <c r="FS389" s="119"/>
      <c r="FT389" s="119"/>
      <c r="FU389" s="119"/>
      <c r="FV389" s="119"/>
      <c r="FW389" s="119"/>
      <c r="FX389" s="119"/>
      <c r="FY389" s="119"/>
      <c r="FZ389" s="119"/>
      <c r="GA389" s="119"/>
      <c r="GB389" s="119"/>
      <c r="GC389" s="119"/>
      <c r="GD389" s="119"/>
      <c r="GE389" s="119"/>
      <c r="GF389" s="119"/>
      <c r="GG389" s="119"/>
      <c r="GH389" s="119"/>
      <c r="GI389" s="119"/>
      <c r="GJ389" s="119"/>
      <c r="GK389" s="119"/>
      <c r="GL389" s="119"/>
      <c r="GM389" s="119"/>
      <c r="GN389" s="119"/>
      <c r="GO389" s="119"/>
      <c r="GP389" s="119"/>
      <c r="GQ389" s="119"/>
      <c r="GR389" s="119"/>
      <c r="GS389" s="119"/>
      <c r="GT389" s="119"/>
      <c r="GU389" s="119"/>
      <c r="GV389" s="119"/>
      <c r="GW389" s="119"/>
      <c r="GX389" s="119"/>
      <c r="GY389" s="119"/>
      <c r="GZ389" s="119"/>
      <c r="HA389" s="119"/>
    </row>
    <row r="390" spans="1:209" s="120" customFormat="1" ht="84.95" customHeight="1" x14ac:dyDescent="0.3">
      <c r="A390" s="214">
        <v>546</v>
      </c>
      <c r="B390" s="104" t="s">
        <v>1093</v>
      </c>
      <c r="C390" s="217" t="s">
        <v>907</v>
      </c>
      <c r="D390" s="206"/>
      <c r="E390" s="74"/>
      <c r="F390" s="75"/>
      <c r="G390" s="74"/>
      <c r="H390" s="76"/>
      <c r="I390" s="105"/>
      <c r="J390" s="106"/>
      <c r="K390" s="107"/>
      <c r="L390" s="80"/>
      <c r="M390" s="81">
        <f t="shared" si="217"/>
        <v>0</v>
      </c>
      <c r="N390" s="82"/>
      <c r="O390" s="83">
        <f t="shared" si="218"/>
        <v>0</v>
      </c>
      <c r="P390" s="83">
        <f t="shared" si="219"/>
        <v>0</v>
      </c>
      <c r="Q390" s="108"/>
      <c r="R390" s="80"/>
      <c r="S390" s="81">
        <f t="shared" si="220"/>
        <v>0</v>
      </c>
      <c r="T390" s="82"/>
      <c r="U390" s="83">
        <f t="shared" si="221"/>
        <v>0</v>
      </c>
      <c r="V390" s="83">
        <f t="shared" si="222"/>
        <v>0</v>
      </c>
      <c r="W390" s="109"/>
      <c r="X390" s="80"/>
      <c r="Y390" s="81">
        <f t="shared" si="223"/>
        <v>0</v>
      </c>
      <c r="Z390" s="82"/>
      <c r="AA390" s="83">
        <f t="shared" si="224"/>
        <v>0</v>
      </c>
      <c r="AB390" s="83">
        <f t="shared" si="225"/>
        <v>0</v>
      </c>
      <c r="AC390" s="109"/>
      <c r="AD390" s="85" t="e">
        <f t="shared" si="208"/>
        <v>#DIV/0!</v>
      </c>
      <c r="AE390" s="86"/>
      <c r="AF390" s="87"/>
      <c r="AG390" s="88"/>
      <c r="AH390" s="114"/>
      <c r="AI390" s="86"/>
      <c r="AJ390" s="87"/>
      <c r="AK390" s="88"/>
      <c r="AL390" s="114"/>
      <c r="AM390" s="86">
        <v>1596.6386554621849</v>
      </c>
      <c r="AN390" s="87">
        <f>+AM390*0.19</f>
        <v>303.36134453781517</v>
      </c>
      <c r="AO390" s="90">
        <f>+AN390+AM390</f>
        <v>1900</v>
      </c>
      <c r="AP390" s="91" t="s">
        <v>1094</v>
      </c>
      <c r="AQ390" s="86"/>
      <c r="AR390" s="87"/>
      <c r="AS390" s="90"/>
      <c r="AT390" s="91"/>
      <c r="AU390" s="86"/>
      <c r="AV390" s="87"/>
      <c r="AW390" s="90"/>
      <c r="AX390" s="197"/>
      <c r="AY390" s="38"/>
      <c r="AZ390" s="92"/>
      <c r="BA390" s="29"/>
      <c r="BB390" s="99"/>
      <c r="BC390" s="93"/>
      <c r="BD390" s="93"/>
      <c r="BE390" s="93"/>
      <c r="BF390" s="93"/>
      <c r="BG390" s="93"/>
      <c r="BH390" s="93">
        <f>+AM390</f>
        <v>1596.6386554621849</v>
      </c>
      <c r="BI390" s="93"/>
      <c r="BJ390" s="93"/>
      <c r="BK390" s="94">
        <f t="shared" si="209"/>
        <v>1</v>
      </c>
      <c r="BL390" s="35"/>
      <c r="BM390" s="95">
        <f t="shared" si="210"/>
        <v>1596.6386554621849</v>
      </c>
      <c r="BN390" s="96">
        <f t="shared" si="211"/>
        <v>1596.6386554621849</v>
      </c>
      <c r="BO390" s="248">
        <f>+BM390</f>
        <v>1596.6386554621849</v>
      </c>
      <c r="BP390" s="183">
        <f t="shared" si="212"/>
        <v>1596.6386554621849</v>
      </c>
      <c r="BQ390" s="184">
        <f t="shared" si="213"/>
        <v>0</v>
      </c>
      <c r="BR390" s="232">
        <f t="shared" si="214"/>
        <v>0</v>
      </c>
      <c r="BS390" s="184"/>
      <c r="BT390" s="97"/>
      <c r="BU390" s="171">
        <f t="shared" si="226"/>
        <v>1596.6386554621849</v>
      </c>
      <c r="BV390" s="175">
        <f t="shared" si="215"/>
        <v>303</v>
      </c>
      <c r="BW390" s="176">
        <f t="shared" si="216"/>
        <v>1899.6386554621849</v>
      </c>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119"/>
      <c r="ES390" s="119"/>
      <c r="ET390" s="119"/>
      <c r="EU390" s="119"/>
      <c r="EV390" s="119"/>
      <c r="EW390" s="119"/>
      <c r="EX390" s="119"/>
      <c r="EY390" s="119"/>
      <c r="EZ390" s="119"/>
      <c r="FA390" s="119"/>
      <c r="FB390" s="119"/>
      <c r="FC390" s="119"/>
      <c r="FD390" s="119"/>
      <c r="FE390" s="119"/>
      <c r="FF390" s="119"/>
      <c r="FG390" s="119"/>
      <c r="FH390" s="119"/>
      <c r="FI390" s="119"/>
      <c r="FJ390" s="119"/>
      <c r="FK390" s="119"/>
      <c r="FL390" s="119"/>
      <c r="FM390" s="119"/>
      <c r="FN390" s="119"/>
      <c r="FO390" s="119"/>
      <c r="FP390" s="119"/>
      <c r="FQ390" s="119"/>
      <c r="FR390" s="119"/>
      <c r="FS390" s="119"/>
      <c r="FT390" s="119"/>
      <c r="FU390" s="119"/>
      <c r="FV390" s="119"/>
      <c r="FW390" s="119"/>
      <c r="FX390" s="119"/>
      <c r="FY390" s="119"/>
      <c r="FZ390" s="119"/>
      <c r="GA390" s="119"/>
      <c r="GB390" s="119"/>
      <c r="GC390" s="119"/>
      <c r="GD390" s="119"/>
      <c r="GE390" s="119"/>
      <c r="GF390" s="119"/>
      <c r="GG390" s="119"/>
      <c r="GH390" s="119"/>
      <c r="GI390" s="119"/>
      <c r="GJ390" s="119"/>
      <c r="GK390" s="119"/>
      <c r="GL390" s="119"/>
      <c r="GM390" s="119"/>
      <c r="GN390" s="119"/>
      <c r="GO390" s="119"/>
      <c r="GP390" s="119"/>
      <c r="GQ390" s="119"/>
      <c r="GR390" s="119"/>
      <c r="GS390" s="119"/>
      <c r="GT390" s="119"/>
      <c r="GU390" s="119"/>
      <c r="GV390" s="119"/>
      <c r="GW390" s="119"/>
      <c r="GX390" s="119"/>
      <c r="GY390" s="119"/>
      <c r="GZ390" s="119"/>
      <c r="HA390" s="119"/>
    </row>
    <row r="391" spans="1:209" s="120" customFormat="1" ht="84.95" customHeight="1" x14ac:dyDescent="0.3">
      <c r="A391" s="214">
        <v>547</v>
      </c>
      <c r="B391" s="104" t="s">
        <v>1095</v>
      </c>
      <c r="C391" s="217" t="s">
        <v>907</v>
      </c>
      <c r="D391" s="206"/>
      <c r="E391" s="74"/>
      <c r="F391" s="75"/>
      <c r="G391" s="74"/>
      <c r="H391" s="76"/>
      <c r="I391" s="105"/>
      <c r="J391" s="106"/>
      <c r="K391" s="107"/>
      <c r="L391" s="80"/>
      <c r="M391" s="81">
        <f t="shared" si="217"/>
        <v>0</v>
      </c>
      <c r="N391" s="82"/>
      <c r="O391" s="83">
        <f t="shared" si="218"/>
        <v>0</v>
      </c>
      <c r="P391" s="83">
        <f t="shared" si="219"/>
        <v>0</v>
      </c>
      <c r="Q391" s="108"/>
      <c r="R391" s="80"/>
      <c r="S391" s="81">
        <f t="shared" si="220"/>
        <v>0</v>
      </c>
      <c r="T391" s="82"/>
      <c r="U391" s="83">
        <f t="shared" si="221"/>
        <v>0</v>
      </c>
      <c r="V391" s="83">
        <f t="shared" si="222"/>
        <v>0</v>
      </c>
      <c r="W391" s="109"/>
      <c r="X391" s="80"/>
      <c r="Y391" s="81">
        <f t="shared" si="223"/>
        <v>0</v>
      </c>
      <c r="Z391" s="82"/>
      <c r="AA391" s="83">
        <f t="shared" si="224"/>
        <v>0</v>
      </c>
      <c r="AB391" s="83">
        <f t="shared" si="225"/>
        <v>0</v>
      </c>
      <c r="AC391" s="109"/>
      <c r="AD391" s="85" t="e">
        <f t="shared" si="208"/>
        <v>#DIV/0!</v>
      </c>
      <c r="AE391" s="86"/>
      <c r="AF391" s="87"/>
      <c r="AG391" s="88"/>
      <c r="AH391" s="114"/>
      <c r="AI391" s="86"/>
      <c r="AJ391" s="87"/>
      <c r="AK391" s="88"/>
      <c r="AL391" s="114"/>
      <c r="AM391" s="86">
        <v>1596.6386554621849</v>
      </c>
      <c r="AN391" s="87">
        <f>+AM391*0.19</f>
        <v>303.36134453781517</v>
      </c>
      <c r="AO391" s="90">
        <f>+AN391+AM391</f>
        <v>1900</v>
      </c>
      <c r="AP391" s="91" t="s">
        <v>1094</v>
      </c>
      <c r="AQ391" s="86"/>
      <c r="AR391" s="87"/>
      <c r="AS391" s="90"/>
      <c r="AT391" s="91"/>
      <c r="AU391" s="86"/>
      <c r="AV391" s="87"/>
      <c r="AW391" s="90"/>
      <c r="AX391" s="197"/>
      <c r="AY391" s="38"/>
      <c r="AZ391" s="92"/>
      <c r="BA391" s="29"/>
      <c r="BB391" s="99"/>
      <c r="BC391" s="93"/>
      <c r="BD391" s="93"/>
      <c r="BE391" s="93"/>
      <c r="BF391" s="93"/>
      <c r="BG391" s="93"/>
      <c r="BH391" s="93">
        <f>+AM391</f>
        <v>1596.6386554621849</v>
      </c>
      <c r="BI391" s="93"/>
      <c r="BJ391" s="93"/>
      <c r="BK391" s="94">
        <f t="shared" si="209"/>
        <v>1</v>
      </c>
      <c r="BL391" s="35"/>
      <c r="BM391" s="95">
        <f t="shared" si="210"/>
        <v>1596.6386554621849</v>
      </c>
      <c r="BN391" s="96">
        <f t="shared" si="211"/>
        <v>1596.6386554621849</v>
      </c>
      <c r="BO391" s="248">
        <f>+BM391</f>
        <v>1596.6386554621849</v>
      </c>
      <c r="BP391" s="183">
        <f t="shared" si="212"/>
        <v>1596.6386554621849</v>
      </c>
      <c r="BQ391" s="184">
        <f t="shared" si="213"/>
        <v>0</v>
      </c>
      <c r="BR391" s="232">
        <f t="shared" si="214"/>
        <v>0</v>
      </c>
      <c r="BS391" s="184"/>
      <c r="BT391" s="97"/>
      <c r="BU391" s="171">
        <f t="shared" si="226"/>
        <v>1596.6386554621849</v>
      </c>
      <c r="BV391" s="175">
        <f t="shared" si="215"/>
        <v>303</v>
      </c>
      <c r="BW391" s="176">
        <f t="shared" si="216"/>
        <v>1899.6386554621849</v>
      </c>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119"/>
      <c r="ES391" s="119"/>
      <c r="ET391" s="119"/>
      <c r="EU391" s="119"/>
      <c r="EV391" s="119"/>
      <c r="EW391" s="119"/>
      <c r="EX391" s="119"/>
      <c r="EY391" s="119"/>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c r="GG391" s="119"/>
      <c r="GH391" s="119"/>
      <c r="GI391" s="119"/>
      <c r="GJ391" s="119"/>
      <c r="GK391" s="119"/>
      <c r="GL391" s="119"/>
      <c r="GM391" s="119"/>
      <c r="GN391" s="119"/>
      <c r="GO391" s="119"/>
      <c r="GP391" s="119"/>
      <c r="GQ391" s="119"/>
      <c r="GR391" s="119"/>
      <c r="GS391" s="119"/>
      <c r="GT391" s="119"/>
      <c r="GU391" s="119"/>
      <c r="GV391" s="119"/>
      <c r="GW391" s="119"/>
      <c r="GX391" s="119"/>
      <c r="GY391" s="119"/>
      <c r="GZ391" s="119"/>
      <c r="HA391" s="119"/>
    </row>
    <row r="392" spans="1:209" s="120" customFormat="1" ht="84.95" customHeight="1" x14ac:dyDescent="0.3">
      <c r="A392" s="214">
        <v>548</v>
      </c>
      <c r="B392" s="104" t="s">
        <v>1096</v>
      </c>
      <c r="C392" s="217" t="s">
        <v>907</v>
      </c>
      <c r="D392" s="206"/>
      <c r="E392" s="74"/>
      <c r="F392" s="75"/>
      <c r="G392" s="74"/>
      <c r="H392" s="76"/>
      <c r="I392" s="105"/>
      <c r="J392" s="106"/>
      <c r="K392" s="107"/>
      <c r="L392" s="80"/>
      <c r="M392" s="81">
        <f t="shared" si="217"/>
        <v>0</v>
      </c>
      <c r="N392" s="82"/>
      <c r="O392" s="83">
        <f t="shared" si="218"/>
        <v>0</v>
      </c>
      <c r="P392" s="83">
        <f t="shared" si="219"/>
        <v>0</v>
      </c>
      <c r="Q392" s="108"/>
      <c r="R392" s="80"/>
      <c r="S392" s="81">
        <f t="shared" si="220"/>
        <v>0</v>
      </c>
      <c r="T392" s="82"/>
      <c r="U392" s="83">
        <f t="shared" si="221"/>
        <v>0</v>
      </c>
      <c r="V392" s="83">
        <f t="shared" si="222"/>
        <v>0</v>
      </c>
      <c r="W392" s="109"/>
      <c r="X392" s="80"/>
      <c r="Y392" s="81">
        <f t="shared" si="223"/>
        <v>0</v>
      </c>
      <c r="Z392" s="82"/>
      <c r="AA392" s="83">
        <f t="shared" si="224"/>
        <v>0</v>
      </c>
      <c r="AB392" s="83">
        <f t="shared" si="225"/>
        <v>0</v>
      </c>
      <c r="AC392" s="109"/>
      <c r="AD392" s="85" t="e">
        <f t="shared" ref="AD392:AD455" si="245">AVERAGE(N392,T392,Z392)</f>
        <v>#DIV/0!</v>
      </c>
      <c r="AE392" s="86"/>
      <c r="AF392" s="87"/>
      <c r="AG392" s="88"/>
      <c r="AH392" s="114"/>
      <c r="AI392" s="86"/>
      <c r="AJ392" s="87"/>
      <c r="AK392" s="88"/>
      <c r="AL392" s="114"/>
      <c r="AM392" s="86"/>
      <c r="AN392" s="87"/>
      <c r="AO392" s="90"/>
      <c r="AP392" s="91"/>
      <c r="AQ392" s="113">
        <v>720.9</v>
      </c>
      <c r="AR392" s="111">
        <v>169.1</v>
      </c>
      <c r="AS392" s="112">
        <v>890</v>
      </c>
      <c r="AT392" s="91" t="s">
        <v>1097</v>
      </c>
      <c r="AU392" s="86"/>
      <c r="AV392" s="87"/>
      <c r="AW392" s="90"/>
      <c r="AX392" s="197"/>
      <c r="AY392" s="38"/>
      <c r="AZ392" s="92"/>
      <c r="BA392" s="29"/>
      <c r="BB392" s="99"/>
      <c r="BC392" s="93"/>
      <c r="BD392" s="93"/>
      <c r="BE392" s="93"/>
      <c r="BF392" s="93"/>
      <c r="BG392" s="93"/>
      <c r="BH392" s="93"/>
      <c r="BI392" s="93">
        <f>+AQ392</f>
        <v>720.9</v>
      </c>
      <c r="BJ392" s="93"/>
      <c r="BK392" s="94">
        <f t="shared" ref="BK392:BK455" si="246">COUNT(BB392:BJ392)</f>
        <v>1</v>
      </c>
      <c r="BL392" s="35"/>
      <c r="BM392" s="95">
        <f t="shared" ref="BM392:BM455" si="247">AVERAGE(BB392:BJ392)</f>
        <v>720.9</v>
      </c>
      <c r="BN392" s="96">
        <f t="shared" ref="BN392:BN455" si="248">MAX(BB392:BJ392)</f>
        <v>720.9</v>
      </c>
      <c r="BO392" s="248">
        <f>+BM392</f>
        <v>720.9</v>
      </c>
      <c r="BP392" s="183">
        <f t="shared" ref="BP392:BP455" si="249">GEOMEAN(BB392:BJ392)</f>
        <v>720.9</v>
      </c>
      <c r="BQ392" s="184">
        <f t="shared" ref="BQ392:BQ455" si="250">IF(BK392=1,0,STDEVA(BB392:BJ392))</f>
        <v>0</v>
      </c>
      <c r="BR392" s="232">
        <f t="shared" ref="BR392:BR455" si="251">+BQ392/BM392</f>
        <v>0</v>
      </c>
      <c r="BS392" s="184"/>
      <c r="BT392" s="97"/>
      <c r="BU392" s="171">
        <f t="shared" si="226"/>
        <v>720.9</v>
      </c>
      <c r="BV392" s="175">
        <f t="shared" ref="BV392:BV455" si="252">ROUND((BU392*0.19),0)</f>
        <v>137</v>
      </c>
      <c r="BW392" s="176">
        <f t="shared" ref="BW392:BW455" si="253">+BV392+BU392</f>
        <v>857.9</v>
      </c>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119"/>
      <c r="ES392" s="119"/>
      <c r="ET392" s="119"/>
      <c r="EU392" s="119"/>
      <c r="EV392" s="119"/>
      <c r="EW392" s="119"/>
      <c r="EX392" s="119"/>
      <c r="EY392" s="119"/>
      <c r="EZ392" s="119"/>
      <c r="FA392" s="119"/>
      <c r="FB392" s="119"/>
      <c r="FC392" s="119"/>
      <c r="FD392" s="119"/>
      <c r="FE392" s="119"/>
      <c r="FF392" s="119"/>
      <c r="FG392" s="119"/>
      <c r="FH392" s="119"/>
      <c r="FI392" s="119"/>
      <c r="FJ392" s="119"/>
      <c r="FK392" s="119"/>
      <c r="FL392" s="119"/>
      <c r="FM392" s="119"/>
      <c r="FN392" s="119"/>
      <c r="FO392" s="119"/>
      <c r="FP392" s="119"/>
      <c r="FQ392" s="119"/>
      <c r="FR392" s="119"/>
      <c r="FS392" s="119"/>
      <c r="FT392" s="119"/>
      <c r="FU392" s="119"/>
      <c r="FV392" s="119"/>
      <c r="FW392" s="119"/>
      <c r="FX392" s="119"/>
      <c r="FY392" s="119"/>
      <c r="FZ392" s="119"/>
      <c r="GA392" s="119"/>
      <c r="GB392" s="119"/>
      <c r="GC392" s="119"/>
      <c r="GD392" s="119"/>
      <c r="GE392" s="119"/>
      <c r="GF392" s="119"/>
      <c r="GG392" s="119"/>
      <c r="GH392" s="119"/>
      <c r="GI392" s="119"/>
      <c r="GJ392" s="119"/>
      <c r="GK392" s="119"/>
      <c r="GL392" s="119"/>
      <c r="GM392" s="119"/>
      <c r="GN392" s="119"/>
      <c r="GO392" s="119"/>
      <c r="GP392" s="119"/>
      <c r="GQ392" s="119"/>
      <c r="GR392" s="119"/>
      <c r="GS392" s="119"/>
      <c r="GT392" s="119"/>
      <c r="GU392" s="119"/>
      <c r="GV392" s="119"/>
      <c r="GW392" s="119"/>
      <c r="GX392" s="119"/>
      <c r="GY392" s="119"/>
      <c r="GZ392" s="119"/>
      <c r="HA392" s="119"/>
    </row>
    <row r="393" spans="1:209" s="120" customFormat="1" ht="84.95" customHeight="1" x14ac:dyDescent="0.3">
      <c r="A393" s="214">
        <v>549</v>
      </c>
      <c r="B393" s="104" t="s">
        <v>1098</v>
      </c>
      <c r="C393" s="217" t="s">
        <v>907</v>
      </c>
      <c r="D393" s="206"/>
      <c r="E393" s="74"/>
      <c r="F393" s="75"/>
      <c r="G393" s="74"/>
      <c r="H393" s="76"/>
      <c r="I393" s="105"/>
      <c r="J393" s="106"/>
      <c r="K393" s="107"/>
      <c r="L393" s="80"/>
      <c r="M393" s="81">
        <f t="shared" ref="M393:M456" si="254">+L393*0.0562</f>
        <v>0</v>
      </c>
      <c r="N393" s="82"/>
      <c r="O393" s="83">
        <f t="shared" ref="O393:O456" si="255">+N393*0.19</f>
        <v>0</v>
      </c>
      <c r="P393" s="83">
        <f t="shared" ref="P393:P456" si="256">+N393+O393</f>
        <v>0</v>
      </c>
      <c r="Q393" s="108"/>
      <c r="R393" s="80"/>
      <c r="S393" s="81">
        <f t="shared" ref="S393:S456" si="257">+R393*0.0562</f>
        <v>0</v>
      </c>
      <c r="T393" s="82"/>
      <c r="U393" s="83">
        <f t="shared" ref="U393:U456" si="258">+T393*0.19</f>
        <v>0</v>
      </c>
      <c r="V393" s="83">
        <f t="shared" ref="V393:V456" si="259">+T393+U393</f>
        <v>0</v>
      </c>
      <c r="W393" s="109"/>
      <c r="X393" s="80"/>
      <c r="Y393" s="81">
        <f t="shared" ref="Y393:Y456" si="260">+X393*0.0562</f>
        <v>0</v>
      </c>
      <c r="Z393" s="82"/>
      <c r="AA393" s="83">
        <f t="shared" ref="AA393:AA456" si="261">+Z393*0.19</f>
        <v>0</v>
      </c>
      <c r="AB393" s="83">
        <f t="shared" ref="AB393:AB456" si="262">+AA393+Z393</f>
        <v>0</v>
      </c>
      <c r="AC393" s="109"/>
      <c r="AD393" s="85" t="e">
        <f t="shared" si="245"/>
        <v>#DIV/0!</v>
      </c>
      <c r="AE393" s="86"/>
      <c r="AF393" s="87"/>
      <c r="AG393" s="88"/>
      <c r="AH393" s="114"/>
      <c r="AI393" s="86"/>
      <c r="AJ393" s="87"/>
      <c r="AK393" s="88"/>
      <c r="AL393" s="114"/>
      <c r="AM393" s="86">
        <v>262100.84033613445</v>
      </c>
      <c r="AN393" s="87">
        <f>+AM393*0.19</f>
        <v>49799.159663865546</v>
      </c>
      <c r="AO393" s="90">
        <f>+AN393+AM393</f>
        <v>311900</v>
      </c>
      <c r="AP393" s="91" t="s">
        <v>1099</v>
      </c>
      <c r="AQ393" s="86"/>
      <c r="AR393" s="87"/>
      <c r="AS393" s="90"/>
      <c r="AT393" s="91"/>
      <c r="AU393" s="113">
        <v>340798</v>
      </c>
      <c r="AV393" s="111">
        <v>79940</v>
      </c>
      <c r="AW393" s="112">
        <v>420738</v>
      </c>
      <c r="AX393" s="197" t="s">
        <v>1100</v>
      </c>
      <c r="AY393" s="38"/>
      <c r="AZ393" s="92"/>
      <c r="BA393" s="29"/>
      <c r="BB393" s="99"/>
      <c r="BC393" s="93"/>
      <c r="BD393" s="93"/>
      <c r="BE393" s="93"/>
      <c r="BF393" s="93"/>
      <c r="BG393" s="93"/>
      <c r="BH393" s="93">
        <f>+AM393</f>
        <v>262100.84033613445</v>
      </c>
      <c r="BI393" s="93"/>
      <c r="BJ393" s="93">
        <f>+AU393</f>
        <v>340798</v>
      </c>
      <c r="BK393" s="94">
        <f t="shared" si="246"/>
        <v>2</v>
      </c>
      <c r="BL393" s="35"/>
      <c r="BM393" s="95">
        <f t="shared" si="247"/>
        <v>301449.42016806721</v>
      </c>
      <c r="BN393" s="96">
        <f t="shared" si="248"/>
        <v>340798</v>
      </c>
      <c r="BO393" s="248">
        <f>(SUM(BB393:BJ393)-BN393)/(BK393-1)</f>
        <v>262100.84033613442</v>
      </c>
      <c r="BP393" s="183">
        <f t="shared" si="249"/>
        <v>298870.27651620685</v>
      </c>
      <c r="BQ393" s="184">
        <f t="shared" si="250"/>
        <v>55647.295258439888</v>
      </c>
      <c r="BR393" s="232">
        <f t="shared" si="251"/>
        <v>0.18459911194194645</v>
      </c>
      <c r="BS393" s="184"/>
      <c r="BT393" s="97"/>
      <c r="BU393" s="171">
        <f t="shared" ref="BU393:BU456" si="263">+BO393</f>
        <v>262100.84033613442</v>
      </c>
      <c r="BV393" s="175">
        <f t="shared" si="252"/>
        <v>49799</v>
      </c>
      <c r="BW393" s="176">
        <f t="shared" si="253"/>
        <v>311899.84033613442</v>
      </c>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119"/>
      <c r="ES393" s="119"/>
      <c r="ET393" s="119"/>
      <c r="EU393" s="119"/>
      <c r="EV393" s="119"/>
      <c r="EW393" s="119"/>
      <c r="EX393" s="119"/>
      <c r="EY393" s="119"/>
      <c r="EZ393" s="119"/>
      <c r="FA393" s="119"/>
      <c r="FB393" s="119"/>
      <c r="FC393" s="119"/>
      <c r="FD393" s="119"/>
      <c r="FE393" s="119"/>
      <c r="FF393" s="119"/>
      <c r="FG393" s="119"/>
      <c r="FH393" s="119"/>
      <c r="FI393" s="119"/>
      <c r="FJ393" s="119"/>
      <c r="FK393" s="119"/>
      <c r="FL393" s="119"/>
      <c r="FM393" s="119"/>
      <c r="FN393" s="119"/>
      <c r="FO393" s="119"/>
      <c r="FP393" s="119"/>
      <c r="FQ393" s="119"/>
      <c r="FR393" s="119"/>
      <c r="FS393" s="119"/>
      <c r="FT393" s="119"/>
      <c r="FU393" s="119"/>
      <c r="FV393" s="119"/>
      <c r="FW393" s="119"/>
      <c r="FX393" s="119"/>
      <c r="FY393" s="119"/>
      <c r="FZ393" s="119"/>
      <c r="GA393" s="119"/>
      <c r="GB393" s="119"/>
      <c r="GC393" s="119"/>
      <c r="GD393" s="119"/>
      <c r="GE393" s="119"/>
      <c r="GF393" s="119"/>
      <c r="GG393" s="119"/>
      <c r="GH393" s="119"/>
      <c r="GI393" s="119"/>
      <c r="GJ393" s="119"/>
      <c r="GK393" s="119"/>
      <c r="GL393" s="119"/>
      <c r="GM393" s="119"/>
      <c r="GN393" s="119"/>
      <c r="GO393" s="119"/>
      <c r="GP393" s="119"/>
      <c r="GQ393" s="119"/>
      <c r="GR393" s="119"/>
      <c r="GS393" s="119"/>
      <c r="GT393" s="119"/>
      <c r="GU393" s="119"/>
      <c r="GV393" s="119"/>
      <c r="GW393" s="119"/>
      <c r="GX393" s="119"/>
      <c r="GY393" s="119"/>
      <c r="GZ393" s="119"/>
      <c r="HA393" s="119"/>
    </row>
    <row r="394" spans="1:209" s="120" customFormat="1" ht="84.95" customHeight="1" x14ac:dyDescent="0.3">
      <c r="A394" s="214">
        <v>551</v>
      </c>
      <c r="B394" s="104" t="s">
        <v>1103</v>
      </c>
      <c r="C394" s="217" t="s">
        <v>907</v>
      </c>
      <c r="D394" s="206"/>
      <c r="E394" s="74"/>
      <c r="F394" s="75"/>
      <c r="G394" s="74"/>
      <c r="H394" s="76"/>
      <c r="I394" s="105"/>
      <c r="J394" s="106"/>
      <c r="K394" s="107"/>
      <c r="L394" s="80"/>
      <c r="M394" s="81">
        <f t="shared" si="254"/>
        <v>0</v>
      </c>
      <c r="N394" s="82"/>
      <c r="O394" s="83">
        <f t="shared" si="255"/>
        <v>0</v>
      </c>
      <c r="P394" s="83">
        <f t="shared" si="256"/>
        <v>0</v>
      </c>
      <c r="Q394" s="108"/>
      <c r="R394" s="80"/>
      <c r="S394" s="81">
        <f t="shared" si="257"/>
        <v>0</v>
      </c>
      <c r="T394" s="82"/>
      <c r="U394" s="83">
        <f t="shared" si="258"/>
        <v>0</v>
      </c>
      <c r="V394" s="83">
        <f t="shared" si="259"/>
        <v>0</v>
      </c>
      <c r="W394" s="109"/>
      <c r="X394" s="80"/>
      <c r="Y394" s="81">
        <f t="shared" si="260"/>
        <v>0</v>
      </c>
      <c r="Z394" s="82"/>
      <c r="AA394" s="83">
        <f t="shared" si="261"/>
        <v>0</v>
      </c>
      <c r="AB394" s="83">
        <f t="shared" si="262"/>
        <v>0</v>
      </c>
      <c r="AC394" s="109"/>
      <c r="AD394" s="85" t="e">
        <f t="shared" si="245"/>
        <v>#DIV/0!</v>
      </c>
      <c r="AE394" s="86"/>
      <c r="AF394" s="87"/>
      <c r="AG394" s="88"/>
      <c r="AH394" s="114"/>
      <c r="AI394" s="86"/>
      <c r="AJ394" s="87"/>
      <c r="AK394" s="88"/>
      <c r="AL394" s="114"/>
      <c r="AM394" s="86"/>
      <c r="AN394" s="87"/>
      <c r="AO394" s="90"/>
      <c r="AP394" s="91"/>
      <c r="AQ394" s="113">
        <v>1053</v>
      </c>
      <c r="AR394" s="111">
        <v>247</v>
      </c>
      <c r="AS394" s="112">
        <v>1300</v>
      </c>
      <c r="AT394" s="91" t="s">
        <v>1104</v>
      </c>
      <c r="AU394" s="86"/>
      <c r="AV394" s="87"/>
      <c r="AW394" s="90"/>
      <c r="AX394" s="197"/>
      <c r="AY394" s="38"/>
      <c r="AZ394" s="92"/>
      <c r="BA394" s="29"/>
      <c r="BB394" s="99"/>
      <c r="BC394" s="93"/>
      <c r="BD394" s="93"/>
      <c r="BE394" s="93"/>
      <c r="BF394" s="93"/>
      <c r="BG394" s="93"/>
      <c r="BH394" s="93"/>
      <c r="BI394" s="93">
        <f>+AQ394</f>
        <v>1053</v>
      </c>
      <c r="BJ394" s="93"/>
      <c r="BK394" s="94">
        <f t="shared" si="246"/>
        <v>1</v>
      </c>
      <c r="BL394" s="35"/>
      <c r="BM394" s="95">
        <f t="shared" si="247"/>
        <v>1053</v>
      </c>
      <c r="BN394" s="96">
        <f t="shared" si="248"/>
        <v>1053</v>
      </c>
      <c r="BO394" s="248">
        <f>+BM394</f>
        <v>1053</v>
      </c>
      <c r="BP394" s="183">
        <f t="shared" si="249"/>
        <v>1053</v>
      </c>
      <c r="BQ394" s="184">
        <f t="shared" si="250"/>
        <v>0</v>
      </c>
      <c r="BR394" s="232">
        <f t="shared" si="251"/>
        <v>0</v>
      </c>
      <c r="BS394" s="184"/>
      <c r="BT394" s="97"/>
      <c r="BU394" s="171">
        <f t="shared" si="263"/>
        <v>1053</v>
      </c>
      <c r="BV394" s="175">
        <f t="shared" si="252"/>
        <v>200</v>
      </c>
      <c r="BW394" s="176">
        <f t="shared" si="253"/>
        <v>1253</v>
      </c>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119"/>
      <c r="ES394" s="119"/>
      <c r="ET394" s="119"/>
      <c r="EU394" s="119"/>
      <c r="EV394" s="119"/>
      <c r="EW394" s="119"/>
      <c r="EX394" s="119"/>
      <c r="EY394" s="119"/>
      <c r="EZ394" s="119"/>
      <c r="FA394" s="119"/>
      <c r="FB394" s="119"/>
      <c r="FC394" s="119"/>
      <c r="FD394" s="119"/>
      <c r="FE394" s="119"/>
      <c r="FF394" s="119"/>
      <c r="FG394" s="119"/>
      <c r="FH394" s="119"/>
      <c r="FI394" s="119"/>
      <c r="FJ394" s="119"/>
      <c r="FK394" s="119"/>
      <c r="FL394" s="119"/>
      <c r="FM394" s="119"/>
      <c r="FN394" s="119"/>
      <c r="FO394" s="119"/>
      <c r="FP394" s="119"/>
      <c r="FQ394" s="119"/>
      <c r="FR394" s="119"/>
      <c r="FS394" s="119"/>
      <c r="FT394" s="119"/>
      <c r="FU394" s="119"/>
      <c r="FV394" s="119"/>
      <c r="FW394" s="119"/>
      <c r="FX394" s="119"/>
      <c r="FY394" s="119"/>
      <c r="FZ394" s="119"/>
      <c r="GA394" s="119"/>
      <c r="GB394" s="119"/>
      <c r="GC394" s="119"/>
      <c r="GD394" s="119"/>
      <c r="GE394" s="119"/>
      <c r="GF394" s="119"/>
      <c r="GG394" s="119"/>
      <c r="GH394" s="119"/>
      <c r="GI394" s="119"/>
      <c r="GJ394" s="119"/>
      <c r="GK394" s="119"/>
      <c r="GL394" s="119"/>
      <c r="GM394" s="119"/>
      <c r="GN394" s="119"/>
      <c r="GO394" s="119"/>
      <c r="GP394" s="119"/>
      <c r="GQ394" s="119"/>
      <c r="GR394" s="119"/>
      <c r="GS394" s="119"/>
      <c r="GT394" s="119"/>
      <c r="GU394" s="119"/>
      <c r="GV394" s="119"/>
      <c r="GW394" s="119"/>
      <c r="GX394" s="119"/>
      <c r="GY394" s="119"/>
      <c r="GZ394" s="119"/>
      <c r="HA394" s="119"/>
    </row>
    <row r="395" spans="1:209" s="120" customFormat="1" ht="84.95" customHeight="1" x14ac:dyDescent="0.3">
      <c r="A395" s="214">
        <v>552</v>
      </c>
      <c r="B395" s="104" t="s">
        <v>1105</v>
      </c>
      <c r="C395" s="217" t="s">
        <v>907</v>
      </c>
      <c r="D395" s="206"/>
      <c r="E395" s="74"/>
      <c r="F395" s="75"/>
      <c r="G395" s="74"/>
      <c r="H395" s="76"/>
      <c r="I395" s="105"/>
      <c r="J395" s="106"/>
      <c r="K395" s="107"/>
      <c r="L395" s="80"/>
      <c r="M395" s="81">
        <f t="shared" si="254"/>
        <v>0</v>
      </c>
      <c r="N395" s="82"/>
      <c r="O395" s="83">
        <f t="shared" si="255"/>
        <v>0</v>
      </c>
      <c r="P395" s="83">
        <f t="shared" si="256"/>
        <v>0</v>
      </c>
      <c r="Q395" s="108"/>
      <c r="R395" s="80"/>
      <c r="S395" s="81">
        <f t="shared" si="257"/>
        <v>0</v>
      </c>
      <c r="T395" s="82"/>
      <c r="U395" s="83">
        <f t="shared" si="258"/>
        <v>0</v>
      </c>
      <c r="V395" s="83">
        <f t="shared" si="259"/>
        <v>0</v>
      </c>
      <c r="W395" s="109"/>
      <c r="X395" s="80"/>
      <c r="Y395" s="81">
        <f t="shared" si="260"/>
        <v>0</v>
      </c>
      <c r="Z395" s="82"/>
      <c r="AA395" s="83">
        <f t="shared" si="261"/>
        <v>0</v>
      </c>
      <c r="AB395" s="83">
        <f t="shared" si="262"/>
        <v>0</v>
      </c>
      <c r="AC395" s="109"/>
      <c r="AD395" s="85" t="e">
        <f t="shared" si="245"/>
        <v>#DIV/0!</v>
      </c>
      <c r="AE395" s="86"/>
      <c r="AF395" s="87"/>
      <c r="AG395" s="88"/>
      <c r="AH395" s="114"/>
      <c r="AI395" s="86"/>
      <c r="AJ395" s="87"/>
      <c r="AK395" s="88"/>
      <c r="AL395" s="114"/>
      <c r="AM395" s="86">
        <v>2296.6386554621849</v>
      </c>
      <c r="AN395" s="87">
        <f>+AM395*0.19</f>
        <v>436.36134453781517</v>
      </c>
      <c r="AO395" s="90">
        <f>+AN395+AM395</f>
        <v>2733</v>
      </c>
      <c r="AP395" s="91" t="s">
        <v>1106</v>
      </c>
      <c r="AQ395" s="86"/>
      <c r="AR395" s="87"/>
      <c r="AS395" s="90"/>
      <c r="AT395" s="91"/>
      <c r="AU395" s="113">
        <v>1206</v>
      </c>
      <c r="AV395" s="111">
        <v>283</v>
      </c>
      <c r="AW395" s="112">
        <v>1489</v>
      </c>
      <c r="AX395" s="197" t="s">
        <v>1107</v>
      </c>
      <c r="AY395" s="38"/>
      <c r="AZ395" s="92"/>
      <c r="BA395" s="29"/>
      <c r="BB395" s="99"/>
      <c r="BC395" s="93"/>
      <c r="BD395" s="93"/>
      <c r="BE395" s="93"/>
      <c r="BF395" s="93"/>
      <c r="BG395" s="93"/>
      <c r="BH395" s="93">
        <f>+AM395</f>
        <v>2296.6386554621849</v>
      </c>
      <c r="BI395" s="93"/>
      <c r="BJ395" s="93">
        <f>+AU395</f>
        <v>1206</v>
      </c>
      <c r="BK395" s="94">
        <f t="shared" si="246"/>
        <v>2</v>
      </c>
      <c r="BL395" s="35"/>
      <c r="BM395" s="95">
        <f t="shared" si="247"/>
        <v>1751.3193277310925</v>
      </c>
      <c r="BN395" s="96">
        <f t="shared" si="248"/>
        <v>2296.6386554621849</v>
      </c>
      <c r="BO395" s="248">
        <f>(SUM(BB395:BJ395)-BN395)/(BK395-1)</f>
        <v>1206</v>
      </c>
      <c r="BP395" s="183">
        <f t="shared" si="249"/>
        <v>1664.2554546966026</v>
      </c>
      <c r="BQ395" s="184">
        <f t="shared" si="250"/>
        <v>771.19798910148938</v>
      </c>
      <c r="BR395" s="232">
        <f t="shared" si="251"/>
        <v>0.44035258270152744</v>
      </c>
      <c r="BS395" s="184"/>
      <c r="BT395" s="97"/>
      <c r="BU395" s="171">
        <f t="shared" si="263"/>
        <v>1206</v>
      </c>
      <c r="BV395" s="175">
        <f t="shared" si="252"/>
        <v>229</v>
      </c>
      <c r="BW395" s="176">
        <f t="shared" si="253"/>
        <v>1435</v>
      </c>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119"/>
      <c r="ES395" s="119"/>
      <c r="ET395" s="119"/>
      <c r="EU395" s="119"/>
      <c r="EV395" s="119"/>
      <c r="EW395" s="119"/>
      <c r="EX395" s="119"/>
      <c r="EY395" s="119"/>
      <c r="EZ395" s="119"/>
      <c r="FA395" s="119"/>
      <c r="FB395" s="119"/>
      <c r="FC395" s="119"/>
      <c r="FD395" s="119"/>
      <c r="FE395" s="119"/>
      <c r="FF395" s="119"/>
      <c r="FG395" s="119"/>
      <c r="FH395" s="119"/>
      <c r="FI395" s="119"/>
      <c r="FJ395" s="119"/>
      <c r="FK395" s="119"/>
      <c r="FL395" s="119"/>
      <c r="FM395" s="119"/>
      <c r="FN395" s="119"/>
      <c r="FO395" s="119"/>
      <c r="FP395" s="119"/>
      <c r="FQ395" s="119"/>
      <c r="FR395" s="119"/>
      <c r="FS395" s="119"/>
      <c r="FT395" s="119"/>
      <c r="FU395" s="119"/>
      <c r="FV395" s="119"/>
      <c r="FW395" s="119"/>
      <c r="FX395" s="119"/>
      <c r="FY395" s="119"/>
      <c r="FZ395" s="119"/>
      <c r="GA395" s="119"/>
      <c r="GB395" s="119"/>
      <c r="GC395" s="119"/>
      <c r="GD395" s="119"/>
      <c r="GE395" s="119"/>
      <c r="GF395" s="119"/>
      <c r="GG395" s="119"/>
      <c r="GH395" s="119"/>
      <c r="GI395" s="119"/>
      <c r="GJ395" s="119"/>
      <c r="GK395" s="119"/>
      <c r="GL395" s="119"/>
      <c r="GM395" s="119"/>
      <c r="GN395" s="119"/>
      <c r="GO395" s="119"/>
      <c r="GP395" s="119"/>
      <c r="GQ395" s="119"/>
      <c r="GR395" s="119"/>
      <c r="GS395" s="119"/>
      <c r="GT395" s="119"/>
      <c r="GU395" s="119"/>
      <c r="GV395" s="119"/>
      <c r="GW395" s="119"/>
      <c r="GX395" s="119"/>
      <c r="GY395" s="119"/>
      <c r="GZ395" s="119"/>
      <c r="HA395" s="119"/>
    </row>
    <row r="396" spans="1:209" s="120" customFormat="1" ht="84.95" customHeight="1" x14ac:dyDescent="0.3">
      <c r="A396" s="214">
        <v>553</v>
      </c>
      <c r="B396" s="104" t="s">
        <v>1108</v>
      </c>
      <c r="C396" s="217" t="s">
        <v>907</v>
      </c>
      <c r="D396" s="206"/>
      <c r="E396" s="74"/>
      <c r="F396" s="75"/>
      <c r="G396" s="74"/>
      <c r="H396" s="76"/>
      <c r="I396" s="105"/>
      <c r="J396" s="106"/>
      <c r="K396" s="107"/>
      <c r="L396" s="80"/>
      <c r="M396" s="81">
        <f t="shared" si="254"/>
        <v>0</v>
      </c>
      <c r="N396" s="82"/>
      <c r="O396" s="83">
        <f t="shared" si="255"/>
        <v>0</v>
      </c>
      <c r="P396" s="83">
        <f t="shared" si="256"/>
        <v>0</v>
      </c>
      <c r="Q396" s="108"/>
      <c r="R396" s="80"/>
      <c r="S396" s="81">
        <f t="shared" si="257"/>
        <v>0</v>
      </c>
      <c r="T396" s="82"/>
      <c r="U396" s="83">
        <f t="shared" si="258"/>
        <v>0</v>
      </c>
      <c r="V396" s="83">
        <f t="shared" si="259"/>
        <v>0</v>
      </c>
      <c r="W396" s="109"/>
      <c r="X396" s="80"/>
      <c r="Y396" s="81">
        <f t="shared" si="260"/>
        <v>0</v>
      </c>
      <c r="Z396" s="82"/>
      <c r="AA396" s="83">
        <f t="shared" si="261"/>
        <v>0</v>
      </c>
      <c r="AB396" s="83">
        <f t="shared" si="262"/>
        <v>0</v>
      </c>
      <c r="AC396" s="109"/>
      <c r="AD396" s="85" t="e">
        <f t="shared" si="245"/>
        <v>#DIV/0!</v>
      </c>
      <c r="AE396" s="86"/>
      <c r="AF396" s="87"/>
      <c r="AG396" s="88"/>
      <c r="AH396" s="114"/>
      <c r="AI396" s="86"/>
      <c r="AJ396" s="87"/>
      <c r="AK396" s="88"/>
      <c r="AL396" s="114"/>
      <c r="AM396" s="86">
        <v>4873.9495798319331</v>
      </c>
      <c r="AN396" s="87">
        <f>+AM396*0.19</f>
        <v>926.05042016806726</v>
      </c>
      <c r="AO396" s="90">
        <f>+AN396+AM396</f>
        <v>5800</v>
      </c>
      <c r="AP396" s="91" t="s">
        <v>1109</v>
      </c>
      <c r="AQ396" s="86"/>
      <c r="AR396" s="87"/>
      <c r="AS396" s="90"/>
      <c r="AT396" s="91"/>
      <c r="AU396" s="113">
        <v>885</v>
      </c>
      <c r="AV396" s="111">
        <v>208</v>
      </c>
      <c r="AW396" s="112">
        <v>1093</v>
      </c>
      <c r="AX396" s="197" t="s">
        <v>1110</v>
      </c>
      <c r="AY396" s="38"/>
      <c r="AZ396" s="92"/>
      <c r="BA396" s="29"/>
      <c r="BB396" s="99"/>
      <c r="BC396" s="93"/>
      <c r="BD396" s="93"/>
      <c r="BE396" s="93"/>
      <c r="BF396" s="93"/>
      <c r="BG396" s="93"/>
      <c r="BH396" s="93">
        <f>+AM396</f>
        <v>4873.9495798319331</v>
      </c>
      <c r="BI396" s="93"/>
      <c r="BJ396" s="93">
        <f>+AU396</f>
        <v>885</v>
      </c>
      <c r="BK396" s="94">
        <f t="shared" si="246"/>
        <v>2</v>
      </c>
      <c r="BL396" s="35"/>
      <c r="BM396" s="95">
        <f t="shared" si="247"/>
        <v>2879.4747899159665</v>
      </c>
      <c r="BN396" s="96">
        <f t="shared" si="248"/>
        <v>4873.9495798319331</v>
      </c>
      <c r="BO396" s="248">
        <f>(SUM(BB396:BJ396)-BN396)/(BK396-1)</f>
        <v>885</v>
      </c>
      <c r="BP396" s="183">
        <f t="shared" si="249"/>
        <v>2076.883573566718</v>
      </c>
      <c r="BQ396" s="184">
        <f t="shared" si="250"/>
        <v>2820.6132977103894</v>
      </c>
      <c r="BR396" s="232">
        <f t="shared" si="251"/>
        <v>0.97955825402197916</v>
      </c>
      <c r="BS396" s="184"/>
      <c r="BT396" s="97"/>
      <c r="BU396" s="171">
        <f t="shared" si="263"/>
        <v>885</v>
      </c>
      <c r="BV396" s="175">
        <f t="shared" si="252"/>
        <v>168</v>
      </c>
      <c r="BW396" s="176">
        <f t="shared" si="253"/>
        <v>1053</v>
      </c>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119"/>
      <c r="ES396" s="119"/>
      <c r="ET396" s="119"/>
      <c r="EU396" s="119"/>
      <c r="EV396" s="119"/>
      <c r="EW396" s="119"/>
      <c r="EX396" s="119"/>
      <c r="EY396" s="119"/>
      <c r="EZ396" s="119"/>
      <c r="FA396" s="119"/>
      <c r="FB396" s="119"/>
      <c r="FC396" s="119"/>
      <c r="FD396" s="119"/>
      <c r="FE396" s="119"/>
      <c r="FF396" s="119"/>
      <c r="FG396" s="119"/>
      <c r="FH396" s="119"/>
      <c r="FI396" s="119"/>
      <c r="FJ396" s="119"/>
      <c r="FK396" s="119"/>
      <c r="FL396" s="119"/>
      <c r="FM396" s="119"/>
      <c r="FN396" s="119"/>
      <c r="FO396" s="119"/>
      <c r="FP396" s="119"/>
      <c r="FQ396" s="119"/>
      <c r="FR396" s="119"/>
      <c r="FS396" s="119"/>
      <c r="FT396" s="119"/>
      <c r="FU396" s="119"/>
      <c r="FV396" s="119"/>
      <c r="FW396" s="119"/>
      <c r="FX396" s="119"/>
      <c r="FY396" s="119"/>
      <c r="FZ396" s="119"/>
      <c r="GA396" s="119"/>
      <c r="GB396" s="119"/>
      <c r="GC396" s="119"/>
      <c r="GD396" s="119"/>
      <c r="GE396" s="119"/>
      <c r="GF396" s="119"/>
      <c r="GG396" s="119"/>
      <c r="GH396" s="119"/>
      <c r="GI396" s="119"/>
      <c r="GJ396" s="119"/>
      <c r="GK396" s="119"/>
      <c r="GL396" s="119"/>
      <c r="GM396" s="119"/>
      <c r="GN396" s="119"/>
      <c r="GO396" s="119"/>
      <c r="GP396" s="119"/>
      <c r="GQ396" s="119"/>
      <c r="GR396" s="119"/>
      <c r="GS396" s="119"/>
      <c r="GT396" s="119"/>
      <c r="GU396" s="119"/>
      <c r="GV396" s="119"/>
      <c r="GW396" s="119"/>
      <c r="GX396" s="119"/>
      <c r="GY396" s="119"/>
      <c r="GZ396" s="119"/>
      <c r="HA396" s="119"/>
    </row>
    <row r="397" spans="1:209" ht="84.95" customHeight="1" x14ac:dyDescent="0.3">
      <c r="A397" s="214">
        <v>554</v>
      </c>
      <c r="B397" s="104" t="s">
        <v>1111</v>
      </c>
      <c r="C397" s="217" t="s">
        <v>907</v>
      </c>
      <c r="D397" s="206"/>
      <c r="E397" s="74"/>
      <c r="F397" s="75"/>
      <c r="G397" s="74"/>
      <c r="H397" s="76"/>
      <c r="I397" s="105"/>
      <c r="J397" s="106"/>
      <c r="K397" s="107"/>
      <c r="L397" s="80"/>
      <c r="M397" s="81">
        <f t="shared" si="254"/>
        <v>0</v>
      </c>
      <c r="N397" s="82"/>
      <c r="O397" s="83">
        <f t="shared" si="255"/>
        <v>0</v>
      </c>
      <c r="P397" s="83">
        <f t="shared" si="256"/>
        <v>0</v>
      </c>
      <c r="Q397" s="108"/>
      <c r="R397" s="80"/>
      <c r="S397" s="81">
        <f t="shared" si="257"/>
        <v>0</v>
      </c>
      <c r="T397" s="82"/>
      <c r="U397" s="83">
        <f t="shared" si="258"/>
        <v>0</v>
      </c>
      <c r="V397" s="83">
        <f t="shared" si="259"/>
        <v>0</v>
      </c>
      <c r="W397" s="109"/>
      <c r="X397" s="80"/>
      <c r="Y397" s="81">
        <f t="shared" si="260"/>
        <v>0</v>
      </c>
      <c r="Z397" s="82"/>
      <c r="AA397" s="83">
        <f t="shared" si="261"/>
        <v>0</v>
      </c>
      <c r="AB397" s="83">
        <f t="shared" si="262"/>
        <v>0</v>
      </c>
      <c r="AC397" s="109"/>
      <c r="AD397" s="85" t="e">
        <f t="shared" si="245"/>
        <v>#DIV/0!</v>
      </c>
      <c r="AE397" s="86"/>
      <c r="AF397" s="87"/>
      <c r="AG397" s="88"/>
      <c r="AH397" s="114"/>
      <c r="AI397" s="86"/>
      <c r="AJ397" s="87"/>
      <c r="AK397" s="88"/>
      <c r="AL397" s="114"/>
      <c r="AM397" s="86"/>
      <c r="AN397" s="87"/>
      <c r="AO397" s="90"/>
      <c r="AP397" s="91"/>
      <c r="AQ397" s="86"/>
      <c r="AR397" s="87"/>
      <c r="AS397" s="90"/>
      <c r="AT397" s="91"/>
      <c r="AU397" s="113">
        <v>412</v>
      </c>
      <c r="AV397" s="111">
        <v>97</v>
      </c>
      <c r="AW397" s="112">
        <v>509</v>
      </c>
      <c r="AX397" s="197" t="s">
        <v>1112</v>
      </c>
      <c r="AZ397" s="92"/>
      <c r="BB397" s="99"/>
      <c r="BC397" s="93"/>
      <c r="BD397" s="93"/>
      <c r="BE397" s="93"/>
      <c r="BF397" s="93"/>
      <c r="BG397" s="93"/>
      <c r="BH397" s="93"/>
      <c r="BI397" s="93"/>
      <c r="BJ397" s="93">
        <f>+AU397</f>
        <v>412</v>
      </c>
      <c r="BK397" s="94">
        <f t="shared" si="246"/>
        <v>1</v>
      </c>
      <c r="BM397" s="95">
        <f t="shared" si="247"/>
        <v>412</v>
      </c>
      <c r="BN397" s="96">
        <f t="shared" si="248"/>
        <v>412</v>
      </c>
      <c r="BO397" s="248">
        <f>+BM397</f>
        <v>412</v>
      </c>
      <c r="BP397" s="183">
        <f t="shared" si="249"/>
        <v>412</v>
      </c>
      <c r="BQ397" s="184">
        <f t="shared" si="250"/>
        <v>0</v>
      </c>
      <c r="BR397" s="232">
        <f t="shared" si="251"/>
        <v>0</v>
      </c>
      <c r="BS397" s="184"/>
      <c r="BT397" s="97"/>
      <c r="BU397" s="171">
        <f t="shared" si="263"/>
        <v>412</v>
      </c>
      <c r="BV397" s="175">
        <f t="shared" si="252"/>
        <v>78</v>
      </c>
      <c r="BW397" s="176">
        <f t="shared" si="253"/>
        <v>490</v>
      </c>
    </row>
    <row r="398" spans="1:209" ht="84.95" customHeight="1" x14ac:dyDescent="0.3">
      <c r="A398" s="214">
        <v>555</v>
      </c>
      <c r="B398" s="104" t="s">
        <v>1113</v>
      </c>
      <c r="C398" s="217" t="s">
        <v>907</v>
      </c>
      <c r="D398" s="206"/>
      <c r="E398" s="74"/>
      <c r="F398" s="75"/>
      <c r="G398" s="74"/>
      <c r="H398" s="76"/>
      <c r="I398" s="105"/>
      <c r="J398" s="106"/>
      <c r="K398" s="107"/>
      <c r="L398" s="80"/>
      <c r="M398" s="81">
        <f t="shared" si="254"/>
        <v>0</v>
      </c>
      <c r="N398" s="82"/>
      <c r="O398" s="83">
        <f t="shared" si="255"/>
        <v>0</v>
      </c>
      <c r="P398" s="83">
        <f t="shared" si="256"/>
        <v>0</v>
      </c>
      <c r="Q398" s="108"/>
      <c r="R398" s="80"/>
      <c r="S398" s="81">
        <f t="shared" si="257"/>
        <v>0</v>
      </c>
      <c r="T398" s="82"/>
      <c r="U398" s="83">
        <f t="shared" si="258"/>
        <v>0</v>
      </c>
      <c r="V398" s="83">
        <f t="shared" si="259"/>
        <v>0</v>
      </c>
      <c r="W398" s="109"/>
      <c r="X398" s="80"/>
      <c r="Y398" s="81">
        <f t="shared" si="260"/>
        <v>0</v>
      </c>
      <c r="Z398" s="82"/>
      <c r="AA398" s="83">
        <f t="shared" si="261"/>
        <v>0</v>
      </c>
      <c r="AB398" s="83">
        <f t="shared" si="262"/>
        <v>0</v>
      </c>
      <c r="AC398" s="109"/>
      <c r="AD398" s="85" t="e">
        <f t="shared" si="245"/>
        <v>#DIV/0!</v>
      </c>
      <c r="AE398" s="86"/>
      <c r="AF398" s="87"/>
      <c r="AG398" s="88"/>
      <c r="AH398" s="114"/>
      <c r="AI398" s="86"/>
      <c r="AJ398" s="87"/>
      <c r="AK398" s="88"/>
      <c r="AL398" s="114"/>
      <c r="AM398" s="86">
        <v>3781.5126050420172</v>
      </c>
      <c r="AN398" s="87">
        <f>+AM398*0.19</f>
        <v>718.48739495798327</v>
      </c>
      <c r="AO398" s="90">
        <f>+AN398+AM398</f>
        <v>4500</v>
      </c>
      <c r="AP398" s="91" t="s">
        <v>1114</v>
      </c>
      <c r="AQ398" s="113">
        <v>4446.8999999999996</v>
      </c>
      <c r="AR398" s="111">
        <v>1043.0999999999999</v>
      </c>
      <c r="AS398" s="112">
        <v>5490</v>
      </c>
      <c r="AT398" s="91" t="s">
        <v>1115</v>
      </c>
      <c r="AU398" s="86"/>
      <c r="AV398" s="87"/>
      <c r="AW398" s="90"/>
      <c r="AX398" s="197"/>
      <c r="AZ398" s="92"/>
      <c r="BB398" s="99"/>
      <c r="BC398" s="93"/>
      <c r="BD398" s="93"/>
      <c r="BE398" s="93"/>
      <c r="BF398" s="93"/>
      <c r="BG398" s="93"/>
      <c r="BH398" s="93">
        <f>+AM398</f>
        <v>3781.5126050420172</v>
      </c>
      <c r="BI398" s="93">
        <f>+AQ398</f>
        <v>4446.8999999999996</v>
      </c>
      <c r="BJ398" s="93"/>
      <c r="BK398" s="94">
        <f t="shared" si="246"/>
        <v>2</v>
      </c>
      <c r="BM398" s="95">
        <f t="shared" si="247"/>
        <v>4114.2063025210082</v>
      </c>
      <c r="BN398" s="96">
        <f t="shared" si="248"/>
        <v>4446.8999999999996</v>
      </c>
      <c r="BO398" s="248">
        <f>(SUM(BB398:BJ398)-BN398)/(BK398-1)</f>
        <v>3781.5126050420167</v>
      </c>
      <c r="BP398" s="183">
        <f t="shared" si="249"/>
        <v>4100.732666653771</v>
      </c>
      <c r="BQ398" s="184">
        <f t="shared" si="250"/>
        <v>470.49993909084094</v>
      </c>
      <c r="BR398" s="232">
        <f t="shared" si="251"/>
        <v>0.1143598313975016</v>
      </c>
      <c r="BS398" s="184"/>
      <c r="BT398" s="97"/>
      <c r="BU398" s="171">
        <f t="shared" si="263"/>
        <v>3781.5126050420167</v>
      </c>
      <c r="BV398" s="175">
        <f t="shared" si="252"/>
        <v>718</v>
      </c>
      <c r="BW398" s="176">
        <f t="shared" si="253"/>
        <v>4499.5126050420167</v>
      </c>
    </row>
    <row r="399" spans="1:209" ht="84.95" customHeight="1" x14ac:dyDescent="0.3">
      <c r="A399" s="214">
        <v>556</v>
      </c>
      <c r="B399" s="104" t="s">
        <v>1116</v>
      </c>
      <c r="C399" s="217" t="s">
        <v>907</v>
      </c>
      <c r="D399" s="206">
        <v>1513</v>
      </c>
      <c r="E399" s="74">
        <f>+D399*0.0562</f>
        <v>85.030600000000007</v>
      </c>
      <c r="F399" s="75">
        <f>+E399+D399</f>
        <v>1598.0306</v>
      </c>
      <c r="G399" s="74">
        <f>+F399*0.19</f>
        <v>303.62581399999999</v>
      </c>
      <c r="H399" s="76">
        <f>+G399+F399</f>
        <v>1901.656414</v>
      </c>
      <c r="I399" s="105"/>
      <c r="J399" s="106"/>
      <c r="K399" s="107"/>
      <c r="L399" s="80"/>
      <c r="M399" s="81">
        <f t="shared" si="254"/>
        <v>0</v>
      </c>
      <c r="N399" s="82"/>
      <c r="O399" s="83">
        <f t="shared" si="255"/>
        <v>0</v>
      </c>
      <c r="P399" s="83">
        <f t="shared" si="256"/>
        <v>0</v>
      </c>
      <c r="Q399" s="108"/>
      <c r="R399" s="80"/>
      <c r="S399" s="81">
        <f t="shared" si="257"/>
        <v>0</v>
      </c>
      <c r="T399" s="82"/>
      <c r="U399" s="83">
        <f t="shared" si="258"/>
        <v>0</v>
      </c>
      <c r="V399" s="83">
        <f t="shared" si="259"/>
        <v>0</v>
      </c>
      <c r="W399" s="109"/>
      <c r="X399" s="80"/>
      <c r="Y399" s="81">
        <f t="shared" si="260"/>
        <v>0</v>
      </c>
      <c r="Z399" s="82"/>
      <c r="AA399" s="83">
        <f t="shared" si="261"/>
        <v>0</v>
      </c>
      <c r="AB399" s="83">
        <f t="shared" si="262"/>
        <v>0</v>
      </c>
      <c r="AC399" s="109"/>
      <c r="AD399" s="85" t="e">
        <f t="shared" si="245"/>
        <v>#DIV/0!</v>
      </c>
      <c r="AE399" s="86"/>
      <c r="AF399" s="87"/>
      <c r="AG399" s="88"/>
      <c r="AH399" s="114"/>
      <c r="AI399" s="86"/>
      <c r="AJ399" s="87"/>
      <c r="AK399" s="88"/>
      <c r="AL399" s="114"/>
      <c r="AM399" s="86"/>
      <c r="AN399" s="87"/>
      <c r="AO399" s="90"/>
      <c r="AP399" s="91"/>
      <c r="AQ399" s="86"/>
      <c r="AR399" s="87"/>
      <c r="AS399" s="90"/>
      <c r="AT399" s="91"/>
      <c r="AU399" s="86"/>
      <c r="AV399" s="87"/>
      <c r="AW399" s="90"/>
      <c r="AX399" s="197"/>
      <c r="AZ399" s="92"/>
      <c r="BB399" s="99">
        <f>+F399*1.09</f>
        <v>1741.8533540000001</v>
      </c>
      <c r="BC399" s="93"/>
      <c r="BD399" s="93"/>
      <c r="BE399" s="93"/>
      <c r="BF399" s="93"/>
      <c r="BG399" s="93"/>
      <c r="BH399" s="93"/>
      <c r="BI399" s="93"/>
      <c r="BJ399" s="93"/>
      <c r="BK399" s="94">
        <f t="shared" si="246"/>
        <v>1</v>
      </c>
      <c r="BM399" s="95">
        <f t="shared" si="247"/>
        <v>1741.8533540000001</v>
      </c>
      <c r="BN399" s="96">
        <f t="shared" si="248"/>
        <v>1741.8533540000001</v>
      </c>
      <c r="BO399" s="248">
        <f>+BM399</f>
        <v>1741.8533540000001</v>
      </c>
      <c r="BP399" s="183">
        <f t="shared" si="249"/>
        <v>1741.8533540000001</v>
      </c>
      <c r="BQ399" s="184">
        <f t="shared" si="250"/>
        <v>0</v>
      </c>
      <c r="BR399" s="232">
        <f t="shared" si="251"/>
        <v>0</v>
      </c>
      <c r="BS399" s="184"/>
      <c r="BT399" s="97"/>
      <c r="BU399" s="171">
        <f t="shared" si="263"/>
        <v>1741.8533540000001</v>
      </c>
      <c r="BV399" s="175">
        <f t="shared" si="252"/>
        <v>331</v>
      </c>
      <c r="BW399" s="176">
        <f t="shared" si="253"/>
        <v>2072.8533539999999</v>
      </c>
    </row>
    <row r="400" spans="1:209" s="120" customFormat="1" ht="84.95" customHeight="1" x14ac:dyDescent="0.3">
      <c r="A400" s="214">
        <v>557</v>
      </c>
      <c r="B400" s="104" t="s">
        <v>1117</v>
      </c>
      <c r="C400" s="217" t="s">
        <v>907</v>
      </c>
      <c r="D400" s="206"/>
      <c r="E400" s="74"/>
      <c r="F400" s="75"/>
      <c r="G400" s="74"/>
      <c r="H400" s="76"/>
      <c r="I400" s="105"/>
      <c r="J400" s="106"/>
      <c r="K400" s="107"/>
      <c r="L400" s="80"/>
      <c r="M400" s="81">
        <f t="shared" si="254"/>
        <v>0</v>
      </c>
      <c r="N400" s="82"/>
      <c r="O400" s="83">
        <f t="shared" si="255"/>
        <v>0</v>
      </c>
      <c r="P400" s="83">
        <f t="shared" si="256"/>
        <v>0</v>
      </c>
      <c r="Q400" s="108"/>
      <c r="R400" s="80"/>
      <c r="S400" s="81">
        <f t="shared" si="257"/>
        <v>0</v>
      </c>
      <c r="T400" s="82"/>
      <c r="U400" s="83">
        <f t="shared" si="258"/>
        <v>0</v>
      </c>
      <c r="V400" s="83">
        <f t="shared" si="259"/>
        <v>0</v>
      </c>
      <c r="W400" s="109"/>
      <c r="X400" s="80"/>
      <c r="Y400" s="81">
        <f t="shared" si="260"/>
        <v>0</v>
      </c>
      <c r="Z400" s="82"/>
      <c r="AA400" s="83">
        <f t="shared" si="261"/>
        <v>0</v>
      </c>
      <c r="AB400" s="83">
        <f t="shared" si="262"/>
        <v>0</v>
      </c>
      <c r="AC400" s="109"/>
      <c r="AD400" s="85" t="e">
        <f t="shared" si="245"/>
        <v>#DIV/0!</v>
      </c>
      <c r="AE400" s="86"/>
      <c r="AF400" s="87"/>
      <c r="AG400" s="88"/>
      <c r="AH400" s="114"/>
      <c r="AI400" s="86"/>
      <c r="AJ400" s="87"/>
      <c r="AK400" s="88"/>
      <c r="AL400" s="114"/>
      <c r="AM400" s="86">
        <v>3277.3109243697481</v>
      </c>
      <c r="AN400" s="87">
        <f>+AM400*0.19</f>
        <v>622.6890756302522</v>
      </c>
      <c r="AO400" s="90">
        <f>+AN400+AM400</f>
        <v>3900.0000000000005</v>
      </c>
      <c r="AP400" s="91" t="s">
        <v>1118</v>
      </c>
      <c r="AQ400" s="113">
        <v>5508</v>
      </c>
      <c r="AR400" s="111">
        <v>1292</v>
      </c>
      <c r="AS400" s="112">
        <v>6800</v>
      </c>
      <c r="AT400" s="91" t="s">
        <v>1119</v>
      </c>
      <c r="AU400" s="86"/>
      <c r="AV400" s="87"/>
      <c r="AW400" s="90"/>
      <c r="AX400" s="197"/>
      <c r="AY400" s="38"/>
      <c r="AZ400" s="92"/>
      <c r="BA400" s="29"/>
      <c r="BB400" s="99"/>
      <c r="BC400" s="93"/>
      <c r="BD400" s="93"/>
      <c r="BE400" s="93"/>
      <c r="BF400" s="93"/>
      <c r="BG400" s="93"/>
      <c r="BH400" s="93">
        <f>+AM400</f>
        <v>3277.3109243697481</v>
      </c>
      <c r="BI400" s="93">
        <f>+AQ400</f>
        <v>5508</v>
      </c>
      <c r="BJ400" s="93"/>
      <c r="BK400" s="94">
        <f t="shared" si="246"/>
        <v>2</v>
      </c>
      <c r="BL400" s="35"/>
      <c r="BM400" s="95">
        <f t="shared" si="247"/>
        <v>4392.6554621848736</v>
      </c>
      <c r="BN400" s="96">
        <f t="shared" si="248"/>
        <v>5508</v>
      </c>
      <c r="BO400" s="248">
        <f>(SUM(BB400:BJ400)-BN400)/(BK400-1)</f>
        <v>3277.3109243697472</v>
      </c>
      <c r="BP400" s="183">
        <f t="shared" si="249"/>
        <v>4248.6972793349933</v>
      </c>
      <c r="BQ400" s="184">
        <f t="shared" si="250"/>
        <v>1577.3353720969037</v>
      </c>
      <c r="BR400" s="232">
        <f t="shared" si="251"/>
        <v>0.35908470074098392</v>
      </c>
      <c r="BS400" s="184"/>
      <c r="BT400" s="97"/>
      <c r="BU400" s="171">
        <f t="shared" si="263"/>
        <v>3277.3109243697472</v>
      </c>
      <c r="BV400" s="175">
        <f t="shared" si="252"/>
        <v>623</v>
      </c>
      <c r="BW400" s="176">
        <f t="shared" si="253"/>
        <v>3900.3109243697472</v>
      </c>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119"/>
      <c r="ES400" s="119"/>
      <c r="ET400" s="119"/>
      <c r="EU400" s="119"/>
      <c r="EV400" s="119"/>
      <c r="EW400" s="119"/>
      <c r="EX400" s="119"/>
      <c r="EY400" s="119"/>
      <c r="EZ400" s="119"/>
      <c r="FA400" s="119"/>
      <c r="FB400" s="119"/>
      <c r="FC400" s="119"/>
      <c r="FD400" s="119"/>
      <c r="FE400" s="119"/>
      <c r="FF400" s="119"/>
      <c r="FG400" s="119"/>
      <c r="FH400" s="119"/>
      <c r="FI400" s="119"/>
      <c r="FJ400" s="119"/>
      <c r="FK400" s="119"/>
      <c r="FL400" s="119"/>
      <c r="FM400" s="119"/>
      <c r="FN400" s="119"/>
      <c r="FO400" s="119"/>
      <c r="FP400" s="119"/>
      <c r="FQ400" s="119"/>
      <c r="FR400" s="119"/>
      <c r="FS400" s="119"/>
      <c r="FT400" s="119"/>
      <c r="FU400" s="119"/>
      <c r="FV400" s="119"/>
      <c r="FW400" s="119"/>
      <c r="FX400" s="119"/>
      <c r="FY400" s="119"/>
      <c r="FZ400" s="119"/>
      <c r="GA400" s="119"/>
      <c r="GB400" s="119"/>
      <c r="GC400" s="119"/>
      <c r="GD400" s="119"/>
      <c r="GE400" s="119"/>
      <c r="GF400" s="119"/>
      <c r="GG400" s="119"/>
      <c r="GH400" s="119"/>
      <c r="GI400" s="119"/>
      <c r="GJ400" s="119"/>
      <c r="GK400" s="119"/>
      <c r="GL400" s="119"/>
      <c r="GM400" s="119"/>
      <c r="GN400" s="119"/>
      <c r="GO400" s="119"/>
      <c r="GP400" s="119"/>
      <c r="GQ400" s="119"/>
      <c r="GR400" s="119"/>
      <c r="GS400" s="119"/>
      <c r="GT400" s="119"/>
      <c r="GU400" s="119"/>
      <c r="GV400" s="119"/>
      <c r="GW400" s="119"/>
      <c r="GX400" s="119"/>
      <c r="GY400" s="119"/>
      <c r="GZ400" s="119"/>
      <c r="HA400" s="119"/>
    </row>
    <row r="401" spans="1:209" ht="84.95" customHeight="1" x14ac:dyDescent="0.3">
      <c r="A401" s="214">
        <v>558</v>
      </c>
      <c r="B401" s="104" t="s">
        <v>1120</v>
      </c>
      <c r="C401" s="217" t="s">
        <v>907</v>
      </c>
      <c r="D401" s="206"/>
      <c r="E401" s="74"/>
      <c r="F401" s="75"/>
      <c r="G401" s="74"/>
      <c r="H401" s="76"/>
      <c r="I401" s="105"/>
      <c r="J401" s="106"/>
      <c r="K401" s="107"/>
      <c r="L401" s="80"/>
      <c r="M401" s="81">
        <f t="shared" si="254"/>
        <v>0</v>
      </c>
      <c r="N401" s="82"/>
      <c r="O401" s="83">
        <f t="shared" si="255"/>
        <v>0</v>
      </c>
      <c r="P401" s="83">
        <f t="shared" si="256"/>
        <v>0</v>
      </c>
      <c r="Q401" s="108"/>
      <c r="R401" s="80"/>
      <c r="S401" s="81">
        <f t="shared" si="257"/>
        <v>0</v>
      </c>
      <c r="T401" s="82"/>
      <c r="U401" s="83">
        <f t="shared" si="258"/>
        <v>0</v>
      </c>
      <c r="V401" s="83">
        <f t="shared" si="259"/>
        <v>0</v>
      </c>
      <c r="W401" s="109"/>
      <c r="X401" s="80"/>
      <c r="Y401" s="81">
        <f t="shared" si="260"/>
        <v>0</v>
      </c>
      <c r="Z401" s="82"/>
      <c r="AA401" s="83">
        <f t="shared" si="261"/>
        <v>0</v>
      </c>
      <c r="AB401" s="83">
        <f t="shared" si="262"/>
        <v>0</v>
      </c>
      <c r="AC401" s="109"/>
      <c r="AD401" s="85" t="e">
        <f t="shared" si="245"/>
        <v>#DIV/0!</v>
      </c>
      <c r="AE401" s="86"/>
      <c r="AF401" s="87"/>
      <c r="AG401" s="88"/>
      <c r="AH401" s="114"/>
      <c r="AI401" s="86"/>
      <c r="AJ401" s="87"/>
      <c r="AK401" s="88"/>
      <c r="AL401" s="114"/>
      <c r="AM401" s="86">
        <v>5042.0168067226896</v>
      </c>
      <c r="AN401" s="87">
        <f>+AM401*0.19</f>
        <v>957.98319327731099</v>
      </c>
      <c r="AO401" s="90">
        <f>+AN401+AM401</f>
        <v>6000.0000000000009</v>
      </c>
      <c r="AP401" s="91" t="s">
        <v>1121</v>
      </c>
      <c r="AQ401" s="86"/>
      <c r="AR401" s="87"/>
      <c r="AS401" s="90"/>
      <c r="AT401" s="91"/>
      <c r="AU401" s="86"/>
      <c r="AV401" s="87"/>
      <c r="AW401" s="90"/>
      <c r="AX401" s="197"/>
      <c r="AZ401" s="92"/>
      <c r="BB401" s="99"/>
      <c r="BC401" s="93"/>
      <c r="BD401" s="93"/>
      <c r="BE401" s="93"/>
      <c r="BF401" s="93"/>
      <c r="BG401" s="93"/>
      <c r="BH401" s="93">
        <f>+AM401</f>
        <v>5042.0168067226896</v>
      </c>
      <c r="BI401" s="93"/>
      <c r="BJ401" s="93"/>
      <c r="BK401" s="94">
        <f t="shared" si="246"/>
        <v>1</v>
      </c>
      <c r="BM401" s="95">
        <f t="shared" si="247"/>
        <v>5042.0168067226896</v>
      </c>
      <c r="BN401" s="96">
        <f t="shared" si="248"/>
        <v>5042.0168067226896</v>
      </c>
      <c r="BO401" s="248">
        <f>+BM401</f>
        <v>5042.0168067226896</v>
      </c>
      <c r="BP401" s="183">
        <f t="shared" si="249"/>
        <v>5042.0168067226896</v>
      </c>
      <c r="BQ401" s="184">
        <f t="shared" si="250"/>
        <v>0</v>
      </c>
      <c r="BR401" s="232">
        <f t="shared" si="251"/>
        <v>0</v>
      </c>
      <c r="BS401" s="184"/>
      <c r="BT401" s="97"/>
      <c r="BU401" s="171">
        <f t="shared" si="263"/>
        <v>5042.0168067226896</v>
      </c>
      <c r="BV401" s="175">
        <f t="shared" si="252"/>
        <v>958</v>
      </c>
      <c r="BW401" s="176">
        <f t="shared" si="253"/>
        <v>6000.0168067226896</v>
      </c>
    </row>
    <row r="402" spans="1:209" s="120" customFormat="1" ht="84.95" customHeight="1" x14ac:dyDescent="0.3">
      <c r="A402" s="214">
        <v>559</v>
      </c>
      <c r="B402" s="104" t="s">
        <v>1122</v>
      </c>
      <c r="C402" s="217" t="s">
        <v>907</v>
      </c>
      <c r="D402" s="206">
        <v>756</v>
      </c>
      <c r="E402" s="74">
        <f>+D402*0.0562</f>
        <v>42.487200000000001</v>
      </c>
      <c r="F402" s="75">
        <f>+E402+D402</f>
        <v>798.48720000000003</v>
      </c>
      <c r="G402" s="74">
        <f>+F402*0.19</f>
        <v>151.712568</v>
      </c>
      <c r="H402" s="76">
        <f>+G402+F402</f>
        <v>950.19976800000006</v>
      </c>
      <c r="I402" s="105"/>
      <c r="J402" s="106"/>
      <c r="K402" s="107"/>
      <c r="L402" s="80"/>
      <c r="M402" s="81">
        <f t="shared" si="254"/>
        <v>0</v>
      </c>
      <c r="N402" s="82"/>
      <c r="O402" s="83">
        <f t="shared" si="255"/>
        <v>0</v>
      </c>
      <c r="P402" s="83">
        <f t="shared" si="256"/>
        <v>0</v>
      </c>
      <c r="Q402" s="108"/>
      <c r="R402" s="80"/>
      <c r="S402" s="81">
        <f t="shared" si="257"/>
        <v>0</v>
      </c>
      <c r="T402" s="82"/>
      <c r="U402" s="83">
        <f t="shared" si="258"/>
        <v>0</v>
      </c>
      <c r="V402" s="83">
        <f t="shared" si="259"/>
        <v>0</v>
      </c>
      <c r="W402" s="109"/>
      <c r="X402" s="80"/>
      <c r="Y402" s="81">
        <f t="shared" si="260"/>
        <v>0</v>
      </c>
      <c r="Z402" s="82"/>
      <c r="AA402" s="83">
        <f t="shared" si="261"/>
        <v>0</v>
      </c>
      <c r="AB402" s="83">
        <f t="shared" si="262"/>
        <v>0</v>
      </c>
      <c r="AC402" s="109"/>
      <c r="AD402" s="85" t="e">
        <f t="shared" si="245"/>
        <v>#DIV/0!</v>
      </c>
      <c r="AE402" s="86"/>
      <c r="AF402" s="87"/>
      <c r="AG402" s="88"/>
      <c r="AH402" s="114"/>
      <c r="AI402" s="86"/>
      <c r="AJ402" s="87"/>
      <c r="AK402" s="88"/>
      <c r="AL402" s="114"/>
      <c r="AM402" s="86"/>
      <c r="AN402" s="87"/>
      <c r="AO402" s="90"/>
      <c r="AP402" s="91"/>
      <c r="AQ402" s="86"/>
      <c r="AR402" s="87"/>
      <c r="AS402" s="90"/>
      <c r="AT402" s="91"/>
      <c r="AU402" s="86"/>
      <c r="AV402" s="87"/>
      <c r="AW402" s="90"/>
      <c r="AX402" s="197"/>
      <c r="AY402" s="38"/>
      <c r="AZ402" s="92"/>
      <c r="BA402" s="29"/>
      <c r="BB402" s="99">
        <f>+F402*1.09</f>
        <v>870.35104800000011</v>
      </c>
      <c r="BC402" s="93"/>
      <c r="BD402" s="93"/>
      <c r="BE402" s="93"/>
      <c r="BF402" s="93"/>
      <c r="BG402" s="93"/>
      <c r="BH402" s="93"/>
      <c r="BI402" s="93"/>
      <c r="BJ402" s="93"/>
      <c r="BK402" s="94">
        <f t="shared" si="246"/>
        <v>1</v>
      </c>
      <c r="BL402" s="35"/>
      <c r="BM402" s="95">
        <f t="shared" si="247"/>
        <v>870.35104800000011</v>
      </c>
      <c r="BN402" s="96">
        <f t="shared" si="248"/>
        <v>870.35104800000011</v>
      </c>
      <c r="BO402" s="248">
        <f>+BM402</f>
        <v>870.35104800000011</v>
      </c>
      <c r="BP402" s="183">
        <f t="shared" si="249"/>
        <v>870.35104800000011</v>
      </c>
      <c r="BQ402" s="184">
        <f t="shared" si="250"/>
        <v>0</v>
      </c>
      <c r="BR402" s="232">
        <f t="shared" si="251"/>
        <v>0</v>
      </c>
      <c r="BS402" s="184"/>
      <c r="BT402" s="97"/>
      <c r="BU402" s="171">
        <f t="shared" si="263"/>
        <v>870.35104800000011</v>
      </c>
      <c r="BV402" s="175">
        <f t="shared" si="252"/>
        <v>165</v>
      </c>
      <c r="BW402" s="176">
        <f t="shared" si="253"/>
        <v>1035.351048</v>
      </c>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119"/>
      <c r="ES402" s="119"/>
      <c r="ET402" s="119"/>
      <c r="EU402" s="119"/>
      <c r="EV402" s="119"/>
      <c r="EW402" s="119"/>
      <c r="EX402" s="119"/>
      <c r="EY402" s="119"/>
      <c r="EZ402" s="119"/>
      <c r="FA402" s="119"/>
      <c r="FB402" s="119"/>
      <c r="FC402" s="119"/>
      <c r="FD402" s="119"/>
      <c r="FE402" s="119"/>
      <c r="FF402" s="119"/>
      <c r="FG402" s="119"/>
      <c r="FH402" s="119"/>
      <c r="FI402" s="119"/>
      <c r="FJ402" s="119"/>
      <c r="FK402" s="119"/>
      <c r="FL402" s="119"/>
      <c r="FM402" s="119"/>
      <c r="FN402" s="119"/>
      <c r="FO402" s="119"/>
      <c r="FP402" s="119"/>
      <c r="FQ402" s="119"/>
      <c r="FR402" s="119"/>
      <c r="FS402" s="119"/>
      <c r="FT402" s="119"/>
      <c r="FU402" s="119"/>
      <c r="FV402" s="119"/>
      <c r="FW402" s="119"/>
      <c r="FX402" s="119"/>
      <c r="FY402" s="119"/>
      <c r="FZ402" s="119"/>
      <c r="GA402" s="119"/>
      <c r="GB402" s="119"/>
      <c r="GC402" s="119"/>
      <c r="GD402" s="119"/>
      <c r="GE402" s="119"/>
      <c r="GF402" s="119"/>
      <c r="GG402" s="119"/>
      <c r="GH402" s="119"/>
      <c r="GI402" s="119"/>
      <c r="GJ402" s="119"/>
      <c r="GK402" s="119"/>
      <c r="GL402" s="119"/>
      <c r="GM402" s="119"/>
      <c r="GN402" s="119"/>
      <c r="GO402" s="119"/>
      <c r="GP402" s="119"/>
      <c r="GQ402" s="119"/>
      <c r="GR402" s="119"/>
      <c r="GS402" s="119"/>
      <c r="GT402" s="119"/>
      <c r="GU402" s="119"/>
      <c r="GV402" s="119"/>
      <c r="GW402" s="119"/>
      <c r="GX402" s="119"/>
      <c r="GY402" s="119"/>
      <c r="GZ402" s="119"/>
      <c r="HA402" s="119"/>
    </row>
    <row r="403" spans="1:209" ht="84.95" customHeight="1" x14ac:dyDescent="0.3">
      <c r="A403" s="214">
        <v>560</v>
      </c>
      <c r="B403" s="104" t="s">
        <v>1123</v>
      </c>
      <c r="C403" s="217" t="s">
        <v>907</v>
      </c>
      <c r="D403" s="208">
        <v>756</v>
      </c>
      <c r="E403" s="74">
        <f>+D403*0.0562</f>
        <v>42.487200000000001</v>
      </c>
      <c r="F403" s="75">
        <f>+E403+D403</f>
        <v>798.48720000000003</v>
      </c>
      <c r="G403" s="74">
        <f>+F403*0.19</f>
        <v>151.712568</v>
      </c>
      <c r="H403" s="76">
        <f>+G403+F403</f>
        <v>950.19976800000006</v>
      </c>
      <c r="I403" s="105"/>
      <c r="J403" s="106"/>
      <c r="K403" s="107"/>
      <c r="L403" s="80"/>
      <c r="M403" s="81">
        <f t="shared" si="254"/>
        <v>0</v>
      </c>
      <c r="N403" s="81"/>
      <c r="O403" s="83">
        <f t="shared" si="255"/>
        <v>0</v>
      </c>
      <c r="P403" s="83">
        <f t="shared" si="256"/>
        <v>0</v>
      </c>
      <c r="Q403" s="108"/>
      <c r="R403" s="80"/>
      <c r="S403" s="81">
        <f t="shared" si="257"/>
        <v>0</v>
      </c>
      <c r="T403" s="81"/>
      <c r="U403" s="83">
        <f t="shared" si="258"/>
        <v>0</v>
      </c>
      <c r="V403" s="83">
        <f t="shared" si="259"/>
        <v>0</v>
      </c>
      <c r="W403" s="109"/>
      <c r="X403" s="80"/>
      <c r="Y403" s="81">
        <f t="shared" si="260"/>
        <v>0</v>
      </c>
      <c r="Z403" s="81"/>
      <c r="AA403" s="83">
        <f t="shared" si="261"/>
        <v>0</v>
      </c>
      <c r="AB403" s="83">
        <f t="shared" si="262"/>
        <v>0</v>
      </c>
      <c r="AC403" s="109"/>
      <c r="AD403" s="85" t="e">
        <f t="shared" si="245"/>
        <v>#DIV/0!</v>
      </c>
      <c r="AE403" s="86"/>
      <c r="AF403" s="87"/>
      <c r="AG403" s="87"/>
      <c r="AH403" s="114"/>
      <c r="AI403" s="86"/>
      <c r="AJ403" s="87"/>
      <c r="AK403" s="87"/>
      <c r="AL403" s="114"/>
      <c r="AM403" s="86"/>
      <c r="AN403" s="87"/>
      <c r="AO403" s="87"/>
      <c r="AP403" s="91"/>
      <c r="AQ403" s="86"/>
      <c r="AR403" s="87"/>
      <c r="AS403" s="87"/>
      <c r="AT403" s="91"/>
      <c r="AU403" s="86"/>
      <c r="AV403" s="87"/>
      <c r="AW403" s="87"/>
      <c r="AX403" s="197"/>
      <c r="AZ403" s="92"/>
      <c r="BB403" s="99">
        <f>+F403*1.09</f>
        <v>870.35104800000011</v>
      </c>
      <c r="BC403" s="93"/>
      <c r="BD403" s="93"/>
      <c r="BE403" s="93"/>
      <c r="BF403" s="93"/>
      <c r="BG403" s="93"/>
      <c r="BH403" s="93"/>
      <c r="BI403" s="93"/>
      <c r="BJ403" s="93"/>
      <c r="BK403" s="94">
        <f t="shared" si="246"/>
        <v>1</v>
      </c>
      <c r="BM403" s="95">
        <f t="shared" si="247"/>
        <v>870.35104800000011</v>
      </c>
      <c r="BN403" s="96">
        <f t="shared" si="248"/>
        <v>870.35104800000011</v>
      </c>
      <c r="BO403" s="248">
        <f>+BM403</f>
        <v>870.35104800000011</v>
      </c>
      <c r="BP403" s="183">
        <f t="shared" si="249"/>
        <v>870.35104800000011</v>
      </c>
      <c r="BQ403" s="184">
        <f t="shared" si="250"/>
        <v>0</v>
      </c>
      <c r="BR403" s="232">
        <f t="shared" si="251"/>
        <v>0</v>
      </c>
      <c r="BS403" s="184"/>
      <c r="BT403" s="97"/>
      <c r="BU403" s="171">
        <f t="shared" si="263"/>
        <v>870.35104800000011</v>
      </c>
      <c r="BV403" s="175">
        <f t="shared" si="252"/>
        <v>165</v>
      </c>
      <c r="BW403" s="176">
        <f t="shared" si="253"/>
        <v>1035.351048</v>
      </c>
    </row>
    <row r="404" spans="1:209" ht="84.95" customHeight="1" x14ac:dyDescent="0.3">
      <c r="A404" s="214">
        <v>561</v>
      </c>
      <c r="B404" s="104" t="s">
        <v>1124</v>
      </c>
      <c r="C404" s="217" t="s">
        <v>907</v>
      </c>
      <c r="D404" s="206"/>
      <c r="E404" s="74"/>
      <c r="F404" s="75"/>
      <c r="G404" s="74"/>
      <c r="H404" s="76"/>
      <c r="I404" s="105"/>
      <c r="J404" s="106"/>
      <c r="K404" s="107"/>
      <c r="L404" s="80"/>
      <c r="M404" s="81">
        <f t="shared" si="254"/>
        <v>0</v>
      </c>
      <c r="N404" s="82"/>
      <c r="O404" s="83">
        <f t="shared" si="255"/>
        <v>0</v>
      </c>
      <c r="P404" s="83">
        <f t="shared" si="256"/>
        <v>0</v>
      </c>
      <c r="Q404" s="108"/>
      <c r="R404" s="80"/>
      <c r="S404" s="81">
        <f t="shared" si="257"/>
        <v>0</v>
      </c>
      <c r="T404" s="82"/>
      <c r="U404" s="83">
        <f t="shared" si="258"/>
        <v>0</v>
      </c>
      <c r="V404" s="83">
        <f t="shared" si="259"/>
        <v>0</v>
      </c>
      <c r="W404" s="109"/>
      <c r="X404" s="80"/>
      <c r="Y404" s="81">
        <f t="shared" si="260"/>
        <v>0</v>
      </c>
      <c r="Z404" s="82"/>
      <c r="AA404" s="83">
        <f t="shared" si="261"/>
        <v>0</v>
      </c>
      <c r="AB404" s="83">
        <f t="shared" si="262"/>
        <v>0</v>
      </c>
      <c r="AC404" s="109"/>
      <c r="AD404" s="85" t="e">
        <f t="shared" si="245"/>
        <v>#DIV/0!</v>
      </c>
      <c r="AE404" s="86"/>
      <c r="AF404" s="87"/>
      <c r="AG404" s="88"/>
      <c r="AH404" s="114"/>
      <c r="AI404" s="86"/>
      <c r="AJ404" s="87"/>
      <c r="AK404" s="88"/>
      <c r="AL404" s="114"/>
      <c r="AM404" s="86"/>
      <c r="AN404" s="87"/>
      <c r="AO404" s="90"/>
      <c r="AP404" s="103"/>
      <c r="AQ404" s="113">
        <v>1206.9000000000001</v>
      </c>
      <c r="AR404" s="111">
        <v>283.10000000000002</v>
      </c>
      <c r="AS404" s="112">
        <v>1490</v>
      </c>
      <c r="AT404" s="91" t="s">
        <v>1125</v>
      </c>
      <c r="AU404" s="113">
        <v>918.54</v>
      </c>
      <c r="AV404" s="111">
        <v>215.46</v>
      </c>
      <c r="AW404" s="112">
        <v>1134</v>
      </c>
      <c r="AX404" s="197" t="s">
        <v>1126</v>
      </c>
      <c r="AZ404" s="92"/>
      <c r="BB404" s="99"/>
      <c r="BC404" s="93"/>
      <c r="BD404" s="93"/>
      <c r="BE404" s="93"/>
      <c r="BF404" s="93"/>
      <c r="BG404" s="93"/>
      <c r="BH404" s="93"/>
      <c r="BI404" s="93">
        <f>+AQ404</f>
        <v>1206.9000000000001</v>
      </c>
      <c r="BJ404" s="93">
        <f>+AU404</f>
        <v>918.54</v>
      </c>
      <c r="BK404" s="94">
        <f t="shared" si="246"/>
        <v>2</v>
      </c>
      <c r="BM404" s="95">
        <f t="shared" si="247"/>
        <v>1062.72</v>
      </c>
      <c r="BN404" s="96">
        <f t="shared" si="248"/>
        <v>1206.9000000000001</v>
      </c>
      <c r="BO404" s="248">
        <f>(SUM(BB404:BJ404)-BN404)/(BK404-1)</f>
        <v>918.54</v>
      </c>
      <c r="BP404" s="183">
        <f t="shared" si="249"/>
        <v>1052.8940715950489</v>
      </c>
      <c r="BQ404" s="184">
        <f t="shared" si="250"/>
        <v>203.90131142295394</v>
      </c>
      <c r="BR404" s="232">
        <f t="shared" si="251"/>
        <v>0.19186738879757032</v>
      </c>
      <c r="BS404" s="184"/>
      <c r="BT404" s="97"/>
      <c r="BU404" s="171">
        <f t="shared" si="263"/>
        <v>918.54</v>
      </c>
      <c r="BV404" s="175">
        <f t="shared" si="252"/>
        <v>175</v>
      </c>
      <c r="BW404" s="176">
        <f t="shared" si="253"/>
        <v>1093.54</v>
      </c>
    </row>
    <row r="405" spans="1:209" ht="84.95" customHeight="1" x14ac:dyDescent="0.3">
      <c r="A405" s="214">
        <v>562</v>
      </c>
      <c r="B405" s="104" t="s">
        <v>1127</v>
      </c>
      <c r="C405" s="217" t="s">
        <v>907</v>
      </c>
      <c r="D405" s="206"/>
      <c r="E405" s="74"/>
      <c r="F405" s="75"/>
      <c r="G405" s="74"/>
      <c r="H405" s="76"/>
      <c r="I405" s="105"/>
      <c r="J405" s="106"/>
      <c r="K405" s="107"/>
      <c r="L405" s="80"/>
      <c r="M405" s="81">
        <f t="shared" si="254"/>
        <v>0</v>
      </c>
      <c r="N405" s="82"/>
      <c r="O405" s="83">
        <f t="shared" si="255"/>
        <v>0</v>
      </c>
      <c r="P405" s="83">
        <f t="shared" si="256"/>
        <v>0</v>
      </c>
      <c r="Q405" s="108"/>
      <c r="R405" s="80"/>
      <c r="S405" s="81">
        <f t="shared" si="257"/>
        <v>0</v>
      </c>
      <c r="T405" s="82"/>
      <c r="U405" s="83">
        <f t="shared" si="258"/>
        <v>0</v>
      </c>
      <c r="V405" s="83">
        <f t="shared" si="259"/>
        <v>0</v>
      </c>
      <c r="W405" s="109"/>
      <c r="X405" s="80"/>
      <c r="Y405" s="81">
        <f t="shared" si="260"/>
        <v>0</v>
      </c>
      <c r="Z405" s="82"/>
      <c r="AA405" s="83">
        <f t="shared" si="261"/>
        <v>0</v>
      </c>
      <c r="AB405" s="83">
        <f t="shared" si="262"/>
        <v>0</v>
      </c>
      <c r="AC405" s="109"/>
      <c r="AD405" s="85" t="e">
        <f t="shared" si="245"/>
        <v>#DIV/0!</v>
      </c>
      <c r="AE405" s="86"/>
      <c r="AF405" s="87"/>
      <c r="AG405" s="88"/>
      <c r="AH405" s="114"/>
      <c r="AI405" s="86"/>
      <c r="AJ405" s="87"/>
      <c r="AK405" s="88"/>
      <c r="AL405" s="114"/>
      <c r="AM405" s="86"/>
      <c r="AN405" s="87"/>
      <c r="AO405" s="90"/>
      <c r="AP405" s="103"/>
      <c r="AQ405" s="86"/>
      <c r="AR405" s="87"/>
      <c r="AS405" s="90"/>
      <c r="AT405" s="91"/>
      <c r="AU405" s="113">
        <v>460</v>
      </c>
      <c r="AV405" s="111">
        <v>108</v>
      </c>
      <c r="AW405" s="112">
        <v>568</v>
      </c>
      <c r="AX405" s="197" t="s">
        <v>1128</v>
      </c>
      <c r="AZ405" s="92"/>
      <c r="BB405" s="99"/>
      <c r="BC405" s="93"/>
      <c r="BD405" s="93"/>
      <c r="BE405" s="93"/>
      <c r="BF405" s="93"/>
      <c r="BG405" s="93"/>
      <c r="BH405" s="93"/>
      <c r="BI405" s="93"/>
      <c r="BJ405" s="93">
        <f>+AU405</f>
        <v>460</v>
      </c>
      <c r="BK405" s="94">
        <f t="shared" si="246"/>
        <v>1</v>
      </c>
      <c r="BM405" s="95">
        <f t="shared" si="247"/>
        <v>460</v>
      </c>
      <c r="BN405" s="96">
        <f t="shared" si="248"/>
        <v>460</v>
      </c>
      <c r="BO405" s="248">
        <f>+BM405</f>
        <v>460</v>
      </c>
      <c r="BP405" s="183">
        <f t="shared" si="249"/>
        <v>460</v>
      </c>
      <c r="BQ405" s="184">
        <f t="shared" si="250"/>
        <v>0</v>
      </c>
      <c r="BR405" s="232">
        <f t="shared" si="251"/>
        <v>0</v>
      </c>
      <c r="BS405" s="184"/>
      <c r="BT405" s="97"/>
      <c r="BU405" s="171">
        <f t="shared" si="263"/>
        <v>460</v>
      </c>
      <c r="BV405" s="175">
        <f t="shared" si="252"/>
        <v>87</v>
      </c>
      <c r="BW405" s="176">
        <f t="shared" si="253"/>
        <v>547</v>
      </c>
    </row>
    <row r="406" spans="1:209" ht="84.95" customHeight="1" x14ac:dyDescent="0.3">
      <c r="A406" s="214">
        <v>563</v>
      </c>
      <c r="B406" s="104" t="s">
        <v>1129</v>
      </c>
      <c r="C406" s="217" t="s">
        <v>907</v>
      </c>
      <c r="D406" s="206"/>
      <c r="E406" s="74"/>
      <c r="F406" s="75"/>
      <c r="G406" s="74"/>
      <c r="H406" s="76"/>
      <c r="I406" s="105"/>
      <c r="J406" s="106"/>
      <c r="K406" s="107"/>
      <c r="L406" s="80"/>
      <c r="M406" s="81">
        <f t="shared" si="254"/>
        <v>0</v>
      </c>
      <c r="N406" s="82"/>
      <c r="O406" s="83">
        <f t="shared" si="255"/>
        <v>0</v>
      </c>
      <c r="P406" s="83">
        <f t="shared" si="256"/>
        <v>0</v>
      </c>
      <c r="Q406" s="108"/>
      <c r="R406" s="80"/>
      <c r="S406" s="81">
        <f t="shared" si="257"/>
        <v>0</v>
      </c>
      <c r="T406" s="82"/>
      <c r="U406" s="83">
        <f t="shared" si="258"/>
        <v>0</v>
      </c>
      <c r="V406" s="83">
        <f t="shared" si="259"/>
        <v>0</v>
      </c>
      <c r="W406" s="109"/>
      <c r="X406" s="80"/>
      <c r="Y406" s="81">
        <f t="shared" si="260"/>
        <v>0</v>
      </c>
      <c r="Z406" s="82"/>
      <c r="AA406" s="83">
        <f t="shared" si="261"/>
        <v>0</v>
      </c>
      <c r="AB406" s="83">
        <f t="shared" si="262"/>
        <v>0</v>
      </c>
      <c r="AC406" s="109"/>
      <c r="AD406" s="85" t="e">
        <f t="shared" si="245"/>
        <v>#DIV/0!</v>
      </c>
      <c r="AE406" s="86"/>
      <c r="AF406" s="87"/>
      <c r="AG406" s="88"/>
      <c r="AH406" s="114"/>
      <c r="AI406" s="86"/>
      <c r="AJ406" s="87"/>
      <c r="AK406" s="88"/>
      <c r="AL406" s="114"/>
      <c r="AM406" s="86">
        <v>3991.5966386554624</v>
      </c>
      <c r="AN406" s="87">
        <f>+AM406*0.19</f>
        <v>758.40336134453787</v>
      </c>
      <c r="AO406" s="90">
        <f>+AN406+AM406</f>
        <v>4750</v>
      </c>
      <c r="AP406" s="91" t="s">
        <v>1130</v>
      </c>
      <c r="AQ406" s="113">
        <v>364.5</v>
      </c>
      <c r="AR406" s="111">
        <v>85.5</v>
      </c>
      <c r="AS406" s="112">
        <v>450</v>
      </c>
      <c r="AT406" s="91" t="s">
        <v>1131</v>
      </c>
      <c r="AU406" s="113">
        <v>109</v>
      </c>
      <c r="AV406" s="111">
        <v>25</v>
      </c>
      <c r="AW406" s="112">
        <v>134</v>
      </c>
      <c r="AX406" s="197" t="s">
        <v>1132</v>
      </c>
      <c r="AZ406" s="92"/>
      <c r="BB406" s="99"/>
      <c r="BC406" s="93"/>
      <c r="BD406" s="93"/>
      <c r="BE406" s="93"/>
      <c r="BF406" s="93"/>
      <c r="BG406" s="93"/>
      <c r="BH406" s="93">
        <f>+AM406</f>
        <v>3991.5966386554624</v>
      </c>
      <c r="BI406" s="93">
        <f t="shared" ref="BI406:BI415" si="264">+AQ406</f>
        <v>364.5</v>
      </c>
      <c r="BJ406" s="93">
        <f>+AU406</f>
        <v>109</v>
      </c>
      <c r="BK406" s="94">
        <f t="shared" si="246"/>
        <v>3</v>
      </c>
      <c r="BM406" s="95">
        <f t="shared" si="247"/>
        <v>1488.3655462184877</v>
      </c>
      <c r="BN406" s="96">
        <f t="shared" si="248"/>
        <v>3991.5966386554624</v>
      </c>
      <c r="BO406" s="248">
        <f t="shared" ref="BO406:BO412" si="265">(SUM(BB406:BJ406)-BN406)/(BK406-1)</f>
        <v>236.75000000000023</v>
      </c>
      <c r="BP406" s="183">
        <f t="shared" si="249"/>
        <v>541.28196818532956</v>
      </c>
      <c r="BQ406" s="184">
        <f t="shared" si="250"/>
        <v>2171.6225475683864</v>
      </c>
      <c r="BR406" s="232">
        <f t="shared" si="251"/>
        <v>1.4590653170424832</v>
      </c>
      <c r="BS406" s="184"/>
      <c r="BT406" s="97"/>
      <c r="BU406" s="171">
        <f t="shared" si="263"/>
        <v>236.75000000000023</v>
      </c>
      <c r="BV406" s="175">
        <f t="shared" si="252"/>
        <v>45</v>
      </c>
      <c r="BW406" s="176">
        <f t="shared" si="253"/>
        <v>281.75000000000023</v>
      </c>
    </row>
    <row r="407" spans="1:209" ht="84.95" customHeight="1" x14ac:dyDescent="0.3">
      <c r="A407" s="214">
        <v>564</v>
      </c>
      <c r="B407" s="104" t="s">
        <v>1133</v>
      </c>
      <c r="C407" s="217" t="s">
        <v>907</v>
      </c>
      <c r="D407" s="206"/>
      <c r="E407" s="74"/>
      <c r="F407" s="75"/>
      <c r="G407" s="74"/>
      <c r="H407" s="76"/>
      <c r="I407" s="105"/>
      <c r="J407" s="106"/>
      <c r="K407" s="107"/>
      <c r="L407" s="80"/>
      <c r="M407" s="81">
        <f t="shared" si="254"/>
        <v>0</v>
      </c>
      <c r="N407" s="82"/>
      <c r="O407" s="83">
        <f t="shared" si="255"/>
        <v>0</v>
      </c>
      <c r="P407" s="83">
        <f t="shared" si="256"/>
        <v>0</v>
      </c>
      <c r="Q407" s="108"/>
      <c r="R407" s="80"/>
      <c r="S407" s="81">
        <f t="shared" si="257"/>
        <v>0</v>
      </c>
      <c r="T407" s="82"/>
      <c r="U407" s="83">
        <f t="shared" si="258"/>
        <v>0</v>
      </c>
      <c r="V407" s="83">
        <f t="shared" si="259"/>
        <v>0</v>
      </c>
      <c r="W407" s="109"/>
      <c r="X407" s="80"/>
      <c r="Y407" s="81">
        <f t="shared" si="260"/>
        <v>0</v>
      </c>
      <c r="Z407" s="82"/>
      <c r="AA407" s="83">
        <f t="shared" si="261"/>
        <v>0</v>
      </c>
      <c r="AB407" s="83">
        <f t="shared" si="262"/>
        <v>0</v>
      </c>
      <c r="AC407" s="109"/>
      <c r="AD407" s="85" t="e">
        <f t="shared" si="245"/>
        <v>#DIV/0!</v>
      </c>
      <c r="AE407" s="86"/>
      <c r="AF407" s="87"/>
      <c r="AG407" s="88"/>
      <c r="AH407" s="114"/>
      <c r="AI407" s="86"/>
      <c r="AJ407" s="87"/>
      <c r="AK407" s="88"/>
      <c r="AL407" s="114"/>
      <c r="AM407" s="86">
        <v>9159.6638655462193</v>
      </c>
      <c r="AN407" s="87">
        <f>+AM407*0.19</f>
        <v>1740.3361344537816</v>
      </c>
      <c r="AO407" s="90">
        <f>+AN407+AM407</f>
        <v>10900</v>
      </c>
      <c r="AP407" s="91" t="s">
        <v>1134</v>
      </c>
      <c r="AQ407" s="113">
        <v>5589</v>
      </c>
      <c r="AR407" s="111">
        <v>1311</v>
      </c>
      <c r="AS407" s="112">
        <v>6900</v>
      </c>
      <c r="AT407" s="91" t="s">
        <v>1135</v>
      </c>
      <c r="AU407" s="86"/>
      <c r="AV407" s="87"/>
      <c r="AW407" s="90"/>
      <c r="AX407" s="197"/>
      <c r="AZ407" s="92"/>
      <c r="BB407" s="99"/>
      <c r="BC407" s="93"/>
      <c r="BD407" s="93"/>
      <c r="BE407" s="93"/>
      <c r="BF407" s="93"/>
      <c r="BG407" s="93"/>
      <c r="BH407" s="93">
        <f>+AM407</f>
        <v>9159.6638655462193</v>
      </c>
      <c r="BI407" s="93">
        <f t="shared" si="264"/>
        <v>5589</v>
      </c>
      <c r="BJ407" s="93"/>
      <c r="BK407" s="94">
        <f t="shared" si="246"/>
        <v>2</v>
      </c>
      <c r="BM407" s="95">
        <f t="shared" si="247"/>
        <v>7374.3319327731097</v>
      </c>
      <c r="BN407" s="96">
        <f t="shared" si="248"/>
        <v>9159.6638655462193</v>
      </c>
      <c r="BO407" s="248">
        <f t="shared" si="265"/>
        <v>5589</v>
      </c>
      <c r="BP407" s="183">
        <f t="shared" si="249"/>
        <v>7154.9536228083143</v>
      </c>
      <c r="BQ407" s="184">
        <f t="shared" si="250"/>
        <v>2524.8406326655013</v>
      </c>
      <c r="BR407" s="232">
        <f t="shared" si="251"/>
        <v>0.34238228705770202</v>
      </c>
      <c r="BS407" s="184"/>
      <c r="BT407" s="97"/>
      <c r="BU407" s="171">
        <f t="shared" si="263"/>
        <v>5589</v>
      </c>
      <c r="BV407" s="175">
        <f t="shared" si="252"/>
        <v>1062</v>
      </c>
      <c r="BW407" s="176">
        <f t="shared" si="253"/>
        <v>6651</v>
      </c>
    </row>
    <row r="408" spans="1:209" s="120" customFormat="1" ht="84.95" customHeight="1" x14ac:dyDescent="0.3">
      <c r="A408" s="214">
        <v>565</v>
      </c>
      <c r="B408" s="104" t="s">
        <v>1136</v>
      </c>
      <c r="C408" s="217" t="s">
        <v>907</v>
      </c>
      <c r="D408" s="206"/>
      <c r="E408" s="74"/>
      <c r="F408" s="75"/>
      <c r="G408" s="74"/>
      <c r="H408" s="76"/>
      <c r="I408" s="105"/>
      <c r="J408" s="106"/>
      <c r="K408" s="107"/>
      <c r="L408" s="80"/>
      <c r="M408" s="81">
        <f t="shared" si="254"/>
        <v>0</v>
      </c>
      <c r="N408" s="82"/>
      <c r="O408" s="83">
        <f t="shared" si="255"/>
        <v>0</v>
      </c>
      <c r="P408" s="83">
        <f t="shared" si="256"/>
        <v>0</v>
      </c>
      <c r="Q408" s="108"/>
      <c r="R408" s="80"/>
      <c r="S408" s="81">
        <f t="shared" si="257"/>
        <v>0</v>
      </c>
      <c r="T408" s="82"/>
      <c r="U408" s="83">
        <f t="shared" si="258"/>
        <v>0</v>
      </c>
      <c r="V408" s="83">
        <f t="shared" si="259"/>
        <v>0</v>
      </c>
      <c r="W408" s="109"/>
      <c r="X408" s="80"/>
      <c r="Y408" s="81">
        <f t="shared" si="260"/>
        <v>0</v>
      </c>
      <c r="Z408" s="82"/>
      <c r="AA408" s="83">
        <f t="shared" si="261"/>
        <v>0</v>
      </c>
      <c r="AB408" s="83">
        <f t="shared" si="262"/>
        <v>0</v>
      </c>
      <c r="AC408" s="109"/>
      <c r="AD408" s="85" t="e">
        <f t="shared" si="245"/>
        <v>#DIV/0!</v>
      </c>
      <c r="AE408" s="86"/>
      <c r="AF408" s="87"/>
      <c r="AG408" s="88"/>
      <c r="AH408" s="114"/>
      <c r="AI408" s="86"/>
      <c r="AJ408" s="87"/>
      <c r="AK408" s="88"/>
      <c r="AL408" s="114"/>
      <c r="AM408" s="86"/>
      <c r="AN408" s="87"/>
      <c r="AO408" s="90"/>
      <c r="AP408" s="91"/>
      <c r="AQ408" s="113">
        <v>1773.9</v>
      </c>
      <c r="AR408" s="111">
        <v>416.1</v>
      </c>
      <c r="AS408" s="112">
        <v>2190</v>
      </c>
      <c r="AT408" s="91" t="s">
        <v>1137</v>
      </c>
      <c r="AU408" s="113">
        <v>1185</v>
      </c>
      <c r="AV408" s="111">
        <v>278</v>
      </c>
      <c r="AW408" s="112">
        <v>1463</v>
      </c>
      <c r="AX408" s="197" t="s">
        <v>1138</v>
      </c>
      <c r="AY408" s="38"/>
      <c r="AZ408" s="92"/>
      <c r="BA408" s="29"/>
      <c r="BB408" s="99"/>
      <c r="BC408" s="93"/>
      <c r="BD408" s="93"/>
      <c r="BE408" s="93"/>
      <c r="BF408" s="93"/>
      <c r="BG408" s="93"/>
      <c r="BH408" s="93"/>
      <c r="BI408" s="93">
        <f t="shared" si="264"/>
        <v>1773.9</v>
      </c>
      <c r="BJ408" s="93">
        <f>+AU408</f>
        <v>1185</v>
      </c>
      <c r="BK408" s="94">
        <f t="shared" si="246"/>
        <v>2</v>
      </c>
      <c r="BL408" s="35"/>
      <c r="BM408" s="95">
        <f t="shared" si="247"/>
        <v>1479.45</v>
      </c>
      <c r="BN408" s="96">
        <f t="shared" si="248"/>
        <v>1773.9</v>
      </c>
      <c r="BO408" s="248">
        <f t="shared" si="265"/>
        <v>1185</v>
      </c>
      <c r="BP408" s="183">
        <f t="shared" si="249"/>
        <v>1449.8522338500568</v>
      </c>
      <c r="BQ408" s="184">
        <f t="shared" si="250"/>
        <v>416.41518344075837</v>
      </c>
      <c r="BR408" s="232">
        <f t="shared" si="251"/>
        <v>0.28146620936209965</v>
      </c>
      <c r="BS408" s="184"/>
      <c r="BT408" s="97"/>
      <c r="BU408" s="171">
        <f t="shared" si="263"/>
        <v>1185</v>
      </c>
      <c r="BV408" s="175">
        <f t="shared" si="252"/>
        <v>225</v>
      </c>
      <c r="BW408" s="176">
        <f t="shared" si="253"/>
        <v>1410</v>
      </c>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119"/>
      <c r="ES408" s="119"/>
      <c r="ET408" s="119"/>
      <c r="EU408" s="119"/>
      <c r="EV408" s="119"/>
      <c r="EW408" s="119"/>
      <c r="EX408" s="119"/>
      <c r="EY408" s="119"/>
      <c r="EZ408" s="119"/>
      <c r="FA408" s="119"/>
      <c r="FB408" s="119"/>
      <c r="FC408" s="119"/>
      <c r="FD408" s="119"/>
      <c r="FE408" s="119"/>
      <c r="FF408" s="119"/>
      <c r="FG408" s="119"/>
      <c r="FH408" s="119"/>
      <c r="FI408" s="119"/>
      <c r="FJ408" s="119"/>
      <c r="FK408" s="119"/>
      <c r="FL408" s="119"/>
      <c r="FM408" s="119"/>
      <c r="FN408" s="119"/>
      <c r="FO408" s="119"/>
      <c r="FP408" s="119"/>
      <c r="FQ408" s="119"/>
      <c r="FR408" s="119"/>
      <c r="FS408" s="119"/>
      <c r="FT408" s="119"/>
      <c r="FU408" s="119"/>
      <c r="FV408" s="119"/>
      <c r="FW408" s="119"/>
      <c r="FX408" s="119"/>
      <c r="FY408" s="119"/>
      <c r="FZ408" s="119"/>
      <c r="GA408" s="119"/>
      <c r="GB408" s="119"/>
      <c r="GC408" s="119"/>
      <c r="GD408" s="119"/>
      <c r="GE408" s="119"/>
      <c r="GF408" s="119"/>
      <c r="GG408" s="119"/>
      <c r="GH408" s="119"/>
      <c r="GI408" s="119"/>
      <c r="GJ408" s="119"/>
      <c r="GK408" s="119"/>
      <c r="GL408" s="119"/>
      <c r="GM408" s="119"/>
      <c r="GN408" s="119"/>
      <c r="GO408" s="119"/>
      <c r="GP408" s="119"/>
      <c r="GQ408" s="119"/>
      <c r="GR408" s="119"/>
      <c r="GS408" s="119"/>
      <c r="GT408" s="119"/>
      <c r="GU408" s="119"/>
      <c r="GV408" s="119"/>
      <c r="GW408" s="119"/>
      <c r="GX408" s="119"/>
      <c r="GY408" s="119"/>
      <c r="GZ408" s="119"/>
      <c r="HA408" s="119"/>
    </row>
    <row r="409" spans="1:209" ht="84.95" customHeight="1" x14ac:dyDescent="0.3">
      <c r="A409" s="214">
        <v>566</v>
      </c>
      <c r="B409" s="104" t="s">
        <v>1139</v>
      </c>
      <c r="C409" s="217" t="s">
        <v>907</v>
      </c>
      <c r="D409" s="206"/>
      <c r="E409" s="74"/>
      <c r="F409" s="75"/>
      <c r="G409" s="74"/>
      <c r="H409" s="76"/>
      <c r="I409" s="105"/>
      <c r="J409" s="106"/>
      <c r="K409" s="107"/>
      <c r="L409" s="80"/>
      <c r="M409" s="81">
        <f t="shared" si="254"/>
        <v>0</v>
      </c>
      <c r="N409" s="82"/>
      <c r="O409" s="83">
        <f t="shared" si="255"/>
        <v>0</v>
      </c>
      <c r="P409" s="83">
        <f t="shared" si="256"/>
        <v>0</v>
      </c>
      <c r="Q409" s="108"/>
      <c r="R409" s="80"/>
      <c r="S409" s="81">
        <f t="shared" si="257"/>
        <v>0</v>
      </c>
      <c r="T409" s="82"/>
      <c r="U409" s="83">
        <f t="shared" si="258"/>
        <v>0</v>
      </c>
      <c r="V409" s="83">
        <f t="shared" si="259"/>
        <v>0</v>
      </c>
      <c r="W409" s="109"/>
      <c r="X409" s="80"/>
      <c r="Y409" s="81">
        <f t="shared" si="260"/>
        <v>0</v>
      </c>
      <c r="Z409" s="82"/>
      <c r="AA409" s="83">
        <f t="shared" si="261"/>
        <v>0</v>
      </c>
      <c r="AB409" s="83">
        <f t="shared" si="262"/>
        <v>0</v>
      </c>
      <c r="AC409" s="109"/>
      <c r="AD409" s="85" t="e">
        <f t="shared" si="245"/>
        <v>#DIV/0!</v>
      </c>
      <c r="AE409" s="86"/>
      <c r="AF409" s="87"/>
      <c r="AG409" s="88"/>
      <c r="AH409" s="114"/>
      <c r="AI409" s="86"/>
      <c r="AJ409" s="87"/>
      <c r="AK409" s="88"/>
      <c r="AL409" s="114"/>
      <c r="AM409" s="86">
        <v>5798.3193277310929</v>
      </c>
      <c r="AN409" s="87">
        <f>+AM409*0.19</f>
        <v>1101.6806722689078</v>
      </c>
      <c r="AO409" s="90">
        <f>+AN409+AM409</f>
        <v>6900.0000000000009</v>
      </c>
      <c r="AP409" s="91" t="s">
        <v>1140</v>
      </c>
      <c r="AQ409" s="113">
        <v>5589</v>
      </c>
      <c r="AR409" s="111">
        <v>1311</v>
      </c>
      <c r="AS409" s="112">
        <v>6900</v>
      </c>
      <c r="AT409" s="91" t="s">
        <v>1141</v>
      </c>
      <c r="AU409" s="86"/>
      <c r="AV409" s="87"/>
      <c r="AW409" s="90"/>
      <c r="AX409" s="197"/>
      <c r="AZ409" s="92"/>
      <c r="BB409" s="99"/>
      <c r="BC409" s="93"/>
      <c r="BD409" s="93"/>
      <c r="BE409" s="93"/>
      <c r="BF409" s="93"/>
      <c r="BG409" s="93"/>
      <c r="BH409" s="93">
        <f>+AM409</f>
        <v>5798.3193277310929</v>
      </c>
      <c r="BI409" s="93">
        <f t="shared" si="264"/>
        <v>5589</v>
      </c>
      <c r="BJ409" s="93"/>
      <c r="BK409" s="94">
        <f t="shared" si="246"/>
        <v>2</v>
      </c>
      <c r="BM409" s="95">
        <f t="shared" si="247"/>
        <v>5693.6596638655465</v>
      </c>
      <c r="BN409" s="96">
        <f t="shared" si="248"/>
        <v>5798.3193277310929</v>
      </c>
      <c r="BO409" s="248">
        <f t="shared" si="265"/>
        <v>5589</v>
      </c>
      <c r="BP409" s="183">
        <f t="shared" si="249"/>
        <v>5692.6976665451921</v>
      </c>
      <c r="BQ409" s="184">
        <f t="shared" si="250"/>
        <v>148.01111607206516</v>
      </c>
      <c r="BR409" s="232">
        <f t="shared" si="251"/>
        <v>2.5995778604648329E-2</v>
      </c>
      <c r="BS409" s="184"/>
      <c r="BT409" s="97"/>
      <c r="BU409" s="171">
        <f t="shared" si="263"/>
        <v>5589</v>
      </c>
      <c r="BV409" s="175">
        <f t="shared" si="252"/>
        <v>1062</v>
      </c>
      <c r="BW409" s="176">
        <f t="shared" si="253"/>
        <v>6651</v>
      </c>
    </row>
    <row r="410" spans="1:209" s="120" customFormat="1" ht="84.95" customHeight="1" x14ac:dyDescent="0.3">
      <c r="A410" s="214">
        <v>567</v>
      </c>
      <c r="B410" s="104" t="s">
        <v>1142</v>
      </c>
      <c r="C410" s="217" t="s">
        <v>907</v>
      </c>
      <c r="D410" s="206"/>
      <c r="E410" s="74"/>
      <c r="F410" s="75"/>
      <c r="G410" s="74"/>
      <c r="H410" s="76"/>
      <c r="I410" s="105"/>
      <c r="J410" s="106"/>
      <c r="K410" s="107"/>
      <c r="L410" s="80"/>
      <c r="M410" s="81">
        <f t="shared" si="254"/>
        <v>0</v>
      </c>
      <c r="N410" s="82"/>
      <c r="O410" s="83">
        <f t="shared" si="255"/>
        <v>0</v>
      </c>
      <c r="P410" s="83">
        <f t="shared" si="256"/>
        <v>0</v>
      </c>
      <c r="Q410" s="108"/>
      <c r="R410" s="80"/>
      <c r="S410" s="81">
        <f t="shared" si="257"/>
        <v>0</v>
      </c>
      <c r="T410" s="82"/>
      <c r="U410" s="83">
        <f t="shared" si="258"/>
        <v>0</v>
      </c>
      <c r="V410" s="83">
        <f t="shared" si="259"/>
        <v>0</v>
      </c>
      <c r="W410" s="109"/>
      <c r="X410" s="80"/>
      <c r="Y410" s="81">
        <f t="shared" si="260"/>
        <v>0</v>
      </c>
      <c r="Z410" s="82"/>
      <c r="AA410" s="83">
        <f t="shared" si="261"/>
        <v>0</v>
      </c>
      <c r="AB410" s="83">
        <f t="shared" si="262"/>
        <v>0</v>
      </c>
      <c r="AC410" s="109"/>
      <c r="AD410" s="85" t="e">
        <f t="shared" si="245"/>
        <v>#DIV/0!</v>
      </c>
      <c r="AE410" s="86"/>
      <c r="AF410" s="87"/>
      <c r="AG410" s="88"/>
      <c r="AH410" s="114"/>
      <c r="AI410" s="86"/>
      <c r="AJ410" s="87"/>
      <c r="AK410" s="88"/>
      <c r="AL410" s="114"/>
      <c r="AM410" s="86">
        <v>3865.546218487395</v>
      </c>
      <c r="AN410" s="87">
        <f>+AM410*0.19</f>
        <v>734.45378151260502</v>
      </c>
      <c r="AO410" s="90">
        <f>+AN410+AM410</f>
        <v>4600</v>
      </c>
      <c r="AP410" s="91" t="s">
        <v>1143</v>
      </c>
      <c r="AQ410" s="113">
        <v>4446.8999999999996</v>
      </c>
      <c r="AR410" s="111">
        <v>1043.0999999999999</v>
      </c>
      <c r="AS410" s="112">
        <v>5490</v>
      </c>
      <c r="AT410" s="91" t="s">
        <v>1144</v>
      </c>
      <c r="AU410" s="113">
        <v>4860</v>
      </c>
      <c r="AV410" s="111">
        <v>1140</v>
      </c>
      <c r="AW410" s="112">
        <v>6000</v>
      </c>
      <c r="AX410" s="197" t="s">
        <v>1145</v>
      </c>
      <c r="AY410" s="38"/>
      <c r="AZ410" s="92"/>
      <c r="BA410" s="29"/>
      <c r="BB410" s="99"/>
      <c r="BC410" s="93"/>
      <c r="BD410" s="93"/>
      <c r="BE410" s="93"/>
      <c r="BF410" s="93"/>
      <c r="BG410" s="93"/>
      <c r="BH410" s="93">
        <f>+AM410</f>
        <v>3865.546218487395</v>
      </c>
      <c r="BI410" s="93">
        <f t="shared" si="264"/>
        <v>4446.8999999999996</v>
      </c>
      <c r="BJ410" s="93">
        <f>+AU410</f>
        <v>4860</v>
      </c>
      <c r="BK410" s="94">
        <f t="shared" si="246"/>
        <v>3</v>
      </c>
      <c r="BL410" s="35"/>
      <c r="BM410" s="95">
        <f t="shared" si="247"/>
        <v>4390.8154061624655</v>
      </c>
      <c r="BN410" s="96">
        <f t="shared" si="248"/>
        <v>4860</v>
      </c>
      <c r="BO410" s="248">
        <f t="shared" si="265"/>
        <v>4156.2231092436978</v>
      </c>
      <c r="BP410" s="183">
        <f t="shared" si="249"/>
        <v>4371.5438020277797</v>
      </c>
      <c r="BQ410" s="184">
        <f t="shared" si="250"/>
        <v>499.59352692025635</v>
      </c>
      <c r="BR410" s="232">
        <f t="shared" si="251"/>
        <v>0.11378149175186957</v>
      </c>
      <c r="BS410" s="184"/>
      <c r="BT410" s="97"/>
      <c r="BU410" s="171">
        <f t="shared" si="263"/>
        <v>4156.2231092436978</v>
      </c>
      <c r="BV410" s="175">
        <f t="shared" si="252"/>
        <v>790</v>
      </c>
      <c r="BW410" s="176">
        <f t="shared" si="253"/>
        <v>4946.2231092436978</v>
      </c>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119"/>
      <c r="ES410" s="119"/>
      <c r="ET410" s="119"/>
      <c r="EU410" s="119"/>
      <c r="EV410" s="119"/>
      <c r="EW410" s="119"/>
      <c r="EX410" s="119"/>
      <c r="EY410" s="119"/>
      <c r="EZ410" s="119"/>
      <c r="FA410" s="119"/>
      <c r="FB410" s="119"/>
      <c r="FC410" s="119"/>
      <c r="FD410" s="119"/>
      <c r="FE410" s="119"/>
      <c r="FF410" s="119"/>
      <c r="FG410" s="119"/>
      <c r="FH410" s="119"/>
      <c r="FI410" s="119"/>
      <c r="FJ410" s="119"/>
      <c r="FK410" s="119"/>
      <c r="FL410" s="119"/>
      <c r="FM410" s="119"/>
      <c r="FN410" s="119"/>
      <c r="FO410" s="119"/>
      <c r="FP410" s="119"/>
      <c r="FQ410" s="119"/>
      <c r="FR410" s="119"/>
      <c r="FS410" s="119"/>
      <c r="FT410" s="119"/>
      <c r="FU410" s="119"/>
      <c r="FV410" s="119"/>
      <c r="FW410" s="119"/>
      <c r="FX410" s="119"/>
      <c r="FY410" s="119"/>
      <c r="FZ410" s="119"/>
      <c r="GA410" s="119"/>
      <c r="GB410" s="119"/>
      <c r="GC410" s="119"/>
      <c r="GD410" s="119"/>
      <c r="GE410" s="119"/>
      <c r="GF410" s="119"/>
      <c r="GG410" s="119"/>
      <c r="GH410" s="119"/>
      <c r="GI410" s="119"/>
      <c r="GJ410" s="119"/>
      <c r="GK410" s="119"/>
      <c r="GL410" s="119"/>
      <c r="GM410" s="119"/>
      <c r="GN410" s="119"/>
      <c r="GO410" s="119"/>
      <c r="GP410" s="119"/>
      <c r="GQ410" s="119"/>
      <c r="GR410" s="119"/>
      <c r="GS410" s="119"/>
      <c r="GT410" s="119"/>
      <c r="GU410" s="119"/>
      <c r="GV410" s="119"/>
      <c r="GW410" s="119"/>
      <c r="GX410" s="119"/>
      <c r="GY410" s="119"/>
      <c r="GZ410" s="119"/>
      <c r="HA410" s="119"/>
    </row>
    <row r="411" spans="1:209" s="120" customFormat="1" ht="84.95" customHeight="1" x14ac:dyDescent="0.3">
      <c r="A411" s="214">
        <v>568</v>
      </c>
      <c r="B411" s="104" t="s">
        <v>1146</v>
      </c>
      <c r="C411" s="217" t="s">
        <v>907</v>
      </c>
      <c r="D411" s="206"/>
      <c r="E411" s="74"/>
      <c r="F411" s="75"/>
      <c r="G411" s="74"/>
      <c r="H411" s="76"/>
      <c r="I411" s="105"/>
      <c r="J411" s="106"/>
      <c r="K411" s="107"/>
      <c r="L411" s="80"/>
      <c r="M411" s="81">
        <f t="shared" si="254"/>
        <v>0</v>
      </c>
      <c r="N411" s="82"/>
      <c r="O411" s="83">
        <f t="shared" si="255"/>
        <v>0</v>
      </c>
      <c r="P411" s="83">
        <f t="shared" si="256"/>
        <v>0</v>
      </c>
      <c r="Q411" s="108"/>
      <c r="R411" s="80"/>
      <c r="S411" s="81">
        <f t="shared" si="257"/>
        <v>0</v>
      </c>
      <c r="T411" s="82"/>
      <c r="U411" s="83">
        <f t="shared" si="258"/>
        <v>0</v>
      </c>
      <c r="V411" s="83">
        <f t="shared" si="259"/>
        <v>0</v>
      </c>
      <c r="W411" s="109"/>
      <c r="X411" s="80"/>
      <c r="Y411" s="81">
        <f t="shared" si="260"/>
        <v>0</v>
      </c>
      <c r="Z411" s="82"/>
      <c r="AA411" s="83">
        <f t="shared" si="261"/>
        <v>0</v>
      </c>
      <c r="AB411" s="83">
        <f t="shared" si="262"/>
        <v>0</v>
      </c>
      <c r="AC411" s="109"/>
      <c r="AD411" s="85" t="e">
        <f t="shared" si="245"/>
        <v>#DIV/0!</v>
      </c>
      <c r="AE411" s="86"/>
      <c r="AF411" s="87"/>
      <c r="AG411" s="88"/>
      <c r="AH411" s="114"/>
      <c r="AI411" s="86"/>
      <c r="AJ411" s="87"/>
      <c r="AK411" s="88"/>
      <c r="AL411" s="114"/>
      <c r="AM411" s="86">
        <v>3277.3109243697481</v>
      </c>
      <c r="AN411" s="87">
        <f>+AM411*0.19</f>
        <v>622.6890756302522</v>
      </c>
      <c r="AO411" s="90">
        <f>+AN411+AM411</f>
        <v>3900.0000000000005</v>
      </c>
      <c r="AP411" s="91" t="s">
        <v>1147</v>
      </c>
      <c r="AQ411" s="113">
        <v>8415.9</v>
      </c>
      <c r="AR411" s="111">
        <v>1974.1000000000001</v>
      </c>
      <c r="AS411" s="112">
        <v>10390</v>
      </c>
      <c r="AT411" s="91" t="s">
        <v>1148</v>
      </c>
      <c r="AU411" s="86"/>
      <c r="AV411" s="87"/>
      <c r="AW411" s="90"/>
      <c r="AX411" s="197"/>
      <c r="AY411" s="38"/>
      <c r="AZ411" s="92"/>
      <c r="BA411" s="29"/>
      <c r="BB411" s="99"/>
      <c r="BC411" s="93"/>
      <c r="BD411" s="93"/>
      <c r="BE411" s="93"/>
      <c r="BF411" s="93"/>
      <c r="BG411" s="93"/>
      <c r="BH411" s="93">
        <f>+AM411</f>
        <v>3277.3109243697481</v>
      </c>
      <c r="BI411" s="93">
        <f t="shared" si="264"/>
        <v>8415.9</v>
      </c>
      <c r="BJ411" s="93"/>
      <c r="BK411" s="94">
        <f t="shared" si="246"/>
        <v>2</v>
      </c>
      <c r="BL411" s="35"/>
      <c r="BM411" s="95">
        <f t="shared" si="247"/>
        <v>5846.6054621848743</v>
      </c>
      <c r="BN411" s="96">
        <f t="shared" si="248"/>
        <v>8415.9</v>
      </c>
      <c r="BO411" s="248">
        <f t="shared" si="265"/>
        <v>3277.310924369749</v>
      </c>
      <c r="BP411" s="183">
        <f t="shared" si="249"/>
        <v>5251.811212182266</v>
      </c>
      <c r="BQ411" s="184">
        <f t="shared" si="250"/>
        <v>3633.5311811092611</v>
      </c>
      <c r="BR411" s="232">
        <f t="shared" si="251"/>
        <v>0.62147706128119884</v>
      </c>
      <c r="BS411" s="184"/>
      <c r="BT411" s="97"/>
      <c r="BU411" s="171">
        <f t="shared" si="263"/>
        <v>3277.310924369749</v>
      </c>
      <c r="BV411" s="175">
        <f t="shared" si="252"/>
        <v>623</v>
      </c>
      <c r="BW411" s="176">
        <f t="shared" si="253"/>
        <v>3900.310924369749</v>
      </c>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119"/>
      <c r="ES411" s="119"/>
      <c r="ET411" s="119"/>
      <c r="EU411" s="119"/>
      <c r="EV411" s="119"/>
      <c r="EW411" s="119"/>
      <c r="EX411" s="119"/>
      <c r="EY411" s="119"/>
      <c r="EZ411" s="119"/>
      <c r="FA411" s="119"/>
      <c r="FB411" s="119"/>
      <c r="FC411" s="119"/>
      <c r="FD411" s="119"/>
      <c r="FE411" s="119"/>
      <c r="FF411" s="119"/>
      <c r="FG411" s="119"/>
      <c r="FH411" s="119"/>
      <c r="FI411" s="119"/>
      <c r="FJ411" s="119"/>
      <c r="FK411" s="119"/>
      <c r="FL411" s="119"/>
      <c r="FM411" s="119"/>
      <c r="FN411" s="119"/>
      <c r="FO411" s="119"/>
      <c r="FP411" s="119"/>
      <c r="FQ411" s="119"/>
      <c r="FR411" s="119"/>
      <c r="FS411" s="119"/>
      <c r="FT411" s="119"/>
      <c r="FU411" s="119"/>
      <c r="FV411" s="119"/>
      <c r="FW411" s="119"/>
      <c r="FX411" s="119"/>
      <c r="FY411" s="119"/>
      <c r="FZ411" s="119"/>
      <c r="GA411" s="119"/>
      <c r="GB411" s="119"/>
      <c r="GC411" s="119"/>
      <c r="GD411" s="119"/>
      <c r="GE411" s="119"/>
      <c r="GF411" s="119"/>
      <c r="GG411" s="119"/>
      <c r="GH411" s="119"/>
      <c r="GI411" s="119"/>
      <c r="GJ411" s="119"/>
      <c r="GK411" s="119"/>
      <c r="GL411" s="119"/>
      <c r="GM411" s="119"/>
      <c r="GN411" s="119"/>
      <c r="GO411" s="119"/>
      <c r="GP411" s="119"/>
      <c r="GQ411" s="119"/>
      <c r="GR411" s="119"/>
      <c r="GS411" s="119"/>
      <c r="GT411" s="119"/>
      <c r="GU411" s="119"/>
      <c r="GV411" s="119"/>
      <c r="GW411" s="119"/>
      <c r="GX411" s="119"/>
      <c r="GY411" s="119"/>
      <c r="GZ411" s="119"/>
      <c r="HA411" s="119"/>
    </row>
    <row r="412" spans="1:209" s="120" customFormat="1" ht="84.95" customHeight="1" x14ac:dyDescent="0.3">
      <c r="A412" s="214">
        <v>569</v>
      </c>
      <c r="B412" s="104" t="s">
        <v>1149</v>
      </c>
      <c r="C412" s="217" t="s">
        <v>907</v>
      </c>
      <c r="D412" s="206"/>
      <c r="E412" s="74"/>
      <c r="F412" s="75"/>
      <c r="G412" s="74"/>
      <c r="H412" s="76"/>
      <c r="I412" s="105"/>
      <c r="J412" s="106"/>
      <c r="K412" s="107"/>
      <c r="L412" s="80"/>
      <c r="M412" s="81">
        <f t="shared" si="254"/>
        <v>0</v>
      </c>
      <c r="N412" s="82"/>
      <c r="O412" s="83">
        <f t="shared" si="255"/>
        <v>0</v>
      </c>
      <c r="P412" s="83">
        <f t="shared" si="256"/>
        <v>0</v>
      </c>
      <c r="Q412" s="108"/>
      <c r="R412" s="80"/>
      <c r="S412" s="81">
        <f t="shared" si="257"/>
        <v>0</v>
      </c>
      <c r="T412" s="82"/>
      <c r="U412" s="83">
        <f t="shared" si="258"/>
        <v>0</v>
      </c>
      <c r="V412" s="83">
        <f t="shared" si="259"/>
        <v>0</v>
      </c>
      <c r="W412" s="109"/>
      <c r="X412" s="80"/>
      <c r="Y412" s="81">
        <f t="shared" si="260"/>
        <v>0</v>
      </c>
      <c r="Z412" s="82"/>
      <c r="AA412" s="83">
        <f t="shared" si="261"/>
        <v>0</v>
      </c>
      <c r="AB412" s="83">
        <f t="shared" si="262"/>
        <v>0</v>
      </c>
      <c r="AC412" s="109"/>
      <c r="AD412" s="85" t="e">
        <f t="shared" si="245"/>
        <v>#DIV/0!</v>
      </c>
      <c r="AE412" s="86"/>
      <c r="AF412" s="87"/>
      <c r="AG412" s="88"/>
      <c r="AH412" s="114"/>
      <c r="AI412" s="86"/>
      <c r="AJ412" s="87"/>
      <c r="AK412" s="88"/>
      <c r="AL412" s="114"/>
      <c r="AM412" s="86">
        <v>136050.42016806724</v>
      </c>
      <c r="AN412" s="87">
        <f>+AM412*0.19</f>
        <v>25849.579831932777</v>
      </c>
      <c r="AO412" s="90">
        <f>+AN412+AM412</f>
        <v>161900.00000000003</v>
      </c>
      <c r="AP412" s="91" t="s">
        <v>1150</v>
      </c>
      <c r="AQ412" s="113">
        <v>48591.9</v>
      </c>
      <c r="AR412" s="111">
        <v>11398.1</v>
      </c>
      <c r="AS412" s="112">
        <v>59990</v>
      </c>
      <c r="AT412" s="91" t="s">
        <v>1151</v>
      </c>
      <c r="AU412" s="86"/>
      <c r="AV412" s="87"/>
      <c r="AW412" s="90"/>
      <c r="AX412" s="197"/>
      <c r="AY412" s="38"/>
      <c r="AZ412" s="92"/>
      <c r="BA412" s="29"/>
      <c r="BB412" s="99"/>
      <c r="BC412" s="93"/>
      <c r="BD412" s="93"/>
      <c r="BE412" s="93"/>
      <c r="BF412" s="93"/>
      <c r="BG412" s="93"/>
      <c r="BH412" s="93">
        <f>+AM412</f>
        <v>136050.42016806724</v>
      </c>
      <c r="BI412" s="93">
        <f t="shared" si="264"/>
        <v>48591.9</v>
      </c>
      <c r="BJ412" s="93"/>
      <c r="BK412" s="94">
        <f t="shared" si="246"/>
        <v>2</v>
      </c>
      <c r="BL412" s="35"/>
      <c r="BM412" s="95">
        <f t="shared" si="247"/>
        <v>92321.160084033618</v>
      </c>
      <c r="BN412" s="96">
        <f t="shared" si="248"/>
        <v>136050.42016806724</v>
      </c>
      <c r="BO412" s="248">
        <f t="shared" si="265"/>
        <v>48591.899999999994</v>
      </c>
      <c r="BP412" s="183">
        <f t="shared" si="249"/>
        <v>81307.738941411386</v>
      </c>
      <c r="BQ412" s="184">
        <f t="shared" si="250"/>
        <v>61842.512683380788</v>
      </c>
      <c r="BR412" s="232">
        <f t="shared" si="251"/>
        <v>0.66986282047463219</v>
      </c>
      <c r="BS412" s="184"/>
      <c r="BT412" s="97"/>
      <c r="BU412" s="171">
        <f t="shared" si="263"/>
        <v>48591.899999999994</v>
      </c>
      <c r="BV412" s="175">
        <f t="shared" si="252"/>
        <v>9232</v>
      </c>
      <c r="BW412" s="176">
        <f t="shared" si="253"/>
        <v>57823.899999999994</v>
      </c>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119"/>
      <c r="ES412" s="119"/>
      <c r="ET412" s="119"/>
      <c r="EU412" s="119"/>
      <c r="EV412" s="119"/>
      <c r="EW412" s="119"/>
      <c r="EX412" s="119"/>
      <c r="EY412" s="119"/>
      <c r="EZ412" s="119"/>
      <c r="FA412" s="119"/>
      <c r="FB412" s="119"/>
      <c r="FC412" s="119"/>
      <c r="FD412" s="119"/>
      <c r="FE412" s="119"/>
      <c r="FF412" s="119"/>
      <c r="FG412" s="119"/>
      <c r="FH412" s="119"/>
      <c r="FI412" s="119"/>
      <c r="FJ412" s="119"/>
      <c r="FK412" s="119"/>
      <c r="FL412" s="119"/>
      <c r="FM412" s="119"/>
      <c r="FN412" s="119"/>
      <c r="FO412" s="119"/>
      <c r="FP412" s="119"/>
      <c r="FQ412" s="119"/>
      <c r="FR412" s="119"/>
      <c r="FS412" s="119"/>
      <c r="FT412" s="119"/>
      <c r="FU412" s="119"/>
      <c r="FV412" s="119"/>
      <c r="FW412" s="119"/>
      <c r="FX412" s="119"/>
      <c r="FY412" s="119"/>
      <c r="FZ412" s="119"/>
      <c r="GA412" s="119"/>
      <c r="GB412" s="119"/>
      <c r="GC412" s="119"/>
      <c r="GD412" s="119"/>
      <c r="GE412" s="119"/>
      <c r="GF412" s="119"/>
      <c r="GG412" s="119"/>
      <c r="GH412" s="119"/>
      <c r="GI412" s="119"/>
      <c r="GJ412" s="119"/>
      <c r="GK412" s="119"/>
      <c r="GL412" s="119"/>
      <c r="GM412" s="119"/>
      <c r="GN412" s="119"/>
      <c r="GO412" s="119"/>
      <c r="GP412" s="119"/>
      <c r="GQ412" s="119"/>
      <c r="GR412" s="119"/>
      <c r="GS412" s="119"/>
      <c r="GT412" s="119"/>
      <c r="GU412" s="119"/>
      <c r="GV412" s="119"/>
      <c r="GW412" s="119"/>
      <c r="GX412" s="119"/>
      <c r="GY412" s="119"/>
      <c r="GZ412" s="119"/>
      <c r="HA412" s="119"/>
    </row>
    <row r="413" spans="1:209" ht="84.95" customHeight="1" x14ac:dyDescent="0.3">
      <c r="A413" s="214">
        <v>570</v>
      </c>
      <c r="B413" s="104" t="s">
        <v>1152</v>
      </c>
      <c r="C413" s="217" t="s">
        <v>907</v>
      </c>
      <c r="D413" s="206"/>
      <c r="E413" s="74"/>
      <c r="F413" s="75"/>
      <c r="G413" s="74"/>
      <c r="H413" s="76"/>
      <c r="I413" s="105"/>
      <c r="J413" s="106"/>
      <c r="K413" s="107"/>
      <c r="L413" s="80"/>
      <c r="M413" s="81">
        <f t="shared" si="254"/>
        <v>0</v>
      </c>
      <c r="N413" s="82"/>
      <c r="O413" s="83">
        <f t="shared" si="255"/>
        <v>0</v>
      </c>
      <c r="P413" s="83">
        <f t="shared" si="256"/>
        <v>0</v>
      </c>
      <c r="Q413" s="108"/>
      <c r="R413" s="80"/>
      <c r="S413" s="81">
        <f t="shared" si="257"/>
        <v>0</v>
      </c>
      <c r="T413" s="82"/>
      <c r="U413" s="83">
        <f t="shared" si="258"/>
        <v>0</v>
      </c>
      <c r="V413" s="83">
        <f t="shared" si="259"/>
        <v>0</v>
      </c>
      <c r="W413" s="109"/>
      <c r="X413" s="80"/>
      <c r="Y413" s="81">
        <f t="shared" si="260"/>
        <v>0</v>
      </c>
      <c r="Z413" s="82"/>
      <c r="AA413" s="83">
        <f t="shared" si="261"/>
        <v>0</v>
      </c>
      <c r="AB413" s="83">
        <f t="shared" si="262"/>
        <v>0</v>
      </c>
      <c r="AC413" s="109"/>
      <c r="AD413" s="85" t="e">
        <f t="shared" si="245"/>
        <v>#DIV/0!</v>
      </c>
      <c r="AE413" s="86"/>
      <c r="AF413" s="87"/>
      <c r="AG413" s="88"/>
      <c r="AH413" s="114"/>
      <c r="AI413" s="86"/>
      <c r="AJ413" s="87"/>
      <c r="AK413" s="88"/>
      <c r="AL413" s="114"/>
      <c r="AM413" s="86"/>
      <c r="AN413" s="87"/>
      <c r="AO413" s="90"/>
      <c r="AP413" s="91"/>
      <c r="AQ413" s="113">
        <v>7857</v>
      </c>
      <c r="AR413" s="111">
        <v>1843</v>
      </c>
      <c r="AS413" s="112">
        <v>9700</v>
      </c>
      <c r="AT413" s="91" t="s">
        <v>1153</v>
      </c>
      <c r="AU413" s="86"/>
      <c r="AV413" s="87"/>
      <c r="AW413" s="90"/>
      <c r="AX413" s="197"/>
      <c r="AZ413" s="92"/>
      <c r="BB413" s="99"/>
      <c r="BC413" s="93"/>
      <c r="BD413" s="93"/>
      <c r="BE413" s="93"/>
      <c r="BF413" s="93"/>
      <c r="BG413" s="93"/>
      <c r="BH413" s="93"/>
      <c r="BI413" s="93">
        <f t="shared" si="264"/>
        <v>7857</v>
      </c>
      <c r="BJ413" s="93"/>
      <c r="BK413" s="94">
        <f t="shared" si="246"/>
        <v>1</v>
      </c>
      <c r="BM413" s="95">
        <f t="shared" si="247"/>
        <v>7857</v>
      </c>
      <c r="BN413" s="96">
        <f t="shared" si="248"/>
        <v>7857</v>
      </c>
      <c r="BO413" s="248">
        <f>+BM413</f>
        <v>7857</v>
      </c>
      <c r="BP413" s="183">
        <f t="shared" si="249"/>
        <v>7857</v>
      </c>
      <c r="BQ413" s="184">
        <f t="shared" si="250"/>
        <v>0</v>
      </c>
      <c r="BR413" s="232">
        <f t="shared" si="251"/>
        <v>0</v>
      </c>
      <c r="BS413" s="184"/>
      <c r="BT413" s="97"/>
      <c r="BU413" s="171">
        <f t="shared" si="263"/>
        <v>7857</v>
      </c>
      <c r="BV413" s="175">
        <f t="shared" si="252"/>
        <v>1493</v>
      </c>
      <c r="BW413" s="176">
        <f t="shared" si="253"/>
        <v>9350</v>
      </c>
    </row>
    <row r="414" spans="1:209" ht="84.95" customHeight="1" x14ac:dyDescent="0.3">
      <c r="A414" s="214">
        <v>571</v>
      </c>
      <c r="B414" s="104" t="s">
        <v>1154</v>
      </c>
      <c r="C414" s="217" t="s">
        <v>907</v>
      </c>
      <c r="D414" s="206"/>
      <c r="E414" s="74"/>
      <c r="F414" s="75"/>
      <c r="G414" s="74"/>
      <c r="H414" s="76"/>
      <c r="I414" s="105"/>
      <c r="J414" s="106"/>
      <c r="K414" s="107"/>
      <c r="L414" s="80"/>
      <c r="M414" s="81">
        <f t="shared" si="254"/>
        <v>0</v>
      </c>
      <c r="N414" s="82"/>
      <c r="O414" s="83">
        <f t="shared" si="255"/>
        <v>0</v>
      </c>
      <c r="P414" s="83">
        <f t="shared" si="256"/>
        <v>0</v>
      </c>
      <c r="Q414" s="108"/>
      <c r="R414" s="80"/>
      <c r="S414" s="81">
        <f t="shared" si="257"/>
        <v>0</v>
      </c>
      <c r="T414" s="82"/>
      <c r="U414" s="83">
        <f t="shared" si="258"/>
        <v>0</v>
      </c>
      <c r="V414" s="83">
        <f t="shared" si="259"/>
        <v>0</v>
      </c>
      <c r="W414" s="109"/>
      <c r="X414" s="80"/>
      <c r="Y414" s="81">
        <f t="shared" si="260"/>
        <v>0</v>
      </c>
      <c r="Z414" s="82"/>
      <c r="AA414" s="83">
        <f t="shared" si="261"/>
        <v>0</v>
      </c>
      <c r="AB414" s="83">
        <f t="shared" si="262"/>
        <v>0</v>
      </c>
      <c r="AC414" s="109"/>
      <c r="AD414" s="85" t="e">
        <f t="shared" si="245"/>
        <v>#DIV/0!</v>
      </c>
      <c r="AE414" s="86"/>
      <c r="AF414" s="87"/>
      <c r="AG414" s="88"/>
      <c r="AH414" s="114"/>
      <c r="AI414" s="86"/>
      <c r="AJ414" s="87"/>
      <c r="AK414" s="88"/>
      <c r="AL414" s="114"/>
      <c r="AM414" s="86">
        <v>7478.9915966386561</v>
      </c>
      <c r="AN414" s="87">
        <f>+AM414*0.19</f>
        <v>1421.0084033613448</v>
      </c>
      <c r="AO414" s="90">
        <f>+AN414+AM414</f>
        <v>8900</v>
      </c>
      <c r="AP414" s="91" t="s">
        <v>1155</v>
      </c>
      <c r="AQ414" s="113">
        <v>6804</v>
      </c>
      <c r="AR414" s="111">
        <v>1596</v>
      </c>
      <c r="AS414" s="112">
        <v>8400</v>
      </c>
      <c r="AT414" s="91" t="s">
        <v>1156</v>
      </c>
      <c r="AU414" s="86"/>
      <c r="AV414" s="87"/>
      <c r="AW414" s="90"/>
      <c r="AX414" s="197"/>
      <c r="AZ414" s="92"/>
      <c r="BB414" s="99"/>
      <c r="BC414" s="93"/>
      <c r="BD414" s="93"/>
      <c r="BE414" s="93"/>
      <c r="BF414" s="93"/>
      <c r="BG414" s="93"/>
      <c r="BH414" s="93">
        <f>+AM414</f>
        <v>7478.9915966386561</v>
      </c>
      <c r="BI414" s="93">
        <f t="shared" si="264"/>
        <v>6804</v>
      </c>
      <c r="BJ414" s="93"/>
      <c r="BK414" s="94">
        <f t="shared" si="246"/>
        <v>2</v>
      </c>
      <c r="BM414" s="95">
        <f t="shared" si="247"/>
        <v>7141.4957983193281</v>
      </c>
      <c r="BN414" s="96">
        <f t="shared" si="248"/>
        <v>7478.9915966386561</v>
      </c>
      <c r="BO414" s="248">
        <f>(SUM(BB414:BJ414)-BN414)/(BK414-1)</f>
        <v>6804</v>
      </c>
      <c r="BP414" s="183">
        <f t="shared" si="249"/>
        <v>7133.5165818500354</v>
      </c>
      <c r="BQ414" s="184">
        <f t="shared" si="250"/>
        <v>477.29113522712856</v>
      </c>
      <c r="BR414" s="232">
        <f t="shared" si="251"/>
        <v>6.6833496609975424E-2</v>
      </c>
      <c r="BS414" s="184"/>
      <c r="BT414" s="97"/>
      <c r="BU414" s="171">
        <f t="shared" si="263"/>
        <v>6804</v>
      </c>
      <c r="BV414" s="175">
        <f t="shared" si="252"/>
        <v>1293</v>
      </c>
      <c r="BW414" s="176">
        <f t="shared" si="253"/>
        <v>8097</v>
      </c>
    </row>
    <row r="415" spans="1:209" ht="84.95" customHeight="1" x14ac:dyDescent="0.3">
      <c r="A415" s="214">
        <v>572</v>
      </c>
      <c r="B415" s="104" t="s">
        <v>1157</v>
      </c>
      <c r="C415" s="217" t="s">
        <v>907</v>
      </c>
      <c r="D415" s="206"/>
      <c r="E415" s="74"/>
      <c r="F415" s="75"/>
      <c r="G415" s="74"/>
      <c r="H415" s="76"/>
      <c r="I415" s="105"/>
      <c r="J415" s="106"/>
      <c r="K415" s="107"/>
      <c r="L415" s="80"/>
      <c r="M415" s="81">
        <f t="shared" si="254"/>
        <v>0</v>
      </c>
      <c r="N415" s="82"/>
      <c r="O415" s="83">
        <f t="shared" si="255"/>
        <v>0</v>
      </c>
      <c r="P415" s="83">
        <f t="shared" si="256"/>
        <v>0</v>
      </c>
      <c r="Q415" s="108"/>
      <c r="R415" s="80"/>
      <c r="S415" s="81">
        <f t="shared" si="257"/>
        <v>0</v>
      </c>
      <c r="T415" s="82"/>
      <c r="U415" s="83">
        <f t="shared" si="258"/>
        <v>0</v>
      </c>
      <c r="V415" s="83">
        <f t="shared" si="259"/>
        <v>0</v>
      </c>
      <c r="W415" s="109"/>
      <c r="X415" s="80"/>
      <c r="Y415" s="81">
        <f t="shared" si="260"/>
        <v>0</v>
      </c>
      <c r="Z415" s="82"/>
      <c r="AA415" s="83">
        <f t="shared" si="261"/>
        <v>0</v>
      </c>
      <c r="AB415" s="83">
        <f t="shared" si="262"/>
        <v>0</v>
      </c>
      <c r="AC415" s="109"/>
      <c r="AD415" s="85" t="e">
        <f t="shared" si="245"/>
        <v>#DIV/0!</v>
      </c>
      <c r="AE415" s="86"/>
      <c r="AF415" s="87"/>
      <c r="AG415" s="88"/>
      <c r="AH415" s="114"/>
      <c r="AI415" s="86"/>
      <c r="AJ415" s="87"/>
      <c r="AK415" s="88"/>
      <c r="AL415" s="114"/>
      <c r="AM415" s="86">
        <v>20084.033613445379</v>
      </c>
      <c r="AN415" s="87">
        <f>+AM415*0.19</f>
        <v>3815.9663865546222</v>
      </c>
      <c r="AO415" s="90">
        <f>+AN415+AM415</f>
        <v>23900</v>
      </c>
      <c r="AP415" s="91" t="s">
        <v>1158</v>
      </c>
      <c r="AQ415" s="113">
        <v>19359</v>
      </c>
      <c r="AR415" s="111">
        <v>4541</v>
      </c>
      <c r="AS415" s="112">
        <v>23900</v>
      </c>
      <c r="AT415" s="91" t="s">
        <v>1159</v>
      </c>
      <c r="AU415" s="86"/>
      <c r="AV415" s="87"/>
      <c r="AW415" s="90"/>
      <c r="AX415" s="197"/>
      <c r="AZ415" s="92"/>
      <c r="BB415" s="99"/>
      <c r="BC415" s="93"/>
      <c r="BD415" s="93"/>
      <c r="BE415" s="93"/>
      <c r="BF415" s="93"/>
      <c r="BG415" s="93"/>
      <c r="BH415" s="93">
        <f>+AM415</f>
        <v>20084.033613445379</v>
      </c>
      <c r="BI415" s="93">
        <f t="shared" si="264"/>
        <v>19359</v>
      </c>
      <c r="BJ415" s="93"/>
      <c r="BK415" s="94">
        <f t="shared" si="246"/>
        <v>2</v>
      </c>
      <c r="BM415" s="95">
        <f t="shared" si="247"/>
        <v>19721.516806722691</v>
      </c>
      <c r="BN415" s="96">
        <f t="shared" si="248"/>
        <v>20084.033613445379</v>
      </c>
      <c r="BO415" s="248">
        <f>(SUM(BB415:BJ415)-BN415)/(BK415-1)</f>
        <v>19359.000000000004</v>
      </c>
      <c r="BP415" s="183">
        <f t="shared" si="249"/>
        <v>19718.184671076826</v>
      </c>
      <c r="BQ415" s="184">
        <f t="shared" si="250"/>
        <v>512.67618465541352</v>
      </c>
      <c r="BR415" s="232">
        <f t="shared" si="251"/>
        <v>2.5995778604648297E-2</v>
      </c>
      <c r="BS415" s="184"/>
      <c r="BT415" s="97"/>
      <c r="BU415" s="171">
        <f t="shared" si="263"/>
        <v>19359.000000000004</v>
      </c>
      <c r="BV415" s="175">
        <f t="shared" si="252"/>
        <v>3678</v>
      </c>
      <c r="BW415" s="176">
        <f t="shared" si="253"/>
        <v>23037.000000000004</v>
      </c>
    </row>
    <row r="416" spans="1:209" ht="84.95" customHeight="1" x14ac:dyDescent="0.3">
      <c r="A416" s="214">
        <v>573</v>
      </c>
      <c r="B416" s="104" t="s">
        <v>1160</v>
      </c>
      <c r="C416" s="217" t="s">
        <v>907</v>
      </c>
      <c r="D416" s="206"/>
      <c r="E416" s="74"/>
      <c r="F416" s="75"/>
      <c r="G416" s="74"/>
      <c r="H416" s="76"/>
      <c r="I416" s="105"/>
      <c r="J416" s="106"/>
      <c r="K416" s="107"/>
      <c r="L416" s="80"/>
      <c r="M416" s="81">
        <f t="shared" si="254"/>
        <v>0</v>
      </c>
      <c r="N416" s="82"/>
      <c r="O416" s="83">
        <f t="shared" si="255"/>
        <v>0</v>
      </c>
      <c r="P416" s="83">
        <f t="shared" si="256"/>
        <v>0</v>
      </c>
      <c r="Q416" s="108"/>
      <c r="R416" s="80"/>
      <c r="S416" s="81">
        <f t="shared" si="257"/>
        <v>0</v>
      </c>
      <c r="T416" s="82"/>
      <c r="U416" s="83">
        <f t="shared" si="258"/>
        <v>0</v>
      </c>
      <c r="V416" s="83">
        <f t="shared" si="259"/>
        <v>0</v>
      </c>
      <c r="W416" s="109"/>
      <c r="X416" s="80"/>
      <c r="Y416" s="81">
        <f t="shared" si="260"/>
        <v>0</v>
      </c>
      <c r="Z416" s="82"/>
      <c r="AA416" s="83">
        <f t="shared" si="261"/>
        <v>0</v>
      </c>
      <c r="AB416" s="83">
        <f t="shared" si="262"/>
        <v>0</v>
      </c>
      <c r="AC416" s="109"/>
      <c r="AD416" s="85" t="e">
        <f t="shared" si="245"/>
        <v>#DIV/0!</v>
      </c>
      <c r="AE416" s="86"/>
      <c r="AF416" s="87"/>
      <c r="AG416" s="88"/>
      <c r="AH416" s="114"/>
      <c r="AI416" s="86"/>
      <c r="AJ416" s="87"/>
      <c r="AK416" s="88"/>
      <c r="AL416" s="114"/>
      <c r="AM416" s="86"/>
      <c r="AN416" s="87"/>
      <c r="AO416" s="90"/>
      <c r="AP416" s="91"/>
      <c r="AQ416" s="86"/>
      <c r="AR416" s="87"/>
      <c r="AS416" s="90"/>
      <c r="AT416" s="91"/>
      <c r="AU416" s="113">
        <v>132021.09</v>
      </c>
      <c r="AV416" s="111">
        <v>30967.91</v>
      </c>
      <c r="AW416" s="112">
        <v>162989</v>
      </c>
      <c r="AX416" s="197" t="s">
        <v>1161</v>
      </c>
      <c r="AZ416" s="92"/>
      <c r="BB416" s="99"/>
      <c r="BC416" s="93"/>
      <c r="BD416" s="93"/>
      <c r="BE416" s="93"/>
      <c r="BF416" s="93"/>
      <c r="BG416" s="93"/>
      <c r="BH416" s="93"/>
      <c r="BI416" s="93"/>
      <c r="BJ416" s="93">
        <f>+AU416</f>
        <v>132021.09</v>
      </c>
      <c r="BK416" s="94">
        <f t="shared" si="246"/>
        <v>1</v>
      </c>
      <c r="BM416" s="95">
        <f t="shared" si="247"/>
        <v>132021.09</v>
      </c>
      <c r="BN416" s="96">
        <f t="shared" si="248"/>
        <v>132021.09</v>
      </c>
      <c r="BO416" s="248">
        <f t="shared" ref="BO416:BO424" si="266">+BM416</f>
        <v>132021.09</v>
      </c>
      <c r="BP416" s="183">
        <f t="shared" si="249"/>
        <v>132021.09</v>
      </c>
      <c r="BQ416" s="184">
        <f t="shared" si="250"/>
        <v>0</v>
      </c>
      <c r="BR416" s="232">
        <f t="shared" si="251"/>
        <v>0</v>
      </c>
      <c r="BS416" s="184"/>
      <c r="BT416" s="97"/>
      <c r="BU416" s="171">
        <f t="shared" si="263"/>
        <v>132021.09</v>
      </c>
      <c r="BV416" s="175">
        <f t="shared" si="252"/>
        <v>25084</v>
      </c>
      <c r="BW416" s="176">
        <f t="shared" si="253"/>
        <v>157105.09</v>
      </c>
    </row>
    <row r="417" spans="1:209" ht="84.95" customHeight="1" x14ac:dyDescent="0.3">
      <c r="A417" s="214">
        <v>574</v>
      </c>
      <c r="B417" s="104" t="s">
        <v>1162</v>
      </c>
      <c r="C417" s="217" t="s">
        <v>907</v>
      </c>
      <c r="D417" s="206"/>
      <c r="E417" s="74"/>
      <c r="F417" s="75"/>
      <c r="G417" s="74"/>
      <c r="H417" s="76"/>
      <c r="I417" s="105"/>
      <c r="J417" s="106"/>
      <c r="K417" s="107"/>
      <c r="L417" s="80"/>
      <c r="M417" s="81">
        <f t="shared" si="254"/>
        <v>0</v>
      </c>
      <c r="N417" s="82"/>
      <c r="O417" s="83">
        <f t="shared" si="255"/>
        <v>0</v>
      </c>
      <c r="P417" s="83">
        <f t="shared" si="256"/>
        <v>0</v>
      </c>
      <c r="Q417" s="108"/>
      <c r="R417" s="80"/>
      <c r="S417" s="81">
        <f t="shared" si="257"/>
        <v>0</v>
      </c>
      <c r="T417" s="82"/>
      <c r="U417" s="83">
        <f t="shared" si="258"/>
        <v>0</v>
      </c>
      <c r="V417" s="83">
        <f t="shared" si="259"/>
        <v>0</v>
      </c>
      <c r="W417" s="109"/>
      <c r="X417" s="80"/>
      <c r="Y417" s="81">
        <f t="shared" si="260"/>
        <v>0</v>
      </c>
      <c r="Z417" s="82"/>
      <c r="AA417" s="83">
        <f t="shared" si="261"/>
        <v>0</v>
      </c>
      <c r="AB417" s="83">
        <f t="shared" si="262"/>
        <v>0</v>
      </c>
      <c r="AC417" s="109"/>
      <c r="AD417" s="85" t="e">
        <f t="shared" si="245"/>
        <v>#DIV/0!</v>
      </c>
      <c r="AE417" s="86"/>
      <c r="AF417" s="87"/>
      <c r="AG417" s="88"/>
      <c r="AH417" s="114"/>
      <c r="AI417" s="86"/>
      <c r="AJ417" s="87"/>
      <c r="AK417" s="88"/>
      <c r="AL417" s="114"/>
      <c r="AM417" s="86">
        <v>94873.94957983194</v>
      </c>
      <c r="AN417" s="87">
        <f>+AM417*0.19</f>
        <v>18026.050420168071</v>
      </c>
      <c r="AO417" s="90">
        <f>+AN417+AM417</f>
        <v>112900.00000000001</v>
      </c>
      <c r="AP417" s="91" t="s">
        <v>1163</v>
      </c>
      <c r="AQ417" s="86"/>
      <c r="AR417" s="87"/>
      <c r="AS417" s="90"/>
      <c r="AT417" s="91"/>
      <c r="AU417" s="86"/>
      <c r="AV417" s="87"/>
      <c r="AW417" s="90"/>
      <c r="AX417" s="197"/>
      <c r="AZ417" s="92"/>
      <c r="BB417" s="99"/>
      <c r="BC417" s="93"/>
      <c r="BD417" s="93"/>
      <c r="BE417" s="93"/>
      <c r="BF417" s="93"/>
      <c r="BG417" s="93"/>
      <c r="BH417" s="93">
        <f>+AM417</f>
        <v>94873.94957983194</v>
      </c>
      <c r="BI417" s="93"/>
      <c r="BJ417" s="93"/>
      <c r="BK417" s="94">
        <f t="shared" si="246"/>
        <v>1</v>
      </c>
      <c r="BM417" s="95">
        <f t="shared" si="247"/>
        <v>94873.94957983194</v>
      </c>
      <c r="BN417" s="96">
        <f t="shared" si="248"/>
        <v>94873.94957983194</v>
      </c>
      <c r="BO417" s="248">
        <f t="shared" si="266"/>
        <v>94873.94957983194</v>
      </c>
      <c r="BP417" s="183">
        <f t="shared" si="249"/>
        <v>94873.94957983194</v>
      </c>
      <c r="BQ417" s="184">
        <f t="shared" si="250"/>
        <v>0</v>
      </c>
      <c r="BR417" s="232">
        <f t="shared" si="251"/>
        <v>0</v>
      </c>
      <c r="BS417" s="184"/>
      <c r="BT417" s="97"/>
      <c r="BU417" s="171">
        <f t="shared" si="263"/>
        <v>94873.94957983194</v>
      </c>
      <c r="BV417" s="175">
        <f t="shared" si="252"/>
        <v>18026</v>
      </c>
      <c r="BW417" s="176">
        <f t="shared" si="253"/>
        <v>112899.94957983194</v>
      </c>
    </row>
    <row r="418" spans="1:209" ht="84.95" customHeight="1" x14ac:dyDescent="0.3">
      <c r="A418" s="214">
        <v>575</v>
      </c>
      <c r="B418" s="104" t="s">
        <v>1164</v>
      </c>
      <c r="C418" s="217" t="s">
        <v>907</v>
      </c>
      <c r="D418" s="206">
        <v>14940</v>
      </c>
      <c r="E418" s="74">
        <f t="shared" ref="E418:E424" si="267">+D418*0.0562</f>
        <v>839.62800000000004</v>
      </c>
      <c r="F418" s="75">
        <f t="shared" ref="F418:F424" si="268">+E418+D418</f>
        <v>15779.628000000001</v>
      </c>
      <c r="G418" s="74">
        <f t="shared" ref="G418:G424" si="269">+F418*0.19</f>
        <v>2998.12932</v>
      </c>
      <c r="H418" s="76">
        <f t="shared" ref="H418:H424" si="270">+G418+F418</f>
        <v>18777.757320000001</v>
      </c>
      <c r="I418" s="105"/>
      <c r="J418" s="106"/>
      <c r="K418" s="107"/>
      <c r="L418" s="80"/>
      <c r="M418" s="81">
        <f t="shared" si="254"/>
        <v>0</v>
      </c>
      <c r="N418" s="82"/>
      <c r="O418" s="83">
        <f t="shared" si="255"/>
        <v>0</v>
      </c>
      <c r="P418" s="83">
        <f t="shared" si="256"/>
        <v>0</v>
      </c>
      <c r="Q418" s="108"/>
      <c r="R418" s="80"/>
      <c r="S418" s="81">
        <f t="shared" si="257"/>
        <v>0</v>
      </c>
      <c r="T418" s="82"/>
      <c r="U418" s="83">
        <f t="shared" si="258"/>
        <v>0</v>
      </c>
      <c r="V418" s="83">
        <f t="shared" si="259"/>
        <v>0</v>
      </c>
      <c r="W418" s="109"/>
      <c r="X418" s="80"/>
      <c r="Y418" s="81">
        <f t="shared" si="260"/>
        <v>0</v>
      </c>
      <c r="Z418" s="82"/>
      <c r="AA418" s="83">
        <f t="shared" si="261"/>
        <v>0</v>
      </c>
      <c r="AB418" s="83">
        <f t="shared" si="262"/>
        <v>0</v>
      </c>
      <c r="AC418" s="109"/>
      <c r="AD418" s="85" t="e">
        <f t="shared" si="245"/>
        <v>#DIV/0!</v>
      </c>
      <c r="AE418" s="86"/>
      <c r="AF418" s="87"/>
      <c r="AG418" s="88"/>
      <c r="AH418" s="114"/>
      <c r="AI418" s="86"/>
      <c r="AJ418" s="87"/>
      <c r="AK418" s="88"/>
      <c r="AL418" s="114"/>
      <c r="AM418" s="86"/>
      <c r="AN418" s="87"/>
      <c r="AO418" s="90"/>
      <c r="AP418" s="91"/>
      <c r="AQ418" s="86"/>
      <c r="AR418" s="87"/>
      <c r="AS418" s="90"/>
      <c r="AT418" s="91"/>
      <c r="AU418" s="86"/>
      <c r="AV418" s="87"/>
      <c r="AW418" s="90"/>
      <c r="AX418" s="197"/>
      <c r="AZ418" s="92"/>
      <c r="BB418" s="99">
        <f t="shared" ref="BB418:BB424" si="271">+F418*1.09</f>
        <v>17199.794520000003</v>
      </c>
      <c r="BC418" s="93"/>
      <c r="BD418" s="93"/>
      <c r="BE418" s="93"/>
      <c r="BF418" s="93"/>
      <c r="BG418" s="93"/>
      <c r="BH418" s="93"/>
      <c r="BI418" s="93"/>
      <c r="BJ418" s="93"/>
      <c r="BK418" s="94">
        <f t="shared" si="246"/>
        <v>1</v>
      </c>
      <c r="BM418" s="95">
        <f t="shared" si="247"/>
        <v>17199.794520000003</v>
      </c>
      <c r="BN418" s="96">
        <f t="shared" si="248"/>
        <v>17199.794520000003</v>
      </c>
      <c r="BO418" s="248">
        <f t="shared" si="266"/>
        <v>17199.794520000003</v>
      </c>
      <c r="BP418" s="183">
        <f t="shared" si="249"/>
        <v>17199.794520000003</v>
      </c>
      <c r="BQ418" s="184">
        <f t="shared" si="250"/>
        <v>0</v>
      </c>
      <c r="BR418" s="232">
        <f t="shared" si="251"/>
        <v>0</v>
      </c>
      <c r="BS418" s="184"/>
      <c r="BT418" s="97"/>
      <c r="BU418" s="171">
        <f t="shared" si="263"/>
        <v>17199.794520000003</v>
      </c>
      <c r="BV418" s="175">
        <f t="shared" si="252"/>
        <v>3268</v>
      </c>
      <c r="BW418" s="176">
        <f t="shared" si="253"/>
        <v>20467.794520000003</v>
      </c>
    </row>
    <row r="419" spans="1:209" ht="84.95" customHeight="1" x14ac:dyDescent="0.3">
      <c r="A419" s="214">
        <v>576</v>
      </c>
      <c r="B419" s="104" t="s">
        <v>1165</v>
      </c>
      <c r="C419" s="217" t="s">
        <v>907</v>
      </c>
      <c r="D419" s="206">
        <v>14940</v>
      </c>
      <c r="E419" s="74">
        <f t="shared" si="267"/>
        <v>839.62800000000004</v>
      </c>
      <c r="F419" s="75">
        <f t="shared" si="268"/>
        <v>15779.628000000001</v>
      </c>
      <c r="G419" s="74">
        <f t="shared" si="269"/>
        <v>2998.12932</v>
      </c>
      <c r="H419" s="76">
        <f t="shared" si="270"/>
        <v>18777.757320000001</v>
      </c>
      <c r="I419" s="105"/>
      <c r="J419" s="106"/>
      <c r="K419" s="107"/>
      <c r="L419" s="80"/>
      <c r="M419" s="81">
        <f t="shared" si="254"/>
        <v>0</v>
      </c>
      <c r="N419" s="82"/>
      <c r="O419" s="83">
        <f t="shared" si="255"/>
        <v>0</v>
      </c>
      <c r="P419" s="83">
        <f t="shared" si="256"/>
        <v>0</v>
      </c>
      <c r="Q419" s="108"/>
      <c r="R419" s="80"/>
      <c r="S419" s="81">
        <f t="shared" si="257"/>
        <v>0</v>
      </c>
      <c r="T419" s="82"/>
      <c r="U419" s="83">
        <f t="shared" si="258"/>
        <v>0</v>
      </c>
      <c r="V419" s="83">
        <f t="shared" si="259"/>
        <v>0</v>
      </c>
      <c r="W419" s="109"/>
      <c r="X419" s="80"/>
      <c r="Y419" s="81">
        <f t="shared" si="260"/>
        <v>0</v>
      </c>
      <c r="Z419" s="82"/>
      <c r="AA419" s="83">
        <f t="shared" si="261"/>
        <v>0</v>
      </c>
      <c r="AB419" s="83">
        <f t="shared" si="262"/>
        <v>0</v>
      </c>
      <c r="AC419" s="109"/>
      <c r="AD419" s="85" t="e">
        <f t="shared" si="245"/>
        <v>#DIV/0!</v>
      </c>
      <c r="AE419" s="86"/>
      <c r="AF419" s="87"/>
      <c r="AG419" s="88"/>
      <c r="AH419" s="114"/>
      <c r="AI419" s="86"/>
      <c r="AJ419" s="87"/>
      <c r="AK419" s="88"/>
      <c r="AL419" s="114"/>
      <c r="AM419" s="86"/>
      <c r="AN419" s="87"/>
      <c r="AO419" s="90"/>
      <c r="AP419" s="91"/>
      <c r="AQ419" s="86"/>
      <c r="AR419" s="87"/>
      <c r="AS419" s="90"/>
      <c r="AT419" s="91"/>
      <c r="AU419" s="86"/>
      <c r="AV419" s="87"/>
      <c r="AW419" s="90"/>
      <c r="AX419" s="197"/>
      <c r="AZ419" s="92"/>
      <c r="BB419" s="99">
        <f t="shared" si="271"/>
        <v>17199.794520000003</v>
      </c>
      <c r="BC419" s="93"/>
      <c r="BD419" s="93"/>
      <c r="BE419" s="93"/>
      <c r="BF419" s="93"/>
      <c r="BG419" s="93"/>
      <c r="BH419" s="93"/>
      <c r="BI419" s="93"/>
      <c r="BJ419" s="93"/>
      <c r="BK419" s="94">
        <f t="shared" si="246"/>
        <v>1</v>
      </c>
      <c r="BM419" s="95">
        <f t="shared" si="247"/>
        <v>17199.794520000003</v>
      </c>
      <c r="BN419" s="96">
        <f t="shared" si="248"/>
        <v>17199.794520000003</v>
      </c>
      <c r="BO419" s="248">
        <f t="shared" si="266"/>
        <v>17199.794520000003</v>
      </c>
      <c r="BP419" s="183">
        <f t="shared" si="249"/>
        <v>17199.794520000003</v>
      </c>
      <c r="BQ419" s="184">
        <f t="shared" si="250"/>
        <v>0</v>
      </c>
      <c r="BR419" s="232">
        <f t="shared" si="251"/>
        <v>0</v>
      </c>
      <c r="BS419" s="184"/>
      <c r="BT419" s="97"/>
      <c r="BU419" s="171">
        <f t="shared" si="263"/>
        <v>17199.794520000003</v>
      </c>
      <c r="BV419" s="175">
        <f t="shared" si="252"/>
        <v>3268</v>
      </c>
      <c r="BW419" s="176">
        <f t="shared" si="253"/>
        <v>20467.794520000003</v>
      </c>
    </row>
    <row r="420" spans="1:209" ht="84.95" customHeight="1" x14ac:dyDescent="0.3">
      <c r="A420" s="214">
        <v>577</v>
      </c>
      <c r="B420" s="104" t="s">
        <v>1166</v>
      </c>
      <c r="C420" s="217" t="s">
        <v>907</v>
      </c>
      <c r="D420" s="206">
        <v>5484</v>
      </c>
      <c r="E420" s="74">
        <f t="shared" si="267"/>
        <v>308.20080000000002</v>
      </c>
      <c r="F420" s="75">
        <f t="shared" si="268"/>
        <v>5792.2007999999996</v>
      </c>
      <c r="G420" s="74">
        <f t="shared" si="269"/>
        <v>1100.5181519999999</v>
      </c>
      <c r="H420" s="76">
        <f t="shared" si="270"/>
        <v>6892.7189519999993</v>
      </c>
      <c r="I420" s="105"/>
      <c r="J420" s="106"/>
      <c r="K420" s="107"/>
      <c r="L420" s="80"/>
      <c r="M420" s="81">
        <f t="shared" si="254"/>
        <v>0</v>
      </c>
      <c r="N420" s="82"/>
      <c r="O420" s="83">
        <f t="shared" si="255"/>
        <v>0</v>
      </c>
      <c r="P420" s="83">
        <f t="shared" si="256"/>
        <v>0</v>
      </c>
      <c r="Q420" s="108"/>
      <c r="R420" s="80"/>
      <c r="S420" s="81">
        <f t="shared" si="257"/>
        <v>0</v>
      </c>
      <c r="T420" s="82"/>
      <c r="U420" s="83">
        <f t="shared" si="258"/>
        <v>0</v>
      </c>
      <c r="V420" s="83">
        <f t="shared" si="259"/>
        <v>0</v>
      </c>
      <c r="W420" s="109"/>
      <c r="X420" s="80"/>
      <c r="Y420" s="81">
        <f t="shared" si="260"/>
        <v>0</v>
      </c>
      <c r="Z420" s="82"/>
      <c r="AA420" s="83">
        <f t="shared" si="261"/>
        <v>0</v>
      </c>
      <c r="AB420" s="83">
        <f t="shared" si="262"/>
        <v>0</v>
      </c>
      <c r="AC420" s="109"/>
      <c r="AD420" s="85" t="e">
        <f t="shared" si="245"/>
        <v>#DIV/0!</v>
      </c>
      <c r="AE420" s="86"/>
      <c r="AF420" s="87"/>
      <c r="AG420" s="88"/>
      <c r="AH420" s="114"/>
      <c r="AI420" s="86"/>
      <c r="AJ420" s="87"/>
      <c r="AK420" s="88"/>
      <c r="AL420" s="114"/>
      <c r="AM420" s="86"/>
      <c r="AN420" s="87"/>
      <c r="AO420" s="90"/>
      <c r="AP420" s="91"/>
      <c r="AQ420" s="86"/>
      <c r="AR420" s="87"/>
      <c r="AS420" s="90"/>
      <c r="AT420" s="91"/>
      <c r="AU420" s="86"/>
      <c r="AV420" s="87"/>
      <c r="AW420" s="90"/>
      <c r="AX420" s="197"/>
      <c r="AZ420" s="92"/>
      <c r="BB420" s="99">
        <f t="shared" si="271"/>
        <v>6313.4988720000001</v>
      </c>
      <c r="BC420" s="93"/>
      <c r="BD420" s="93"/>
      <c r="BE420" s="93"/>
      <c r="BF420" s="93"/>
      <c r="BG420" s="93"/>
      <c r="BH420" s="93"/>
      <c r="BI420" s="93"/>
      <c r="BJ420" s="93"/>
      <c r="BK420" s="94">
        <f t="shared" si="246"/>
        <v>1</v>
      </c>
      <c r="BM420" s="95">
        <f t="shared" si="247"/>
        <v>6313.4988720000001</v>
      </c>
      <c r="BN420" s="96">
        <f t="shared" si="248"/>
        <v>6313.4988720000001</v>
      </c>
      <c r="BO420" s="248">
        <f t="shared" si="266"/>
        <v>6313.4988720000001</v>
      </c>
      <c r="BP420" s="183">
        <f t="shared" si="249"/>
        <v>6313.4988720000001</v>
      </c>
      <c r="BQ420" s="184">
        <f t="shared" si="250"/>
        <v>0</v>
      </c>
      <c r="BR420" s="232">
        <f t="shared" si="251"/>
        <v>0</v>
      </c>
      <c r="BS420" s="184"/>
      <c r="BT420" s="97"/>
      <c r="BU420" s="171">
        <f t="shared" si="263"/>
        <v>6313.4988720000001</v>
      </c>
      <c r="BV420" s="175">
        <f t="shared" si="252"/>
        <v>1200</v>
      </c>
      <c r="BW420" s="176">
        <f t="shared" si="253"/>
        <v>7513.4988720000001</v>
      </c>
    </row>
    <row r="421" spans="1:209" ht="84.95" customHeight="1" x14ac:dyDescent="0.3">
      <c r="A421" s="214">
        <v>578</v>
      </c>
      <c r="B421" s="104" t="s">
        <v>1167</v>
      </c>
      <c r="C421" s="217" t="s">
        <v>907</v>
      </c>
      <c r="D421" s="206">
        <v>5484</v>
      </c>
      <c r="E421" s="74">
        <f t="shared" si="267"/>
        <v>308.20080000000002</v>
      </c>
      <c r="F421" s="75">
        <f t="shared" si="268"/>
        <v>5792.2007999999996</v>
      </c>
      <c r="G421" s="74">
        <f t="shared" si="269"/>
        <v>1100.5181519999999</v>
      </c>
      <c r="H421" s="76">
        <f t="shared" si="270"/>
        <v>6892.7189519999993</v>
      </c>
      <c r="I421" s="105"/>
      <c r="J421" s="106"/>
      <c r="K421" s="107"/>
      <c r="L421" s="80"/>
      <c r="M421" s="81">
        <f t="shared" si="254"/>
        <v>0</v>
      </c>
      <c r="N421" s="82"/>
      <c r="O421" s="83">
        <f t="shared" si="255"/>
        <v>0</v>
      </c>
      <c r="P421" s="83">
        <f t="shared" si="256"/>
        <v>0</v>
      </c>
      <c r="Q421" s="108"/>
      <c r="R421" s="80"/>
      <c r="S421" s="81">
        <f t="shared" si="257"/>
        <v>0</v>
      </c>
      <c r="T421" s="82"/>
      <c r="U421" s="83">
        <f t="shared" si="258"/>
        <v>0</v>
      </c>
      <c r="V421" s="83">
        <f t="shared" si="259"/>
        <v>0</v>
      </c>
      <c r="W421" s="109"/>
      <c r="X421" s="80"/>
      <c r="Y421" s="81">
        <f t="shared" si="260"/>
        <v>0</v>
      </c>
      <c r="Z421" s="82"/>
      <c r="AA421" s="83">
        <f t="shared" si="261"/>
        <v>0</v>
      </c>
      <c r="AB421" s="83">
        <f t="shared" si="262"/>
        <v>0</v>
      </c>
      <c r="AC421" s="109"/>
      <c r="AD421" s="85" t="e">
        <f t="shared" si="245"/>
        <v>#DIV/0!</v>
      </c>
      <c r="AE421" s="86"/>
      <c r="AF421" s="87"/>
      <c r="AG421" s="88"/>
      <c r="AH421" s="114"/>
      <c r="AI421" s="86"/>
      <c r="AJ421" s="87"/>
      <c r="AK421" s="88"/>
      <c r="AL421" s="114"/>
      <c r="AM421" s="86"/>
      <c r="AN421" s="87"/>
      <c r="AO421" s="90"/>
      <c r="AP421" s="91"/>
      <c r="AQ421" s="86"/>
      <c r="AR421" s="87"/>
      <c r="AS421" s="90"/>
      <c r="AT421" s="91"/>
      <c r="AU421" s="86"/>
      <c r="AV421" s="87"/>
      <c r="AW421" s="90"/>
      <c r="AX421" s="197"/>
      <c r="AZ421" s="92"/>
      <c r="BB421" s="99">
        <f t="shared" si="271"/>
        <v>6313.4988720000001</v>
      </c>
      <c r="BC421" s="93"/>
      <c r="BD421" s="93"/>
      <c r="BE421" s="93"/>
      <c r="BF421" s="93"/>
      <c r="BG421" s="93"/>
      <c r="BH421" s="93"/>
      <c r="BI421" s="93"/>
      <c r="BJ421" s="93"/>
      <c r="BK421" s="94">
        <f t="shared" si="246"/>
        <v>1</v>
      </c>
      <c r="BM421" s="95">
        <f t="shared" si="247"/>
        <v>6313.4988720000001</v>
      </c>
      <c r="BN421" s="96">
        <f t="shared" si="248"/>
        <v>6313.4988720000001</v>
      </c>
      <c r="BO421" s="248">
        <f t="shared" si="266"/>
        <v>6313.4988720000001</v>
      </c>
      <c r="BP421" s="183">
        <f t="shared" si="249"/>
        <v>6313.4988720000001</v>
      </c>
      <c r="BQ421" s="184">
        <f t="shared" si="250"/>
        <v>0</v>
      </c>
      <c r="BR421" s="232">
        <f t="shared" si="251"/>
        <v>0</v>
      </c>
      <c r="BS421" s="184"/>
      <c r="BT421" s="97"/>
      <c r="BU421" s="171">
        <f t="shared" si="263"/>
        <v>6313.4988720000001</v>
      </c>
      <c r="BV421" s="175">
        <f t="shared" si="252"/>
        <v>1200</v>
      </c>
      <c r="BW421" s="176">
        <f t="shared" si="253"/>
        <v>7513.4988720000001</v>
      </c>
    </row>
    <row r="422" spans="1:209" s="120" customFormat="1" ht="84.95" customHeight="1" x14ac:dyDescent="0.3">
      <c r="A422" s="214">
        <v>579</v>
      </c>
      <c r="B422" s="104" t="s">
        <v>1168</v>
      </c>
      <c r="C422" s="217" t="s">
        <v>907</v>
      </c>
      <c r="D422" s="206">
        <v>37823</v>
      </c>
      <c r="E422" s="74">
        <f t="shared" si="267"/>
        <v>2125.6525999999999</v>
      </c>
      <c r="F422" s="75">
        <f t="shared" si="268"/>
        <v>39948.652600000001</v>
      </c>
      <c r="G422" s="74">
        <f t="shared" si="269"/>
        <v>7590.2439940000004</v>
      </c>
      <c r="H422" s="76">
        <f t="shared" si="270"/>
        <v>47538.896594000005</v>
      </c>
      <c r="I422" s="105"/>
      <c r="J422" s="106"/>
      <c r="K422" s="107"/>
      <c r="L422" s="80"/>
      <c r="M422" s="81">
        <f t="shared" si="254"/>
        <v>0</v>
      </c>
      <c r="N422" s="82"/>
      <c r="O422" s="83">
        <f t="shared" si="255"/>
        <v>0</v>
      </c>
      <c r="P422" s="83">
        <f t="shared" si="256"/>
        <v>0</v>
      </c>
      <c r="Q422" s="108"/>
      <c r="R422" s="80"/>
      <c r="S422" s="81">
        <f t="shared" si="257"/>
        <v>0</v>
      </c>
      <c r="T422" s="82"/>
      <c r="U422" s="83">
        <f t="shared" si="258"/>
        <v>0</v>
      </c>
      <c r="V422" s="83">
        <f t="shared" si="259"/>
        <v>0</v>
      </c>
      <c r="W422" s="109"/>
      <c r="X422" s="80"/>
      <c r="Y422" s="81">
        <f t="shared" si="260"/>
        <v>0</v>
      </c>
      <c r="Z422" s="82"/>
      <c r="AA422" s="83">
        <f t="shared" si="261"/>
        <v>0</v>
      </c>
      <c r="AB422" s="83">
        <f t="shared" si="262"/>
        <v>0</v>
      </c>
      <c r="AC422" s="109"/>
      <c r="AD422" s="85" t="e">
        <f t="shared" si="245"/>
        <v>#DIV/0!</v>
      </c>
      <c r="AE422" s="86"/>
      <c r="AF422" s="87"/>
      <c r="AG422" s="88"/>
      <c r="AH422" s="114"/>
      <c r="AI422" s="86"/>
      <c r="AJ422" s="87"/>
      <c r="AK422" s="88"/>
      <c r="AL422" s="114"/>
      <c r="AM422" s="86"/>
      <c r="AN422" s="87"/>
      <c r="AO422" s="90"/>
      <c r="AP422" s="91"/>
      <c r="AQ422" s="86"/>
      <c r="AR422" s="87"/>
      <c r="AS422" s="90"/>
      <c r="AT422" s="91"/>
      <c r="AU422" s="86"/>
      <c r="AV422" s="87"/>
      <c r="AW422" s="90"/>
      <c r="AX422" s="197"/>
      <c r="AY422" s="38"/>
      <c r="AZ422" s="92"/>
      <c r="BA422" s="29"/>
      <c r="BB422" s="99">
        <f t="shared" si="271"/>
        <v>43544.031334000007</v>
      </c>
      <c r="BC422" s="93"/>
      <c r="BD422" s="93"/>
      <c r="BE422" s="93"/>
      <c r="BF422" s="93"/>
      <c r="BG422" s="93"/>
      <c r="BH422" s="93"/>
      <c r="BI422" s="93"/>
      <c r="BJ422" s="93"/>
      <c r="BK422" s="94">
        <f t="shared" si="246"/>
        <v>1</v>
      </c>
      <c r="BL422" s="35"/>
      <c r="BM422" s="95">
        <f t="shared" si="247"/>
        <v>43544.031334000007</v>
      </c>
      <c r="BN422" s="96">
        <f t="shared" si="248"/>
        <v>43544.031334000007</v>
      </c>
      <c r="BO422" s="248">
        <f t="shared" si="266"/>
        <v>43544.031334000007</v>
      </c>
      <c r="BP422" s="183">
        <f t="shared" si="249"/>
        <v>43544.031334000007</v>
      </c>
      <c r="BQ422" s="184">
        <f t="shared" si="250"/>
        <v>0</v>
      </c>
      <c r="BR422" s="232">
        <f t="shared" si="251"/>
        <v>0</v>
      </c>
      <c r="BS422" s="184"/>
      <c r="BT422" s="97"/>
      <c r="BU422" s="171">
        <f t="shared" si="263"/>
        <v>43544.031334000007</v>
      </c>
      <c r="BV422" s="175">
        <f t="shared" si="252"/>
        <v>8273</v>
      </c>
      <c r="BW422" s="176">
        <f t="shared" si="253"/>
        <v>51817.031334000007</v>
      </c>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119"/>
      <c r="ES422" s="119"/>
      <c r="ET422" s="119"/>
      <c r="EU422" s="119"/>
      <c r="EV422" s="119"/>
      <c r="EW422" s="119"/>
      <c r="EX422" s="119"/>
      <c r="EY422" s="119"/>
      <c r="EZ422" s="119"/>
      <c r="FA422" s="119"/>
      <c r="FB422" s="119"/>
      <c r="FC422" s="119"/>
      <c r="FD422" s="119"/>
      <c r="FE422" s="119"/>
      <c r="FF422" s="119"/>
      <c r="FG422" s="119"/>
      <c r="FH422" s="119"/>
      <c r="FI422" s="119"/>
      <c r="FJ422" s="119"/>
      <c r="FK422" s="119"/>
      <c r="FL422" s="119"/>
      <c r="FM422" s="119"/>
      <c r="FN422" s="119"/>
      <c r="FO422" s="119"/>
      <c r="FP422" s="119"/>
      <c r="FQ422" s="119"/>
      <c r="FR422" s="119"/>
      <c r="FS422" s="119"/>
      <c r="FT422" s="119"/>
      <c r="FU422" s="119"/>
      <c r="FV422" s="119"/>
      <c r="FW422" s="119"/>
      <c r="FX422" s="119"/>
      <c r="FY422" s="119"/>
      <c r="FZ422" s="119"/>
      <c r="GA422" s="119"/>
      <c r="GB422" s="119"/>
      <c r="GC422" s="119"/>
      <c r="GD422" s="119"/>
      <c r="GE422" s="119"/>
      <c r="GF422" s="119"/>
      <c r="GG422" s="119"/>
      <c r="GH422" s="119"/>
      <c r="GI422" s="119"/>
      <c r="GJ422" s="119"/>
      <c r="GK422" s="119"/>
      <c r="GL422" s="119"/>
      <c r="GM422" s="119"/>
      <c r="GN422" s="119"/>
      <c r="GO422" s="119"/>
      <c r="GP422" s="119"/>
      <c r="GQ422" s="119"/>
      <c r="GR422" s="119"/>
      <c r="GS422" s="119"/>
      <c r="GT422" s="119"/>
      <c r="GU422" s="119"/>
      <c r="GV422" s="119"/>
      <c r="GW422" s="119"/>
      <c r="GX422" s="119"/>
      <c r="GY422" s="119"/>
      <c r="GZ422" s="119"/>
      <c r="HA422" s="119"/>
    </row>
    <row r="423" spans="1:209" s="120" customFormat="1" ht="84.95" customHeight="1" x14ac:dyDescent="0.3">
      <c r="A423" s="214">
        <v>580</v>
      </c>
      <c r="B423" s="104" t="s">
        <v>1169</v>
      </c>
      <c r="C423" s="217" t="s">
        <v>907</v>
      </c>
      <c r="D423" s="206">
        <v>37823</v>
      </c>
      <c r="E423" s="74">
        <f t="shared" si="267"/>
        <v>2125.6525999999999</v>
      </c>
      <c r="F423" s="75">
        <f t="shared" si="268"/>
        <v>39948.652600000001</v>
      </c>
      <c r="G423" s="74">
        <f t="shared" si="269"/>
        <v>7590.2439940000004</v>
      </c>
      <c r="H423" s="76">
        <f t="shared" si="270"/>
        <v>47538.896594000005</v>
      </c>
      <c r="I423" s="105"/>
      <c r="J423" s="106"/>
      <c r="K423" s="107"/>
      <c r="L423" s="80"/>
      <c r="M423" s="81">
        <f t="shared" si="254"/>
        <v>0</v>
      </c>
      <c r="N423" s="82"/>
      <c r="O423" s="83">
        <f t="shared" si="255"/>
        <v>0</v>
      </c>
      <c r="P423" s="83">
        <f t="shared" si="256"/>
        <v>0</v>
      </c>
      <c r="Q423" s="108"/>
      <c r="R423" s="80"/>
      <c r="S423" s="81">
        <f t="shared" si="257"/>
        <v>0</v>
      </c>
      <c r="T423" s="82"/>
      <c r="U423" s="83">
        <f t="shared" si="258"/>
        <v>0</v>
      </c>
      <c r="V423" s="83">
        <f t="shared" si="259"/>
        <v>0</v>
      </c>
      <c r="W423" s="109"/>
      <c r="X423" s="80"/>
      <c r="Y423" s="81">
        <f t="shared" si="260"/>
        <v>0</v>
      </c>
      <c r="Z423" s="82"/>
      <c r="AA423" s="83">
        <f t="shared" si="261"/>
        <v>0</v>
      </c>
      <c r="AB423" s="83">
        <f t="shared" si="262"/>
        <v>0</v>
      </c>
      <c r="AC423" s="109"/>
      <c r="AD423" s="85" t="e">
        <f t="shared" si="245"/>
        <v>#DIV/0!</v>
      </c>
      <c r="AE423" s="86"/>
      <c r="AF423" s="87"/>
      <c r="AG423" s="88"/>
      <c r="AH423" s="114"/>
      <c r="AI423" s="86"/>
      <c r="AJ423" s="87"/>
      <c r="AK423" s="88"/>
      <c r="AL423" s="114"/>
      <c r="AM423" s="86"/>
      <c r="AN423" s="87"/>
      <c r="AO423" s="90"/>
      <c r="AP423" s="91"/>
      <c r="AQ423" s="86"/>
      <c r="AR423" s="87"/>
      <c r="AS423" s="90"/>
      <c r="AT423" s="91"/>
      <c r="AU423" s="86"/>
      <c r="AV423" s="87"/>
      <c r="AW423" s="90"/>
      <c r="AX423" s="197"/>
      <c r="AY423" s="38"/>
      <c r="AZ423" s="92"/>
      <c r="BA423" s="29"/>
      <c r="BB423" s="99">
        <f t="shared" si="271"/>
        <v>43544.031334000007</v>
      </c>
      <c r="BC423" s="93"/>
      <c r="BD423" s="93"/>
      <c r="BE423" s="93"/>
      <c r="BF423" s="93"/>
      <c r="BG423" s="93"/>
      <c r="BH423" s="93"/>
      <c r="BI423" s="93"/>
      <c r="BJ423" s="93"/>
      <c r="BK423" s="94">
        <f t="shared" si="246"/>
        <v>1</v>
      </c>
      <c r="BL423" s="35"/>
      <c r="BM423" s="95">
        <f t="shared" si="247"/>
        <v>43544.031334000007</v>
      </c>
      <c r="BN423" s="96">
        <f t="shared" si="248"/>
        <v>43544.031334000007</v>
      </c>
      <c r="BO423" s="248">
        <f t="shared" si="266"/>
        <v>43544.031334000007</v>
      </c>
      <c r="BP423" s="183">
        <f t="shared" si="249"/>
        <v>43544.031334000007</v>
      </c>
      <c r="BQ423" s="184">
        <f t="shared" si="250"/>
        <v>0</v>
      </c>
      <c r="BR423" s="232">
        <f t="shared" si="251"/>
        <v>0</v>
      </c>
      <c r="BS423" s="184"/>
      <c r="BT423" s="97"/>
      <c r="BU423" s="171">
        <f t="shared" si="263"/>
        <v>43544.031334000007</v>
      </c>
      <c r="BV423" s="175">
        <f t="shared" si="252"/>
        <v>8273</v>
      </c>
      <c r="BW423" s="176">
        <f t="shared" si="253"/>
        <v>51817.031334000007</v>
      </c>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119"/>
      <c r="ES423" s="119"/>
      <c r="ET423" s="119"/>
      <c r="EU423" s="119"/>
      <c r="EV423" s="119"/>
      <c r="EW423" s="119"/>
      <c r="EX423" s="119"/>
      <c r="EY423" s="119"/>
      <c r="EZ423" s="119"/>
      <c r="FA423" s="119"/>
      <c r="FB423" s="119"/>
      <c r="FC423" s="119"/>
      <c r="FD423" s="119"/>
      <c r="FE423" s="119"/>
      <c r="FF423" s="119"/>
      <c r="FG423" s="119"/>
      <c r="FH423" s="119"/>
      <c r="FI423" s="119"/>
      <c r="FJ423" s="119"/>
      <c r="FK423" s="119"/>
      <c r="FL423" s="119"/>
      <c r="FM423" s="119"/>
      <c r="FN423" s="119"/>
      <c r="FO423" s="119"/>
      <c r="FP423" s="119"/>
      <c r="FQ423" s="119"/>
      <c r="FR423" s="119"/>
      <c r="FS423" s="119"/>
      <c r="FT423" s="119"/>
      <c r="FU423" s="119"/>
      <c r="FV423" s="119"/>
      <c r="FW423" s="119"/>
      <c r="FX423" s="119"/>
      <c r="FY423" s="119"/>
      <c r="FZ423" s="119"/>
      <c r="GA423" s="119"/>
      <c r="GB423" s="119"/>
      <c r="GC423" s="119"/>
      <c r="GD423" s="119"/>
      <c r="GE423" s="119"/>
      <c r="GF423" s="119"/>
      <c r="GG423" s="119"/>
      <c r="GH423" s="119"/>
      <c r="GI423" s="119"/>
      <c r="GJ423" s="119"/>
      <c r="GK423" s="119"/>
      <c r="GL423" s="119"/>
      <c r="GM423" s="119"/>
      <c r="GN423" s="119"/>
      <c r="GO423" s="119"/>
      <c r="GP423" s="119"/>
      <c r="GQ423" s="119"/>
      <c r="GR423" s="119"/>
      <c r="GS423" s="119"/>
      <c r="GT423" s="119"/>
      <c r="GU423" s="119"/>
      <c r="GV423" s="119"/>
      <c r="GW423" s="119"/>
      <c r="GX423" s="119"/>
      <c r="GY423" s="119"/>
      <c r="GZ423" s="119"/>
      <c r="HA423" s="119"/>
    </row>
    <row r="424" spans="1:209" s="120" customFormat="1" ht="84.95" customHeight="1" x14ac:dyDescent="0.3">
      <c r="A424" s="214">
        <v>581</v>
      </c>
      <c r="B424" s="104" t="s">
        <v>1170</v>
      </c>
      <c r="C424" s="217" t="s">
        <v>907</v>
      </c>
      <c r="D424" s="206">
        <v>37823</v>
      </c>
      <c r="E424" s="74">
        <f t="shared" si="267"/>
        <v>2125.6525999999999</v>
      </c>
      <c r="F424" s="75">
        <f t="shared" si="268"/>
        <v>39948.652600000001</v>
      </c>
      <c r="G424" s="74">
        <f t="shared" si="269"/>
        <v>7590.2439940000004</v>
      </c>
      <c r="H424" s="76">
        <f t="shared" si="270"/>
        <v>47538.896594000005</v>
      </c>
      <c r="I424" s="105"/>
      <c r="J424" s="106"/>
      <c r="K424" s="107"/>
      <c r="L424" s="80"/>
      <c r="M424" s="81">
        <f t="shared" si="254"/>
        <v>0</v>
      </c>
      <c r="N424" s="82"/>
      <c r="O424" s="83">
        <f t="shared" si="255"/>
        <v>0</v>
      </c>
      <c r="P424" s="83">
        <f t="shared" si="256"/>
        <v>0</v>
      </c>
      <c r="Q424" s="108"/>
      <c r="R424" s="80"/>
      <c r="S424" s="81">
        <f t="shared" si="257"/>
        <v>0</v>
      </c>
      <c r="T424" s="82"/>
      <c r="U424" s="83">
        <f t="shared" si="258"/>
        <v>0</v>
      </c>
      <c r="V424" s="83">
        <f t="shared" si="259"/>
        <v>0</v>
      </c>
      <c r="W424" s="109"/>
      <c r="X424" s="80"/>
      <c r="Y424" s="81">
        <f t="shared" si="260"/>
        <v>0</v>
      </c>
      <c r="Z424" s="82"/>
      <c r="AA424" s="83">
        <f t="shared" si="261"/>
        <v>0</v>
      </c>
      <c r="AB424" s="83">
        <f t="shared" si="262"/>
        <v>0</v>
      </c>
      <c r="AC424" s="109"/>
      <c r="AD424" s="85" t="e">
        <f t="shared" si="245"/>
        <v>#DIV/0!</v>
      </c>
      <c r="AE424" s="86"/>
      <c r="AF424" s="87"/>
      <c r="AG424" s="88"/>
      <c r="AH424" s="114"/>
      <c r="AI424" s="86"/>
      <c r="AJ424" s="87"/>
      <c r="AK424" s="88"/>
      <c r="AL424" s="114"/>
      <c r="AM424" s="86"/>
      <c r="AN424" s="87"/>
      <c r="AO424" s="90"/>
      <c r="AP424" s="91"/>
      <c r="AQ424" s="86"/>
      <c r="AR424" s="87"/>
      <c r="AS424" s="90"/>
      <c r="AT424" s="91"/>
      <c r="AU424" s="86"/>
      <c r="AV424" s="87"/>
      <c r="AW424" s="90"/>
      <c r="AX424" s="197"/>
      <c r="AY424" s="38"/>
      <c r="AZ424" s="92"/>
      <c r="BA424" s="29"/>
      <c r="BB424" s="99">
        <f t="shared" si="271"/>
        <v>43544.031334000007</v>
      </c>
      <c r="BC424" s="93"/>
      <c r="BD424" s="93"/>
      <c r="BE424" s="93"/>
      <c r="BF424" s="93"/>
      <c r="BG424" s="93"/>
      <c r="BH424" s="93"/>
      <c r="BI424" s="93"/>
      <c r="BJ424" s="93"/>
      <c r="BK424" s="94">
        <f t="shared" si="246"/>
        <v>1</v>
      </c>
      <c r="BL424" s="35"/>
      <c r="BM424" s="95">
        <f t="shared" si="247"/>
        <v>43544.031334000007</v>
      </c>
      <c r="BN424" s="96">
        <f t="shared" si="248"/>
        <v>43544.031334000007</v>
      </c>
      <c r="BO424" s="248">
        <f t="shared" si="266"/>
        <v>43544.031334000007</v>
      </c>
      <c r="BP424" s="183">
        <f t="shared" si="249"/>
        <v>43544.031334000007</v>
      </c>
      <c r="BQ424" s="184">
        <f t="shared" si="250"/>
        <v>0</v>
      </c>
      <c r="BR424" s="232">
        <f t="shared" si="251"/>
        <v>0</v>
      </c>
      <c r="BS424" s="184"/>
      <c r="BT424" s="97"/>
      <c r="BU424" s="171">
        <f t="shared" si="263"/>
        <v>43544.031334000007</v>
      </c>
      <c r="BV424" s="175">
        <f t="shared" si="252"/>
        <v>8273</v>
      </c>
      <c r="BW424" s="176">
        <f t="shared" si="253"/>
        <v>51817.031334000007</v>
      </c>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119"/>
      <c r="ES424" s="119"/>
      <c r="ET424" s="119"/>
      <c r="EU424" s="119"/>
      <c r="EV424" s="119"/>
      <c r="EW424" s="119"/>
      <c r="EX424" s="119"/>
      <c r="EY424" s="119"/>
      <c r="EZ424" s="119"/>
      <c r="FA424" s="119"/>
      <c r="FB424" s="119"/>
      <c r="FC424" s="119"/>
      <c r="FD424" s="119"/>
      <c r="FE424" s="119"/>
      <c r="FF424" s="119"/>
      <c r="FG424" s="119"/>
      <c r="FH424" s="119"/>
      <c r="FI424" s="119"/>
      <c r="FJ424" s="119"/>
      <c r="FK424" s="119"/>
      <c r="FL424" s="119"/>
      <c r="FM424" s="119"/>
      <c r="FN424" s="119"/>
      <c r="FO424" s="119"/>
      <c r="FP424" s="119"/>
      <c r="FQ424" s="119"/>
      <c r="FR424" s="119"/>
      <c r="FS424" s="119"/>
      <c r="FT424" s="119"/>
      <c r="FU424" s="119"/>
      <c r="FV424" s="119"/>
      <c r="FW424" s="119"/>
      <c r="FX424" s="119"/>
      <c r="FY424" s="119"/>
      <c r="FZ424" s="119"/>
      <c r="GA424" s="119"/>
      <c r="GB424" s="119"/>
      <c r="GC424" s="119"/>
      <c r="GD424" s="119"/>
      <c r="GE424" s="119"/>
      <c r="GF424" s="119"/>
      <c r="GG424" s="119"/>
      <c r="GH424" s="119"/>
      <c r="GI424" s="119"/>
      <c r="GJ424" s="119"/>
      <c r="GK424" s="119"/>
      <c r="GL424" s="119"/>
      <c r="GM424" s="119"/>
      <c r="GN424" s="119"/>
      <c r="GO424" s="119"/>
      <c r="GP424" s="119"/>
      <c r="GQ424" s="119"/>
      <c r="GR424" s="119"/>
      <c r="GS424" s="119"/>
      <c r="GT424" s="119"/>
      <c r="GU424" s="119"/>
      <c r="GV424" s="119"/>
      <c r="GW424" s="119"/>
      <c r="GX424" s="119"/>
      <c r="GY424" s="119"/>
      <c r="GZ424" s="119"/>
      <c r="HA424" s="119"/>
    </row>
    <row r="425" spans="1:209" ht="84.95" customHeight="1" x14ac:dyDescent="0.3">
      <c r="A425" s="214">
        <v>582</v>
      </c>
      <c r="B425" s="104" t="s">
        <v>1171</v>
      </c>
      <c r="C425" s="217" t="s">
        <v>907</v>
      </c>
      <c r="D425" s="206"/>
      <c r="E425" s="74"/>
      <c r="F425" s="75"/>
      <c r="G425" s="74"/>
      <c r="H425" s="76"/>
      <c r="I425" s="105"/>
      <c r="J425" s="106"/>
      <c r="K425" s="107"/>
      <c r="L425" s="80"/>
      <c r="M425" s="81">
        <f t="shared" si="254"/>
        <v>0</v>
      </c>
      <c r="N425" s="82"/>
      <c r="O425" s="83">
        <f t="shared" si="255"/>
        <v>0</v>
      </c>
      <c r="P425" s="83">
        <f t="shared" si="256"/>
        <v>0</v>
      </c>
      <c r="Q425" s="108"/>
      <c r="R425" s="80"/>
      <c r="S425" s="81">
        <f t="shared" si="257"/>
        <v>0</v>
      </c>
      <c r="T425" s="82"/>
      <c r="U425" s="83">
        <f t="shared" si="258"/>
        <v>0</v>
      </c>
      <c r="V425" s="83">
        <f t="shared" si="259"/>
        <v>0</v>
      </c>
      <c r="W425" s="109"/>
      <c r="X425" s="80"/>
      <c r="Y425" s="81">
        <f t="shared" si="260"/>
        <v>0</v>
      </c>
      <c r="Z425" s="82"/>
      <c r="AA425" s="83">
        <f t="shared" si="261"/>
        <v>0</v>
      </c>
      <c r="AB425" s="83">
        <f t="shared" si="262"/>
        <v>0</v>
      </c>
      <c r="AC425" s="109"/>
      <c r="AD425" s="85" t="e">
        <f t="shared" si="245"/>
        <v>#DIV/0!</v>
      </c>
      <c r="AE425" s="86"/>
      <c r="AF425" s="87"/>
      <c r="AG425" s="88"/>
      <c r="AH425" s="114"/>
      <c r="AI425" s="86"/>
      <c r="AJ425" s="87"/>
      <c r="AK425" s="88"/>
      <c r="AL425" s="114"/>
      <c r="AM425" s="86">
        <v>4957.9831932773113</v>
      </c>
      <c r="AN425" s="87">
        <f>+AM425*0.19</f>
        <v>942.01680672268913</v>
      </c>
      <c r="AO425" s="90">
        <f>+AN425+AM425</f>
        <v>5900</v>
      </c>
      <c r="AP425" s="91" t="s">
        <v>1172</v>
      </c>
      <c r="AQ425" s="113">
        <v>4941</v>
      </c>
      <c r="AR425" s="111">
        <v>1159</v>
      </c>
      <c r="AS425" s="112">
        <v>6100</v>
      </c>
      <c r="AT425" s="91" t="s">
        <v>1173</v>
      </c>
      <c r="AU425" s="86"/>
      <c r="AV425" s="87"/>
      <c r="AW425" s="90"/>
      <c r="AX425" s="197"/>
      <c r="AZ425" s="92"/>
      <c r="BB425" s="99"/>
      <c r="BC425" s="93"/>
      <c r="BD425" s="93"/>
      <c r="BE425" s="93"/>
      <c r="BF425" s="93"/>
      <c r="BG425" s="93"/>
      <c r="BH425" s="93">
        <f>+AM425</f>
        <v>4957.9831932773113</v>
      </c>
      <c r="BI425" s="93">
        <f>+AQ425</f>
        <v>4941</v>
      </c>
      <c r="BJ425" s="93"/>
      <c r="BK425" s="94">
        <f t="shared" si="246"/>
        <v>2</v>
      </c>
      <c r="BM425" s="95">
        <f t="shared" si="247"/>
        <v>4949.4915966386561</v>
      </c>
      <c r="BN425" s="96">
        <f t="shared" si="248"/>
        <v>4957.9831932773113</v>
      </c>
      <c r="BO425" s="248">
        <f>(SUM(BB425:BJ425)-BN425)/(BK425-1)</f>
        <v>4941.0000000000009</v>
      </c>
      <c r="BP425" s="183">
        <f t="shared" si="249"/>
        <v>4949.4843123282244</v>
      </c>
      <c r="BQ425" s="184">
        <f t="shared" si="250"/>
        <v>12.008931132588627</v>
      </c>
      <c r="BR425" s="232">
        <f t="shared" si="251"/>
        <v>2.4262958928436694E-3</v>
      </c>
      <c r="BS425" s="184"/>
      <c r="BT425" s="97"/>
      <c r="BU425" s="171">
        <f t="shared" si="263"/>
        <v>4941.0000000000009</v>
      </c>
      <c r="BV425" s="175">
        <f t="shared" si="252"/>
        <v>939</v>
      </c>
      <c r="BW425" s="176">
        <f t="shared" si="253"/>
        <v>5880.0000000000009</v>
      </c>
    </row>
    <row r="426" spans="1:209" s="120" customFormat="1" ht="84.95" customHeight="1" x14ac:dyDescent="0.3">
      <c r="A426" s="214">
        <v>583</v>
      </c>
      <c r="B426" s="104" t="s">
        <v>1174</v>
      </c>
      <c r="C426" s="217" t="s">
        <v>18</v>
      </c>
      <c r="D426" s="206"/>
      <c r="E426" s="74"/>
      <c r="F426" s="75"/>
      <c r="G426" s="74"/>
      <c r="H426" s="76"/>
      <c r="I426" s="105"/>
      <c r="J426" s="106"/>
      <c r="K426" s="107"/>
      <c r="L426" s="80"/>
      <c r="M426" s="81">
        <f t="shared" si="254"/>
        <v>0</v>
      </c>
      <c r="N426" s="82"/>
      <c r="O426" s="83">
        <f t="shared" si="255"/>
        <v>0</v>
      </c>
      <c r="P426" s="83">
        <f t="shared" si="256"/>
        <v>0</v>
      </c>
      <c r="Q426" s="108"/>
      <c r="R426" s="80"/>
      <c r="S426" s="81">
        <f t="shared" si="257"/>
        <v>0</v>
      </c>
      <c r="T426" s="82"/>
      <c r="U426" s="83">
        <f t="shared" si="258"/>
        <v>0</v>
      </c>
      <c r="V426" s="83">
        <f t="shared" si="259"/>
        <v>0</v>
      </c>
      <c r="W426" s="109"/>
      <c r="X426" s="80"/>
      <c r="Y426" s="81">
        <f t="shared" si="260"/>
        <v>0</v>
      </c>
      <c r="Z426" s="82"/>
      <c r="AA426" s="83">
        <f t="shared" si="261"/>
        <v>0</v>
      </c>
      <c r="AB426" s="83">
        <f t="shared" si="262"/>
        <v>0</v>
      </c>
      <c r="AC426" s="109"/>
      <c r="AD426" s="85" t="e">
        <f t="shared" si="245"/>
        <v>#DIV/0!</v>
      </c>
      <c r="AE426" s="86"/>
      <c r="AF426" s="87"/>
      <c r="AG426" s="88"/>
      <c r="AH426" s="114"/>
      <c r="AI426" s="86"/>
      <c r="AJ426" s="87"/>
      <c r="AK426" s="88"/>
      <c r="AL426" s="114"/>
      <c r="AM426" s="86">
        <v>6302.5210084033615</v>
      </c>
      <c r="AN426" s="87">
        <f>+AM426*0.19</f>
        <v>1197.4789915966387</v>
      </c>
      <c r="AO426" s="90">
        <f>+AN426+AM426</f>
        <v>7500</v>
      </c>
      <c r="AP426" s="91" t="s">
        <v>1175</v>
      </c>
      <c r="AQ426" s="113">
        <v>6966</v>
      </c>
      <c r="AR426" s="111">
        <v>1634</v>
      </c>
      <c r="AS426" s="112">
        <v>8600</v>
      </c>
      <c r="AT426" s="91" t="s">
        <v>1176</v>
      </c>
      <c r="AU426" s="113">
        <v>6156</v>
      </c>
      <c r="AV426" s="111">
        <v>1444</v>
      </c>
      <c r="AW426" s="112">
        <v>7600</v>
      </c>
      <c r="AX426" s="197" t="s">
        <v>1177</v>
      </c>
      <c r="AY426" s="38"/>
      <c r="AZ426" s="92"/>
      <c r="BA426" s="29"/>
      <c r="BB426" s="99"/>
      <c r="BC426" s="93"/>
      <c r="BD426" s="93"/>
      <c r="BE426" s="93"/>
      <c r="BF426" s="93"/>
      <c r="BG426" s="93"/>
      <c r="BH426" s="93">
        <f>+AM426</f>
        <v>6302.5210084033615</v>
      </c>
      <c r="BI426" s="93">
        <f>+AQ426</f>
        <v>6966</v>
      </c>
      <c r="BJ426" s="93">
        <f>+AU426</f>
        <v>6156</v>
      </c>
      <c r="BK426" s="94">
        <f t="shared" si="246"/>
        <v>3</v>
      </c>
      <c r="BL426" s="35"/>
      <c r="BM426" s="95">
        <f t="shared" si="247"/>
        <v>6474.8403361344535</v>
      </c>
      <c r="BN426" s="96">
        <f t="shared" si="248"/>
        <v>6966</v>
      </c>
      <c r="BO426" s="248">
        <f>(SUM(BB426:BJ426)-BN426)/(BK426-1)</f>
        <v>6229.2605042016803</v>
      </c>
      <c r="BP426" s="183">
        <f t="shared" si="249"/>
        <v>6465.4505500579571</v>
      </c>
      <c r="BQ426" s="184">
        <f t="shared" si="250"/>
        <v>431.61958138188277</v>
      </c>
      <c r="BR426" s="232">
        <f t="shared" si="251"/>
        <v>6.6661038570035858E-2</v>
      </c>
      <c r="BS426" s="184"/>
      <c r="BT426" s="97"/>
      <c r="BU426" s="171">
        <f t="shared" si="263"/>
        <v>6229.2605042016803</v>
      </c>
      <c r="BV426" s="175">
        <f t="shared" si="252"/>
        <v>1184</v>
      </c>
      <c r="BW426" s="176">
        <f t="shared" si="253"/>
        <v>7413.2605042016803</v>
      </c>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119"/>
      <c r="ES426" s="119"/>
      <c r="ET426" s="119"/>
      <c r="EU426" s="119"/>
      <c r="EV426" s="119"/>
      <c r="EW426" s="119"/>
      <c r="EX426" s="119"/>
      <c r="EY426" s="119"/>
      <c r="EZ426" s="119"/>
      <c r="FA426" s="119"/>
      <c r="FB426" s="119"/>
      <c r="FC426" s="119"/>
      <c r="FD426" s="119"/>
      <c r="FE426" s="119"/>
      <c r="FF426" s="119"/>
      <c r="FG426" s="119"/>
      <c r="FH426" s="119"/>
      <c r="FI426" s="119"/>
      <c r="FJ426" s="119"/>
      <c r="FK426" s="119"/>
      <c r="FL426" s="119"/>
      <c r="FM426" s="119"/>
      <c r="FN426" s="119"/>
      <c r="FO426" s="119"/>
      <c r="FP426" s="119"/>
      <c r="FQ426" s="119"/>
      <c r="FR426" s="119"/>
      <c r="FS426" s="119"/>
      <c r="FT426" s="119"/>
      <c r="FU426" s="119"/>
      <c r="FV426" s="119"/>
      <c r="FW426" s="119"/>
      <c r="FX426" s="119"/>
      <c r="FY426" s="119"/>
      <c r="FZ426" s="119"/>
      <c r="GA426" s="119"/>
      <c r="GB426" s="119"/>
      <c r="GC426" s="119"/>
      <c r="GD426" s="119"/>
      <c r="GE426" s="119"/>
      <c r="GF426" s="119"/>
      <c r="GG426" s="119"/>
      <c r="GH426" s="119"/>
      <c r="GI426" s="119"/>
      <c r="GJ426" s="119"/>
      <c r="GK426" s="119"/>
      <c r="GL426" s="119"/>
      <c r="GM426" s="119"/>
      <c r="GN426" s="119"/>
      <c r="GO426" s="119"/>
      <c r="GP426" s="119"/>
      <c r="GQ426" s="119"/>
      <c r="GR426" s="119"/>
      <c r="GS426" s="119"/>
      <c r="GT426" s="119"/>
      <c r="GU426" s="119"/>
      <c r="GV426" s="119"/>
      <c r="GW426" s="119"/>
      <c r="GX426" s="119"/>
      <c r="GY426" s="119"/>
      <c r="GZ426" s="119"/>
      <c r="HA426" s="119"/>
    </row>
    <row r="427" spans="1:209" s="120" customFormat="1" ht="84.95" customHeight="1" x14ac:dyDescent="0.3">
      <c r="A427" s="214">
        <v>584</v>
      </c>
      <c r="B427" s="104" t="s">
        <v>1178</v>
      </c>
      <c r="C427" s="217" t="s">
        <v>907</v>
      </c>
      <c r="D427" s="206"/>
      <c r="E427" s="74"/>
      <c r="F427" s="75"/>
      <c r="G427" s="74"/>
      <c r="H427" s="76"/>
      <c r="I427" s="105"/>
      <c r="J427" s="106"/>
      <c r="K427" s="107"/>
      <c r="L427" s="80"/>
      <c r="M427" s="81">
        <f t="shared" si="254"/>
        <v>0</v>
      </c>
      <c r="N427" s="82"/>
      <c r="O427" s="83">
        <f t="shared" si="255"/>
        <v>0</v>
      </c>
      <c r="P427" s="83">
        <f t="shared" si="256"/>
        <v>0</v>
      </c>
      <c r="Q427" s="108"/>
      <c r="R427" s="80"/>
      <c r="S427" s="81">
        <f t="shared" si="257"/>
        <v>0</v>
      </c>
      <c r="T427" s="82"/>
      <c r="U427" s="83">
        <f t="shared" si="258"/>
        <v>0</v>
      </c>
      <c r="V427" s="83">
        <f t="shared" si="259"/>
        <v>0</v>
      </c>
      <c r="W427" s="109"/>
      <c r="X427" s="80"/>
      <c r="Y427" s="81">
        <f t="shared" si="260"/>
        <v>0</v>
      </c>
      <c r="Z427" s="82"/>
      <c r="AA427" s="83">
        <f t="shared" si="261"/>
        <v>0</v>
      </c>
      <c r="AB427" s="83">
        <f t="shared" si="262"/>
        <v>0</v>
      </c>
      <c r="AC427" s="109"/>
      <c r="AD427" s="85" t="e">
        <f t="shared" si="245"/>
        <v>#DIV/0!</v>
      </c>
      <c r="AE427" s="86"/>
      <c r="AF427" s="87"/>
      <c r="AG427" s="88"/>
      <c r="AH427" s="114"/>
      <c r="AI427" s="86"/>
      <c r="AJ427" s="87"/>
      <c r="AK427" s="88"/>
      <c r="AL427" s="114"/>
      <c r="AM427" s="86">
        <v>36050.420168067227</v>
      </c>
      <c r="AN427" s="87">
        <f>+AM427*0.19</f>
        <v>6849.5798319327732</v>
      </c>
      <c r="AO427" s="90">
        <f>+AN427+AM427</f>
        <v>42900</v>
      </c>
      <c r="AP427" s="91" t="s">
        <v>1179</v>
      </c>
      <c r="AQ427" s="113">
        <v>33129</v>
      </c>
      <c r="AR427" s="111">
        <v>7771</v>
      </c>
      <c r="AS427" s="112">
        <v>40900</v>
      </c>
      <c r="AT427" s="91" t="s">
        <v>1180</v>
      </c>
      <c r="AU427" s="113">
        <v>37867</v>
      </c>
      <c r="AV427" s="111">
        <v>8883</v>
      </c>
      <c r="AW427" s="112">
        <v>46750</v>
      </c>
      <c r="AX427" s="197" t="s">
        <v>1181</v>
      </c>
      <c r="AY427" s="38"/>
      <c r="AZ427" s="92"/>
      <c r="BA427" s="29"/>
      <c r="BB427" s="99"/>
      <c r="BC427" s="93"/>
      <c r="BD427" s="93"/>
      <c r="BE427" s="93"/>
      <c r="BF427" s="93"/>
      <c r="BG427" s="93"/>
      <c r="BH427" s="93">
        <f>+AM427</f>
        <v>36050.420168067227</v>
      </c>
      <c r="BI427" s="93">
        <f>+AQ427</f>
        <v>33129</v>
      </c>
      <c r="BJ427" s="93">
        <f>+AU427</f>
        <v>37867</v>
      </c>
      <c r="BK427" s="94">
        <f t="shared" si="246"/>
        <v>3</v>
      </c>
      <c r="BL427" s="35"/>
      <c r="BM427" s="95">
        <f t="shared" si="247"/>
        <v>35682.140056022406</v>
      </c>
      <c r="BN427" s="96">
        <f t="shared" si="248"/>
        <v>37867</v>
      </c>
      <c r="BO427" s="248">
        <f>(SUM(BB427:BJ427)-BN427)/(BK427-1)</f>
        <v>34589.710084033613</v>
      </c>
      <c r="BP427" s="183">
        <f t="shared" si="249"/>
        <v>35628.142918824291</v>
      </c>
      <c r="BQ427" s="184">
        <f t="shared" si="250"/>
        <v>2390.373125831155</v>
      </c>
      <c r="BR427" s="232">
        <f t="shared" si="251"/>
        <v>6.6990744447451081E-2</v>
      </c>
      <c r="BS427" s="184"/>
      <c r="BT427" s="97"/>
      <c r="BU427" s="171">
        <f t="shared" si="263"/>
        <v>34589.710084033613</v>
      </c>
      <c r="BV427" s="175">
        <f t="shared" si="252"/>
        <v>6572</v>
      </c>
      <c r="BW427" s="176">
        <f t="shared" si="253"/>
        <v>41161.710084033613</v>
      </c>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119"/>
      <c r="ES427" s="119"/>
      <c r="ET427" s="119"/>
      <c r="EU427" s="119"/>
      <c r="EV427" s="119"/>
      <c r="EW427" s="119"/>
      <c r="EX427" s="119"/>
      <c r="EY427" s="119"/>
      <c r="EZ427" s="119"/>
      <c r="FA427" s="119"/>
      <c r="FB427" s="119"/>
      <c r="FC427" s="119"/>
      <c r="FD427" s="119"/>
      <c r="FE427" s="119"/>
      <c r="FF427" s="119"/>
      <c r="FG427" s="119"/>
      <c r="FH427" s="119"/>
      <c r="FI427" s="119"/>
      <c r="FJ427" s="119"/>
      <c r="FK427" s="119"/>
      <c r="FL427" s="119"/>
      <c r="FM427" s="119"/>
      <c r="FN427" s="119"/>
      <c r="FO427" s="119"/>
      <c r="FP427" s="119"/>
      <c r="FQ427" s="119"/>
      <c r="FR427" s="119"/>
      <c r="FS427" s="119"/>
      <c r="FT427" s="119"/>
      <c r="FU427" s="119"/>
      <c r="FV427" s="119"/>
      <c r="FW427" s="119"/>
      <c r="FX427" s="119"/>
      <c r="FY427" s="119"/>
      <c r="FZ427" s="119"/>
      <c r="GA427" s="119"/>
      <c r="GB427" s="119"/>
      <c r="GC427" s="119"/>
      <c r="GD427" s="119"/>
      <c r="GE427" s="119"/>
      <c r="GF427" s="119"/>
      <c r="GG427" s="119"/>
      <c r="GH427" s="119"/>
      <c r="GI427" s="119"/>
      <c r="GJ427" s="119"/>
      <c r="GK427" s="119"/>
      <c r="GL427" s="119"/>
      <c r="GM427" s="119"/>
      <c r="GN427" s="119"/>
      <c r="GO427" s="119"/>
      <c r="GP427" s="119"/>
      <c r="GQ427" s="119"/>
      <c r="GR427" s="119"/>
      <c r="GS427" s="119"/>
      <c r="GT427" s="119"/>
      <c r="GU427" s="119"/>
      <c r="GV427" s="119"/>
      <c r="GW427" s="119"/>
      <c r="GX427" s="119"/>
      <c r="GY427" s="119"/>
      <c r="GZ427" s="119"/>
      <c r="HA427" s="119"/>
    </row>
    <row r="428" spans="1:209" s="120" customFormat="1" ht="84.95" customHeight="1" x14ac:dyDescent="0.3">
      <c r="A428" s="214">
        <v>585</v>
      </c>
      <c r="B428" s="104" t="s">
        <v>1182</v>
      </c>
      <c r="C428" s="217" t="s">
        <v>907</v>
      </c>
      <c r="D428" s="206">
        <v>6808</v>
      </c>
      <c r="E428" s="74">
        <f>+D428*0.0562</f>
        <v>382.6096</v>
      </c>
      <c r="F428" s="75">
        <f>+E428+D428</f>
        <v>7190.6095999999998</v>
      </c>
      <c r="G428" s="74">
        <f>+F428*0.19</f>
        <v>1366.2158239999999</v>
      </c>
      <c r="H428" s="76">
        <f>+G428+F428</f>
        <v>8556.8254239999987</v>
      </c>
      <c r="I428" s="105"/>
      <c r="J428" s="106"/>
      <c r="K428" s="107"/>
      <c r="L428" s="80"/>
      <c r="M428" s="81">
        <f t="shared" si="254"/>
        <v>0</v>
      </c>
      <c r="N428" s="82"/>
      <c r="O428" s="83">
        <f t="shared" si="255"/>
        <v>0</v>
      </c>
      <c r="P428" s="83">
        <f t="shared" si="256"/>
        <v>0</v>
      </c>
      <c r="Q428" s="108"/>
      <c r="R428" s="80"/>
      <c r="S428" s="81">
        <f t="shared" si="257"/>
        <v>0</v>
      </c>
      <c r="T428" s="82"/>
      <c r="U428" s="83">
        <f t="shared" si="258"/>
        <v>0</v>
      </c>
      <c r="V428" s="83">
        <f t="shared" si="259"/>
        <v>0</v>
      </c>
      <c r="W428" s="109"/>
      <c r="X428" s="80"/>
      <c r="Y428" s="81">
        <f t="shared" si="260"/>
        <v>0</v>
      </c>
      <c r="Z428" s="82"/>
      <c r="AA428" s="83">
        <f t="shared" si="261"/>
        <v>0</v>
      </c>
      <c r="AB428" s="83">
        <f t="shared" si="262"/>
        <v>0</v>
      </c>
      <c r="AC428" s="109"/>
      <c r="AD428" s="85" t="e">
        <f t="shared" si="245"/>
        <v>#DIV/0!</v>
      </c>
      <c r="AE428" s="86"/>
      <c r="AF428" s="87"/>
      <c r="AG428" s="88"/>
      <c r="AH428" s="114"/>
      <c r="AI428" s="86"/>
      <c r="AJ428" s="87"/>
      <c r="AK428" s="88"/>
      <c r="AL428" s="114"/>
      <c r="AM428" s="86"/>
      <c r="AN428" s="87"/>
      <c r="AO428" s="90"/>
      <c r="AP428" s="91"/>
      <c r="AQ428" s="86"/>
      <c r="AR428" s="87"/>
      <c r="AS428" s="90"/>
      <c r="AT428" s="91"/>
      <c r="AU428" s="86"/>
      <c r="AV428" s="87"/>
      <c r="AW428" s="90"/>
      <c r="AX428" s="197"/>
      <c r="AY428" s="38"/>
      <c r="AZ428" s="92"/>
      <c r="BA428" s="29"/>
      <c r="BB428" s="99">
        <f>+F428*1.09</f>
        <v>7837.7644640000008</v>
      </c>
      <c r="BC428" s="93"/>
      <c r="BD428" s="93"/>
      <c r="BE428" s="93"/>
      <c r="BF428" s="93"/>
      <c r="BG428" s="93"/>
      <c r="BH428" s="93"/>
      <c r="BI428" s="93"/>
      <c r="BJ428" s="93"/>
      <c r="BK428" s="94">
        <f t="shared" si="246"/>
        <v>1</v>
      </c>
      <c r="BL428" s="35"/>
      <c r="BM428" s="95">
        <f t="shared" si="247"/>
        <v>7837.7644640000008</v>
      </c>
      <c r="BN428" s="96">
        <f t="shared" si="248"/>
        <v>7837.7644640000008</v>
      </c>
      <c r="BO428" s="248">
        <f>+BM428</f>
        <v>7837.7644640000008</v>
      </c>
      <c r="BP428" s="183">
        <f t="shared" si="249"/>
        <v>7837.7644640000008</v>
      </c>
      <c r="BQ428" s="184">
        <f t="shared" si="250"/>
        <v>0</v>
      </c>
      <c r="BR428" s="232">
        <f t="shared" si="251"/>
        <v>0</v>
      </c>
      <c r="BS428" s="184"/>
      <c r="BT428" s="97"/>
      <c r="BU428" s="171">
        <f t="shared" si="263"/>
        <v>7837.7644640000008</v>
      </c>
      <c r="BV428" s="175">
        <f t="shared" si="252"/>
        <v>1489</v>
      </c>
      <c r="BW428" s="176">
        <f t="shared" si="253"/>
        <v>9326.7644639999999</v>
      </c>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119"/>
      <c r="ES428" s="119"/>
      <c r="ET428" s="119"/>
      <c r="EU428" s="119"/>
      <c r="EV428" s="119"/>
      <c r="EW428" s="119"/>
      <c r="EX428" s="119"/>
      <c r="EY428" s="119"/>
      <c r="EZ428" s="119"/>
      <c r="FA428" s="119"/>
      <c r="FB428" s="119"/>
      <c r="FC428" s="119"/>
      <c r="FD428" s="119"/>
      <c r="FE428" s="119"/>
      <c r="FF428" s="119"/>
      <c r="FG428" s="119"/>
      <c r="FH428" s="119"/>
      <c r="FI428" s="119"/>
      <c r="FJ428" s="119"/>
      <c r="FK428" s="119"/>
      <c r="FL428" s="119"/>
      <c r="FM428" s="119"/>
      <c r="FN428" s="119"/>
      <c r="FO428" s="119"/>
      <c r="FP428" s="119"/>
      <c r="FQ428" s="119"/>
      <c r="FR428" s="119"/>
      <c r="FS428" s="119"/>
      <c r="FT428" s="119"/>
      <c r="FU428" s="119"/>
      <c r="FV428" s="119"/>
      <c r="FW428" s="119"/>
      <c r="FX428" s="119"/>
      <c r="FY428" s="119"/>
      <c r="FZ428" s="119"/>
      <c r="GA428" s="119"/>
      <c r="GB428" s="119"/>
      <c r="GC428" s="119"/>
      <c r="GD428" s="119"/>
      <c r="GE428" s="119"/>
      <c r="GF428" s="119"/>
      <c r="GG428" s="119"/>
      <c r="GH428" s="119"/>
      <c r="GI428" s="119"/>
      <c r="GJ428" s="119"/>
      <c r="GK428" s="119"/>
      <c r="GL428" s="119"/>
      <c r="GM428" s="119"/>
      <c r="GN428" s="119"/>
      <c r="GO428" s="119"/>
      <c r="GP428" s="119"/>
      <c r="GQ428" s="119"/>
      <c r="GR428" s="119"/>
      <c r="GS428" s="119"/>
      <c r="GT428" s="119"/>
      <c r="GU428" s="119"/>
      <c r="GV428" s="119"/>
      <c r="GW428" s="119"/>
      <c r="GX428" s="119"/>
      <c r="GY428" s="119"/>
      <c r="GZ428" s="119"/>
      <c r="HA428" s="119"/>
    </row>
    <row r="429" spans="1:209" ht="84.95" customHeight="1" x14ac:dyDescent="0.3">
      <c r="A429" s="214">
        <v>586</v>
      </c>
      <c r="B429" s="104" t="s">
        <v>1183</v>
      </c>
      <c r="C429" s="217" t="s">
        <v>907</v>
      </c>
      <c r="D429" s="206">
        <v>6524</v>
      </c>
      <c r="E429" s="74">
        <f>+D429*0.0562</f>
        <v>366.64879999999999</v>
      </c>
      <c r="F429" s="75">
        <f>+E429+D429</f>
        <v>6890.6487999999999</v>
      </c>
      <c r="G429" s="74">
        <f>+F429*0.19</f>
        <v>1309.223272</v>
      </c>
      <c r="H429" s="76">
        <f>+G429+F429</f>
        <v>8199.8720720000001</v>
      </c>
      <c r="I429" s="105"/>
      <c r="J429" s="106"/>
      <c r="K429" s="107"/>
      <c r="L429" s="80"/>
      <c r="M429" s="81">
        <f t="shared" si="254"/>
        <v>0</v>
      </c>
      <c r="N429" s="82"/>
      <c r="O429" s="83">
        <f t="shared" si="255"/>
        <v>0</v>
      </c>
      <c r="P429" s="83">
        <f t="shared" si="256"/>
        <v>0</v>
      </c>
      <c r="Q429" s="108"/>
      <c r="R429" s="80"/>
      <c r="S429" s="81">
        <f t="shared" si="257"/>
        <v>0</v>
      </c>
      <c r="T429" s="82"/>
      <c r="U429" s="83">
        <f t="shared" si="258"/>
        <v>0</v>
      </c>
      <c r="V429" s="83">
        <f t="shared" si="259"/>
        <v>0</v>
      </c>
      <c r="W429" s="109"/>
      <c r="X429" s="80"/>
      <c r="Y429" s="81">
        <f t="shared" si="260"/>
        <v>0</v>
      </c>
      <c r="Z429" s="82"/>
      <c r="AA429" s="83">
        <f t="shared" si="261"/>
        <v>0</v>
      </c>
      <c r="AB429" s="83">
        <f t="shared" si="262"/>
        <v>0</v>
      </c>
      <c r="AC429" s="109"/>
      <c r="AD429" s="85" t="e">
        <f t="shared" si="245"/>
        <v>#DIV/0!</v>
      </c>
      <c r="AE429" s="86"/>
      <c r="AF429" s="87"/>
      <c r="AG429" s="88"/>
      <c r="AH429" s="114"/>
      <c r="AI429" s="86"/>
      <c r="AJ429" s="87"/>
      <c r="AK429" s="88"/>
      <c r="AL429" s="114"/>
      <c r="AM429" s="86"/>
      <c r="AN429" s="87"/>
      <c r="AO429" s="90"/>
      <c r="AP429" s="91"/>
      <c r="AQ429" s="86"/>
      <c r="AR429" s="87"/>
      <c r="AS429" s="90"/>
      <c r="AT429" s="91"/>
      <c r="AU429" s="86"/>
      <c r="AV429" s="87"/>
      <c r="AW429" s="90"/>
      <c r="AX429" s="197"/>
      <c r="AZ429" s="92"/>
      <c r="BB429" s="99">
        <f>+F429*1.09</f>
        <v>7510.8071920000002</v>
      </c>
      <c r="BC429" s="93"/>
      <c r="BD429" s="93"/>
      <c r="BE429" s="93"/>
      <c r="BF429" s="93"/>
      <c r="BG429" s="93"/>
      <c r="BH429" s="93"/>
      <c r="BI429" s="93"/>
      <c r="BJ429" s="93"/>
      <c r="BK429" s="94">
        <f t="shared" si="246"/>
        <v>1</v>
      </c>
      <c r="BM429" s="95">
        <f t="shared" si="247"/>
        <v>7510.8071920000002</v>
      </c>
      <c r="BN429" s="96">
        <f t="shared" si="248"/>
        <v>7510.8071920000002</v>
      </c>
      <c r="BO429" s="248">
        <f>+BM429</f>
        <v>7510.8071920000002</v>
      </c>
      <c r="BP429" s="183">
        <f t="shared" si="249"/>
        <v>7510.8071920000002</v>
      </c>
      <c r="BQ429" s="184">
        <f t="shared" si="250"/>
        <v>0</v>
      </c>
      <c r="BR429" s="232">
        <f t="shared" si="251"/>
        <v>0</v>
      </c>
      <c r="BS429" s="184"/>
      <c r="BT429" s="97"/>
      <c r="BU429" s="171">
        <f t="shared" si="263"/>
        <v>7510.8071920000002</v>
      </c>
      <c r="BV429" s="175">
        <f t="shared" si="252"/>
        <v>1427</v>
      </c>
      <c r="BW429" s="176">
        <f t="shared" si="253"/>
        <v>8937.8071920000002</v>
      </c>
    </row>
    <row r="430" spans="1:209" ht="84.95" customHeight="1" x14ac:dyDescent="0.3">
      <c r="A430" s="214">
        <v>587</v>
      </c>
      <c r="B430" s="104" t="s">
        <v>1184</v>
      </c>
      <c r="C430" s="217" t="s">
        <v>907</v>
      </c>
      <c r="D430" s="206"/>
      <c r="E430" s="74"/>
      <c r="F430" s="75"/>
      <c r="G430" s="74"/>
      <c r="H430" s="76"/>
      <c r="I430" s="105"/>
      <c r="J430" s="106"/>
      <c r="K430" s="107"/>
      <c r="L430" s="80"/>
      <c r="M430" s="81">
        <f t="shared" si="254"/>
        <v>0</v>
      </c>
      <c r="N430" s="82"/>
      <c r="O430" s="83">
        <f t="shared" si="255"/>
        <v>0</v>
      </c>
      <c r="P430" s="83">
        <f t="shared" si="256"/>
        <v>0</v>
      </c>
      <c r="Q430" s="108"/>
      <c r="R430" s="80"/>
      <c r="S430" s="81">
        <f t="shared" si="257"/>
        <v>0</v>
      </c>
      <c r="T430" s="82"/>
      <c r="U430" s="83">
        <f t="shared" si="258"/>
        <v>0</v>
      </c>
      <c r="V430" s="83">
        <f t="shared" si="259"/>
        <v>0</v>
      </c>
      <c r="W430" s="109"/>
      <c r="X430" s="80"/>
      <c r="Y430" s="81">
        <f t="shared" si="260"/>
        <v>0</v>
      </c>
      <c r="Z430" s="82"/>
      <c r="AA430" s="83">
        <f t="shared" si="261"/>
        <v>0</v>
      </c>
      <c r="AB430" s="83">
        <f t="shared" si="262"/>
        <v>0</v>
      </c>
      <c r="AC430" s="109"/>
      <c r="AD430" s="85" t="e">
        <f t="shared" si="245"/>
        <v>#DIV/0!</v>
      </c>
      <c r="AE430" s="86"/>
      <c r="AF430" s="87"/>
      <c r="AG430" s="88"/>
      <c r="AH430" s="114"/>
      <c r="AI430" s="86"/>
      <c r="AJ430" s="87"/>
      <c r="AK430" s="88"/>
      <c r="AL430" s="114"/>
      <c r="AM430" s="86">
        <v>12521.008403361346</v>
      </c>
      <c r="AN430" s="87">
        <f>+AM430*0.19</f>
        <v>2378.9915966386557</v>
      </c>
      <c r="AO430" s="90">
        <f>+AN430+AM430</f>
        <v>14900.000000000002</v>
      </c>
      <c r="AP430" s="91" t="s">
        <v>1185</v>
      </c>
      <c r="AQ430" s="113">
        <v>10692</v>
      </c>
      <c r="AR430" s="111">
        <v>2508</v>
      </c>
      <c r="AS430" s="112">
        <v>13200</v>
      </c>
      <c r="AT430" s="91" t="s">
        <v>1186</v>
      </c>
      <c r="AU430" s="113">
        <v>19038</v>
      </c>
      <c r="AV430" s="111">
        <v>4466</v>
      </c>
      <c r="AW430" s="112">
        <v>23504</v>
      </c>
      <c r="AX430" s="197" t="s">
        <v>1187</v>
      </c>
      <c r="AZ430" s="92"/>
      <c r="BB430" s="99"/>
      <c r="BC430" s="93"/>
      <c r="BD430" s="93"/>
      <c r="BE430" s="93"/>
      <c r="BF430" s="93"/>
      <c r="BG430" s="93"/>
      <c r="BH430" s="93">
        <f>+AM430</f>
        <v>12521.008403361346</v>
      </c>
      <c r="BI430" s="93">
        <f>+AQ430</f>
        <v>10692</v>
      </c>
      <c r="BJ430" s="93">
        <f>+AU430</f>
        <v>19038</v>
      </c>
      <c r="BK430" s="94">
        <f t="shared" si="246"/>
        <v>3</v>
      </c>
      <c r="BM430" s="95">
        <f t="shared" si="247"/>
        <v>14083.669467787115</v>
      </c>
      <c r="BN430" s="96">
        <f t="shared" si="248"/>
        <v>19038</v>
      </c>
      <c r="BO430" s="248">
        <f>(SUM(BB430:BJ430)-BN430)/(BK430-1)</f>
        <v>11606.504201680673</v>
      </c>
      <c r="BP430" s="183">
        <f t="shared" si="249"/>
        <v>13659.659066617876</v>
      </c>
      <c r="BQ430" s="184">
        <f t="shared" si="250"/>
        <v>4386.9535217168877</v>
      </c>
      <c r="BR430" s="232">
        <f t="shared" si="251"/>
        <v>0.31149222379515162</v>
      </c>
      <c r="BS430" s="184"/>
      <c r="BT430" s="97"/>
      <c r="BU430" s="171">
        <f t="shared" si="263"/>
        <v>11606.504201680673</v>
      </c>
      <c r="BV430" s="175">
        <f t="shared" si="252"/>
        <v>2205</v>
      </c>
      <c r="BW430" s="176">
        <f t="shared" si="253"/>
        <v>13811.504201680673</v>
      </c>
    </row>
    <row r="431" spans="1:209" ht="84.95" customHeight="1" x14ac:dyDescent="0.3">
      <c r="A431" s="214">
        <v>588</v>
      </c>
      <c r="B431" s="104" t="s">
        <v>1188</v>
      </c>
      <c r="C431" s="217" t="s">
        <v>907</v>
      </c>
      <c r="D431" s="206">
        <v>19857</v>
      </c>
      <c r="E431" s="74">
        <f>+D431*0.0562</f>
        <v>1115.9634000000001</v>
      </c>
      <c r="F431" s="75">
        <f>+E431+D431</f>
        <v>20972.963400000001</v>
      </c>
      <c r="G431" s="74">
        <f>+F431*0.19</f>
        <v>3984.8630459999999</v>
      </c>
      <c r="H431" s="76">
        <f>+G431+F431</f>
        <v>24957.826445999999</v>
      </c>
      <c r="I431" s="105"/>
      <c r="J431" s="106"/>
      <c r="K431" s="107"/>
      <c r="L431" s="80"/>
      <c r="M431" s="81">
        <f t="shared" si="254"/>
        <v>0</v>
      </c>
      <c r="N431" s="82"/>
      <c r="O431" s="83">
        <f t="shared" si="255"/>
        <v>0</v>
      </c>
      <c r="P431" s="83">
        <f t="shared" si="256"/>
        <v>0</v>
      </c>
      <c r="Q431" s="108"/>
      <c r="R431" s="80"/>
      <c r="S431" s="81">
        <f t="shared" si="257"/>
        <v>0</v>
      </c>
      <c r="T431" s="82"/>
      <c r="U431" s="83">
        <f t="shared" si="258"/>
        <v>0</v>
      </c>
      <c r="V431" s="83">
        <f t="shared" si="259"/>
        <v>0</v>
      </c>
      <c r="W431" s="109"/>
      <c r="X431" s="80"/>
      <c r="Y431" s="81">
        <f t="shared" si="260"/>
        <v>0</v>
      </c>
      <c r="Z431" s="82"/>
      <c r="AA431" s="83">
        <f t="shared" si="261"/>
        <v>0</v>
      </c>
      <c r="AB431" s="83">
        <f t="shared" si="262"/>
        <v>0</v>
      </c>
      <c r="AC431" s="109"/>
      <c r="AD431" s="85" t="e">
        <f t="shared" si="245"/>
        <v>#DIV/0!</v>
      </c>
      <c r="AE431" s="86"/>
      <c r="AF431" s="87"/>
      <c r="AG431" s="88"/>
      <c r="AH431" s="114"/>
      <c r="AI431" s="86"/>
      <c r="AJ431" s="87"/>
      <c r="AK431" s="88"/>
      <c r="AL431" s="114"/>
      <c r="AM431" s="86"/>
      <c r="AN431" s="87"/>
      <c r="AO431" s="90"/>
      <c r="AP431" s="91"/>
      <c r="AQ431" s="86"/>
      <c r="AR431" s="87"/>
      <c r="AS431" s="90"/>
      <c r="AT431" s="91"/>
      <c r="AU431" s="86"/>
      <c r="AV431" s="87"/>
      <c r="AW431" s="90"/>
      <c r="AX431" s="197"/>
      <c r="AZ431" s="92"/>
      <c r="BB431" s="99">
        <f>+F431*1.09</f>
        <v>22860.530106000002</v>
      </c>
      <c r="BC431" s="93"/>
      <c r="BD431" s="93"/>
      <c r="BE431" s="93"/>
      <c r="BF431" s="93"/>
      <c r="BG431" s="93"/>
      <c r="BH431" s="93"/>
      <c r="BI431" s="93"/>
      <c r="BJ431" s="93"/>
      <c r="BK431" s="94">
        <f t="shared" si="246"/>
        <v>1</v>
      </c>
      <c r="BM431" s="95">
        <f t="shared" si="247"/>
        <v>22860.530106000002</v>
      </c>
      <c r="BN431" s="96">
        <f t="shared" si="248"/>
        <v>22860.530106000002</v>
      </c>
      <c r="BO431" s="248">
        <f>+BM431</f>
        <v>22860.530106000002</v>
      </c>
      <c r="BP431" s="183">
        <f t="shared" si="249"/>
        <v>22860.530106000002</v>
      </c>
      <c r="BQ431" s="184">
        <f t="shared" si="250"/>
        <v>0</v>
      </c>
      <c r="BR431" s="232">
        <f t="shared" si="251"/>
        <v>0</v>
      </c>
      <c r="BS431" s="184"/>
      <c r="BT431" s="97"/>
      <c r="BU431" s="171">
        <f t="shared" si="263"/>
        <v>22860.530106000002</v>
      </c>
      <c r="BV431" s="175">
        <f t="shared" si="252"/>
        <v>4344</v>
      </c>
      <c r="BW431" s="176">
        <f t="shared" si="253"/>
        <v>27204.530106000002</v>
      </c>
    </row>
    <row r="432" spans="1:209" ht="84.95" customHeight="1" x14ac:dyDescent="0.3">
      <c r="A432" s="214">
        <v>589</v>
      </c>
      <c r="B432" s="104" t="s">
        <v>1189</v>
      </c>
      <c r="C432" s="217" t="s">
        <v>907</v>
      </c>
      <c r="D432" s="206"/>
      <c r="E432" s="74"/>
      <c r="F432" s="75"/>
      <c r="G432" s="74"/>
      <c r="H432" s="76"/>
      <c r="I432" s="105"/>
      <c r="J432" s="106"/>
      <c r="K432" s="107"/>
      <c r="L432" s="80"/>
      <c r="M432" s="81">
        <f t="shared" si="254"/>
        <v>0</v>
      </c>
      <c r="N432" s="82"/>
      <c r="O432" s="83">
        <f t="shared" si="255"/>
        <v>0</v>
      </c>
      <c r="P432" s="83">
        <f t="shared" si="256"/>
        <v>0</v>
      </c>
      <c r="Q432" s="108"/>
      <c r="R432" s="80"/>
      <c r="S432" s="81">
        <f t="shared" si="257"/>
        <v>0</v>
      </c>
      <c r="T432" s="82"/>
      <c r="U432" s="83">
        <f t="shared" si="258"/>
        <v>0</v>
      </c>
      <c r="V432" s="83">
        <f t="shared" si="259"/>
        <v>0</v>
      </c>
      <c r="W432" s="109"/>
      <c r="X432" s="80"/>
      <c r="Y432" s="81">
        <f t="shared" si="260"/>
        <v>0</v>
      </c>
      <c r="Z432" s="82"/>
      <c r="AA432" s="83">
        <f t="shared" si="261"/>
        <v>0</v>
      </c>
      <c r="AB432" s="83">
        <f t="shared" si="262"/>
        <v>0</v>
      </c>
      <c r="AC432" s="109"/>
      <c r="AD432" s="85" t="e">
        <f t="shared" si="245"/>
        <v>#DIV/0!</v>
      </c>
      <c r="AE432" s="86"/>
      <c r="AF432" s="87"/>
      <c r="AG432" s="88"/>
      <c r="AH432" s="114"/>
      <c r="AI432" s="86"/>
      <c r="AJ432" s="87"/>
      <c r="AK432" s="88"/>
      <c r="AL432" s="114"/>
      <c r="AM432" s="86">
        <v>8319.3277310924368</v>
      </c>
      <c r="AN432" s="87">
        <f>+AM432*0.19</f>
        <v>1580.672268907563</v>
      </c>
      <c r="AO432" s="90">
        <f>+AN432+AM432</f>
        <v>9900</v>
      </c>
      <c r="AP432" s="91" t="s">
        <v>1190</v>
      </c>
      <c r="AQ432" s="86"/>
      <c r="AR432" s="87"/>
      <c r="AS432" s="90"/>
      <c r="AT432" s="91"/>
      <c r="AU432" s="113">
        <v>8821</v>
      </c>
      <c r="AV432" s="111">
        <v>2069</v>
      </c>
      <c r="AW432" s="112">
        <v>10890</v>
      </c>
      <c r="AX432" s="197" t="s">
        <v>1191</v>
      </c>
      <c r="AZ432" s="92"/>
      <c r="BB432" s="99"/>
      <c r="BC432" s="93"/>
      <c r="BD432" s="93"/>
      <c r="BE432" s="93"/>
      <c r="BF432" s="93"/>
      <c r="BG432" s="93"/>
      <c r="BH432" s="93">
        <f>+AM432</f>
        <v>8319.3277310924368</v>
      </c>
      <c r="BI432" s="93"/>
      <c r="BJ432" s="93">
        <f>+AU432</f>
        <v>8821</v>
      </c>
      <c r="BK432" s="94">
        <f t="shared" si="246"/>
        <v>2</v>
      </c>
      <c r="BM432" s="95">
        <f t="shared" si="247"/>
        <v>8570.1638655462193</v>
      </c>
      <c r="BN432" s="96">
        <f t="shared" si="248"/>
        <v>8821</v>
      </c>
      <c r="BO432" s="248">
        <f>(SUM(BB432:BJ432)-BN432)/(BK432-1)</f>
        <v>8319.3277310924386</v>
      </c>
      <c r="BP432" s="183">
        <f t="shared" si="249"/>
        <v>8566.4922760699665</v>
      </c>
      <c r="BQ432" s="184">
        <f t="shared" si="250"/>
        <v>354.73586327777912</v>
      </c>
      <c r="BR432" s="232">
        <f t="shared" si="251"/>
        <v>4.1391958058572084E-2</v>
      </c>
      <c r="BS432" s="184"/>
      <c r="BT432" s="97"/>
      <c r="BU432" s="171">
        <f t="shared" si="263"/>
        <v>8319.3277310924386</v>
      </c>
      <c r="BV432" s="175">
        <f t="shared" si="252"/>
        <v>1581</v>
      </c>
      <c r="BW432" s="176">
        <f t="shared" si="253"/>
        <v>9900.3277310924386</v>
      </c>
    </row>
    <row r="433" spans="1:75" ht="84.95" customHeight="1" x14ac:dyDescent="0.3">
      <c r="A433" s="214">
        <v>590</v>
      </c>
      <c r="B433" s="104" t="s">
        <v>1192</v>
      </c>
      <c r="C433" s="217" t="s">
        <v>907</v>
      </c>
      <c r="D433" s="206"/>
      <c r="E433" s="74"/>
      <c r="F433" s="75"/>
      <c r="G433" s="74"/>
      <c r="H433" s="76"/>
      <c r="I433" s="105"/>
      <c r="J433" s="106"/>
      <c r="K433" s="107"/>
      <c r="L433" s="80"/>
      <c r="M433" s="81">
        <f t="shared" si="254"/>
        <v>0</v>
      </c>
      <c r="N433" s="82"/>
      <c r="O433" s="83">
        <f t="shared" si="255"/>
        <v>0</v>
      </c>
      <c r="P433" s="83">
        <f t="shared" si="256"/>
        <v>0</v>
      </c>
      <c r="Q433" s="108"/>
      <c r="R433" s="80"/>
      <c r="S433" s="81">
        <f t="shared" si="257"/>
        <v>0</v>
      </c>
      <c r="T433" s="82"/>
      <c r="U433" s="83">
        <f t="shared" si="258"/>
        <v>0</v>
      </c>
      <c r="V433" s="83">
        <f t="shared" si="259"/>
        <v>0</v>
      </c>
      <c r="W433" s="109"/>
      <c r="X433" s="80"/>
      <c r="Y433" s="81">
        <f t="shared" si="260"/>
        <v>0</v>
      </c>
      <c r="Z433" s="82"/>
      <c r="AA433" s="83">
        <f t="shared" si="261"/>
        <v>0</v>
      </c>
      <c r="AB433" s="83">
        <f t="shared" si="262"/>
        <v>0</v>
      </c>
      <c r="AC433" s="109"/>
      <c r="AD433" s="85" t="e">
        <f t="shared" si="245"/>
        <v>#DIV/0!</v>
      </c>
      <c r="AE433" s="86"/>
      <c r="AF433" s="87"/>
      <c r="AG433" s="88"/>
      <c r="AH433" s="114"/>
      <c r="AI433" s="86"/>
      <c r="AJ433" s="87"/>
      <c r="AK433" s="88"/>
      <c r="AL433" s="114"/>
      <c r="AM433" s="86">
        <v>15882.352941176472</v>
      </c>
      <c r="AN433" s="87">
        <f>+AM433*0.19</f>
        <v>3017.6470588235297</v>
      </c>
      <c r="AO433" s="90">
        <f>+AN433+AM433</f>
        <v>18900</v>
      </c>
      <c r="AP433" s="91" t="s">
        <v>1193</v>
      </c>
      <c r="AQ433" s="113">
        <v>16191.9</v>
      </c>
      <c r="AR433" s="111">
        <v>3798.1</v>
      </c>
      <c r="AS433" s="112">
        <v>19990</v>
      </c>
      <c r="AT433" s="91" t="s">
        <v>1194</v>
      </c>
      <c r="AU433" s="86"/>
      <c r="AV433" s="87"/>
      <c r="AW433" s="90"/>
      <c r="AX433" s="197"/>
      <c r="AZ433" s="92"/>
      <c r="BB433" s="99"/>
      <c r="BC433" s="93"/>
      <c r="BD433" s="93"/>
      <c r="BE433" s="93"/>
      <c r="BF433" s="93"/>
      <c r="BG433" s="93"/>
      <c r="BH433" s="93">
        <f>+AM433</f>
        <v>15882.352941176472</v>
      </c>
      <c r="BI433" s="93">
        <f>+AQ433</f>
        <v>16191.9</v>
      </c>
      <c r="BJ433" s="93"/>
      <c r="BK433" s="94">
        <f t="shared" si="246"/>
        <v>2</v>
      </c>
      <c r="BM433" s="95">
        <f t="shared" si="247"/>
        <v>16037.126470588235</v>
      </c>
      <c r="BN433" s="96">
        <f t="shared" si="248"/>
        <v>16191.9</v>
      </c>
      <c r="BO433" s="248">
        <f>(SUM(BB433:BJ433)-BN433)/(BK433-1)</f>
        <v>15882.35294117647</v>
      </c>
      <c r="BP433" s="183">
        <f t="shared" si="249"/>
        <v>16036.379597285521</v>
      </c>
      <c r="BQ433" s="184">
        <f t="shared" si="250"/>
        <v>218.88282439046745</v>
      </c>
      <c r="BR433" s="232">
        <f t="shared" si="251"/>
        <v>1.3648506469777744E-2</v>
      </c>
      <c r="BS433" s="184"/>
      <c r="BT433" s="97"/>
      <c r="BU433" s="171">
        <f t="shared" si="263"/>
        <v>15882.35294117647</v>
      </c>
      <c r="BV433" s="175">
        <f t="shared" si="252"/>
        <v>3018</v>
      </c>
      <c r="BW433" s="176">
        <f t="shared" si="253"/>
        <v>18900.352941176468</v>
      </c>
    </row>
    <row r="434" spans="1:75" s="35" customFormat="1" ht="84.95" customHeight="1" x14ac:dyDescent="0.3">
      <c r="A434" s="214">
        <v>591</v>
      </c>
      <c r="B434" s="104" t="s">
        <v>1195</v>
      </c>
      <c r="C434" s="217" t="s">
        <v>907</v>
      </c>
      <c r="D434" s="206"/>
      <c r="E434" s="74"/>
      <c r="F434" s="75"/>
      <c r="G434" s="74"/>
      <c r="H434" s="76"/>
      <c r="I434" s="105"/>
      <c r="J434" s="106"/>
      <c r="K434" s="107"/>
      <c r="L434" s="80"/>
      <c r="M434" s="81">
        <f t="shared" si="254"/>
        <v>0</v>
      </c>
      <c r="N434" s="82"/>
      <c r="O434" s="83">
        <f t="shared" si="255"/>
        <v>0</v>
      </c>
      <c r="P434" s="83">
        <f t="shared" si="256"/>
        <v>0</v>
      </c>
      <c r="Q434" s="108"/>
      <c r="R434" s="80"/>
      <c r="S434" s="81">
        <f t="shared" si="257"/>
        <v>0</v>
      </c>
      <c r="T434" s="82"/>
      <c r="U434" s="83">
        <f t="shared" si="258"/>
        <v>0</v>
      </c>
      <c r="V434" s="83">
        <f t="shared" si="259"/>
        <v>0</v>
      </c>
      <c r="W434" s="109"/>
      <c r="X434" s="80"/>
      <c r="Y434" s="81">
        <f t="shared" si="260"/>
        <v>0</v>
      </c>
      <c r="Z434" s="82"/>
      <c r="AA434" s="83">
        <f t="shared" si="261"/>
        <v>0</v>
      </c>
      <c r="AB434" s="83">
        <f t="shared" si="262"/>
        <v>0</v>
      </c>
      <c r="AC434" s="109"/>
      <c r="AD434" s="85" t="e">
        <f t="shared" si="245"/>
        <v>#DIV/0!</v>
      </c>
      <c r="AE434" s="86"/>
      <c r="AF434" s="87"/>
      <c r="AG434" s="88"/>
      <c r="AH434" s="114"/>
      <c r="AI434" s="86"/>
      <c r="AJ434" s="87"/>
      <c r="AK434" s="88"/>
      <c r="AL434" s="114"/>
      <c r="AM434" s="86">
        <v>25126.050420168067</v>
      </c>
      <c r="AN434" s="87">
        <f>+AM434*0.19</f>
        <v>4773.9495798319331</v>
      </c>
      <c r="AO434" s="90">
        <f>+AN434+AM434</f>
        <v>29900</v>
      </c>
      <c r="AP434" s="91" t="s">
        <v>1196</v>
      </c>
      <c r="AQ434" s="113">
        <v>28341.9</v>
      </c>
      <c r="AR434" s="111">
        <v>6648.1</v>
      </c>
      <c r="AS434" s="112">
        <v>34990</v>
      </c>
      <c r="AT434" s="91" t="s">
        <v>1197</v>
      </c>
      <c r="AU434" s="113">
        <v>26527</v>
      </c>
      <c r="AV434" s="111">
        <v>6223</v>
      </c>
      <c r="AW434" s="112">
        <v>32750</v>
      </c>
      <c r="AX434" s="197" t="s">
        <v>1198</v>
      </c>
      <c r="AY434" s="38"/>
      <c r="AZ434" s="92"/>
      <c r="BA434" s="29"/>
      <c r="BB434" s="99"/>
      <c r="BC434" s="93"/>
      <c r="BD434" s="93"/>
      <c r="BE434" s="93"/>
      <c r="BF434" s="93"/>
      <c r="BG434" s="93"/>
      <c r="BH434" s="93">
        <f>+AM434</f>
        <v>25126.050420168067</v>
      </c>
      <c r="BI434" s="93">
        <f>+AQ434</f>
        <v>28341.9</v>
      </c>
      <c r="BJ434" s="93">
        <f>+AU434</f>
        <v>26527</v>
      </c>
      <c r="BK434" s="94">
        <f t="shared" si="246"/>
        <v>3</v>
      </c>
      <c r="BM434" s="95">
        <f t="shared" si="247"/>
        <v>26664.983473389355</v>
      </c>
      <c r="BN434" s="96">
        <f t="shared" si="248"/>
        <v>28341.9</v>
      </c>
      <c r="BO434" s="248">
        <f>(SUM(BB434:BJ434)-BN434)/(BK434-1)</f>
        <v>25826.525210084033</v>
      </c>
      <c r="BP434" s="183">
        <f t="shared" si="249"/>
        <v>26632.612807080353</v>
      </c>
      <c r="BQ434" s="184">
        <f t="shared" si="250"/>
        <v>1612.3590509631379</v>
      </c>
      <c r="BR434" s="232">
        <f t="shared" si="251"/>
        <v>6.0467281090656265E-2</v>
      </c>
      <c r="BS434" s="184"/>
      <c r="BT434" s="97"/>
      <c r="BU434" s="171">
        <f t="shared" si="263"/>
        <v>25826.525210084033</v>
      </c>
      <c r="BV434" s="175">
        <f t="shared" si="252"/>
        <v>4907</v>
      </c>
      <c r="BW434" s="176">
        <f t="shared" si="253"/>
        <v>30733.525210084033</v>
      </c>
    </row>
    <row r="435" spans="1:75" s="35" customFormat="1" ht="84.95" customHeight="1" x14ac:dyDescent="0.3">
      <c r="A435" s="214">
        <v>592</v>
      </c>
      <c r="B435" s="104" t="s">
        <v>1199</v>
      </c>
      <c r="C435" s="217" t="s">
        <v>907</v>
      </c>
      <c r="D435" s="206">
        <v>15886</v>
      </c>
      <c r="E435" s="74">
        <f>+D435*0.0562</f>
        <v>892.79319999999996</v>
      </c>
      <c r="F435" s="75">
        <f>+E435+D435</f>
        <v>16778.7932</v>
      </c>
      <c r="G435" s="74">
        <f>+F435*0.19</f>
        <v>3187.9707079999998</v>
      </c>
      <c r="H435" s="76">
        <f>+G435+F435</f>
        <v>19966.763908000001</v>
      </c>
      <c r="I435" s="105"/>
      <c r="J435" s="106"/>
      <c r="K435" s="107"/>
      <c r="L435" s="80"/>
      <c r="M435" s="81">
        <f t="shared" si="254"/>
        <v>0</v>
      </c>
      <c r="N435" s="82"/>
      <c r="O435" s="83">
        <f t="shared" si="255"/>
        <v>0</v>
      </c>
      <c r="P435" s="83">
        <f t="shared" si="256"/>
        <v>0</v>
      </c>
      <c r="Q435" s="108"/>
      <c r="R435" s="80"/>
      <c r="S435" s="81">
        <f t="shared" si="257"/>
        <v>0</v>
      </c>
      <c r="T435" s="82"/>
      <c r="U435" s="83">
        <f t="shared" si="258"/>
        <v>0</v>
      </c>
      <c r="V435" s="83">
        <f t="shared" si="259"/>
        <v>0</v>
      </c>
      <c r="W435" s="109"/>
      <c r="X435" s="80"/>
      <c r="Y435" s="81">
        <f t="shared" si="260"/>
        <v>0</v>
      </c>
      <c r="Z435" s="82"/>
      <c r="AA435" s="83">
        <f t="shared" si="261"/>
        <v>0</v>
      </c>
      <c r="AB435" s="83">
        <f t="shared" si="262"/>
        <v>0</v>
      </c>
      <c r="AC435" s="109"/>
      <c r="AD435" s="85" t="e">
        <f t="shared" si="245"/>
        <v>#DIV/0!</v>
      </c>
      <c r="AE435" s="86"/>
      <c r="AF435" s="87"/>
      <c r="AG435" s="88"/>
      <c r="AH435" s="114"/>
      <c r="AI435" s="86"/>
      <c r="AJ435" s="87"/>
      <c r="AK435" s="88"/>
      <c r="AL435" s="114"/>
      <c r="AM435" s="86"/>
      <c r="AN435" s="87"/>
      <c r="AO435" s="90"/>
      <c r="AP435" s="91"/>
      <c r="AQ435" s="86"/>
      <c r="AR435" s="87"/>
      <c r="AS435" s="90"/>
      <c r="AT435" s="91"/>
      <c r="AU435" s="86"/>
      <c r="AV435" s="87"/>
      <c r="AW435" s="90"/>
      <c r="AX435" s="197"/>
      <c r="AY435" s="38"/>
      <c r="AZ435" s="92"/>
      <c r="BA435" s="29"/>
      <c r="BB435" s="99">
        <f>+F435*1.09</f>
        <v>18288.884588000001</v>
      </c>
      <c r="BC435" s="93"/>
      <c r="BD435" s="93"/>
      <c r="BE435" s="93"/>
      <c r="BF435" s="93"/>
      <c r="BG435" s="93"/>
      <c r="BH435" s="93"/>
      <c r="BI435" s="93"/>
      <c r="BJ435" s="93"/>
      <c r="BK435" s="94">
        <f t="shared" si="246"/>
        <v>1</v>
      </c>
      <c r="BM435" s="95">
        <f t="shared" si="247"/>
        <v>18288.884588000001</v>
      </c>
      <c r="BN435" s="96">
        <f t="shared" si="248"/>
        <v>18288.884588000001</v>
      </c>
      <c r="BO435" s="248">
        <f>+BM435</f>
        <v>18288.884588000001</v>
      </c>
      <c r="BP435" s="183">
        <f t="shared" si="249"/>
        <v>18288.884588000001</v>
      </c>
      <c r="BQ435" s="184">
        <f t="shared" si="250"/>
        <v>0</v>
      </c>
      <c r="BR435" s="232">
        <f t="shared" si="251"/>
        <v>0</v>
      </c>
      <c r="BS435" s="184"/>
      <c r="BT435" s="97"/>
      <c r="BU435" s="171">
        <f t="shared" si="263"/>
        <v>18288.884588000001</v>
      </c>
      <c r="BV435" s="175">
        <f t="shared" si="252"/>
        <v>3475</v>
      </c>
      <c r="BW435" s="176">
        <f t="shared" si="253"/>
        <v>21763.884588000001</v>
      </c>
    </row>
    <row r="436" spans="1:75" s="35" customFormat="1" ht="84.95" customHeight="1" x14ac:dyDescent="0.3">
      <c r="A436" s="214">
        <v>593</v>
      </c>
      <c r="B436" s="104" t="s">
        <v>1200</v>
      </c>
      <c r="C436" s="217" t="s">
        <v>907</v>
      </c>
      <c r="D436" s="206">
        <v>10023</v>
      </c>
      <c r="E436" s="74">
        <f>+D436*0.0562</f>
        <v>563.29259999999999</v>
      </c>
      <c r="F436" s="75">
        <f>+E436+D436</f>
        <v>10586.292600000001</v>
      </c>
      <c r="G436" s="74">
        <f>+F436*0.19</f>
        <v>2011.3955940000001</v>
      </c>
      <c r="H436" s="76">
        <f>+G436+F436</f>
        <v>12597.688194</v>
      </c>
      <c r="I436" s="105"/>
      <c r="J436" s="106"/>
      <c r="K436" s="107"/>
      <c r="L436" s="80"/>
      <c r="M436" s="81">
        <f t="shared" si="254"/>
        <v>0</v>
      </c>
      <c r="N436" s="82"/>
      <c r="O436" s="83">
        <f t="shared" si="255"/>
        <v>0</v>
      </c>
      <c r="P436" s="83">
        <f t="shared" si="256"/>
        <v>0</v>
      </c>
      <c r="Q436" s="108"/>
      <c r="R436" s="80"/>
      <c r="S436" s="81">
        <f t="shared" si="257"/>
        <v>0</v>
      </c>
      <c r="T436" s="82"/>
      <c r="U436" s="83">
        <f t="shared" si="258"/>
        <v>0</v>
      </c>
      <c r="V436" s="83">
        <f t="shared" si="259"/>
        <v>0</v>
      </c>
      <c r="W436" s="109"/>
      <c r="X436" s="80"/>
      <c r="Y436" s="81">
        <f t="shared" si="260"/>
        <v>0</v>
      </c>
      <c r="Z436" s="82"/>
      <c r="AA436" s="83">
        <f t="shared" si="261"/>
        <v>0</v>
      </c>
      <c r="AB436" s="83">
        <f t="shared" si="262"/>
        <v>0</v>
      </c>
      <c r="AC436" s="109"/>
      <c r="AD436" s="85" t="e">
        <f t="shared" si="245"/>
        <v>#DIV/0!</v>
      </c>
      <c r="AE436" s="86"/>
      <c r="AF436" s="87"/>
      <c r="AG436" s="88"/>
      <c r="AH436" s="114"/>
      <c r="AI436" s="86"/>
      <c r="AJ436" s="87"/>
      <c r="AK436" s="88"/>
      <c r="AL436" s="114"/>
      <c r="AM436" s="86"/>
      <c r="AN436" s="87"/>
      <c r="AO436" s="90"/>
      <c r="AP436" s="91"/>
      <c r="AQ436" s="86"/>
      <c r="AR436" s="87"/>
      <c r="AS436" s="90"/>
      <c r="AT436" s="91"/>
      <c r="AU436" s="86"/>
      <c r="AV436" s="87"/>
      <c r="AW436" s="90"/>
      <c r="AX436" s="197"/>
      <c r="AY436" s="38"/>
      <c r="AZ436" s="92"/>
      <c r="BA436" s="29"/>
      <c r="BB436" s="99">
        <f>+F436*1.09</f>
        <v>11539.058934000002</v>
      </c>
      <c r="BC436" s="93"/>
      <c r="BD436" s="93"/>
      <c r="BE436" s="93"/>
      <c r="BF436" s="93"/>
      <c r="BG436" s="93"/>
      <c r="BH436" s="93"/>
      <c r="BI436" s="93"/>
      <c r="BJ436" s="93"/>
      <c r="BK436" s="94">
        <f t="shared" si="246"/>
        <v>1</v>
      </c>
      <c r="BM436" s="95">
        <f t="shared" si="247"/>
        <v>11539.058934000002</v>
      </c>
      <c r="BN436" s="96">
        <f t="shared" si="248"/>
        <v>11539.058934000002</v>
      </c>
      <c r="BO436" s="248">
        <f>+BM436</f>
        <v>11539.058934000002</v>
      </c>
      <c r="BP436" s="183">
        <f t="shared" si="249"/>
        <v>11539.058934000002</v>
      </c>
      <c r="BQ436" s="184">
        <f t="shared" si="250"/>
        <v>0</v>
      </c>
      <c r="BR436" s="232">
        <f t="shared" si="251"/>
        <v>0</v>
      </c>
      <c r="BS436" s="184"/>
      <c r="BT436" s="97"/>
      <c r="BU436" s="171">
        <f t="shared" si="263"/>
        <v>11539.058934000002</v>
      </c>
      <c r="BV436" s="175">
        <f t="shared" si="252"/>
        <v>2192</v>
      </c>
      <c r="BW436" s="176">
        <f t="shared" si="253"/>
        <v>13731.058934000002</v>
      </c>
    </row>
    <row r="437" spans="1:75" s="35" customFormat="1" ht="84.95" customHeight="1" x14ac:dyDescent="0.3">
      <c r="A437" s="214">
        <v>594</v>
      </c>
      <c r="B437" s="104" t="s">
        <v>1201</v>
      </c>
      <c r="C437" s="217" t="s">
        <v>907</v>
      </c>
      <c r="D437" s="206"/>
      <c r="E437" s="74"/>
      <c r="F437" s="75"/>
      <c r="G437" s="74"/>
      <c r="H437" s="76"/>
      <c r="I437" s="105"/>
      <c r="J437" s="106"/>
      <c r="K437" s="107"/>
      <c r="L437" s="80"/>
      <c r="M437" s="81">
        <f t="shared" si="254"/>
        <v>0</v>
      </c>
      <c r="N437" s="82"/>
      <c r="O437" s="83">
        <f t="shared" si="255"/>
        <v>0</v>
      </c>
      <c r="P437" s="83">
        <f t="shared" si="256"/>
        <v>0</v>
      </c>
      <c r="Q437" s="108"/>
      <c r="R437" s="80"/>
      <c r="S437" s="81">
        <f t="shared" si="257"/>
        <v>0</v>
      </c>
      <c r="T437" s="82"/>
      <c r="U437" s="83">
        <f t="shared" si="258"/>
        <v>0</v>
      </c>
      <c r="V437" s="83">
        <f t="shared" si="259"/>
        <v>0</v>
      </c>
      <c r="W437" s="109"/>
      <c r="X437" s="80"/>
      <c r="Y437" s="81">
        <f t="shared" si="260"/>
        <v>0</v>
      </c>
      <c r="Z437" s="82"/>
      <c r="AA437" s="83">
        <f t="shared" si="261"/>
        <v>0</v>
      </c>
      <c r="AB437" s="83">
        <f t="shared" si="262"/>
        <v>0</v>
      </c>
      <c r="AC437" s="109"/>
      <c r="AD437" s="85" t="e">
        <f t="shared" si="245"/>
        <v>#DIV/0!</v>
      </c>
      <c r="AE437" s="86"/>
      <c r="AF437" s="87"/>
      <c r="AG437" s="88"/>
      <c r="AH437" s="114"/>
      <c r="AI437" s="86"/>
      <c r="AJ437" s="87"/>
      <c r="AK437" s="88"/>
      <c r="AL437" s="114"/>
      <c r="AM437" s="86">
        <v>2268.90756302521</v>
      </c>
      <c r="AN437" s="87">
        <f>+AM437*0.19</f>
        <v>431.0924369747899</v>
      </c>
      <c r="AO437" s="90">
        <f>+AN437+AM437</f>
        <v>2700</v>
      </c>
      <c r="AP437" s="91" t="s">
        <v>1202</v>
      </c>
      <c r="AQ437" s="113">
        <v>2421.9</v>
      </c>
      <c r="AR437" s="111">
        <v>568.1</v>
      </c>
      <c r="AS437" s="112">
        <v>2990</v>
      </c>
      <c r="AT437" s="91" t="s">
        <v>1203</v>
      </c>
      <c r="AU437" s="113">
        <v>923</v>
      </c>
      <c r="AV437" s="111">
        <v>216</v>
      </c>
      <c r="AW437" s="112">
        <v>1139</v>
      </c>
      <c r="AX437" s="197" t="s">
        <v>1204</v>
      </c>
      <c r="AY437" s="38"/>
      <c r="AZ437" s="92"/>
      <c r="BA437" s="29"/>
      <c r="BB437" s="99"/>
      <c r="BC437" s="93"/>
      <c r="BD437" s="93"/>
      <c r="BE437" s="93"/>
      <c r="BF437" s="93"/>
      <c r="BG437" s="93"/>
      <c r="BH437" s="93">
        <f>+AM437</f>
        <v>2268.90756302521</v>
      </c>
      <c r="BI437" s="93">
        <f>+AQ437</f>
        <v>2421.9</v>
      </c>
      <c r="BJ437" s="93">
        <f>+AU437</f>
        <v>923</v>
      </c>
      <c r="BK437" s="94">
        <f t="shared" si="246"/>
        <v>3</v>
      </c>
      <c r="BM437" s="95">
        <f t="shared" si="247"/>
        <v>1871.2691876750698</v>
      </c>
      <c r="BN437" s="96">
        <f t="shared" si="248"/>
        <v>2421.9</v>
      </c>
      <c r="BO437" s="248">
        <f>(SUM(BB437:BJ437)-BN437)/(BK437-1)</f>
        <v>1595.9537815126048</v>
      </c>
      <c r="BP437" s="183">
        <f t="shared" si="249"/>
        <v>1718.1387666361682</v>
      </c>
      <c r="BQ437" s="184">
        <f t="shared" si="250"/>
        <v>824.78028023427248</v>
      </c>
      <c r="BR437" s="232">
        <f t="shared" si="251"/>
        <v>0.44075982529216351</v>
      </c>
      <c r="BS437" s="184"/>
      <c r="BT437" s="97"/>
      <c r="BU437" s="171">
        <f t="shared" si="263"/>
        <v>1595.9537815126048</v>
      </c>
      <c r="BV437" s="175">
        <f t="shared" si="252"/>
        <v>303</v>
      </c>
      <c r="BW437" s="176">
        <f t="shared" si="253"/>
        <v>1898.9537815126048</v>
      </c>
    </row>
    <row r="438" spans="1:75" s="35" customFormat="1" ht="84.95" customHeight="1" x14ac:dyDescent="0.3">
      <c r="A438" s="214">
        <v>595</v>
      </c>
      <c r="B438" s="104" t="s">
        <v>1205</v>
      </c>
      <c r="C438" s="217" t="s">
        <v>907</v>
      </c>
      <c r="D438" s="206">
        <v>6335</v>
      </c>
      <c r="E438" s="74">
        <f>+D438*0.0562</f>
        <v>356.02699999999999</v>
      </c>
      <c r="F438" s="75">
        <f>+E438+D438</f>
        <v>6691.027</v>
      </c>
      <c r="G438" s="74">
        <f>+F438*0.19</f>
        <v>1271.29513</v>
      </c>
      <c r="H438" s="76">
        <f>+G438+F438</f>
        <v>7962.3221300000005</v>
      </c>
      <c r="I438" s="105"/>
      <c r="J438" s="106"/>
      <c r="K438" s="107"/>
      <c r="L438" s="80"/>
      <c r="M438" s="81">
        <f t="shared" si="254"/>
        <v>0</v>
      </c>
      <c r="N438" s="82"/>
      <c r="O438" s="83">
        <f t="shared" si="255"/>
        <v>0</v>
      </c>
      <c r="P438" s="83">
        <f t="shared" si="256"/>
        <v>0</v>
      </c>
      <c r="Q438" s="108"/>
      <c r="R438" s="80"/>
      <c r="S438" s="81">
        <f t="shared" si="257"/>
        <v>0</v>
      </c>
      <c r="T438" s="82"/>
      <c r="U438" s="83">
        <f t="shared" si="258"/>
        <v>0</v>
      </c>
      <c r="V438" s="83">
        <f t="shared" si="259"/>
        <v>0</v>
      </c>
      <c r="W438" s="109"/>
      <c r="X438" s="80"/>
      <c r="Y438" s="81">
        <f t="shared" si="260"/>
        <v>0</v>
      </c>
      <c r="Z438" s="82"/>
      <c r="AA438" s="83">
        <f t="shared" si="261"/>
        <v>0</v>
      </c>
      <c r="AB438" s="83">
        <f t="shared" si="262"/>
        <v>0</v>
      </c>
      <c r="AC438" s="109"/>
      <c r="AD438" s="85" t="e">
        <f t="shared" si="245"/>
        <v>#DIV/0!</v>
      </c>
      <c r="AE438" s="86"/>
      <c r="AF438" s="87"/>
      <c r="AG438" s="88"/>
      <c r="AH438" s="114"/>
      <c r="AI438" s="86"/>
      <c r="AJ438" s="87"/>
      <c r="AK438" s="88"/>
      <c r="AL438" s="114"/>
      <c r="AM438" s="86"/>
      <c r="AN438" s="87"/>
      <c r="AO438" s="90"/>
      <c r="AP438" s="91"/>
      <c r="AQ438" s="86"/>
      <c r="AR438" s="87"/>
      <c r="AS438" s="90"/>
      <c r="AT438" s="91"/>
      <c r="AU438" s="86"/>
      <c r="AV438" s="87"/>
      <c r="AW438" s="90"/>
      <c r="AX438" s="197"/>
      <c r="AY438" s="38"/>
      <c r="AZ438" s="92"/>
      <c r="BA438" s="29"/>
      <c r="BB438" s="99">
        <f>+F438*1.09</f>
        <v>7293.219430000001</v>
      </c>
      <c r="BC438" s="93"/>
      <c r="BD438" s="93"/>
      <c r="BE438" s="93"/>
      <c r="BF438" s="93"/>
      <c r="BG438" s="93"/>
      <c r="BH438" s="93"/>
      <c r="BI438" s="93"/>
      <c r="BJ438" s="93"/>
      <c r="BK438" s="94">
        <f t="shared" si="246"/>
        <v>1</v>
      </c>
      <c r="BM438" s="95">
        <f t="shared" si="247"/>
        <v>7293.219430000001</v>
      </c>
      <c r="BN438" s="96">
        <f t="shared" si="248"/>
        <v>7293.219430000001</v>
      </c>
      <c r="BO438" s="248">
        <f>+BM438</f>
        <v>7293.219430000001</v>
      </c>
      <c r="BP438" s="183">
        <f t="shared" si="249"/>
        <v>7293.219430000001</v>
      </c>
      <c r="BQ438" s="184">
        <f t="shared" si="250"/>
        <v>0</v>
      </c>
      <c r="BR438" s="232">
        <f t="shared" si="251"/>
        <v>0</v>
      </c>
      <c r="BS438" s="184"/>
      <c r="BT438" s="97"/>
      <c r="BU438" s="171">
        <f t="shared" si="263"/>
        <v>7293.219430000001</v>
      </c>
      <c r="BV438" s="175">
        <f t="shared" si="252"/>
        <v>1386</v>
      </c>
      <c r="BW438" s="176">
        <f t="shared" si="253"/>
        <v>8679.219430000001</v>
      </c>
    </row>
    <row r="439" spans="1:75" s="35" customFormat="1" ht="84.95" customHeight="1" x14ac:dyDescent="0.3">
      <c r="A439" s="214">
        <v>596</v>
      </c>
      <c r="B439" s="104" t="s">
        <v>1206</v>
      </c>
      <c r="C439" s="217" t="s">
        <v>907</v>
      </c>
      <c r="D439" s="206"/>
      <c r="E439" s="74"/>
      <c r="F439" s="75"/>
      <c r="G439" s="74"/>
      <c r="H439" s="76"/>
      <c r="I439" s="105"/>
      <c r="J439" s="106"/>
      <c r="K439" s="107"/>
      <c r="L439" s="80"/>
      <c r="M439" s="81">
        <f t="shared" si="254"/>
        <v>0</v>
      </c>
      <c r="N439" s="82"/>
      <c r="O439" s="83">
        <f t="shared" si="255"/>
        <v>0</v>
      </c>
      <c r="P439" s="83">
        <f t="shared" si="256"/>
        <v>0</v>
      </c>
      <c r="Q439" s="108"/>
      <c r="R439" s="80"/>
      <c r="S439" s="81">
        <f t="shared" si="257"/>
        <v>0</v>
      </c>
      <c r="T439" s="82"/>
      <c r="U439" s="83">
        <f t="shared" si="258"/>
        <v>0</v>
      </c>
      <c r="V439" s="83">
        <f t="shared" si="259"/>
        <v>0</v>
      </c>
      <c r="W439" s="109"/>
      <c r="X439" s="80"/>
      <c r="Y439" s="81">
        <f t="shared" si="260"/>
        <v>0</v>
      </c>
      <c r="Z439" s="82"/>
      <c r="AA439" s="83">
        <f t="shared" si="261"/>
        <v>0</v>
      </c>
      <c r="AB439" s="83">
        <f t="shared" si="262"/>
        <v>0</v>
      </c>
      <c r="AC439" s="109"/>
      <c r="AD439" s="85" t="e">
        <f t="shared" si="245"/>
        <v>#DIV/0!</v>
      </c>
      <c r="AE439" s="86"/>
      <c r="AF439" s="87"/>
      <c r="AG439" s="88"/>
      <c r="AH439" s="114"/>
      <c r="AI439" s="86"/>
      <c r="AJ439" s="87"/>
      <c r="AK439" s="88"/>
      <c r="AL439" s="114"/>
      <c r="AM439" s="86"/>
      <c r="AN439" s="87"/>
      <c r="AO439" s="90"/>
      <c r="AP439" s="91"/>
      <c r="AQ439" s="113">
        <v>1206.9000000000001</v>
      </c>
      <c r="AR439" s="111">
        <v>283.10000000000002</v>
      </c>
      <c r="AS439" s="112">
        <v>1490</v>
      </c>
      <c r="AT439" s="91" t="s">
        <v>1125</v>
      </c>
      <c r="AU439" s="113">
        <v>896</v>
      </c>
      <c r="AV439" s="111">
        <v>210</v>
      </c>
      <c r="AW439" s="112">
        <v>1106</v>
      </c>
      <c r="AX439" s="197" t="s">
        <v>1207</v>
      </c>
      <c r="AY439" s="38"/>
      <c r="AZ439" s="92"/>
      <c r="BA439" s="29"/>
      <c r="BB439" s="99"/>
      <c r="BC439" s="93"/>
      <c r="BD439" s="93"/>
      <c r="BE439" s="93"/>
      <c r="BF439" s="93"/>
      <c r="BG439" s="93"/>
      <c r="BH439" s="93"/>
      <c r="BI439" s="93">
        <f>+AQ439</f>
        <v>1206.9000000000001</v>
      </c>
      <c r="BJ439" s="93">
        <f>+AU439</f>
        <v>896</v>
      </c>
      <c r="BK439" s="94">
        <f t="shared" si="246"/>
        <v>2</v>
      </c>
      <c r="BM439" s="95">
        <f t="shared" si="247"/>
        <v>1051.45</v>
      </c>
      <c r="BN439" s="96">
        <f t="shared" si="248"/>
        <v>1206.9000000000001</v>
      </c>
      <c r="BO439" s="248">
        <f>(SUM(BB439:BJ439)-BN439)/(BK439-1)</f>
        <v>896</v>
      </c>
      <c r="BP439" s="183">
        <f t="shared" si="249"/>
        <v>1039.8953793531348</v>
      </c>
      <c r="BQ439" s="184">
        <f t="shared" si="250"/>
        <v>219.83949827089822</v>
      </c>
      <c r="BR439" s="232">
        <f t="shared" si="251"/>
        <v>0.20908221814722355</v>
      </c>
      <c r="BS439" s="184"/>
      <c r="BT439" s="97"/>
      <c r="BU439" s="171">
        <f t="shared" si="263"/>
        <v>896</v>
      </c>
      <c r="BV439" s="175">
        <f t="shared" si="252"/>
        <v>170</v>
      </c>
      <c r="BW439" s="176">
        <f t="shared" si="253"/>
        <v>1066</v>
      </c>
    </row>
    <row r="440" spans="1:75" s="35" customFormat="1" ht="84.95" customHeight="1" x14ac:dyDescent="0.3">
      <c r="A440" s="214">
        <v>597</v>
      </c>
      <c r="B440" s="104" t="s">
        <v>1208</v>
      </c>
      <c r="C440" s="217" t="s">
        <v>907</v>
      </c>
      <c r="D440" s="206"/>
      <c r="E440" s="74"/>
      <c r="F440" s="75"/>
      <c r="G440" s="74"/>
      <c r="H440" s="76"/>
      <c r="I440" s="105"/>
      <c r="J440" s="106"/>
      <c r="K440" s="107"/>
      <c r="L440" s="80"/>
      <c r="M440" s="81">
        <f t="shared" si="254"/>
        <v>0</v>
      </c>
      <c r="N440" s="82"/>
      <c r="O440" s="83">
        <f t="shared" si="255"/>
        <v>0</v>
      </c>
      <c r="P440" s="83">
        <f t="shared" si="256"/>
        <v>0</v>
      </c>
      <c r="Q440" s="108"/>
      <c r="R440" s="80"/>
      <c r="S440" s="81">
        <f t="shared" si="257"/>
        <v>0</v>
      </c>
      <c r="T440" s="82"/>
      <c r="U440" s="83">
        <f t="shared" si="258"/>
        <v>0</v>
      </c>
      <c r="V440" s="83">
        <f t="shared" si="259"/>
        <v>0</v>
      </c>
      <c r="W440" s="109"/>
      <c r="X440" s="80"/>
      <c r="Y440" s="81">
        <f t="shared" si="260"/>
        <v>0</v>
      </c>
      <c r="Z440" s="82"/>
      <c r="AA440" s="83">
        <f t="shared" si="261"/>
        <v>0</v>
      </c>
      <c r="AB440" s="83">
        <f t="shared" si="262"/>
        <v>0</v>
      </c>
      <c r="AC440" s="109"/>
      <c r="AD440" s="85" t="e">
        <f t="shared" si="245"/>
        <v>#DIV/0!</v>
      </c>
      <c r="AE440" s="86"/>
      <c r="AF440" s="87"/>
      <c r="AG440" s="88"/>
      <c r="AH440" s="114"/>
      <c r="AI440" s="86"/>
      <c r="AJ440" s="87"/>
      <c r="AK440" s="88"/>
      <c r="AL440" s="114"/>
      <c r="AM440" s="86">
        <v>1512.6050420168067</v>
      </c>
      <c r="AN440" s="87">
        <f>+AM440*0.19</f>
        <v>287.39495798319325</v>
      </c>
      <c r="AO440" s="90">
        <f>+AN440+AM440</f>
        <v>1800</v>
      </c>
      <c r="AP440" s="91" t="s">
        <v>1209</v>
      </c>
      <c r="AQ440" s="113">
        <v>1368.9</v>
      </c>
      <c r="AR440" s="111">
        <v>321.10000000000002</v>
      </c>
      <c r="AS440" s="112">
        <v>1690</v>
      </c>
      <c r="AT440" s="91" t="s">
        <v>1210</v>
      </c>
      <c r="AU440" s="113">
        <v>970</v>
      </c>
      <c r="AV440" s="111">
        <v>227</v>
      </c>
      <c r="AW440" s="112">
        <v>1197</v>
      </c>
      <c r="AX440" s="197" t="s">
        <v>1211</v>
      </c>
      <c r="AY440" s="38"/>
      <c r="AZ440" s="92"/>
      <c r="BA440" s="29"/>
      <c r="BB440" s="99"/>
      <c r="BC440" s="93"/>
      <c r="BD440" s="93"/>
      <c r="BE440" s="93"/>
      <c r="BF440" s="93"/>
      <c r="BG440" s="93"/>
      <c r="BH440" s="93">
        <f>+AM440</f>
        <v>1512.6050420168067</v>
      </c>
      <c r="BI440" s="93">
        <f>+AQ440</f>
        <v>1368.9</v>
      </c>
      <c r="BJ440" s="93">
        <f>+AU440</f>
        <v>970</v>
      </c>
      <c r="BK440" s="94">
        <f t="shared" si="246"/>
        <v>3</v>
      </c>
      <c r="BM440" s="95">
        <f t="shared" si="247"/>
        <v>1283.8350140056023</v>
      </c>
      <c r="BN440" s="96">
        <f t="shared" si="248"/>
        <v>1512.6050420168067</v>
      </c>
      <c r="BO440" s="248">
        <f>(SUM(BB440:BJ440)-BN440)/(BK440-1)</f>
        <v>1169.45</v>
      </c>
      <c r="BP440" s="183">
        <f t="shared" si="249"/>
        <v>1261.7006704081011</v>
      </c>
      <c r="BQ440" s="184">
        <f t="shared" si="250"/>
        <v>281.12647827478901</v>
      </c>
      <c r="BR440" s="232">
        <f t="shared" si="251"/>
        <v>0.21897399214690857</v>
      </c>
      <c r="BS440" s="184"/>
      <c r="BT440" s="97"/>
      <c r="BU440" s="171">
        <f t="shared" si="263"/>
        <v>1169.45</v>
      </c>
      <c r="BV440" s="175">
        <f t="shared" si="252"/>
        <v>222</v>
      </c>
      <c r="BW440" s="176">
        <f t="shared" si="253"/>
        <v>1391.45</v>
      </c>
    </row>
    <row r="441" spans="1:75" s="35" customFormat="1" ht="84.95" customHeight="1" x14ac:dyDescent="0.3">
      <c r="A441" s="214">
        <v>598</v>
      </c>
      <c r="B441" s="104" t="s">
        <v>1212</v>
      </c>
      <c r="C441" s="217" t="s">
        <v>907</v>
      </c>
      <c r="D441" s="206"/>
      <c r="E441" s="74"/>
      <c r="F441" s="75"/>
      <c r="G441" s="74"/>
      <c r="H441" s="76"/>
      <c r="I441" s="105"/>
      <c r="J441" s="106"/>
      <c r="K441" s="107"/>
      <c r="L441" s="80"/>
      <c r="M441" s="81">
        <f t="shared" si="254"/>
        <v>0</v>
      </c>
      <c r="N441" s="82"/>
      <c r="O441" s="83">
        <f t="shared" si="255"/>
        <v>0</v>
      </c>
      <c r="P441" s="83">
        <f t="shared" si="256"/>
        <v>0</v>
      </c>
      <c r="Q441" s="108"/>
      <c r="R441" s="80"/>
      <c r="S441" s="81">
        <f t="shared" si="257"/>
        <v>0</v>
      </c>
      <c r="T441" s="82"/>
      <c r="U441" s="83">
        <f t="shared" si="258"/>
        <v>0</v>
      </c>
      <c r="V441" s="83">
        <f t="shared" si="259"/>
        <v>0</v>
      </c>
      <c r="W441" s="109"/>
      <c r="X441" s="80"/>
      <c r="Y441" s="81">
        <f t="shared" si="260"/>
        <v>0</v>
      </c>
      <c r="Z441" s="82"/>
      <c r="AA441" s="83">
        <f t="shared" si="261"/>
        <v>0</v>
      </c>
      <c r="AB441" s="83">
        <f t="shared" si="262"/>
        <v>0</v>
      </c>
      <c r="AC441" s="109"/>
      <c r="AD441" s="85" t="e">
        <f t="shared" si="245"/>
        <v>#DIV/0!</v>
      </c>
      <c r="AE441" s="86"/>
      <c r="AF441" s="87"/>
      <c r="AG441" s="88"/>
      <c r="AH441" s="114"/>
      <c r="AI441" s="86"/>
      <c r="AJ441" s="87"/>
      <c r="AK441" s="88"/>
      <c r="AL441" s="114"/>
      <c r="AM441" s="86"/>
      <c r="AN441" s="87"/>
      <c r="AO441" s="90"/>
      <c r="AP441" s="91"/>
      <c r="AQ441" s="113">
        <v>4365.8999999999996</v>
      </c>
      <c r="AR441" s="111">
        <v>1024.0999999999999</v>
      </c>
      <c r="AS441" s="112">
        <v>5390</v>
      </c>
      <c r="AT441" s="91" t="s">
        <v>1213</v>
      </c>
      <c r="AU441" s="86"/>
      <c r="AV441" s="87"/>
      <c r="AW441" s="90"/>
      <c r="AX441" s="197"/>
      <c r="AY441" s="38"/>
      <c r="AZ441" s="92"/>
      <c r="BA441" s="29"/>
      <c r="BB441" s="99"/>
      <c r="BC441" s="93"/>
      <c r="BD441" s="93"/>
      <c r="BE441" s="93"/>
      <c r="BF441" s="93"/>
      <c r="BG441" s="93"/>
      <c r="BH441" s="93"/>
      <c r="BI441" s="93">
        <f>+AQ441</f>
        <v>4365.8999999999996</v>
      </c>
      <c r="BJ441" s="93"/>
      <c r="BK441" s="94">
        <f t="shared" si="246"/>
        <v>1</v>
      </c>
      <c r="BM441" s="95">
        <f t="shared" si="247"/>
        <v>4365.8999999999996</v>
      </c>
      <c r="BN441" s="96">
        <f t="shared" si="248"/>
        <v>4365.8999999999996</v>
      </c>
      <c r="BO441" s="248">
        <f>+BM441</f>
        <v>4365.8999999999996</v>
      </c>
      <c r="BP441" s="183">
        <f t="shared" si="249"/>
        <v>4365.8999999999996</v>
      </c>
      <c r="BQ441" s="184">
        <f t="shared" si="250"/>
        <v>0</v>
      </c>
      <c r="BR441" s="232">
        <f t="shared" si="251"/>
        <v>0</v>
      </c>
      <c r="BS441" s="184"/>
      <c r="BT441" s="97"/>
      <c r="BU441" s="171">
        <f t="shared" si="263"/>
        <v>4365.8999999999996</v>
      </c>
      <c r="BV441" s="175">
        <f t="shared" si="252"/>
        <v>830</v>
      </c>
      <c r="BW441" s="176">
        <f t="shared" si="253"/>
        <v>5195.8999999999996</v>
      </c>
    </row>
    <row r="442" spans="1:75" s="35" customFormat="1" ht="84.95" customHeight="1" x14ac:dyDescent="0.3">
      <c r="A442" s="214">
        <v>599</v>
      </c>
      <c r="B442" s="104" t="s">
        <v>1214</v>
      </c>
      <c r="C442" s="217" t="s">
        <v>907</v>
      </c>
      <c r="D442" s="206">
        <v>1324</v>
      </c>
      <c r="E442" s="74">
        <f>+D442*0.0562</f>
        <v>74.408799999999999</v>
      </c>
      <c r="F442" s="75">
        <f>+E442+D442</f>
        <v>1398.4087999999999</v>
      </c>
      <c r="G442" s="74">
        <f>+F442*0.19</f>
        <v>265.69767200000001</v>
      </c>
      <c r="H442" s="76">
        <f>+G442+F442</f>
        <v>1664.1064719999999</v>
      </c>
      <c r="I442" s="105"/>
      <c r="J442" s="106"/>
      <c r="K442" s="107"/>
      <c r="L442" s="80"/>
      <c r="M442" s="81">
        <f t="shared" si="254"/>
        <v>0</v>
      </c>
      <c r="N442" s="82"/>
      <c r="O442" s="83">
        <f t="shared" si="255"/>
        <v>0</v>
      </c>
      <c r="P442" s="83">
        <f t="shared" si="256"/>
        <v>0</v>
      </c>
      <c r="Q442" s="108"/>
      <c r="R442" s="80"/>
      <c r="S442" s="81">
        <f t="shared" si="257"/>
        <v>0</v>
      </c>
      <c r="T442" s="82"/>
      <c r="U442" s="83">
        <f t="shared" si="258"/>
        <v>0</v>
      </c>
      <c r="V442" s="83">
        <f t="shared" si="259"/>
        <v>0</v>
      </c>
      <c r="W442" s="109"/>
      <c r="X442" s="80"/>
      <c r="Y442" s="81">
        <f t="shared" si="260"/>
        <v>0</v>
      </c>
      <c r="Z442" s="82"/>
      <c r="AA442" s="83">
        <f t="shared" si="261"/>
        <v>0</v>
      </c>
      <c r="AB442" s="83">
        <f t="shared" si="262"/>
        <v>0</v>
      </c>
      <c r="AC442" s="109"/>
      <c r="AD442" s="85" t="e">
        <f t="shared" si="245"/>
        <v>#DIV/0!</v>
      </c>
      <c r="AE442" s="86"/>
      <c r="AF442" s="87"/>
      <c r="AG442" s="88"/>
      <c r="AH442" s="114"/>
      <c r="AI442" s="86"/>
      <c r="AJ442" s="87"/>
      <c r="AK442" s="88"/>
      <c r="AL442" s="114"/>
      <c r="AM442" s="86"/>
      <c r="AN442" s="87"/>
      <c r="AO442" s="90"/>
      <c r="AP442" s="91"/>
      <c r="AQ442" s="86"/>
      <c r="AR442" s="87"/>
      <c r="AS442" s="90"/>
      <c r="AT442" s="91"/>
      <c r="AU442" s="86"/>
      <c r="AV442" s="87"/>
      <c r="AW442" s="90"/>
      <c r="AX442" s="197"/>
      <c r="AY442" s="38"/>
      <c r="AZ442" s="92"/>
      <c r="BA442" s="29"/>
      <c r="BB442" s="99">
        <f>+F442*1.09</f>
        <v>1524.265592</v>
      </c>
      <c r="BC442" s="93"/>
      <c r="BD442" s="93"/>
      <c r="BE442" s="93"/>
      <c r="BF442" s="93"/>
      <c r="BG442" s="93"/>
      <c r="BH442" s="93"/>
      <c r="BI442" s="93"/>
      <c r="BJ442" s="93"/>
      <c r="BK442" s="94">
        <f t="shared" si="246"/>
        <v>1</v>
      </c>
      <c r="BM442" s="95">
        <f t="shared" si="247"/>
        <v>1524.265592</v>
      </c>
      <c r="BN442" s="96">
        <f t="shared" si="248"/>
        <v>1524.265592</v>
      </c>
      <c r="BO442" s="248">
        <f>+BM442</f>
        <v>1524.265592</v>
      </c>
      <c r="BP442" s="183">
        <f t="shared" si="249"/>
        <v>1524.265592</v>
      </c>
      <c r="BQ442" s="184">
        <f t="shared" si="250"/>
        <v>0</v>
      </c>
      <c r="BR442" s="232">
        <f t="shared" si="251"/>
        <v>0</v>
      </c>
      <c r="BS442" s="184"/>
      <c r="BT442" s="97"/>
      <c r="BU442" s="171">
        <f t="shared" si="263"/>
        <v>1524.265592</v>
      </c>
      <c r="BV442" s="175">
        <f t="shared" si="252"/>
        <v>290</v>
      </c>
      <c r="BW442" s="176">
        <f t="shared" si="253"/>
        <v>1814.265592</v>
      </c>
    </row>
    <row r="443" spans="1:75" s="35" customFormat="1" ht="84.95" customHeight="1" x14ac:dyDescent="0.3">
      <c r="A443" s="214">
        <v>600</v>
      </c>
      <c r="B443" s="104" t="s">
        <v>1215</v>
      </c>
      <c r="C443" s="217" t="s">
        <v>907</v>
      </c>
      <c r="D443" s="206">
        <v>16831</v>
      </c>
      <c r="E443" s="74">
        <f>+D443*0.0562</f>
        <v>945.90219999999999</v>
      </c>
      <c r="F443" s="75">
        <f>+E443+D443</f>
        <v>17776.9022</v>
      </c>
      <c r="G443" s="74">
        <f>+F443*0.19</f>
        <v>3377.611418</v>
      </c>
      <c r="H443" s="76">
        <f>+G443+F443</f>
        <v>21154.513618000001</v>
      </c>
      <c r="I443" s="105"/>
      <c r="J443" s="106"/>
      <c r="K443" s="107"/>
      <c r="L443" s="80"/>
      <c r="M443" s="81">
        <f t="shared" si="254"/>
        <v>0</v>
      </c>
      <c r="N443" s="82"/>
      <c r="O443" s="83">
        <f t="shared" si="255"/>
        <v>0</v>
      </c>
      <c r="P443" s="83">
        <f t="shared" si="256"/>
        <v>0</v>
      </c>
      <c r="Q443" s="108"/>
      <c r="R443" s="80"/>
      <c r="S443" s="81">
        <f t="shared" si="257"/>
        <v>0</v>
      </c>
      <c r="T443" s="82"/>
      <c r="U443" s="83">
        <f t="shared" si="258"/>
        <v>0</v>
      </c>
      <c r="V443" s="83">
        <f t="shared" si="259"/>
        <v>0</v>
      </c>
      <c r="W443" s="109"/>
      <c r="X443" s="80"/>
      <c r="Y443" s="81">
        <f t="shared" si="260"/>
        <v>0</v>
      </c>
      <c r="Z443" s="82"/>
      <c r="AA443" s="83">
        <f t="shared" si="261"/>
        <v>0</v>
      </c>
      <c r="AB443" s="83">
        <f t="shared" si="262"/>
        <v>0</v>
      </c>
      <c r="AC443" s="109"/>
      <c r="AD443" s="85" t="e">
        <f t="shared" si="245"/>
        <v>#DIV/0!</v>
      </c>
      <c r="AE443" s="86"/>
      <c r="AF443" s="87"/>
      <c r="AG443" s="88"/>
      <c r="AH443" s="114"/>
      <c r="AI443" s="86"/>
      <c r="AJ443" s="87"/>
      <c r="AK443" s="88"/>
      <c r="AL443" s="114"/>
      <c r="AM443" s="86"/>
      <c r="AN443" s="87"/>
      <c r="AO443" s="90"/>
      <c r="AP443" s="91"/>
      <c r="AQ443" s="86"/>
      <c r="AR443" s="87"/>
      <c r="AS443" s="90"/>
      <c r="AT443" s="91"/>
      <c r="AU443" s="86"/>
      <c r="AV443" s="87"/>
      <c r="AW443" s="90"/>
      <c r="AX443" s="197"/>
      <c r="AY443" s="38"/>
      <c r="AZ443" s="92"/>
      <c r="BA443" s="29"/>
      <c r="BB443" s="99">
        <f>+F443*1.09</f>
        <v>19376.823398</v>
      </c>
      <c r="BC443" s="93"/>
      <c r="BD443" s="93"/>
      <c r="BE443" s="93"/>
      <c r="BF443" s="93"/>
      <c r="BG443" s="93"/>
      <c r="BH443" s="93"/>
      <c r="BI443" s="93"/>
      <c r="BJ443" s="93"/>
      <c r="BK443" s="94">
        <f t="shared" si="246"/>
        <v>1</v>
      </c>
      <c r="BM443" s="95">
        <f t="shared" si="247"/>
        <v>19376.823398</v>
      </c>
      <c r="BN443" s="96">
        <f t="shared" si="248"/>
        <v>19376.823398</v>
      </c>
      <c r="BO443" s="248">
        <f>+BM443</f>
        <v>19376.823398</v>
      </c>
      <c r="BP443" s="183">
        <f t="shared" si="249"/>
        <v>19376.823398</v>
      </c>
      <c r="BQ443" s="184">
        <f t="shared" si="250"/>
        <v>0</v>
      </c>
      <c r="BR443" s="232">
        <f t="shared" si="251"/>
        <v>0</v>
      </c>
      <c r="BS443" s="184"/>
      <c r="BT443" s="97"/>
      <c r="BU443" s="171">
        <f t="shared" si="263"/>
        <v>19376.823398</v>
      </c>
      <c r="BV443" s="175">
        <f t="shared" si="252"/>
        <v>3682</v>
      </c>
      <c r="BW443" s="176">
        <f t="shared" si="253"/>
        <v>23058.823398</v>
      </c>
    </row>
    <row r="444" spans="1:75" s="35" customFormat="1" ht="84.95" customHeight="1" x14ac:dyDescent="0.3">
      <c r="A444" s="214">
        <v>601</v>
      </c>
      <c r="B444" s="104" t="s">
        <v>1216</v>
      </c>
      <c r="C444" s="217" t="s">
        <v>907</v>
      </c>
      <c r="D444" s="206">
        <v>2080</v>
      </c>
      <c r="E444" s="74">
        <f>+D444*0.0562</f>
        <v>116.896</v>
      </c>
      <c r="F444" s="75">
        <f>+E444+D444</f>
        <v>2196.8960000000002</v>
      </c>
      <c r="G444" s="74">
        <f>+F444*0.19</f>
        <v>417.41024000000004</v>
      </c>
      <c r="H444" s="76">
        <f>+G444+F444</f>
        <v>2614.3062400000003</v>
      </c>
      <c r="I444" s="105"/>
      <c r="J444" s="106"/>
      <c r="K444" s="107"/>
      <c r="L444" s="80"/>
      <c r="M444" s="81">
        <f t="shared" si="254"/>
        <v>0</v>
      </c>
      <c r="N444" s="82"/>
      <c r="O444" s="83">
        <f t="shared" si="255"/>
        <v>0</v>
      </c>
      <c r="P444" s="83">
        <f t="shared" si="256"/>
        <v>0</v>
      </c>
      <c r="Q444" s="108"/>
      <c r="R444" s="80"/>
      <c r="S444" s="81">
        <f t="shared" si="257"/>
        <v>0</v>
      </c>
      <c r="T444" s="82"/>
      <c r="U444" s="83">
        <f t="shared" si="258"/>
        <v>0</v>
      </c>
      <c r="V444" s="83">
        <f t="shared" si="259"/>
        <v>0</v>
      </c>
      <c r="W444" s="109"/>
      <c r="X444" s="80"/>
      <c r="Y444" s="81">
        <f t="shared" si="260"/>
        <v>0</v>
      </c>
      <c r="Z444" s="82"/>
      <c r="AA444" s="83">
        <f t="shared" si="261"/>
        <v>0</v>
      </c>
      <c r="AB444" s="83">
        <f t="shared" si="262"/>
        <v>0</v>
      </c>
      <c r="AC444" s="109"/>
      <c r="AD444" s="85" t="e">
        <f t="shared" si="245"/>
        <v>#DIV/0!</v>
      </c>
      <c r="AE444" s="86"/>
      <c r="AF444" s="87"/>
      <c r="AG444" s="88"/>
      <c r="AH444" s="114"/>
      <c r="AI444" s="86"/>
      <c r="AJ444" s="87"/>
      <c r="AK444" s="88"/>
      <c r="AL444" s="114"/>
      <c r="AM444" s="86"/>
      <c r="AN444" s="87"/>
      <c r="AO444" s="90"/>
      <c r="AP444" s="91"/>
      <c r="AQ444" s="86"/>
      <c r="AR444" s="87"/>
      <c r="AS444" s="90"/>
      <c r="AT444" s="91"/>
      <c r="AU444" s="86"/>
      <c r="AV444" s="87"/>
      <c r="AW444" s="90"/>
      <c r="AX444" s="197"/>
      <c r="AY444" s="38"/>
      <c r="AZ444" s="92"/>
      <c r="BA444" s="29"/>
      <c r="BB444" s="99">
        <f>+F444*1.09</f>
        <v>2394.6166400000002</v>
      </c>
      <c r="BC444" s="93"/>
      <c r="BD444" s="93"/>
      <c r="BE444" s="93"/>
      <c r="BF444" s="93"/>
      <c r="BG444" s="93"/>
      <c r="BH444" s="93"/>
      <c r="BI444" s="93"/>
      <c r="BJ444" s="93"/>
      <c r="BK444" s="94">
        <f t="shared" si="246"/>
        <v>1</v>
      </c>
      <c r="BM444" s="95">
        <f t="shared" si="247"/>
        <v>2394.6166400000002</v>
      </c>
      <c r="BN444" s="96">
        <f t="shared" si="248"/>
        <v>2394.6166400000002</v>
      </c>
      <c r="BO444" s="248">
        <f>+BM444</f>
        <v>2394.6166400000002</v>
      </c>
      <c r="BP444" s="183">
        <f t="shared" si="249"/>
        <v>2394.6166400000002</v>
      </c>
      <c r="BQ444" s="184">
        <f t="shared" si="250"/>
        <v>0</v>
      </c>
      <c r="BR444" s="232">
        <f t="shared" si="251"/>
        <v>0</v>
      </c>
      <c r="BS444" s="184"/>
      <c r="BT444" s="97"/>
      <c r="BU444" s="171">
        <f t="shared" si="263"/>
        <v>2394.6166400000002</v>
      </c>
      <c r="BV444" s="175">
        <f t="shared" si="252"/>
        <v>455</v>
      </c>
      <c r="BW444" s="176">
        <f t="shared" si="253"/>
        <v>2849.6166400000002</v>
      </c>
    </row>
    <row r="445" spans="1:75" s="35" customFormat="1" ht="84.95" customHeight="1" x14ac:dyDescent="0.3">
      <c r="A445" s="214">
        <v>602</v>
      </c>
      <c r="B445" s="104" t="s">
        <v>1217</v>
      </c>
      <c r="C445" s="217" t="s">
        <v>907</v>
      </c>
      <c r="D445" s="206">
        <v>2080</v>
      </c>
      <c r="E445" s="74">
        <f>+D445*0.0562</f>
        <v>116.896</v>
      </c>
      <c r="F445" s="75">
        <f>+E445+D445</f>
        <v>2196.8960000000002</v>
      </c>
      <c r="G445" s="74">
        <f>+F445*0.19</f>
        <v>417.41024000000004</v>
      </c>
      <c r="H445" s="76">
        <f>+G445+F445</f>
        <v>2614.3062400000003</v>
      </c>
      <c r="I445" s="105"/>
      <c r="J445" s="106"/>
      <c r="K445" s="107"/>
      <c r="L445" s="80"/>
      <c r="M445" s="81">
        <f t="shared" si="254"/>
        <v>0</v>
      </c>
      <c r="N445" s="82"/>
      <c r="O445" s="83">
        <f t="shared" si="255"/>
        <v>0</v>
      </c>
      <c r="P445" s="83">
        <f t="shared" si="256"/>
        <v>0</v>
      </c>
      <c r="Q445" s="108"/>
      <c r="R445" s="80"/>
      <c r="S445" s="81">
        <f t="shared" si="257"/>
        <v>0</v>
      </c>
      <c r="T445" s="82"/>
      <c r="U445" s="83">
        <f t="shared" si="258"/>
        <v>0</v>
      </c>
      <c r="V445" s="83">
        <f t="shared" si="259"/>
        <v>0</v>
      </c>
      <c r="W445" s="109"/>
      <c r="X445" s="80"/>
      <c r="Y445" s="81">
        <f t="shared" si="260"/>
        <v>0</v>
      </c>
      <c r="Z445" s="82"/>
      <c r="AA445" s="83">
        <f t="shared" si="261"/>
        <v>0</v>
      </c>
      <c r="AB445" s="83">
        <f t="shared" si="262"/>
        <v>0</v>
      </c>
      <c r="AC445" s="109"/>
      <c r="AD445" s="85" t="e">
        <f t="shared" si="245"/>
        <v>#DIV/0!</v>
      </c>
      <c r="AE445" s="86"/>
      <c r="AF445" s="87"/>
      <c r="AG445" s="88"/>
      <c r="AH445" s="114"/>
      <c r="AI445" s="86"/>
      <c r="AJ445" s="87"/>
      <c r="AK445" s="88"/>
      <c r="AL445" s="114"/>
      <c r="AM445" s="86"/>
      <c r="AN445" s="87"/>
      <c r="AO445" s="90"/>
      <c r="AP445" s="91"/>
      <c r="AQ445" s="86"/>
      <c r="AR445" s="87"/>
      <c r="AS445" s="90"/>
      <c r="AT445" s="91"/>
      <c r="AU445" s="86"/>
      <c r="AV445" s="87"/>
      <c r="AW445" s="90"/>
      <c r="AX445" s="197"/>
      <c r="AY445" s="38"/>
      <c r="AZ445" s="92"/>
      <c r="BA445" s="29"/>
      <c r="BB445" s="99">
        <f>+F445*1.09</f>
        <v>2394.6166400000002</v>
      </c>
      <c r="BC445" s="93"/>
      <c r="BD445" s="93"/>
      <c r="BE445" s="93"/>
      <c r="BF445" s="93"/>
      <c r="BG445" s="93"/>
      <c r="BH445" s="93"/>
      <c r="BI445" s="93"/>
      <c r="BJ445" s="93"/>
      <c r="BK445" s="94">
        <f t="shared" si="246"/>
        <v>1</v>
      </c>
      <c r="BM445" s="95">
        <f t="shared" si="247"/>
        <v>2394.6166400000002</v>
      </c>
      <c r="BN445" s="96">
        <f t="shared" si="248"/>
        <v>2394.6166400000002</v>
      </c>
      <c r="BO445" s="248">
        <f>+BM445</f>
        <v>2394.6166400000002</v>
      </c>
      <c r="BP445" s="183">
        <f t="shared" si="249"/>
        <v>2394.6166400000002</v>
      </c>
      <c r="BQ445" s="184">
        <f t="shared" si="250"/>
        <v>0</v>
      </c>
      <c r="BR445" s="232">
        <f t="shared" si="251"/>
        <v>0</v>
      </c>
      <c r="BS445" s="184"/>
      <c r="BT445" s="97"/>
      <c r="BU445" s="171">
        <f t="shared" si="263"/>
        <v>2394.6166400000002</v>
      </c>
      <c r="BV445" s="175">
        <f t="shared" si="252"/>
        <v>455</v>
      </c>
      <c r="BW445" s="176">
        <f t="shared" si="253"/>
        <v>2849.6166400000002</v>
      </c>
    </row>
    <row r="446" spans="1:75" s="35" customFormat="1" ht="84.95" customHeight="1" x14ac:dyDescent="0.3">
      <c r="A446" s="214">
        <v>603</v>
      </c>
      <c r="B446" s="104" t="s">
        <v>1218</v>
      </c>
      <c r="C446" s="217" t="s">
        <v>907</v>
      </c>
      <c r="D446" s="206"/>
      <c r="E446" s="74"/>
      <c r="F446" s="75"/>
      <c r="G446" s="74"/>
      <c r="H446" s="76"/>
      <c r="I446" s="105"/>
      <c r="J446" s="106"/>
      <c r="K446" s="107"/>
      <c r="L446" s="80"/>
      <c r="M446" s="81">
        <f t="shared" si="254"/>
        <v>0</v>
      </c>
      <c r="N446" s="82"/>
      <c r="O446" s="83">
        <f t="shared" si="255"/>
        <v>0</v>
      </c>
      <c r="P446" s="83">
        <f t="shared" si="256"/>
        <v>0</v>
      </c>
      <c r="Q446" s="108"/>
      <c r="R446" s="80"/>
      <c r="S446" s="81">
        <f t="shared" si="257"/>
        <v>0</v>
      </c>
      <c r="T446" s="82"/>
      <c r="U446" s="83">
        <f t="shared" si="258"/>
        <v>0</v>
      </c>
      <c r="V446" s="83">
        <f t="shared" si="259"/>
        <v>0</v>
      </c>
      <c r="W446" s="109"/>
      <c r="X446" s="80"/>
      <c r="Y446" s="81">
        <f t="shared" si="260"/>
        <v>0</v>
      </c>
      <c r="Z446" s="82"/>
      <c r="AA446" s="83">
        <f t="shared" si="261"/>
        <v>0</v>
      </c>
      <c r="AB446" s="83">
        <f t="shared" si="262"/>
        <v>0</v>
      </c>
      <c r="AC446" s="109"/>
      <c r="AD446" s="85" t="e">
        <f t="shared" si="245"/>
        <v>#DIV/0!</v>
      </c>
      <c r="AE446" s="86"/>
      <c r="AF446" s="87"/>
      <c r="AG446" s="88"/>
      <c r="AH446" s="114"/>
      <c r="AI446" s="86"/>
      <c r="AJ446" s="87"/>
      <c r="AK446" s="88"/>
      <c r="AL446" s="114"/>
      <c r="AM446" s="86">
        <v>193193.27731092437</v>
      </c>
      <c r="AN446" s="87">
        <f t="shared" ref="AN446:AN452" si="272">+AM446*0.19</f>
        <v>36706.722689075628</v>
      </c>
      <c r="AO446" s="90">
        <f t="shared" ref="AO446:AO452" si="273">+AN446+AM446</f>
        <v>229900</v>
      </c>
      <c r="AP446" s="91" t="s">
        <v>1219</v>
      </c>
      <c r="AQ446" s="113">
        <v>81234.899999999994</v>
      </c>
      <c r="AR446" s="111">
        <v>19055.099999999999</v>
      </c>
      <c r="AS446" s="112">
        <v>100290</v>
      </c>
      <c r="AT446" s="91" t="s">
        <v>1220</v>
      </c>
      <c r="AU446" s="113">
        <v>166971</v>
      </c>
      <c r="AV446" s="111">
        <v>39166</v>
      </c>
      <c r="AW446" s="112">
        <v>206137</v>
      </c>
      <c r="AX446" s="197" t="s">
        <v>1221</v>
      </c>
      <c r="AY446" s="38"/>
      <c r="AZ446" s="92"/>
      <c r="BA446" s="29"/>
      <c r="BB446" s="99"/>
      <c r="BC446" s="93"/>
      <c r="BD446" s="93"/>
      <c r="BE446" s="93"/>
      <c r="BF446" s="93"/>
      <c r="BG446" s="93"/>
      <c r="BH446" s="93">
        <f t="shared" ref="BH446:BH452" si="274">+AM446</f>
        <v>193193.27731092437</v>
      </c>
      <c r="BI446" s="93">
        <f>+AQ446</f>
        <v>81234.899999999994</v>
      </c>
      <c r="BJ446" s="93">
        <f>+AU446</f>
        <v>166971</v>
      </c>
      <c r="BK446" s="94">
        <f t="shared" si="246"/>
        <v>3</v>
      </c>
      <c r="BM446" s="95">
        <f t="shared" si="247"/>
        <v>147133.05910364146</v>
      </c>
      <c r="BN446" s="96">
        <f t="shared" si="248"/>
        <v>193193.27731092437</v>
      </c>
      <c r="BO446" s="248">
        <f>(SUM(BB446:BJ446)-BN446)/(BK446-1)</f>
        <v>124102.95000000001</v>
      </c>
      <c r="BP446" s="183">
        <f t="shared" si="249"/>
        <v>137866.44256433408</v>
      </c>
      <c r="BQ446" s="184">
        <f t="shared" si="250"/>
        <v>58556.190849297775</v>
      </c>
      <c r="BR446" s="232">
        <f t="shared" si="251"/>
        <v>0.39798119610936944</v>
      </c>
      <c r="BS446" s="184"/>
      <c r="BT446" s="97"/>
      <c r="BU446" s="171">
        <f t="shared" si="263"/>
        <v>124102.95000000001</v>
      </c>
      <c r="BV446" s="175">
        <f t="shared" si="252"/>
        <v>23580</v>
      </c>
      <c r="BW446" s="176">
        <f t="shared" si="253"/>
        <v>147682.95000000001</v>
      </c>
    </row>
    <row r="447" spans="1:75" s="35" customFormat="1" ht="84.95" customHeight="1" x14ac:dyDescent="0.3">
      <c r="A447" s="214">
        <v>604</v>
      </c>
      <c r="B447" s="104" t="s">
        <v>1222</v>
      </c>
      <c r="C447" s="217" t="s">
        <v>18</v>
      </c>
      <c r="D447" s="206"/>
      <c r="E447" s="74"/>
      <c r="F447" s="75"/>
      <c r="G447" s="74"/>
      <c r="H447" s="76"/>
      <c r="I447" s="105"/>
      <c r="J447" s="106"/>
      <c r="K447" s="107"/>
      <c r="L447" s="80"/>
      <c r="M447" s="81">
        <f t="shared" si="254"/>
        <v>0</v>
      </c>
      <c r="N447" s="82"/>
      <c r="O447" s="83">
        <f t="shared" si="255"/>
        <v>0</v>
      </c>
      <c r="P447" s="83">
        <f t="shared" si="256"/>
        <v>0</v>
      </c>
      <c r="Q447" s="108"/>
      <c r="R447" s="80"/>
      <c r="S447" s="81">
        <f t="shared" si="257"/>
        <v>0</v>
      </c>
      <c r="T447" s="82"/>
      <c r="U447" s="83">
        <f t="shared" si="258"/>
        <v>0</v>
      </c>
      <c r="V447" s="83">
        <f t="shared" si="259"/>
        <v>0</v>
      </c>
      <c r="W447" s="109"/>
      <c r="X447" s="80"/>
      <c r="Y447" s="81">
        <f t="shared" si="260"/>
        <v>0</v>
      </c>
      <c r="Z447" s="82"/>
      <c r="AA447" s="83">
        <f t="shared" si="261"/>
        <v>0</v>
      </c>
      <c r="AB447" s="83">
        <f t="shared" si="262"/>
        <v>0</v>
      </c>
      <c r="AC447" s="109"/>
      <c r="AD447" s="85" t="e">
        <f t="shared" si="245"/>
        <v>#DIV/0!</v>
      </c>
      <c r="AE447" s="86"/>
      <c r="AF447" s="87"/>
      <c r="AG447" s="88"/>
      <c r="AH447" s="114"/>
      <c r="AI447" s="86"/>
      <c r="AJ447" s="87"/>
      <c r="AK447" s="88"/>
      <c r="AL447" s="114"/>
      <c r="AM447" s="86">
        <v>53109.243697478996</v>
      </c>
      <c r="AN447" s="87">
        <f t="shared" si="272"/>
        <v>10090.756302521009</v>
      </c>
      <c r="AO447" s="90">
        <f t="shared" si="273"/>
        <v>63200.000000000007</v>
      </c>
      <c r="AP447" s="91" t="s">
        <v>1223</v>
      </c>
      <c r="AQ447" s="86"/>
      <c r="AR447" s="87"/>
      <c r="AS447" s="90"/>
      <c r="AT447" s="91"/>
      <c r="AU447" s="86"/>
      <c r="AV447" s="87"/>
      <c r="AW447" s="90"/>
      <c r="AX447" s="197"/>
      <c r="AY447" s="38"/>
      <c r="AZ447" s="92"/>
      <c r="BA447" s="29"/>
      <c r="BB447" s="99"/>
      <c r="BC447" s="93"/>
      <c r="BD447" s="93"/>
      <c r="BE447" s="93"/>
      <c r="BF447" s="93"/>
      <c r="BG447" s="93"/>
      <c r="BH447" s="93">
        <f t="shared" si="274"/>
        <v>53109.243697478996</v>
      </c>
      <c r="BI447" s="93"/>
      <c r="BJ447" s="93"/>
      <c r="BK447" s="94">
        <f t="shared" si="246"/>
        <v>1</v>
      </c>
      <c r="BM447" s="95">
        <f t="shared" si="247"/>
        <v>53109.243697478996</v>
      </c>
      <c r="BN447" s="96">
        <f t="shared" si="248"/>
        <v>53109.243697478996</v>
      </c>
      <c r="BO447" s="248">
        <f>+BM447</f>
        <v>53109.243697478996</v>
      </c>
      <c r="BP447" s="183">
        <f t="shared" si="249"/>
        <v>53109.243697478996</v>
      </c>
      <c r="BQ447" s="184">
        <f t="shared" si="250"/>
        <v>0</v>
      </c>
      <c r="BR447" s="232">
        <f t="shared" si="251"/>
        <v>0</v>
      </c>
      <c r="BS447" s="184"/>
      <c r="BT447" s="97"/>
      <c r="BU447" s="171">
        <f t="shared" si="263"/>
        <v>53109.243697478996</v>
      </c>
      <c r="BV447" s="175">
        <f t="shared" si="252"/>
        <v>10091</v>
      </c>
      <c r="BW447" s="176">
        <f t="shared" si="253"/>
        <v>63200.243697478996</v>
      </c>
    </row>
    <row r="448" spans="1:75" s="35" customFormat="1" ht="84.95" customHeight="1" x14ac:dyDescent="0.3">
      <c r="A448" s="214">
        <v>606</v>
      </c>
      <c r="B448" s="104" t="s">
        <v>1226</v>
      </c>
      <c r="C448" s="217" t="s">
        <v>18</v>
      </c>
      <c r="D448" s="206"/>
      <c r="E448" s="74"/>
      <c r="F448" s="75"/>
      <c r="G448" s="74"/>
      <c r="H448" s="76"/>
      <c r="I448" s="105"/>
      <c r="J448" s="106"/>
      <c r="K448" s="107"/>
      <c r="L448" s="80"/>
      <c r="M448" s="81">
        <f t="shared" si="254"/>
        <v>0</v>
      </c>
      <c r="N448" s="82"/>
      <c r="O448" s="83">
        <f t="shared" si="255"/>
        <v>0</v>
      </c>
      <c r="P448" s="83">
        <f t="shared" si="256"/>
        <v>0</v>
      </c>
      <c r="Q448" s="108"/>
      <c r="R448" s="80"/>
      <c r="S448" s="81">
        <f t="shared" si="257"/>
        <v>0</v>
      </c>
      <c r="T448" s="82"/>
      <c r="U448" s="83">
        <f t="shared" si="258"/>
        <v>0</v>
      </c>
      <c r="V448" s="83">
        <f t="shared" si="259"/>
        <v>0</v>
      </c>
      <c r="W448" s="109"/>
      <c r="X448" s="80"/>
      <c r="Y448" s="81">
        <f t="shared" si="260"/>
        <v>0</v>
      </c>
      <c r="Z448" s="82"/>
      <c r="AA448" s="83">
        <f t="shared" si="261"/>
        <v>0</v>
      </c>
      <c r="AB448" s="83">
        <f t="shared" si="262"/>
        <v>0</v>
      </c>
      <c r="AC448" s="109"/>
      <c r="AD448" s="85" t="e">
        <f t="shared" si="245"/>
        <v>#DIV/0!</v>
      </c>
      <c r="AE448" s="86"/>
      <c r="AF448" s="87"/>
      <c r="AG448" s="88"/>
      <c r="AH448" s="114"/>
      <c r="AI448" s="86"/>
      <c r="AJ448" s="87"/>
      <c r="AK448" s="88"/>
      <c r="AL448" s="114"/>
      <c r="AM448" s="86">
        <v>257899.15966386555</v>
      </c>
      <c r="AN448" s="87">
        <f t="shared" si="272"/>
        <v>49000.840336134454</v>
      </c>
      <c r="AO448" s="90">
        <f t="shared" si="273"/>
        <v>306900</v>
      </c>
      <c r="AP448" s="91" t="s">
        <v>1227</v>
      </c>
      <c r="AQ448" s="113">
        <v>189467.1</v>
      </c>
      <c r="AR448" s="111">
        <v>44442.9</v>
      </c>
      <c r="AS448" s="112">
        <v>233910</v>
      </c>
      <c r="AT448" s="91" t="s">
        <v>1228</v>
      </c>
      <c r="AU448" s="86"/>
      <c r="AV448" s="87"/>
      <c r="AW448" s="90"/>
      <c r="AX448" s="197"/>
      <c r="AY448" s="38"/>
      <c r="AZ448" s="92"/>
      <c r="BA448" s="29"/>
      <c r="BB448" s="99"/>
      <c r="BC448" s="93"/>
      <c r="BD448" s="93"/>
      <c r="BE448" s="93"/>
      <c r="BF448" s="93"/>
      <c r="BG448" s="93"/>
      <c r="BH448" s="93">
        <f t="shared" si="274"/>
        <v>257899.15966386555</v>
      </c>
      <c r="BI448" s="93">
        <f>+AQ448</f>
        <v>189467.1</v>
      </c>
      <c r="BJ448" s="93"/>
      <c r="BK448" s="94">
        <f t="shared" si="246"/>
        <v>2</v>
      </c>
      <c r="BM448" s="95">
        <f t="shared" si="247"/>
        <v>223683.12983193278</v>
      </c>
      <c r="BN448" s="96">
        <f t="shared" si="248"/>
        <v>257899.15966386555</v>
      </c>
      <c r="BO448" s="248">
        <f>(SUM(BB448:BJ448)-BN448)/(BK448-1)</f>
        <v>189467.1</v>
      </c>
      <c r="BP448" s="183">
        <f t="shared" si="249"/>
        <v>221050.68621008529</v>
      </c>
      <c r="BQ448" s="184">
        <f t="shared" si="250"/>
        <v>48388.773438881653</v>
      </c>
      <c r="BR448" s="232">
        <f t="shared" si="251"/>
        <v>0.21632732640695429</v>
      </c>
      <c r="BS448" s="184"/>
      <c r="BT448" s="97"/>
      <c r="BU448" s="171">
        <f t="shared" si="263"/>
        <v>189467.1</v>
      </c>
      <c r="BV448" s="175">
        <f t="shared" si="252"/>
        <v>35999</v>
      </c>
      <c r="BW448" s="176">
        <f t="shared" si="253"/>
        <v>225466.1</v>
      </c>
    </row>
    <row r="449" spans="1:209" s="35" customFormat="1" ht="84.95" customHeight="1" x14ac:dyDescent="0.3">
      <c r="A449" s="214">
        <v>607</v>
      </c>
      <c r="B449" s="104" t="s">
        <v>1229</v>
      </c>
      <c r="C449" s="217" t="s">
        <v>115</v>
      </c>
      <c r="D449" s="206"/>
      <c r="E449" s="74"/>
      <c r="F449" s="75"/>
      <c r="G449" s="74"/>
      <c r="H449" s="76"/>
      <c r="I449" s="105"/>
      <c r="J449" s="106"/>
      <c r="K449" s="107"/>
      <c r="L449" s="80"/>
      <c r="M449" s="81">
        <f t="shared" si="254"/>
        <v>0</v>
      </c>
      <c r="N449" s="82"/>
      <c r="O449" s="83">
        <f t="shared" si="255"/>
        <v>0</v>
      </c>
      <c r="P449" s="83">
        <f t="shared" si="256"/>
        <v>0</v>
      </c>
      <c r="Q449" s="108"/>
      <c r="R449" s="80"/>
      <c r="S449" s="81">
        <f t="shared" si="257"/>
        <v>0</v>
      </c>
      <c r="T449" s="82"/>
      <c r="U449" s="83">
        <f t="shared" si="258"/>
        <v>0</v>
      </c>
      <c r="V449" s="83">
        <f t="shared" si="259"/>
        <v>0</v>
      </c>
      <c r="W449" s="109"/>
      <c r="X449" s="80"/>
      <c r="Y449" s="81">
        <f t="shared" si="260"/>
        <v>0</v>
      </c>
      <c r="Z449" s="82"/>
      <c r="AA449" s="83">
        <f t="shared" si="261"/>
        <v>0</v>
      </c>
      <c r="AB449" s="83">
        <f t="shared" si="262"/>
        <v>0</v>
      </c>
      <c r="AC449" s="109"/>
      <c r="AD449" s="85" t="e">
        <f t="shared" si="245"/>
        <v>#DIV/0!</v>
      </c>
      <c r="AE449" s="86"/>
      <c r="AF449" s="87"/>
      <c r="AG449" s="88"/>
      <c r="AH449" s="114"/>
      <c r="AI449" s="86"/>
      <c r="AJ449" s="87"/>
      <c r="AK449" s="88"/>
      <c r="AL449" s="114"/>
      <c r="AM449" s="86">
        <v>6638.6554621848745</v>
      </c>
      <c r="AN449" s="87">
        <f t="shared" si="272"/>
        <v>1261.3445378151262</v>
      </c>
      <c r="AO449" s="90">
        <f t="shared" si="273"/>
        <v>7900.0000000000009</v>
      </c>
      <c r="AP449" s="91" t="s">
        <v>1230</v>
      </c>
      <c r="AQ449" s="113">
        <v>11826</v>
      </c>
      <c r="AR449" s="111">
        <v>2774</v>
      </c>
      <c r="AS449" s="112">
        <v>14600</v>
      </c>
      <c r="AT449" s="91" t="s">
        <v>1231</v>
      </c>
      <c r="AU449" s="86"/>
      <c r="AV449" s="87"/>
      <c r="AW449" s="90"/>
      <c r="AX449" s="197"/>
      <c r="AY449" s="38"/>
      <c r="AZ449" s="92"/>
      <c r="BA449" s="29"/>
      <c r="BB449" s="99"/>
      <c r="BC449" s="93"/>
      <c r="BD449" s="93"/>
      <c r="BE449" s="93"/>
      <c r="BF449" s="93"/>
      <c r="BG449" s="93"/>
      <c r="BH449" s="93">
        <f t="shared" si="274"/>
        <v>6638.6554621848745</v>
      </c>
      <c r="BI449" s="93">
        <f>+AQ449</f>
        <v>11826</v>
      </c>
      <c r="BJ449" s="93"/>
      <c r="BK449" s="94">
        <f t="shared" si="246"/>
        <v>2</v>
      </c>
      <c r="BM449" s="95">
        <f t="shared" si="247"/>
        <v>9232.3277310924368</v>
      </c>
      <c r="BN449" s="96">
        <f t="shared" si="248"/>
        <v>11826</v>
      </c>
      <c r="BO449" s="248">
        <f>(SUM(BB449:BJ449)-BN449)/(BK449-1)</f>
        <v>6638.6554621848736</v>
      </c>
      <c r="BP449" s="183">
        <f t="shared" si="249"/>
        <v>8860.5157578889466</v>
      </c>
      <c r="BQ449" s="184">
        <f t="shared" si="250"/>
        <v>3668.0064990400788</v>
      </c>
      <c r="BR449" s="232">
        <f t="shared" si="251"/>
        <v>0.39730029152746005</v>
      </c>
      <c r="BS449" s="184"/>
      <c r="BT449" s="97"/>
      <c r="BU449" s="171">
        <f t="shared" si="263"/>
        <v>6638.6554621848736</v>
      </c>
      <c r="BV449" s="175">
        <f t="shared" si="252"/>
        <v>1261</v>
      </c>
      <c r="BW449" s="176">
        <f t="shared" si="253"/>
        <v>7899.6554621848736</v>
      </c>
    </row>
    <row r="450" spans="1:209" ht="84.95" customHeight="1" x14ac:dyDescent="0.3">
      <c r="A450" s="214">
        <v>608</v>
      </c>
      <c r="B450" s="104" t="s">
        <v>1232</v>
      </c>
      <c r="C450" s="217" t="s">
        <v>18</v>
      </c>
      <c r="D450" s="206"/>
      <c r="E450" s="74"/>
      <c r="F450" s="75"/>
      <c r="G450" s="74"/>
      <c r="H450" s="76"/>
      <c r="I450" s="105"/>
      <c r="J450" s="106"/>
      <c r="K450" s="107"/>
      <c r="L450" s="80"/>
      <c r="M450" s="81">
        <f t="shared" si="254"/>
        <v>0</v>
      </c>
      <c r="N450" s="82"/>
      <c r="O450" s="83">
        <f t="shared" si="255"/>
        <v>0</v>
      </c>
      <c r="P450" s="83">
        <f t="shared" si="256"/>
        <v>0</v>
      </c>
      <c r="Q450" s="108"/>
      <c r="R450" s="80"/>
      <c r="S450" s="81">
        <f t="shared" si="257"/>
        <v>0</v>
      </c>
      <c r="T450" s="82"/>
      <c r="U450" s="83">
        <f t="shared" si="258"/>
        <v>0</v>
      </c>
      <c r="V450" s="83">
        <f t="shared" si="259"/>
        <v>0</v>
      </c>
      <c r="W450" s="109"/>
      <c r="X450" s="80"/>
      <c r="Y450" s="81">
        <f t="shared" si="260"/>
        <v>0</v>
      </c>
      <c r="Z450" s="82"/>
      <c r="AA450" s="83">
        <f t="shared" si="261"/>
        <v>0</v>
      </c>
      <c r="AB450" s="83">
        <f t="shared" si="262"/>
        <v>0</v>
      </c>
      <c r="AC450" s="109"/>
      <c r="AD450" s="85" t="e">
        <f t="shared" si="245"/>
        <v>#DIV/0!</v>
      </c>
      <c r="AE450" s="86"/>
      <c r="AF450" s="87"/>
      <c r="AG450" s="88"/>
      <c r="AH450" s="114"/>
      <c r="AI450" s="86"/>
      <c r="AJ450" s="87"/>
      <c r="AK450" s="88"/>
      <c r="AL450" s="114"/>
      <c r="AM450" s="86">
        <v>2689.0756302521008</v>
      </c>
      <c r="AN450" s="87">
        <f t="shared" si="272"/>
        <v>510.92436974789916</v>
      </c>
      <c r="AO450" s="90">
        <f t="shared" si="273"/>
        <v>3200</v>
      </c>
      <c r="AP450" s="91" t="s">
        <v>1233</v>
      </c>
      <c r="AQ450" s="113">
        <v>2664.9</v>
      </c>
      <c r="AR450" s="111">
        <v>625.1</v>
      </c>
      <c r="AS450" s="112">
        <v>3290</v>
      </c>
      <c r="AT450" s="91" t="s">
        <v>1234</v>
      </c>
      <c r="AU450" s="86"/>
      <c r="AV450" s="87"/>
      <c r="AW450" s="90"/>
      <c r="AX450" s="197"/>
      <c r="AZ450" s="92"/>
      <c r="BB450" s="99"/>
      <c r="BC450" s="93"/>
      <c r="BD450" s="93"/>
      <c r="BE450" s="93"/>
      <c r="BF450" s="93"/>
      <c r="BG450" s="93"/>
      <c r="BH450" s="93">
        <f t="shared" si="274"/>
        <v>2689.0756302521008</v>
      </c>
      <c r="BI450" s="93">
        <f>+AQ450</f>
        <v>2664.9</v>
      </c>
      <c r="BJ450" s="93"/>
      <c r="BK450" s="94">
        <f t="shared" si="246"/>
        <v>2</v>
      </c>
      <c r="BM450" s="95">
        <f t="shared" si="247"/>
        <v>2676.9878151260505</v>
      </c>
      <c r="BN450" s="96">
        <f t="shared" si="248"/>
        <v>2689.0756302521008</v>
      </c>
      <c r="BO450" s="248">
        <f>(SUM(BB450:BJ450)-BN450)/(BK450-1)</f>
        <v>2664.9</v>
      </c>
      <c r="BP450" s="183">
        <f t="shared" si="249"/>
        <v>2676.960524000835</v>
      </c>
      <c r="BQ450" s="184">
        <f t="shared" si="250"/>
        <v>17.09475209071908</v>
      </c>
      <c r="BR450" s="232">
        <f t="shared" si="251"/>
        <v>6.3858161752275832E-3</v>
      </c>
      <c r="BS450" s="184"/>
      <c r="BT450" s="97"/>
      <c r="BU450" s="171">
        <f t="shared" si="263"/>
        <v>2664.9</v>
      </c>
      <c r="BV450" s="175">
        <f t="shared" si="252"/>
        <v>506</v>
      </c>
      <c r="BW450" s="176">
        <f t="shared" si="253"/>
        <v>3170.9</v>
      </c>
    </row>
    <row r="451" spans="1:209" ht="84.95" customHeight="1" x14ac:dyDescent="0.3">
      <c r="A451" s="214">
        <v>610</v>
      </c>
      <c r="B451" s="104" t="s">
        <v>1237</v>
      </c>
      <c r="C451" s="217" t="s">
        <v>18</v>
      </c>
      <c r="D451" s="206"/>
      <c r="E451" s="74"/>
      <c r="F451" s="75"/>
      <c r="G451" s="74"/>
      <c r="H451" s="76"/>
      <c r="I451" s="105"/>
      <c r="J451" s="106"/>
      <c r="K451" s="107"/>
      <c r="L451" s="80"/>
      <c r="M451" s="81">
        <f t="shared" si="254"/>
        <v>0</v>
      </c>
      <c r="N451" s="82"/>
      <c r="O451" s="83">
        <f t="shared" si="255"/>
        <v>0</v>
      </c>
      <c r="P451" s="83">
        <f t="shared" si="256"/>
        <v>0</v>
      </c>
      <c r="Q451" s="108"/>
      <c r="R451" s="80"/>
      <c r="S451" s="81">
        <f t="shared" si="257"/>
        <v>0</v>
      </c>
      <c r="T451" s="82"/>
      <c r="U451" s="83">
        <f t="shared" si="258"/>
        <v>0</v>
      </c>
      <c r="V451" s="83">
        <f t="shared" si="259"/>
        <v>0</v>
      </c>
      <c r="W451" s="109"/>
      <c r="X451" s="80"/>
      <c r="Y451" s="81">
        <f t="shared" si="260"/>
        <v>0</v>
      </c>
      <c r="Z451" s="82"/>
      <c r="AA451" s="83">
        <f t="shared" si="261"/>
        <v>0</v>
      </c>
      <c r="AB451" s="83">
        <f t="shared" si="262"/>
        <v>0</v>
      </c>
      <c r="AC451" s="109"/>
      <c r="AD451" s="85" t="e">
        <f t="shared" si="245"/>
        <v>#DIV/0!</v>
      </c>
      <c r="AE451" s="86"/>
      <c r="AF451" s="87"/>
      <c r="AG451" s="88"/>
      <c r="AH451" s="114"/>
      <c r="AI451" s="86"/>
      <c r="AJ451" s="87"/>
      <c r="AK451" s="88"/>
      <c r="AL451" s="114"/>
      <c r="AM451" s="86">
        <v>8151.2605042016812</v>
      </c>
      <c r="AN451" s="87">
        <f t="shared" si="272"/>
        <v>1548.7394957983195</v>
      </c>
      <c r="AO451" s="90">
        <f t="shared" si="273"/>
        <v>9700</v>
      </c>
      <c r="AP451" s="91" t="s">
        <v>1238</v>
      </c>
      <c r="AQ451" s="113">
        <v>7929.9</v>
      </c>
      <c r="AR451" s="111">
        <v>1860.1</v>
      </c>
      <c r="AS451" s="112">
        <v>9790</v>
      </c>
      <c r="AT451" s="91" t="s">
        <v>1239</v>
      </c>
      <c r="AU451" s="86"/>
      <c r="AV451" s="87"/>
      <c r="AW451" s="90"/>
      <c r="AX451" s="197"/>
      <c r="AZ451" s="92"/>
      <c r="BB451" s="99"/>
      <c r="BC451" s="93"/>
      <c r="BD451" s="93"/>
      <c r="BE451" s="93"/>
      <c r="BF451" s="93"/>
      <c r="BG451" s="93"/>
      <c r="BH451" s="93">
        <f t="shared" si="274"/>
        <v>8151.2605042016812</v>
      </c>
      <c r="BI451" s="93">
        <f>+AQ451</f>
        <v>7929.9</v>
      </c>
      <c r="BJ451" s="93"/>
      <c r="BK451" s="94">
        <f t="shared" si="246"/>
        <v>2</v>
      </c>
      <c r="BM451" s="95">
        <f t="shared" si="247"/>
        <v>8040.5802521008409</v>
      </c>
      <c r="BN451" s="96">
        <f t="shared" si="248"/>
        <v>8151.2605042016812</v>
      </c>
      <c r="BO451" s="248">
        <f>(SUM(BB451:BJ451)-BN451)/(BK451-1)</f>
        <v>7929.9000000000005</v>
      </c>
      <c r="BP451" s="183">
        <f t="shared" si="249"/>
        <v>8039.8184477181394</v>
      </c>
      <c r="BQ451" s="184">
        <f t="shared" si="250"/>
        <v>156.52551360788229</v>
      </c>
      <c r="BR451" s="232">
        <f t="shared" si="251"/>
        <v>1.9466942521590445E-2</v>
      </c>
      <c r="BS451" s="184"/>
      <c r="BT451" s="97"/>
      <c r="BU451" s="171">
        <f t="shared" si="263"/>
        <v>7929.9000000000005</v>
      </c>
      <c r="BV451" s="175">
        <f t="shared" si="252"/>
        <v>1507</v>
      </c>
      <c r="BW451" s="176">
        <f t="shared" si="253"/>
        <v>9436.9000000000015</v>
      </c>
    </row>
    <row r="452" spans="1:209" s="117" customFormat="1" ht="84.95" customHeight="1" x14ac:dyDescent="0.3">
      <c r="A452" s="214">
        <v>611</v>
      </c>
      <c r="B452" s="104" t="s">
        <v>1240</v>
      </c>
      <c r="C452" s="217" t="s">
        <v>101</v>
      </c>
      <c r="D452" s="206"/>
      <c r="E452" s="74"/>
      <c r="F452" s="75"/>
      <c r="G452" s="74"/>
      <c r="H452" s="76"/>
      <c r="I452" s="105"/>
      <c r="J452" s="106"/>
      <c r="K452" s="107"/>
      <c r="L452" s="80"/>
      <c r="M452" s="81">
        <f t="shared" si="254"/>
        <v>0</v>
      </c>
      <c r="N452" s="82"/>
      <c r="O452" s="83">
        <f t="shared" si="255"/>
        <v>0</v>
      </c>
      <c r="P452" s="83">
        <f t="shared" si="256"/>
        <v>0</v>
      </c>
      <c r="Q452" s="108"/>
      <c r="R452" s="80"/>
      <c r="S452" s="81">
        <f t="shared" si="257"/>
        <v>0</v>
      </c>
      <c r="T452" s="82"/>
      <c r="U452" s="83">
        <f t="shared" si="258"/>
        <v>0</v>
      </c>
      <c r="V452" s="83">
        <f t="shared" si="259"/>
        <v>0</v>
      </c>
      <c r="W452" s="109"/>
      <c r="X452" s="80"/>
      <c r="Y452" s="81">
        <f t="shared" si="260"/>
        <v>0</v>
      </c>
      <c r="Z452" s="82"/>
      <c r="AA452" s="83">
        <f t="shared" si="261"/>
        <v>0</v>
      </c>
      <c r="AB452" s="83">
        <f t="shared" si="262"/>
        <v>0</v>
      </c>
      <c r="AC452" s="109"/>
      <c r="AD452" s="85" t="e">
        <f t="shared" si="245"/>
        <v>#DIV/0!</v>
      </c>
      <c r="AE452" s="86"/>
      <c r="AF452" s="87"/>
      <c r="AG452" s="88"/>
      <c r="AH452" s="114"/>
      <c r="AI452" s="86"/>
      <c r="AJ452" s="87"/>
      <c r="AK452" s="88"/>
      <c r="AL452" s="114"/>
      <c r="AM452" s="86">
        <v>17226.89075630252</v>
      </c>
      <c r="AN452" s="87">
        <f t="shared" si="272"/>
        <v>3273.1092436974791</v>
      </c>
      <c r="AO452" s="90">
        <f t="shared" si="273"/>
        <v>20500</v>
      </c>
      <c r="AP452" s="91" t="s">
        <v>1241</v>
      </c>
      <c r="AQ452" s="86"/>
      <c r="AR452" s="87"/>
      <c r="AS452" s="90"/>
      <c r="AT452" s="91"/>
      <c r="AU452" s="86"/>
      <c r="AV452" s="87"/>
      <c r="AW452" s="90"/>
      <c r="AX452" s="197"/>
      <c r="AY452" s="38"/>
      <c r="AZ452" s="92"/>
      <c r="BA452" s="29"/>
      <c r="BB452" s="99"/>
      <c r="BC452" s="93"/>
      <c r="BD452" s="93"/>
      <c r="BE452" s="93"/>
      <c r="BF452" s="93"/>
      <c r="BG452" s="93"/>
      <c r="BH452" s="93">
        <f t="shared" si="274"/>
        <v>17226.89075630252</v>
      </c>
      <c r="BI452" s="93"/>
      <c r="BJ452" s="93"/>
      <c r="BK452" s="94">
        <f t="shared" si="246"/>
        <v>1</v>
      </c>
      <c r="BL452" s="35"/>
      <c r="BM452" s="95">
        <f t="shared" si="247"/>
        <v>17226.89075630252</v>
      </c>
      <c r="BN452" s="96">
        <f t="shared" si="248"/>
        <v>17226.89075630252</v>
      </c>
      <c r="BO452" s="248">
        <f>+BM452</f>
        <v>17226.89075630252</v>
      </c>
      <c r="BP452" s="183">
        <f t="shared" si="249"/>
        <v>17226.89075630252</v>
      </c>
      <c r="BQ452" s="184">
        <f t="shared" si="250"/>
        <v>0</v>
      </c>
      <c r="BR452" s="232">
        <f t="shared" si="251"/>
        <v>0</v>
      </c>
      <c r="BS452" s="184"/>
      <c r="BT452" s="97"/>
      <c r="BU452" s="171">
        <f t="shared" si="263"/>
        <v>17226.89075630252</v>
      </c>
      <c r="BV452" s="175">
        <f t="shared" si="252"/>
        <v>3273</v>
      </c>
      <c r="BW452" s="176">
        <f t="shared" si="253"/>
        <v>20499.89075630252</v>
      </c>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116"/>
      <c r="ES452" s="116"/>
      <c r="ET452" s="116"/>
      <c r="EU452" s="116"/>
      <c r="EV452" s="116"/>
      <c r="EW452" s="116"/>
      <c r="EX452" s="116"/>
      <c r="EY452" s="116"/>
      <c r="EZ452" s="116"/>
      <c r="FA452" s="116"/>
      <c r="FB452" s="116"/>
      <c r="FC452" s="116"/>
      <c r="FD452" s="116"/>
      <c r="FE452" s="116"/>
      <c r="FF452" s="116"/>
      <c r="FG452" s="116"/>
      <c r="FH452" s="116"/>
      <c r="FI452" s="116"/>
      <c r="FJ452" s="116"/>
      <c r="FK452" s="116"/>
      <c r="FL452" s="116"/>
      <c r="FM452" s="116"/>
      <c r="FN452" s="116"/>
      <c r="FO452" s="116"/>
      <c r="FP452" s="116"/>
      <c r="FQ452" s="116"/>
      <c r="FR452" s="116"/>
      <c r="FS452" s="116"/>
      <c r="FT452" s="116"/>
      <c r="FU452" s="116"/>
      <c r="FV452" s="116"/>
      <c r="FW452" s="116"/>
      <c r="FX452" s="116"/>
      <c r="FY452" s="116"/>
      <c r="FZ452" s="116"/>
      <c r="GA452" s="116"/>
      <c r="GB452" s="116"/>
      <c r="GC452" s="116"/>
      <c r="GD452" s="116"/>
      <c r="GE452" s="116"/>
      <c r="GF452" s="116"/>
      <c r="GG452" s="116"/>
      <c r="GH452" s="116"/>
      <c r="GI452" s="116"/>
      <c r="GJ452" s="116"/>
      <c r="GK452" s="116"/>
      <c r="GL452" s="116"/>
      <c r="GM452" s="116"/>
      <c r="GN452" s="116"/>
      <c r="GO452" s="116"/>
      <c r="GP452" s="116"/>
      <c r="GQ452" s="116"/>
      <c r="GR452" s="116"/>
      <c r="GS452" s="116"/>
      <c r="GT452" s="116"/>
      <c r="GU452" s="116"/>
      <c r="GV452" s="116"/>
      <c r="GW452" s="116"/>
      <c r="GX452" s="116"/>
      <c r="GY452" s="116"/>
      <c r="GZ452" s="116"/>
      <c r="HA452" s="116"/>
    </row>
    <row r="453" spans="1:209" ht="84.95" customHeight="1" x14ac:dyDescent="0.3">
      <c r="A453" s="214">
        <v>612</v>
      </c>
      <c r="B453" s="104" t="s">
        <v>1242</v>
      </c>
      <c r="C453" s="217" t="s">
        <v>18</v>
      </c>
      <c r="D453" s="206">
        <v>80000</v>
      </c>
      <c r="E453" s="74">
        <f>+D453*0.0562</f>
        <v>4496</v>
      </c>
      <c r="F453" s="75">
        <f>+E453+D453</f>
        <v>84496</v>
      </c>
      <c r="G453" s="74">
        <f>+F453*0.19</f>
        <v>16054.24</v>
      </c>
      <c r="H453" s="76">
        <f>+G453+F453</f>
        <v>100550.24</v>
      </c>
      <c r="I453" s="105"/>
      <c r="J453" s="106"/>
      <c r="K453" s="107"/>
      <c r="L453" s="80"/>
      <c r="M453" s="81">
        <f t="shared" si="254"/>
        <v>0</v>
      </c>
      <c r="N453" s="82"/>
      <c r="O453" s="83">
        <f t="shared" si="255"/>
        <v>0</v>
      </c>
      <c r="P453" s="83">
        <f t="shared" si="256"/>
        <v>0</v>
      </c>
      <c r="Q453" s="108"/>
      <c r="R453" s="80"/>
      <c r="S453" s="81">
        <f t="shared" si="257"/>
        <v>0</v>
      </c>
      <c r="T453" s="82"/>
      <c r="U453" s="83">
        <f t="shared" si="258"/>
        <v>0</v>
      </c>
      <c r="V453" s="83">
        <f t="shared" si="259"/>
        <v>0</v>
      </c>
      <c r="W453" s="109"/>
      <c r="X453" s="80"/>
      <c r="Y453" s="81">
        <f t="shared" si="260"/>
        <v>0</v>
      </c>
      <c r="Z453" s="82"/>
      <c r="AA453" s="83">
        <f t="shared" si="261"/>
        <v>0</v>
      </c>
      <c r="AB453" s="83">
        <f t="shared" si="262"/>
        <v>0</v>
      </c>
      <c r="AC453" s="109"/>
      <c r="AD453" s="85" t="e">
        <f t="shared" si="245"/>
        <v>#DIV/0!</v>
      </c>
      <c r="AE453" s="86"/>
      <c r="AF453" s="87"/>
      <c r="AG453" s="88"/>
      <c r="AH453" s="114"/>
      <c r="AI453" s="86"/>
      <c r="AJ453" s="87"/>
      <c r="AK453" s="88"/>
      <c r="AL453" s="114"/>
      <c r="AM453" s="86"/>
      <c r="AN453" s="87"/>
      <c r="AO453" s="90"/>
      <c r="AP453" s="91"/>
      <c r="AQ453" s="86"/>
      <c r="AR453" s="87"/>
      <c r="AS453" s="90"/>
      <c r="AT453" s="91"/>
      <c r="AU453" s="86"/>
      <c r="AV453" s="87"/>
      <c r="AW453" s="90"/>
      <c r="AX453" s="197"/>
      <c r="AZ453" s="92"/>
      <c r="BB453" s="99">
        <f>+F453*1.09</f>
        <v>92100.640000000014</v>
      </c>
      <c r="BC453" s="93"/>
      <c r="BD453" s="93"/>
      <c r="BE453" s="93"/>
      <c r="BF453" s="93"/>
      <c r="BG453" s="93"/>
      <c r="BH453" s="93"/>
      <c r="BI453" s="93"/>
      <c r="BJ453" s="93"/>
      <c r="BK453" s="94">
        <f t="shared" si="246"/>
        <v>1</v>
      </c>
      <c r="BM453" s="95">
        <f t="shared" si="247"/>
        <v>92100.640000000014</v>
      </c>
      <c r="BN453" s="96">
        <f t="shared" si="248"/>
        <v>92100.640000000014</v>
      </c>
      <c r="BO453" s="248">
        <f>+BM453</f>
        <v>92100.640000000014</v>
      </c>
      <c r="BP453" s="183">
        <f t="shared" si="249"/>
        <v>92100.640000000014</v>
      </c>
      <c r="BQ453" s="184">
        <f t="shared" si="250"/>
        <v>0</v>
      </c>
      <c r="BR453" s="232">
        <f t="shared" si="251"/>
        <v>0</v>
      </c>
      <c r="BS453" s="184"/>
      <c r="BT453" s="97"/>
      <c r="BU453" s="171">
        <f t="shared" si="263"/>
        <v>92100.640000000014</v>
      </c>
      <c r="BV453" s="175">
        <f t="shared" si="252"/>
        <v>17499</v>
      </c>
      <c r="BW453" s="176">
        <f t="shared" si="253"/>
        <v>109599.64000000001</v>
      </c>
    </row>
    <row r="454" spans="1:209" ht="84.95" customHeight="1" x14ac:dyDescent="0.3">
      <c r="A454" s="214">
        <v>613</v>
      </c>
      <c r="B454" s="104" t="s">
        <v>1243</v>
      </c>
      <c r="C454" s="217" t="s">
        <v>18</v>
      </c>
      <c r="D454" s="206">
        <v>69480</v>
      </c>
      <c r="E454" s="74">
        <f>+D454*0.0562</f>
        <v>3904.7759999999998</v>
      </c>
      <c r="F454" s="75">
        <f>+E454+D454</f>
        <v>73384.775999999998</v>
      </c>
      <c r="G454" s="74">
        <f>+F454*0.19</f>
        <v>13943.10744</v>
      </c>
      <c r="H454" s="76">
        <f>+G454+F454</f>
        <v>87327.883440000005</v>
      </c>
      <c r="I454" s="105"/>
      <c r="J454" s="106"/>
      <c r="K454" s="107"/>
      <c r="L454" s="80"/>
      <c r="M454" s="81">
        <f t="shared" si="254"/>
        <v>0</v>
      </c>
      <c r="N454" s="82"/>
      <c r="O454" s="83">
        <f t="shared" si="255"/>
        <v>0</v>
      </c>
      <c r="P454" s="83">
        <f t="shared" si="256"/>
        <v>0</v>
      </c>
      <c r="Q454" s="108"/>
      <c r="R454" s="80"/>
      <c r="S454" s="81">
        <f t="shared" si="257"/>
        <v>0</v>
      </c>
      <c r="T454" s="82"/>
      <c r="U454" s="83">
        <f t="shared" si="258"/>
        <v>0</v>
      </c>
      <c r="V454" s="83">
        <f t="shared" si="259"/>
        <v>0</v>
      </c>
      <c r="W454" s="109"/>
      <c r="X454" s="80"/>
      <c r="Y454" s="81">
        <f t="shared" si="260"/>
        <v>0</v>
      </c>
      <c r="Z454" s="82"/>
      <c r="AA454" s="83">
        <f t="shared" si="261"/>
        <v>0</v>
      </c>
      <c r="AB454" s="83">
        <f t="shared" si="262"/>
        <v>0</v>
      </c>
      <c r="AC454" s="109"/>
      <c r="AD454" s="85" t="e">
        <f t="shared" si="245"/>
        <v>#DIV/0!</v>
      </c>
      <c r="AE454" s="86"/>
      <c r="AF454" s="87"/>
      <c r="AG454" s="88"/>
      <c r="AH454" s="114"/>
      <c r="AI454" s="86"/>
      <c r="AJ454" s="87"/>
      <c r="AK454" s="88"/>
      <c r="AL454" s="114"/>
      <c r="AM454" s="86"/>
      <c r="AN454" s="87"/>
      <c r="AO454" s="90"/>
      <c r="AP454" s="91"/>
      <c r="AQ454" s="86"/>
      <c r="AR454" s="87"/>
      <c r="AS454" s="90"/>
      <c r="AT454" s="91"/>
      <c r="AU454" s="86"/>
      <c r="AV454" s="87"/>
      <c r="AW454" s="90"/>
      <c r="AX454" s="197"/>
      <c r="AZ454" s="92"/>
      <c r="BB454" s="99">
        <f>+F454*1.09</f>
        <v>79989.405840000007</v>
      </c>
      <c r="BC454" s="93"/>
      <c r="BD454" s="93"/>
      <c r="BE454" s="93"/>
      <c r="BF454" s="93"/>
      <c r="BG454" s="93"/>
      <c r="BH454" s="93"/>
      <c r="BI454" s="93"/>
      <c r="BJ454" s="93"/>
      <c r="BK454" s="94">
        <f t="shared" si="246"/>
        <v>1</v>
      </c>
      <c r="BM454" s="95">
        <f t="shared" si="247"/>
        <v>79989.405840000007</v>
      </c>
      <c r="BN454" s="96">
        <f t="shared" si="248"/>
        <v>79989.405840000007</v>
      </c>
      <c r="BO454" s="248">
        <f>+BM454</f>
        <v>79989.405840000007</v>
      </c>
      <c r="BP454" s="183">
        <f t="shared" si="249"/>
        <v>79989.405840000007</v>
      </c>
      <c r="BQ454" s="184">
        <f t="shared" si="250"/>
        <v>0</v>
      </c>
      <c r="BR454" s="232">
        <f t="shared" si="251"/>
        <v>0</v>
      </c>
      <c r="BS454" s="184"/>
      <c r="BT454" s="97"/>
      <c r="BU454" s="171">
        <f t="shared" si="263"/>
        <v>79989.405840000007</v>
      </c>
      <c r="BV454" s="175">
        <f t="shared" si="252"/>
        <v>15198</v>
      </c>
      <c r="BW454" s="176">
        <f t="shared" si="253"/>
        <v>95187.405840000007</v>
      </c>
    </row>
    <row r="455" spans="1:209" s="127" customFormat="1" ht="84.95" customHeight="1" x14ac:dyDescent="0.3">
      <c r="A455" s="214">
        <v>614</v>
      </c>
      <c r="B455" s="104" t="s">
        <v>1493</v>
      </c>
      <c r="C455" s="217" t="s">
        <v>1244</v>
      </c>
      <c r="D455" s="206"/>
      <c r="E455" s="74"/>
      <c r="F455" s="75"/>
      <c r="G455" s="74"/>
      <c r="H455" s="76"/>
      <c r="I455" s="105"/>
      <c r="J455" s="106"/>
      <c r="K455" s="107"/>
      <c r="L455" s="80"/>
      <c r="M455" s="81">
        <f t="shared" si="254"/>
        <v>0</v>
      </c>
      <c r="N455" s="82"/>
      <c r="O455" s="83">
        <f t="shared" si="255"/>
        <v>0</v>
      </c>
      <c r="P455" s="83">
        <f t="shared" si="256"/>
        <v>0</v>
      </c>
      <c r="Q455" s="108"/>
      <c r="R455" s="80"/>
      <c r="S455" s="81">
        <f t="shared" si="257"/>
        <v>0</v>
      </c>
      <c r="T455" s="82"/>
      <c r="U455" s="83">
        <f t="shared" si="258"/>
        <v>0</v>
      </c>
      <c r="V455" s="83">
        <f t="shared" si="259"/>
        <v>0</v>
      </c>
      <c r="W455" s="109"/>
      <c r="X455" s="80"/>
      <c r="Y455" s="81">
        <f t="shared" si="260"/>
        <v>0</v>
      </c>
      <c r="Z455" s="82"/>
      <c r="AA455" s="83">
        <f t="shared" si="261"/>
        <v>0</v>
      </c>
      <c r="AB455" s="83">
        <f t="shared" si="262"/>
        <v>0</v>
      </c>
      <c r="AC455" s="109"/>
      <c r="AD455" s="85" t="e">
        <f t="shared" si="245"/>
        <v>#DIV/0!</v>
      </c>
      <c r="AE455" s="86"/>
      <c r="AF455" s="87"/>
      <c r="AG455" s="88"/>
      <c r="AH455" s="114"/>
      <c r="AI455" s="86"/>
      <c r="AJ455" s="87"/>
      <c r="AK455" s="88"/>
      <c r="AL455" s="114"/>
      <c r="AM455" s="86">
        <v>4957.9831932773113</v>
      </c>
      <c r="AN455" s="87">
        <f t="shared" ref="AN455:AN460" si="275">+AM455*0.19</f>
        <v>942.01680672268913</v>
      </c>
      <c r="AO455" s="90">
        <f t="shared" ref="AO455:AO460" si="276">+AN455+AM455</f>
        <v>5900</v>
      </c>
      <c r="AP455" s="91" t="s">
        <v>1245</v>
      </c>
      <c r="AQ455" s="86"/>
      <c r="AR455" s="87"/>
      <c r="AS455" s="90"/>
      <c r="AT455" s="91"/>
      <c r="AU455" s="86"/>
      <c r="AV455" s="87"/>
      <c r="AW455" s="90"/>
      <c r="AX455" s="197"/>
      <c r="AY455" s="38"/>
      <c r="AZ455" s="92"/>
      <c r="BA455" s="29"/>
      <c r="BB455" s="99"/>
      <c r="BC455" s="93"/>
      <c r="BD455" s="93"/>
      <c r="BE455" s="93"/>
      <c r="BF455" s="93"/>
      <c r="BG455" s="93"/>
      <c r="BH455" s="93">
        <f t="shared" ref="BH455:BH460" si="277">+AM455</f>
        <v>4957.9831932773113</v>
      </c>
      <c r="BI455" s="93"/>
      <c r="BJ455" s="93"/>
      <c r="BK455" s="94">
        <f t="shared" si="246"/>
        <v>1</v>
      </c>
      <c r="BL455" s="35"/>
      <c r="BM455" s="95">
        <f t="shared" si="247"/>
        <v>4957.9831932773113</v>
      </c>
      <c r="BN455" s="96">
        <f t="shared" si="248"/>
        <v>4957.9831932773113</v>
      </c>
      <c r="BO455" s="248">
        <f>+BM455</f>
        <v>4957.9831932773113</v>
      </c>
      <c r="BP455" s="183">
        <f t="shared" si="249"/>
        <v>4957.9831932773113</v>
      </c>
      <c r="BQ455" s="184">
        <f t="shared" si="250"/>
        <v>0</v>
      </c>
      <c r="BR455" s="232">
        <f t="shared" si="251"/>
        <v>0</v>
      </c>
      <c r="BS455" s="184"/>
      <c r="BT455" s="97"/>
      <c r="BU455" s="171">
        <f t="shared" si="263"/>
        <v>4957.9831932773113</v>
      </c>
      <c r="BV455" s="175">
        <f t="shared" si="252"/>
        <v>942</v>
      </c>
      <c r="BW455" s="176">
        <f t="shared" si="253"/>
        <v>5899.9831932773113</v>
      </c>
      <c r="BX455" s="35"/>
      <c r="BY455" s="35"/>
      <c r="BZ455" s="35"/>
      <c r="CA455" s="35"/>
      <c r="CB455" s="35"/>
      <c r="CC455" s="35"/>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row>
    <row r="456" spans="1:209" ht="84.95" customHeight="1" x14ac:dyDescent="0.3">
      <c r="A456" s="214">
        <v>615</v>
      </c>
      <c r="B456" s="104" t="s">
        <v>1246</v>
      </c>
      <c r="C456" s="217" t="s">
        <v>18</v>
      </c>
      <c r="D456" s="206"/>
      <c r="E456" s="74"/>
      <c r="F456" s="75"/>
      <c r="G456" s="74"/>
      <c r="H456" s="76"/>
      <c r="I456" s="105"/>
      <c r="J456" s="106"/>
      <c r="K456" s="107"/>
      <c r="L456" s="80"/>
      <c r="M456" s="81">
        <f t="shared" si="254"/>
        <v>0</v>
      </c>
      <c r="N456" s="82"/>
      <c r="O456" s="83">
        <f t="shared" si="255"/>
        <v>0</v>
      </c>
      <c r="P456" s="83">
        <f t="shared" si="256"/>
        <v>0</v>
      </c>
      <c r="Q456" s="108"/>
      <c r="R456" s="80"/>
      <c r="S456" s="81">
        <f t="shared" si="257"/>
        <v>0</v>
      </c>
      <c r="T456" s="82"/>
      <c r="U456" s="83">
        <f t="shared" si="258"/>
        <v>0</v>
      </c>
      <c r="V456" s="83">
        <f t="shared" si="259"/>
        <v>0</v>
      </c>
      <c r="W456" s="109"/>
      <c r="X456" s="80"/>
      <c r="Y456" s="81">
        <f t="shared" si="260"/>
        <v>0</v>
      </c>
      <c r="Z456" s="82"/>
      <c r="AA456" s="83">
        <f t="shared" si="261"/>
        <v>0</v>
      </c>
      <c r="AB456" s="83">
        <f t="shared" si="262"/>
        <v>0</v>
      </c>
      <c r="AC456" s="109"/>
      <c r="AD456" s="85" t="e">
        <f t="shared" ref="AD456:AD519" si="278">AVERAGE(N456,T456,Z456)</f>
        <v>#DIV/0!</v>
      </c>
      <c r="AE456" s="86"/>
      <c r="AF456" s="87"/>
      <c r="AG456" s="88"/>
      <c r="AH456" s="114"/>
      <c r="AI456" s="86"/>
      <c r="AJ456" s="87"/>
      <c r="AK456" s="88"/>
      <c r="AL456" s="114"/>
      <c r="AM456" s="86">
        <v>16722.689075630253</v>
      </c>
      <c r="AN456" s="87">
        <f t="shared" si="275"/>
        <v>3177.3109243697481</v>
      </c>
      <c r="AO456" s="90">
        <f t="shared" si="276"/>
        <v>19900</v>
      </c>
      <c r="AP456" s="91" t="s">
        <v>1247</v>
      </c>
      <c r="AQ456" s="86"/>
      <c r="AR456" s="87"/>
      <c r="AS456" s="90"/>
      <c r="AT456" s="91"/>
      <c r="AU456" s="86"/>
      <c r="AV456" s="87"/>
      <c r="AW456" s="90"/>
      <c r="AX456" s="197"/>
      <c r="AZ456" s="92"/>
      <c r="BB456" s="99"/>
      <c r="BC456" s="93"/>
      <c r="BD456" s="93"/>
      <c r="BE456" s="93"/>
      <c r="BF456" s="93"/>
      <c r="BG456" s="93"/>
      <c r="BH456" s="93">
        <f t="shared" si="277"/>
        <v>16722.689075630253</v>
      </c>
      <c r="BI456" s="93"/>
      <c r="BJ456" s="93"/>
      <c r="BK456" s="94">
        <f t="shared" ref="BK456:BK519" si="279">COUNT(BB456:BJ456)</f>
        <v>1</v>
      </c>
      <c r="BM456" s="95">
        <f t="shared" ref="BM456:BM519" si="280">AVERAGE(BB456:BJ456)</f>
        <v>16722.689075630253</v>
      </c>
      <c r="BN456" s="96">
        <f t="shared" ref="BN456:BN519" si="281">MAX(BB456:BJ456)</f>
        <v>16722.689075630253</v>
      </c>
      <c r="BO456" s="248">
        <f>+BM456</f>
        <v>16722.689075630253</v>
      </c>
      <c r="BP456" s="183">
        <f t="shared" ref="BP456:BP519" si="282">GEOMEAN(BB456:BJ456)</f>
        <v>16722.689075630253</v>
      </c>
      <c r="BQ456" s="184">
        <f t="shared" ref="BQ456:BQ519" si="283">IF(BK456=1,0,STDEVA(BB456:BJ456))</f>
        <v>0</v>
      </c>
      <c r="BR456" s="232">
        <f t="shared" ref="BR456:BR519" si="284">+BQ456/BM456</f>
        <v>0</v>
      </c>
      <c r="BS456" s="184"/>
      <c r="BT456" s="97"/>
      <c r="BU456" s="171">
        <f t="shared" si="263"/>
        <v>16722.689075630253</v>
      </c>
      <c r="BV456" s="175">
        <f t="shared" ref="BV456:BV519" si="285">ROUND((BU456*0.19),0)</f>
        <v>3177</v>
      </c>
      <c r="BW456" s="176">
        <f t="shared" ref="BW456:BW519" si="286">+BV456+BU456</f>
        <v>19899.689075630253</v>
      </c>
    </row>
    <row r="457" spans="1:209" ht="84.95" customHeight="1" x14ac:dyDescent="0.3">
      <c r="A457" s="214">
        <v>616</v>
      </c>
      <c r="B457" s="104" t="s">
        <v>1248</v>
      </c>
      <c r="C457" s="217" t="s">
        <v>18</v>
      </c>
      <c r="D457" s="206"/>
      <c r="E457" s="74"/>
      <c r="F457" s="75"/>
      <c r="G457" s="74"/>
      <c r="H457" s="76"/>
      <c r="I457" s="105"/>
      <c r="J457" s="106"/>
      <c r="K457" s="107"/>
      <c r="L457" s="80"/>
      <c r="M457" s="81">
        <f t="shared" ref="M457:M520" si="287">+L457*0.0562</f>
        <v>0</v>
      </c>
      <c r="N457" s="82"/>
      <c r="O457" s="83">
        <f t="shared" ref="O457:O520" si="288">+N457*0.19</f>
        <v>0</v>
      </c>
      <c r="P457" s="83">
        <f t="shared" ref="P457:P520" si="289">+N457+O457</f>
        <v>0</v>
      </c>
      <c r="Q457" s="108"/>
      <c r="R457" s="80"/>
      <c r="S457" s="81">
        <f t="shared" ref="S457:S520" si="290">+R457*0.0562</f>
        <v>0</v>
      </c>
      <c r="T457" s="82"/>
      <c r="U457" s="83">
        <f t="shared" ref="U457:U520" si="291">+T457*0.19</f>
        <v>0</v>
      </c>
      <c r="V457" s="83">
        <f t="shared" ref="V457:V520" si="292">+T457+U457</f>
        <v>0</v>
      </c>
      <c r="W457" s="109"/>
      <c r="X457" s="80"/>
      <c r="Y457" s="81">
        <f t="shared" ref="Y457:Y520" si="293">+X457*0.0562</f>
        <v>0</v>
      </c>
      <c r="Z457" s="82"/>
      <c r="AA457" s="83">
        <f t="shared" ref="AA457:AA520" si="294">+Z457*0.19</f>
        <v>0</v>
      </c>
      <c r="AB457" s="83">
        <f t="shared" ref="AB457:AB520" si="295">+AA457+Z457</f>
        <v>0</v>
      </c>
      <c r="AC457" s="109"/>
      <c r="AD457" s="85" t="e">
        <f t="shared" si="278"/>
        <v>#DIV/0!</v>
      </c>
      <c r="AE457" s="86"/>
      <c r="AF457" s="87"/>
      <c r="AG457" s="88"/>
      <c r="AH457" s="114"/>
      <c r="AI457" s="86"/>
      <c r="AJ457" s="87"/>
      <c r="AK457" s="88"/>
      <c r="AL457" s="114"/>
      <c r="AM457" s="86">
        <v>46134.45378151261</v>
      </c>
      <c r="AN457" s="87">
        <f t="shared" si="275"/>
        <v>8765.5462184873959</v>
      </c>
      <c r="AO457" s="90">
        <f t="shared" si="276"/>
        <v>54900.000000000007</v>
      </c>
      <c r="AP457" s="91" t="s">
        <v>1249</v>
      </c>
      <c r="AQ457" s="113">
        <v>46161.9</v>
      </c>
      <c r="AR457" s="111">
        <v>10828.1</v>
      </c>
      <c r="AS457" s="112">
        <v>56990</v>
      </c>
      <c r="AT457" s="91" t="s">
        <v>1250</v>
      </c>
      <c r="AU457" s="86"/>
      <c r="AV457" s="87"/>
      <c r="AW457" s="90"/>
      <c r="AX457" s="197"/>
      <c r="AZ457" s="92"/>
      <c r="BB457" s="99"/>
      <c r="BC457" s="93"/>
      <c r="BD457" s="93"/>
      <c r="BE457" s="93"/>
      <c r="BF457" s="93"/>
      <c r="BG457" s="93"/>
      <c r="BH457" s="93">
        <f t="shared" si="277"/>
        <v>46134.45378151261</v>
      </c>
      <c r="BI457" s="93">
        <f>+AQ457</f>
        <v>46161.9</v>
      </c>
      <c r="BJ457" s="93"/>
      <c r="BK457" s="94">
        <f t="shared" si="279"/>
        <v>2</v>
      </c>
      <c r="BM457" s="95">
        <f t="shared" si="280"/>
        <v>46148.176890756309</v>
      </c>
      <c r="BN457" s="96">
        <f t="shared" si="281"/>
        <v>46161.9</v>
      </c>
      <c r="BO457" s="248">
        <f>(SUM(BB457:BJ457)-BN457)/(BK457-1)</f>
        <v>46134.453781512617</v>
      </c>
      <c r="BP457" s="183">
        <f t="shared" si="282"/>
        <v>46148.174850331918</v>
      </c>
      <c r="BQ457" s="184">
        <f t="shared" si="283"/>
        <v>19.407407210362393</v>
      </c>
      <c r="BR457" s="232">
        <f t="shared" si="284"/>
        <v>4.2054548018883464E-4</v>
      </c>
      <c r="BS457" s="184"/>
      <c r="BT457" s="97"/>
      <c r="BU457" s="171">
        <f t="shared" ref="BU457:BU520" si="296">+BO457</f>
        <v>46134.453781512617</v>
      </c>
      <c r="BV457" s="175">
        <f t="shared" si="285"/>
        <v>8766</v>
      </c>
      <c r="BW457" s="176">
        <f t="shared" si="286"/>
        <v>54900.453781512617</v>
      </c>
    </row>
    <row r="458" spans="1:209" s="120" customFormat="1" ht="84.95" customHeight="1" x14ac:dyDescent="0.3">
      <c r="A458" s="214">
        <v>617</v>
      </c>
      <c r="B458" s="104" t="s">
        <v>1251</v>
      </c>
      <c r="C458" s="217" t="s">
        <v>18</v>
      </c>
      <c r="D458" s="206"/>
      <c r="E458" s="74"/>
      <c r="F458" s="75"/>
      <c r="G458" s="74"/>
      <c r="H458" s="76"/>
      <c r="I458" s="105"/>
      <c r="J458" s="106"/>
      <c r="K458" s="107"/>
      <c r="L458" s="80"/>
      <c r="M458" s="81">
        <f t="shared" si="287"/>
        <v>0</v>
      </c>
      <c r="N458" s="82"/>
      <c r="O458" s="83">
        <f t="shared" si="288"/>
        <v>0</v>
      </c>
      <c r="P458" s="83">
        <f t="shared" si="289"/>
        <v>0</v>
      </c>
      <c r="Q458" s="108"/>
      <c r="R458" s="80"/>
      <c r="S458" s="81">
        <f t="shared" si="290"/>
        <v>0</v>
      </c>
      <c r="T458" s="82"/>
      <c r="U458" s="83">
        <f t="shared" si="291"/>
        <v>0</v>
      </c>
      <c r="V458" s="83">
        <f t="shared" si="292"/>
        <v>0</v>
      </c>
      <c r="W458" s="109"/>
      <c r="X458" s="80"/>
      <c r="Y458" s="81">
        <f t="shared" si="293"/>
        <v>0</v>
      </c>
      <c r="Z458" s="82"/>
      <c r="AA458" s="83">
        <f t="shared" si="294"/>
        <v>0</v>
      </c>
      <c r="AB458" s="83">
        <f t="shared" si="295"/>
        <v>0</v>
      </c>
      <c r="AC458" s="109"/>
      <c r="AD458" s="85" t="e">
        <f t="shared" si="278"/>
        <v>#DIV/0!</v>
      </c>
      <c r="AE458" s="86"/>
      <c r="AF458" s="87"/>
      <c r="AG458" s="88"/>
      <c r="AH458" s="114"/>
      <c r="AI458" s="86"/>
      <c r="AJ458" s="87"/>
      <c r="AK458" s="88"/>
      <c r="AL458" s="114"/>
      <c r="AM458" s="86">
        <v>30168.067226890758</v>
      </c>
      <c r="AN458" s="87">
        <f t="shared" si="275"/>
        <v>5731.9327731092444</v>
      </c>
      <c r="AO458" s="90">
        <f t="shared" si="276"/>
        <v>35900</v>
      </c>
      <c r="AP458" s="91" t="s">
        <v>1252</v>
      </c>
      <c r="AQ458" s="113">
        <v>13113.9</v>
      </c>
      <c r="AR458" s="111">
        <v>3076.1</v>
      </c>
      <c r="AS458" s="112">
        <v>16190</v>
      </c>
      <c r="AT458" s="91" t="s">
        <v>1253</v>
      </c>
      <c r="AU458" s="86"/>
      <c r="AV458" s="87"/>
      <c r="AW458" s="90"/>
      <c r="AX458" s="197"/>
      <c r="AY458" s="38"/>
      <c r="AZ458" s="92"/>
      <c r="BA458" s="29"/>
      <c r="BB458" s="99"/>
      <c r="BC458" s="93"/>
      <c r="BD458" s="93"/>
      <c r="BE458" s="93"/>
      <c r="BF458" s="93"/>
      <c r="BG458" s="93"/>
      <c r="BH458" s="93">
        <f t="shared" si="277"/>
        <v>30168.067226890758</v>
      </c>
      <c r="BI458" s="93">
        <f>+AQ458</f>
        <v>13113.9</v>
      </c>
      <c r="BJ458" s="93"/>
      <c r="BK458" s="94">
        <f t="shared" si="279"/>
        <v>2</v>
      </c>
      <c r="BL458" s="35"/>
      <c r="BM458" s="95">
        <f t="shared" si="280"/>
        <v>21640.98361344538</v>
      </c>
      <c r="BN458" s="96">
        <f t="shared" si="281"/>
        <v>30168.067226890758</v>
      </c>
      <c r="BO458" s="248">
        <f>(SUM(BB458:BJ458)-BN458)/(BK458-1)</f>
        <v>13113.900000000001</v>
      </c>
      <c r="BP458" s="183">
        <f t="shared" si="282"/>
        <v>19890.224151746574</v>
      </c>
      <c r="BQ458" s="184">
        <f t="shared" si="283"/>
        <v>12059.117293623825</v>
      </c>
      <c r="BR458" s="232">
        <f t="shared" si="284"/>
        <v>0.55723517512076426</v>
      </c>
      <c r="BS458" s="184"/>
      <c r="BT458" s="97"/>
      <c r="BU458" s="171">
        <f t="shared" si="296"/>
        <v>13113.900000000001</v>
      </c>
      <c r="BV458" s="175">
        <f t="shared" si="285"/>
        <v>2492</v>
      </c>
      <c r="BW458" s="176">
        <f t="shared" si="286"/>
        <v>15605.900000000001</v>
      </c>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119"/>
      <c r="ES458" s="119"/>
      <c r="ET458" s="119"/>
      <c r="EU458" s="119"/>
      <c r="EV458" s="119"/>
      <c r="EW458" s="119"/>
      <c r="EX458" s="119"/>
      <c r="EY458" s="119"/>
      <c r="EZ458" s="119"/>
      <c r="FA458" s="119"/>
      <c r="FB458" s="119"/>
      <c r="FC458" s="119"/>
      <c r="FD458" s="119"/>
      <c r="FE458" s="119"/>
      <c r="FF458" s="119"/>
      <c r="FG458" s="119"/>
      <c r="FH458" s="119"/>
      <c r="FI458" s="119"/>
      <c r="FJ458" s="119"/>
      <c r="FK458" s="119"/>
      <c r="FL458" s="119"/>
      <c r="FM458" s="119"/>
      <c r="FN458" s="119"/>
      <c r="FO458" s="119"/>
      <c r="FP458" s="119"/>
      <c r="FQ458" s="119"/>
      <c r="FR458" s="119"/>
      <c r="FS458" s="119"/>
      <c r="FT458" s="119"/>
      <c r="FU458" s="119"/>
      <c r="FV458" s="119"/>
      <c r="FW458" s="119"/>
      <c r="FX458" s="119"/>
      <c r="FY458" s="119"/>
      <c r="FZ458" s="119"/>
      <c r="GA458" s="119"/>
      <c r="GB458" s="119"/>
      <c r="GC458" s="119"/>
      <c r="GD458" s="119"/>
      <c r="GE458" s="119"/>
      <c r="GF458" s="119"/>
      <c r="GG458" s="119"/>
      <c r="GH458" s="119"/>
      <c r="GI458" s="119"/>
      <c r="GJ458" s="119"/>
      <c r="GK458" s="119"/>
      <c r="GL458" s="119"/>
      <c r="GM458" s="119"/>
      <c r="GN458" s="119"/>
      <c r="GO458" s="119"/>
      <c r="GP458" s="119"/>
      <c r="GQ458" s="119"/>
      <c r="GR458" s="119"/>
      <c r="GS458" s="119"/>
      <c r="GT458" s="119"/>
      <c r="GU458" s="119"/>
      <c r="GV458" s="119"/>
      <c r="GW458" s="119"/>
      <c r="GX458" s="119"/>
      <c r="GY458" s="119"/>
      <c r="GZ458" s="119"/>
      <c r="HA458" s="119"/>
    </row>
    <row r="459" spans="1:209" s="120" customFormat="1" ht="84.95" customHeight="1" x14ac:dyDescent="0.3">
      <c r="A459" s="214">
        <v>618</v>
      </c>
      <c r="B459" s="104" t="s">
        <v>1254</v>
      </c>
      <c r="C459" s="217" t="s">
        <v>18</v>
      </c>
      <c r="D459" s="206"/>
      <c r="E459" s="74"/>
      <c r="F459" s="75"/>
      <c r="G459" s="74"/>
      <c r="H459" s="76"/>
      <c r="I459" s="105"/>
      <c r="J459" s="106"/>
      <c r="K459" s="107"/>
      <c r="L459" s="80"/>
      <c r="M459" s="81">
        <f t="shared" si="287"/>
        <v>0</v>
      </c>
      <c r="N459" s="82"/>
      <c r="O459" s="83">
        <f t="shared" si="288"/>
        <v>0</v>
      </c>
      <c r="P459" s="83">
        <f t="shared" si="289"/>
        <v>0</v>
      </c>
      <c r="Q459" s="108"/>
      <c r="R459" s="80"/>
      <c r="S459" s="81">
        <f t="shared" si="290"/>
        <v>0</v>
      </c>
      <c r="T459" s="82"/>
      <c r="U459" s="83">
        <f t="shared" si="291"/>
        <v>0</v>
      </c>
      <c r="V459" s="83">
        <f t="shared" si="292"/>
        <v>0</v>
      </c>
      <c r="W459" s="109"/>
      <c r="X459" s="80"/>
      <c r="Y459" s="81">
        <f t="shared" si="293"/>
        <v>0</v>
      </c>
      <c r="Z459" s="82"/>
      <c r="AA459" s="83">
        <f t="shared" si="294"/>
        <v>0</v>
      </c>
      <c r="AB459" s="83">
        <f t="shared" si="295"/>
        <v>0</v>
      </c>
      <c r="AC459" s="109"/>
      <c r="AD459" s="85" t="e">
        <f t="shared" si="278"/>
        <v>#DIV/0!</v>
      </c>
      <c r="AE459" s="86"/>
      <c r="AF459" s="87"/>
      <c r="AG459" s="88"/>
      <c r="AH459" s="114"/>
      <c r="AI459" s="86"/>
      <c r="AJ459" s="87"/>
      <c r="AK459" s="88"/>
      <c r="AL459" s="114"/>
      <c r="AM459" s="86">
        <v>251.26050420168067</v>
      </c>
      <c r="AN459" s="87">
        <f t="shared" si="275"/>
        <v>47.739495798319332</v>
      </c>
      <c r="AO459" s="90">
        <f t="shared" si="276"/>
        <v>299</v>
      </c>
      <c r="AP459" s="91" t="s">
        <v>1255</v>
      </c>
      <c r="AQ459" s="113">
        <v>263.25</v>
      </c>
      <c r="AR459" s="111">
        <v>61.75</v>
      </c>
      <c r="AS459" s="112">
        <v>325</v>
      </c>
      <c r="AT459" s="91" t="s">
        <v>1256</v>
      </c>
      <c r="AU459" s="86"/>
      <c r="AV459" s="87"/>
      <c r="AW459" s="90"/>
      <c r="AX459" s="197"/>
      <c r="AY459" s="38"/>
      <c r="AZ459" s="92"/>
      <c r="BA459" s="29"/>
      <c r="BB459" s="99"/>
      <c r="BC459" s="93"/>
      <c r="BD459" s="93"/>
      <c r="BE459" s="93"/>
      <c r="BF459" s="93"/>
      <c r="BG459" s="93"/>
      <c r="BH459" s="93">
        <f t="shared" si="277"/>
        <v>251.26050420168067</v>
      </c>
      <c r="BI459" s="93">
        <f>+AQ459</f>
        <v>263.25</v>
      </c>
      <c r="BJ459" s="93"/>
      <c r="BK459" s="94">
        <f t="shared" si="279"/>
        <v>2</v>
      </c>
      <c r="BL459" s="35"/>
      <c r="BM459" s="95">
        <f t="shared" si="280"/>
        <v>257.25525210084032</v>
      </c>
      <c r="BN459" s="96">
        <f t="shared" si="281"/>
        <v>263.25</v>
      </c>
      <c r="BO459" s="248">
        <f>(SUM(BB459:BJ459)-BN459)/(BK459-1)</f>
        <v>251.26050420168065</v>
      </c>
      <c r="BP459" s="183">
        <f t="shared" si="282"/>
        <v>257.18539564114531</v>
      </c>
      <c r="BQ459" s="184">
        <f t="shared" si="283"/>
        <v>8.4778537819992135</v>
      </c>
      <c r="BR459" s="232">
        <f t="shared" si="284"/>
        <v>3.2955027012144415E-2</v>
      </c>
      <c r="BS459" s="184"/>
      <c r="BT459" s="97"/>
      <c r="BU459" s="171">
        <f t="shared" si="296"/>
        <v>251.26050420168065</v>
      </c>
      <c r="BV459" s="175">
        <f t="shared" si="285"/>
        <v>48</v>
      </c>
      <c r="BW459" s="176">
        <f t="shared" si="286"/>
        <v>299.26050420168065</v>
      </c>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119"/>
      <c r="ES459" s="119"/>
      <c r="ET459" s="119"/>
      <c r="EU459" s="119"/>
      <c r="EV459" s="119"/>
      <c r="EW459" s="119"/>
      <c r="EX459" s="119"/>
      <c r="EY459" s="119"/>
      <c r="EZ459" s="119"/>
      <c r="FA459" s="119"/>
      <c r="FB459" s="119"/>
      <c r="FC459" s="119"/>
      <c r="FD459" s="119"/>
      <c r="FE459" s="119"/>
      <c r="FF459" s="119"/>
      <c r="FG459" s="119"/>
      <c r="FH459" s="119"/>
      <c r="FI459" s="119"/>
      <c r="FJ459" s="119"/>
      <c r="FK459" s="119"/>
      <c r="FL459" s="119"/>
      <c r="FM459" s="119"/>
      <c r="FN459" s="119"/>
      <c r="FO459" s="119"/>
      <c r="FP459" s="119"/>
      <c r="FQ459" s="119"/>
      <c r="FR459" s="119"/>
      <c r="FS459" s="119"/>
      <c r="FT459" s="119"/>
      <c r="FU459" s="119"/>
      <c r="FV459" s="119"/>
      <c r="FW459" s="119"/>
      <c r="FX459" s="119"/>
      <c r="FY459" s="119"/>
      <c r="FZ459" s="119"/>
      <c r="GA459" s="119"/>
      <c r="GB459" s="119"/>
      <c r="GC459" s="119"/>
      <c r="GD459" s="119"/>
      <c r="GE459" s="119"/>
      <c r="GF459" s="119"/>
      <c r="GG459" s="119"/>
      <c r="GH459" s="119"/>
      <c r="GI459" s="119"/>
      <c r="GJ459" s="119"/>
      <c r="GK459" s="119"/>
      <c r="GL459" s="119"/>
      <c r="GM459" s="119"/>
      <c r="GN459" s="119"/>
      <c r="GO459" s="119"/>
      <c r="GP459" s="119"/>
      <c r="GQ459" s="119"/>
      <c r="GR459" s="119"/>
      <c r="GS459" s="119"/>
      <c r="GT459" s="119"/>
      <c r="GU459" s="119"/>
      <c r="GV459" s="119"/>
      <c r="GW459" s="119"/>
      <c r="GX459" s="119"/>
      <c r="GY459" s="119"/>
      <c r="GZ459" s="119"/>
      <c r="HA459" s="119"/>
    </row>
    <row r="460" spans="1:209" s="120" customFormat="1" ht="84.95" customHeight="1" x14ac:dyDescent="0.3">
      <c r="A460" s="214">
        <v>619</v>
      </c>
      <c r="B460" s="104" t="s">
        <v>1494</v>
      </c>
      <c r="C460" s="217" t="s">
        <v>18</v>
      </c>
      <c r="D460" s="206"/>
      <c r="E460" s="74"/>
      <c r="F460" s="75"/>
      <c r="G460" s="74"/>
      <c r="H460" s="76"/>
      <c r="I460" s="105"/>
      <c r="J460" s="106"/>
      <c r="K460" s="107"/>
      <c r="L460" s="80"/>
      <c r="M460" s="81">
        <f t="shared" si="287"/>
        <v>0</v>
      </c>
      <c r="N460" s="82"/>
      <c r="O460" s="83">
        <f t="shared" si="288"/>
        <v>0</v>
      </c>
      <c r="P460" s="83">
        <f t="shared" si="289"/>
        <v>0</v>
      </c>
      <c r="Q460" s="108"/>
      <c r="R460" s="80"/>
      <c r="S460" s="81">
        <f t="shared" si="290"/>
        <v>0</v>
      </c>
      <c r="T460" s="82"/>
      <c r="U460" s="83">
        <f t="shared" si="291"/>
        <v>0</v>
      </c>
      <c r="V460" s="83">
        <f t="shared" si="292"/>
        <v>0</v>
      </c>
      <c r="W460" s="109"/>
      <c r="X460" s="80"/>
      <c r="Y460" s="81">
        <f t="shared" si="293"/>
        <v>0</v>
      </c>
      <c r="Z460" s="82"/>
      <c r="AA460" s="83">
        <f t="shared" si="294"/>
        <v>0</v>
      </c>
      <c r="AB460" s="83">
        <f t="shared" si="295"/>
        <v>0</v>
      </c>
      <c r="AC460" s="109"/>
      <c r="AD460" s="85" t="e">
        <f t="shared" si="278"/>
        <v>#DIV/0!</v>
      </c>
      <c r="AE460" s="86"/>
      <c r="AF460" s="87"/>
      <c r="AG460" s="88"/>
      <c r="AH460" s="114"/>
      <c r="AI460" s="86"/>
      <c r="AJ460" s="87"/>
      <c r="AK460" s="88"/>
      <c r="AL460" s="114"/>
      <c r="AM460" s="86">
        <v>65462.184873949584</v>
      </c>
      <c r="AN460" s="87">
        <f t="shared" si="275"/>
        <v>12437.815126050422</v>
      </c>
      <c r="AO460" s="90">
        <f t="shared" si="276"/>
        <v>77900</v>
      </c>
      <c r="AP460" s="91" t="s">
        <v>1257</v>
      </c>
      <c r="AQ460" s="86"/>
      <c r="AR460" s="87"/>
      <c r="AS460" s="90"/>
      <c r="AT460" s="91"/>
      <c r="AU460" s="86"/>
      <c r="AV460" s="87"/>
      <c r="AW460" s="90"/>
      <c r="AX460" s="197"/>
      <c r="AY460" s="38"/>
      <c r="AZ460" s="92"/>
      <c r="BA460" s="29"/>
      <c r="BB460" s="99"/>
      <c r="BC460" s="93"/>
      <c r="BD460" s="93"/>
      <c r="BE460" s="93"/>
      <c r="BF460" s="93"/>
      <c r="BG460" s="93"/>
      <c r="BH460" s="93">
        <f t="shared" si="277"/>
        <v>65462.184873949584</v>
      </c>
      <c r="BI460" s="93"/>
      <c r="BJ460" s="93"/>
      <c r="BK460" s="94">
        <f t="shared" si="279"/>
        <v>1</v>
      </c>
      <c r="BL460" s="35"/>
      <c r="BM460" s="95">
        <f t="shared" si="280"/>
        <v>65462.184873949584</v>
      </c>
      <c r="BN460" s="96">
        <f t="shared" si="281"/>
        <v>65462.184873949584</v>
      </c>
      <c r="BO460" s="248">
        <f t="shared" ref="BO460:BO469" si="297">+BM460</f>
        <v>65462.184873949584</v>
      </c>
      <c r="BP460" s="183">
        <f t="shared" si="282"/>
        <v>65462.184873949584</v>
      </c>
      <c r="BQ460" s="184">
        <f t="shared" si="283"/>
        <v>0</v>
      </c>
      <c r="BR460" s="232">
        <f t="shared" si="284"/>
        <v>0</v>
      </c>
      <c r="BS460" s="184"/>
      <c r="BT460" s="97"/>
      <c r="BU460" s="171">
        <f t="shared" si="296"/>
        <v>65462.184873949584</v>
      </c>
      <c r="BV460" s="175">
        <f t="shared" si="285"/>
        <v>12438</v>
      </c>
      <c r="BW460" s="176">
        <f t="shared" si="286"/>
        <v>77900.184873949591</v>
      </c>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119"/>
      <c r="ES460" s="119"/>
      <c r="ET460" s="119"/>
      <c r="EU460" s="119"/>
      <c r="EV460" s="119"/>
      <c r="EW460" s="119"/>
      <c r="EX460" s="119"/>
      <c r="EY460" s="119"/>
      <c r="EZ460" s="119"/>
      <c r="FA460" s="119"/>
      <c r="FB460" s="119"/>
      <c r="FC460" s="119"/>
      <c r="FD460" s="119"/>
      <c r="FE460" s="119"/>
      <c r="FF460" s="119"/>
      <c r="FG460" s="119"/>
      <c r="FH460" s="119"/>
      <c r="FI460" s="119"/>
      <c r="FJ460" s="119"/>
      <c r="FK460" s="119"/>
      <c r="FL460" s="119"/>
      <c r="FM460" s="119"/>
      <c r="FN460" s="119"/>
      <c r="FO460" s="119"/>
      <c r="FP460" s="119"/>
      <c r="FQ460" s="119"/>
      <c r="FR460" s="119"/>
      <c r="FS460" s="119"/>
      <c r="FT460" s="119"/>
      <c r="FU460" s="119"/>
      <c r="FV460" s="119"/>
      <c r="FW460" s="119"/>
      <c r="FX460" s="119"/>
      <c r="FY460" s="119"/>
      <c r="FZ460" s="119"/>
      <c r="GA460" s="119"/>
      <c r="GB460" s="119"/>
      <c r="GC460" s="119"/>
      <c r="GD460" s="119"/>
      <c r="GE460" s="119"/>
      <c r="GF460" s="119"/>
      <c r="GG460" s="119"/>
      <c r="GH460" s="119"/>
      <c r="GI460" s="119"/>
      <c r="GJ460" s="119"/>
      <c r="GK460" s="119"/>
      <c r="GL460" s="119"/>
      <c r="GM460" s="119"/>
      <c r="GN460" s="119"/>
      <c r="GO460" s="119"/>
      <c r="GP460" s="119"/>
      <c r="GQ460" s="119"/>
      <c r="GR460" s="119"/>
      <c r="GS460" s="119"/>
      <c r="GT460" s="119"/>
      <c r="GU460" s="119"/>
      <c r="GV460" s="119"/>
      <c r="GW460" s="119"/>
      <c r="GX460" s="119"/>
      <c r="GY460" s="119"/>
      <c r="GZ460" s="119"/>
      <c r="HA460" s="119"/>
    </row>
    <row r="461" spans="1:209" ht="84.95" customHeight="1" x14ac:dyDescent="0.3">
      <c r="A461" s="214">
        <v>620</v>
      </c>
      <c r="B461" s="104" t="s">
        <v>1258</v>
      </c>
      <c r="C461" s="217" t="s">
        <v>18</v>
      </c>
      <c r="D461" s="206">
        <v>81017</v>
      </c>
      <c r="E461" s="74">
        <f>+D461*0.0562</f>
        <v>4553.1553999999996</v>
      </c>
      <c r="F461" s="75">
        <f>+E461+D461</f>
        <v>85570.155400000003</v>
      </c>
      <c r="G461" s="74">
        <f>+F461*0.19</f>
        <v>16258.329526000001</v>
      </c>
      <c r="H461" s="76">
        <f>+G461+F461</f>
        <v>101828.484926</v>
      </c>
      <c r="I461" s="105"/>
      <c r="J461" s="106"/>
      <c r="K461" s="107"/>
      <c r="L461" s="80"/>
      <c r="M461" s="81">
        <f t="shared" si="287"/>
        <v>0</v>
      </c>
      <c r="N461" s="82"/>
      <c r="O461" s="83">
        <f t="shared" si="288"/>
        <v>0</v>
      </c>
      <c r="P461" s="83">
        <f t="shared" si="289"/>
        <v>0</v>
      </c>
      <c r="Q461" s="108"/>
      <c r="R461" s="80"/>
      <c r="S461" s="81">
        <f t="shared" si="290"/>
        <v>0</v>
      </c>
      <c r="T461" s="82"/>
      <c r="U461" s="83">
        <f t="shared" si="291"/>
        <v>0</v>
      </c>
      <c r="V461" s="83">
        <f t="shared" si="292"/>
        <v>0</v>
      </c>
      <c r="W461" s="109"/>
      <c r="X461" s="80"/>
      <c r="Y461" s="81">
        <f t="shared" si="293"/>
        <v>0</v>
      </c>
      <c r="Z461" s="82"/>
      <c r="AA461" s="83">
        <f t="shared" si="294"/>
        <v>0</v>
      </c>
      <c r="AB461" s="83">
        <f t="shared" si="295"/>
        <v>0</v>
      </c>
      <c r="AC461" s="109"/>
      <c r="AD461" s="85" t="e">
        <f t="shared" si="278"/>
        <v>#DIV/0!</v>
      </c>
      <c r="AE461" s="86"/>
      <c r="AF461" s="87"/>
      <c r="AG461" s="88"/>
      <c r="AH461" s="114"/>
      <c r="AI461" s="86"/>
      <c r="AJ461" s="87"/>
      <c r="AK461" s="88"/>
      <c r="AL461" s="114"/>
      <c r="AM461" s="86"/>
      <c r="AN461" s="87"/>
      <c r="AO461" s="90"/>
      <c r="AP461" s="91"/>
      <c r="AQ461" s="86"/>
      <c r="AR461" s="87"/>
      <c r="AS461" s="90"/>
      <c r="AT461" s="91"/>
      <c r="AU461" s="86"/>
      <c r="AV461" s="87"/>
      <c r="AW461" s="90"/>
      <c r="AX461" s="197"/>
      <c r="AZ461" s="92"/>
      <c r="BB461" s="99">
        <f>+F461*1.09</f>
        <v>93271.469386000012</v>
      </c>
      <c r="BC461" s="93"/>
      <c r="BD461" s="93"/>
      <c r="BE461" s="93"/>
      <c r="BF461" s="93"/>
      <c r="BG461" s="93"/>
      <c r="BH461" s="93"/>
      <c r="BI461" s="93"/>
      <c r="BJ461" s="93"/>
      <c r="BK461" s="94">
        <f t="shared" si="279"/>
        <v>1</v>
      </c>
      <c r="BM461" s="95">
        <f t="shared" si="280"/>
        <v>93271.469386000012</v>
      </c>
      <c r="BN461" s="96">
        <f t="shared" si="281"/>
        <v>93271.469386000012</v>
      </c>
      <c r="BO461" s="248">
        <f t="shared" si="297"/>
        <v>93271.469386000012</v>
      </c>
      <c r="BP461" s="183">
        <f t="shared" si="282"/>
        <v>93271.469386000012</v>
      </c>
      <c r="BQ461" s="184">
        <f t="shared" si="283"/>
        <v>0</v>
      </c>
      <c r="BR461" s="232">
        <f t="shared" si="284"/>
        <v>0</v>
      </c>
      <c r="BS461" s="184"/>
      <c r="BT461" s="97"/>
      <c r="BU461" s="171">
        <f t="shared" si="296"/>
        <v>93271.469386000012</v>
      </c>
      <c r="BV461" s="175">
        <f t="shared" si="285"/>
        <v>17722</v>
      </c>
      <c r="BW461" s="176">
        <f t="shared" si="286"/>
        <v>110993.46938600001</v>
      </c>
    </row>
    <row r="462" spans="1:209" s="120" customFormat="1" ht="84.95" customHeight="1" x14ac:dyDescent="0.3">
      <c r="A462" s="214">
        <v>621</v>
      </c>
      <c r="B462" s="104" t="s">
        <v>1259</v>
      </c>
      <c r="C462" s="217" t="s">
        <v>18</v>
      </c>
      <c r="D462" s="206">
        <v>86034</v>
      </c>
      <c r="E462" s="74">
        <f>+D462*0.0562</f>
        <v>4835.1108000000004</v>
      </c>
      <c r="F462" s="75">
        <f>+E462+D462</f>
        <v>90869.110799999995</v>
      </c>
      <c r="G462" s="74">
        <f>+F462*0.19</f>
        <v>17265.131052000001</v>
      </c>
      <c r="H462" s="76">
        <f>+G462+F462</f>
        <v>108134.24185199999</v>
      </c>
      <c r="I462" s="105"/>
      <c r="J462" s="106"/>
      <c r="K462" s="107"/>
      <c r="L462" s="80"/>
      <c r="M462" s="81">
        <f t="shared" si="287"/>
        <v>0</v>
      </c>
      <c r="N462" s="82"/>
      <c r="O462" s="83">
        <f t="shared" si="288"/>
        <v>0</v>
      </c>
      <c r="P462" s="83">
        <f t="shared" si="289"/>
        <v>0</v>
      </c>
      <c r="Q462" s="108"/>
      <c r="R462" s="80"/>
      <c r="S462" s="81">
        <f t="shared" si="290"/>
        <v>0</v>
      </c>
      <c r="T462" s="82"/>
      <c r="U462" s="83">
        <f t="shared" si="291"/>
        <v>0</v>
      </c>
      <c r="V462" s="83">
        <f t="shared" si="292"/>
        <v>0</v>
      </c>
      <c r="W462" s="109"/>
      <c r="X462" s="80"/>
      <c r="Y462" s="81">
        <f t="shared" si="293"/>
        <v>0</v>
      </c>
      <c r="Z462" s="82"/>
      <c r="AA462" s="83">
        <f t="shared" si="294"/>
        <v>0</v>
      </c>
      <c r="AB462" s="83">
        <f t="shared" si="295"/>
        <v>0</v>
      </c>
      <c r="AC462" s="109"/>
      <c r="AD462" s="85" t="e">
        <f t="shared" si="278"/>
        <v>#DIV/0!</v>
      </c>
      <c r="AE462" s="86"/>
      <c r="AF462" s="87"/>
      <c r="AG462" s="88"/>
      <c r="AH462" s="114"/>
      <c r="AI462" s="86"/>
      <c r="AJ462" s="87"/>
      <c r="AK462" s="88"/>
      <c r="AL462" s="114"/>
      <c r="AM462" s="86"/>
      <c r="AN462" s="87"/>
      <c r="AO462" s="90"/>
      <c r="AP462" s="91"/>
      <c r="AQ462" s="86"/>
      <c r="AR462" s="87"/>
      <c r="AS462" s="90"/>
      <c r="AT462" s="91"/>
      <c r="AU462" s="86"/>
      <c r="AV462" s="87"/>
      <c r="AW462" s="90"/>
      <c r="AX462" s="197"/>
      <c r="AY462" s="38"/>
      <c r="AZ462" s="92"/>
      <c r="BA462" s="29"/>
      <c r="BB462" s="99">
        <f>+F462*1.09</f>
        <v>99047.330772000001</v>
      </c>
      <c r="BC462" s="93"/>
      <c r="BD462" s="93"/>
      <c r="BE462" s="93"/>
      <c r="BF462" s="93"/>
      <c r="BG462" s="93"/>
      <c r="BH462" s="93"/>
      <c r="BI462" s="93"/>
      <c r="BJ462" s="93"/>
      <c r="BK462" s="94">
        <f t="shared" si="279"/>
        <v>1</v>
      </c>
      <c r="BL462" s="35"/>
      <c r="BM462" s="95">
        <f t="shared" si="280"/>
        <v>99047.330772000001</v>
      </c>
      <c r="BN462" s="96">
        <f t="shared" si="281"/>
        <v>99047.330772000001</v>
      </c>
      <c r="BO462" s="248">
        <f t="shared" si="297"/>
        <v>99047.330772000001</v>
      </c>
      <c r="BP462" s="183">
        <f t="shared" si="282"/>
        <v>99047.330772000001</v>
      </c>
      <c r="BQ462" s="184">
        <f t="shared" si="283"/>
        <v>0</v>
      </c>
      <c r="BR462" s="232">
        <f t="shared" si="284"/>
        <v>0</v>
      </c>
      <c r="BS462" s="184"/>
      <c r="BT462" s="97"/>
      <c r="BU462" s="171">
        <f t="shared" si="296"/>
        <v>99047.330772000001</v>
      </c>
      <c r="BV462" s="175">
        <f t="shared" si="285"/>
        <v>18819</v>
      </c>
      <c r="BW462" s="176">
        <f t="shared" si="286"/>
        <v>117866.330772</v>
      </c>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119"/>
      <c r="ES462" s="119"/>
      <c r="ET462" s="119"/>
      <c r="EU462" s="119"/>
      <c r="EV462" s="119"/>
      <c r="EW462" s="119"/>
      <c r="EX462" s="119"/>
      <c r="EY462" s="119"/>
      <c r="EZ462" s="119"/>
      <c r="FA462" s="119"/>
      <c r="FB462" s="119"/>
      <c r="FC462" s="119"/>
      <c r="FD462" s="119"/>
      <c r="FE462" s="119"/>
      <c r="FF462" s="119"/>
      <c r="FG462" s="119"/>
      <c r="FH462" s="119"/>
      <c r="FI462" s="119"/>
      <c r="FJ462" s="119"/>
      <c r="FK462" s="119"/>
      <c r="FL462" s="119"/>
      <c r="FM462" s="119"/>
      <c r="FN462" s="119"/>
      <c r="FO462" s="119"/>
      <c r="FP462" s="119"/>
      <c r="FQ462" s="119"/>
      <c r="FR462" s="119"/>
      <c r="FS462" s="119"/>
      <c r="FT462" s="119"/>
      <c r="FU462" s="119"/>
      <c r="FV462" s="119"/>
      <c r="FW462" s="119"/>
      <c r="FX462" s="119"/>
      <c r="FY462" s="119"/>
      <c r="FZ462" s="119"/>
      <c r="GA462" s="119"/>
      <c r="GB462" s="119"/>
      <c r="GC462" s="119"/>
      <c r="GD462" s="119"/>
      <c r="GE462" s="119"/>
      <c r="GF462" s="119"/>
      <c r="GG462" s="119"/>
      <c r="GH462" s="119"/>
      <c r="GI462" s="119"/>
      <c r="GJ462" s="119"/>
      <c r="GK462" s="119"/>
      <c r="GL462" s="119"/>
      <c r="GM462" s="119"/>
      <c r="GN462" s="119"/>
      <c r="GO462" s="119"/>
      <c r="GP462" s="119"/>
      <c r="GQ462" s="119"/>
      <c r="GR462" s="119"/>
      <c r="GS462" s="119"/>
      <c r="GT462" s="119"/>
      <c r="GU462" s="119"/>
      <c r="GV462" s="119"/>
      <c r="GW462" s="119"/>
      <c r="GX462" s="119"/>
      <c r="GY462" s="119"/>
      <c r="GZ462" s="119"/>
      <c r="HA462" s="119"/>
    </row>
    <row r="463" spans="1:209" ht="84.95" customHeight="1" x14ac:dyDescent="0.3">
      <c r="A463" s="214">
        <v>622</v>
      </c>
      <c r="B463" s="104" t="s">
        <v>1495</v>
      </c>
      <c r="C463" s="217" t="s">
        <v>907</v>
      </c>
      <c r="D463" s="206">
        <v>2079</v>
      </c>
      <c r="E463" s="74">
        <f>+D463*0.0562</f>
        <v>116.8398</v>
      </c>
      <c r="F463" s="75">
        <f>+E463+D463</f>
        <v>2195.8398000000002</v>
      </c>
      <c r="G463" s="74">
        <f>+F463*0.19</f>
        <v>417.20956200000006</v>
      </c>
      <c r="H463" s="76">
        <f>+G463+F463</f>
        <v>2613.0493620000002</v>
      </c>
      <c r="I463" s="105"/>
      <c r="J463" s="106"/>
      <c r="K463" s="107"/>
      <c r="L463" s="80"/>
      <c r="M463" s="81">
        <f t="shared" si="287"/>
        <v>0</v>
      </c>
      <c r="N463" s="82"/>
      <c r="O463" s="83">
        <f t="shared" si="288"/>
        <v>0</v>
      </c>
      <c r="P463" s="83">
        <f t="shared" si="289"/>
        <v>0</v>
      </c>
      <c r="Q463" s="108"/>
      <c r="R463" s="80"/>
      <c r="S463" s="81">
        <f t="shared" si="290"/>
        <v>0</v>
      </c>
      <c r="T463" s="82"/>
      <c r="U463" s="83">
        <f t="shared" si="291"/>
        <v>0</v>
      </c>
      <c r="V463" s="83">
        <f t="shared" si="292"/>
        <v>0</v>
      </c>
      <c r="W463" s="109"/>
      <c r="X463" s="80"/>
      <c r="Y463" s="81">
        <f t="shared" si="293"/>
        <v>0</v>
      </c>
      <c r="Z463" s="82"/>
      <c r="AA463" s="83">
        <f t="shared" si="294"/>
        <v>0</v>
      </c>
      <c r="AB463" s="83">
        <f t="shared" si="295"/>
        <v>0</v>
      </c>
      <c r="AC463" s="109"/>
      <c r="AD463" s="85" t="e">
        <f t="shared" si="278"/>
        <v>#DIV/0!</v>
      </c>
      <c r="AE463" s="86"/>
      <c r="AF463" s="87"/>
      <c r="AG463" s="88"/>
      <c r="AH463" s="114"/>
      <c r="AI463" s="86"/>
      <c r="AJ463" s="87"/>
      <c r="AK463" s="88"/>
      <c r="AL463" s="114"/>
      <c r="AM463" s="86"/>
      <c r="AN463" s="87"/>
      <c r="AO463" s="90"/>
      <c r="AP463" s="91"/>
      <c r="AQ463" s="86"/>
      <c r="AR463" s="87"/>
      <c r="AS463" s="90"/>
      <c r="AT463" s="91"/>
      <c r="AU463" s="86"/>
      <c r="AV463" s="87"/>
      <c r="AW463" s="90"/>
      <c r="AX463" s="197"/>
      <c r="AZ463" s="92"/>
      <c r="BB463" s="99">
        <f>+F463*1.09</f>
        <v>2393.4653820000003</v>
      </c>
      <c r="BC463" s="93"/>
      <c r="BD463" s="93"/>
      <c r="BE463" s="93"/>
      <c r="BF463" s="93"/>
      <c r="BG463" s="93"/>
      <c r="BH463" s="93"/>
      <c r="BI463" s="93"/>
      <c r="BJ463" s="93"/>
      <c r="BK463" s="94">
        <f t="shared" si="279"/>
        <v>1</v>
      </c>
      <c r="BM463" s="95">
        <f t="shared" si="280"/>
        <v>2393.4653820000003</v>
      </c>
      <c r="BN463" s="96">
        <f t="shared" si="281"/>
        <v>2393.4653820000003</v>
      </c>
      <c r="BO463" s="248">
        <f t="shared" si="297"/>
        <v>2393.4653820000003</v>
      </c>
      <c r="BP463" s="183">
        <f t="shared" si="282"/>
        <v>2393.4653820000003</v>
      </c>
      <c r="BQ463" s="184">
        <f t="shared" si="283"/>
        <v>0</v>
      </c>
      <c r="BR463" s="232">
        <f t="shared" si="284"/>
        <v>0</v>
      </c>
      <c r="BS463" s="184"/>
      <c r="BT463" s="97"/>
      <c r="BU463" s="171">
        <f t="shared" si="296"/>
        <v>2393.4653820000003</v>
      </c>
      <c r="BV463" s="175">
        <f t="shared" si="285"/>
        <v>455</v>
      </c>
      <c r="BW463" s="176">
        <f t="shared" si="286"/>
        <v>2848.4653820000003</v>
      </c>
    </row>
    <row r="464" spans="1:209" s="117" customFormat="1" ht="84.95" customHeight="1" x14ac:dyDescent="0.3">
      <c r="A464" s="214">
        <v>624</v>
      </c>
      <c r="B464" s="104" t="s">
        <v>1497</v>
      </c>
      <c r="C464" s="217" t="s">
        <v>18</v>
      </c>
      <c r="D464" s="206"/>
      <c r="E464" s="74"/>
      <c r="F464" s="75"/>
      <c r="G464" s="74"/>
      <c r="H464" s="76"/>
      <c r="I464" s="105"/>
      <c r="J464" s="106"/>
      <c r="K464" s="107"/>
      <c r="L464" s="80"/>
      <c r="M464" s="81">
        <f t="shared" si="287"/>
        <v>0</v>
      </c>
      <c r="N464" s="82"/>
      <c r="O464" s="83">
        <f t="shared" si="288"/>
        <v>0</v>
      </c>
      <c r="P464" s="83">
        <f t="shared" si="289"/>
        <v>0</v>
      </c>
      <c r="Q464" s="108"/>
      <c r="R464" s="80"/>
      <c r="S464" s="81">
        <f t="shared" si="290"/>
        <v>0</v>
      </c>
      <c r="T464" s="82"/>
      <c r="U464" s="83">
        <f t="shared" si="291"/>
        <v>0</v>
      </c>
      <c r="V464" s="83">
        <f t="shared" si="292"/>
        <v>0</v>
      </c>
      <c r="W464" s="109"/>
      <c r="X464" s="80"/>
      <c r="Y464" s="81">
        <f t="shared" si="293"/>
        <v>0</v>
      </c>
      <c r="Z464" s="82"/>
      <c r="AA464" s="83">
        <f t="shared" si="294"/>
        <v>0</v>
      </c>
      <c r="AB464" s="83">
        <f t="shared" si="295"/>
        <v>0</v>
      </c>
      <c r="AC464" s="109"/>
      <c r="AD464" s="85" t="e">
        <f t="shared" si="278"/>
        <v>#DIV/0!</v>
      </c>
      <c r="AE464" s="86"/>
      <c r="AF464" s="87"/>
      <c r="AG464" s="88"/>
      <c r="AH464" s="114"/>
      <c r="AI464" s="86"/>
      <c r="AJ464" s="87"/>
      <c r="AK464" s="88"/>
      <c r="AL464" s="114"/>
      <c r="AM464" s="86"/>
      <c r="AN464" s="87"/>
      <c r="AO464" s="90"/>
      <c r="AP464" s="91"/>
      <c r="AQ464" s="86"/>
      <c r="AR464" s="87"/>
      <c r="AS464" s="90"/>
      <c r="AT464" s="91"/>
      <c r="AU464" s="113">
        <v>71302.521008403361</v>
      </c>
      <c r="AV464" s="111">
        <v>13547.478991596639</v>
      </c>
      <c r="AW464" s="112">
        <v>84850</v>
      </c>
      <c r="AX464" s="91" t="s">
        <v>1261</v>
      </c>
      <c r="AY464" s="38"/>
      <c r="AZ464" s="92"/>
      <c r="BA464" s="29"/>
      <c r="BB464" s="99"/>
      <c r="BC464" s="93"/>
      <c r="BD464" s="93"/>
      <c r="BE464" s="93"/>
      <c r="BF464" s="93"/>
      <c r="BG464" s="93"/>
      <c r="BH464" s="93"/>
      <c r="BI464" s="93"/>
      <c r="BJ464" s="93">
        <f t="shared" ref="BJ464:BJ469" si="298">+AU464</f>
        <v>71302.521008403361</v>
      </c>
      <c r="BK464" s="94">
        <f t="shared" si="279"/>
        <v>1</v>
      </c>
      <c r="BL464" s="35"/>
      <c r="BM464" s="95">
        <f t="shared" si="280"/>
        <v>71302.521008403361</v>
      </c>
      <c r="BN464" s="96">
        <f t="shared" si="281"/>
        <v>71302.521008403361</v>
      </c>
      <c r="BO464" s="248">
        <f t="shared" si="297"/>
        <v>71302.521008403361</v>
      </c>
      <c r="BP464" s="183">
        <f t="shared" si="282"/>
        <v>71302.521008403361</v>
      </c>
      <c r="BQ464" s="184">
        <f t="shared" si="283"/>
        <v>0</v>
      </c>
      <c r="BR464" s="232">
        <f t="shared" si="284"/>
        <v>0</v>
      </c>
      <c r="BS464" s="184"/>
      <c r="BT464" s="97"/>
      <c r="BU464" s="171">
        <f t="shared" si="296"/>
        <v>71302.521008403361</v>
      </c>
      <c r="BV464" s="175">
        <f t="shared" si="285"/>
        <v>13547</v>
      </c>
      <c r="BW464" s="176">
        <f t="shared" si="286"/>
        <v>84849.521008403361</v>
      </c>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116"/>
      <c r="ES464" s="116"/>
      <c r="ET464" s="116"/>
      <c r="EU464" s="116"/>
      <c r="EV464" s="116"/>
      <c r="EW464" s="116"/>
      <c r="EX464" s="116"/>
      <c r="EY464" s="116"/>
      <c r="EZ464" s="116"/>
      <c r="FA464" s="116"/>
      <c r="FB464" s="116"/>
      <c r="FC464" s="116"/>
      <c r="FD464" s="116"/>
      <c r="FE464" s="116"/>
      <c r="FF464" s="116"/>
      <c r="FG464" s="116"/>
      <c r="FH464" s="116"/>
      <c r="FI464" s="116"/>
      <c r="FJ464" s="116"/>
      <c r="FK464" s="116"/>
      <c r="FL464" s="116"/>
      <c r="FM464" s="116"/>
      <c r="FN464" s="116"/>
      <c r="FO464" s="116"/>
      <c r="FP464" s="116"/>
      <c r="FQ464" s="116"/>
      <c r="FR464" s="116"/>
      <c r="FS464" s="116"/>
      <c r="FT464" s="116"/>
      <c r="FU464" s="116"/>
      <c r="FV464" s="116"/>
      <c r="FW464" s="116"/>
      <c r="FX464" s="116"/>
      <c r="FY464" s="116"/>
      <c r="FZ464" s="116"/>
      <c r="GA464" s="116"/>
      <c r="GB464" s="116"/>
      <c r="GC464" s="116"/>
      <c r="GD464" s="116"/>
      <c r="GE464" s="116"/>
      <c r="GF464" s="116"/>
      <c r="GG464" s="116"/>
      <c r="GH464" s="116"/>
      <c r="GI464" s="116"/>
      <c r="GJ464" s="116"/>
      <c r="GK464" s="116"/>
      <c r="GL464" s="116"/>
      <c r="GM464" s="116"/>
      <c r="GN464" s="116"/>
      <c r="GO464" s="116"/>
      <c r="GP464" s="116"/>
      <c r="GQ464" s="116"/>
      <c r="GR464" s="116"/>
      <c r="GS464" s="116"/>
      <c r="GT464" s="116"/>
      <c r="GU464" s="116"/>
      <c r="GV464" s="116"/>
      <c r="GW464" s="116"/>
      <c r="GX464" s="116"/>
      <c r="GY464" s="116"/>
      <c r="GZ464" s="116"/>
      <c r="HA464" s="116"/>
    </row>
    <row r="465" spans="1:209" ht="84.95" customHeight="1" x14ac:dyDescent="0.3">
      <c r="A465" s="214">
        <v>625</v>
      </c>
      <c r="B465" s="104" t="s">
        <v>1498</v>
      </c>
      <c r="C465" s="217" t="s">
        <v>18</v>
      </c>
      <c r="D465" s="206"/>
      <c r="E465" s="74"/>
      <c r="F465" s="75"/>
      <c r="G465" s="74"/>
      <c r="H465" s="76"/>
      <c r="I465" s="105"/>
      <c r="J465" s="106"/>
      <c r="K465" s="107"/>
      <c r="L465" s="80"/>
      <c r="M465" s="81">
        <f t="shared" si="287"/>
        <v>0</v>
      </c>
      <c r="N465" s="82"/>
      <c r="O465" s="83">
        <f t="shared" si="288"/>
        <v>0</v>
      </c>
      <c r="P465" s="83">
        <f t="shared" si="289"/>
        <v>0</v>
      </c>
      <c r="Q465" s="108"/>
      <c r="R465" s="80"/>
      <c r="S465" s="81">
        <f t="shared" si="290"/>
        <v>0</v>
      </c>
      <c r="T465" s="82"/>
      <c r="U465" s="83">
        <f t="shared" si="291"/>
        <v>0</v>
      </c>
      <c r="V465" s="83">
        <f t="shared" si="292"/>
        <v>0</v>
      </c>
      <c r="W465" s="109"/>
      <c r="X465" s="80"/>
      <c r="Y465" s="81">
        <f t="shared" si="293"/>
        <v>0</v>
      </c>
      <c r="Z465" s="82"/>
      <c r="AA465" s="83">
        <f t="shared" si="294"/>
        <v>0</v>
      </c>
      <c r="AB465" s="83">
        <f t="shared" si="295"/>
        <v>0</v>
      </c>
      <c r="AC465" s="109"/>
      <c r="AD465" s="85" t="e">
        <f t="shared" si="278"/>
        <v>#DIV/0!</v>
      </c>
      <c r="AE465" s="86"/>
      <c r="AF465" s="87"/>
      <c r="AG465" s="88"/>
      <c r="AH465" s="114"/>
      <c r="AI465" s="86"/>
      <c r="AJ465" s="87"/>
      <c r="AK465" s="88"/>
      <c r="AL465" s="114"/>
      <c r="AM465" s="86"/>
      <c r="AN465" s="87"/>
      <c r="AO465" s="90"/>
      <c r="AP465" s="91"/>
      <c r="AQ465" s="86"/>
      <c r="AR465" s="87"/>
      <c r="AS465" s="90"/>
      <c r="AT465" s="91"/>
      <c r="AU465" s="113">
        <v>5042.0168067226896</v>
      </c>
      <c r="AV465" s="111">
        <v>957.98319327731042</v>
      </c>
      <c r="AW465" s="112">
        <v>6000</v>
      </c>
      <c r="AX465" s="197" t="s">
        <v>1262</v>
      </c>
      <c r="AZ465" s="92"/>
      <c r="BB465" s="99"/>
      <c r="BC465" s="93"/>
      <c r="BD465" s="93"/>
      <c r="BE465" s="93"/>
      <c r="BF465" s="93"/>
      <c r="BG465" s="93"/>
      <c r="BH465" s="93"/>
      <c r="BI465" s="93"/>
      <c r="BJ465" s="93">
        <f t="shared" si="298"/>
        <v>5042.0168067226896</v>
      </c>
      <c r="BK465" s="94">
        <f t="shared" si="279"/>
        <v>1</v>
      </c>
      <c r="BM465" s="95">
        <f t="shared" si="280"/>
        <v>5042.0168067226896</v>
      </c>
      <c r="BN465" s="96">
        <f t="shared" si="281"/>
        <v>5042.0168067226896</v>
      </c>
      <c r="BO465" s="248">
        <f t="shared" si="297"/>
        <v>5042.0168067226896</v>
      </c>
      <c r="BP465" s="183">
        <f t="shared" si="282"/>
        <v>5042.0168067226896</v>
      </c>
      <c r="BQ465" s="184">
        <f t="shared" si="283"/>
        <v>0</v>
      </c>
      <c r="BR465" s="232">
        <f t="shared" si="284"/>
        <v>0</v>
      </c>
      <c r="BS465" s="184"/>
      <c r="BT465" s="97"/>
      <c r="BU465" s="171">
        <f t="shared" si="296"/>
        <v>5042.0168067226896</v>
      </c>
      <c r="BV465" s="175">
        <f t="shared" si="285"/>
        <v>958</v>
      </c>
      <c r="BW465" s="176">
        <f t="shared" si="286"/>
        <v>6000.0168067226896</v>
      </c>
      <c r="BX465" s="29"/>
      <c r="BY465" s="29"/>
      <c r="BZ465" s="29"/>
      <c r="CA465" s="29"/>
      <c r="CB465" s="29"/>
      <c r="CC465" s="29"/>
    </row>
    <row r="466" spans="1:209" ht="84.95" customHeight="1" x14ac:dyDescent="0.3">
      <c r="A466" s="214">
        <v>626</v>
      </c>
      <c r="B466" s="104" t="s">
        <v>1499</v>
      </c>
      <c r="C466" s="217" t="s">
        <v>18</v>
      </c>
      <c r="D466" s="206"/>
      <c r="E466" s="74"/>
      <c r="F466" s="75"/>
      <c r="G466" s="74"/>
      <c r="H466" s="76"/>
      <c r="I466" s="105"/>
      <c r="J466" s="106"/>
      <c r="K466" s="107"/>
      <c r="L466" s="80"/>
      <c r="M466" s="81">
        <f t="shared" si="287"/>
        <v>0</v>
      </c>
      <c r="N466" s="82"/>
      <c r="O466" s="83">
        <f t="shared" si="288"/>
        <v>0</v>
      </c>
      <c r="P466" s="83">
        <f t="shared" si="289"/>
        <v>0</v>
      </c>
      <c r="Q466" s="108"/>
      <c r="R466" s="80"/>
      <c r="S466" s="81">
        <f t="shared" si="290"/>
        <v>0</v>
      </c>
      <c r="T466" s="82"/>
      <c r="U466" s="83">
        <f t="shared" si="291"/>
        <v>0</v>
      </c>
      <c r="V466" s="83">
        <f t="shared" si="292"/>
        <v>0</v>
      </c>
      <c r="W466" s="109"/>
      <c r="X466" s="80"/>
      <c r="Y466" s="81">
        <f t="shared" si="293"/>
        <v>0</v>
      </c>
      <c r="Z466" s="82"/>
      <c r="AA466" s="83">
        <f t="shared" si="294"/>
        <v>0</v>
      </c>
      <c r="AB466" s="83">
        <f t="shared" si="295"/>
        <v>0</v>
      </c>
      <c r="AC466" s="109"/>
      <c r="AD466" s="85" t="e">
        <f t="shared" si="278"/>
        <v>#DIV/0!</v>
      </c>
      <c r="AE466" s="86"/>
      <c r="AF466" s="87"/>
      <c r="AG466" s="88"/>
      <c r="AH466" s="114"/>
      <c r="AI466" s="86"/>
      <c r="AJ466" s="87"/>
      <c r="AK466" s="88"/>
      <c r="AL466" s="114"/>
      <c r="AM466" s="86"/>
      <c r="AN466" s="87"/>
      <c r="AO466" s="90"/>
      <c r="AP466" s="91"/>
      <c r="AQ466" s="86"/>
      <c r="AR466" s="87"/>
      <c r="AS466" s="90"/>
      <c r="AT466" s="91"/>
      <c r="AU466" s="113">
        <v>5527.7310924369749</v>
      </c>
      <c r="AV466" s="111">
        <v>1050.2689075630251</v>
      </c>
      <c r="AW466" s="112">
        <v>6578</v>
      </c>
      <c r="AX466" s="197" t="s">
        <v>1263</v>
      </c>
      <c r="AZ466" s="92"/>
      <c r="BB466" s="99"/>
      <c r="BC466" s="93"/>
      <c r="BD466" s="93"/>
      <c r="BE466" s="93"/>
      <c r="BF466" s="93"/>
      <c r="BG466" s="93"/>
      <c r="BH466" s="93"/>
      <c r="BI466" s="93"/>
      <c r="BJ466" s="93">
        <f t="shared" si="298"/>
        <v>5527.7310924369749</v>
      </c>
      <c r="BK466" s="94">
        <f t="shared" si="279"/>
        <v>1</v>
      </c>
      <c r="BM466" s="95">
        <f t="shared" si="280"/>
        <v>5527.7310924369749</v>
      </c>
      <c r="BN466" s="96">
        <f t="shared" si="281"/>
        <v>5527.7310924369749</v>
      </c>
      <c r="BO466" s="248">
        <f t="shared" si="297"/>
        <v>5527.7310924369749</v>
      </c>
      <c r="BP466" s="183">
        <f t="shared" si="282"/>
        <v>5527.7310924369749</v>
      </c>
      <c r="BQ466" s="184">
        <f t="shared" si="283"/>
        <v>0</v>
      </c>
      <c r="BR466" s="232">
        <f t="shared" si="284"/>
        <v>0</v>
      </c>
      <c r="BS466" s="184"/>
      <c r="BT466" s="97"/>
      <c r="BU466" s="171">
        <f t="shared" si="296"/>
        <v>5527.7310924369749</v>
      </c>
      <c r="BV466" s="175">
        <f t="shared" si="285"/>
        <v>1050</v>
      </c>
      <c r="BW466" s="176">
        <f t="shared" si="286"/>
        <v>6577.7310924369749</v>
      </c>
    </row>
    <row r="467" spans="1:209" s="120" customFormat="1" ht="84.95" customHeight="1" x14ac:dyDescent="0.3">
      <c r="A467" s="214">
        <v>627</v>
      </c>
      <c r="B467" s="104" t="s">
        <v>1500</v>
      </c>
      <c r="C467" s="217" t="s">
        <v>18</v>
      </c>
      <c r="D467" s="206"/>
      <c r="E467" s="74"/>
      <c r="F467" s="75"/>
      <c r="G467" s="74"/>
      <c r="H467" s="76"/>
      <c r="I467" s="105"/>
      <c r="J467" s="106"/>
      <c r="K467" s="107"/>
      <c r="L467" s="80"/>
      <c r="M467" s="81">
        <f t="shared" si="287"/>
        <v>0</v>
      </c>
      <c r="N467" s="82"/>
      <c r="O467" s="83">
        <f t="shared" si="288"/>
        <v>0</v>
      </c>
      <c r="P467" s="83">
        <f t="shared" si="289"/>
        <v>0</v>
      </c>
      <c r="Q467" s="108"/>
      <c r="R467" s="80"/>
      <c r="S467" s="81">
        <f t="shared" si="290"/>
        <v>0</v>
      </c>
      <c r="T467" s="82"/>
      <c r="U467" s="83">
        <f t="shared" si="291"/>
        <v>0</v>
      </c>
      <c r="V467" s="83">
        <f t="shared" si="292"/>
        <v>0</v>
      </c>
      <c r="W467" s="109"/>
      <c r="X467" s="80"/>
      <c r="Y467" s="81">
        <f t="shared" si="293"/>
        <v>0</v>
      </c>
      <c r="Z467" s="82"/>
      <c r="AA467" s="83">
        <f t="shared" si="294"/>
        <v>0</v>
      </c>
      <c r="AB467" s="83">
        <f t="shared" si="295"/>
        <v>0</v>
      </c>
      <c r="AC467" s="109"/>
      <c r="AD467" s="85" t="e">
        <f t="shared" si="278"/>
        <v>#DIV/0!</v>
      </c>
      <c r="AE467" s="86"/>
      <c r="AF467" s="87"/>
      <c r="AG467" s="88"/>
      <c r="AH467" s="114"/>
      <c r="AI467" s="86"/>
      <c r="AJ467" s="87"/>
      <c r="AK467" s="88"/>
      <c r="AL467" s="114"/>
      <c r="AM467" s="86"/>
      <c r="AN467" s="87"/>
      <c r="AO467" s="90"/>
      <c r="AP467" s="91"/>
      <c r="AQ467" s="86"/>
      <c r="AR467" s="87"/>
      <c r="AS467" s="90"/>
      <c r="AT467" s="91"/>
      <c r="AU467" s="113">
        <v>11590.756302521009</v>
      </c>
      <c r="AV467" s="111">
        <v>2202.2436974789907</v>
      </c>
      <c r="AW467" s="112">
        <v>13793</v>
      </c>
      <c r="AX467" s="197" t="s">
        <v>1264</v>
      </c>
      <c r="AY467" s="38"/>
      <c r="AZ467" s="92"/>
      <c r="BA467" s="29"/>
      <c r="BB467" s="99"/>
      <c r="BC467" s="93"/>
      <c r="BD467" s="93"/>
      <c r="BE467" s="93"/>
      <c r="BF467" s="93"/>
      <c r="BG467" s="93"/>
      <c r="BH467" s="93"/>
      <c r="BI467" s="93"/>
      <c r="BJ467" s="93">
        <f t="shared" si="298"/>
        <v>11590.756302521009</v>
      </c>
      <c r="BK467" s="94">
        <f t="shared" si="279"/>
        <v>1</v>
      </c>
      <c r="BL467" s="35"/>
      <c r="BM467" s="95">
        <f t="shared" si="280"/>
        <v>11590.756302521009</v>
      </c>
      <c r="BN467" s="96">
        <f t="shared" si="281"/>
        <v>11590.756302521009</v>
      </c>
      <c r="BO467" s="248">
        <f t="shared" si="297"/>
        <v>11590.756302521009</v>
      </c>
      <c r="BP467" s="183">
        <f t="shared" si="282"/>
        <v>11590.756302521009</v>
      </c>
      <c r="BQ467" s="184">
        <f t="shared" si="283"/>
        <v>0</v>
      </c>
      <c r="BR467" s="232">
        <f t="shared" si="284"/>
        <v>0</v>
      </c>
      <c r="BS467" s="184"/>
      <c r="BT467" s="97"/>
      <c r="BU467" s="171">
        <f t="shared" si="296"/>
        <v>11590.756302521009</v>
      </c>
      <c r="BV467" s="175">
        <f t="shared" si="285"/>
        <v>2202</v>
      </c>
      <c r="BW467" s="176">
        <f t="shared" si="286"/>
        <v>13792.756302521009</v>
      </c>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119"/>
      <c r="ES467" s="119"/>
      <c r="ET467" s="119"/>
      <c r="EU467" s="119"/>
      <c r="EV467" s="119"/>
      <c r="EW467" s="119"/>
      <c r="EX467" s="119"/>
      <c r="EY467" s="119"/>
      <c r="EZ467" s="119"/>
      <c r="FA467" s="119"/>
      <c r="FB467" s="119"/>
      <c r="FC467" s="119"/>
      <c r="FD467" s="119"/>
      <c r="FE467" s="119"/>
      <c r="FF467" s="119"/>
      <c r="FG467" s="119"/>
      <c r="FH467" s="119"/>
      <c r="FI467" s="119"/>
      <c r="FJ467" s="119"/>
      <c r="FK467" s="119"/>
      <c r="FL467" s="119"/>
      <c r="FM467" s="119"/>
      <c r="FN467" s="119"/>
      <c r="FO467" s="119"/>
      <c r="FP467" s="119"/>
      <c r="FQ467" s="119"/>
      <c r="FR467" s="119"/>
      <c r="FS467" s="119"/>
      <c r="FT467" s="119"/>
      <c r="FU467" s="119"/>
      <c r="FV467" s="119"/>
      <c r="FW467" s="119"/>
      <c r="FX467" s="119"/>
      <c r="FY467" s="119"/>
      <c r="FZ467" s="119"/>
      <c r="GA467" s="119"/>
      <c r="GB467" s="119"/>
      <c r="GC467" s="119"/>
      <c r="GD467" s="119"/>
      <c r="GE467" s="119"/>
      <c r="GF467" s="119"/>
      <c r="GG467" s="119"/>
      <c r="GH467" s="119"/>
      <c r="GI467" s="119"/>
      <c r="GJ467" s="119"/>
      <c r="GK467" s="119"/>
      <c r="GL467" s="119"/>
      <c r="GM467" s="119"/>
      <c r="GN467" s="119"/>
      <c r="GO467" s="119"/>
      <c r="GP467" s="119"/>
      <c r="GQ467" s="119"/>
      <c r="GR467" s="119"/>
      <c r="GS467" s="119"/>
      <c r="GT467" s="119"/>
      <c r="GU467" s="119"/>
      <c r="GV467" s="119"/>
      <c r="GW467" s="119"/>
      <c r="GX467" s="119"/>
      <c r="GY467" s="119"/>
      <c r="GZ467" s="119"/>
      <c r="HA467" s="119"/>
    </row>
    <row r="468" spans="1:209" ht="84.95" customHeight="1" x14ac:dyDescent="0.3">
      <c r="A468" s="214">
        <v>628</v>
      </c>
      <c r="B468" s="104" t="s">
        <v>1501</v>
      </c>
      <c r="C468" s="217" t="s">
        <v>18</v>
      </c>
      <c r="D468" s="206"/>
      <c r="E468" s="74"/>
      <c r="F468" s="75"/>
      <c r="G468" s="74"/>
      <c r="H468" s="76"/>
      <c r="I468" s="105"/>
      <c r="J468" s="106"/>
      <c r="K468" s="107"/>
      <c r="L468" s="80"/>
      <c r="M468" s="81">
        <f t="shared" si="287"/>
        <v>0</v>
      </c>
      <c r="N468" s="82"/>
      <c r="O468" s="83">
        <f t="shared" si="288"/>
        <v>0</v>
      </c>
      <c r="P468" s="83">
        <f t="shared" si="289"/>
        <v>0</v>
      </c>
      <c r="Q468" s="108"/>
      <c r="R468" s="80"/>
      <c r="S468" s="81">
        <f t="shared" si="290"/>
        <v>0</v>
      </c>
      <c r="T468" s="82"/>
      <c r="U468" s="83">
        <f t="shared" si="291"/>
        <v>0</v>
      </c>
      <c r="V468" s="83">
        <f t="shared" si="292"/>
        <v>0</v>
      </c>
      <c r="W468" s="109"/>
      <c r="X468" s="80"/>
      <c r="Y468" s="81">
        <f t="shared" si="293"/>
        <v>0</v>
      </c>
      <c r="Z468" s="82"/>
      <c r="AA468" s="83">
        <f t="shared" si="294"/>
        <v>0</v>
      </c>
      <c r="AB468" s="83">
        <f t="shared" si="295"/>
        <v>0</v>
      </c>
      <c r="AC468" s="109"/>
      <c r="AD468" s="85" t="e">
        <f t="shared" si="278"/>
        <v>#DIV/0!</v>
      </c>
      <c r="AE468" s="86"/>
      <c r="AF468" s="87"/>
      <c r="AG468" s="88"/>
      <c r="AH468" s="114"/>
      <c r="AI468" s="86"/>
      <c r="AJ468" s="87"/>
      <c r="AK468" s="88"/>
      <c r="AL468" s="114"/>
      <c r="AM468" s="86"/>
      <c r="AN468" s="87"/>
      <c r="AO468" s="90"/>
      <c r="AP468" s="91"/>
      <c r="AQ468" s="86"/>
      <c r="AR468" s="87"/>
      <c r="AS468" s="90"/>
      <c r="AT468" s="91"/>
      <c r="AU468" s="113">
        <v>1115.966386554622</v>
      </c>
      <c r="AV468" s="111">
        <v>212.03361344537802</v>
      </c>
      <c r="AW468" s="112">
        <v>1328</v>
      </c>
      <c r="AX468" s="197" t="s">
        <v>1265</v>
      </c>
      <c r="AZ468" s="92"/>
      <c r="BB468" s="99"/>
      <c r="BC468" s="93"/>
      <c r="BD468" s="93"/>
      <c r="BE468" s="93"/>
      <c r="BF468" s="93"/>
      <c r="BG468" s="93"/>
      <c r="BH468" s="93"/>
      <c r="BI468" s="93"/>
      <c r="BJ468" s="93">
        <f t="shared" si="298"/>
        <v>1115.966386554622</v>
      </c>
      <c r="BK468" s="94">
        <f t="shared" si="279"/>
        <v>1</v>
      </c>
      <c r="BM468" s="95">
        <f t="shared" si="280"/>
        <v>1115.966386554622</v>
      </c>
      <c r="BN468" s="96">
        <f t="shared" si="281"/>
        <v>1115.966386554622</v>
      </c>
      <c r="BO468" s="248">
        <f t="shared" si="297"/>
        <v>1115.966386554622</v>
      </c>
      <c r="BP468" s="183">
        <f t="shared" si="282"/>
        <v>1115.966386554622</v>
      </c>
      <c r="BQ468" s="184">
        <f t="shared" si="283"/>
        <v>0</v>
      </c>
      <c r="BR468" s="232">
        <f t="shared" si="284"/>
        <v>0</v>
      </c>
      <c r="BS468" s="184"/>
      <c r="BT468" s="97"/>
      <c r="BU468" s="171">
        <f t="shared" si="296"/>
        <v>1115.966386554622</v>
      </c>
      <c r="BV468" s="175">
        <f t="shared" si="285"/>
        <v>212</v>
      </c>
      <c r="BW468" s="176">
        <f t="shared" si="286"/>
        <v>1327.966386554622</v>
      </c>
    </row>
    <row r="469" spans="1:209" ht="84.95" customHeight="1" x14ac:dyDescent="0.3">
      <c r="A469" s="214">
        <v>629</v>
      </c>
      <c r="B469" s="104" t="s">
        <v>1502</v>
      </c>
      <c r="C469" s="217" t="s">
        <v>18</v>
      </c>
      <c r="D469" s="206"/>
      <c r="E469" s="74"/>
      <c r="F469" s="75"/>
      <c r="G469" s="74"/>
      <c r="H469" s="76"/>
      <c r="I469" s="105"/>
      <c r="J469" s="106"/>
      <c r="K469" s="107"/>
      <c r="L469" s="80"/>
      <c r="M469" s="81">
        <f t="shared" si="287"/>
        <v>0</v>
      </c>
      <c r="N469" s="82"/>
      <c r="O469" s="83">
        <f t="shared" si="288"/>
        <v>0</v>
      </c>
      <c r="P469" s="83">
        <f t="shared" si="289"/>
        <v>0</v>
      </c>
      <c r="Q469" s="108"/>
      <c r="R469" s="80"/>
      <c r="S469" s="81">
        <f t="shared" si="290"/>
        <v>0</v>
      </c>
      <c r="T469" s="82"/>
      <c r="U469" s="83">
        <f t="shared" si="291"/>
        <v>0</v>
      </c>
      <c r="V469" s="83">
        <f t="shared" si="292"/>
        <v>0</v>
      </c>
      <c r="W469" s="109"/>
      <c r="X469" s="80"/>
      <c r="Y469" s="81">
        <f t="shared" si="293"/>
        <v>0</v>
      </c>
      <c r="Z469" s="82"/>
      <c r="AA469" s="83">
        <f t="shared" si="294"/>
        <v>0</v>
      </c>
      <c r="AB469" s="83">
        <f t="shared" si="295"/>
        <v>0</v>
      </c>
      <c r="AC469" s="109"/>
      <c r="AD469" s="85" t="e">
        <f t="shared" si="278"/>
        <v>#DIV/0!</v>
      </c>
      <c r="AE469" s="86"/>
      <c r="AF469" s="87"/>
      <c r="AG469" s="88"/>
      <c r="AH469" s="114"/>
      <c r="AI469" s="86"/>
      <c r="AJ469" s="87"/>
      <c r="AK469" s="88"/>
      <c r="AL469" s="114"/>
      <c r="AM469" s="86"/>
      <c r="AN469" s="87"/>
      <c r="AO469" s="90"/>
      <c r="AP469" s="91"/>
      <c r="AQ469" s="86"/>
      <c r="AR469" s="87"/>
      <c r="AS469" s="90"/>
      <c r="AT469" s="91"/>
      <c r="AU469" s="113">
        <v>6542.0168067226896</v>
      </c>
      <c r="AV469" s="111">
        <v>1242.9831932773104</v>
      </c>
      <c r="AW469" s="112">
        <v>7785</v>
      </c>
      <c r="AX469" s="197" t="s">
        <v>1266</v>
      </c>
      <c r="AZ469" s="92"/>
      <c r="BB469" s="99"/>
      <c r="BC469" s="93"/>
      <c r="BD469" s="93"/>
      <c r="BE469" s="93"/>
      <c r="BF469" s="93"/>
      <c r="BG469" s="93"/>
      <c r="BH469" s="93"/>
      <c r="BI469" s="93"/>
      <c r="BJ469" s="93">
        <f t="shared" si="298"/>
        <v>6542.0168067226896</v>
      </c>
      <c r="BK469" s="94">
        <f t="shared" si="279"/>
        <v>1</v>
      </c>
      <c r="BM469" s="95">
        <f t="shared" si="280"/>
        <v>6542.0168067226896</v>
      </c>
      <c r="BN469" s="96">
        <f t="shared" si="281"/>
        <v>6542.0168067226896</v>
      </c>
      <c r="BO469" s="248">
        <f t="shared" si="297"/>
        <v>6542.0168067226896</v>
      </c>
      <c r="BP469" s="183">
        <f t="shared" si="282"/>
        <v>6542.0168067226896</v>
      </c>
      <c r="BQ469" s="184">
        <f t="shared" si="283"/>
        <v>0</v>
      </c>
      <c r="BR469" s="232">
        <f t="shared" si="284"/>
        <v>0</v>
      </c>
      <c r="BS469" s="184"/>
      <c r="BT469" s="97"/>
      <c r="BU469" s="171">
        <f t="shared" si="296"/>
        <v>6542.0168067226896</v>
      </c>
      <c r="BV469" s="175">
        <f t="shared" si="285"/>
        <v>1243</v>
      </c>
      <c r="BW469" s="176">
        <f t="shared" si="286"/>
        <v>7785.0168067226896</v>
      </c>
    </row>
    <row r="470" spans="1:209" ht="84.95" customHeight="1" x14ac:dyDescent="0.3">
      <c r="A470" s="214">
        <v>630</v>
      </c>
      <c r="B470" s="104" t="s">
        <v>1267</v>
      </c>
      <c r="C470" s="217" t="s">
        <v>162</v>
      </c>
      <c r="D470" s="206"/>
      <c r="E470" s="74"/>
      <c r="F470" s="75"/>
      <c r="G470" s="74"/>
      <c r="H470" s="76"/>
      <c r="I470" s="105"/>
      <c r="J470" s="106"/>
      <c r="K470" s="107"/>
      <c r="L470" s="80"/>
      <c r="M470" s="81">
        <f t="shared" si="287"/>
        <v>0</v>
      </c>
      <c r="N470" s="82"/>
      <c r="O470" s="83">
        <f t="shared" si="288"/>
        <v>0</v>
      </c>
      <c r="P470" s="83">
        <f t="shared" si="289"/>
        <v>0</v>
      </c>
      <c r="Q470" s="108"/>
      <c r="R470" s="80"/>
      <c r="S470" s="81">
        <f t="shared" si="290"/>
        <v>0</v>
      </c>
      <c r="T470" s="82"/>
      <c r="U470" s="83">
        <f t="shared" si="291"/>
        <v>0</v>
      </c>
      <c r="V470" s="83">
        <f t="shared" si="292"/>
        <v>0</v>
      </c>
      <c r="W470" s="109"/>
      <c r="X470" s="80"/>
      <c r="Y470" s="81">
        <f t="shared" si="293"/>
        <v>0</v>
      </c>
      <c r="Z470" s="82"/>
      <c r="AA470" s="83">
        <f t="shared" si="294"/>
        <v>0</v>
      </c>
      <c r="AB470" s="83">
        <f t="shared" si="295"/>
        <v>0</v>
      </c>
      <c r="AC470" s="109"/>
      <c r="AD470" s="85" t="e">
        <f t="shared" si="278"/>
        <v>#DIV/0!</v>
      </c>
      <c r="AE470" s="86"/>
      <c r="AF470" s="87"/>
      <c r="AG470" s="88"/>
      <c r="AH470" s="114"/>
      <c r="AI470" s="113">
        <v>64500</v>
      </c>
      <c r="AJ470" s="111">
        <v>12255</v>
      </c>
      <c r="AK470" s="115">
        <v>76755</v>
      </c>
      <c r="AL470" s="114" t="s">
        <v>1268</v>
      </c>
      <c r="AM470" s="86">
        <v>88767.226890756312</v>
      </c>
      <c r="AN470" s="87">
        <f t="shared" ref="AN470:AN508" si="299">+AM470*0.19</f>
        <v>16865.773109243699</v>
      </c>
      <c r="AO470" s="90">
        <f t="shared" ref="AO470:AO508" si="300">+AN470+AM470</f>
        <v>105633.00000000001</v>
      </c>
      <c r="AP470" s="91" t="s">
        <v>1269</v>
      </c>
      <c r="AQ470" s="136">
        <v>114170.58823529413</v>
      </c>
      <c r="AR470" s="137">
        <v>21692.411764705874</v>
      </c>
      <c r="AS470" s="138">
        <v>135863</v>
      </c>
      <c r="AT470" s="91" t="s">
        <v>1270</v>
      </c>
      <c r="AU470" s="86"/>
      <c r="AV470" s="87"/>
      <c r="AW470" s="90"/>
      <c r="AX470" s="197"/>
      <c r="AZ470" s="92"/>
      <c r="BB470" s="99"/>
      <c r="BC470" s="93"/>
      <c r="BD470" s="93"/>
      <c r="BE470" s="93"/>
      <c r="BF470" s="93"/>
      <c r="BG470" s="93">
        <f>+AI470</f>
        <v>64500</v>
      </c>
      <c r="BH470" s="93">
        <f t="shared" ref="BH470:BH508" si="301">+AM470</f>
        <v>88767.226890756312</v>
      </c>
      <c r="BI470" s="93">
        <f>+AQ470</f>
        <v>114170.58823529413</v>
      </c>
      <c r="BJ470" s="93"/>
      <c r="BK470" s="94">
        <f t="shared" si="279"/>
        <v>3</v>
      </c>
      <c r="BM470" s="95">
        <f t="shared" si="280"/>
        <v>89145.938375350146</v>
      </c>
      <c r="BN470" s="96">
        <f t="shared" si="281"/>
        <v>114170.58823529413</v>
      </c>
      <c r="BO470" s="248">
        <f>(SUM(BB470:BJ470)-BN470)/(BK470-1)</f>
        <v>76633.613445378156</v>
      </c>
      <c r="BP470" s="183">
        <f t="shared" si="282"/>
        <v>86787.171679018298</v>
      </c>
      <c r="BQ470" s="184">
        <f t="shared" si="283"/>
        <v>24837.45962656926</v>
      </c>
      <c r="BR470" s="232">
        <f t="shared" si="284"/>
        <v>0.2786157179925664</v>
      </c>
      <c r="BS470" s="184"/>
      <c r="BT470" s="97"/>
      <c r="BU470" s="171">
        <f t="shared" si="296"/>
        <v>76633.613445378156</v>
      </c>
      <c r="BV470" s="175">
        <f t="shared" si="285"/>
        <v>14560</v>
      </c>
      <c r="BW470" s="176">
        <f t="shared" si="286"/>
        <v>91193.613445378156</v>
      </c>
    </row>
    <row r="471" spans="1:209" ht="84.95" customHeight="1" x14ac:dyDescent="0.3">
      <c r="A471" s="214">
        <v>631</v>
      </c>
      <c r="B471" s="104" t="s">
        <v>1271</v>
      </c>
      <c r="C471" s="217" t="s">
        <v>18</v>
      </c>
      <c r="D471" s="206"/>
      <c r="E471" s="74"/>
      <c r="F471" s="75"/>
      <c r="G471" s="74"/>
      <c r="H471" s="76"/>
      <c r="I471" s="105"/>
      <c r="J471" s="106"/>
      <c r="K471" s="107"/>
      <c r="L471" s="80"/>
      <c r="M471" s="81">
        <f t="shared" si="287"/>
        <v>0</v>
      </c>
      <c r="N471" s="82"/>
      <c r="O471" s="83">
        <f t="shared" si="288"/>
        <v>0</v>
      </c>
      <c r="P471" s="83">
        <f t="shared" si="289"/>
        <v>0</v>
      </c>
      <c r="Q471" s="108"/>
      <c r="R471" s="80"/>
      <c r="S471" s="81">
        <f t="shared" si="290"/>
        <v>0</v>
      </c>
      <c r="T471" s="82"/>
      <c r="U471" s="83">
        <f t="shared" si="291"/>
        <v>0</v>
      </c>
      <c r="V471" s="83">
        <f t="shared" si="292"/>
        <v>0</v>
      </c>
      <c r="W471" s="109"/>
      <c r="X471" s="80"/>
      <c r="Y471" s="81">
        <f t="shared" si="293"/>
        <v>0</v>
      </c>
      <c r="Z471" s="82"/>
      <c r="AA471" s="83">
        <f t="shared" si="294"/>
        <v>0</v>
      </c>
      <c r="AB471" s="83">
        <f t="shared" si="295"/>
        <v>0</v>
      </c>
      <c r="AC471" s="109"/>
      <c r="AD471" s="85" t="e">
        <f t="shared" si="278"/>
        <v>#DIV/0!</v>
      </c>
      <c r="AE471" s="86"/>
      <c r="AF471" s="87"/>
      <c r="AG471" s="88"/>
      <c r="AH471" s="114"/>
      <c r="AI471" s="86"/>
      <c r="AJ471" s="87"/>
      <c r="AK471" s="88"/>
      <c r="AL471" s="114"/>
      <c r="AM471" s="86">
        <v>20924.36974789916</v>
      </c>
      <c r="AN471" s="87">
        <f t="shared" si="299"/>
        <v>3975.6302521008406</v>
      </c>
      <c r="AO471" s="90">
        <f t="shared" si="300"/>
        <v>24900</v>
      </c>
      <c r="AP471" s="91" t="s">
        <v>1272</v>
      </c>
      <c r="AQ471" s="86"/>
      <c r="AR471" s="87"/>
      <c r="AS471" s="90"/>
      <c r="AT471" s="91"/>
      <c r="AU471" s="86"/>
      <c r="AV471" s="87"/>
      <c r="AW471" s="90"/>
      <c r="AX471" s="197"/>
      <c r="AZ471" s="92"/>
      <c r="BB471" s="99"/>
      <c r="BC471" s="93"/>
      <c r="BD471" s="93"/>
      <c r="BE471" s="93"/>
      <c r="BF471" s="93"/>
      <c r="BG471" s="93"/>
      <c r="BH471" s="93">
        <f t="shared" si="301"/>
        <v>20924.36974789916</v>
      </c>
      <c r="BI471" s="93"/>
      <c r="BJ471" s="93"/>
      <c r="BK471" s="94">
        <f t="shared" si="279"/>
        <v>1</v>
      </c>
      <c r="BM471" s="95">
        <f t="shared" si="280"/>
        <v>20924.36974789916</v>
      </c>
      <c r="BN471" s="96">
        <f t="shared" si="281"/>
        <v>20924.36974789916</v>
      </c>
      <c r="BO471" s="248">
        <f>+BM471</f>
        <v>20924.36974789916</v>
      </c>
      <c r="BP471" s="183">
        <f t="shared" si="282"/>
        <v>20924.36974789916</v>
      </c>
      <c r="BQ471" s="184">
        <f t="shared" si="283"/>
        <v>0</v>
      </c>
      <c r="BR471" s="232">
        <f t="shared" si="284"/>
        <v>0</v>
      </c>
      <c r="BS471" s="184"/>
      <c r="BT471" s="97"/>
      <c r="BU471" s="171">
        <f t="shared" si="296"/>
        <v>20924.36974789916</v>
      </c>
      <c r="BV471" s="175">
        <f t="shared" si="285"/>
        <v>3976</v>
      </c>
      <c r="BW471" s="176">
        <f t="shared" si="286"/>
        <v>24900.36974789916</v>
      </c>
    </row>
    <row r="472" spans="1:209" ht="84.95" customHeight="1" x14ac:dyDescent="0.3">
      <c r="A472" s="214">
        <v>632</v>
      </c>
      <c r="B472" s="104" t="s">
        <v>1503</v>
      </c>
      <c r="C472" s="217" t="s">
        <v>18</v>
      </c>
      <c r="D472" s="206"/>
      <c r="E472" s="74"/>
      <c r="F472" s="75"/>
      <c r="G472" s="74"/>
      <c r="H472" s="76"/>
      <c r="I472" s="105"/>
      <c r="J472" s="106"/>
      <c r="K472" s="107"/>
      <c r="L472" s="80"/>
      <c r="M472" s="81">
        <f t="shared" si="287"/>
        <v>0</v>
      </c>
      <c r="N472" s="82"/>
      <c r="O472" s="83">
        <f t="shared" si="288"/>
        <v>0</v>
      </c>
      <c r="P472" s="83">
        <f t="shared" si="289"/>
        <v>0</v>
      </c>
      <c r="Q472" s="108"/>
      <c r="R472" s="80"/>
      <c r="S472" s="81">
        <f t="shared" si="290"/>
        <v>0</v>
      </c>
      <c r="T472" s="82"/>
      <c r="U472" s="83">
        <f t="shared" si="291"/>
        <v>0</v>
      </c>
      <c r="V472" s="83">
        <f t="shared" si="292"/>
        <v>0</v>
      </c>
      <c r="W472" s="109"/>
      <c r="X472" s="80"/>
      <c r="Y472" s="81">
        <f t="shared" si="293"/>
        <v>0</v>
      </c>
      <c r="Z472" s="82"/>
      <c r="AA472" s="83">
        <f t="shared" si="294"/>
        <v>0</v>
      </c>
      <c r="AB472" s="83">
        <f t="shared" si="295"/>
        <v>0</v>
      </c>
      <c r="AC472" s="109"/>
      <c r="AD472" s="85" t="e">
        <f t="shared" si="278"/>
        <v>#DIV/0!</v>
      </c>
      <c r="AE472" s="86"/>
      <c r="AF472" s="87"/>
      <c r="AG472" s="88"/>
      <c r="AH472" s="114"/>
      <c r="AI472" s="113">
        <v>163865.5462184874</v>
      </c>
      <c r="AJ472" s="111">
        <v>31134.453781512595</v>
      </c>
      <c r="AK472" s="115">
        <v>195000</v>
      </c>
      <c r="AL472" s="114" t="s">
        <v>1268</v>
      </c>
      <c r="AM472" s="86">
        <v>304117.64705882355</v>
      </c>
      <c r="AN472" s="87">
        <f t="shared" si="299"/>
        <v>57782.352941176476</v>
      </c>
      <c r="AO472" s="90">
        <f t="shared" si="300"/>
        <v>361900</v>
      </c>
      <c r="AP472" s="91" t="s">
        <v>1273</v>
      </c>
      <c r="AQ472" s="136">
        <v>318487.39495798323</v>
      </c>
      <c r="AR472" s="137">
        <v>60512.605042016774</v>
      </c>
      <c r="AS472" s="138">
        <v>379000</v>
      </c>
      <c r="AT472" s="91" t="s">
        <v>1274</v>
      </c>
      <c r="AU472" s="86"/>
      <c r="AV472" s="87"/>
      <c r="AW472" s="90"/>
      <c r="AX472" s="197"/>
      <c r="AZ472" s="92"/>
      <c r="BB472" s="99"/>
      <c r="BC472" s="93"/>
      <c r="BD472" s="93"/>
      <c r="BE472" s="93"/>
      <c r="BF472" s="93"/>
      <c r="BG472" s="93">
        <f>+AI472</f>
        <v>163865.5462184874</v>
      </c>
      <c r="BH472" s="93">
        <f t="shared" si="301"/>
        <v>304117.64705882355</v>
      </c>
      <c r="BI472" s="93">
        <f>+AQ472</f>
        <v>318487.39495798323</v>
      </c>
      <c r="BJ472" s="93"/>
      <c r="BK472" s="94">
        <f t="shared" si="279"/>
        <v>3</v>
      </c>
      <c r="BM472" s="95">
        <f t="shared" si="280"/>
        <v>262156.86274509807</v>
      </c>
      <c r="BN472" s="96">
        <f t="shared" si="281"/>
        <v>318487.39495798323</v>
      </c>
      <c r="BO472" s="248">
        <f>(SUM(BB472:BJ472)-BN472)/(BK472-1)</f>
        <v>233991.59663865549</v>
      </c>
      <c r="BP472" s="183">
        <f t="shared" si="282"/>
        <v>251308.49736705524</v>
      </c>
      <c r="BQ472" s="184">
        <f t="shared" si="283"/>
        <v>85425.462199932692</v>
      </c>
      <c r="BR472" s="232">
        <f t="shared" si="284"/>
        <v>0.32585628812240591</v>
      </c>
      <c r="BS472" s="184"/>
      <c r="BT472" s="97"/>
      <c r="BU472" s="171">
        <f t="shared" si="296"/>
        <v>233991.59663865549</v>
      </c>
      <c r="BV472" s="175">
        <f t="shared" si="285"/>
        <v>44458</v>
      </c>
      <c r="BW472" s="176">
        <f t="shared" si="286"/>
        <v>278449.59663865552</v>
      </c>
    </row>
    <row r="473" spans="1:209" ht="84.95" customHeight="1" x14ac:dyDescent="0.3">
      <c r="A473" s="214">
        <v>633</v>
      </c>
      <c r="B473" s="104" t="s">
        <v>1275</v>
      </c>
      <c r="C473" s="217" t="s">
        <v>162</v>
      </c>
      <c r="D473" s="206"/>
      <c r="E473" s="74"/>
      <c r="F473" s="75"/>
      <c r="G473" s="74"/>
      <c r="H473" s="76"/>
      <c r="I473" s="105"/>
      <c r="J473" s="106"/>
      <c r="K473" s="107"/>
      <c r="L473" s="80"/>
      <c r="M473" s="81">
        <f t="shared" si="287"/>
        <v>0</v>
      </c>
      <c r="N473" s="82"/>
      <c r="O473" s="83">
        <f t="shared" si="288"/>
        <v>0</v>
      </c>
      <c r="P473" s="83">
        <f t="shared" si="289"/>
        <v>0</v>
      </c>
      <c r="Q473" s="108"/>
      <c r="R473" s="80"/>
      <c r="S473" s="81">
        <f t="shared" si="290"/>
        <v>0</v>
      </c>
      <c r="T473" s="82"/>
      <c r="U473" s="83">
        <f t="shared" si="291"/>
        <v>0</v>
      </c>
      <c r="V473" s="83">
        <f t="shared" si="292"/>
        <v>0</v>
      </c>
      <c r="W473" s="109"/>
      <c r="X473" s="80"/>
      <c r="Y473" s="81">
        <f t="shared" si="293"/>
        <v>0</v>
      </c>
      <c r="Z473" s="82"/>
      <c r="AA473" s="83">
        <f t="shared" si="294"/>
        <v>0</v>
      </c>
      <c r="AB473" s="83">
        <f t="shared" si="295"/>
        <v>0</v>
      </c>
      <c r="AC473" s="109"/>
      <c r="AD473" s="85" t="e">
        <f t="shared" si="278"/>
        <v>#DIV/0!</v>
      </c>
      <c r="AE473" s="86"/>
      <c r="AF473" s="87"/>
      <c r="AG473" s="88"/>
      <c r="AH473" s="114"/>
      <c r="AI473" s="86"/>
      <c r="AJ473" s="87"/>
      <c r="AK473" s="88"/>
      <c r="AL473" s="114"/>
      <c r="AM473" s="86">
        <v>21764.705882352941</v>
      </c>
      <c r="AN473" s="87">
        <f t="shared" si="299"/>
        <v>4135.2941176470586</v>
      </c>
      <c r="AO473" s="90">
        <f t="shared" si="300"/>
        <v>25900</v>
      </c>
      <c r="AP473" s="91" t="s">
        <v>1276</v>
      </c>
      <c r="AQ473" s="86"/>
      <c r="AR473" s="87"/>
      <c r="AS473" s="90"/>
      <c r="AT473" s="91"/>
      <c r="AU473" s="86"/>
      <c r="AV473" s="87"/>
      <c r="AW473" s="90"/>
      <c r="AX473" s="197"/>
      <c r="AZ473" s="92"/>
      <c r="BB473" s="99"/>
      <c r="BC473" s="93"/>
      <c r="BD473" s="93"/>
      <c r="BE473" s="93"/>
      <c r="BF473" s="93"/>
      <c r="BG473" s="93"/>
      <c r="BH473" s="93">
        <f t="shared" si="301"/>
        <v>21764.705882352941</v>
      </c>
      <c r="BI473" s="93"/>
      <c r="BJ473" s="93"/>
      <c r="BK473" s="94">
        <f t="shared" si="279"/>
        <v>1</v>
      </c>
      <c r="BM473" s="95">
        <f t="shared" si="280"/>
        <v>21764.705882352941</v>
      </c>
      <c r="BN473" s="96">
        <f t="shared" si="281"/>
        <v>21764.705882352941</v>
      </c>
      <c r="BO473" s="248">
        <f>+BM473</f>
        <v>21764.705882352941</v>
      </c>
      <c r="BP473" s="183">
        <f t="shared" si="282"/>
        <v>21764.705882352941</v>
      </c>
      <c r="BQ473" s="184">
        <f t="shared" si="283"/>
        <v>0</v>
      </c>
      <c r="BR473" s="232">
        <f t="shared" si="284"/>
        <v>0</v>
      </c>
      <c r="BS473" s="184"/>
      <c r="BT473" s="97"/>
      <c r="BU473" s="171">
        <f t="shared" si="296"/>
        <v>21764.705882352941</v>
      </c>
      <c r="BV473" s="175">
        <f t="shared" si="285"/>
        <v>4135</v>
      </c>
      <c r="BW473" s="176">
        <f t="shared" si="286"/>
        <v>25899.705882352941</v>
      </c>
    </row>
    <row r="474" spans="1:209" ht="84.95" customHeight="1" x14ac:dyDescent="0.3">
      <c r="A474" s="214">
        <v>634</v>
      </c>
      <c r="B474" s="104" t="s">
        <v>1277</v>
      </c>
      <c r="C474" s="217" t="s">
        <v>18</v>
      </c>
      <c r="D474" s="206"/>
      <c r="E474" s="74"/>
      <c r="F474" s="75"/>
      <c r="G474" s="74"/>
      <c r="H474" s="76"/>
      <c r="I474" s="105"/>
      <c r="J474" s="106"/>
      <c r="K474" s="107"/>
      <c r="L474" s="80"/>
      <c r="M474" s="81">
        <f t="shared" si="287"/>
        <v>0</v>
      </c>
      <c r="N474" s="82"/>
      <c r="O474" s="83">
        <f t="shared" si="288"/>
        <v>0</v>
      </c>
      <c r="P474" s="83">
        <f t="shared" si="289"/>
        <v>0</v>
      </c>
      <c r="Q474" s="108"/>
      <c r="R474" s="80"/>
      <c r="S474" s="81">
        <f t="shared" si="290"/>
        <v>0</v>
      </c>
      <c r="T474" s="82"/>
      <c r="U474" s="83">
        <f t="shared" si="291"/>
        <v>0</v>
      </c>
      <c r="V474" s="83">
        <f t="shared" si="292"/>
        <v>0</v>
      </c>
      <c r="W474" s="109"/>
      <c r="X474" s="80"/>
      <c r="Y474" s="81">
        <f t="shared" si="293"/>
        <v>0</v>
      </c>
      <c r="Z474" s="82"/>
      <c r="AA474" s="83">
        <f t="shared" si="294"/>
        <v>0</v>
      </c>
      <c r="AB474" s="83">
        <f t="shared" si="295"/>
        <v>0</v>
      </c>
      <c r="AC474" s="109"/>
      <c r="AD474" s="85" t="e">
        <f t="shared" si="278"/>
        <v>#DIV/0!</v>
      </c>
      <c r="AE474" s="86"/>
      <c r="AF474" s="87"/>
      <c r="AG474" s="88"/>
      <c r="AH474" s="114"/>
      <c r="AI474" s="86"/>
      <c r="AJ474" s="87"/>
      <c r="AK474" s="88"/>
      <c r="AL474" s="114"/>
      <c r="AM474" s="86">
        <v>35210.08403361345</v>
      </c>
      <c r="AN474" s="87">
        <f t="shared" si="299"/>
        <v>6689.9159663865557</v>
      </c>
      <c r="AO474" s="90">
        <f t="shared" si="300"/>
        <v>41900.000000000007</v>
      </c>
      <c r="AP474" s="91" t="s">
        <v>1278</v>
      </c>
      <c r="AQ474" s="136">
        <v>33455.74768368886</v>
      </c>
      <c r="AR474" s="137">
        <v>6356.5920599008823</v>
      </c>
      <c r="AS474" s="138">
        <v>39812.339743589742</v>
      </c>
      <c r="AT474" s="91" t="s">
        <v>1279</v>
      </c>
      <c r="AU474" s="86"/>
      <c r="AV474" s="87"/>
      <c r="AW474" s="90"/>
      <c r="AX474" s="197"/>
      <c r="AZ474" s="92"/>
      <c r="BB474" s="99"/>
      <c r="BC474" s="93"/>
      <c r="BD474" s="93"/>
      <c r="BE474" s="93"/>
      <c r="BF474" s="93"/>
      <c r="BG474" s="93"/>
      <c r="BH474" s="93">
        <f t="shared" si="301"/>
        <v>35210.08403361345</v>
      </c>
      <c r="BI474" s="93">
        <f t="shared" ref="BI474:BI496" si="302">+AQ474</f>
        <v>33455.74768368886</v>
      </c>
      <c r="BJ474" s="93"/>
      <c r="BK474" s="94">
        <f t="shared" si="279"/>
        <v>2</v>
      </c>
      <c r="BM474" s="95">
        <f t="shared" si="280"/>
        <v>34332.915858651155</v>
      </c>
      <c r="BN474" s="96">
        <f t="shared" si="281"/>
        <v>35210.08403361345</v>
      </c>
      <c r="BO474" s="248">
        <f t="shared" ref="BO474:BO496" si="303">(SUM(BB474:BJ474)-BN474)/(BK474-1)</f>
        <v>33455.74768368886</v>
      </c>
      <c r="BP474" s="183">
        <f t="shared" si="282"/>
        <v>34321.708689254578</v>
      </c>
      <c r="BQ474" s="184">
        <f t="shared" si="283"/>
        <v>1240.5031295137333</v>
      </c>
      <c r="BR474" s="232">
        <f t="shared" si="284"/>
        <v>3.6131598452659626E-2</v>
      </c>
      <c r="BS474" s="184"/>
      <c r="BT474" s="97"/>
      <c r="BU474" s="171">
        <f t="shared" si="296"/>
        <v>33455.74768368886</v>
      </c>
      <c r="BV474" s="175">
        <f t="shared" si="285"/>
        <v>6357</v>
      </c>
      <c r="BW474" s="176">
        <f t="shared" si="286"/>
        <v>39812.74768368886</v>
      </c>
    </row>
    <row r="475" spans="1:209" ht="84.95" customHeight="1" x14ac:dyDescent="0.3">
      <c r="A475" s="214">
        <v>635</v>
      </c>
      <c r="B475" s="104" t="s">
        <v>1280</v>
      </c>
      <c r="C475" s="217" t="s">
        <v>18</v>
      </c>
      <c r="D475" s="206"/>
      <c r="E475" s="74"/>
      <c r="F475" s="75"/>
      <c r="G475" s="74"/>
      <c r="H475" s="76"/>
      <c r="I475" s="105"/>
      <c r="J475" s="106"/>
      <c r="K475" s="107"/>
      <c r="L475" s="80"/>
      <c r="M475" s="81">
        <f t="shared" si="287"/>
        <v>0</v>
      </c>
      <c r="N475" s="82"/>
      <c r="O475" s="83">
        <f t="shared" si="288"/>
        <v>0</v>
      </c>
      <c r="P475" s="83">
        <f t="shared" si="289"/>
        <v>0</v>
      </c>
      <c r="Q475" s="108"/>
      <c r="R475" s="80"/>
      <c r="S475" s="81">
        <f t="shared" si="290"/>
        <v>0</v>
      </c>
      <c r="T475" s="82"/>
      <c r="U475" s="83">
        <f t="shared" si="291"/>
        <v>0</v>
      </c>
      <c r="V475" s="83">
        <f t="shared" si="292"/>
        <v>0</v>
      </c>
      <c r="W475" s="109"/>
      <c r="X475" s="80"/>
      <c r="Y475" s="81">
        <f t="shared" si="293"/>
        <v>0</v>
      </c>
      <c r="Z475" s="82"/>
      <c r="AA475" s="83">
        <f t="shared" si="294"/>
        <v>0</v>
      </c>
      <c r="AB475" s="83">
        <f t="shared" si="295"/>
        <v>0</v>
      </c>
      <c r="AC475" s="109"/>
      <c r="AD475" s="85" t="e">
        <f t="shared" si="278"/>
        <v>#DIV/0!</v>
      </c>
      <c r="AE475" s="86"/>
      <c r="AF475" s="87"/>
      <c r="AG475" s="88"/>
      <c r="AH475" s="114"/>
      <c r="AI475" s="113">
        <v>9604.2016806722695</v>
      </c>
      <c r="AJ475" s="111">
        <v>1824.7983193277305</v>
      </c>
      <c r="AK475" s="115">
        <v>11429</v>
      </c>
      <c r="AL475" s="114" t="s">
        <v>1268</v>
      </c>
      <c r="AM475" s="86">
        <v>9285.7142857142862</v>
      </c>
      <c r="AN475" s="87">
        <f t="shared" si="299"/>
        <v>1764.2857142857144</v>
      </c>
      <c r="AO475" s="90">
        <f t="shared" si="300"/>
        <v>11050</v>
      </c>
      <c r="AP475" s="91" t="s">
        <v>1281</v>
      </c>
      <c r="AQ475" s="136">
        <v>9991.5966386554628</v>
      </c>
      <c r="AR475" s="137">
        <v>1898.4033613445372</v>
      </c>
      <c r="AS475" s="138">
        <v>11890</v>
      </c>
      <c r="AT475" s="91" t="s">
        <v>1282</v>
      </c>
      <c r="AU475" s="86"/>
      <c r="AV475" s="87"/>
      <c r="AW475" s="90"/>
      <c r="AX475" s="197"/>
      <c r="AZ475" s="92"/>
      <c r="BB475" s="99"/>
      <c r="BC475" s="93"/>
      <c r="BD475" s="93"/>
      <c r="BE475" s="93"/>
      <c r="BF475" s="93"/>
      <c r="BG475" s="93">
        <f>+AI475</f>
        <v>9604.2016806722695</v>
      </c>
      <c r="BH475" s="93">
        <f t="shared" si="301"/>
        <v>9285.7142857142862</v>
      </c>
      <c r="BI475" s="93">
        <f t="shared" si="302"/>
        <v>9991.5966386554628</v>
      </c>
      <c r="BJ475" s="93"/>
      <c r="BK475" s="94">
        <f t="shared" si="279"/>
        <v>3</v>
      </c>
      <c r="BM475" s="95">
        <f t="shared" si="280"/>
        <v>9627.1708683473407</v>
      </c>
      <c r="BN475" s="96">
        <f t="shared" si="281"/>
        <v>9991.5966386554628</v>
      </c>
      <c r="BO475" s="248">
        <f t="shared" si="303"/>
        <v>9444.9579831932788</v>
      </c>
      <c r="BP475" s="183">
        <f t="shared" si="282"/>
        <v>9622.8524583722792</v>
      </c>
      <c r="BQ475" s="184">
        <f t="shared" si="283"/>
        <v>353.50128958079119</v>
      </c>
      <c r="BR475" s="232">
        <f t="shared" si="284"/>
        <v>3.6719124903355473E-2</v>
      </c>
      <c r="BS475" s="184"/>
      <c r="BT475" s="97"/>
      <c r="BU475" s="171">
        <f t="shared" si="296"/>
        <v>9444.9579831932788</v>
      </c>
      <c r="BV475" s="175">
        <f t="shared" si="285"/>
        <v>1795</v>
      </c>
      <c r="BW475" s="176">
        <f t="shared" si="286"/>
        <v>11239.957983193279</v>
      </c>
    </row>
    <row r="476" spans="1:209" ht="84.95" customHeight="1" x14ac:dyDescent="0.3">
      <c r="A476" s="214">
        <v>637</v>
      </c>
      <c r="B476" s="104" t="s">
        <v>1286</v>
      </c>
      <c r="C476" s="217" t="s">
        <v>18</v>
      </c>
      <c r="D476" s="206"/>
      <c r="E476" s="74"/>
      <c r="F476" s="75"/>
      <c r="G476" s="74"/>
      <c r="H476" s="76"/>
      <c r="I476" s="105"/>
      <c r="J476" s="106"/>
      <c r="K476" s="107"/>
      <c r="L476" s="80"/>
      <c r="M476" s="81">
        <f t="shared" si="287"/>
        <v>0</v>
      </c>
      <c r="N476" s="82"/>
      <c r="O476" s="83">
        <f t="shared" si="288"/>
        <v>0</v>
      </c>
      <c r="P476" s="83">
        <f t="shared" si="289"/>
        <v>0</v>
      </c>
      <c r="Q476" s="108"/>
      <c r="R476" s="80"/>
      <c r="S476" s="81">
        <f t="shared" si="290"/>
        <v>0</v>
      </c>
      <c r="T476" s="82"/>
      <c r="U476" s="83">
        <f t="shared" si="291"/>
        <v>0</v>
      </c>
      <c r="V476" s="83">
        <f t="shared" si="292"/>
        <v>0</v>
      </c>
      <c r="W476" s="109"/>
      <c r="X476" s="80"/>
      <c r="Y476" s="81">
        <f t="shared" si="293"/>
        <v>0</v>
      </c>
      <c r="Z476" s="82"/>
      <c r="AA476" s="83">
        <f t="shared" si="294"/>
        <v>0</v>
      </c>
      <c r="AB476" s="83">
        <f t="shared" si="295"/>
        <v>0</v>
      </c>
      <c r="AC476" s="109"/>
      <c r="AD476" s="85" t="e">
        <f t="shared" si="278"/>
        <v>#DIV/0!</v>
      </c>
      <c r="AE476" s="86"/>
      <c r="AF476" s="87"/>
      <c r="AG476" s="88"/>
      <c r="AH476" s="114"/>
      <c r="AI476" s="86"/>
      <c r="AJ476" s="87"/>
      <c r="AK476" s="88"/>
      <c r="AL476" s="114"/>
      <c r="AM476" s="86">
        <v>19075.63025210084</v>
      </c>
      <c r="AN476" s="87">
        <f t="shared" si="299"/>
        <v>3624.3697478991598</v>
      </c>
      <c r="AO476" s="90">
        <f t="shared" si="300"/>
        <v>22700</v>
      </c>
      <c r="AP476" s="91" t="s">
        <v>1287</v>
      </c>
      <c r="AQ476" s="136">
        <v>19151.26050420168</v>
      </c>
      <c r="AR476" s="137">
        <v>3638.7394957983197</v>
      </c>
      <c r="AS476" s="138">
        <v>22790</v>
      </c>
      <c r="AT476" s="91" t="s">
        <v>1288</v>
      </c>
      <c r="AU476" s="86"/>
      <c r="AV476" s="87"/>
      <c r="AW476" s="90"/>
      <c r="AX476" s="197"/>
      <c r="AZ476" s="92"/>
      <c r="BB476" s="99"/>
      <c r="BC476" s="93"/>
      <c r="BD476" s="93"/>
      <c r="BE476" s="93"/>
      <c r="BF476" s="93"/>
      <c r="BG476" s="93"/>
      <c r="BH476" s="93">
        <f t="shared" si="301"/>
        <v>19075.63025210084</v>
      </c>
      <c r="BI476" s="93">
        <f t="shared" si="302"/>
        <v>19151.26050420168</v>
      </c>
      <c r="BJ476" s="93"/>
      <c r="BK476" s="94">
        <f t="shared" si="279"/>
        <v>2</v>
      </c>
      <c r="BM476" s="95">
        <f t="shared" si="280"/>
        <v>19113.44537815126</v>
      </c>
      <c r="BN476" s="96">
        <f t="shared" si="281"/>
        <v>19151.26050420168</v>
      </c>
      <c r="BO476" s="248">
        <f t="shared" si="303"/>
        <v>19075.63025210084</v>
      </c>
      <c r="BP476" s="183">
        <f t="shared" si="282"/>
        <v>19113.407970317945</v>
      </c>
      <c r="BQ476" s="184">
        <f t="shared" si="283"/>
        <v>53.478664123352203</v>
      </c>
      <c r="BR476" s="232">
        <f t="shared" si="284"/>
        <v>2.7979604443521267E-3</v>
      </c>
      <c r="BS476" s="184"/>
      <c r="BT476" s="97"/>
      <c r="BU476" s="171">
        <f t="shared" si="296"/>
        <v>19075.63025210084</v>
      </c>
      <c r="BV476" s="175">
        <f t="shared" si="285"/>
        <v>3624</v>
      </c>
      <c r="BW476" s="176">
        <f t="shared" si="286"/>
        <v>22699.63025210084</v>
      </c>
    </row>
    <row r="477" spans="1:209" ht="84.95" customHeight="1" x14ac:dyDescent="0.3">
      <c r="A477" s="214">
        <v>638</v>
      </c>
      <c r="B477" s="104" t="s">
        <v>1289</v>
      </c>
      <c r="C477" s="217" t="s">
        <v>18</v>
      </c>
      <c r="D477" s="206"/>
      <c r="E477" s="74"/>
      <c r="F477" s="75"/>
      <c r="G477" s="74"/>
      <c r="H477" s="76"/>
      <c r="I477" s="105"/>
      <c r="J477" s="106"/>
      <c r="K477" s="107"/>
      <c r="L477" s="80"/>
      <c r="M477" s="81">
        <f t="shared" si="287"/>
        <v>0</v>
      </c>
      <c r="N477" s="82"/>
      <c r="O477" s="83">
        <f t="shared" si="288"/>
        <v>0</v>
      </c>
      <c r="P477" s="83">
        <f t="shared" si="289"/>
        <v>0</v>
      </c>
      <c r="Q477" s="108"/>
      <c r="R477" s="80"/>
      <c r="S477" s="81">
        <f t="shared" si="290"/>
        <v>0</v>
      </c>
      <c r="T477" s="82"/>
      <c r="U477" s="83">
        <f t="shared" si="291"/>
        <v>0</v>
      </c>
      <c r="V477" s="83">
        <f t="shared" si="292"/>
        <v>0</v>
      </c>
      <c r="W477" s="109"/>
      <c r="X477" s="80"/>
      <c r="Y477" s="81">
        <f t="shared" si="293"/>
        <v>0</v>
      </c>
      <c r="Z477" s="82"/>
      <c r="AA477" s="83">
        <f t="shared" si="294"/>
        <v>0</v>
      </c>
      <c r="AB477" s="83">
        <f t="shared" si="295"/>
        <v>0</v>
      </c>
      <c r="AC477" s="109"/>
      <c r="AD477" s="85" t="e">
        <f t="shared" si="278"/>
        <v>#DIV/0!</v>
      </c>
      <c r="AE477" s="86"/>
      <c r="AF477" s="87"/>
      <c r="AG477" s="88"/>
      <c r="AH477" s="114"/>
      <c r="AI477" s="86"/>
      <c r="AJ477" s="87"/>
      <c r="AK477" s="88"/>
      <c r="AL477" s="114"/>
      <c r="AM477" s="86">
        <v>3445.3781512605042</v>
      </c>
      <c r="AN477" s="87">
        <f t="shared" si="299"/>
        <v>654.62184873949582</v>
      </c>
      <c r="AO477" s="90">
        <f t="shared" si="300"/>
        <v>4100</v>
      </c>
      <c r="AP477" s="91" t="s">
        <v>1290</v>
      </c>
      <c r="AQ477" s="136">
        <v>3100.840336134454</v>
      </c>
      <c r="AR477" s="137">
        <v>589.15966386554601</v>
      </c>
      <c r="AS477" s="138">
        <v>3690</v>
      </c>
      <c r="AT477" s="91" t="s">
        <v>1291</v>
      </c>
      <c r="AU477" s="86"/>
      <c r="AV477" s="87"/>
      <c r="AW477" s="90"/>
      <c r="AX477" s="197"/>
      <c r="AZ477" s="92"/>
      <c r="BB477" s="99"/>
      <c r="BC477" s="93"/>
      <c r="BD477" s="93"/>
      <c r="BE477" s="93"/>
      <c r="BF477" s="93"/>
      <c r="BG477" s="93"/>
      <c r="BH477" s="93">
        <f t="shared" si="301"/>
        <v>3445.3781512605042</v>
      </c>
      <c r="BI477" s="93">
        <f t="shared" si="302"/>
        <v>3100.840336134454</v>
      </c>
      <c r="BJ477" s="93"/>
      <c r="BK477" s="94">
        <f t="shared" si="279"/>
        <v>2</v>
      </c>
      <c r="BM477" s="95">
        <f t="shared" si="280"/>
        <v>3273.1092436974791</v>
      </c>
      <c r="BN477" s="96">
        <f t="shared" si="281"/>
        <v>3445.3781512605042</v>
      </c>
      <c r="BO477" s="248">
        <f t="shared" si="303"/>
        <v>3100.840336134454</v>
      </c>
      <c r="BP477" s="183">
        <f t="shared" si="282"/>
        <v>3268.572707568997</v>
      </c>
      <c r="BQ477" s="184">
        <f t="shared" si="283"/>
        <v>243.62502545082714</v>
      </c>
      <c r="BR477" s="232">
        <f t="shared" si="284"/>
        <v>7.4432292756478641E-2</v>
      </c>
      <c r="BS477" s="184"/>
      <c r="BT477" s="97"/>
      <c r="BU477" s="171">
        <f t="shared" si="296"/>
        <v>3100.840336134454</v>
      </c>
      <c r="BV477" s="175">
        <f t="shared" si="285"/>
        <v>589</v>
      </c>
      <c r="BW477" s="176">
        <f t="shared" si="286"/>
        <v>3689.840336134454</v>
      </c>
    </row>
    <row r="478" spans="1:209" ht="84.95" customHeight="1" x14ac:dyDescent="0.3">
      <c r="A478" s="214">
        <v>639</v>
      </c>
      <c r="B478" s="104" t="s">
        <v>1292</v>
      </c>
      <c r="C478" s="217" t="s">
        <v>18</v>
      </c>
      <c r="D478" s="206"/>
      <c r="E478" s="74"/>
      <c r="F478" s="75"/>
      <c r="G478" s="74"/>
      <c r="H478" s="76"/>
      <c r="I478" s="105"/>
      <c r="J478" s="106"/>
      <c r="K478" s="107"/>
      <c r="L478" s="80"/>
      <c r="M478" s="81">
        <f t="shared" si="287"/>
        <v>0</v>
      </c>
      <c r="N478" s="82"/>
      <c r="O478" s="83">
        <f t="shared" si="288"/>
        <v>0</v>
      </c>
      <c r="P478" s="83">
        <f t="shared" si="289"/>
        <v>0</v>
      </c>
      <c r="Q478" s="108"/>
      <c r="R478" s="80"/>
      <c r="S478" s="81">
        <f t="shared" si="290"/>
        <v>0</v>
      </c>
      <c r="T478" s="82"/>
      <c r="U478" s="83">
        <f t="shared" si="291"/>
        <v>0</v>
      </c>
      <c r="V478" s="83">
        <f t="shared" si="292"/>
        <v>0</v>
      </c>
      <c r="W478" s="109"/>
      <c r="X478" s="80"/>
      <c r="Y478" s="81">
        <f t="shared" si="293"/>
        <v>0</v>
      </c>
      <c r="Z478" s="82"/>
      <c r="AA478" s="83">
        <f t="shared" si="294"/>
        <v>0</v>
      </c>
      <c r="AB478" s="83">
        <f t="shared" si="295"/>
        <v>0</v>
      </c>
      <c r="AC478" s="109"/>
      <c r="AD478" s="85" t="e">
        <f t="shared" si="278"/>
        <v>#DIV/0!</v>
      </c>
      <c r="AE478" s="86"/>
      <c r="AF478" s="87"/>
      <c r="AG478" s="88"/>
      <c r="AH478" s="114"/>
      <c r="AI478" s="86"/>
      <c r="AJ478" s="87"/>
      <c r="AK478" s="88"/>
      <c r="AL478" s="114"/>
      <c r="AM478" s="86">
        <v>5840.3361344537816</v>
      </c>
      <c r="AN478" s="87">
        <f t="shared" si="299"/>
        <v>1109.6638655462184</v>
      </c>
      <c r="AO478" s="90">
        <f t="shared" si="300"/>
        <v>6950</v>
      </c>
      <c r="AP478" s="91" t="s">
        <v>1293</v>
      </c>
      <c r="AQ478" s="136">
        <v>5840.3361344537816</v>
      </c>
      <c r="AR478" s="137">
        <v>1109.6638655462184</v>
      </c>
      <c r="AS478" s="138">
        <v>6950</v>
      </c>
      <c r="AT478" s="91" t="s">
        <v>1294</v>
      </c>
      <c r="AU478" s="86"/>
      <c r="AV478" s="87"/>
      <c r="AW478" s="90"/>
      <c r="AX478" s="197"/>
      <c r="AZ478" s="92"/>
      <c r="BB478" s="99"/>
      <c r="BC478" s="93"/>
      <c r="BD478" s="93"/>
      <c r="BE478" s="93"/>
      <c r="BF478" s="93"/>
      <c r="BG478" s="93"/>
      <c r="BH478" s="93">
        <f t="shared" si="301"/>
        <v>5840.3361344537816</v>
      </c>
      <c r="BI478" s="93">
        <f t="shared" si="302"/>
        <v>5840.3361344537816</v>
      </c>
      <c r="BJ478" s="93"/>
      <c r="BK478" s="94">
        <f t="shared" si="279"/>
        <v>2</v>
      </c>
      <c r="BM478" s="95">
        <f t="shared" si="280"/>
        <v>5840.3361344537816</v>
      </c>
      <c r="BN478" s="96">
        <f t="shared" si="281"/>
        <v>5840.3361344537816</v>
      </c>
      <c r="BO478" s="248">
        <f t="shared" si="303"/>
        <v>5840.3361344537816</v>
      </c>
      <c r="BP478" s="183">
        <f t="shared" si="282"/>
        <v>5840.3361344537816</v>
      </c>
      <c r="BQ478" s="184">
        <f t="shared" si="283"/>
        <v>0</v>
      </c>
      <c r="BR478" s="232">
        <f t="shared" si="284"/>
        <v>0</v>
      </c>
      <c r="BS478" s="184"/>
      <c r="BT478" s="97"/>
      <c r="BU478" s="171">
        <f t="shared" si="296"/>
        <v>5840.3361344537816</v>
      </c>
      <c r="BV478" s="175">
        <f t="shared" si="285"/>
        <v>1110</v>
      </c>
      <c r="BW478" s="176">
        <f t="shared" si="286"/>
        <v>6950.3361344537816</v>
      </c>
    </row>
    <row r="479" spans="1:209" ht="84.95" customHeight="1" x14ac:dyDescent="0.3">
      <c r="A479" s="214">
        <v>640</v>
      </c>
      <c r="B479" s="104" t="s">
        <v>1295</v>
      </c>
      <c r="C479" s="217" t="s">
        <v>18</v>
      </c>
      <c r="D479" s="206"/>
      <c r="E479" s="74"/>
      <c r="F479" s="75"/>
      <c r="G479" s="74"/>
      <c r="H479" s="76"/>
      <c r="I479" s="105"/>
      <c r="J479" s="106"/>
      <c r="K479" s="107"/>
      <c r="L479" s="80"/>
      <c r="M479" s="81">
        <f t="shared" si="287"/>
        <v>0</v>
      </c>
      <c r="N479" s="82"/>
      <c r="O479" s="83">
        <f t="shared" si="288"/>
        <v>0</v>
      </c>
      <c r="P479" s="83">
        <f t="shared" si="289"/>
        <v>0</v>
      </c>
      <c r="Q479" s="108"/>
      <c r="R479" s="80"/>
      <c r="S479" s="81">
        <f t="shared" si="290"/>
        <v>0</v>
      </c>
      <c r="T479" s="82"/>
      <c r="U479" s="83">
        <f t="shared" si="291"/>
        <v>0</v>
      </c>
      <c r="V479" s="83">
        <f t="shared" si="292"/>
        <v>0</v>
      </c>
      <c r="W479" s="109"/>
      <c r="X479" s="80"/>
      <c r="Y479" s="81">
        <f t="shared" si="293"/>
        <v>0</v>
      </c>
      <c r="Z479" s="82"/>
      <c r="AA479" s="83">
        <f t="shared" si="294"/>
        <v>0</v>
      </c>
      <c r="AB479" s="83">
        <f t="shared" si="295"/>
        <v>0</v>
      </c>
      <c r="AC479" s="109"/>
      <c r="AD479" s="85" t="e">
        <f t="shared" si="278"/>
        <v>#DIV/0!</v>
      </c>
      <c r="AE479" s="86"/>
      <c r="AF479" s="87"/>
      <c r="AG479" s="88"/>
      <c r="AH479" s="114"/>
      <c r="AI479" s="86"/>
      <c r="AJ479" s="87"/>
      <c r="AK479" s="88"/>
      <c r="AL479" s="114"/>
      <c r="AM479" s="86">
        <v>9327.7310924369758</v>
      </c>
      <c r="AN479" s="87">
        <f t="shared" si="299"/>
        <v>1772.2689075630253</v>
      </c>
      <c r="AO479" s="90">
        <f t="shared" si="300"/>
        <v>11100.000000000002</v>
      </c>
      <c r="AP479" s="91" t="s">
        <v>1296</v>
      </c>
      <c r="AQ479" s="136">
        <v>9403.361344537816</v>
      </c>
      <c r="AR479" s="137">
        <v>1786.638655462184</v>
      </c>
      <c r="AS479" s="138">
        <v>11190</v>
      </c>
      <c r="AT479" s="91" t="s">
        <v>1297</v>
      </c>
      <c r="AU479" s="86"/>
      <c r="AV479" s="87"/>
      <c r="AW479" s="90"/>
      <c r="AX479" s="197"/>
      <c r="AZ479" s="92"/>
      <c r="BB479" s="99"/>
      <c r="BC479" s="93"/>
      <c r="BD479" s="93"/>
      <c r="BE479" s="93"/>
      <c r="BF479" s="93"/>
      <c r="BG479" s="93"/>
      <c r="BH479" s="93">
        <f t="shared" si="301"/>
        <v>9327.7310924369758</v>
      </c>
      <c r="BI479" s="93">
        <f t="shared" si="302"/>
        <v>9403.361344537816</v>
      </c>
      <c r="BJ479" s="93"/>
      <c r="BK479" s="94">
        <f t="shared" si="279"/>
        <v>2</v>
      </c>
      <c r="BM479" s="95">
        <f t="shared" si="280"/>
        <v>9365.5462184873959</v>
      </c>
      <c r="BN479" s="96">
        <f t="shared" si="281"/>
        <v>9403.361344537816</v>
      </c>
      <c r="BO479" s="248">
        <f t="shared" si="303"/>
        <v>9327.7310924369758</v>
      </c>
      <c r="BP479" s="183">
        <f t="shared" si="282"/>
        <v>9365.4698753914836</v>
      </c>
      <c r="BQ479" s="184">
        <f t="shared" si="283"/>
        <v>53.478664123352203</v>
      </c>
      <c r="BR479" s="232">
        <f t="shared" si="284"/>
        <v>5.7101489732426305E-3</v>
      </c>
      <c r="BS479" s="184"/>
      <c r="BT479" s="97"/>
      <c r="BU479" s="171">
        <f t="shared" si="296"/>
        <v>9327.7310924369758</v>
      </c>
      <c r="BV479" s="175">
        <f t="shared" si="285"/>
        <v>1772</v>
      </c>
      <c r="BW479" s="176">
        <f t="shared" si="286"/>
        <v>11099.731092436976</v>
      </c>
    </row>
    <row r="480" spans="1:209" ht="84.95" customHeight="1" x14ac:dyDescent="0.3">
      <c r="A480" s="214">
        <v>641</v>
      </c>
      <c r="B480" s="104" t="s">
        <v>1298</v>
      </c>
      <c r="C480" s="217" t="s">
        <v>18</v>
      </c>
      <c r="D480" s="206"/>
      <c r="E480" s="74"/>
      <c r="F480" s="75"/>
      <c r="G480" s="74"/>
      <c r="H480" s="76"/>
      <c r="I480" s="118"/>
      <c r="J480" s="106"/>
      <c r="K480" s="107"/>
      <c r="L480" s="80"/>
      <c r="M480" s="81">
        <f t="shared" si="287"/>
        <v>0</v>
      </c>
      <c r="N480" s="82"/>
      <c r="O480" s="83">
        <f t="shared" si="288"/>
        <v>0</v>
      </c>
      <c r="P480" s="83">
        <f t="shared" si="289"/>
        <v>0</v>
      </c>
      <c r="Q480" s="108"/>
      <c r="R480" s="80"/>
      <c r="S480" s="81">
        <f t="shared" si="290"/>
        <v>0</v>
      </c>
      <c r="T480" s="82"/>
      <c r="U480" s="83">
        <f t="shared" si="291"/>
        <v>0</v>
      </c>
      <c r="V480" s="83">
        <f t="shared" si="292"/>
        <v>0</v>
      </c>
      <c r="W480" s="109"/>
      <c r="X480" s="80"/>
      <c r="Y480" s="81">
        <f t="shared" si="293"/>
        <v>0</v>
      </c>
      <c r="Z480" s="82"/>
      <c r="AA480" s="83">
        <f t="shared" si="294"/>
        <v>0</v>
      </c>
      <c r="AB480" s="83">
        <f t="shared" si="295"/>
        <v>0</v>
      </c>
      <c r="AC480" s="109"/>
      <c r="AD480" s="85" t="e">
        <f t="shared" si="278"/>
        <v>#DIV/0!</v>
      </c>
      <c r="AE480" s="86"/>
      <c r="AF480" s="87"/>
      <c r="AG480" s="88"/>
      <c r="AH480" s="114"/>
      <c r="AI480" s="86"/>
      <c r="AJ480" s="87"/>
      <c r="AK480" s="88"/>
      <c r="AL480" s="114"/>
      <c r="AM480" s="86">
        <v>4957.9831932773113</v>
      </c>
      <c r="AN480" s="87">
        <f t="shared" si="299"/>
        <v>942.01680672268913</v>
      </c>
      <c r="AO480" s="90">
        <f t="shared" si="300"/>
        <v>5900</v>
      </c>
      <c r="AP480" s="91" t="s">
        <v>1299</v>
      </c>
      <c r="AQ480" s="136">
        <v>5033.6134453781515</v>
      </c>
      <c r="AR480" s="137">
        <v>956.38655462184852</v>
      </c>
      <c r="AS480" s="138">
        <v>5990</v>
      </c>
      <c r="AT480" s="91" t="s">
        <v>1300</v>
      </c>
      <c r="AU480" s="86"/>
      <c r="AV480" s="87"/>
      <c r="AW480" s="90"/>
      <c r="AX480" s="197"/>
      <c r="AZ480" s="92"/>
      <c r="BB480" s="99"/>
      <c r="BC480" s="93"/>
      <c r="BD480" s="93"/>
      <c r="BE480" s="93"/>
      <c r="BF480" s="93"/>
      <c r="BG480" s="93"/>
      <c r="BH480" s="93">
        <f t="shared" si="301"/>
        <v>4957.9831932773113</v>
      </c>
      <c r="BI480" s="93">
        <f t="shared" si="302"/>
        <v>5033.6134453781515</v>
      </c>
      <c r="BJ480" s="93"/>
      <c r="BK480" s="94">
        <f t="shared" si="279"/>
        <v>2</v>
      </c>
      <c r="BM480" s="95">
        <f t="shared" si="280"/>
        <v>4995.7983193277314</v>
      </c>
      <c r="BN480" s="96">
        <f t="shared" si="281"/>
        <v>5033.6134453781515</v>
      </c>
      <c r="BO480" s="248">
        <f t="shared" si="303"/>
        <v>4957.9831932773113</v>
      </c>
      <c r="BP480" s="183">
        <f t="shared" si="282"/>
        <v>4995.6551986340673</v>
      </c>
      <c r="BQ480" s="184">
        <f t="shared" si="283"/>
        <v>53.478664123352203</v>
      </c>
      <c r="BR480" s="232">
        <f t="shared" si="284"/>
        <v>1.0704728394750063E-2</v>
      </c>
      <c r="BS480" s="184"/>
      <c r="BT480" s="97"/>
      <c r="BU480" s="171">
        <f t="shared" si="296"/>
        <v>4957.9831932773113</v>
      </c>
      <c r="BV480" s="175">
        <f t="shared" si="285"/>
        <v>942</v>
      </c>
      <c r="BW480" s="176">
        <f t="shared" si="286"/>
        <v>5899.9831932773113</v>
      </c>
    </row>
    <row r="481" spans="1:209" s="120" customFormat="1" ht="84.95" customHeight="1" x14ac:dyDescent="0.3">
      <c r="A481" s="214">
        <v>642</v>
      </c>
      <c r="B481" s="104" t="s">
        <v>1504</v>
      </c>
      <c r="C481" s="217" t="s">
        <v>18</v>
      </c>
      <c r="D481" s="206"/>
      <c r="E481" s="74"/>
      <c r="F481" s="75"/>
      <c r="G481" s="74"/>
      <c r="H481" s="76"/>
      <c r="I481" s="105"/>
      <c r="J481" s="106"/>
      <c r="K481" s="107"/>
      <c r="L481" s="80"/>
      <c r="M481" s="81">
        <f t="shared" si="287"/>
        <v>0</v>
      </c>
      <c r="N481" s="82"/>
      <c r="O481" s="83">
        <f t="shared" si="288"/>
        <v>0</v>
      </c>
      <c r="P481" s="83">
        <f t="shared" si="289"/>
        <v>0</v>
      </c>
      <c r="Q481" s="108"/>
      <c r="R481" s="80"/>
      <c r="S481" s="81">
        <f t="shared" si="290"/>
        <v>0</v>
      </c>
      <c r="T481" s="82"/>
      <c r="U481" s="83">
        <f t="shared" si="291"/>
        <v>0</v>
      </c>
      <c r="V481" s="83">
        <f t="shared" si="292"/>
        <v>0</v>
      </c>
      <c r="W481" s="109"/>
      <c r="X481" s="80"/>
      <c r="Y481" s="81">
        <f t="shared" si="293"/>
        <v>0</v>
      </c>
      <c r="Z481" s="82"/>
      <c r="AA481" s="83">
        <f t="shared" si="294"/>
        <v>0</v>
      </c>
      <c r="AB481" s="83">
        <f t="shared" si="295"/>
        <v>0</v>
      </c>
      <c r="AC481" s="109"/>
      <c r="AD481" s="85" t="e">
        <f t="shared" si="278"/>
        <v>#DIV/0!</v>
      </c>
      <c r="AE481" s="86"/>
      <c r="AF481" s="87"/>
      <c r="AG481" s="88"/>
      <c r="AH481" s="114"/>
      <c r="AI481" s="113">
        <v>2068.90756302521</v>
      </c>
      <c r="AJ481" s="111">
        <v>393.09243697478996</v>
      </c>
      <c r="AK481" s="115">
        <v>2462</v>
      </c>
      <c r="AL481" s="114" t="s">
        <v>57</v>
      </c>
      <c r="AM481" s="86">
        <v>1974.7899159663866</v>
      </c>
      <c r="AN481" s="87">
        <f t="shared" si="299"/>
        <v>375.21008403361344</v>
      </c>
      <c r="AO481" s="90">
        <f t="shared" si="300"/>
        <v>2350</v>
      </c>
      <c r="AP481" s="91" t="s">
        <v>1301</v>
      </c>
      <c r="AQ481" s="136">
        <v>1848.7394957983195</v>
      </c>
      <c r="AR481" s="137">
        <v>351.26050420168053</v>
      </c>
      <c r="AS481" s="138">
        <v>2200</v>
      </c>
      <c r="AT481" s="91" t="s">
        <v>1302</v>
      </c>
      <c r="AU481" s="86"/>
      <c r="AV481" s="87"/>
      <c r="AW481" s="90"/>
      <c r="AX481" s="197"/>
      <c r="AY481" s="38"/>
      <c r="AZ481" s="92"/>
      <c r="BA481" s="29"/>
      <c r="BB481" s="99"/>
      <c r="BC481" s="93"/>
      <c r="BD481" s="93"/>
      <c r="BE481" s="93"/>
      <c r="BF481" s="93"/>
      <c r="BG481" s="93">
        <f>+AI481</f>
        <v>2068.90756302521</v>
      </c>
      <c r="BH481" s="93">
        <f t="shared" si="301"/>
        <v>1974.7899159663866</v>
      </c>
      <c r="BI481" s="93">
        <f t="shared" si="302"/>
        <v>1848.7394957983195</v>
      </c>
      <c r="BJ481" s="93"/>
      <c r="BK481" s="94">
        <f t="shared" si="279"/>
        <v>3</v>
      </c>
      <c r="BL481" s="35"/>
      <c r="BM481" s="95">
        <f t="shared" si="280"/>
        <v>1964.1456582633054</v>
      </c>
      <c r="BN481" s="96">
        <f t="shared" si="281"/>
        <v>2068.90756302521</v>
      </c>
      <c r="BO481" s="248">
        <f t="shared" si="303"/>
        <v>1911.7647058823532</v>
      </c>
      <c r="BP481" s="183">
        <f t="shared" si="282"/>
        <v>1962.0612882669632</v>
      </c>
      <c r="BQ481" s="184">
        <f t="shared" si="283"/>
        <v>110.46931530132409</v>
      </c>
      <c r="BR481" s="232">
        <f t="shared" si="284"/>
        <v>5.6242934344798483E-2</v>
      </c>
      <c r="BS481" s="184"/>
      <c r="BT481" s="97"/>
      <c r="BU481" s="171">
        <f t="shared" si="296"/>
        <v>1911.7647058823532</v>
      </c>
      <c r="BV481" s="175">
        <f t="shared" si="285"/>
        <v>363</v>
      </c>
      <c r="BW481" s="176">
        <f t="shared" si="286"/>
        <v>2274.7647058823532</v>
      </c>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119"/>
      <c r="ES481" s="119"/>
      <c r="ET481" s="119"/>
      <c r="EU481" s="119"/>
      <c r="EV481" s="119"/>
      <c r="EW481" s="119"/>
      <c r="EX481" s="119"/>
      <c r="EY481" s="119"/>
      <c r="EZ481" s="119"/>
      <c r="FA481" s="119"/>
      <c r="FB481" s="119"/>
      <c r="FC481" s="119"/>
      <c r="FD481" s="119"/>
      <c r="FE481" s="119"/>
      <c r="FF481" s="119"/>
      <c r="FG481" s="119"/>
      <c r="FH481" s="119"/>
      <c r="FI481" s="119"/>
      <c r="FJ481" s="119"/>
      <c r="FK481" s="119"/>
      <c r="FL481" s="119"/>
      <c r="FM481" s="119"/>
      <c r="FN481" s="119"/>
      <c r="FO481" s="119"/>
      <c r="FP481" s="119"/>
      <c r="FQ481" s="119"/>
      <c r="FR481" s="119"/>
      <c r="FS481" s="119"/>
      <c r="FT481" s="119"/>
      <c r="FU481" s="119"/>
      <c r="FV481" s="119"/>
      <c r="FW481" s="119"/>
      <c r="FX481" s="119"/>
      <c r="FY481" s="119"/>
      <c r="FZ481" s="119"/>
      <c r="GA481" s="119"/>
      <c r="GB481" s="119"/>
      <c r="GC481" s="119"/>
      <c r="GD481" s="119"/>
      <c r="GE481" s="119"/>
      <c r="GF481" s="119"/>
      <c r="GG481" s="119"/>
      <c r="GH481" s="119"/>
      <c r="GI481" s="119"/>
      <c r="GJ481" s="119"/>
      <c r="GK481" s="119"/>
      <c r="GL481" s="119"/>
      <c r="GM481" s="119"/>
      <c r="GN481" s="119"/>
      <c r="GO481" s="119"/>
      <c r="GP481" s="119"/>
      <c r="GQ481" s="119"/>
      <c r="GR481" s="119"/>
      <c r="GS481" s="119"/>
      <c r="GT481" s="119"/>
      <c r="GU481" s="119"/>
      <c r="GV481" s="119"/>
      <c r="GW481" s="119"/>
      <c r="GX481" s="119"/>
      <c r="GY481" s="119"/>
      <c r="GZ481" s="119"/>
      <c r="HA481" s="119"/>
    </row>
    <row r="482" spans="1:209" s="120" customFormat="1" ht="84.95" customHeight="1" x14ac:dyDescent="0.3">
      <c r="A482" s="214">
        <v>643</v>
      </c>
      <c r="B482" s="104" t="s">
        <v>1505</v>
      </c>
      <c r="C482" s="217" t="s">
        <v>18</v>
      </c>
      <c r="D482" s="206"/>
      <c r="E482" s="74"/>
      <c r="F482" s="75"/>
      <c r="G482" s="74"/>
      <c r="H482" s="76"/>
      <c r="I482" s="105"/>
      <c r="J482" s="106"/>
      <c r="K482" s="107"/>
      <c r="L482" s="80"/>
      <c r="M482" s="81">
        <f t="shared" si="287"/>
        <v>0</v>
      </c>
      <c r="N482" s="82"/>
      <c r="O482" s="83">
        <f t="shared" si="288"/>
        <v>0</v>
      </c>
      <c r="P482" s="83">
        <f t="shared" si="289"/>
        <v>0</v>
      </c>
      <c r="Q482" s="108"/>
      <c r="R482" s="80"/>
      <c r="S482" s="81">
        <f t="shared" si="290"/>
        <v>0</v>
      </c>
      <c r="T482" s="82"/>
      <c r="U482" s="83">
        <f t="shared" si="291"/>
        <v>0</v>
      </c>
      <c r="V482" s="83">
        <f t="shared" si="292"/>
        <v>0</v>
      </c>
      <c r="W482" s="109"/>
      <c r="X482" s="80"/>
      <c r="Y482" s="81">
        <f t="shared" si="293"/>
        <v>0</v>
      </c>
      <c r="Z482" s="82"/>
      <c r="AA482" s="83">
        <f t="shared" si="294"/>
        <v>0</v>
      </c>
      <c r="AB482" s="83">
        <f t="shared" si="295"/>
        <v>0</v>
      </c>
      <c r="AC482" s="109"/>
      <c r="AD482" s="85" t="e">
        <f t="shared" si="278"/>
        <v>#DIV/0!</v>
      </c>
      <c r="AE482" s="86"/>
      <c r="AF482" s="87"/>
      <c r="AG482" s="88"/>
      <c r="AH482" s="114"/>
      <c r="AI482" s="113">
        <v>2068.90756302521</v>
      </c>
      <c r="AJ482" s="111">
        <v>393.09243697478996</v>
      </c>
      <c r="AK482" s="115">
        <v>2462</v>
      </c>
      <c r="AL482" s="114" t="s">
        <v>57</v>
      </c>
      <c r="AM482" s="86">
        <v>1974.7899159663866</v>
      </c>
      <c r="AN482" s="87">
        <f t="shared" si="299"/>
        <v>375.21008403361344</v>
      </c>
      <c r="AO482" s="90">
        <f t="shared" si="300"/>
        <v>2350</v>
      </c>
      <c r="AP482" s="91" t="s">
        <v>1303</v>
      </c>
      <c r="AQ482" s="136">
        <v>1848.7394957983195</v>
      </c>
      <c r="AR482" s="137">
        <v>351.26050420168053</v>
      </c>
      <c r="AS482" s="138">
        <v>2200</v>
      </c>
      <c r="AT482" s="91" t="s">
        <v>1304</v>
      </c>
      <c r="AU482" s="86"/>
      <c r="AV482" s="87"/>
      <c r="AW482" s="90"/>
      <c r="AX482" s="197"/>
      <c r="AY482" s="38"/>
      <c r="AZ482" s="92"/>
      <c r="BA482" s="29"/>
      <c r="BB482" s="99"/>
      <c r="BC482" s="93"/>
      <c r="BD482" s="93"/>
      <c r="BE482" s="93"/>
      <c r="BF482" s="93"/>
      <c r="BG482" s="93">
        <f>+AI482</f>
        <v>2068.90756302521</v>
      </c>
      <c r="BH482" s="93">
        <f t="shared" si="301"/>
        <v>1974.7899159663866</v>
      </c>
      <c r="BI482" s="93">
        <f t="shared" si="302"/>
        <v>1848.7394957983195</v>
      </c>
      <c r="BJ482" s="93"/>
      <c r="BK482" s="94">
        <f t="shared" si="279"/>
        <v>3</v>
      </c>
      <c r="BL482" s="35"/>
      <c r="BM482" s="95">
        <f t="shared" si="280"/>
        <v>1964.1456582633054</v>
      </c>
      <c r="BN482" s="96">
        <f t="shared" si="281"/>
        <v>2068.90756302521</v>
      </c>
      <c r="BO482" s="248">
        <f t="shared" si="303"/>
        <v>1911.7647058823532</v>
      </c>
      <c r="BP482" s="183">
        <f t="shared" si="282"/>
        <v>1962.0612882669632</v>
      </c>
      <c r="BQ482" s="184">
        <f t="shared" si="283"/>
        <v>110.46931530132409</v>
      </c>
      <c r="BR482" s="232">
        <f t="shared" si="284"/>
        <v>5.6242934344798483E-2</v>
      </c>
      <c r="BS482" s="184"/>
      <c r="BT482" s="97"/>
      <c r="BU482" s="171">
        <f t="shared" si="296"/>
        <v>1911.7647058823532</v>
      </c>
      <c r="BV482" s="175">
        <f t="shared" si="285"/>
        <v>363</v>
      </c>
      <c r="BW482" s="176">
        <f t="shared" si="286"/>
        <v>2274.7647058823532</v>
      </c>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119"/>
      <c r="ES482" s="119"/>
      <c r="ET482" s="119"/>
      <c r="EU482" s="119"/>
      <c r="EV482" s="119"/>
      <c r="EW482" s="119"/>
      <c r="EX482" s="119"/>
      <c r="EY482" s="119"/>
      <c r="EZ482" s="119"/>
      <c r="FA482" s="119"/>
      <c r="FB482" s="119"/>
      <c r="FC482" s="119"/>
      <c r="FD482" s="119"/>
      <c r="FE482" s="119"/>
      <c r="FF482" s="119"/>
      <c r="FG482" s="119"/>
      <c r="FH482" s="119"/>
      <c r="FI482" s="119"/>
      <c r="FJ482" s="119"/>
      <c r="FK482" s="119"/>
      <c r="FL482" s="119"/>
      <c r="FM482" s="119"/>
      <c r="FN482" s="119"/>
      <c r="FO482" s="119"/>
      <c r="FP482" s="119"/>
      <c r="FQ482" s="119"/>
      <c r="FR482" s="119"/>
      <c r="FS482" s="119"/>
      <c r="FT482" s="119"/>
      <c r="FU482" s="119"/>
      <c r="FV482" s="119"/>
      <c r="FW482" s="119"/>
      <c r="FX482" s="119"/>
      <c r="FY482" s="119"/>
      <c r="FZ482" s="119"/>
      <c r="GA482" s="119"/>
      <c r="GB482" s="119"/>
      <c r="GC482" s="119"/>
      <c r="GD482" s="119"/>
      <c r="GE482" s="119"/>
      <c r="GF482" s="119"/>
      <c r="GG482" s="119"/>
      <c r="GH482" s="119"/>
      <c r="GI482" s="119"/>
      <c r="GJ482" s="119"/>
      <c r="GK482" s="119"/>
      <c r="GL482" s="119"/>
      <c r="GM482" s="119"/>
      <c r="GN482" s="119"/>
      <c r="GO482" s="119"/>
      <c r="GP482" s="119"/>
      <c r="GQ482" s="119"/>
      <c r="GR482" s="119"/>
      <c r="GS482" s="119"/>
      <c r="GT482" s="119"/>
      <c r="GU482" s="119"/>
      <c r="GV482" s="119"/>
      <c r="GW482" s="119"/>
      <c r="GX482" s="119"/>
      <c r="GY482" s="119"/>
      <c r="GZ482" s="119"/>
      <c r="HA482" s="119"/>
    </row>
    <row r="483" spans="1:209" s="117" customFormat="1" ht="84.95" customHeight="1" x14ac:dyDescent="0.3">
      <c r="A483" s="214">
        <v>644</v>
      </c>
      <c r="B483" s="104" t="s">
        <v>1305</v>
      </c>
      <c r="C483" s="217" t="s">
        <v>18</v>
      </c>
      <c r="D483" s="206"/>
      <c r="E483" s="74"/>
      <c r="F483" s="75"/>
      <c r="G483" s="74"/>
      <c r="H483" s="76"/>
      <c r="I483" s="105"/>
      <c r="J483" s="106"/>
      <c r="K483" s="107"/>
      <c r="L483" s="80"/>
      <c r="M483" s="81">
        <f t="shared" si="287"/>
        <v>0</v>
      </c>
      <c r="N483" s="82"/>
      <c r="O483" s="83">
        <f t="shared" si="288"/>
        <v>0</v>
      </c>
      <c r="P483" s="83">
        <f t="shared" si="289"/>
        <v>0</v>
      </c>
      <c r="Q483" s="108"/>
      <c r="R483" s="80"/>
      <c r="S483" s="81">
        <f t="shared" si="290"/>
        <v>0</v>
      </c>
      <c r="T483" s="82"/>
      <c r="U483" s="83">
        <f t="shared" si="291"/>
        <v>0</v>
      </c>
      <c r="V483" s="83">
        <f t="shared" si="292"/>
        <v>0</v>
      </c>
      <c r="W483" s="109"/>
      <c r="X483" s="80"/>
      <c r="Y483" s="81">
        <f t="shared" si="293"/>
        <v>0</v>
      </c>
      <c r="Z483" s="82"/>
      <c r="AA483" s="83">
        <f t="shared" si="294"/>
        <v>0</v>
      </c>
      <c r="AB483" s="83">
        <f t="shared" si="295"/>
        <v>0</v>
      </c>
      <c r="AC483" s="109"/>
      <c r="AD483" s="85" t="e">
        <f t="shared" si="278"/>
        <v>#DIV/0!</v>
      </c>
      <c r="AE483" s="86"/>
      <c r="AF483" s="87"/>
      <c r="AG483" s="88"/>
      <c r="AH483" s="114"/>
      <c r="AI483" s="86"/>
      <c r="AJ483" s="87"/>
      <c r="AK483" s="88"/>
      <c r="AL483" s="114"/>
      <c r="AM483" s="86">
        <v>411.76470588235298</v>
      </c>
      <c r="AN483" s="87">
        <f t="shared" si="299"/>
        <v>78.235294117647072</v>
      </c>
      <c r="AO483" s="90">
        <f t="shared" si="300"/>
        <v>490.00000000000006</v>
      </c>
      <c r="AP483" s="91" t="s">
        <v>1306</v>
      </c>
      <c r="AQ483" s="136">
        <v>343.13725490196049</v>
      </c>
      <c r="AR483" s="137">
        <v>65.196078431372484</v>
      </c>
      <c r="AS483" s="138">
        <v>408.33333333333297</v>
      </c>
      <c r="AT483" s="91" t="s">
        <v>1307</v>
      </c>
      <c r="AU483" s="86"/>
      <c r="AV483" s="87"/>
      <c r="AW483" s="90"/>
      <c r="AX483" s="197"/>
      <c r="AY483" s="38"/>
      <c r="AZ483" s="92"/>
      <c r="BA483" s="29"/>
      <c r="BB483" s="99"/>
      <c r="BC483" s="93"/>
      <c r="BD483" s="93"/>
      <c r="BE483" s="93"/>
      <c r="BF483" s="93"/>
      <c r="BG483" s="93"/>
      <c r="BH483" s="93">
        <f t="shared" si="301"/>
        <v>411.76470588235298</v>
      </c>
      <c r="BI483" s="93">
        <f t="shared" si="302"/>
        <v>343.13725490196049</v>
      </c>
      <c r="BJ483" s="93"/>
      <c r="BK483" s="94">
        <f t="shared" si="279"/>
        <v>2</v>
      </c>
      <c r="BL483" s="35"/>
      <c r="BM483" s="95">
        <f t="shared" si="280"/>
        <v>377.45098039215674</v>
      </c>
      <c r="BN483" s="96">
        <f t="shared" si="281"/>
        <v>411.76470588235298</v>
      </c>
      <c r="BO483" s="248">
        <f t="shared" si="303"/>
        <v>343.13725490196049</v>
      </c>
      <c r="BP483" s="183">
        <f t="shared" si="282"/>
        <v>375.88802966040799</v>
      </c>
      <c r="BQ483" s="184">
        <f t="shared" si="283"/>
        <v>48.526935963782911</v>
      </c>
      <c r="BR483" s="232">
        <f t="shared" si="284"/>
        <v>0.12856486930664568</v>
      </c>
      <c r="BS483" s="184"/>
      <c r="BT483" s="97"/>
      <c r="BU483" s="171">
        <f t="shared" si="296"/>
        <v>343.13725490196049</v>
      </c>
      <c r="BV483" s="175">
        <f t="shared" si="285"/>
        <v>65</v>
      </c>
      <c r="BW483" s="176">
        <f t="shared" si="286"/>
        <v>408.13725490196049</v>
      </c>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116"/>
      <c r="ES483" s="116"/>
      <c r="ET483" s="116"/>
      <c r="EU483" s="116"/>
      <c r="EV483" s="116"/>
      <c r="EW483" s="116"/>
      <c r="EX483" s="116"/>
      <c r="EY483" s="116"/>
      <c r="EZ483" s="116"/>
      <c r="FA483" s="116"/>
      <c r="FB483" s="116"/>
      <c r="FC483" s="116"/>
      <c r="FD483" s="116"/>
      <c r="FE483" s="116"/>
      <c r="FF483" s="116"/>
      <c r="FG483" s="116"/>
      <c r="FH483" s="116"/>
      <c r="FI483" s="116"/>
      <c r="FJ483" s="116"/>
      <c r="FK483" s="116"/>
      <c r="FL483" s="116"/>
      <c r="FM483" s="116"/>
      <c r="FN483" s="116"/>
      <c r="FO483" s="116"/>
      <c r="FP483" s="116"/>
      <c r="FQ483" s="116"/>
      <c r="FR483" s="116"/>
      <c r="FS483" s="116"/>
      <c r="FT483" s="116"/>
      <c r="FU483" s="116"/>
      <c r="FV483" s="116"/>
      <c r="FW483" s="116"/>
      <c r="FX483" s="116"/>
      <c r="FY483" s="116"/>
      <c r="FZ483" s="116"/>
      <c r="GA483" s="116"/>
      <c r="GB483" s="116"/>
      <c r="GC483" s="116"/>
      <c r="GD483" s="116"/>
      <c r="GE483" s="116"/>
      <c r="GF483" s="116"/>
      <c r="GG483" s="116"/>
      <c r="GH483" s="116"/>
      <c r="GI483" s="116"/>
      <c r="GJ483" s="116"/>
      <c r="GK483" s="116"/>
      <c r="GL483" s="116"/>
      <c r="GM483" s="116"/>
      <c r="GN483" s="116"/>
      <c r="GO483" s="116"/>
      <c r="GP483" s="116"/>
      <c r="GQ483" s="116"/>
      <c r="GR483" s="116"/>
      <c r="GS483" s="116"/>
      <c r="GT483" s="116"/>
      <c r="GU483" s="116"/>
      <c r="GV483" s="116"/>
      <c r="GW483" s="116"/>
      <c r="GX483" s="116"/>
      <c r="GY483" s="116"/>
      <c r="GZ483" s="116"/>
      <c r="HA483" s="116"/>
    </row>
    <row r="484" spans="1:209" s="117" customFormat="1" ht="84.95" customHeight="1" x14ac:dyDescent="0.3">
      <c r="A484" s="214">
        <v>645</v>
      </c>
      <c r="B484" s="104" t="s">
        <v>1308</v>
      </c>
      <c r="C484" s="217" t="s">
        <v>18</v>
      </c>
      <c r="D484" s="206"/>
      <c r="E484" s="74"/>
      <c r="F484" s="75"/>
      <c r="G484" s="74"/>
      <c r="H484" s="76"/>
      <c r="I484" s="105"/>
      <c r="J484" s="106"/>
      <c r="K484" s="107"/>
      <c r="L484" s="80"/>
      <c r="M484" s="81">
        <f t="shared" si="287"/>
        <v>0</v>
      </c>
      <c r="N484" s="82"/>
      <c r="O484" s="83">
        <f t="shared" si="288"/>
        <v>0</v>
      </c>
      <c r="P484" s="83">
        <f t="shared" si="289"/>
        <v>0</v>
      </c>
      <c r="Q484" s="108"/>
      <c r="R484" s="80"/>
      <c r="S484" s="81">
        <f t="shared" si="290"/>
        <v>0</v>
      </c>
      <c r="T484" s="82"/>
      <c r="U484" s="83">
        <f t="shared" si="291"/>
        <v>0</v>
      </c>
      <c r="V484" s="83">
        <f t="shared" si="292"/>
        <v>0</v>
      </c>
      <c r="W484" s="109"/>
      <c r="X484" s="80"/>
      <c r="Y484" s="81">
        <f t="shared" si="293"/>
        <v>0</v>
      </c>
      <c r="Z484" s="82"/>
      <c r="AA484" s="83">
        <f t="shared" si="294"/>
        <v>0</v>
      </c>
      <c r="AB484" s="83">
        <f t="shared" si="295"/>
        <v>0</v>
      </c>
      <c r="AC484" s="109"/>
      <c r="AD484" s="85" t="e">
        <f t="shared" si="278"/>
        <v>#DIV/0!</v>
      </c>
      <c r="AE484" s="86"/>
      <c r="AF484" s="87"/>
      <c r="AG484" s="88"/>
      <c r="AH484" s="114"/>
      <c r="AI484" s="86"/>
      <c r="AJ484" s="87"/>
      <c r="AK484" s="88"/>
      <c r="AL484" s="114"/>
      <c r="AM484" s="86">
        <v>217.64705882352942</v>
      </c>
      <c r="AN484" s="87">
        <f t="shared" si="299"/>
        <v>41.352941176470587</v>
      </c>
      <c r="AO484" s="90">
        <f t="shared" si="300"/>
        <v>259</v>
      </c>
      <c r="AP484" s="91" t="s">
        <v>1309</v>
      </c>
      <c r="AQ484" s="136">
        <v>517.64705882352939</v>
      </c>
      <c r="AR484" s="137">
        <v>98.352941176470608</v>
      </c>
      <c r="AS484" s="138">
        <v>616</v>
      </c>
      <c r="AT484" s="91" t="s">
        <v>1310</v>
      </c>
      <c r="AU484" s="86"/>
      <c r="AV484" s="87"/>
      <c r="AW484" s="90"/>
      <c r="AX484" s="197"/>
      <c r="AY484" s="38"/>
      <c r="AZ484" s="92"/>
      <c r="BA484" s="29"/>
      <c r="BB484" s="99"/>
      <c r="BC484" s="93"/>
      <c r="BD484" s="93"/>
      <c r="BE484" s="93"/>
      <c r="BF484" s="93"/>
      <c r="BG484" s="93"/>
      <c r="BH484" s="93">
        <f t="shared" si="301"/>
        <v>217.64705882352942</v>
      </c>
      <c r="BI484" s="93">
        <f t="shared" si="302"/>
        <v>517.64705882352939</v>
      </c>
      <c r="BJ484" s="93"/>
      <c r="BK484" s="94">
        <f t="shared" si="279"/>
        <v>2</v>
      </c>
      <c r="BL484" s="35"/>
      <c r="BM484" s="95">
        <f t="shared" si="280"/>
        <v>367.64705882352939</v>
      </c>
      <c r="BN484" s="96">
        <f t="shared" si="281"/>
        <v>517.64705882352939</v>
      </c>
      <c r="BO484" s="248">
        <f t="shared" si="303"/>
        <v>217.64705882352939</v>
      </c>
      <c r="BP484" s="183">
        <f t="shared" si="282"/>
        <v>335.65512041616722</v>
      </c>
      <c r="BQ484" s="184">
        <f t="shared" si="283"/>
        <v>212.13203435596427</v>
      </c>
      <c r="BR484" s="232">
        <f t="shared" si="284"/>
        <v>0.57699913344822285</v>
      </c>
      <c r="BS484" s="184"/>
      <c r="BT484" s="97"/>
      <c r="BU484" s="171">
        <f t="shared" si="296"/>
        <v>217.64705882352939</v>
      </c>
      <c r="BV484" s="175">
        <f t="shared" si="285"/>
        <v>41</v>
      </c>
      <c r="BW484" s="176">
        <f t="shared" si="286"/>
        <v>258.64705882352939</v>
      </c>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116"/>
      <c r="ES484" s="116"/>
      <c r="ET484" s="116"/>
      <c r="EU484" s="116"/>
      <c r="EV484" s="116"/>
      <c r="EW484" s="116"/>
      <c r="EX484" s="116"/>
      <c r="EY484" s="116"/>
      <c r="EZ484" s="116"/>
      <c r="FA484" s="116"/>
      <c r="FB484" s="116"/>
      <c r="FC484" s="116"/>
      <c r="FD484" s="116"/>
      <c r="FE484" s="116"/>
      <c r="FF484" s="116"/>
      <c r="FG484" s="116"/>
      <c r="FH484" s="116"/>
      <c r="FI484" s="116"/>
      <c r="FJ484" s="116"/>
      <c r="FK484" s="116"/>
      <c r="FL484" s="116"/>
      <c r="FM484" s="116"/>
      <c r="FN484" s="116"/>
      <c r="FO484" s="116"/>
      <c r="FP484" s="116"/>
      <c r="FQ484" s="116"/>
      <c r="FR484" s="116"/>
      <c r="FS484" s="116"/>
      <c r="FT484" s="116"/>
      <c r="FU484" s="116"/>
      <c r="FV484" s="116"/>
      <c r="FW484" s="116"/>
      <c r="FX484" s="116"/>
      <c r="FY484" s="116"/>
      <c r="FZ484" s="116"/>
      <c r="GA484" s="116"/>
      <c r="GB484" s="116"/>
      <c r="GC484" s="116"/>
      <c r="GD484" s="116"/>
      <c r="GE484" s="116"/>
      <c r="GF484" s="116"/>
      <c r="GG484" s="116"/>
      <c r="GH484" s="116"/>
      <c r="GI484" s="116"/>
      <c r="GJ484" s="116"/>
      <c r="GK484" s="116"/>
      <c r="GL484" s="116"/>
      <c r="GM484" s="116"/>
      <c r="GN484" s="116"/>
      <c r="GO484" s="116"/>
      <c r="GP484" s="116"/>
      <c r="GQ484" s="116"/>
      <c r="GR484" s="116"/>
      <c r="GS484" s="116"/>
      <c r="GT484" s="116"/>
      <c r="GU484" s="116"/>
      <c r="GV484" s="116"/>
      <c r="GW484" s="116"/>
      <c r="GX484" s="116"/>
      <c r="GY484" s="116"/>
      <c r="GZ484" s="116"/>
      <c r="HA484" s="116"/>
    </row>
    <row r="485" spans="1:209" s="117" customFormat="1" ht="84.95" customHeight="1" x14ac:dyDescent="0.3">
      <c r="A485" s="214">
        <v>646</v>
      </c>
      <c r="B485" s="104" t="s">
        <v>1506</v>
      </c>
      <c r="C485" s="217" t="s">
        <v>18</v>
      </c>
      <c r="D485" s="206"/>
      <c r="E485" s="74"/>
      <c r="F485" s="75"/>
      <c r="G485" s="74"/>
      <c r="H485" s="76"/>
      <c r="I485" s="105"/>
      <c r="J485" s="106"/>
      <c r="K485" s="107"/>
      <c r="L485" s="80"/>
      <c r="M485" s="81">
        <f t="shared" si="287"/>
        <v>0</v>
      </c>
      <c r="N485" s="82"/>
      <c r="O485" s="83">
        <f t="shared" si="288"/>
        <v>0</v>
      </c>
      <c r="P485" s="83">
        <f t="shared" si="289"/>
        <v>0</v>
      </c>
      <c r="Q485" s="108"/>
      <c r="R485" s="80"/>
      <c r="S485" s="81">
        <f t="shared" si="290"/>
        <v>0</v>
      </c>
      <c r="T485" s="82"/>
      <c r="U485" s="83">
        <f t="shared" si="291"/>
        <v>0</v>
      </c>
      <c r="V485" s="83">
        <f t="shared" si="292"/>
        <v>0</v>
      </c>
      <c r="W485" s="109"/>
      <c r="X485" s="80"/>
      <c r="Y485" s="81">
        <f t="shared" si="293"/>
        <v>0</v>
      </c>
      <c r="Z485" s="82"/>
      <c r="AA485" s="83">
        <f t="shared" si="294"/>
        <v>0</v>
      </c>
      <c r="AB485" s="83">
        <f t="shared" si="295"/>
        <v>0</v>
      </c>
      <c r="AC485" s="109"/>
      <c r="AD485" s="85" t="e">
        <f t="shared" si="278"/>
        <v>#DIV/0!</v>
      </c>
      <c r="AE485" s="86"/>
      <c r="AF485" s="87"/>
      <c r="AG485" s="88"/>
      <c r="AH485" s="114"/>
      <c r="AI485" s="86"/>
      <c r="AJ485" s="87"/>
      <c r="AK485" s="88"/>
      <c r="AL485" s="114"/>
      <c r="AM485" s="86">
        <v>770.31092436974791</v>
      </c>
      <c r="AN485" s="87">
        <f t="shared" si="299"/>
        <v>146.35907563025211</v>
      </c>
      <c r="AO485" s="90">
        <f t="shared" si="300"/>
        <v>916.67000000000007</v>
      </c>
      <c r="AP485" s="91" t="s">
        <v>1311</v>
      </c>
      <c r="AQ485" s="136">
        <v>259.10364145658264</v>
      </c>
      <c r="AR485" s="137">
        <v>49.229691876750678</v>
      </c>
      <c r="AS485" s="138">
        <v>308.33333333333331</v>
      </c>
      <c r="AT485" s="91" t="s">
        <v>1312</v>
      </c>
      <c r="AU485" s="86"/>
      <c r="AV485" s="87"/>
      <c r="AW485" s="90"/>
      <c r="AX485" s="197"/>
      <c r="AY485" s="38"/>
      <c r="AZ485" s="92"/>
      <c r="BA485" s="29"/>
      <c r="BB485" s="99"/>
      <c r="BC485" s="93"/>
      <c r="BD485" s="93"/>
      <c r="BE485" s="93"/>
      <c r="BF485" s="93"/>
      <c r="BG485" s="93"/>
      <c r="BH485" s="93">
        <f t="shared" si="301"/>
        <v>770.31092436974791</v>
      </c>
      <c r="BI485" s="93">
        <f t="shared" si="302"/>
        <v>259.10364145658264</v>
      </c>
      <c r="BJ485" s="93"/>
      <c r="BK485" s="94">
        <f t="shared" si="279"/>
        <v>2</v>
      </c>
      <c r="BL485" s="35"/>
      <c r="BM485" s="95">
        <f t="shared" si="280"/>
        <v>514.70728291316527</v>
      </c>
      <c r="BN485" s="96">
        <f t="shared" si="281"/>
        <v>770.31092436974791</v>
      </c>
      <c r="BO485" s="248">
        <f t="shared" si="303"/>
        <v>259.10364145658264</v>
      </c>
      <c r="BP485" s="183">
        <f t="shared" si="282"/>
        <v>446.75537552220669</v>
      </c>
      <c r="BQ485" s="184">
        <f t="shared" si="283"/>
        <v>361.47813633984907</v>
      </c>
      <c r="BR485" s="232">
        <f t="shared" si="284"/>
        <v>0.70229846815832397</v>
      </c>
      <c r="BS485" s="184"/>
      <c r="BT485" s="97"/>
      <c r="BU485" s="171">
        <f t="shared" si="296"/>
        <v>259.10364145658264</v>
      </c>
      <c r="BV485" s="175">
        <f t="shared" si="285"/>
        <v>49</v>
      </c>
      <c r="BW485" s="176">
        <f t="shared" si="286"/>
        <v>308.10364145658264</v>
      </c>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row>
    <row r="486" spans="1:209" s="117" customFormat="1" ht="84.95" customHeight="1" x14ac:dyDescent="0.3">
      <c r="A486" s="214">
        <v>647</v>
      </c>
      <c r="B486" s="104" t="s">
        <v>1507</v>
      </c>
      <c r="C486" s="217" t="s">
        <v>18</v>
      </c>
      <c r="D486" s="206"/>
      <c r="E486" s="74"/>
      <c r="F486" s="75"/>
      <c r="G486" s="74"/>
      <c r="H486" s="76"/>
      <c r="I486" s="105"/>
      <c r="J486" s="106"/>
      <c r="K486" s="107"/>
      <c r="L486" s="80"/>
      <c r="M486" s="81">
        <f t="shared" si="287"/>
        <v>0</v>
      </c>
      <c r="N486" s="82"/>
      <c r="O486" s="83">
        <f t="shared" si="288"/>
        <v>0</v>
      </c>
      <c r="P486" s="83">
        <f t="shared" si="289"/>
        <v>0</v>
      </c>
      <c r="Q486" s="108"/>
      <c r="R486" s="80"/>
      <c r="S486" s="81">
        <f t="shared" si="290"/>
        <v>0</v>
      </c>
      <c r="T486" s="82"/>
      <c r="U486" s="83">
        <f t="shared" si="291"/>
        <v>0</v>
      </c>
      <c r="V486" s="83">
        <f t="shared" si="292"/>
        <v>0</v>
      </c>
      <c r="W486" s="109"/>
      <c r="X486" s="80"/>
      <c r="Y486" s="81">
        <f t="shared" si="293"/>
        <v>0</v>
      </c>
      <c r="Z486" s="82"/>
      <c r="AA486" s="83">
        <f t="shared" si="294"/>
        <v>0</v>
      </c>
      <c r="AB486" s="83">
        <f t="shared" si="295"/>
        <v>0</v>
      </c>
      <c r="AC486" s="109"/>
      <c r="AD486" s="85" t="e">
        <f t="shared" si="278"/>
        <v>#DIV/0!</v>
      </c>
      <c r="AE486" s="86"/>
      <c r="AF486" s="87"/>
      <c r="AG486" s="88"/>
      <c r="AH486" s="114"/>
      <c r="AI486" s="86"/>
      <c r="AJ486" s="87"/>
      <c r="AK486" s="88"/>
      <c r="AL486" s="114"/>
      <c r="AM486" s="86">
        <v>644.26050420168065</v>
      </c>
      <c r="AN486" s="87">
        <f t="shared" si="299"/>
        <v>122.40949579831933</v>
      </c>
      <c r="AO486" s="90">
        <f t="shared" si="300"/>
        <v>766.67</v>
      </c>
      <c r="AP486" s="91" t="s">
        <v>1313</v>
      </c>
      <c r="AQ486" s="136">
        <v>251.40056022408967</v>
      </c>
      <c r="AR486" s="137">
        <v>47.766106442577012</v>
      </c>
      <c r="AS486" s="138">
        <v>299.16666666666669</v>
      </c>
      <c r="AT486" s="91" t="s">
        <v>1314</v>
      </c>
      <c r="AU486" s="86"/>
      <c r="AV486" s="87"/>
      <c r="AW486" s="90"/>
      <c r="AX486" s="197"/>
      <c r="AY486" s="38"/>
      <c r="AZ486" s="92"/>
      <c r="BA486" s="29"/>
      <c r="BB486" s="99"/>
      <c r="BC486" s="93"/>
      <c r="BD486" s="93"/>
      <c r="BE486" s="93"/>
      <c r="BF486" s="93"/>
      <c r="BG486" s="93"/>
      <c r="BH486" s="93">
        <f t="shared" si="301"/>
        <v>644.26050420168065</v>
      </c>
      <c r="BI486" s="93">
        <f t="shared" si="302"/>
        <v>251.40056022408967</v>
      </c>
      <c r="BJ486" s="93"/>
      <c r="BK486" s="94">
        <f t="shared" si="279"/>
        <v>2</v>
      </c>
      <c r="BL486" s="35"/>
      <c r="BM486" s="95">
        <f t="shared" si="280"/>
        <v>447.83053221288515</v>
      </c>
      <c r="BN486" s="96">
        <f t="shared" si="281"/>
        <v>644.26050420168065</v>
      </c>
      <c r="BO486" s="248">
        <f t="shared" si="303"/>
        <v>251.40056022408965</v>
      </c>
      <c r="BP486" s="183">
        <f t="shared" si="282"/>
        <v>402.45180045137954</v>
      </c>
      <c r="BQ486" s="184">
        <f t="shared" si="283"/>
        <v>277.79393044312178</v>
      </c>
      <c r="BR486" s="232">
        <f t="shared" si="284"/>
        <v>0.62031038632057123</v>
      </c>
      <c r="BS486" s="184"/>
      <c r="BT486" s="97"/>
      <c r="BU486" s="171">
        <f t="shared" si="296"/>
        <v>251.40056022408965</v>
      </c>
      <c r="BV486" s="175">
        <f t="shared" si="285"/>
        <v>48</v>
      </c>
      <c r="BW486" s="176">
        <f t="shared" si="286"/>
        <v>299.40056022408965</v>
      </c>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row>
    <row r="487" spans="1:209" s="117" customFormat="1" ht="84.95" customHeight="1" x14ac:dyDescent="0.3">
      <c r="A487" s="214">
        <v>648</v>
      </c>
      <c r="B487" s="104" t="s">
        <v>1315</v>
      </c>
      <c r="C487" s="217" t="s">
        <v>18</v>
      </c>
      <c r="D487" s="206"/>
      <c r="E487" s="74"/>
      <c r="F487" s="75"/>
      <c r="G487" s="74"/>
      <c r="H487" s="76"/>
      <c r="I487" s="105"/>
      <c r="J487" s="106"/>
      <c r="K487" s="107"/>
      <c r="L487" s="80"/>
      <c r="M487" s="81">
        <f t="shared" si="287"/>
        <v>0</v>
      </c>
      <c r="N487" s="82"/>
      <c r="O487" s="83">
        <f t="shared" si="288"/>
        <v>0</v>
      </c>
      <c r="P487" s="83">
        <f t="shared" si="289"/>
        <v>0</v>
      </c>
      <c r="Q487" s="108"/>
      <c r="R487" s="80"/>
      <c r="S487" s="81">
        <f t="shared" si="290"/>
        <v>0</v>
      </c>
      <c r="T487" s="82"/>
      <c r="U487" s="83">
        <f t="shared" si="291"/>
        <v>0</v>
      </c>
      <c r="V487" s="83">
        <f t="shared" si="292"/>
        <v>0</v>
      </c>
      <c r="W487" s="109"/>
      <c r="X487" s="80"/>
      <c r="Y487" s="81">
        <f t="shared" si="293"/>
        <v>0</v>
      </c>
      <c r="Z487" s="82"/>
      <c r="AA487" s="83">
        <f t="shared" si="294"/>
        <v>0</v>
      </c>
      <c r="AB487" s="83">
        <f t="shared" si="295"/>
        <v>0</v>
      </c>
      <c r="AC487" s="109"/>
      <c r="AD487" s="85" t="e">
        <f t="shared" si="278"/>
        <v>#DIV/0!</v>
      </c>
      <c r="AE487" s="86"/>
      <c r="AF487" s="87"/>
      <c r="AG487" s="88"/>
      <c r="AH487" s="114"/>
      <c r="AI487" s="86"/>
      <c r="AJ487" s="87"/>
      <c r="AK487" s="88"/>
      <c r="AL487" s="114"/>
      <c r="AM487" s="86">
        <v>27142.857142857145</v>
      </c>
      <c r="AN487" s="87">
        <f t="shared" si="299"/>
        <v>5157.1428571428578</v>
      </c>
      <c r="AO487" s="90">
        <f t="shared" si="300"/>
        <v>32300.000000000004</v>
      </c>
      <c r="AP487" s="91" t="s">
        <v>1316</v>
      </c>
      <c r="AQ487" s="136">
        <v>26882.352941176472</v>
      </c>
      <c r="AR487" s="137">
        <v>5107.6470588235279</v>
      </c>
      <c r="AS487" s="138">
        <v>31990</v>
      </c>
      <c r="AT487" s="91" t="s">
        <v>1317</v>
      </c>
      <c r="AU487" s="86"/>
      <c r="AV487" s="87"/>
      <c r="AW487" s="90"/>
      <c r="AX487" s="197"/>
      <c r="AY487" s="38"/>
      <c r="AZ487" s="92"/>
      <c r="BA487" s="29"/>
      <c r="BB487" s="99"/>
      <c r="BC487" s="93"/>
      <c r="BD487" s="93"/>
      <c r="BE487" s="93"/>
      <c r="BF487" s="93"/>
      <c r="BG487" s="93"/>
      <c r="BH487" s="93">
        <f t="shared" si="301"/>
        <v>27142.857142857145</v>
      </c>
      <c r="BI487" s="93">
        <f t="shared" si="302"/>
        <v>26882.352941176472</v>
      </c>
      <c r="BJ487" s="93"/>
      <c r="BK487" s="94">
        <f t="shared" si="279"/>
        <v>2</v>
      </c>
      <c r="BL487" s="35"/>
      <c r="BM487" s="95">
        <f t="shared" si="280"/>
        <v>27012.60504201681</v>
      </c>
      <c r="BN487" s="96">
        <f t="shared" si="281"/>
        <v>27142.857142857145</v>
      </c>
      <c r="BO487" s="248">
        <f t="shared" si="303"/>
        <v>26882.352941176476</v>
      </c>
      <c r="BP487" s="183">
        <f t="shared" si="282"/>
        <v>27012.291008839267</v>
      </c>
      <c r="BQ487" s="184">
        <f t="shared" si="283"/>
        <v>184.20428753599177</v>
      </c>
      <c r="BR487" s="232">
        <f t="shared" si="284"/>
        <v>6.8191974542799868E-3</v>
      </c>
      <c r="BS487" s="184"/>
      <c r="BT487" s="97"/>
      <c r="BU487" s="171">
        <f t="shared" si="296"/>
        <v>26882.352941176476</v>
      </c>
      <c r="BV487" s="175">
        <f t="shared" si="285"/>
        <v>5108</v>
      </c>
      <c r="BW487" s="176">
        <f t="shared" si="286"/>
        <v>31990.352941176476</v>
      </c>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row>
    <row r="488" spans="1:209" s="117" customFormat="1" ht="84.95" customHeight="1" x14ac:dyDescent="0.3">
      <c r="A488" s="214">
        <v>649</v>
      </c>
      <c r="B488" s="104" t="s">
        <v>1318</v>
      </c>
      <c r="C488" s="217" t="s">
        <v>18</v>
      </c>
      <c r="D488" s="206"/>
      <c r="E488" s="74"/>
      <c r="F488" s="75"/>
      <c r="G488" s="74"/>
      <c r="H488" s="76"/>
      <c r="I488" s="105"/>
      <c r="J488" s="106"/>
      <c r="K488" s="107"/>
      <c r="L488" s="80"/>
      <c r="M488" s="81">
        <f t="shared" si="287"/>
        <v>0</v>
      </c>
      <c r="N488" s="82"/>
      <c r="O488" s="83">
        <f t="shared" si="288"/>
        <v>0</v>
      </c>
      <c r="P488" s="83">
        <f t="shared" si="289"/>
        <v>0</v>
      </c>
      <c r="Q488" s="108"/>
      <c r="R488" s="80"/>
      <c r="S488" s="81">
        <f t="shared" si="290"/>
        <v>0</v>
      </c>
      <c r="T488" s="82"/>
      <c r="U488" s="83">
        <f t="shared" si="291"/>
        <v>0</v>
      </c>
      <c r="V488" s="83">
        <f t="shared" si="292"/>
        <v>0</v>
      </c>
      <c r="W488" s="109"/>
      <c r="X488" s="80"/>
      <c r="Y488" s="81">
        <f t="shared" si="293"/>
        <v>0</v>
      </c>
      <c r="Z488" s="82"/>
      <c r="AA488" s="83">
        <f t="shared" si="294"/>
        <v>0</v>
      </c>
      <c r="AB488" s="83">
        <f t="shared" si="295"/>
        <v>0</v>
      </c>
      <c r="AC488" s="109"/>
      <c r="AD488" s="85" t="e">
        <f t="shared" si="278"/>
        <v>#DIV/0!</v>
      </c>
      <c r="AE488" s="86"/>
      <c r="AF488" s="87"/>
      <c r="AG488" s="88"/>
      <c r="AH488" s="114"/>
      <c r="AI488" s="86"/>
      <c r="AJ488" s="87"/>
      <c r="AK488" s="88"/>
      <c r="AL488" s="114"/>
      <c r="AM488" s="86">
        <v>70588.23529411765</v>
      </c>
      <c r="AN488" s="87">
        <f t="shared" si="299"/>
        <v>13411.764705882353</v>
      </c>
      <c r="AO488" s="90">
        <f t="shared" si="300"/>
        <v>84000</v>
      </c>
      <c r="AP488" s="91" t="s">
        <v>1319</v>
      </c>
      <c r="AQ488" s="136">
        <v>71344.537815126052</v>
      </c>
      <c r="AR488" s="137">
        <v>13555.462184873948</v>
      </c>
      <c r="AS488" s="138">
        <v>84900</v>
      </c>
      <c r="AT488" s="91" t="s">
        <v>1320</v>
      </c>
      <c r="AU488" s="86"/>
      <c r="AV488" s="87"/>
      <c r="AW488" s="90"/>
      <c r="AX488" s="197"/>
      <c r="AY488" s="38"/>
      <c r="AZ488" s="92"/>
      <c r="BA488" s="29"/>
      <c r="BB488" s="99"/>
      <c r="BC488" s="93"/>
      <c r="BD488" s="93"/>
      <c r="BE488" s="93"/>
      <c r="BF488" s="93"/>
      <c r="BG488" s="93"/>
      <c r="BH488" s="93">
        <f t="shared" si="301"/>
        <v>70588.23529411765</v>
      </c>
      <c r="BI488" s="93">
        <f t="shared" si="302"/>
        <v>71344.537815126052</v>
      </c>
      <c r="BJ488" s="93"/>
      <c r="BK488" s="94">
        <f t="shared" si="279"/>
        <v>2</v>
      </c>
      <c r="BL488" s="35"/>
      <c r="BM488" s="95">
        <f t="shared" si="280"/>
        <v>70966.386554621859</v>
      </c>
      <c r="BN488" s="96">
        <f t="shared" si="281"/>
        <v>71344.537815126052</v>
      </c>
      <c r="BO488" s="248">
        <f t="shared" si="303"/>
        <v>70588.235294117665</v>
      </c>
      <c r="BP488" s="183">
        <f t="shared" si="282"/>
        <v>70965.379039671112</v>
      </c>
      <c r="BQ488" s="184">
        <f t="shared" si="283"/>
        <v>534.786641233522</v>
      </c>
      <c r="BR488" s="232">
        <f t="shared" si="284"/>
        <v>7.5357738669969343E-3</v>
      </c>
      <c r="BS488" s="184"/>
      <c r="BT488" s="97"/>
      <c r="BU488" s="171">
        <f t="shared" si="296"/>
        <v>70588.235294117665</v>
      </c>
      <c r="BV488" s="175">
        <f t="shared" si="285"/>
        <v>13412</v>
      </c>
      <c r="BW488" s="176">
        <f t="shared" si="286"/>
        <v>84000.235294117665</v>
      </c>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row>
    <row r="489" spans="1:209" s="117" customFormat="1" ht="84.95" customHeight="1" x14ac:dyDescent="0.3">
      <c r="A489" s="214">
        <v>650</v>
      </c>
      <c r="B489" s="104" t="s">
        <v>1321</v>
      </c>
      <c r="C489" s="217" t="s">
        <v>18</v>
      </c>
      <c r="D489" s="206"/>
      <c r="E489" s="74"/>
      <c r="F489" s="75"/>
      <c r="G489" s="74"/>
      <c r="H489" s="76"/>
      <c r="I489" s="105"/>
      <c r="J489" s="106"/>
      <c r="K489" s="107"/>
      <c r="L489" s="80"/>
      <c r="M489" s="81">
        <f t="shared" si="287"/>
        <v>0</v>
      </c>
      <c r="N489" s="82"/>
      <c r="O489" s="83">
        <f t="shared" si="288"/>
        <v>0</v>
      </c>
      <c r="P489" s="83">
        <f t="shared" si="289"/>
        <v>0</v>
      </c>
      <c r="Q489" s="108"/>
      <c r="R489" s="80"/>
      <c r="S489" s="81">
        <f t="shared" si="290"/>
        <v>0</v>
      </c>
      <c r="T489" s="82"/>
      <c r="U489" s="83">
        <f t="shared" si="291"/>
        <v>0</v>
      </c>
      <c r="V489" s="83">
        <f t="shared" si="292"/>
        <v>0</v>
      </c>
      <c r="W489" s="109"/>
      <c r="X489" s="80"/>
      <c r="Y489" s="81">
        <f t="shared" si="293"/>
        <v>0</v>
      </c>
      <c r="Z489" s="82"/>
      <c r="AA489" s="83">
        <f t="shared" si="294"/>
        <v>0</v>
      </c>
      <c r="AB489" s="83">
        <f t="shared" si="295"/>
        <v>0</v>
      </c>
      <c r="AC489" s="109"/>
      <c r="AD489" s="85" t="e">
        <f t="shared" si="278"/>
        <v>#DIV/0!</v>
      </c>
      <c r="AE489" s="86"/>
      <c r="AF489" s="87"/>
      <c r="AG489" s="88"/>
      <c r="AH489" s="114"/>
      <c r="AI489" s="86"/>
      <c r="AJ489" s="87"/>
      <c r="AK489" s="88"/>
      <c r="AL489" s="114"/>
      <c r="AM489" s="86">
        <v>8571.4285714285725</v>
      </c>
      <c r="AN489" s="87">
        <f t="shared" si="299"/>
        <v>1628.5714285714289</v>
      </c>
      <c r="AO489" s="90">
        <f t="shared" si="300"/>
        <v>10200.000000000002</v>
      </c>
      <c r="AP489" s="91" t="s">
        <v>1322</v>
      </c>
      <c r="AQ489" s="136">
        <v>9067.226890756303</v>
      </c>
      <c r="AR489" s="137">
        <v>1722.773109243697</v>
      </c>
      <c r="AS489" s="138">
        <v>10790</v>
      </c>
      <c r="AT489" s="91" t="s">
        <v>1323</v>
      </c>
      <c r="AU489" s="86"/>
      <c r="AV489" s="87"/>
      <c r="AW489" s="90"/>
      <c r="AX489" s="197"/>
      <c r="AY489" s="38"/>
      <c r="AZ489" s="92"/>
      <c r="BA489" s="29"/>
      <c r="BB489" s="99"/>
      <c r="BC489" s="93"/>
      <c r="BD489" s="93"/>
      <c r="BE489" s="93"/>
      <c r="BF489" s="93"/>
      <c r="BG489" s="93"/>
      <c r="BH489" s="93">
        <f t="shared" si="301"/>
        <v>8571.4285714285725</v>
      </c>
      <c r="BI489" s="93">
        <f t="shared" si="302"/>
        <v>9067.226890756303</v>
      </c>
      <c r="BJ489" s="93"/>
      <c r="BK489" s="94">
        <f t="shared" si="279"/>
        <v>2</v>
      </c>
      <c r="BL489" s="35"/>
      <c r="BM489" s="95">
        <f t="shared" si="280"/>
        <v>8819.3277310924386</v>
      </c>
      <c r="BN489" s="96">
        <f t="shared" si="281"/>
        <v>9067.226890756303</v>
      </c>
      <c r="BO489" s="248">
        <f t="shared" si="303"/>
        <v>8571.4285714285743</v>
      </c>
      <c r="BP489" s="183">
        <f t="shared" si="282"/>
        <v>8815.8429906081037</v>
      </c>
      <c r="BQ489" s="184">
        <f t="shared" si="283"/>
        <v>350.58235369753152</v>
      </c>
      <c r="BR489" s="232">
        <f t="shared" si="284"/>
        <v>3.9751596083855402E-2</v>
      </c>
      <c r="BS489" s="184"/>
      <c r="BT489" s="97"/>
      <c r="BU489" s="171">
        <f t="shared" si="296"/>
        <v>8571.4285714285743</v>
      </c>
      <c r="BV489" s="175">
        <f t="shared" si="285"/>
        <v>1629</v>
      </c>
      <c r="BW489" s="176">
        <f t="shared" si="286"/>
        <v>10200.428571428574</v>
      </c>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row>
    <row r="490" spans="1:209" s="117" customFormat="1" ht="84.95" customHeight="1" x14ac:dyDescent="0.3">
      <c r="A490" s="214">
        <v>651</v>
      </c>
      <c r="B490" s="104" t="s">
        <v>1324</v>
      </c>
      <c r="C490" s="217" t="s">
        <v>18</v>
      </c>
      <c r="D490" s="206"/>
      <c r="E490" s="74"/>
      <c r="F490" s="75"/>
      <c r="G490" s="74"/>
      <c r="H490" s="76"/>
      <c r="I490" s="105"/>
      <c r="J490" s="106"/>
      <c r="K490" s="107"/>
      <c r="L490" s="80"/>
      <c r="M490" s="81">
        <f t="shared" si="287"/>
        <v>0</v>
      </c>
      <c r="N490" s="82"/>
      <c r="O490" s="83">
        <f t="shared" si="288"/>
        <v>0</v>
      </c>
      <c r="P490" s="83">
        <f t="shared" si="289"/>
        <v>0</v>
      </c>
      <c r="Q490" s="108"/>
      <c r="R490" s="80"/>
      <c r="S490" s="81">
        <f t="shared" si="290"/>
        <v>0</v>
      </c>
      <c r="T490" s="82"/>
      <c r="U490" s="83">
        <f t="shared" si="291"/>
        <v>0</v>
      </c>
      <c r="V490" s="83">
        <f t="shared" si="292"/>
        <v>0</v>
      </c>
      <c r="W490" s="109"/>
      <c r="X490" s="80"/>
      <c r="Y490" s="81">
        <f t="shared" si="293"/>
        <v>0</v>
      </c>
      <c r="Z490" s="82"/>
      <c r="AA490" s="83">
        <f t="shared" si="294"/>
        <v>0</v>
      </c>
      <c r="AB490" s="83">
        <f t="shared" si="295"/>
        <v>0</v>
      </c>
      <c r="AC490" s="109"/>
      <c r="AD490" s="85" t="e">
        <f t="shared" si="278"/>
        <v>#DIV/0!</v>
      </c>
      <c r="AE490" s="86"/>
      <c r="AF490" s="87"/>
      <c r="AG490" s="88"/>
      <c r="AH490" s="114"/>
      <c r="AI490" s="86"/>
      <c r="AJ490" s="87"/>
      <c r="AK490" s="88"/>
      <c r="AL490" s="114"/>
      <c r="AM490" s="86">
        <v>7226.8907563025214</v>
      </c>
      <c r="AN490" s="87">
        <f t="shared" si="299"/>
        <v>1373.1092436974791</v>
      </c>
      <c r="AO490" s="90">
        <f t="shared" si="300"/>
        <v>8600</v>
      </c>
      <c r="AP490" s="91" t="s">
        <v>1325</v>
      </c>
      <c r="AQ490" s="136">
        <v>7302.5210084033615</v>
      </c>
      <c r="AR490" s="137">
        <v>1387.4789915966385</v>
      </c>
      <c r="AS490" s="138">
        <v>8690</v>
      </c>
      <c r="AT490" s="91" t="s">
        <v>1326</v>
      </c>
      <c r="AU490" s="86"/>
      <c r="AV490" s="87"/>
      <c r="AW490" s="90"/>
      <c r="AX490" s="197"/>
      <c r="AY490" s="38"/>
      <c r="AZ490" s="92"/>
      <c r="BA490" s="29"/>
      <c r="BB490" s="99"/>
      <c r="BC490" s="93"/>
      <c r="BD490" s="93"/>
      <c r="BE490" s="93"/>
      <c r="BF490" s="93"/>
      <c r="BG490" s="93"/>
      <c r="BH490" s="93">
        <f t="shared" si="301"/>
        <v>7226.8907563025214</v>
      </c>
      <c r="BI490" s="93">
        <f t="shared" si="302"/>
        <v>7302.5210084033615</v>
      </c>
      <c r="BJ490" s="93"/>
      <c r="BK490" s="94">
        <f t="shared" si="279"/>
        <v>2</v>
      </c>
      <c r="BL490" s="35"/>
      <c r="BM490" s="95">
        <f t="shared" si="280"/>
        <v>7264.7058823529414</v>
      </c>
      <c r="BN490" s="96">
        <f t="shared" si="281"/>
        <v>7302.5210084033615</v>
      </c>
      <c r="BO490" s="248">
        <f t="shared" si="303"/>
        <v>7226.8907563025214</v>
      </c>
      <c r="BP490" s="183">
        <f t="shared" si="282"/>
        <v>7264.607461751476</v>
      </c>
      <c r="BQ490" s="184">
        <f t="shared" si="283"/>
        <v>53.478664123352203</v>
      </c>
      <c r="BR490" s="232">
        <f t="shared" si="284"/>
        <v>7.3614355473440281E-3</v>
      </c>
      <c r="BS490" s="184"/>
      <c r="BT490" s="97"/>
      <c r="BU490" s="171">
        <f t="shared" si="296"/>
        <v>7226.8907563025214</v>
      </c>
      <c r="BV490" s="175">
        <f t="shared" si="285"/>
        <v>1373</v>
      </c>
      <c r="BW490" s="176">
        <f t="shared" si="286"/>
        <v>8599.8907563025205</v>
      </c>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116"/>
      <c r="ES490" s="116"/>
      <c r="ET490" s="116"/>
      <c r="EU490" s="116"/>
      <c r="EV490" s="116"/>
      <c r="EW490" s="116"/>
      <c r="EX490" s="116"/>
      <c r="EY490" s="116"/>
      <c r="EZ490" s="116"/>
      <c r="FA490" s="116"/>
      <c r="FB490" s="116"/>
      <c r="FC490" s="116"/>
      <c r="FD490" s="116"/>
      <c r="FE490" s="116"/>
      <c r="FF490" s="116"/>
      <c r="FG490" s="116"/>
      <c r="FH490" s="116"/>
      <c r="FI490" s="116"/>
      <c r="FJ490" s="116"/>
      <c r="FK490" s="116"/>
      <c r="FL490" s="116"/>
      <c r="FM490" s="116"/>
      <c r="FN490" s="116"/>
      <c r="FO490" s="116"/>
      <c r="FP490" s="116"/>
      <c r="FQ490" s="116"/>
      <c r="FR490" s="116"/>
      <c r="FS490" s="116"/>
      <c r="FT490" s="116"/>
      <c r="FU490" s="116"/>
      <c r="FV490" s="116"/>
      <c r="FW490" s="116"/>
      <c r="FX490" s="116"/>
      <c r="FY490" s="116"/>
      <c r="FZ490" s="116"/>
      <c r="GA490" s="116"/>
      <c r="GB490" s="116"/>
      <c r="GC490" s="116"/>
      <c r="GD490" s="116"/>
      <c r="GE490" s="116"/>
      <c r="GF490" s="116"/>
      <c r="GG490" s="116"/>
      <c r="GH490" s="116"/>
      <c r="GI490" s="116"/>
      <c r="GJ490" s="116"/>
      <c r="GK490" s="116"/>
      <c r="GL490" s="116"/>
      <c r="GM490" s="116"/>
      <c r="GN490" s="116"/>
      <c r="GO490" s="116"/>
      <c r="GP490" s="116"/>
      <c r="GQ490" s="116"/>
      <c r="GR490" s="116"/>
      <c r="GS490" s="116"/>
      <c r="GT490" s="116"/>
      <c r="GU490" s="116"/>
      <c r="GV490" s="116"/>
      <c r="GW490" s="116"/>
      <c r="GX490" s="116"/>
      <c r="GY490" s="116"/>
      <c r="GZ490" s="116"/>
      <c r="HA490" s="116"/>
    </row>
    <row r="491" spans="1:209" s="117" customFormat="1" ht="84.95" customHeight="1" x14ac:dyDescent="0.3">
      <c r="A491" s="214">
        <v>652</v>
      </c>
      <c r="B491" s="104" t="s">
        <v>1327</v>
      </c>
      <c r="C491" s="217" t="s">
        <v>18</v>
      </c>
      <c r="D491" s="206"/>
      <c r="E491" s="74"/>
      <c r="F491" s="75"/>
      <c r="G491" s="74"/>
      <c r="H491" s="76"/>
      <c r="I491" s="105"/>
      <c r="J491" s="106"/>
      <c r="K491" s="107"/>
      <c r="L491" s="80"/>
      <c r="M491" s="81">
        <f t="shared" si="287"/>
        <v>0</v>
      </c>
      <c r="N491" s="82"/>
      <c r="O491" s="83">
        <f t="shared" si="288"/>
        <v>0</v>
      </c>
      <c r="P491" s="83">
        <f t="shared" si="289"/>
        <v>0</v>
      </c>
      <c r="Q491" s="108"/>
      <c r="R491" s="80"/>
      <c r="S491" s="81">
        <f t="shared" si="290"/>
        <v>0</v>
      </c>
      <c r="T491" s="82"/>
      <c r="U491" s="83">
        <f t="shared" si="291"/>
        <v>0</v>
      </c>
      <c r="V491" s="83">
        <f t="shared" si="292"/>
        <v>0</v>
      </c>
      <c r="W491" s="109"/>
      <c r="X491" s="80"/>
      <c r="Y491" s="81">
        <f t="shared" si="293"/>
        <v>0</v>
      </c>
      <c r="Z491" s="82"/>
      <c r="AA491" s="83">
        <f t="shared" si="294"/>
        <v>0</v>
      </c>
      <c r="AB491" s="83">
        <f t="shared" si="295"/>
        <v>0</v>
      </c>
      <c r="AC491" s="109"/>
      <c r="AD491" s="85" t="e">
        <f t="shared" si="278"/>
        <v>#DIV/0!</v>
      </c>
      <c r="AE491" s="86"/>
      <c r="AF491" s="87"/>
      <c r="AG491" s="88"/>
      <c r="AH491" s="114"/>
      <c r="AI491" s="86"/>
      <c r="AJ491" s="87"/>
      <c r="AK491" s="88"/>
      <c r="AL491" s="114"/>
      <c r="AM491" s="86">
        <v>5546.2184873949582</v>
      </c>
      <c r="AN491" s="87">
        <f t="shared" si="299"/>
        <v>1053.7815126050421</v>
      </c>
      <c r="AO491" s="90">
        <f t="shared" si="300"/>
        <v>6600</v>
      </c>
      <c r="AP491" s="91" t="s">
        <v>1328</v>
      </c>
      <c r="AQ491" s="136">
        <v>5621.8487394957983</v>
      </c>
      <c r="AR491" s="137">
        <v>1068.1512605042017</v>
      </c>
      <c r="AS491" s="138">
        <v>6690</v>
      </c>
      <c r="AT491" s="91" t="s">
        <v>1329</v>
      </c>
      <c r="AU491" s="86"/>
      <c r="AV491" s="87"/>
      <c r="AW491" s="90"/>
      <c r="AX491" s="197"/>
      <c r="AY491" s="38"/>
      <c r="AZ491" s="92"/>
      <c r="BA491" s="29"/>
      <c r="BB491" s="99"/>
      <c r="BC491" s="93"/>
      <c r="BD491" s="93"/>
      <c r="BE491" s="93"/>
      <c r="BF491" s="93"/>
      <c r="BG491" s="93"/>
      <c r="BH491" s="93">
        <f t="shared" si="301"/>
        <v>5546.2184873949582</v>
      </c>
      <c r="BI491" s="93">
        <f t="shared" si="302"/>
        <v>5621.8487394957983</v>
      </c>
      <c r="BJ491" s="93"/>
      <c r="BK491" s="94">
        <f t="shared" si="279"/>
        <v>2</v>
      </c>
      <c r="BL491" s="35"/>
      <c r="BM491" s="95">
        <f t="shared" si="280"/>
        <v>5584.0336134453783</v>
      </c>
      <c r="BN491" s="96">
        <f t="shared" si="281"/>
        <v>5621.8487394957983</v>
      </c>
      <c r="BO491" s="248">
        <f t="shared" si="303"/>
        <v>5546.2184873949582</v>
      </c>
      <c r="BP491" s="183">
        <f t="shared" si="282"/>
        <v>5583.9055697898084</v>
      </c>
      <c r="BQ491" s="184">
        <f t="shared" si="283"/>
        <v>53.478664123352203</v>
      </c>
      <c r="BR491" s="232">
        <f t="shared" si="284"/>
        <v>9.5770670138132612E-3</v>
      </c>
      <c r="BS491" s="184"/>
      <c r="BT491" s="97"/>
      <c r="BU491" s="171">
        <f t="shared" si="296"/>
        <v>5546.2184873949582</v>
      </c>
      <c r="BV491" s="175">
        <f t="shared" si="285"/>
        <v>1054</v>
      </c>
      <c r="BW491" s="176">
        <f t="shared" si="286"/>
        <v>6600.2184873949582</v>
      </c>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116"/>
      <c r="ES491" s="116"/>
      <c r="ET491" s="116"/>
      <c r="EU491" s="116"/>
      <c r="EV491" s="116"/>
      <c r="EW491" s="116"/>
      <c r="EX491" s="116"/>
      <c r="EY491" s="116"/>
      <c r="EZ491" s="116"/>
      <c r="FA491" s="116"/>
      <c r="FB491" s="116"/>
      <c r="FC491" s="116"/>
      <c r="FD491" s="116"/>
      <c r="FE491" s="116"/>
      <c r="FF491" s="116"/>
      <c r="FG491" s="116"/>
      <c r="FH491" s="116"/>
      <c r="FI491" s="116"/>
      <c r="FJ491" s="116"/>
      <c r="FK491" s="116"/>
      <c r="FL491" s="116"/>
      <c r="FM491" s="116"/>
      <c r="FN491" s="116"/>
      <c r="FO491" s="116"/>
      <c r="FP491" s="116"/>
      <c r="FQ491" s="116"/>
      <c r="FR491" s="116"/>
      <c r="FS491" s="116"/>
      <c r="FT491" s="116"/>
      <c r="FU491" s="116"/>
      <c r="FV491" s="116"/>
      <c r="FW491" s="116"/>
      <c r="FX491" s="116"/>
      <c r="FY491" s="116"/>
      <c r="FZ491" s="116"/>
      <c r="GA491" s="116"/>
      <c r="GB491" s="116"/>
      <c r="GC491" s="116"/>
      <c r="GD491" s="116"/>
      <c r="GE491" s="116"/>
      <c r="GF491" s="116"/>
      <c r="GG491" s="116"/>
      <c r="GH491" s="116"/>
      <c r="GI491" s="116"/>
      <c r="GJ491" s="116"/>
      <c r="GK491" s="116"/>
      <c r="GL491" s="116"/>
      <c r="GM491" s="116"/>
      <c r="GN491" s="116"/>
      <c r="GO491" s="116"/>
      <c r="GP491" s="116"/>
      <c r="GQ491" s="116"/>
      <c r="GR491" s="116"/>
      <c r="GS491" s="116"/>
      <c r="GT491" s="116"/>
      <c r="GU491" s="116"/>
      <c r="GV491" s="116"/>
      <c r="GW491" s="116"/>
      <c r="GX491" s="116"/>
      <c r="GY491" s="116"/>
      <c r="GZ491" s="116"/>
      <c r="HA491" s="116"/>
    </row>
    <row r="492" spans="1:209" s="117" customFormat="1" ht="84.95" customHeight="1" x14ac:dyDescent="0.3">
      <c r="A492" s="214">
        <v>653</v>
      </c>
      <c r="B492" s="104" t="s">
        <v>1330</v>
      </c>
      <c r="C492" s="217" t="s">
        <v>18</v>
      </c>
      <c r="D492" s="206"/>
      <c r="E492" s="74"/>
      <c r="F492" s="75"/>
      <c r="G492" s="74"/>
      <c r="H492" s="76"/>
      <c r="I492" s="105"/>
      <c r="J492" s="106"/>
      <c r="K492" s="107"/>
      <c r="L492" s="80"/>
      <c r="M492" s="81">
        <f t="shared" si="287"/>
        <v>0</v>
      </c>
      <c r="N492" s="82"/>
      <c r="O492" s="83">
        <f t="shared" si="288"/>
        <v>0</v>
      </c>
      <c r="P492" s="83">
        <f t="shared" si="289"/>
        <v>0</v>
      </c>
      <c r="Q492" s="108"/>
      <c r="R492" s="80"/>
      <c r="S492" s="81">
        <f t="shared" si="290"/>
        <v>0</v>
      </c>
      <c r="T492" s="82"/>
      <c r="U492" s="83">
        <f t="shared" si="291"/>
        <v>0</v>
      </c>
      <c r="V492" s="83">
        <f t="shared" si="292"/>
        <v>0</v>
      </c>
      <c r="W492" s="109"/>
      <c r="X492" s="80"/>
      <c r="Y492" s="81">
        <f t="shared" si="293"/>
        <v>0</v>
      </c>
      <c r="Z492" s="82"/>
      <c r="AA492" s="83">
        <f t="shared" si="294"/>
        <v>0</v>
      </c>
      <c r="AB492" s="83">
        <f t="shared" si="295"/>
        <v>0</v>
      </c>
      <c r="AC492" s="109"/>
      <c r="AD492" s="85" t="e">
        <f t="shared" si="278"/>
        <v>#DIV/0!</v>
      </c>
      <c r="AE492" s="86"/>
      <c r="AF492" s="87"/>
      <c r="AG492" s="88"/>
      <c r="AH492" s="114"/>
      <c r="AI492" s="86"/>
      <c r="AJ492" s="87"/>
      <c r="AK492" s="88"/>
      <c r="AL492" s="114"/>
      <c r="AM492" s="86">
        <v>2478.9915966386557</v>
      </c>
      <c r="AN492" s="87">
        <f t="shared" si="299"/>
        <v>471.00840336134456</v>
      </c>
      <c r="AO492" s="90">
        <f t="shared" si="300"/>
        <v>2950</v>
      </c>
      <c r="AP492" s="91" t="s">
        <v>1331</v>
      </c>
      <c r="AQ492" s="136">
        <v>2478.9915966386557</v>
      </c>
      <c r="AR492" s="137">
        <v>471.00840336134434</v>
      </c>
      <c r="AS492" s="138">
        <v>2950</v>
      </c>
      <c r="AT492" s="91" t="s">
        <v>1332</v>
      </c>
      <c r="AU492" s="86"/>
      <c r="AV492" s="87"/>
      <c r="AW492" s="90"/>
      <c r="AX492" s="197"/>
      <c r="AY492" s="38"/>
      <c r="AZ492" s="92"/>
      <c r="BA492" s="29"/>
      <c r="BB492" s="99"/>
      <c r="BC492" s="93"/>
      <c r="BD492" s="93"/>
      <c r="BE492" s="93"/>
      <c r="BF492" s="93"/>
      <c r="BG492" s="93"/>
      <c r="BH492" s="93">
        <f t="shared" si="301"/>
        <v>2478.9915966386557</v>
      </c>
      <c r="BI492" s="93">
        <f t="shared" si="302"/>
        <v>2478.9915966386557</v>
      </c>
      <c r="BJ492" s="93"/>
      <c r="BK492" s="94">
        <f t="shared" si="279"/>
        <v>2</v>
      </c>
      <c r="BL492" s="35"/>
      <c r="BM492" s="95">
        <f t="shared" si="280"/>
        <v>2478.9915966386557</v>
      </c>
      <c r="BN492" s="96">
        <f t="shared" si="281"/>
        <v>2478.9915966386557</v>
      </c>
      <c r="BO492" s="248">
        <f t="shared" si="303"/>
        <v>2478.9915966386557</v>
      </c>
      <c r="BP492" s="183">
        <f t="shared" si="282"/>
        <v>2478.9915966386557</v>
      </c>
      <c r="BQ492" s="184">
        <f t="shared" si="283"/>
        <v>0</v>
      </c>
      <c r="BR492" s="232">
        <f t="shared" si="284"/>
        <v>0</v>
      </c>
      <c r="BS492" s="184"/>
      <c r="BT492" s="97"/>
      <c r="BU492" s="171">
        <f t="shared" si="296"/>
        <v>2478.9915966386557</v>
      </c>
      <c r="BV492" s="175">
        <f t="shared" si="285"/>
        <v>471</v>
      </c>
      <c r="BW492" s="176">
        <f t="shared" si="286"/>
        <v>2949.9915966386557</v>
      </c>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row>
    <row r="493" spans="1:209" s="117" customFormat="1" ht="84.95" customHeight="1" x14ac:dyDescent="0.3">
      <c r="A493" s="214">
        <v>654</v>
      </c>
      <c r="B493" s="104" t="s">
        <v>1333</v>
      </c>
      <c r="C493" s="217" t="s">
        <v>18</v>
      </c>
      <c r="D493" s="206"/>
      <c r="E493" s="74"/>
      <c r="F493" s="75"/>
      <c r="G493" s="74"/>
      <c r="H493" s="76"/>
      <c r="I493" s="105"/>
      <c r="J493" s="106"/>
      <c r="K493" s="107"/>
      <c r="L493" s="80"/>
      <c r="M493" s="81">
        <f t="shared" si="287"/>
        <v>0</v>
      </c>
      <c r="N493" s="82"/>
      <c r="O493" s="83">
        <f t="shared" si="288"/>
        <v>0</v>
      </c>
      <c r="P493" s="83">
        <f t="shared" si="289"/>
        <v>0</v>
      </c>
      <c r="Q493" s="108"/>
      <c r="R493" s="80"/>
      <c r="S493" s="81">
        <f t="shared" si="290"/>
        <v>0</v>
      </c>
      <c r="T493" s="82"/>
      <c r="U493" s="83">
        <f t="shared" si="291"/>
        <v>0</v>
      </c>
      <c r="V493" s="83">
        <f t="shared" si="292"/>
        <v>0</v>
      </c>
      <c r="W493" s="109"/>
      <c r="X493" s="80"/>
      <c r="Y493" s="81">
        <f t="shared" si="293"/>
        <v>0</v>
      </c>
      <c r="Z493" s="82"/>
      <c r="AA493" s="83">
        <f t="shared" si="294"/>
        <v>0</v>
      </c>
      <c r="AB493" s="83">
        <f t="shared" si="295"/>
        <v>0</v>
      </c>
      <c r="AC493" s="109"/>
      <c r="AD493" s="85" t="e">
        <f t="shared" si="278"/>
        <v>#DIV/0!</v>
      </c>
      <c r="AE493" s="86"/>
      <c r="AF493" s="87"/>
      <c r="AG493" s="88"/>
      <c r="AH493" s="114"/>
      <c r="AI493" s="86"/>
      <c r="AJ493" s="87"/>
      <c r="AK493" s="88"/>
      <c r="AL493" s="114"/>
      <c r="AM493" s="86">
        <v>11344.53781512605</v>
      </c>
      <c r="AN493" s="87">
        <f t="shared" si="299"/>
        <v>2155.4621848739494</v>
      </c>
      <c r="AO493" s="90">
        <f t="shared" si="300"/>
        <v>13500</v>
      </c>
      <c r="AP493" s="91" t="s">
        <v>1334</v>
      </c>
      <c r="AQ493" s="136">
        <v>11504.20168067227</v>
      </c>
      <c r="AR493" s="137">
        <v>2185.7983193277305</v>
      </c>
      <c r="AS493" s="138">
        <v>13690</v>
      </c>
      <c r="AT493" s="91" t="s">
        <v>1335</v>
      </c>
      <c r="AU493" s="86"/>
      <c r="AV493" s="87"/>
      <c r="AW493" s="90"/>
      <c r="AX493" s="197"/>
      <c r="AY493" s="38"/>
      <c r="AZ493" s="92"/>
      <c r="BA493" s="29"/>
      <c r="BB493" s="99"/>
      <c r="BC493" s="93"/>
      <c r="BD493" s="93"/>
      <c r="BE493" s="93"/>
      <c r="BF493" s="93"/>
      <c r="BG493" s="93"/>
      <c r="BH493" s="93">
        <f t="shared" si="301"/>
        <v>11344.53781512605</v>
      </c>
      <c r="BI493" s="93">
        <f t="shared" si="302"/>
        <v>11504.20168067227</v>
      </c>
      <c r="BJ493" s="93"/>
      <c r="BK493" s="94">
        <f t="shared" si="279"/>
        <v>2</v>
      </c>
      <c r="BL493" s="35"/>
      <c r="BM493" s="95">
        <f t="shared" si="280"/>
        <v>11424.36974789916</v>
      </c>
      <c r="BN493" s="96">
        <f t="shared" si="281"/>
        <v>11504.20168067227</v>
      </c>
      <c r="BO493" s="248">
        <f t="shared" si="303"/>
        <v>11344.53781512605</v>
      </c>
      <c r="BP493" s="183">
        <f t="shared" si="282"/>
        <v>11424.090817182048</v>
      </c>
      <c r="BQ493" s="184">
        <f t="shared" si="283"/>
        <v>112.89940203818884</v>
      </c>
      <c r="BR493" s="232">
        <f t="shared" si="284"/>
        <v>9.8823308882269E-3</v>
      </c>
      <c r="BS493" s="184"/>
      <c r="BT493" s="97"/>
      <c r="BU493" s="171">
        <f t="shared" si="296"/>
        <v>11344.53781512605</v>
      </c>
      <c r="BV493" s="175">
        <f t="shared" si="285"/>
        <v>2155</v>
      </c>
      <c r="BW493" s="176">
        <f t="shared" si="286"/>
        <v>13499.53781512605</v>
      </c>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row>
    <row r="494" spans="1:209" s="117" customFormat="1" ht="84.95" customHeight="1" x14ac:dyDescent="0.3">
      <c r="A494" s="214">
        <v>655</v>
      </c>
      <c r="B494" s="104" t="s">
        <v>1336</v>
      </c>
      <c r="C494" s="217" t="s">
        <v>18</v>
      </c>
      <c r="D494" s="206"/>
      <c r="E494" s="74"/>
      <c r="F494" s="75"/>
      <c r="G494" s="74"/>
      <c r="H494" s="76"/>
      <c r="I494" s="105"/>
      <c r="J494" s="106"/>
      <c r="K494" s="107"/>
      <c r="L494" s="80"/>
      <c r="M494" s="81">
        <f t="shared" si="287"/>
        <v>0</v>
      </c>
      <c r="N494" s="82"/>
      <c r="O494" s="83">
        <f t="shared" si="288"/>
        <v>0</v>
      </c>
      <c r="P494" s="83">
        <f t="shared" si="289"/>
        <v>0</v>
      </c>
      <c r="Q494" s="108"/>
      <c r="R494" s="80"/>
      <c r="S494" s="81">
        <f t="shared" si="290"/>
        <v>0</v>
      </c>
      <c r="T494" s="82"/>
      <c r="U494" s="83">
        <f t="shared" si="291"/>
        <v>0</v>
      </c>
      <c r="V494" s="83">
        <f t="shared" si="292"/>
        <v>0</v>
      </c>
      <c r="W494" s="109"/>
      <c r="X494" s="80"/>
      <c r="Y494" s="81">
        <f t="shared" si="293"/>
        <v>0</v>
      </c>
      <c r="Z494" s="82"/>
      <c r="AA494" s="83">
        <f t="shared" si="294"/>
        <v>0</v>
      </c>
      <c r="AB494" s="83">
        <f t="shared" si="295"/>
        <v>0</v>
      </c>
      <c r="AC494" s="109"/>
      <c r="AD494" s="85" t="e">
        <f t="shared" si="278"/>
        <v>#DIV/0!</v>
      </c>
      <c r="AE494" s="86"/>
      <c r="AF494" s="87"/>
      <c r="AG494" s="88"/>
      <c r="AH494" s="114"/>
      <c r="AI494" s="86"/>
      <c r="AJ494" s="87"/>
      <c r="AK494" s="88"/>
      <c r="AL494" s="114"/>
      <c r="AM494" s="86">
        <v>8571.4285714285725</v>
      </c>
      <c r="AN494" s="87">
        <f t="shared" si="299"/>
        <v>1628.5714285714289</v>
      </c>
      <c r="AO494" s="90">
        <f t="shared" si="300"/>
        <v>10200.000000000002</v>
      </c>
      <c r="AP494" s="91" t="s">
        <v>1337</v>
      </c>
      <c r="AQ494" s="136">
        <v>8647.0588235294126</v>
      </c>
      <c r="AR494" s="137">
        <v>1642.9411764705874</v>
      </c>
      <c r="AS494" s="138">
        <v>10290</v>
      </c>
      <c r="AT494" s="91" t="s">
        <v>1338</v>
      </c>
      <c r="AU494" s="86"/>
      <c r="AV494" s="87"/>
      <c r="AW494" s="90"/>
      <c r="AX494" s="197"/>
      <c r="AY494" s="38"/>
      <c r="AZ494" s="92"/>
      <c r="BA494" s="29"/>
      <c r="BB494" s="99"/>
      <c r="BC494" s="93"/>
      <c r="BD494" s="93"/>
      <c r="BE494" s="93"/>
      <c r="BF494" s="93"/>
      <c r="BG494" s="93"/>
      <c r="BH494" s="93">
        <f t="shared" si="301"/>
        <v>8571.4285714285725</v>
      </c>
      <c r="BI494" s="93">
        <f t="shared" si="302"/>
        <v>8647.0588235294126</v>
      </c>
      <c r="BJ494" s="93"/>
      <c r="BK494" s="94">
        <f t="shared" si="279"/>
        <v>2</v>
      </c>
      <c r="BL494" s="35"/>
      <c r="BM494" s="95">
        <f t="shared" si="280"/>
        <v>8609.2436974789925</v>
      </c>
      <c r="BN494" s="96">
        <f t="shared" si="281"/>
        <v>8647.0588235294126</v>
      </c>
      <c r="BO494" s="248">
        <f t="shared" si="303"/>
        <v>8571.4285714285725</v>
      </c>
      <c r="BP494" s="183">
        <f t="shared" si="282"/>
        <v>8609.1606477532714</v>
      </c>
      <c r="BQ494" s="184">
        <f t="shared" si="283"/>
        <v>53.478664123352203</v>
      </c>
      <c r="BR494" s="232">
        <f t="shared" si="284"/>
        <v>6.2117726019315879E-3</v>
      </c>
      <c r="BS494" s="184"/>
      <c r="BT494" s="97"/>
      <c r="BU494" s="171">
        <f t="shared" si="296"/>
        <v>8571.4285714285725</v>
      </c>
      <c r="BV494" s="175">
        <f t="shared" si="285"/>
        <v>1629</v>
      </c>
      <c r="BW494" s="176">
        <f t="shared" si="286"/>
        <v>10200.428571428572</v>
      </c>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row>
    <row r="495" spans="1:209" ht="84.95" customHeight="1" x14ac:dyDescent="0.3">
      <c r="A495" s="214">
        <v>656</v>
      </c>
      <c r="B495" s="104" t="s">
        <v>1339</v>
      </c>
      <c r="C495" s="217" t="s">
        <v>18</v>
      </c>
      <c r="D495" s="206"/>
      <c r="E495" s="74"/>
      <c r="F495" s="75"/>
      <c r="G495" s="74"/>
      <c r="H495" s="76"/>
      <c r="I495" s="105"/>
      <c r="J495" s="106"/>
      <c r="K495" s="107"/>
      <c r="L495" s="80"/>
      <c r="M495" s="81">
        <f t="shared" si="287"/>
        <v>0</v>
      </c>
      <c r="N495" s="82"/>
      <c r="O495" s="83">
        <f t="shared" si="288"/>
        <v>0</v>
      </c>
      <c r="P495" s="83">
        <f t="shared" si="289"/>
        <v>0</v>
      </c>
      <c r="Q495" s="108"/>
      <c r="R495" s="80"/>
      <c r="S495" s="81">
        <f t="shared" si="290"/>
        <v>0</v>
      </c>
      <c r="T495" s="82"/>
      <c r="U495" s="83">
        <f t="shared" si="291"/>
        <v>0</v>
      </c>
      <c r="V495" s="83">
        <f t="shared" si="292"/>
        <v>0</v>
      </c>
      <c r="W495" s="109"/>
      <c r="X495" s="80"/>
      <c r="Y495" s="81">
        <f t="shared" si="293"/>
        <v>0</v>
      </c>
      <c r="Z495" s="82"/>
      <c r="AA495" s="83">
        <f t="shared" si="294"/>
        <v>0</v>
      </c>
      <c r="AB495" s="83">
        <f t="shared" si="295"/>
        <v>0</v>
      </c>
      <c r="AC495" s="109"/>
      <c r="AD495" s="85" t="e">
        <f t="shared" si="278"/>
        <v>#DIV/0!</v>
      </c>
      <c r="AE495" s="86"/>
      <c r="AF495" s="87"/>
      <c r="AG495" s="88"/>
      <c r="AH495" s="114"/>
      <c r="AI495" s="86"/>
      <c r="AJ495" s="87"/>
      <c r="AK495" s="88"/>
      <c r="AL495" s="114"/>
      <c r="AM495" s="86">
        <v>16582.633053221289</v>
      </c>
      <c r="AN495" s="87">
        <f t="shared" si="299"/>
        <v>3150.7002801120448</v>
      </c>
      <c r="AO495" s="90">
        <f t="shared" si="300"/>
        <v>19733.333333333332</v>
      </c>
      <c r="AP495" s="91" t="s">
        <v>1340</v>
      </c>
      <c r="AQ495" s="136">
        <v>15963.865546218489</v>
      </c>
      <c r="AR495" s="137">
        <v>3033.1344537815112</v>
      </c>
      <c r="AS495" s="138">
        <v>18997</v>
      </c>
      <c r="AT495" s="91" t="s">
        <v>1338</v>
      </c>
      <c r="AU495" s="86"/>
      <c r="AV495" s="87"/>
      <c r="AW495" s="90"/>
      <c r="AX495" s="197"/>
      <c r="AZ495" s="92"/>
      <c r="BB495" s="99"/>
      <c r="BC495" s="93"/>
      <c r="BD495" s="93"/>
      <c r="BE495" s="93"/>
      <c r="BF495" s="93"/>
      <c r="BG495" s="93"/>
      <c r="BH495" s="93">
        <f t="shared" si="301"/>
        <v>16582.633053221289</v>
      </c>
      <c r="BI495" s="93">
        <f t="shared" si="302"/>
        <v>15963.865546218489</v>
      </c>
      <c r="BJ495" s="93"/>
      <c r="BK495" s="94">
        <f t="shared" si="279"/>
        <v>2</v>
      </c>
      <c r="BM495" s="95">
        <f t="shared" si="280"/>
        <v>16273.24929971989</v>
      </c>
      <c r="BN495" s="96">
        <f t="shared" si="281"/>
        <v>16582.633053221289</v>
      </c>
      <c r="BO495" s="248">
        <f t="shared" si="303"/>
        <v>15963.865546218491</v>
      </c>
      <c r="BP495" s="183">
        <f t="shared" si="282"/>
        <v>16270.308062968668</v>
      </c>
      <c r="BQ495" s="184">
        <f t="shared" si="283"/>
        <v>437.53470017957437</v>
      </c>
      <c r="BR495" s="232">
        <f t="shared" si="284"/>
        <v>2.6886744750300458E-2</v>
      </c>
      <c r="BS495" s="184"/>
      <c r="BT495" s="97"/>
      <c r="BU495" s="171">
        <f t="shared" si="296"/>
        <v>15963.865546218491</v>
      </c>
      <c r="BV495" s="175">
        <f t="shared" si="285"/>
        <v>3033</v>
      </c>
      <c r="BW495" s="176">
        <f t="shared" si="286"/>
        <v>18996.865546218491</v>
      </c>
    </row>
    <row r="496" spans="1:209" ht="84.95" customHeight="1" x14ac:dyDescent="0.3">
      <c r="A496" s="214">
        <v>657</v>
      </c>
      <c r="B496" s="104" t="s">
        <v>1341</v>
      </c>
      <c r="C496" s="217" t="s">
        <v>18</v>
      </c>
      <c r="D496" s="206"/>
      <c r="E496" s="74"/>
      <c r="F496" s="75"/>
      <c r="G496" s="74"/>
      <c r="H496" s="76"/>
      <c r="I496" s="105"/>
      <c r="J496" s="106"/>
      <c r="K496" s="107"/>
      <c r="L496" s="80"/>
      <c r="M496" s="81">
        <f t="shared" si="287"/>
        <v>0</v>
      </c>
      <c r="N496" s="82"/>
      <c r="O496" s="83">
        <f t="shared" si="288"/>
        <v>0</v>
      </c>
      <c r="P496" s="83">
        <f t="shared" si="289"/>
        <v>0</v>
      </c>
      <c r="Q496" s="108"/>
      <c r="R496" s="80"/>
      <c r="S496" s="81">
        <f t="shared" si="290"/>
        <v>0</v>
      </c>
      <c r="T496" s="82"/>
      <c r="U496" s="83">
        <f t="shared" si="291"/>
        <v>0</v>
      </c>
      <c r="V496" s="83">
        <f t="shared" si="292"/>
        <v>0</v>
      </c>
      <c r="W496" s="109"/>
      <c r="X496" s="80"/>
      <c r="Y496" s="81">
        <f t="shared" si="293"/>
        <v>0</v>
      </c>
      <c r="Z496" s="82"/>
      <c r="AA496" s="83">
        <f t="shared" si="294"/>
        <v>0</v>
      </c>
      <c r="AB496" s="83">
        <f t="shared" si="295"/>
        <v>0</v>
      </c>
      <c r="AC496" s="109"/>
      <c r="AD496" s="85" t="e">
        <f t="shared" si="278"/>
        <v>#DIV/0!</v>
      </c>
      <c r="AE496" s="86"/>
      <c r="AF496" s="87"/>
      <c r="AG496" s="88"/>
      <c r="AH496" s="114"/>
      <c r="AI496" s="86"/>
      <c r="AJ496" s="87"/>
      <c r="AK496" s="88"/>
      <c r="AL496" s="114"/>
      <c r="AM496" s="86">
        <v>5546.2184873949582</v>
      </c>
      <c r="AN496" s="87">
        <f t="shared" si="299"/>
        <v>1053.7815126050421</v>
      </c>
      <c r="AO496" s="90">
        <f t="shared" si="300"/>
        <v>6600</v>
      </c>
      <c r="AP496" s="91" t="s">
        <v>1342</v>
      </c>
      <c r="AQ496" s="136">
        <v>5621.8487394957983</v>
      </c>
      <c r="AR496" s="137">
        <v>1068.1512605042017</v>
      </c>
      <c r="AS496" s="138">
        <v>6690</v>
      </c>
      <c r="AT496" s="91" t="s">
        <v>1343</v>
      </c>
      <c r="AU496" s="86"/>
      <c r="AV496" s="87"/>
      <c r="AW496" s="90"/>
      <c r="AX496" s="197"/>
      <c r="AZ496" s="92"/>
      <c r="BB496" s="99"/>
      <c r="BC496" s="93"/>
      <c r="BD496" s="93"/>
      <c r="BE496" s="93"/>
      <c r="BF496" s="93"/>
      <c r="BG496" s="93"/>
      <c r="BH496" s="93">
        <f t="shared" si="301"/>
        <v>5546.2184873949582</v>
      </c>
      <c r="BI496" s="93">
        <f t="shared" si="302"/>
        <v>5621.8487394957983</v>
      </c>
      <c r="BJ496" s="93"/>
      <c r="BK496" s="94">
        <f t="shared" si="279"/>
        <v>2</v>
      </c>
      <c r="BM496" s="95">
        <f t="shared" si="280"/>
        <v>5584.0336134453783</v>
      </c>
      <c r="BN496" s="96">
        <f t="shared" si="281"/>
        <v>5621.8487394957983</v>
      </c>
      <c r="BO496" s="248">
        <f t="shared" si="303"/>
        <v>5546.2184873949582</v>
      </c>
      <c r="BP496" s="183">
        <f t="shared" si="282"/>
        <v>5583.9055697898084</v>
      </c>
      <c r="BQ496" s="184">
        <f t="shared" si="283"/>
        <v>53.478664123352203</v>
      </c>
      <c r="BR496" s="232">
        <f t="shared" si="284"/>
        <v>9.5770670138132612E-3</v>
      </c>
      <c r="BS496" s="184"/>
      <c r="BT496" s="97"/>
      <c r="BU496" s="171">
        <f t="shared" si="296"/>
        <v>5546.2184873949582</v>
      </c>
      <c r="BV496" s="175">
        <f t="shared" si="285"/>
        <v>1054</v>
      </c>
      <c r="BW496" s="176">
        <f t="shared" si="286"/>
        <v>6600.2184873949582</v>
      </c>
    </row>
    <row r="497" spans="1:75" ht="84.95" customHeight="1" x14ac:dyDescent="0.3">
      <c r="A497" s="214">
        <v>658</v>
      </c>
      <c r="B497" s="104" t="s">
        <v>1344</v>
      </c>
      <c r="C497" s="217" t="s">
        <v>907</v>
      </c>
      <c r="D497" s="206"/>
      <c r="E497" s="74"/>
      <c r="F497" s="75"/>
      <c r="G497" s="74"/>
      <c r="H497" s="76"/>
      <c r="I497" s="105"/>
      <c r="J497" s="106"/>
      <c r="K497" s="107"/>
      <c r="L497" s="80"/>
      <c r="M497" s="81">
        <f t="shared" si="287"/>
        <v>0</v>
      </c>
      <c r="N497" s="82"/>
      <c r="O497" s="83">
        <f t="shared" si="288"/>
        <v>0</v>
      </c>
      <c r="P497" s="83">
        <f t="shared" si="289"/>
        <v>0</v>
      </c>
      <c r="Q497" s="108"/>
      <c r="R497" s="80"/>
      <c r="S497" s="81">
        <f t="shared" si="290"/>
        <v>0</v>
      </c>
      <c r="T497" s="82"/>
      <c r="U497" s="83">
        <f t="shared" si="291"/>
        <v>0</v>
      </c>
      <c r="V497" s="83">
        <f t="shared" si="292"/>
        <v>0</v>
      </c>
      <c r="W497" s="109"/>
      <c r="X497" s="80"/>
      <c r="Y497" s="81">
        <f t="shared" si="293"/>
        <v>0</v>
      </c>
      <c r="Z497" s="82"/>
      <c r="AA497" s="83">
        <f t="shared" si="294"/>
        <v>0</v>
      </c>
      <c r="AB497" s="83">
        <f t="shared" si="295"/>
        <v>0</v>
      </c>
      <c r="AC497" s="109"/>
      <c r="AD497" s="85" t="e">
        <f t="shared" si="278"/>
        <v>#DIV/0!</v>
      </c>
      <c r="AE497" s="86"/>
      <c r="AF497" s="87"/>
      <c r="AG497" s="88"/>
      <c r="AH497" s="114"/>
      <c r="AI497" s="86"/>
      <c r="AJ497" s="87"/>
      <c r="AK497" s="88"/>
      <c r="AL497" s="114"/>
      <c r="AM497" s="86">
        <v>312521.00840336137</v>
      </c>
      <c r="AN497" s="87">
        <f t="shared" si="299"/>
        <v>59378.991596638662</v>
      </c>
      <c r="AO497" s="90">
        <f t="shared" si="300"/>
        <v>371900</v>
      </c>
      <c r="AP497" s="91" t="s">
        <v>1345</v>
      </c>
      <c r="AQ497" s="86"/>
      <c r="AR497" s="87"/>
      <c r="AS497" s="90"/>
      <c r="AT497" s="91"/>
      <c r="AU497" s="86"/>
      <c r="AV497" s="87"/>
      <c r="AW497" s="90"/>
      <c r="AX497" s="197"/>
      <c r="AZ497" s="92"/>
      <c r="BB497" s="99"/>
      <c r="BC497" s="93"/>
      <c r="BD497" s="93"/>
      <c r="BE497" s="93"/>
      <c r="BF497" s="93"/>
      <c r="BG497" s="93"/>
      <c r="BH497" s="93">
        <f t="shared" si="301"/>
        <v>312521.00840336137</v>
      </c>
      <c r="BI497" s="93"/>
      <c r="BJ497" s="93"/>
      <c r="BK497" s="94">
        <f t="shared" si="279"/>
        <v>1</v>
      </c>
      <c r="BM497" s="95">
        <f t="shared" si="280"/>
        <v>312521.00840336137</v>
      </c>
      <c r="BN497" s="96">
        <f t="shared" si="281"/>
        <v>312521.00840336137</v>
      </c>
      <c r="BO497" s="248">
        <f>+BM497</f>
        <v>312521.00840336137</v>
      </c>
      <c r="BP497" s="183">
        <f t="shared" si="282"/>
        <v>312521.00840336137</v>
      </c>
      <c r="BQ497" s="184">
        <f t="shared" si="283"/>
        <v>0</v>
      </c>
      <c r="BR497" s="232">
        <f t="shared" si="284"/>
        <v>0</v>
      </c>
      <c r="BS497" s="184"/>
      <c r="BT497" s="97"/>
      <c r="BU497" s="171">
        <f t="shared" si="296"/>
        <v>312521.00840336137</v>
      </c>
      <c r="BV497" s="175">
        <f t="shared" si="285"/>
        <v>59379</v>
      </c>
      <c r="BW497" s="176">
        <f t="shared" si="286"/>
        <v>371900.00840336137</v>
      </c>
    </row>
    <row r="498" spans="1:75" s="35" customFormat="1" ht="84.95" customHeight="1" x14ac:dyDescent="0.3">
      <c r="A498" s="214">
        <v>659</v>
      </c>
      <c r="B498" s="104" t="s">
        <v>1508</v>
      </c>
      <c r="C498" s="217" t="s">
        <v>18</v>
      </c>
      <c r="D498" s="206"/>
      <c r="E498" s="74"/>
      <c r="F498" s="75"/>
      <c r="G498" s="74"/>
      <c r="H498" s="76"/>
      <c r="I498" s="105"/>
      <c r="J498" s="106"/>
      <c r="K498" s="107"/>
      <c r="L498" s="80"/>
      <c r="M498" s="81">
        <f t="shared" si="287"/>
        <v>0</v>
      </c>
      <c r="N498" s="82"/>
      <c r="O498" s="83">
        <f t="shared" si="288"/>
        <v>0</v>
      </c>
      <c r="P498" s="83">
        <f t="shared" si="289"/>
        <v>0</v>
      </c>
      <c r="Q498" s="108"/>
      <c r="R498" s="80"/>
      <c r="S498" s="81">
        <f t="shared" si="290"/>
        <v>0</v>
      </c>
      <c r="T498" s="82"/>
      <c r="U498" s="83">
        <f t="shared" si="291"/>
        <v>0</v>
      </c>
      <c r="V498" s="83">
        <f t="shared" si="292"/>
        <v>0</v>
      </c>
      <c r="W498" s="109"/>
      <c r="X498" s="80"/>
      <c r="Y498" s="81">
        <f t="shared" si="293"/>
        <v>0</v>
      </c>
      <c r="Z498" s="82"/>
      <c r="AA498" s="83">
        <f t="shared" si="294"/>
        <v>0</v>
      </c>
      <c r="AB498" s="83">
        <f t="shared" si="295"/>
        <v>0</v>
      </c>
      <c r="AC498" s="109"/>
      <c r="AD498" s="85" t="e">
        <f t="shared" si="278"/>
        <v>#DIV/0!</v>
      </c>
      <c r="AE498" s="86"/>
      <c r="AF498" s="87"/>
      <c r="AG498" s="88"/>
      <c r="AH498" s="114"/>
      <c r="AI498" s="86"/>
      <c r="AJ498" s="87"/>
      <c r="AK498" s="88"/>
      <c r="AL498" s="114"/>
      <c r="AM498" s="86">
        <v>185630.25210084036</v>
      </c>
      <c r="AN498" s="87">
        <f t="shared" si="299"/>
        <v>35269.747899159665</v>
      </c>
      <c r="AO498" s="90">
        <f t="shared" si="300"/>
        <v>220900.00000000003</v>
      </c>
      <c r="AP498" s="91" t="s">
        <v>1346</v>
      </c>
      <c r="AQ498" s="136">
        <v>193268.90756302522</v>
      </c>
      <c r="AR498" s="137">
        <v>36721.092436974781</v>
      </c>
      <c r="AS498" s="138">
        <v>229990</v>
      </c>
      <c r="AT498" s="91" t="s">
        <v>1347</v>
      </c>
      <c r="AU498" s="86"/>
      <c r="AV498" s="87"/>
      <c r="AW498" s="90"/>
      <c r="AX498" s="197"/>
      <c r="AY498" s="38"/>
      <c r="AZ498" s="92"/>
      <c r="BA498" s="29"/>
      <c r="BB498" s="99"/>
      <c r="BC498" s="93"/>
      <c r="BD498" s="93"/>
      <c r="BE498" s="93"/>
      <c r="BF498" s="93"/>
      <c r="BG498" s="93"/>
      <c r="BH498" s="93">
        <f t="shared" si="301"/>
        <v>185630.25210084036</v>
      </c>
      <c r="BI498" s="93">
        <f>+AQ498</f>
        <v>193268.90756302522</v>
      </c>
      <c r="BJ498" s="93"/>
      <c r="BK498" s="94">
        <f t="shared" si="279"/>
        <v>2</v>
      </c>
      <c r="BM498" s="95">
        <f t="shared" si="280"/>
        <v>189449.57983193279</v>
      </c>
      <c r="BN498" s="96">
        <f t="shared" si="281"/>
        <v>193268.90756302522</v>
      </c>
      <c r="BO498" s="248">
        <f>(SUM(BB498:BJ498)-BN498)/(BK498-1)</f>
        <v>185630.25210084036</v>
      </c>
      <c r="BP498" s="183">
        <f t="shared" si="282"/>
        <v>189411.07685185253</v>
      </c>
      <c r="BQ498" s="184">
        <f t="shared" si="283"/>
        <v>5401.3450764585778</v>
      </c>
      <c r="BR498" s="232">
        <f t="shared" si="284"/>
        <v>2.8510726079468193E-2</v>
      </c>
      <c r="BS498" s="184"/>
      <c r="BT498" s="97"/>
      <c r="BU498" s="171">
        <f t="shared" si="296"/>
        <v>185630.25210084036</v>
      </c>
      <c r="BV498" s="175">
        <f t="shared" si="285"/>
        <v>35270</v>
      </c>
      <c r="BW498" s="176">
        <f t="shared" si="286"/>
        <v>220900.25210084036</v>
      </c>
    </row>
    <row r="499" spans="1:75" s="35" customFormat="1" ht="84.95" customHeight="1" x14ac:dyDescent="0.3">
      <c r="A499" s="214">
        <v>660</v>
      </c>
      <c r="B499" s="141" t="s">
        <v>1348</v>
      </c>
      <c r="C499" s="217" t="s">
        <v>18</v>
      </c>
      <c r="D499" s="206"/>
      <c r="E499" s="74"/>
      <c r="F499" s="75"/>
      <c r="G499" s="74"/>
      <c r="H499" s="76"/>
      <c r="I499" s="105"/>
      <c r="J499" s="106"/>
      <c r="K499" s="107"/>
      <c r="L499" s="80"/>
      <c r="M499" s="81">
        <f t="shared" si="287"/>
        <v>0</v>
      </c>
      <c r="N499" s="82"/>
      <c r="O499" s="83">
        <f t="shared" si="288"/>
        <v>0</v>
      </c>
      <c r="P499" s="83">
        <f t="shared" si="289"/>
        <v>0</v>
      </c>
      <c r="Q499" s="108"/>
      <c r="R499" s="80"/>
      <c r="S499" s="81">
        <f t="shared" si="290"/>
        <v>0</v>
      </c>
      <c r="T499" s="82"/>
      <c r="U499" s="83">
        <f t="shared" si="291"/>
        <v>0</v>
      </c>
      <c r="V499" s="83">
        <f t="shared" si="292"/>
        <v>0</v>
      </c>
      <c r="W499" s="109"/>
      <c r="X499" s="80"/>
      <c r="Y499" s="81">
        <f t="shared" si="293"/>
        <v>0</v>
      </c>
      <c r="Z499" s="82"/>
      <c r="AA499" s="83">
        <f t="shared" si="294"/>
        <v>0</v>
      </c>
      <c r="AB499" s="83">
        <f t="shared" si="295"/>
        <v>0</v>
      </c>
      <c r="AC499" s="109"/>
      <c r="AD499" s="85" t="e">
        <f t="shared" si="278"/>
        <v>#DIV/0!</v>
      </c>
      <c r="AE499" s="86"/>
      <c r="AF499" s="87"/>
      <c r="AG499" s="88"/>
      <c r="AH499" s="114"/>
      <c r="AI499" s="86"/>
      <c r="AJ499" s="87"/>
      <c r="AK499" s="88"/>
      <c r="AL499" s="114"/>
      <c r="AM499" s="86">
        <v>3512.6050420168067</v>
      </c>
      <c r="AN499" s="87">
        <f t="shared" si="299"/>
        <v>667.39495798319331</v>
      </c>
      <c r="AO499" s="90">
        <f t="shared" si="300"/>
        <v>4180</v>
      </c>
      <c r="AP499" s="91" t="s">
        <v>1349</v>
      </c>
      <c r="AQ499" s="136">
        <v>2744.5378151260506</v>
      </c>
      <c r="AR499" s="137">
        <v>521.46218487394935</v>
      </c>
      <c r="AS499" s="138">
        <v>3266</v>
      </c>
      <c r="AT499" s="91" t="s">
        <v>1350</v>
      </c>
      <c r="AU499" s="86"/>
      <c r="AV499" s="87"/>
      <c r="AW499" s="90"/>
      <c r="AX499" s="197"/>
      <c r="AY499" s="38"/>
      <c r="AZ499" s="92"/>
      <c r="BA499" s="29"/>
      <c r="BB499" s="99"/>
      <c r="BC499" s="93"/>
      <c r="BD499" s="93"/>
      <c r="BE499" s="93"/>
      <c r="BF499" s="93"/>
      <c r="BG499" s="93"/>
      <c r="BH499" s="93">
        <f t="shared" si="301"/>
        <v>3512.6050420168067</v>
      </c>
      <c r="BI499" s="93">
        <f>+AQ499</f>
        <v>2744.5378151260506</v>
      </c>
      <c r="BJ499" s="93"/>
      <c r="BK499" s="94">
        <f t="shared" si="279"/>
        <v>2</v>
      </c>
      <c r="BM499" s="95">
        <f t="shared" si="280"/>
        <v>3128.5714285714284</v>
      </c>
      <c r="BN499" s="96">
        <f t="shared" si="281"/>
        <v>3512.6050420168067</v>
      </c>
      <c r="BO499" s="248">
        <f>(SUM(BB499:BJ499)-BN499)/(BK499-1)</f>
        <v>2744.5378151260502</v>
      </c>
      <c r="BP499" s="183">
        <f t="shared" si="282"/>
        <v>3104.9118131466398</v>
      </c>
      <c r="BQ499" s="184">
        <f t="shared" si="283"/>
        <v>543.10554454160024</v>
      </c>
      <c r="BR499" s="232">
        <f t="shared" si="284"/>
        <v>0.17359537953384482</v>
      </c>
      <c r="BS499" s="184"/>
      <c r="BT499" s="97"/>
      <c r="BU499" s="171">
        <f t="shared" si="296"/>
        <v>2744.5378151260502</v>
      </c>
      <c r="BV499" s="175">
        <f t="shared" si="285"/>
        <v>521</v>
      </c>
      <c r="BW499" s="176">
        <f t="shared" si="286"/>
        <v>3265.5378151260502</v>
      </c>
    </row>
    <row r="500" spans="1:75" s="35" customFormat="1" ht="84.95" customHeight="1" x14ac:dyDescent="0.3">
      <c r="A500" s="214">
        <v>661</v>
      </c>
      <c r="B500" s="104" t="s">
        <v>1351</v>
      </c>
      <c r="C500" s="217" t="s">
        <v>18</v>
      </c>
      <c r="D500" s="206"/>
      <c r="E500" s="74"/>
      <c r="F500" s="75"/>
      <c r="G500" s="74"/>
      <c r="H500" s="76"/>
      <c r="I500" s="105"/>
      <c r="J500" s="106"/>
      <c r="K500" s="107"/>
      <c r="L500" s="80"/>
      <c r="M500" s="81">
        <f t="shared" si="287"/>
        <v>0</v>
      </c>
      <c r="N500" s="82"/>
      <c r="O500" s="83">
        <f t="shared" si="288"/>
        <v>0</v>
      </c>
      <c r="P500" s="83">
        <f t="shared" si="289"/>
        <v>0</v>
      </c>
      <c r="Q500" s="108"/>
      <c r="R500" s="80"/>
      <c r="S500" s="81">
        <f t="shared" si="290"/>
        <v>0</v>
      </c>
      <c r="T500" s="82"/>
      <c r="U500" s="83">
        <f t="shared" si="291"/>
        <v>0</v>
      </c>
      <c r="V500" s="83">
        <f t="shared" si="292"/>
        <v>0</v>
      </c>
      <c r="W500" s="109"/>
      <c r="X500" s="80"/>
      <c r="Y500" s="81">
        <f t="shared" si="293"/>
        <v>0</v>
      </c>
      <c r="Z500" s="82"/>
      <c r="AA500" s="83">
        <f t="shared" si="294"/>
        <v>0</v>
      </c>
      <c r="AB500" s="83">
        <f t="shared" si="295"/>
        <v>0</v>
      </c>
      <c r="AC500" s="109"/>
      <c r="AD500" s="85" t="e">
        <f t="shared" si="278"/>
        <v>#DIV/0!</v>
      </c>
      <c r="AE500" s="86"/>
      <c r="AF500" s="87"/>
      <c r="AG500" s="88"/>
      <c r="AH500" s="114"/>
      <c r="AI500" s="86"/>
      <c r="AJ500" s="87"/>
      <c r="AK500" s="88"/>
      <c r="AL500" s="114"/>
      <c r="AM500" s="86">
        <v>6974.7899159663866</v>
      </c>
      <c r="AN500" s="87">
        <f t="shared" si="299"/>
        <v>1325.2100840336134</v>
      </c>
      <c r="AO500" s="90">
        <f t="shared" si="300"/>
        <v>8300</v>
      </c>
      <c r="AP500" s="91" t="s">
        <v>1352</v>
      </c>
      <c r="AQ500" s="136">
        <v>7050.4201680672268</v>
      </c>
      <c r="AR500" s="137">
        <v>1339.5798319327732</v>
      </c>
      <c r="AS500" s="138">
        <v>8390</v>
      </c>
      <c r="AT500" s="91" t="s">
        <v>1353</v>
      </c>
      <c r="AU500" s="86"/>
      <c r="AV500" s="87"/>
      <c r="AW500" s="90"/>
      <c r="AX500" s="197"/>
      <c r="AY500" s="38"/>
      <c r="AZ500" s="92"/>
      <c r="BA500" s="29"/>
      <c r="BB500" s="99"/>
      <c r="BC500" s="93"/>
      <c r="BD500" s="93"/>
      <c r="BE500" s="93"/>
      <c r="BF500" s="93"/>
      <c r="BG500" s="93"/>
      <c r="BH500" s="93">
        <f t="shared" si="301"/>
        <v>6974.7899159663866</v>
      </c>
      <c r="BI500" s="93">
        <f>+AQ500</f>
        <v>7050.4201680672268</v>
      </c>
      <c r="BJ500" s="93"/>
      <c r="BK500" s="94">
        <f t="shared" si="279"/>
        <v>2</v>
      </c>
      <c r="BM500" s="95">
        <f t="shared" si="280"/>
        <v>7012.6050420168067</v>
      </c>
      <c r="BN500" s="96">
        <f t="shared" si="281"/>
        <v>7050.4201680672268</v>
      </c>
      <c r="BO500" s="248">
        <f>(SUM(BB500:BJ500)-BN500)/(BK500-1)</f>
        <v>6974.7899159663866</v>
      </c>
      <c r="BP500" s="183">
        <f t="shared" si="282"/>
        <v>7012.5030831766007</v>
      </c>
      <c r="BQ500" s="184">
        <f t="shared" si="283"/>
        <v>53.478664123352203</v>
      </c>
      <c r="BR500" s="232">
        <f t="shared" si="284"/>
        <v>7.6260767293935437E-3</v>
      </c>
      <c r="BS500" s="184"/>
      <c r="BT500" s="97"/>
      <c r="BU500" s="171">
        <f t="shared" si="296"/>
        <v>6974.7899159663866</v>
      </c>
      <c r="BV500" s="175">
        <f t="shared" si="285"/>
        <v>1325</v>
      </c>
      <c r="BW500" s="176">
        <f t="shared" si="286"/>
        <v>8299.7899159663866</v>
      </c>
    </row>
    <row r="501" spans="1:75" s="35" customFormat="1" ht="84.95" customHeight="1" x14ac:dyDescent="0.3">
      <c r="A501" s="214">
        <v>662</v>
      </c>
      <c r="B501" s="104" t="s">
        <v>1354</v>
      </c>
      <c r="C501" s="217" t="s">
        <v>18</v>
      </c>
      <c r="D501" s="206"/>
      <c r="E501" s="74"/>
      <c r="F501" s="75"/>
      <c r="G501" s="74"/>
      <c r="H501" s="76"/>
      <c r="I501" s="105"/>
      <c r="J501" s="106"/>
      <c r="K501" s="107"/>
      <c r="L501" s="80"/>
      <c r="M501" s="81">
        <f t="shared" si="287"/>
        <v>0</v>
      </c>
      <c r="N501" s="82"/>
      <c r="O501" s="83">
        <f t="shared" si="288"/>
        <v>0</v>
      </c>
      <c r="P501" s="83">
        <f t="shared" si="289"/>
        <v>0</v>
      </c>
      <c r="Q501" s="108"/>
      <c r="R501" s="80"/>
      <c r="S501" s="81">
        <f t="shared" si="290"/>
        <v>0</v>
      </c>
      <c r="T501" s="82"/>
      <c r="U501" s="83">
        <f t="shared" si="291"/>
        <v>0</v>
      </c>
      <c r="V501" s="83">
        <f t="shared" si="292"/>
        <v>0</v>
      </c>
      <c r="W501" s="109"/>
      <c r="X501" s="80"/>
      <c r="Y501" s="81">
        <f t="shared" si="293"/>
        <v>0</v>
      </c>
      <c r="Z501" s="82"/>
      <c r="AA501" s="83">
        <f t="shared" si="294"/>
        <v>0</v>
      </c>
      <c r="AB501" s="83">
        <f t="shared" si="295"/>
        <v>0</v>
      </c>
      <c r="AC501" s="109"/>
      <c r="AD501" s="85" t="e">
        <f t="shared" si="278"/>
        <v>#DIV/0!</v>
      </c>
      <c r="AE501" s="86"/>
      <c r="AF501" s="87"/>
      <c r="AG501" s="88"/>
      <c r="AH501" s="114"/>
      <c r="AI501" s="86"/>
      <c r="AJ501" s="87"/>
      <c r="AK501" s="88"/>
      <c r="AL501" s="114"/>
      <c r="AM501" s="86">
        <v>2436.9747899159665</v>
      </c>
      <c r="AN501" s="87">
        <f t="shared" si="299"/>
        <v>463.02521008403363</v>
      </c>
      <c r="AO501" s="90">
        <f t="shared" si="300"/>
        <v>2900</v>
      </c>
      <c r="AP501" s="91" t="s">
        <v>1355</v>
      </c>
      <c r="AQ501" s="86"/>
      <c r="AR501" s="87"/>
      <c r="AS501" s="90"/>
      <c r="AT501" s="91"/>
      <c r="AU501" s="86"/>
      <c r="AV501" s="87"/>
      <c r="AW501" s="90"/>
      <c r="AX501" s="197"/>
      <c r="AY501" s="38"/>
      <c r="AZ501" s="92"/>
      <c r="BA501" s="29"/>
      <c r="BB501" s="99"/>
      <c r="BC501" s="93"/>
      <c r="BD501" s="93"/>
      <c r="BE501" s="93"/>
      <c r="BF501" s="93"/>
      <c r="BG501" s="93"/>
      <c r="BH501" s="93">
        <f t="shared" si="301"/>
        <v>2436.9747899159665</v>
      </c>
      <c r="BI501" s="93"/>
      <c r="BJ501" s="93"/>
      <c r="BK501" s="94">
        <f t="shared" si="279"/>
        <v>1</v>
      </c>
      <c r="BM501" s="95">
        <f t="shared" si="280"/>
        <v>2436.9747899159665</v>
      </c>
      <c r="BN501" s="96">
        <f t="shared" si="281"/>
        <v>2436.9747899159665</v>
      </c>
      <c r="BO501" s="248">
        <f>+BM501</f>
        <v>2436.9747899159665</v>
      </c>
      <c r="BP501" s="183">
        <f t="shared" si="282"/>
        <v>2436.9747899159665</v>
      </c>
      <c r="BQ501" s="184">
        <f t="shared" si="283"/>
        <v>0</v>
      </c>
      <c r="BR501" s="232">
        <f t="shared" si="284"/>
        <v>0</v>
      </c>
      <c r="BS501" s="184"/>
      <c r="BT501" s="97"/>
      <c r="BU501" s="171">
        <f t="shared" si="296"/>
        <v>2436.9747899159665</v>
      </c>
      <c r="BV501" s="175">
        <f t="shared" si="285"/>
        <v>463</v>
      </c>
      <c r="BW501" s="176">
        <f t="shared" si="286"/>
        <v>2899.9747899159665</v>
      </c>
    </row>
    <row r="502" spans="1:75" s="35" customFormat="1" ht="84.95" customHeight="1" x14ac:dyDescent="0.3">
      <c r="A502" s="214">
        <v>663</v>
      </c>
      <c r="B502" s="104" t="s">
        <v>1356</v>
      </c>
      <c r="C502" s="217" t="s">
        <v>18</v>
      </c>
      <c r="D502" s="206"/>
      <c r="E502" s="74"/>
      <c r="F502" s="75"/>
      <c r="G502" s="74"/>
      <c r="H502" s="76"/>
      <c r="I502" s="105"/>
      <c r="J502" s="106"/>
      <c r="K502" s="107"/>
      <c r="L502" s="80"/>
      <c r="M502" s="81">
        <f t="shared" si="287"/>
        <v>0</v>
      </c>
      <c r="N502" s="82"/>
      <c r="O502" s="83">
        <f t="shared" si="288"/>
        <v>0</v>
      </c>
      <c r="P502" s="83">
        <f t="shared" si="289"/>
        <v>0</v>
      </c>
      <c r="Q502" s="108"/>
      <c r="R502" s="80"/>
      <c r="S502" s="81">
        <f t="shared" si="290"/>
        <v>0</v>
      </c>
      <c r="T502" s="82"/>
      <c r="U502" s="83">
        <f t="shared" si="291"/>
        <v>0</v>
      </c>
      <c r="V502" s="83">
        <f t="shared" si="292"/>
        <v>0</v>
      </c>
      <c r="W502" s="109"/>
      <c r="X502" s="80"/>
      <c r="Y502" s="81">
        <f t="shared" si="293"/>
        <v>0</v>
      </c>
      <c r="Z502" s="82"/>
      <c r="AA502" s="83">
        <f t="shared" si="294"/>
        <v>0</v>
      </c>
      <c r="AB502" s="83">
        <f t="shared" si="295"/>
        <v>0</v>
      </c>
      <c r="AC502" s="109"/>
      <c r="AD502" s="85" t="e">
        <f t="shared" si="278"/>
        <v>#DIV/0!</v>
      </c>
      <c r="AE502" s="86"/>
      <c r="AF502" s="87"/>
      <c r="AG502" s="88"/>
      <c r="AH502" s="114"/>
      <c r="AI502" s="86"/>
      <c r="AJ502" s="87"/>
      <c r="AK502" s="88"/>
      <c r="AL502" s="114"/>
      <c r="AM502" s="86">
        <v>7352.9411764705883</v>
      </c>
      <c r="AN502" s="87">
        <f t="shared" si="299"/>
        <v>1397.0588235294117</v>
      </c>
      <c r="AO502" s="90">
        <f t="shared" si="300"/>
        <v>8750</v>
      </c>
      <c r="AP502" s="91" t="s">
        <v>1357</v>
      </c>
      <c r="AQ502" s="86"/>
      <c r="AR502" s="87"/>
      <c r="AS502" s="90"/>
      <c r="AT502" s="91"/>
      <c r="AU502" s="86"/>
      <c r="AV502" s="87"/>
      <c r="AW502" s="90"/>
      <c r="AX502" s="197"/>
      <c r="AY502" s="38"/>
      <c r="AZ502" s="92"/>
      <c r="BA502" s="29"/>
      <c r="BB502" s="99"/>
      <c r="BC502" s="93"/>
      <c r="BD502" s="93"/>
      <c r="BE502" s="93"/>
      <c r="BF502" s="93"/>
      <c r="BG502" s="93"/>
      <c r="BH502" s="93">
        <f t="shared" si="301"/>
        <v>7352.9411764705883</v>
      </c>
      <c r="BI502" s="93"/>
      <c r="BJ502" s="93"/>
      <c r="BK502" s="94">
        <f t="shared" si="279"/>
        <v>1</v>
      </c>
      <c r="BM502" s="95">
        <f t="shared" si="280"/>
        <v>7352.9411764705883</v>
      </c>
      <c r="BN502" s="96">
        <f t="shared" si="281"/>
        <v>7352.9411764705883</v>
      </c>
      <c r="BO502" s="248">
        <f>+BM502</f>
        <v>7352.9411764705883</v>
      </c>
      <c r="BP502" s="183">
        <f t="shared" si="282"/>
        <v>7352.9411764705883</v>
      </c>
      <c r="BQ502" s="184">
        <f t="shared" si="283"/>
        <v>0</v>
      </c>
      <c r="BR502" s="232">
        <f t="shared" si="284"/>
        <v>0</v>
      </c>
      <c r="BS502" s="184"/>
      <c r="BT502" s="97"/>
      <c r="BU502" s="171">
        <f t="shared" si="296"/>
        <v>7352.9411764705883</v>
      </c>
      <c r="BV502" s="175">
        <f t="shared" si="285"/>
        <v>1397</v>
      </c>
      <c r="BW502" s="176">
        <f t="shared" si="286"/>
        <v>8749.9411764705874</v>
      </c>
    </row>
    <row r="503" spans="1:75" s="35" customFormat="1" ht="84.95" customHeight="1" x14ac:dyDescent="0.3">
      <c r="A503" s="214">
        <v>664</v>
      </c>
      <c r="B503" s="254" t="s">
        <v>1509</v>
      </c>
      <c r="C503" s="217" t="s">
        <v>18</v>
      </c>
      <c r="D503" s="206"/>
      <c r="E503" s="74"/>
      <c r="F503" s="75"/>
      <c r="G503" s="74"/>
      <c r="H503" s="76"/>
      <c r="I503" s="105"/>
      <c r="J503" s="106"/>
      <c r="K503" s="107"/>
      <c r="L503" s="80"/>
      <c r="M503" s="81">
        <f t="shared" si="287"/>
        <v>0</v>
      </c>
      <c r="N503" s="82"/>
      <c r="O503" s="83">
        <f t="shared" si="288"/>
        <v>0</v>
      </c>
      <c r="P503" s="83">
        <f t="shared" si="289"/>
        <v>0</v>
      </c>
      <c r="Q503" s="108"/>
      <c r="R503" s="80"/>
      <c r="S503" s="81">
        <f t="shared" si="290"/>
        <v>0</v>
      </c>
      <c r="T503" s="82"/>
      <c r="U503" s="83">
        <f t="shared" si="291"/>
        <v>0</v>
      </c>
      <c r="V503" s="83">
        <f t="shared" si="292"/>
        <v>0</v>
      </c>
      <c r="W503" s="109"/>
      <c r="X503" s="80"/>
      <c r="Y503" s="81">
        <f t="shared" si="293"/>
        <v>0</v>
      </c>
      <c r="Z503" s="82"/>
      <c r="AA503" s="83">
        <f t="shared" si="294"/>
        <v>0</v>
      </c>
      <c r="AB503" s="83">
        <f t="shared" si="295"/>
        <v>0</v>
      </c>
      <c r="AC503" s="109"/>
      <c r="AD503" s="85" t="e">
        <f t="shared" si="278"/>
        <v>#DIV/0!</v>
      </c>
      <c r="AE503" s="86"/>
      <c r="AF503" s="87"/>
      <c r="AG503" s="88"/>
      <c r="AH503" s="114"/>
      <c r="AI503" s="86"/>
      <c r="AJ503" s="87"/>
      <c r="AK503" s="88"/>
      <c r="AL503" s="114"/>
      <c r="AM503" s="86">
        <v>10000</v>
      </c>
      <c r="AN503" s="87">
        <f t="shared" si="299"/>
        <v>1900</v>
      </c>
      <c r="AO503" s="90">
        <f t="shared" si="300"/>
        <v>11900</v>
      </c>
      <c r="AP503" s="91" t="s">
        <v>1358</v>
      </c>
      <c r="AQ503" s="86"/>
      <c r="AR503" s="87"/>
      <c r="AS503" s="90"/>
      <c r="AT503" s="91"/>
      <c r="AU503" s="86"/>
      <c r="AV503" s="87"/>
      <c r="AW503" s="90"/>
      <c r="AX503" s="197"/>
      <c r="AY503" s="38"/>
      <c r="AZ503" s="92"/>
      <c r="BA503" s="29"/>
      <c r="BB503" s="99"/>
      <c r="BC503" s="93"/>
      <c r="BD503" s="93"/>
      <c r="BE503" s="93"/>
      <c r="BF503" s="93"/>
      <c r="BG503" s="93"/>
      <c r="BH503" s="93">
        <f t="shared" si="301"/>
        <v>10000</v>
      </c>
      <c r="BI503" s="93"/>
      <c r="BJ503" s="93"/>
      <c r="BK503" s="94">
        <f t="shared" si="279"/>
        <v>1</v>
      </c>
      <c r="BM503" s="95">
        <f t="shared" si="280"/>
        <v>10000</v>
      </c>
      <c r="BN503" s="96">
        <f t="shared" si="281"/>
        <v>10000</v>
      </c>
      <c r="BO503" s="248">
        <f>+BM503</f>
        <v>10000</v>
      </c>
      <c r="BP503" s="183">
        <f t="shared" si="282"/>
        <v>10000</v>
      </c>
      <c r="BQ503" s="184">
        <f t="shared" si="283"/>
        <v>0</v>
      </c>
      <c r="BR503" s="232">
        <f t="shared" si="284"/>
        <v>0</v>
      </c>
      <c r="BS503" s="184"/>
      <c r="BT503" s="97"/>
      <c r="BU503" s="171">
        <f t="shared" si="296"/>
        <v>10000</v>
      </c>
      <c r="BV503" s="175">
        <f t="shared" si="285"/>
        <v>1900</v>
      </c>
      <c r="BW503" s="176">
        <f t="shared" si="286"/>
        <v>11900</v>
      </c>
    </row>
    <row r="504" spans="1:75" s="35" customFormat="1" ht="84.95" customHeight="1" x14ac:dyDescent="0.3">
      <c r="A504" s="214">
        <v>666</v>
      </c>
      <c r="B504" s="104" t="s">
        <v>1360</v>
      </c>
      <c r="C504" s="217" t="s">
        <v>18</v>
      </c>
      <c r="D504" s="206"/>
      <c r="E504" s="74"/>
      <c r="F504" s="75"/>
      <c r="G504" s="74"/>
      <c r="H504" s="76"/>
      <c r="I504" s="105"/>
      <c r="J504" s="106"/>
      <c r="K504" s="107"/>
      <c r="L504" s="80"/>
      <c r="M504" s="81">
        <f t="shared" si="287"/>
        <v>0</v>
      </c>
      <c r="N504" s="82"/>
      <c r="O504" s="83">
        <f t="shared" si="288"/>
        <v>0</v>
      </c>
      <c r="P504" s="83">
        <f t="shared" si="289"/>
        <v>0</v>
      </c>
      <c r="Q504" s="108"/>
      <c r="R504" s="80"/>
      <c r="S504" s="81">
        <f t="shared" si="290"/>
        <v>0</v>
      </c>
      <c r="T504" s="82"/>
      <c r="U504" s="83">
        <f t="shared" si="291"/>
        <v>0</v>
      </c>
      <c r="V504" s="83">
        <f t="shared" si="292"/>
        <v>0</v>
      </c>
      <c r="W504" s="109"/>
      <c r="X504" s="80"/>
      <c r="Y504" s="81">
        <f t="shared" si="293"/>
        <v>0</v>
      </c>
      <c r="Z504" s="82"/>
      <c r="AA504" s="83">
        <f t="shared" si="294"/>
        <v>0</v>
      </c>
      <c r="AB504" s="83">
        <f t="shared" si="295"/>
        <v>0</v>
      </c>
      <c r="AC504" s="109"/>
      <c r="AD504" s="85" t="e">
        <f t="shared" si="278"/>
        <v>#DIV/0!</v>
      </c>
      <c r="AE504" s="86"/>
      <c r="AF504" s="87"/>
      <c r="AG504" s="88"/>
      <c r="AH504" s="114"/>
      <c r="AI504" s="86"/>
      <c r="AJ504" s="87"/>
      <c r="AK504" s="88"/>
      <c r="AL504" s="114"/>
      <c r="AM504" s="86">
        <v>29327.731092436978</v>
      </c>
      <c r="AN504" s="87">
        <f t="shared" si="299"/>
        <v>5572.268907563026</v>
      </c>
      <c r="AO504" s="90">
        <f t="shared" si="300"/>
        <v>34900</v>
      </c>
      <c r="AP504" s="91" t="s">
        <v>1361</v>
      </c>
      <c r="AQ504" s="86"/>
      <c r="AR504" s="87"/>
      <c r="AS504" s="90"/>
      <c r="AT504" s="91"/>
      <c r="AU504" s="86"/>
      <c r="AV504" s="87"/>
      <c r="AW504" s="90"/>
      <c r="AX504" s="197"/>
      <c r="AY504" s="38"/>
      <c r="AZ504" s="92"/>
      <c r="BA504" s="29"/>
      <c r="BB504" s="99"/>
      <c r="BC504" s="93"/>
      <c r="BD504" s="93"/>
      <c r="BE504" s="93"/>
      <c r="BF504" s="93"/>
      <c r="BG504" s="93"/>
      <c r="BH504" s="93">
        <f t="shared" si="301"/>
        <v>29327.731092436978</v>
      </c>
      <c r="BI504" s="93"/>
      <c r="BJ504" s="93"/>
      <c r="BK504" s="94">
        <f t="shared" si="279"/>
        <v>1</v>
      </c>
      <c r="BM504" s="95">
        <f t="shared" si="280"/>
        <v>29327.731092436978</v>
      </c>
      <c r="BN504" s="96">
        <f t="shared" si="281"/>
        <v>29327.731092436978</v>
      </c>
      <c r="BO504" s="248">
        <f>+BM504</f>
        <v>29327.731092436978</v>
      </c>
      <c r="BP504" s="183">
        <f t="shared" si="282"/>
        <v>29327.731092436978</v>
      </c>
      <c r="BQ504" s="184">
        <f t="shared" si="283"/>
        <v>0</v>
      </c>
      <c r="BR504" s="232">
        <f t="shared" si="284"/>
        <v>0</v>
      </c>
      <c r="BS504" s="184"/>
      <c r="BT504" s="97"/>
      <c r="BU504" s="171">
        <f t="shared" si="296"/>
        <v>29327.731092436978</v>
      </c>
      <c r="BV504" s="175">
        <f t="shared" si="285"/>
        <v>5572</v>
      </c>
      <c r="BW504" s="176">
        <f t="shared" si="286"/>
        <v>34899.731092436981</v>
      </c>
    </row>
    <row r="505" spans="1:75" s="35" customFormat="1" ht="84.95" customHeight="1" x14ac:dyDescent="0.3">
      <c r="A505" s="214">
        <v>667</v>
      </c>
      <c r="B505" s="104" t="s">
        <v>1362</v>
      </c>
      <c r="C505" s="217" t="s">
        <v>18</v>
      </c>
      <c r="D505" s="206"/>
      <c r="E505" s="74"/>
      <c r="F505" s="75"/>
      <c r="G505" s="74"/>
      <c r="H505" s="76"/>
      <c r="I505" s="105"/>
      <c r="J505" s="106"/>
      <c r="K505" s="107"/>
      <c r="L505" s="80"/>
      <c r="M505" s="81">
        <f t="shared" si="287"/>
        <v>0</v>
      </c>
      <c r="N505" s="82"/>
      <c r="O505" s="83">
        <f t="shared" si="288"/>
        <v>0</v>
      </c>
      <c r="P505" s="83">
        <f t="shared" si="289"/>
        <v>0</v>
      </c>
      <c r="Q505" s="108"/>
      <c r="R505" s="80"/>
      <c r="S505" s="81">
        <f t="shared" si="290"/>
        <v>0</v>
      </c>
      <c r="T505" s="82"/>
      <c r="U505" s="83">
        <f t="shared" si="291"/>
        <v>0</v>
      </c>
      <c r="V505" s="83">
        <f t="shared" si="292"/>
        <v>0</v>
      </c>
      <c r="W505" s="109"/>
      <c r="X505" s="80"/>
      <c r="Y505" s="81">
        <f t="shared" si="293"/>
        <v>0</v>
      </c>
      <c r="Z505" s="82"/>
      <c r="AA505" s="83">
        <f t="shared" si="294"/>
        <v>0</v>
      </c>
      <c r="AB505" s="83">
        <f t="shared" si="295"/>
        <v>0</v>
      </c>
      <c r="AC505" s="109"/>
      <c r="AD505" s="85" t="e">
        <f t="shared" si="278"/>
        <v>#DIV/0!</v>
      </c>
      <c r="AE505" s="86"/>
      <c r="AF505" s="87"/>
      <c r="AG505" s="88"/>
      <c r="AH505" s="114"/>
      <c r="AI505" s="86"/>
      <c r="AJ505" s="87"/>
      <c r="AK505" s="88"/>
      <c r="AL505" s="114"/>
      <c r="AM505" s="86">
        <v>17563.025210084033</v>
      </c>
      <c r="AN505" s="87">
        <f t="shared" si="299"/>
        <v>3336.9747899159665</v>
      </c>
      <c r="AO505" s="90">
        <f t="shared" si="300"/>
        <v>20900</v>
      </c>
      <c r="AP505" s="91" t="s">
        <v>1363</v>
      </c>
      <c r="AQ505" s="136">
        <v>5882.3529411764712</v>
      </c>
      <c r="AR505" s="137">
        <v>1117.6470588235288</v>
      </c>
      <c r="AS505" s="138">
        <v>7000</v>
      </c>
      <c r="AT505" s="91" t="s">
        <v>1364</v>
      </c>
      <c r="AU505" s="86"/>
      <c r="AV505" s="87"/>
      <c r="AW505" s="90"/>
      <c r="AX505" s="197"/>
      <c r="AY505" s="38"/>
      <c r="AZ505" s="92"/>
      <c r="BA505" s="29"/>
      <c r="BB505" s="99"/>
      <c r="BC505" s="93"/>
      <c r="BD505" s="93"/>
      <c r="BE505" s="93"/>
      <c r="BF505" s="93"/>
      <c r="BG505" s="93"/>
      <c r="BH505" s="93">
        <f t="shared" si="301"/>
        <v>17563.025210084033</v>
      </c>
      <c r="BI505" s="93">
        <f>+AQ505</f>
        <v>5882.3529411764712</v>
      </c>
      <c r="BJ505" s="93"/>
      <c r="BK505" s="94">
        <f t="shared" si="279"/>
        <v>2</v>
      </c>
      <c r="BM505" s="95">
        <f t="shared" si="280"/>
        <v>11722.689075630253</v>
      </c>
      <c r="BN505" s="96">
        <f t="shared" si="281"/>
        <v>17563.025210084033</v>
      </c>
      <c r="BO505" s="248">
        <f>(SUM(BB505:BJ505)-BN505)/(BK505-1)</f>
        <v>5882.3529411764721</v>
      </c>
      <c r="BP505" s="183">
        <f t="shared" si="282"/>
        <v>10164.246799467943</v>
      </c>
      <c r="BQ505" s="184">
        <f t="shared" si="283"/>
        <v>8259.4825701621921</v>
      </c>
      <c r="BR505" s="232">
        <f t="shared" si="284"/>
        <v>0.70457234827906867</v>
      </c>
      <c r="BS505" s="184"/>
      <c r="BT505" s="97"/>
      <c r="BU505" s="171">
        <f t="shared" si="296"/>
        <v>5882.3529411764721</v>
      </c>
      <c r="BV505" s="175">
        <f t="shared" si="285"/>
        <v>1118</v>
      </c>
      <c r="BW505" s="176">
        <f t="shared" si="286"/>
        <v>7000.3529411764721</v>
      </c>
    </row>
    <row r="506" spans="1:75" s="35" customFormat="1" ht="84.95" customHeight="1" x14ac:dyDescent="0.3">
      <c r="A506" s="214">
        <v>668</v>
      </c>
      <c r="B506" s="104" t="s">
        <v>1365</v>
      </c>
      <c r="C506" s="217" t="s">
        <v>18</v>
      </c>
      <c r="D506" s="206"/>
      <c r="E506" s="74"/>
      <c r="F506" s="75"/>
      <c r="G506" s="74"/>
      <c r="H506" s="76"/>
      <c r="I506" s="105"/>
      <c r="J506" s="106"/>
      <c r="K506" s="107"/>
      <c r="L506" s="80"/>
      <c r="M506" s="81">
        <f t="shared" si="287"/>
        <v>0</v>
      </c>
      <c r="N506" s="82"/>
      <c r="O506" s="83">
        <f t="shared" si="288"/>
        <v>0</v>
      </c>
      <c r="P506" s="83">
        <f t="shared" si="289"/>
        <v>0</v>
      </c>
      <c r="Q506" s="108"/>
      <c r="R506" s="80"/>
      <c r="S506" s="81">
        <f t="shared" si="290"/>
        <v>0</v>
      </c>
      <c r="T506" s="82"/>
      <c r="U506" s="83">
        <f t="shared" si="291"/>
        <v>0</v>
      </c>
      <c r="V506" s="83">
        <f t="shared" si="292"/>
        <v>0</v>
      </c>
      <c r="W506" s="109"/>
      <c r="X506" s="80"/>
      <c r="Y506" s="81">
        <f t="shared" si="293"/>
        <v>0</v>
      </c>
      <c r="Z506" s="82"/>
      <c r="AA506" s="83">
        <f t="shared" si="294"/>
        <v>0</v>
      </c>
      <c r="AB506" s="83">
        <f t="shared" si="295"/>
        <v>0</v>
      </c>
      <c r="AC506" s="109"/>
      <c r="AD506" s="85" t="e">
        <f t="shared" si="278"/>
        <v>#DIV/0!</v>
      </c>
      <c r="AE506" s="86"/>
      <c r="AF506" s="87"/>
      <c r="AG506" s="88"/>
      <c r="AH506" s="114"/>
      <c r="AI506" s="86"/>
      <c r="AJ506" s="87"/>
      <c r="AK506" s="88"/>
      <c r="AL506" s="114"/>
      <c r="AM506" s="86">
        <v>7058.8235294117649</v>
      </c>
      <c r="AN506" s="87">
        <f t="shared" si="299"/>
        <v>1341.1764705882354</v>
      </c>
      <c r="AO506" s="90">
        <f t="shared" si="300"/>
        <v>8400</v>
      </c>
      <c r="AP506" s="91" t="s">
        <v>1366</v>
      </c>
      <c r="AQ506" s="136">
        <v>5453.7815126050418</v>
      </c>
      <c r="AR506" s="137">
        <v>1036.2184873949582</v>
      </c>
      <c r="AS506" s="138">
        <v>6490</v>
      </c>
      <c r="AT506" s="91" t="s">
        <v>1367</v>
      </c>
      <c r="AU506" s="86"/>
      <c r="AV506" s="87"/>
      <c r="AW506" s="90"/>
      <c r="AX506" s="197"/>
      <c r="AY506" s="38"/>
      <c r="AZ506" s="92"/>
      <c r="BA506" s="29"/>
      <c r="BB506" s="99"/>
      <c r="BC506" s="93"/>
      <c r="BD506" s="93"/>
      <c r="BE506" s="93"/>
      <c r="BF506" s="93"/>
      <c r="BG506" s="93"/>
      <c r="BH506" s="93">
        <f t="shared" si="301"/>
        <v>7058.8235294117649</v>
      </c>
      <c r="BI506" s="93">
        <f>+AQ506</f>
        <v>5453.7815126050418</v>
      </c>
      <c r="BJ506" s="93"/>
      <c r="BK506" s="94">
        <f t="shared" si="279"/>
        <v>2</v>
      </c>
      <c r="BM506" s="95">
        <f t="shared" si="280"/>
        <v>6256.3025210084033</v>
      </c>
      <c r="BN506" s="96">
        <f t="shared" si="281"/>
        <v>7058.8235294117649</v>
      </c>
      <c r="BO506" s="248">
        <f>(SUM(BB506:BJ506)-BN506)/(BK506-1)</f>
        <v>5453.7815126050418</v>
      </c>
      <c r="BP506" s="183">
        <f t="shared" si="282"/>
        <v>6204.6177372540324</v>
      </c>
      <c r="BQ506" s="184">
        <f t="shared" si="283"/>
        <v>1134.9360941733653</v>
      </c>
      <c r="BR506" s="232">
        <f t="shared" si="284"/>
        <v>0.18140684379668298</v>
      </c>
      <c r="BS506" s="184"/>
      <c r="BT506" s="97"/>
      <c r="BU506" s="171">
        <f t="shared" si="296"/>
        <v>5453.7815126050418</v>
      </c>
      <c r="BV506" s="175">
        <f t="shared" si="285"/>
        <v>1036</v>
      </c>
      <c r="BW506" s="176">
        <f t="shared" si="286"/>
        <v>6489.7815126050418</v>
      </c>
    </row>
    <row r="507" spans="1:75" s="35" customFormat="1" ht="84.95" customHeight="1" x14ac:dyDescent="0.3">
      <c r="A507" s="214">
        <v>669</v>
      </c>
      <c r="B507" s="104" t="s">
        <v>1510</v>
      </c>
      <c r="C507" s="217" t="s">
        <v>18</v>
      </c>
      <c r="D507" s="206"/>
      <c r="E507" s="74"/>
      <c r="F507" s="75"/>
      <c r="G507" s="74"/>
      <c r="H507" s="76"/>
      <c r="I507" s="105"/>
      <c r="J507" s="106"/>
      <c r="K507" s="107"/>
      <c r="L507" s="80"/>
      <c r="M507" s="81">
        <f t="shared" si="287"/>
        <v>0</v>
      </c>
      <c r="N507" s="82"/>
      <c r="O507" s="83">
        <f t="shared" si="288"/>
        <v>0</v>
      </c>
      <c r="P507" s="83">
        <f t="shared" si="289"/>
        <v>0</v>
      </c>
      <c r="Q507" s="108"/>
      <c r="R507" s="80"/>
      <c r="S507" s="81">
        <f t="shared" si="290"/>
        <v>0</v>
      </c>
      <c r="T507" s="82"/>
      <c r="U507" s="83">
        <f t="shared" si="291"/>
        <v>0</v>
      </c>
      <c r="V507" s="83">
        <f t="shared" si="292"/>
        <v>0</v>
      </c>
      <c r="W507" s="109"/>
      <c r="X507" s="80"/>
      <c r="Y507" s="81">
        <f t="shared" si="293"/>
        <v>0</v>
      </c>
      <c r="Z507" s="82"/>
      <c r="AA507" s="83">
        <f t="shared" si="294"/>
        <v>0</v>
      </c>
      <c r="AB507" s="83">
        <f t="shared" si="295"/>
        <v>0</v>
      </c>
      <c r="AC507" s="109"/>
      <c r="AD507" s="85" t="e">
        <f t="shared" si="278"/>
        <v>#DIV/0!</v>
      </c>
      <c r="AE507" s="86"/>
      <c r="AF507" s="87"/>
      <c r="AG507" s="88"/>
      <c r="AH507" s="114"/>
      <c r="AI507" s="86"/>
      <c r="AJ507" s="87"/>
      <c r="AK507" s="88"/>
      <c r="AL507" s="114"/>
      <c r="AM507" s="86">
        <v>1302.5210084033613</v>
      </c>
      <c r="AN507" s="87">
        <f t="shared" si="299"/>
        <v>247.47899159663865</v>
      </c>
      <c r="AO507" s="90">
        <f t="shared" si="300"/>
        <v>1550</v>
      </c>
      <c r="AP507" s="91" t="s">
        <v>1368</v>
      </c>
      <c r="AQ507" s="136">
        <v>1172.2689075630253</v>
      </c>
      <c r="AR507" s="137">
        <v>222.73109243697468</v>
      </c>
      <c r="AS507" s="138">
        <v>1395</v>
      </c>
      <c r="AT507" s="91" t="s">
        <v>1369</v>
      </c>
      <c r="AU507" s="86"/>
      <c r="AV507" s="87"/>
      <c r="AW507" s="90"/>
      <c r="AX507" s="197"/>
      <c r="AY507" s="38"/>
      <c r="AZ507" s="92"/>
      <c r="BA507" s="29"/>
      <c r="BB507" s="99"/>
      <c r="BC507" s="93"/>
      <c r="BD507" s="93"/>
      <c r="BE507" s="93"/>
      <c r="BF507" s="93"/>
      <c r="BG507" s="93"/>
      <c r="BH507" s="93">
        <f t="shared" si="301"/>
        <v>1302.5210084033613</v>
      </c>
      <c r="BI507" s="93">
        <f>+AQ507</f>
        <v>1172.2689075630253</v>
      </c>
      <c r="BJ507" s="93"/>
      <c r="BK507" s="94">
        <f t="shared" si="279"/>
        <v>2</v>
      </c>
      <c r="BM507" s="95">
        <f t="shared" si="280"/>
        <v>1237.3949579831933</v>
      </c>
      <c r="BN507" s="96">
        <f t="shared" si="281"/>
        <v>1302.5210084033613</v>
      </c>
      <c r="BO507" s="248">
        <f>(SUM(BB507:BJ507)-BN507)/(BK507-1)</f>
        <v>1172.2689075630253</v>
      </c>
      <c r="BP507" s="183">
        <f t="shared" si="282"/>
        <v>1235.6799260321818</v>
      </c>
      <c r="BQ507" s="184">
        <f t="shared" si="283"/>
        <v>92.102143767995571</v>
      </c>
      <c r="BR507" s="232">
        <f t="shared" si="284"/>
        <v>7.4432292756478585E-2</v>
      </c>
      <c r="BS507" s="184"/>
      <c r="BT507" s="97"/>
      <c r="BU507" s="171">
        <f t="shared" si="296"/>
        <v>1172.2689075630253</v>
      </c>
      <c r="BV507" s="175">
        <f t="shared" si="285"/>
        <v>223</v>
      </c>
      <c r="BW507" s="176">
        <f t="shared" si="286"/>
        <v>1395.2689075630253</v>
      </c>
    </row>
    <row r="508" spans="1:75" s="35" customFormat="1" ht="84.95" customHeight="1" x14ac:dyDescent="0.3">
      <c r="A508" s="214">
        <v>670</v>
      </c>
      <c r="B508" s="104" t="s">
        <v>1370</v>
      </c>
      <c r="C508" s="217" t="s">
        <v>18</v>
      </c>
      <c r="D508" s="206"/>
      <c r="E508" s="74"/>
      <c r="F508" s="75"/>
      <c r="G508" s="74"/>
      <c r="H508" s="76"/>
      <c r="I508" s="105"/>
      <c r="J508" s="106"/>
      <c r="K508" s="107"/>
      <c r="L508" s="80"/>
      <c r="M508" s="81">
        <f t="shared" si="287"/>
        <v>0</v>
      </c>
      <c r="N508" s="82"/>
      <c r="O508" s="83">
        <f t="shared" si="288"/>
        <v>0</v>
      </c>
      <c r="P508" s="83">
        <f t="shared" si="289"/>
        <v>0</v>
      </c>
      <c r="Q508" s="108"/>
      <c r="R508" s="80"/>
      <c r="S508" s="81">
        <f t="shared" si="290"/>
        <v>0</v>
      </c>
      <c r="T508" s="82"/>
      <c r="U508" s="83">
        <f t="shared" si="291"/>
        <v>0</v>
      </c>
      <c r="V508" s="83">
        <f t="shared" si="292"/>
        <v>0</v>
      </c>
      <c r="W508" s="109"/>
      <c r="X508" s="80"/>
      <c r="Y508" s="81">
        <f t="shared" si="293"/>
        <v>0</v>
      </c>
      <c r="Z508" s="82"/>
      <c r="AA508" s="83">
        <f t="shared" si="294"/>
        <v>0</v>
      </c>
      <c r="AB508" s="83">
        <f t="shared" si="295"/>
        <v>0</v>
      </c>
      <c r="AC508" s="109"/>
      <c r="AD508" s="85" t="e">
        <f t="shared" si="278"/>
        <v>#DIV/0!</v>
      </c>
      <c r="AE508" s="86"/>
      <c r="AF508" s="87"/>
      <c r="AG508" s="88"/>
      <c r="AH508" s="114"/>
      <c r="AI508" s="86"/>
      <c r="AJ508" s="87"/>
      <c r="AK508" s="88"/>
      <c r="AL508" s="114"/>
      <c r="AM508" s="86">
        <v>8151.2605042016812</v>
      </c>
      <c r="AN508" s="87">
        <f t="shared" si="299"/>
        <v>1548.7394957983195</v>
      </c>
      <c r="AO508" s="90">
        <f t="shared" si="300"/>
        <v>9700</v>
      </c>
      <c r="AP508" s="91" t="s">
        <v>1371</v>
      </c>
      <c r="AQ508" s="136">
        <v>8226.8907563025223</v>
      </c>
      <c r="AR508" s="137">
        <v>1563.1092436974777</v>
      </c>
      <c r="AS508" s="138">
        <v>9790</v>
      </c>
      <c r="AT508" s="91" t="s">
        <v>1239</v>
      </c>
      <c r="AU508" s="86"/>
      <c r="AV508" s="87"/>
      <c r="AW508" s="90"/>
      <c r="AX508" s="197"/>
      <c r="AY508" s="38"/>
      <c r="AZ508" s="92"/>
      <c r="BA508" s="29"/>
      <c r="BB508" s="99"/>
      <c r="BC508" s="93"/>
      <c r="BD508" s="93"/>
      <c r="BE508" s="93"/>
      <c r="BF508" s="93"/>
      <c r="BG508" s="93"/>
      <c r="BH508" s="93">
        <f t="shared" si="301"/>
        <v>8151.2605042016812</v>
      </c>
      <c r="BI508" s="93">
        <f>+AQ508</f>
        <v>8226.8907563025223</v>
      </c>
      <c r="BJ508" s="93"/>
      <c r="BK508" s="94">
        <f t="shared" si="279"/>
        <v>2</v>
      </c>
      <c r="BM508" s="95">
        <f t="shared" si="280"/>
        <v>8189.0756302521022</v>
      </c>
      <c r="BN508" s="96">
        <f t="shared" si="281"/>
        <v>8226.8907563025223</v>
      </c>
      <c r="BO508" s="248">
        <f>(SUM(BB508:BJ508)-BN508)/(BK508-1)</f>
        <v>8151.2605042016821</v>
      </c>
      <c r="BP508" s="183">
        <f t="shared" si="282"/>
        <v>8188.9883193365622</v>
      </c>
      <c r="BQ508" s="184">
        <f t="shared" si="283"/>
        <v>53.47866412335285</v>
      </c>
      <c r="BR508" s="232">
        <f t="shared" si="284"/>
        <v>6.5304884871000392E-3</v>
      </c>
      <c r="BS508" s="184"/>
      <c r="BT508" s="97"/>
      <c r="BU508" s="171">
        <f t="shared" si="296"/>
        <v>8151.2605042016821</v>
      </c>
      <c r="BV508" s="175">
        <f t="shared" si="285"/>
        <v>1549</v>
      </c>
      <c r="BW508" s="176">
        <f t="shared" si="286"/>
        <v>9700.2605042016821</v>
      </c>
    </row>
    <row r="509" spans="1:75" s="35" customFormat="1" ht="84.95" customHeight="1" x14ac:dyDescent="0.3">
      <c r="A509" s="214">
        <v>671</v>
      </c>
      <c r="B509" s="104" t="s">
        <v>1372</v>
      </c>
      <c r="C509" s="217" t="s">
        <v>18</v>
      </c>
      <c r="D509" s="208">
        <v>472680</v>
      </c>
      <c r="E509" s="74">
        <f>+D509*0.0562</f>
        <v>26564.615999999998</v>
      </c>
      <c r="F509" s="75">
        <f>+E509+D509</f>
        <v>499244.61599999998</v>
      </c>
      <c r="G509" s="74">
        <f>+F509*0.19</f>
        <v>94856.477039999998</v>
      </c>
      <c r="H509" s="76">
        <f>+G509+F509</f>
        <v>594101.09303999995</v>
      </c>
      <c r="I509" s="105"/>
      <c r="J509" s="106"/>
      <c r="K509" s="107"/>
      <c r="L509" s="80"/>
      <c r="M509" s="81">
        <f t="shared" si="287"/>
        <v>0</v>
      </c>
      <c r="N509" s="81"/>
      <c r="O509" s="83">
        <f t="shared" si="288"/>
        <v>0</v>
      </c>
      <c r="P509" s="83">
        <f t="shared" si="289"/>
        <v>0</v>
      </c>
      <c r="Q509" s="108"/>
      <c r="R509" s="80"/>
      <c r="S509" s="81">
        <f t="shared" si="290"/>
        <v>0</v>
      </c>
      <c r="T509" s="81"/>
      <c r="U509" s="83">
        <f t="shared" si="291"/>
        <v>0</v>
      </c>
      <c r="V509" s="83">
        <f t="shared" si="292"/>
        <v>0</v>
      </c>
      <c r="W509" s="109"/>
      <c r="X509" s="80"/>
      <c r="Y509" s="81">
        <f t="shared" si="293"/>
        <v>0</v>
      </c>
      <c r="Z509" s="81"/>
      <c r="AA509" s="83">
        <f t="shared" si="294"/>
        <v>0</v>
      </c>
      <c r="AB509" s="83">
        <f t="shared" si="295"/>
        <v>0</v>
      </c>
      <c r="AC509" s="109"/>
      <c r="AD509" s="85" t="e">
        <f t="shared" si="278"/>
        <v>#DIV/0!</v>
      </c>
      <c r="AE509" s="86"/>
      <c r="AF509" s="87"/>
      <c r="AG509" s="87"/>
      <c r="AH509" s="114"/>
      <c r="AI509" s="86"/>
      <c r="AJ509" s="87"/>
      <c r="AK509" s="87"/>
      <c r="AL509" s="114"/>
      <c r="AM509" s="86"/>
      <c r="AN509" s="87"/>
      <c r="AO509" s="87"/>
      <c r="AP509" s="91"/>
      <c r="AQ509" s="86"/>
      <c r="AR509" s="87"/>
      <c r="AS509" s="87"/>
      <c r="AT509" s="91"/>
      <c r="AU509" s="86"/>
      <c r="AV509" s="87"/>
      <c r="AW509" s="87"/>
      <c r="AX509" s="197"/>
      <c r="AY509" s="38"/>
      <c r="AZ509" s="92"/>
      <c r="BA509" s="29"/>
      <c r="BB509" s="99">
        <f>+F509*1.09</f>
        <v>544176.63144000003</v>
      </c>
      <c r="BC509" s="93"/>
      <c r="BD509" s="93"/>
      <c r="BE509" s="93"/>
      <c r="BF509" s="93"/>
      <c r="BG509" s="93"/>
      <c r="BH509" s="93"/>
      <c r="BI509" s="93"/>
      <c r="BJ509" s="93"/>
      <c r="BK509" s="94">
        <f t="shared" si="279"/>
        <v>1</v>
      </c>
      <c r="BM509" s="95">
        <f t="shared" si="280"/>
        <v>544176.63144000003</v>
      </c>
      <c r="BN509" s="96">
        <f t="shared" si="281"/>
        <v>544176.63144000003</v>
      </c>
      <c r="BO509" s="248">
        <f>+BM509</f>
        <v>544176.63144000003</v>
      </c>
      <c r="BP509" s="183">
        <f t="shared" si="282"/>
        <v>544176.63144000003</v>
      </c>
      <c r="BQ509" s="184">
        <f t="shared" si="283"/>
        <v>0</v>
      </c>
      <c r="BR509" s="232">
        <f t="shared" si="284"/>
        <v>0</v>
      </c>
      <c r="BS509" s="184"/>
      <c r="BT509" s="97"/>
      <c r="BU509" s="171">
        <f t="shared" si="296"/>
        <v>544176.63144000003</v>
      </c>
      <c r="BV509" s="175">
        <f t="shared" si="285"/>
        <v>103394</v>
      </c>
      <c r="BW509" s="176">
        <f t="shared" si="286"/>
        <v>647570.63144000003</v>
      </c>
    </row>
    <row r="510" spans="1:75" s="35" customFormat="1" ht="84.95" customHeight="1" x14ac:dyDescent="0.3">
      <c r="A510" s="214">
        <v>672</v>
      </c>
      <c r="B510" s="104" t="s">
        <v>1373</v>
      </c>
      <c r="C510" s="217" t="s">
        <v>18</v>
      </c>
      <c r="D510" s="206"/>
      <c r="E510" s="74"/>
      <c r="F510" s="75"/>
      <c r="G510" s="74"/>
      <c r="H510" s="76"/>
      <c r="I510" s="105"/>
      <c r="J510" s="106"/>
      <c r="K510" s="107"/>
      <c r="L510" s="80"/>
      <c r="M510" s="81">
        <f t="shared" si="287"/>
        <v>0</v>
      </c>
      <c r="N510" s="82"/>
      <c r="O510" s="83">
        <f t="shared" si="288"/>
        <v>0</v>
      </c>
      <c r="P510" s="83">
        <f t="shared" si="289"/>
        <v>0</v>
      </c>
      <c r="Q510" s="108"/>
      <c r="R510" s="80"/>
      <c r="S510" s="81">
        <f t="shared" si="290"/>
        <v>0</v>
      </c>
      <c r="T510" s="82"/>
      <c r="U510" s="83">
        <f t="shared" si="291"/>
        <v>0</v>
      </c>
      <c r="V510" s="83">
        <f t="shared" si="292"/>
        <v>0</v>
      </c>
      <c r="W510" s="109"/>
      <c r="X510" s="80"/>
      <c r="Y510" s="81">
        <f t="shared" si="293"/>
        <v>0</v>
      </c>
      <c r="Z510" s="82"/>
      <c r="AA510" s="83">
        <f t="shared" si="294"/>
        <v>0</v>
      </c>
      <c r="AB510" s="83">
        <f t="shared" si="295"/>
        <v>0</v>
      </c>
      <c r="AC510" s="109"/>
      <c r="AD510" s="85" t="e">
        <f t="shared" si="278"/>
        <v>#DIV/0!</v>
      </c>
      <c r="AE510" s="86"/>
      <c r="AF510" s="87"/>
      <c r="AG510" s="88"/>
      <c r="AH510" s="114"/>
      <c r="AI510" s="86"/>
      <c r="AJ510" s="87"/>
      <c r="AK510" s="88"/>
      <c r="AL510" s="114"/>
      <c r="AM510" s="86">
        <v>3697.4789915966389</v>
      </c>
      <c r="AN510" s="87">
        <f>+AM510*0.19</f>
        <v>702.52100840336141</v>
      </c>
      <c r="AO510" s="90">
        <f>+AN510+AM510</f>
        <v>4400</v>
      </c>
      <c r="AP510" s="91" t="s">
        <v>1374</v>
      </c>
      <c r="AQ510" s="136">
        <v>1848.7394957983195</v>
      </c>
      <c r="AR510" s="137">
        <v>351.26050420168053</v>
      </c>
      <c r="AS510" s="138">
        <v>2200</v>
      </c>
      <c r="AT510" s="91" t="s">
        <v>1375</v>
      </c>
      <c r="AU510" s="86"/>
      <c r="AV510" s="87"/>
      <c r="AW510" s="90"/>
      <c r="AX510" s="197"/>
      <c r="AY510" s="38"/>
      <c r="AZ510" s="92"/>
      <c r="BA510" s="29"/>
      <c r="BB510" s="99"/>
      <c r="BC510" s="93"/>
      <c r="BD510" s="93"/>
      <c r="BE510" s="93"/>
      <c r="BF510" s="93"/>
      <c r="BG510" s="93"/>
      <c r="BH510" s="93">
        <f>+AM510</f>
        <v>3697.4789915966389</v>
      </c>
      <c r="BI510" s="93">
        <f>+AQ510</f>
        <v>1848.7394957983195</v>
      </c>
      <c r="BJ510" s="93"/>
      <c r="BK510" s="94">
        <f t="shared" si="279"/>
        <v>2</v>
      </c>
      <c r="BM510" s="95">
        <f t="shared" si="280"/>
        <v>2773.1092436974791</v>
      </c>
      <c r="BN510" s="96">
        <f t="shared" si="281"/>
        <v>3697.4789915966389</v>
      </c>
      <c r="BO510" s="248">
        <f>(SUM(BB510:BJ510)-BN510)/(BK510-1)</f>
        <v>1848.7394957983192</v>
      </c>
      <c r="BP510" s="183">
        <f t="shared" si="282"/>
        <v>2614.5124682527808</v>
      </c>
      <c r="BQ510" s="184">
        <f t="shared" si="283"/>
        <v>1307.2562341263908</v>
      </c>
      <c r="BR510" s="232">
        <f t="shared" si="284"/>
        <v>0.47140452079103184</v>
      </c>
      <c r="BS510" s="184"/>
      <c r="BT510" s="97"/>
      <c r="BU510" s="171">
        <f t="shared" si="296"/>
        <v>1848.7394957983192</v>
      </c>
      <c r="BV510" s="175">
        <f t="shared" si="285"/>
        <v>351</v>
      </c>
      <c r="BW510" s="176">
        <f t="shared" si="286"/>
        <v>2199.7394957983192</v>
      </c>
    </row>
    <row r="511" spans="1:75" s="35" customFormat="1" ht="84.95" customHeight="1" x14ac:dyDescent="0.3">
      <c r="A511" s="214">
        <v>673</v>
      </c>
      <c r="B511" s="104" t="s">
        <v>1376</v>
      </c>
      <c r="C511" s="217" t="s">
        <v>370</v>
      </c>
      <c r="D511" s="206"/>
      <c r="E511" s="74"/>
      <c r="F511" s="75"/>
      <c r="G511" s="74"/>
      <c r="H511" s="76"/>
      <c r="I511" s="105"/>
      <c r="J511" s="106"/>
      <c r="K511" s="107"/>
      <c r="L511" s="80"/>
      <c r="M511" s="81">
        <f t="shared" si="287"/>
        <v>0</v>
      </c>
      <c r="N511" s="82"/>
      <c r="O511" s="83">
        <f t="shared" si="288"/>
        <v>0</v>
      </c>
      <c r="P511" s="83">
        <f t="shared" si="289"/>
        <v>0</v>
      </c>
      <c r="Q511" s="108"/>
      <c r="R511" s="80"/>
      <c r="S511" s="81">
        <f t="shared" si="290"/>
        <v>0</v>
      </c>
      <c r="T511" s="82"/>
      <c r="U511" s="83">
        <f t="shared" si="291"/>
        <v>0</v>
      </c>
      <c r="V511" s="83">
        <f t="shared" si="292"/>
        <v>0</v>
      </c>
      <c r="W511" s="109"/>
      <c r="X511" s="80"/>
      <c r="Y511" s="81">
        <f t="shared" si="293"/>
        <v>0</v>
      </c>
      <c r="Z511" s="82"/>
      <c r="AA511" s="83">
        <f t="shared" si="294"/>
        <v>0</v>
      </c>
      <c r="AB511" s="83">
        <f t="shared" si="295"/>
        <v>0</v>
      </c>
      <c r="AC511" s="109"/>
      <c r="AD511" s="85" t="e">
        <f t="shared" si="278"/>
        <v>#DIV/0!</v>
      </c>
      <c r="AE511" s="86"/>
      <c r="AF511" s="87"/>
      <c r="AG511" s="88"/>
      <c r="AH511" s="114"/>
      <c r="AI511" s="86"/>
      <c r="AJ511" s="87"/>
      <c r="AK511" s="88"/>
      <c r="AL511" s="114"/>
      <c r="AM511" s="86">
        <v>726.47058823529414</v>
      </c>
      <c r="AN511" s="87">
        <f>+AM511*0.19</f>
        <v>138.02941176470588</v>
      </c>
      <c r="AO511" s="90">
        <f>+AN511+AM511</f>
        <v>864.5</v>
      </c>
      <c r="AP511" s="91" t="s">
        <v>1377</v>
      </c>
      <c r="AQ511" s="86"/>
      <c r="AR511" s="87"/>
      <c r="AS511" s="90"/>
      <c r="AT511" s="91"/>
      <c r="AU511" s="86"/>
      <c r="AV511" s="87"/>
      <c r="AW511" s="90"/>
      <c r="AX511" s="197"/>
      <c r="AY511" s="38"/>
      <c r="AZ511" s="92"/>
      <c r="BA511" s="29"/>
      <c r="BB511" s="99"/>
      <c r="BC511" s="93"/>
      <c r="BD511" s="93"/>
      <c r="BE511" s="93"/>
      <c r="BF511" s="93"/>
      <c r="BG511" s="93"/>
      <c r="BH511" s="93">
        <f>+AM511</f>
        <v>726.47058823529414</v>
      </c>
      <c r="BI511" s="93"/>
      <c r="BJ511" s="93"/>
      <c r="BK511" s="94">
        <f t="shared" si="279"/>
        <v>1</v>
      </c>
      <c r="BM511" s="95">
        <f t="shared" si="280"/>
        <v>726.47058823529414</v>
      </c>
      <c r="BN511" s="96">
        <f t="shared" si="281"/>
        <v>726.47058823529414</v>
      </c>
      <c r="BO511" s="248">
        <f>+BM511</f>
        <v>726.47058823529414</v>
      </c>
      <c r="BP511" s="183">
        <f t="shared" si="282"/>
        <v>726.47058823529414</v>
      </c>
      <c r="BQ511" s="184">
        <f t="shared" si="283"/>
        <v>0</v>
      </c>
      <c r="BR511" s="232">
        <f t="shared" si="284"/>
        <v>0</v>
      </c>
      <c r="BS511" s="184"/>
      <c r="BT511" s="97"/>
      <c r="BU511" s="171">
        <f t="shared" si="296"/>
        <v>726.47058823529414</v>
      </c>
      <c r="BV511" s="175">
        <f t="shared" si="285"/>
        <v>138</v>
      </c>
      <c r="BW511" s="176">
        <f t="shared" si="286"/>
        <v>864.47058823529414</v>
      </c>
    </row>
    <row r="512" spans="1:75" s="35" customFormat="1" ht="84.95" customHeight="1" x14ac:dyDescent="0.3">
      <c r="A512" s="214">
        <v>674</v>
      </c>
      <c r="B512" s="104" t="s">
        <v>1378</v>
      </c>
      <c r="C512" s="217" t="s">
        <v>18</v>
      </c>
      <c r="D512" s="206"/>
      <c r="E512" s="74"/>
      <c r="F512" s="75"/>
      <c r="G512" s="74"/>
      <c r="H512" s="76"/>
      <c r="I512" s="105"/>
      <c r="J512" s="106"/>
      <c r="K512" s="107"/>
      <c r="L512" s="80"/>
      <c r="M512" s="81">
        <f t="shared" si="287"/>
        <v>0</v>
      </c>
      <c r="N512" s="82"/>
      <c r="O512" s="83">
        <f t="shared" si="288"/>
        <v>0</v>
      </c>
      <c r="P512" s="83">
        <f t="shared" si="289"/>
        <v>0</v>
      </c>
      <c r="Q512" s="108"/>
      <c r="R512" s="80"/>
      <c r="S512" s="81">
        <f t="shared" si="290"/>
        <v>0</v>
      </c>
      <c r="T512" s="82"/>
      <c r="U512" s="83">
        <f t="shared" si="291"/>
        <v>0</v>
      </c>
      <c r="V512" s="83">
        <f t="shared" si="292"/>
        <v>0</v>
      </c>
      <c r="W512" s="109"/>
      <c r="X512" s="80"/>
      <c r="Y512" s="81">
        <f t="shared" si="293"/>
        <v>0</v>
      </c>
      <c r="Z512" s="82"/>
      <c r="AA512" s="83">
        <f t="shared" si="294"/>
        <v>0</v>
      </c>
      <c r="AB512" s="83">
        <f t="shared" si="295"/>
        <v>0</v>
      </c>
      <c r="AC512" s="109"/>
      <c r="AD512" s="85" t="e">
        <f t="shared" si="278"/>
        <v>#DIV/0!</v>
      </c>
      <c r="AE512" s="86"/>
      <c r="AF512" s="87"/>
      <c r="AG512" s="88"/>
      <c r="AH512" s="114"/>
      <c r="AI512" s="86"/>
      <c r="AJ512" s="87"/>
      <c r="AK512" s="88"/>
      <c r="AL512" s="114"/>
      <c r="AM512" s="86">
        <v>40252.100840336134</v>
      </c>
      <c r="AN512" s="87">
        <f>+AM512*0.19</f>
        <v>7647.8991596638652</v>
      </c>
      <c r="AO512" s="90">
        <f>+AN512+AM512</f>
        <v>47900</v>
      </c>
      <c r="AP512" s="91" t="s">
        <v>1379</v>
      </c>
      <c r="AQ512" s="86"/>
      <c r="AR512" s="87"/>
      <c r="AS512" s="90"/>
      <c r="AT512" s="91"/>
      <c r="AU512" s="86"/>
      <c r="AV512" s="87"/>
      <c r="AW512" s="90"/>
      <c r="AX512" s="197"/>
      <c r="AY512" s="38"/>
      <c r="AZ512" s="92"/>
      <c r="BA512" s="29"/>
      <c r="BB512" s="99"/>
      <c r="BC512" s="93"/>
      <c r="BD512" s="93"/>
      <c r="BE512" s="93"/>
      <c r="BF512" s="93"/>
      <c r="BG512" s="93"/>
      <c r="BH512" s="93">
        <f>+AM512</f>
        <v>40252.100840336134</v>
      </c>
      <c r="BI512" s="93"/>
      <c r="BJ512" s="93"/>
      <c r="BK512" s="94">
        <f t="shared" si="279"/>
        <v>1</v>
      </c>
      <c r="BM512" s="95">
        <f t="shared" si="280"/>
        <v>40252.100840336134</v>
      </c>
      <c r="BN512" s="96">
        <f t="shared" si="281"/>
        <v>40252.100840336134</v>
      </c>
      <c r="BO512" s="248">
        <f>+BM512</f>
        <v>40252.100840336134</v>
      </c>
      <c r="BP512" s="183">
        <f t="shared" si="282"/>
        <v>40252.100840336134</v>
      </c>
      <c r="BQ512" s="184">
        <f t="shared" si="283"/>
        <v>0</v>
      </c>
      <c r="BR512" s="232">
        <f t="shared" si="284"/>
        <v>0</v>
      </c>
      <c r="BS512" s="184"/>
      <c r="BT512" s="97"/>
      <c r="BU512" s="171">
        <f t="shared" si="296"/>
        <v>40252.100840336134</v>
      </c>
      <c r="BV512" s="175">
        <f t="shared" si="285"/>
        <v>7648</v>
      </c>
      <c r="BW512" s="176">
        <f t="shared" si="286"/>
        <v>47900.100840336134</v>
      </c>
    </row>
    <row r="513" spans="1:75" s="35" customFormat="1" ht="84.95" customHeight="1" x14ac:dyDescent="0.3">
      <c r="A513" s="214">
        <v>675</v>
      </c>
      <c r="B513" s="104" t="s">
        <v>1380</v>
      </c>
      <c r="C513" s="217" t="s">
        <v>18</v>
      </c>
      <c r="D513" s="206"/>
      <c r="E513" s="74"/>
      <c r="F513" s="75"/>
      <c r="G513" s="74"/>
      <c r="H513" s="76"/>
      <c r="I513" s="105"/>
      <c r="J513" s="106"/>
      <c r="K513" s="107"/>
      <c r="L513" s="80"/>
      <c r="M513" s="81">
        <f t="shared" si="287"/>
        <v>0</v>
      </c>
      <c r="N513" s="82"/>
      <c r="O513" s="83">
        <f t="shared" si="288"/>
        <v>0</v>
      </c>
      <c r="P513" s="83">
        <f t="shared" si="289"/>
        <v>0</v>
      </c>
      <c r="Q513" s="108"/>
      <c r="R513" s="80"/>
      <c r="S513" s="81">
        <f t="shared" si="290"/>
        <v>0</v>
      </c>
      <c r="T513" s="82"/>
      <c r="U513" s="83">
        <f t="shared" si="291"/>
        <v>0</v>
      </c>
      <c r="V513" s="83">
        <f t="shared" si="292"/>
        <v>0</v>
      </c>
      <c r="W513" s="109"/>
      <c r="X513" s="80"/>
      <c r="Y513" s="81">
        <f t="shared" si="293"/>
        <v>0</v>
      </c>
      <c r="Z513" s="82"/>
      <c r="AA513" s="83">
        <f t="shared" si="294"/>
        <v>0</v>
      </c>
      <c r="AB513" s="83">
        <f t="shared" si="295"/>
        <v>0</v>
      </c>
      <c r="AC513" s="109"/>
      <c r="AD513" s="85" t="e">
        <f t="shared" si="278"/>
        <v>#DIV/0!</v>
      </c>
      <c r="AE513" s="86"/>
      <c r="AF513" s="87"/>
      <c r="AG513" s="88"/>
      <c r="AH513" s="114"/>
      <c r="AI513" s="86"/>
      <c r="AJ513" s="87"/>
      <c r="AK513" s="88"/>
      <c r="AL513" s="114"/>
      <c r="AM513" s="86">
        <v>12521.008403361346</v>
      </c>
      <c r="AN513" s="87">
        <f>+AM513*0.19</f>
        <v>2378.9915966386557</v>
      </c>
      <c r="AO513" s="90">
        <f>+AN513+AM513</f>
        <v>14900.000000000002</v>
      </c>
      <c r="AP513" s="91" t="s">
        <v>1381</v>
      </c>
      <c r="AQ513" s="136">
        <v>12352.941176470589</v>
      </c>
      <c r="AR513" s="137">
        <v>2347.0588235294108</v>
      </c>
      <c r="AS513" s="138">
        <v>14700</v>
      </c>
      <c r="AT513" s="91" t="s">
        <v>1382</v>
      </c>
      <c r="AU513" s="86"/>
      <c r="AV513" s="87"/>
      <c r="AW513" s="90"/>
      <c r="AX513" s="197"/>
      <c r="AY513" s="38"/>
      <c r="AZ513" s="92"/>
      <c r="BA513" s="29"/>
      <c r="BB513" s="99"/>
      <c r="BC513" s="93"/>
      <c r="BD513" s="93"/>
      <c r="BE513" s="93"/>
      <c r="BF513" s="93"/>
      <c r="BG513" s="93"/>
      <c r="BH513" s="93">
        <f>+AM513</f>
        <v>12521.008403361346</v>
      </c>
      <c r="BI513" s="93">
        <f>+AQ513</f>
        <v>12352.941176470589</v>
      </c>
      <c r="BJ513" s="93"/>
      <c r="BK513" s="94">
        <f t="shared" si="279"/>
        <v>2</v>
      </c>
      <c r="BM513" s="95">
        <f t="shared" si="280"/>
        <v>12436.974789915967</v>
      </c>
      <c r="BN513" s="96">
        <f t="shared" si="281"/>
        <v>12521.008403361346</v>
      </c>
      <c r="BO513" s="248">
        <f>(SUM(BB513:BJ513)-BN513)/(BK513-1)</f>
        <v>12352.941176470587</v>
      </c>
      <c r="BP513" s="183">
        <f t="shared" si="282"/>
        <v>12436.690889332927</v>
      </c>
      <c r="BQ513" s="184">
        <f t="shared" si="283"/>
        <v>118.84147582967199</v>
      </c>
      <c r="BR513" s="232">
        <f t="shared" si="284"/>
        <v>9.5554970430614637E-3</v>
      </c>
      <c r="BS513" s="184"/>
      <c r="BT513" s="97"/>
      <c r="BU513" s="171">
        <f t="shared" si="296"/>
        <v>12352.941176470587</v>
      </c>
      <c r="BV513" s="175">
        <f t="shared" si="285"/>
        <v>2347</v>
      </c>
      <c r="BW513" s="176">
        <f t="shared" si="286"/>
        <v>14699.941176470587</v>
      </c>
    </row>
    <row r="514" spans="1:75" s="35" customFormat="1" ht="84.95" customHeight="1" x14ac:dyDescent="0.3">
      <c r="A514" s="214">
        <v>676</v>
      </c>
      <c r="B514" s="104" t="s">
        <v>1383</v>
      </c>
      <c r="C514" s="217" t="s">
        <v>18</v>
      </c>
      <c r="D514" s="206"/>
      <c r="E514" s="74"/>
      <c r="F514" s="75"/>
      <c r="G514" s="74"/>
      <c r="H514" s="76"/>
      <c r="I514" s="105"/>
      <c r="J514" s="106"/>
      <c r="K514" s="107"/>
      <c r="L514" s="80"/>
      <c r="M514" s="81">
        <f t="shared" si="287"/>
        <v>0</v>
      </c>
      <c r="N514" s="82"/>
      <c r="O514" s="83">
        <f t="shared" si="288"/>
        <v>0</v>
      </c>
      <c r="P514" s="83">
        <f t="shared" si="289"/>
        <v>0</v>
      </c>
      <c r="Q514" s="108"/>
      <c r="R514" s="80"/>
      <c r="S514" s="81">
        <f t="shared" si="290"/>
        <v>0</v>
      </c>
      <c r="T514" s="82"/>
      <c r="U514" s="83">
        <f t="shared" si="291"/>
        <v>0</v>
      </c>
      <c r="V514" s="83">
        <f t="shared" si="292"/>
        <v>0</v>
      </c>
      <c r="W514" s="109"/>
      <c r="X514" s="80"/>
      <c r="Y514" s="81">
        <f t="shared" si="293"/>
        <v>0</v>
      </c>
      <c r="Z514" s="82"/>
      <c r="AA514" s="83">
        <f t="shared" si="294"/>
        <v>0</v>
      </c>
      <c r="AB514" s="83">
        <f t="shared" si="295"/>
        <v>0</v>
      </c>
      <c r="AC514" s="109"/>
      <c r="AD514" s="85" t="e">
        <f t="shared" si="278"/>
        <v>#DIV/0!</v>
      </c>
      <c r="AE514" s="86"/>
      <c r="AF514" s="87"/>
      <c r="AG514" s="88"/>
      <c r="AH514" s="114"/>
      <c r="AI514" s="86"/>
      <c r="AJ514" s="87"/>
      <c r="AK514" s="88"/>
      <c r="AL514" s="114"/>
      <c r="AM514" s="86">
        <v>22605.042016806725</v>
      </c>
      <c r="AN514" s="87">
        <f>+AM514*0.19</f>
        <v>4294.9579831932779</v>
      </c>
      <c r="AO514" s="90">
        <f>+AN514+AM514</f>
        <v>26900.000000000004</v>
      </c>
      <c r="AP514" s="91" t="s">
        <v>1384</v>
      </c>
      <c r="AQ514" s="86"/>
      <c r="AR514" s="87"/>
      <c r="AS514" s="90"/>
      <c r="AT514" s="91"/>
      <c r="AU514" s="86"/>
      <c r="AV514" s="87"/>
      <c r="AW514" s="90"/>
      <c r="AX514" s="197"/>
      <c r="AY514" s="38"/>
      <c r="AZ514" s="92"/>
      <c r="BA514" s="29"/>
      <c r="BB514" s="99"/>
      <c r="BC514" s="93"/>
      <c r="BD514" s="93"/>
      <c r="BE514" s="93"/>
      <c r="BF514" s="93"/>
      <c r="BG514" s="93"/>
      <c r="BH514" s="93">
        <f>+AM514</f>
        <v>22605.042016806725</v>
      </c>
      <c r="BI514" s="93"/>
      <c r="BJ514" s="93"/>
      <c r="BK514" s="94">
        <f t="shared" si="279"/>
        <v>1</v>
      </c>
      <c r="BM514" s="95">
        <f t="shared" si="280"/>
        <v>22605.042016806725</v>
      </c>
      <c r="BN514" s="96">
        <f t="shared" si="281"/>
        <v>22605.042016806725</v>
      </c>
      <c r="BO514" s="248">
        <f>+BM514</f>
        <v>22605.042016806725</v>
      </c>
      <c r="BP514" s="183">
        <f t="shared" si="282"/>
        <v>22605.042016806725</v>
      </c>
      <c r="BQ514" s="184">
        <f t="shared" si="283"/>
        <v>0</v>
      </c>
      <c r="BR514" s="232">
        <f t="shared" si="284"/>
        <v>0</v>
      </c>
      <c r="BS514" s="184"/>
      <c r="BT514" s="97"/>
      <c r="BU514" s="171">
        <f t="shared" si="296"/>
        <v>22605.042016806725</v>
      </c>
      <c r="BV514" s="175">
        <f t="shared" si="285"/>
        <v>4295</v>
      </c>
      <c r="BW514" s="176">
        <f t="shared" si="286"/>
        <v>26900.042016806725</v>
      </c>
    </row>
    <row r="515" spans="1:75" s="35" customFormat="1" ht="84.95" customHeight="1" x14ac:dyDescent="0.3">
      <c r="A515" s="214">
        <v>679</v>
      </c>
      <c r="B515" s="104" t="s">
        <v>1390</v>
      </c>
      <c r="C515" s="217" t="s">
        <v>1391</v>
      </c>
      <c r="D515" s="206">
        <v>86411</v>
      </c>
      <c r="E515" s="74">
        <f>+D515*0.0562</f>
        <v>4856.2982000000002</v>
      </c>
      <c r="F515" s="75">
        <f>+E515+D515</f>
        <v>91267.298200000005</v>
      </c>
      <c r="G515" s="74">
        <f>+F515*0.19</f>
        <v>17340.786658000001</v>
      </c>
      <c r="H515" s="76">
        <f>+G515+F515</f>
        <v>108608.084858</v>
      </c>
      <c r="I515" s="105"/>
      <c r="J515" s="106"/>
      <c r="K515" s="107"/>
      <c r="L515" s="80"/>
      <c r="M515" s="81">
        <f t="shared" si="287"/>
        <v>0</v>
      </c>
      <c r="N515" s="82"/>
      <c r="O515" s="83">
        <f t="shared" si="288"/>
        <v>0</v>
      </c>
      <c r="P515" s="83">
        <f t="shared" si="289"/>
        <v>0</v>
      </c>
      <c r="Q515" s="108"/>
      <c r="R515" s="80"/>
      <c r="S515" s="81">
        <f t="shared" si="290"/>
        <v>0</v>
      </c>
      <c r="T515" s="82"/>
      <c r="U515" s="83">
        <f t="shared" si="291"/>
        <v>0</v>
      </c>
      <c r="V515" s="83">
        <f t="shared" si="292"/>
        <v>0</v>
      </c>
      <c r="W515" s="109"/>
      <c r="X515" s="80"/>
      <c r="Y515" s="81">
        <f t="shared" si="293"/>
        <v>0</v>
      </c>
      <c r="Z515" s="82"/>
      <c r="AA515" s="83">
        <f t="shared" si="294"/>
        <v>0</v>
      </c>
      <c r="AB515" s="83">
        <f t="shared" si="295"/>
        <v>0</v>
      </c>
      <c r="AC515" s="109"/>
      <c r="AD515" s="85" t="e">
        <f t="shared" si="278"/>
        <v>#DIV/0!</v>
      </c>
      <c r="AE515" s="86"/>
      <c r="AF515" s="87"/>
      <c r="AG515" s="88"/>
      <c r="AH515" s="114"/>
      <c r="AI515" s="86"/>
      <c r="AJ515" s="87"/>
      <c r="AK515" s="88"/>
      <c r="AL515" s="114"/>
      <c r="AM515" s="86"/>
      <c r="AN515" s="87"/>
      <c r="AO515" s="90"/>
      <c r="AP515" s="91"/>
      <c r="AQ515" s="86"/>
      <c r="AR515" s="87"/>
      <c r="AS515" s="90"/>
      <c r="AT515" s="91"/>
      <c r="AU515" s="86"/>
      <c r="AV515" s="87"/>
      <c r="AW515" s="90"/>
      <c r="AX515" s="197"/>
      <c r="AY515" s="38"/>
      <c r="AZ515" s="92"/>
      <c r="BA515" s="29"/>
      <c r="BB515" s="99">
        <f>+F515*1.09</f>
        <v>99481.355038000009</v>
      </c>
      <c r="BC515" s="93"/>
      <c r="BD515" s="93"/>
      <c r="BE515" s="93"/>
      <c r="BF515" s="93"/>
      <c r="BG515" s="93"/>
      <c r="BH515" s="93"/>
      <c r="BI515" s="93"/>
      <c r="BJ515" s="93"/>
      <c r="BK515" s="94">
        <f t="shared" si="279"/>
        <v>1</v>
      </c>
      <c r="BM515" s="95">
        <f t="shared" si="280"/>
        <v>99481.355038000009</v>
      </c>
      <c r="BN515" s="96">
        <f t="shared" si="281"/>
        <v>99481.355038000009</v>
      </c>
      <c r="BO515" s="248">
        <f>+BM515</f>
        <v>99481.355038000009</v>
      </c>
      <c r="BP515" s="183">
        <f t="shared" si="282"/>
        <v>99481.355038000009</v>
      </c>
      <c r="BQ515" s="184">
        <f t="shared" si="283"/>
        <v>0</v>
      </c>
      <c r="BR515" s="232">
        <f t="shared" si="284"/>
        <v>0</v>
      </c>
      <c r="BS515" s="184"/>
      <c r="BT515" s="97"/>
      <c r="BU515" s="171">
        <f t="shared" si="296"/>
        <v>99481.355038000009</v>
      </c>
      <c r="BV515" s="175">
        <f t="shared" si="285"/>
        <v>18901</v>
      </c>
      <c r="BW515" s="176">
        <f t="shared" si="286"/>
        <v>118382.35503800001</v>
      </c>
    </row>
    <row r="516" spans="1:75" s="35" customFormat="1" ht="84.95" customHeight="1" x14ac:dyDescent="0.3">
      <c r="A516" s="214">
        <v>680</v>
      </c>
      <c r="B516" s="104" t="s">
        <v>1392</v>
      </c>
      <c r="C516" s="217" t="s">
        <v>907</v>
      </c>
      <c r="D516" s="206"/>
      <c r="E516" s="74"/>
      <c r="F516" s="75"/>
      <c r="G516" s="74"/>
      <c r="H516" s="76"/>
      <c r="I516" s="105"/>
      <c r="J516" s="106"/>
      <c r="K516" s="107"/>
      <c r="L516" s="80"/>
      <c r="M516" s="81">
        <f t="shared" si="287"/>
        <v>0</v>
      </c>
      <c r="N516" s="82"/>
      <c r="O516" s="83">
        <f t="shared" si="288"/>
        <v>0</v>
      </c>
      <c r="P516" s="83">
        <f t="shared" si="289"/>
        <v>0</v>
      </c>
      <c r="Q516" s="108"/>
      <c r="R516" s="80"/>
      <c r="S516" s="81">
        <f t="shared" si="290"/>
        <v>0</v>
      </c>
      <c r="T516" s="82"/>
      <c r="U516" s="83">
        <f t="shared" si="291"/>
        <v>0</v>
      </c>
      <c r="V516" s="83">
        <f t="shared" si="292"/>
        <v>0</v>
      </c>
      <c r="W516" s="109"/>
      <c r="X516" s="80"/>
      <c r="Y516" s="81">
        <f t="shared" si="293"/>
        <v>0</v>
      </c>
      <c r="Z516" s="82"/>
      <c r="AA516" s="83">
        <f t="shared" si="294"/>
        <v>0</v>
      </c>
      <c r="AB516" s="83">
        <f t="shared" si="295"/>
        <v>0</v>
      </c>
      <c r="AC516" s="109"/>
      <c r="AD516" s="85" t="e">
        <f t="shared" si="278"/>
        <v>#DIV/0!</v>
      </c>
      <c r="AE516" s="86"/>
      <c r="AF516" s="87"/>
      <c r="AG516" s="88"/>
      <c r="AH516" s="114"/>
      <c r="AI516" s="86"/>
      <c r="AJ516" s="87"/>
      <c r="AK516" s="88"/>
      <c r="AL516" s="114"/>
      <c r="AM516" s="86">
        <v>56218.487394957985</v>
      </c>
      <c r="AN516" s="87">
        <f t="shared" ref="AN516:AN526" si="304">+AM516*0.19</f>
        <v>10681.512605042017</v>
      </c>
      <c r="AO516" s="90">
        <f t="shared" ref="AO516:AO526" si="305">+AN516+AM516</f>
        <v>66900</v>
      </c>
      <c r="AP516" s="91" t="s">
        <v>1393</v>
      </c>
      <c r="AQ516" s="136">
        <v>45789.915966386558</v>
      </c>
      <c r="AR516" s="137">
        <v>8700.0840336134424</v>
      </c>
      <c r="AS516" s="138">
        <v>54490</v>
      </c>
      <c r="AT516" s="91" t="s">
        <v>1394</v>
      </c>
      <c r="AU516" s="86"/>
      <c r="AV516" s="87"/>
      <c r="AW516" s="90"/>
      <c r="AX516" s="197"/>
      <c r="AY516" s="38"/>
      <c r="AZ516" s="92"/>
      <c r="BA516" s="29"/>
      <c r="BB516" s="99"/>
      <c r="BC516" s="93"/>
      <c r="BD516" s="93"/>
      <c r="BE516" s="93"/>
      <c r="BF516" s="93"/>
      <c r="BG516" s="93"/>
      <c r="BH516" s="93">
        <f t="shared" ref="BH516:BH526" si="306">+AM516</f>
        <v>56218.487394957985</v>
      </c>
      <c r="BI516" s="93">
        <f>+AQ516</f>
        <v>45789.915966386558</v>
      </c>
      <c r="BJ516" s="93"/>
      <c r="BK516" s="94">
        <f t="shared" si="279"/>
        <v>2</v>
      </c>
      <c r="BM516" s="95">
        <f t="shared" si="280"/>
        <v>51004.201680672268</v>
      </c>
      <c r="BN516" s="96">
        <f t="shared" si="281"/>
        <v>56218.487394957985</v>
      </c>
      <c r="BO516" s="248">
        <f>(SUM(BB516:BJ516)-BN516)/(BK516-1)</f>
        <v>45789.91596638655</v>
      </c>
      <c r="BP516" s="183">
        <f t="shared" si="282"/>
        <v>50736.966933119766</v>
      </c>
      <c r="BQ516" s="184">
        <f t="shared" si="283"/>
        <v>7374.1135752312348</v>
      </c>
      <c r="BR516" s="232">
        <f t="shared" si="284"/>
        <v>0.14457855102603459</v>
      </c>
      <c r="BS516" s="184"/>
      <c r="BT516" s="97"/>
      <c r="BU516" s="171">
        <f t="shared" si="296"/>
        <v>45789.91596638655</v>
      </c>
      <c r="BV516" s="175">
        <f t="shared" si="285"/>
        <v>8700</v>
      </c>
      <c r="BW516" s="176">
        <f t="shared" si="286"/>
        <v>54489.91596638655</v>
      </c>
    </row>
    <row r="517" spans="1:75" s="35" customFormat="1" ht="84.95" customHeight="1" x14ac:dyDescent="0.3">
      <c r="A517" s="214">
        <v>681</v>
      </c>
      <c r="B517" s="104" t="s">
        <v>1395</v>
      </c>
      <c r="C517" s="217" t="s">
        <v>18</v>
      </c>
      <c r="D517" s="206"/>
      <c r="E517" s="74"/>
      <c r="F517" s="75"/>
      <c r="G517" s="74"/>
      <c r="H517" s="76"/>
      <c r="I517" s="105"/>
      <c r="J517" s="106"/>
      <c r="K517" s="107"/>
      <c r="L517" s="80"/>
      <c r="M517" s="81">
        <f t="shared" si="287"/>
        <v>0</v>
      </c>
      <c r="N517" s="82"/>
      <c r="O517" s="83">
        <f t="shared" si="288"/>
        <v>0</v>
      </c>
      <c r="P517" s="83">
        <f t="shared" si="289"/>
        <v>0</v>
      </c>
      <c r="Q517" s="108"/>
      <c r="R517" s="80"/>
      <c r="S517" s="81">
        <f t="shared" si="290"/>
        <v>0</v>
      </c>
      <c r="T517" s="82"/>
      <c r="U517" s="83">
        <f t="shared" si="291"/>
        <v>0</v>
      </c>
      <c r="V517" s="83">
        <f t="shared" si="292"/>
        <v>0</v>
      </c>
      <c r="W517" s="109"/>
      <c r="X517" s="80"/>
      <c r="Y517" s="81">
        <f t="shared" si="293"/>
        <v>0</v>
      </c>
      <c r="Z517" s="82"/>
      <c r="AA517" s="83">
        <f t="shared" si="294"/>
        <v>0</v>
      </c>
      <c r="AB517" s="83">
        <f t="shared" si="295"/>
        <v>0</v>
      </c>
      <c r="AC517" s="109"/>
      <c r="AD517" s="85" t="e">
        <f t="shared" si="278"/>
        <v>#DIV/0!</v>
      </c>
      <c r="AE517" s="86"/>
      <c r="AF517" s="87"/>
      <c r="AG517" s="88"/>
      <c r="AH517" s="114"/>
      <c r="AI517" s="86"/>
      <c r="AJ517" s="87"/>
      <c r="AK517" s="88"/>
      <c r="AL517" s="114"/>
      <c r="AM517" s="86">
        <v>470504.2016806723</v>
      </c>
      <c r="AN517" s="87">
        <f t="shared" si="304"/>
        <v>89395.798319327732</v>
      </c>
      <c r="AO517" s="90">
        <f t="shared" si="305"/>
        <v>559900</v>
      </c>
      <c r="AP517" s="91" t="s">
        <v>1396</v>
      </c>
      <c r="AQ517" s="86"/>
      <c r="AR517" s="87"/>
      <c r="AS517" s="90"/>
      <c r="AT517" s="91"/>
      <c r="AU517" s="86"/>
      <c r="AV517" s="87"/>
      <c r="AW517" s="90"/>
      <c r="AX517" s="197"/>
      <c r="AY517" s="38"/>
      <c r="AZ517" s="92"/>
      <c r="BA517" s="29"/>
      <c r="BB517" s="99"/>
      <c r="BC517" s="93"/>
      <c r="BD517" s="93"/>
      <c r="BE517" s="93"/>
      <c r="BF517" s="93"/>
      <c r="BG517" s="93"/>
      <c r="BH517" s="93">
        <f t="shared" si="306"/>
        <v>470504.2016806723</v>
      </c>
      <c r="BI517" s="93"/>
      <c r="BJ517" s="93"/>
      <c r="BK517" s="94">
        <f t="shared" si="279"/>
        <v>1</v>
      </c>
      <c r="BM517" s="95">
        <f t="shared" si="280"/>
        <v>470504.2016806723</v>
      </c>
      <c r="BN517" s="96">
        <f t="shared" si="281"/>
        <v>470504.2016806723</v>
      </c>
      <c r="BO517" s="248">
        <f t="shared" ref="BO517:BO536" si="307">+BM517</f>
        <v>470504.2016806723</v>
      </c>
      <c r="BP517" s="183">
        <f t="shared" si="282"/>
        <v>470504.2016806723</v>
      </c>
      <c r="BQ517" s="184">
        <f t="shared" si="283"/>
        <v>0</v>
      </c>
      <c r="BR517" s="232">
        <f t="shared" si="284"/>
        <v>0</v>
      </c>
      <c r="BS517" s="184"/>
      <c r="BT517" s="97"/>
      <c r="BU517" s="171">
        <f t="shared" si="296"/>
        <v>470504.2016806723</v>
      </c>
      <c r="BV517" s="175">
        <f t="shared" si="285"/>
        <v>89396</v>
      </c>
      <c r="BW517" s="176">
        <f t="shared" si="286"/>
        <v>559900.20168067235</v>
      </c>
    </row>
    <row r="518" spans="1:75" s="35" customFormat="1" ht="84.95" customHeight="1" x14ac:dyDescent="0.3">
      <c r="A518" s="214">
        <v>682</v>
      </c>
      <c r="B518" s="104" t="s">
        <v>1397</v>
      </c>
      <c r="C518" s="217" t="s">
        <v>18</v>
      </c>
      <c r="D518" s="206"/>
      <c r="E518" s="74"/>
      <c r="F518" s="75"/>
      <c r="G518" s="74"/>
      <c r="H518" s="76"/>
      <c r="I518" s="105"/>
      <c r="J518" s="106"/>
      <c r="K518" s="107"/>
      <c r="L518" s="80"/>
      <c r="M518" s="81">
        <f t="shared" si="287"/>
        <v>0</v>
      </c>
      <c r="N518" s="82"/>
      <c r="O518" s="83">
        <f t="shared" si="288"/>
        <v>0</v>
      </c>
      <c r="P518" s="83">
        <f t="shared" si="289"/>
        <v>0</v>
      </c>
      <c r="Q518" s="108"/>
      <c r="R518" s="80"/>
      <c r="S518" s="81">
        <f t="shared" si="290"/>
        <v>0</v>
      </c>
      <c r="T518" s="82"/>
      <c r="U518" s="83">
        <f t="shared" si="291"/>
        <v>0</v>
      </c>
      <c r="V518" s="83">
        <f t="shared" si="292"/>
        <v>0</v>
      </c>
      <c r="W518" s="109"/>
      <c r="X518" s="80"/>
      <c r="Y518" s="81">
        <f t="shared" si="293"/>
        <v>0</v>
      </c>
      <c r="Z518" s="82"/>
      <c r="AA518" s="83">
        <f t="shared" si="294"/>
        <v>0</v>
      </c>
      <c r="AB518" s="83">
        <f t="shared" si="295"/>
        <v>0</v>
      </c>
      <c r="AC518" s="109"/>
      <c r="AD518" s="85" t="e">
        <f t="shared" si="278"/>
        <v>#DIV/0!</v>
      </c>
      <c r="AE518" s="86"/>
      <c r="AF518" s="87"/>
      <c r="AG518" s="88"/>
      <c r="AH518" s="114"/>
      <c r="AI518" s="86"/>
      <c r="AJ518" s="87"/>
      <c r="AK518" s="88"/>
      <c r="AL518" s="114"/>
      <c r="AM518" s="86">
        <v>67142.857142857145</v>
      </c>
      <c r="AN518" s="87">
        <f t="shared" si="304"/>
        <v>12757.142857142857</v>
      </c>
      <c r="AO518" s="90">
        <f t="shared" si="305"/>
        <v>79900</v>
      </c>
      <c r="AP518" s="91" t="s">
        <v>1398</v>
      </c>
      <c r="AQ518" s="86"/>
      <c r="AR518" s="87"/>
      <c r="AS518" s="90"/>
      <c r="AT518" s="91"/>
      <c r="AU518" s="86"/>
      <c r="AV518" s="87"/>
      <c r="AW518" s="90"/>
      <c r="AX518" s="197"/>
      <c r="AY518" s="38"/>
      <c r="AZ518" s="92"/>
      <c r="BA518" s="29"/>
      <c r="BB518" s="99"/>
      <c r="BC518" s="93"/>
      <c r="BD518" s="93"/>
      <c r="BE518" s="93"/>
      <c r="BF518" s="93"/>
      <c r="BG518" s="93"/>
      <c r="BH518" s="93">
        <f t="shared" si="306"/>
        <v>67142.857142857145</v>
      </c>
      <c r="BI518" s="93"/>
      <c r="BJ518" s="93"/>
      <c r="BK518" s="94">
        <f t="shared" si="279"/>
        <v>1</v>
      </c>
      <c r="BM518" s="95">
        <f t="shared" si="280"/>
        <v>67142.857142857145</v>
      </c>
      <c r="BN518" s="96">
        <f t="shared" si="281"/>
        <v>67142.857142857145</v>
      </c>
      <c r="BO518" s="248">
        <f t="shared" si="307"/>
        <v>67142.857142857145</v>
      </c>
      <c r="BP518" s="183">
        <f t="shared" si="282"/>
        <v>67142.857142857145</v>
      </c>
      <c r="BQ518" s="184">
        <f t="shared" si="283"/>
        <v>0</v>
      </c>
      <c r="BR518" s="232">
        <f t="shared" si="284"/>
        <v>0</v>
      </c>
      <c r="BS518" s="184"/>
      <c r="BT518" s="97"/>
      <c r="BU518" s="171">
        <f t="shared" si="296"/>
        <v>67142.857142857145</v>
      </c>
      <c r="BV518" s="175">
        <f t="shared" si="285"/>
        <v>12757</v>
      </c>
      <c r="BW518" s="176">
        <f t="shared" si="286"/>
        <v>79899.857142857145</v>
      </c>
    </row>
    <row r="519" spans="1:75" s="35" customFormat="1" ht="84.95" customHeight="1" x14ac:dyDescent="0.3">
      <c r="A519" s="214">
        <v>683</v>
      </c>
      <c r="B519" s="104" t="s">
        <v>1399</v>
      </c>
      <c r="C519" s="217" t="s">
        <v>18</v>
      </c>
      <c r="D519" s="206"/>
      <c r="E519" s="74"/>
      <c r="F519" s="75"/>
      <c r="G519" s="74"/>
      <c r="H519" s="76"/>
      <c r="I519" s="105"/>
      <c r="J519" s="106"/>
      <c r="K519" s="107"/>
      <c r="L519" s="80"/>
      <c r="M519" s="81">
        <f t="shared" si="287"/>
        <v>0</v>
      </c>
      <c r="N519" s="82"/>
      <c r="O519" s="83">
        <f t="shared" si="288"/>
        <v>0</v>
      </c>
      <c r="P519" s="83">
        <f t="shared" si="289"/>
        <v>0</v>
      </c>
      <c r="Q519" s="108"/>
      <c r="R519" s="80"/>
      <c r="S519" s="81">
        <f t="shared" si="290"/>
        <v>0</v>
      </c>
      <c r="T519" s="82"/>
      <c r="U519" s="83">
        <f t="shared" si="291"/>
        <v>0</v>
      </c>
      <c r="V519" s="83">
        <f t="shared" si="292"/>
        <v>0</v>
      </c>
      <c r="W519" s="109"/>
      <c r="X519" s="80"/>
      <c r="Y519" s="81">
        <f t="shared" si="293"/>
        <v>0</v>
      </c>
      <c r="Z519" s="82"/>
      <c r="AA519" s="83">
        <f t="shared" si="294"/>
        <v>0</v>
      </c>
      <c r="AB519" s="83">
        <f t="shared" si="295"/>
        <v>0</v>
      </c>
      <c r="AC519" s="109"/>
      <c r="AD519" s="85" t="e">
        <f t="shared" si="278"/>
        <v>#DIV/0!</v>
      </c>
      <c r="AE519" s="86"/>
      <c r="AF519" s="87"/>
      <c r="AG519" s="88"/>
      <c r="AH519" s="114"/>
      <c r="AI519" s="86"/>
      <c r="AJ519" s="87"/>
      <c r="AK519" s="88"/>
      <c r="AL519" s="114"/>
      <c r="AM519" s="86">
        <v>215882.35294117648</v>
      </c>
      <c r="AN519" s="87">
        <f t="shared" si="304"/>
        <v>41017.647058823532</v>
      </c>
      <c r="AO519" s="90">
        <f t="shared" si="305"/>
        <v>256900</v>
      </c>
      <c r="AP519" s="91" t="s">
        <v>1400</v>
      </c>
      <c r="AQ519" s="86"/>
      <c r="AR519" s="87"/>
      <c r="AS519" s="90"/>
      <c r="AT519" s="91"/>
      <c r="AU519" s="86"/>
      <c r="AV519" s="87"/>
      <c r="AW519" s="90"/>
      <c r="AX519" s="197"/>
      <c r="AY519" s="38"/>
      <c r="AZ519" s="92"/>
      <c r="BA519" s="29"/>
      <c r="BB519" s="99"/>
      <c r="BC519" s="93"/>
      <c r="BD519" s="93"/>
      <c r="BE519" s="93"/>
      <c r="BF519" s="93"/>
      <c r="BG519" s="93"/>
      <c r="BH519" s="93">
        <f t="shared" si="306"/>
        <v>215882.35294117648</v>
      </c>
      <c r="BI519" s="93"/>
      <c r="BJ519" s="93"/>
      <c r="BK519" s="94">
        <f t="shared" si="279"/>
        <v>1</v>
      </c>
      <c r="BM519" s="95">
        <f t="shared" si="280"/>
        <v>215882.35294117648</v>
      </c>
      <c r="BN519" s="96">
        <f t="shared" si="281"/>
        <v>215882.35294117648</v>
      </c>
      <c r="BO519" s="248">
        <f t="shared" si="307"/>
        <v>215882.35294117648</v>
      </c>
      <c r="BP519" s="183">
        <f t="shared" si="282"/>
        <v>215882.35294117648</v>
      </c>
      <c r="BQ519" s="184">
        <f t="shared" si="283"/>
        <v>0</v>
      </c>
      <c r="BR519" s="232">
        <f t="shared" si="284"/>
        <v>0</v>
      </c>
      <c r="BS519" s="184"/>
      <c r="BT519" s="97"/>
      <c r="BU519" s="171">
        <f t="shared" si="296"/>
        <v>215882.35294117648</v>
      </c>
      <c r="BV519" s="175">
        <f t="shared" si="285"/>
        <v>41018</v>
      </c>
      <c r="BW519" s="176">
        <f t="shared" si="286"/>
        <v>256900.35294117648</v>
      </c>
    </row>
    <row r="520" spans="1:75" s="35" customFormat="1" ht="84.95" customHeight="1" x14ac:dyDescent="0.3">
      <c r="A520" s="214">
        <v>684</v>
      </c>
      <c r="B520" s="104" t="s">
        <v>1511</v>
      </c>
      <c r="C520" s="217" t="s">
        <v>18</v>
      </c>
      <c r="D520" s="206"/>
      <c r="E520" s="74"/>
      <c r="F520" s="75"/>
      <c r="G520" s="74"/>
      <c r="H520" s="76"/>
      <c r="I520" s="105"/>
      <c r="J520" s="106"/>
      <c r="K520" s="107"/>
      <c r="L520" s="80"/>
      <c r="M520" s="81">
        <f t="shared" si="287"/>
        <v>0</v>
      </c>
      <c r="N520" s="82"/>
      <c r="O520" s="83">
        <f t="shared" si="288"/>
        <v>0</v>
      </c>
      <c r="P520" s="83">
        <f t="shared" si="289"/>
        <v>0</v>
      </c>
      <c r="Q520" s="108"/>
      <c r="R520" s="80"/>
      <c r="S520" s="81">
        <f t="shared" si="290"/>
        <v>0</v>
      </c>
      <c r="T520" s="82"/>
      <c r="U520" s="83">
        <f t="shared" si="291"/>
        <v>0</v>
      </c>
      <c r="V520" s="83">
        <f t="shared" si="292"/>
        <v>0</v>
      </c>
      <c r="W520" s="109"/>
      <c r="X520" s="80"/>
      <c r="Y520" s="81">
        <f t="shared" si="293"/>
        <v>0</v>
      </c>
      <c r="Z520" s="82"/>
      <c r="AA520" s="83">
        <f t="shared" si="294"/>
        <v>0</v>
      </c>
      <c r="AB520" s="83">
        <f t="shared" si="295"/>
        <v>0</v>
      </c>
      <c r="AC520" s="109"/>
      <c r="AD520" s="85" t="e">
        <f t="shared" ref="AD520:AD583" si="308">AVERAGE(N520,T520,Z520)</f>
        <v>#DIV/0!</v>
      </c>
      <c r="AE520" s="86"/>
      <c r="AF520" s="87"/>
      <c r="AG520" s="88"/>
      <c r="AH520" s="114"/>
      <c r="AI520" s="86"/>
      <c r="AJ520" s="87"/>
      <c r="AK520" s="88"/>
      <c r="AL520" s="114"/>
      <c r="AM520" s="86">
        <v>781.51260504201684</v>
      </c>
      <c r="AN520" s="87">
        <f t="shared" si="304"/>
        <v>148.48739495798321</v>
      </c>
      <c r="AO520" s="90">
        <f t="shared" si="305"/>
        <v>930</v>
      </c>
      <c r="AP520" s="91" t="s">
        <v>1401</v>
      </c>
      <c r="AQ520" s="86"/>
      <c r="AR520" s="87"/>
      <c r="AS520" s="90"/>
      <c r="AT520" s="91"/>
      <c r="AU520" s="86"/>
      <c r="AV520" s="87"/>
      <c r="AW520" s="90"/>
      <c r="AX520" s="197"/>
      <c r="AY520" s="38"/>
      <c r="AZ520" s="92"/>
      <c r="BA520" s="29"/>
      <c r="BB520" s="99"/>
      <c r="BC520" s="93"/>
      <c r="BD520" s="93"/>
      <c r="BE520" s="93"/>
      <c r="BF520" s="93"/>
      <c r="BG520" s="93"/>
      <c r="BH520" s="93">
        <f t="shared" si="306"/>
        <v>781.51260504201684</v>
      </c>
      <c r="BI520" s="93"/>
      <c r="BJ520" s="93"/>
      <c r="BK520" s="94">
        <f t="shared" ref="BK520:BK583" si="309">COUNT(BB520:BJ520)</f>
        <v>1</v>
      </c>
      <c r="BM520" s="95">
        <f t="shared" ref="BM520:BM583" si="310">AVERAGE(BB520:BJ520)</f>
        <v>781.51260504201684</v>
      </c>
      <c r="BN520" s="96">
        <f t="shared" ref="BN520:BN583" si="311">MAX(BB520:BJ520)</f>
        <v>781.51260504201684</v>
      </c>
      <c r="BO520" s="248">
        <f t="shared" si="307"/>
        <v>781.51260504201684</v>
      </c>
      <c r="BP520" s="183">
        <f t="shared" ref="BP520:BP583" si="312">GEOMEAN(BB520:BJ520)</f>
        <v>781.51260504201684</v>
      </c>
      <c r="BQ520" s="184">
        <f t="shared" ref="BQ520:BQ583" si="313">IF(BK520=1,0,STDEVA(BB520:BJ520))</f>
        <v>0</v>
      </c>
      <c r="BR520" s="232">
        <f t="shared" ref="BR520:BR583" si="314">+BQ520/BM520</f>
        <v>0</v>
      </c>
      <c r="BS520" s="184"/>
      <c r="BT520" s="97"/>
      <c r="BU520" s="171">
        <f t="shared" si="296"/>
        <v>781.51260504201684</v>
      </c>
      <c r="BV520" s="175">
        <f t="shared" ref="BV520:BV583" si="315">ROUND((BU520*0.19),0)</f>
        <v>148</v>
      </c>
      <c r="BW520" s="176">
        <f t="shared" ref="BW520:BW583" si="316">+BV520+BU520</f>
        <v>929.51260504201684</v>
      </c>
    </row>
    <row r="521" spans="1:75" s="35" customFormat="1" ht="84.95" customHeight="1" x14ac:dyDescent="0.3">
      <c r="A521" s="214">
        <v>685</v>
      </c>
      <c r="B521" s="104" t="s">
        <v>1402</v>
      </c>
      <c r="C521" s="217" t="s">
        <v>18</v>
      </c>
      <c r="D521" s="206"/>
      <c r="E521" s="74"/>
      <c r="F521" s="75"/>
      <c r="G521" s="74"/>
      <c r="H521" s="76"/>
      <c r="I521" s="105"/>
      <c r="J521" s="106"/>
      <c r="K521" s="107"/>
      <c r="L521" s="80"/>
      <c r="M521" s="81">
        <f t="shared" ref="M521:M584" si="317">+L521*0.0562</f>
        <v>0</v>
      </c>
      <c r="N521" s="82"/>
      <c r="O521" s="83">
        <f t="shared" ref="O521:O584" si="318">+N521*0.19</f>
        <v>0</v>
      </c>
      <c r="P521" s="83">
        <f t="shared" ref="P521:P584" si="319">+N521+O521</f>
        <v>0</v>
      </c>
      <c r="Q521" s="108"/>
      <c r="R521" s="80"/>
      <c r="S521" s="81">
        <f t="shared" ref="S521:S584" si="320">+R521*0.0562</f>
        <v>0</v>
      </c>
      <c r="T521" s="82"/>
      <c r="U521" s="83">
        <f t="shared" ref="U521:U584" si="321">+T521*0.19</f>
        <v>0</v>
      </c>
      <c r="V521" s="83">
        <f t="shared" ref="V521:V584" si="322">+T521+U521</f>
        <v>0</v>
      </c>
      <c r="W521" s="109"/>
      <c r="X521" s="80"/>
      <c r="Y521" s="81">
        <f t="shared" ref="Y521:Y584" si="323">+X521*0.0562</f>
        <v>0</v>
      </c>
      <c r="Z521" s="82"/>
      <c r="AA521" s="83">
        <f t="shared" ref="AA521:AA584" si="324">+Z521*0.19</f>
        <v>0</v>
      </c>
      <c r="AB521" s="83">
        <f t="shared" ref="AB521:AB584" si="325">+AA521+Z521</f>
        <v>0</v>
      </c>
      <c r="AC521" s="109"/>
      <c r="AD521" s="85" t="e">
        <f t="shared" si="308"/>
        <v>#DIV/0!</v>
      </c>
      <c r="AE521" s="86"/>
      <c r="AF521" s="87"/>
      <c r="AG521" s="88"/>
      <c r="AH521" s="114"/>
      <c r="AI521" s="86"/>
      <c r="AJ521" s="87"/>
      <c r="AK521" s="88"/>
      <c r="AL521" s="114"/>
      <c r="AM521" s="86">
        <v>41932.773109243702</v>
      </c>
      <c r="AN521" s="87">
        <f t="shared" si="304"/>
        <v>7967.2268907563039</v>
      </c>
      <c r="AO521" s="90">
        <f t="shared" si="305"/>
        <v>49900.000000000007</v>
      </c>
      <c r="AP521" s="91" t="s">
        <v>1403</v>
      </c>
      <c r="AQ521" s="86"/>
      <c r="AR521" s="87"/>
      <c r="AS521" s="90"/>
      <c r="AT521" s="91"/>
      <c r="AU521" s="86"/>
      <c r="AV521" s="87"/>
      <c r="AW521" s="90"/>
      <c r="AX521" s="197"/>
      <c r="AY521" s="38"/>
      <c r="AZ521" s="92"/>
      <c r="BA521" s="29"/>
      <c r="BB521" s="99"/>
      <c r="BC521" s="93"/>
      <c r="BD521" s="93"/>
      <c r="BE521" s="93"/>
      <c r="BF521" s="93"/>
      <c r="BG521" s="93"/>
      <c r="BH521" s="93">
        <f t="shared" si="306"/>
        <v>41932.773109243702</v>
      </c>
      <c r="BI521" s="93"/>
      <c r="BJ521" s="93"/>
      <c r="BK521" s="94">
        <f t="shared" si="309"/>
        <v>1</v>
      </c>
      <c r="BM521" s="95">
        <f t="shared" si="310"/>
        <v>41932.773109243702</v>
      </c>
      <c r="BN521" s="96">
        <f t="shared" si="311"/>
        <v>41932.773109243702</v>
      </c>
      <c r="BO521" s="248">
        <f t="shared" si="307"/>
        <v>41932.773109243702</v>
      </c>
      <c r="BP521" s="183">
        <f t="shared" si="312"/>
        <v>41932.773109243702</v>
      </c>
      <c r="BQ521" s="184">
        <f t="shared" si="313"/>
        <v>0</v>
      </c>
      <c r="BR521" s="232">
        <f t="shared" si="314"/>
        <v>0</v>
      </c>
      <c r="BS521" s="184"/>
      <c r="BT521" s="97"/>
      <c r="BU521" s="171">
        <f t="shared" ref="BU521:BU584" si="326">+BO521</f>
        <v>41932.773109243702</v>
      </c>
      <c r="BV521" s="175">
        <f t="shared" si="315"/>
        <v>7967</v>
      </c>
      <c r="BW521" s="176">
        <f t="shared" si="316"/>
        <v>49899.773109243702</v>
      </c>
    </row>
    <row r="522" spans="1:75" s="35" customFormat="1" ht="84.95" customHeight="1" x14ac:dyDescent="0.3">
      <c r="A522" s="214">
        <v>686</v>
      </c>
      <c r="B522" s="104" t="s">
        <v>1404</v>
      </c>
      <c r="C522" s="217" t="s">
        <v>18</v>
      </c>
      <c r="D522" s="206"/>
      <c r="E522" s="74"/>
      <c r="F522" s="75"/>
      <c r="G522" s="74"/>
      <c r="H522" s="76"/>
      <c r="I522" s="105"/>
      <c r="J522" s="106"/>
      <c r="K522" s="107"/>
      <c r="L522" s="80"/>
      <c r="M522" s="81">
        <f t="shared" si="317"/>
        <v>0</v>
      </c>
      <c r="N522" s="82"/>
      <c r="O522" s="83">
        <f t="shared" si="318"/>
        <v>0</v>
      </c>
      <c r="P522" s="83">
        <f t="shared" si="319"/>
        <v>0</v>
      </c>
      <c r="Q522" s="108"/>
      <c r="R522" s="80"/>
      <c r="S522" s="81">
        <f t="shared" si="320"/>
        <v>0</v>
      </c>
      <c r="T522" s="82"/>
      <c r="U522" s="83">
        <f t="shared" si="321"/>
        <v>0</v>
      </c>
      <c r="V522" s="83">
        <f t="shared" si="322"/>
        <v>0</v>
      </c>
      <c r="W522" s="109"/>
      <c r="X522" s="80"/>
      <c r="Y522" s="81">
        <f t="shared" si="323"/>
        <v>0</v>
      </c>
      <c r="Z522" s="82"/>
      <c r="AA522" s="83">
        <f t="shared" si="324"/>
        <v>0</v>
      </c>
      <c r="AB522" s="83">
        <f t="shared" si="325"/>
        <v>0</v>
      </c>
      <c r="AC522" s="109"/>
      <c r="AD522" s="85" t="e">
        <f t="shared" si="308"/>
        <v>#DIV/0!</v>
      </c>
      <c r="AE522" s="86"/>
      <c r="AF522" s="87"/>
      <c r="AG522" s="88"/>
      <c r="AH522" s="114"/>
      <c r="AI522" s="86"/>
      <c r="AJ522" s="87"/>
      <c r="AK522" s="88"/>
      <c r="AL522" s="114"/>
      <c r="AM522" s="86">
        <v>2647.0588235294117</v>
      </c>
      <c r="AN522" s="87">
        <f t="shared" si="304"/>
        <v>502.94117647058823</v>
      </c>
      <c r="AO522" s="90">
        <f t="shared" si="305"/>
        <v>3150</v>
      </c>
      <c r="AP522" s="91" t="s">
        <v>1405</v>
      </c>
      <c r="AQ522" s="86"/>
      <c r="AR522" s="87"/>
      <c r="AS522" s="90"/>
      <c r="AT522" s="91"/>
      <c r="AU522" s="86"/>
      <c r="AV522" s="87"/>
      <c r="AW522" s="90"/>
      <c r="AX522" s="197"/>
      <c r="AY522" s="38"/>
      <c r="AZ522" s="92"/>
      <c r="BA522" s="29"/>
      <c r="BB522" s="99"/>
      <c r="BC522" s="93"/>
      <c r="BD522" s="93"/>
      <c r="BE522" s="93"/>
      <c r="BF522" s="93"/>
      <c r="BG522" s="93"/>
      <c r="BH522" s="93">
        <f t="shared" si="306"/>
        <v>2647.0588235294117</v>
      </c>
      <c r="BI522" s="93"/>
      <c r="BJ522" s="93"/>
      <c r="BK522" s="94">
        <f t="shared" si="309"/>
        <v>1</v>
      </c>
      <c r="BM522" s="95">
        <f t="shared" si="310"/>
        <v>2647.0588235294117</v>
      </c>
      <c r="BN522" s="96">
        <f t="shared" si="311"/>
        <v>2647.0588235294117</v>
      </c>
      <c r="BO522" s="248">
        <f t="shared" si="307"/>
        <v>2647.0588235294117</v>
      </c>
      <c r="BP522" s="183">
        <f t="shared" si="312"/>
        <v>2647.0588235294117</v>
      </c>
      <c r="BQ522" s="184">
        <f t="shared" si="313"/>
        <v>0</v>
      </c>
      <c r="BR522" s="232">
        <f t="shared" si="314"/>
        <v>0</v>
      </c>
      <c r="BS522" s="184"/>
      <c r="BT522" s="97"/>
      <c r="BU522" s="171">
        <f t="shared" si="326"/>
        <v>2647.0588235294117</v>
      </c>
      <c r="BV522" s="175">
        <f t="shared" si="315"/>
        <v>503</v>
      </c>
      <c r="BW522" s="176">
        <f t="shared" si="316"/>
        <v>3150.0588235294117</v>
      </c>
    </row>
    <row r="523" spans="1:75" s="35" customFormat="1" ht="84.95" customHeight="1" x14ac:dyDescent="0.3">
      <c r="A523" s="214">
        <v>687</v>
      </c>
      <c r="B523" s="104" t="s">
        <v>1512</v>
      </c>
      <c r="C523" s="217" t="s">
        <v>18</v>
      </c>
      <c r="D523" s="206"/>
      <c r="E523" s="74"/>
      <c r="F523" s="75"/>
      <c r="G523" s="74"/>
      <c r="H523" s="76"/>
      <c r="I523" s="105"/>
      <c r="J523" s="106"/>
      <c r="K523" s="107"/>
      <c r="L523" s="80"/>
      <c r="M523" s="81">
        <f t="shared" si="317"/>
        <v>0</v>
      </c>
      <c r="N523" s="82"/>
      <c r="O523" s="83">
        <f t="shared" si="318"/>
        <v>0</v>
      </c>
      <c r="P523" s="83">
        <f t="shared" si="319"/>
        <v>0</v>
      </c>
      <c r="Q523" s="108"/>
      <c r="R523" s="80"/>
      <c r="S523" s="81">
        <f t="shared" si="320"/>
        <v>0</v>
      </c>
      <c r="T523" s="82"/>
      <c r="U523" s="83">
        <f t="shared" si="321"/>
        <v>0</v>
      </c>
      <c r="V523" s="83">
        <f t="shared" si="322"/>
        <v>0</v>
      </c>
      <c r="W523" s="109"/>
      <c r="X523" s="80"/>
      <c r="Y523" s="81">
        <f t="shared" si="323"/>
        <v>0</v>
      </c>
      <c r="Z523" s="82"/>
      <c r="AA523" s="83">
        <f t="shared" si="324"/>
        <v>0</v>
      </c>
      <c r="AB523" s="83">
        <f t="shared" si="325"/>
        <v>0</v>
      </c>
      <c r="AC523" s="109"/>
      <c r="AD523" s="85" t="e">
        <f t="shared" si="308"/>
        <v>#DIV/0!</v>
      </c>
      <c r="AE523" s="86"/>
      <c r="AF523" s="87"/>
      <c r="AG523" s="88"/>
      <c r="AH523" s="114"/>
      <c r="AI523" s="86"/>
      <c r="AJ523" s="87"/>
      <c r="AK523" s="88"/>
      <c r="AL523" s="142"/>
      <c r="AM523" s="86">
        <v>313529.4117647059</v>
      </c>
      <c r="AN523" s="87">
        <f t="shared" si="304"/>
        <v>59570.588235294119</v>
      </c>
      <c r="AO523" s="90">
        <f t="shared" si="305"/>
        <v>373100</v>
      </c>
      <c r="AP523" s="91" t="s">
        <v>1406</v>
      </c>
      <c r="AQ523" s="86"/>
      <c r="AR523" s="87"/>
      <c r="AS523" s="90"/>
      <c r="AT523" s="91"/>
      <c r="AU523" s="86"/>
      <c r="AV523" s="87"/>
      <c r="AW523" s="90"/>
      <c r="AX523" s="197"/>
      <c r="AY523" s="38"/>
      <c r="AZ523" s="92"/>
      <c r="BA523" s="29"/>
      <c r="BB523" s="99"/>
      <c r="BC523" s="93"/>
      <c r="BD523" s="93"/>
      <c r="BE523" s="93"/>
      <c r="BF523" s="93"/>
      <c r="BG523" s="93"/>
      <c r="BH523" s="93">
        <f t="shared" si="306"/>
        <v>313529.4117647059</v>
      </c>
      <c r="BI523" s="93"/>
      <c r="BJ523" s="93"/>
      <c r="BK523" s="94">
        <f t="shared" si="309"/>
        <v>1</v>
      </c>
      <c r="BM523" s="95">
        <f t="shared" si="310"/>
        <v>313529.4117647059</v>
      </c>
      <c r="BN523" s="96">
        <f t="shared" si="311"/>
        <v>313529.4117647059</v>
      </c>
      <c r="BO523" s="248">
        <f t="shared" si="307"/>
        <v>313529.4117647059</v>
      </c>
      <c r="BP523" s="183">
        <f t="shared" si="312"/>
        <v>313529.4117647059</v>
      </c>
      <c r="BQ523" s="184">
        <f t="shared" si="313"/>
        <v>0</v>
      </c>
      <c r="BR523" s="232">
        <f t="shared" si="314"/>
        <v>0</v>
      </c>
      <c r="BS523" s="184"/>
      <c r="BT523" s="97"/>
      <c r="BU523" s="171">
        <f t="shared" si="326"/>
        <v>313529.4117647059</v>
      </c>
      <c r="BV523" s="175">
        <f t="shared" si="315"/>
        <v>59571</v>
      </c>
      <c r="BW523" s="176">
        <f t="shared" si="316"/>
        <v>373100.4117647059</v>
      </c>
    </row>
    <row r="524" spans="1:75" s="35" customFormat="1" ht="84.95" customHeight="1" x14ac:dyDescent="0.3">
      <c r="A524" s="214">
        <v>688</v>
      </c>
      <c r="B524" s="104" t="s">
        <v>1407</v>
      </c>
      <c r="C524" s="217" t="s">
        <v>1408</v>
      </c>
      <c r="D524" s="206"/>
      <c r="E524" s="74"/>
      <c r="F524" s="75"/>
      <c r="G524" s="74"/>
      <c r="H524" s="76"/>
      <c r="I524" s="105"/>
      <c r="J524" s="106"/>
      <c r="K524" s="107"/>
      <c r="L524" s="80"/>
      <c r="M524" s="81">
        <f t="shared" si="317"/>
        <v>0</v>
      </c>
      <c r="N524" s="82"/>
      <c r="O524" s="83">
        <f t="shared" si="318"/>
        <v>0</v>
      </c>
      <c r="P524" s="83">
        <f t="shared" si="319"/>
        <v>0</v>
      </c>
      <c r="Q524" s="108"/>
      <c r="R524" s="80"/>
      <c r="S524" s="81">
        <f t="shared" si="320"/>
        <v>0</v>
      </c>
      <c r="T524" s="82"/>
      <c r="U524" s="83">
        <f t="shared" si="321"/>
        <v>0</v>
      </c>
      <c r="V524" s="83">
        <f t="shared" si="322"/>
        <v>0</v>
      </c>
      <c r="W524" s="109"/>
      <c r="X524" s="80"/>
      <c r="Y524" s="81">
        <f t="shared" si="323"/>
        <v>0</v>
      </c>
      <c r="Z524" s="82"/>
      <c r="AA524" s="83">
        <f t="shared" si="324"/>
        <v>0</v>
      </c>
      <c r="AB524" s="83">
        <f t="shared" si="325"/>
        <v>0</v>
      </c>
      <c r="AC524" s="109"/>
      <c r="AD524" s="85" t="e">
        <f t="shared" si="308"/>
        <v>#DIV/0!</v>
      </c>
      <c r="AE524" s="86"/>
      <c r="AF524" s="87"/>
      <c r="AG524" s="88"/>
      <c r="AH524" s="114"/>
      <c r="AI524" s="86"/>
      <c r="AJ524" s="87"/>
      <c r="AK524" s="88"/>
      <c r="AL524" s="114"/>
      <c r="AM524" s="86">
        <v>321764.70588235295</v>
      </c>
      <c r="AN524" s="87">
        <f t="shared" si="304"/>
        <v>61135.294117647063</v>
      </c>
      <c r="AO524" s="90">
        <f t="shared" si="305"/>
        <v>382900</v>
      </c>
      <c r="AP524" s="91" t="s">
        <v>1409</v>
      </c>
      <c r="AQ524" s="86"/>
      <c r="AR524" s="87"/>
      <c r="AS524" s="90"/>
      <c r="AT524" s="91"/>
      <c r="AU524" s="86"/>
      <c r="AV524" s="87"/>
      <c r="AW524" s="90"/>
      <c r="AX524" s="197"/>
      <c r="AY524" s="38"/>
      <c r="AZ524" s="92"/>
      <c r="BA524" s="29"/>
      <c r="BB524" s="99"/>
      <c r="BC524" s="93"/>
      <c r="BD524" s="93"/>
      <c r="BE524" s="93"/>
      <c r="BF524" s="93"/>
      <c r="BG524" s="93"/>
      <c r="BH524" s="93">
        <f t="shared" si="306"/>
        <v>321764.70588235295</v>
      </c>
      <c r="BI524" s="93"/>
      <c r="BJ524" s="93"/>
      <c r="BK524" s="94">
        <f t="shared" si="309"/>
        <v>1</v>
      </c>
      <c r="BM524" s="95">
        <f t="shared" si="310"/>
        <v>321764.70588235295</v>
      </c>
      <c r="BN524" s="96">
        <f t="shared" si="311"/>
        <v>321764.70588235295</v>
      </c>
      <c r="BO524" s="248">
        <f t="shared" si="307"/>
        <v>321764.70588235295</v>
      </c>
      <c r="BP524" s="183">
        <f t="shared" si="312"/>
        <v>321764.70588235295</v>
      </c>
      <c r="BQ524" s="184">
        <f t="shared" si="313"/>
        <v>0</v>
      </c>
      <c r="BR524" s="232">
        <f t="shared" si="314"/>
        <v>0</v>
      </c>
      <c r="BS524" s="184"/>
      <c r="BT524" s="97"/>
      <c r="BU524" s="171">
        <f t="shared" si="326"/>
        <v>321764.70588235295</v>
      </c>
      <c r="BV524" s="175">
        <f t="shared" si="315"/>
        <v>61135</v>
      </c>
      <c r="BW524" s="176">
        <f t="shared" si="316"/>
        <v>382899.70588235295</v>
      </c>
    </row>
    <row r="525" spans="1:75" s="35" customFormat="1" ht="84.95" customHeight="1" x14ac:dyDescent="0.3">
      <c r="A525" s="214">
        <v>690</v>
      </c>
      <c r="B525" s="104" t="s">
        <v>1513</v>
      </c>
      <c r="C525" s="217" t="s">
        <v>18</v>
      </c>
      <c r="D525" s="206"/>
      <c r="E525" s="74"/>
      <c r="F525" s="75"/>
      <c r="G525" s="74"/>
      <c r="H525" s="76"/>
      <c r="I525" s="105"/>
      <c r="J525" s="106"/>
      <c r="K525" s="107"/>
      <c r="L525" s="80"/>
      <c r="M525" s="81">
        <f t="shared" si="317"/>
        <v>0</v>
      </c>
      <c r="N525" s="82"/>
      <c r="O525" s="83">
        <f t="shared" si="318"/>
        <v>0</v>
      </c>
      <c r="P525" s="83">
        <f t="shared" si="319"/>
        <v>0</v>
      </c>
      <c r="Q525" s="108"/>
      <c r="R525" s="80"/>
      <c r="S525" s="81">
        <f t="shared" si="320"/>
        <v>0</v>
      </c>
      <c r="T525" s="82"/>
      <c r="U525" s="83">
        <f t="shared" si="321"/>
        <v>0</v>
      </c>
      <c r="V525" s="83">
        <f t="shared" si="322"/>
        <v>0</v>
      </c>
      <c r="W525" s="109"/>
      <c r="X525" s="80"/>
      <c r="Y525" s="81">
        <f t="shared" si="323"/>
        <v>0</v>
      </c>
      <c r="Z525" s="82"/>
      <c r="AA525" s="83">
        <f t="shared" si="324"/>
        <v>0</v>
      </c>
      <c r="AB525" s="83">
        <f t="shared" si="325"/>
        <v>0</v>
      </c>
      <c r="AC525" s="109"/>
      <c r="AD525" s="85" t="e">
        <f t="shared" si="308"/>
        <v>#DIV/0!</v>
      </c>
      <c r="AE525" s="86"/>
      <c r="AF525" s="87"/>
      <c r="AG525" s="88"/>
      <c r="AH525" s="114"/>
      <c r="AI525" s="86"/>
      <c r="AJ525" s="87"/>
      <c r="AK525" s="88"/>
      <c r="AL525" s="114"/>
      <c r="AM525" s="86">
        <v>271344.53781512607</v>
      </c>
      <c r="AN525" s="87">
        <f t="shared" si="304"/>
        <v>51555.462184873955</v>
      </c>
      <c r="AO525" s="90">
        <f t="shared" si="305"/>
        <v>322900</v>
      </c>
      <c r="AP525" s="91" t="s">
        <v>671</v>
      </c>
      <c r="AQ525" s="86"/>
      <c r="AR525" s="87"/>
      <c r="AS525" s="90"/>
      <c r="AT525" s="91"/>
      <c r="AU525" s="86"/>
      <c r="AV525" s="87"/>
      <c r="AW525" s="90"/>
      <c r="AX525" s="197"/>
      <c r="AY525" s="38"/>
      <c r="AZ525" s="92"/>
      <c r="BA525" s="29"/>
      <c r="BB525" s="99"/>
      <c r="BC525" s="93"/>
      <c r="BD525" s="93"/>
      <c r="BE525" s="93"/>
      <c r="BF525" s="93"/>
      <c r="BG525" s="93"/>
      <c r="BH525" s="93">
        <f t="shared" si="306"/>
        <v>271344.53781512607</v>
      </c>
      <c r="BI525" s="93"/>
      <c r="BJ525" s="93"/>
      <c r="BK525" s="94">
        <f t="shared" si="309"/>
        <v>1</v>
      </c>
      <c r="BM525" s="95">
        <f t="shared" si="310"/>
        <v>271344.53781512607</v>
      </c>
      <c r="BN525" s="96">
        <f t="shared" si="311"/>
        <v>271344.53781512607</v>
      </c>
      <c r="BO525" s="248">
        <f t="shared" si="307"/>
        <v>271344.53781512607</v>
      </c>
      <c r="BP525" s="183">
        <f t="shared" si="312"/>
        <v>271344.53781512607</v>
      </c>
      <c r="BQ525" s="184">
        <f t="shared" si="313"/>
        <v>0</v>
      </c>
      <c r="BR525" s="232">
        <f t="shared" si="314"/>
        <v>0</v>
      </c>
      <c r="BS525" s="184"/>
      <c r="BT525" s="97"/>
      <c r="BU525" s="171">
        <f t="shared" si="326"/>
        <v>271344.53781512607</v>
      </c>
      <c r="BV525" s="175">
        <f t="shared" si="315"/>
        <v>51555</v>
      </c>
      <c r="BW525" s="176">
        <f t="shared" si="316"/>
        <v>322899.53781512607</v>
      </c>
    </row>
    <row r="526" spans="1:75" s="35" customFormat="1" ht="84.95" customHeight="1" x14ac:dyDescent="0.3">
      <c r="A526" s="214">
        <v>691</v>
      </c>
      <c r="B526" s="104" t="s">
        <v>1411</v>
      </c>
      <c r="C526" s="217" t="s">
        <v>18</v>
      </c>
      <c r="D526" s="206"/>
      <c r="E526" s="74"/>
      <c r="F526" s="75"/>
      <c r="G526" s="74"/>
      <c r="H526" s="76"/>
      <c r="I526" s="105"/>
      <c r="J526" s="106"/>
      <c r="K526" s="107"/>
      <c r="L526" s="80"/>
      <c r="M526" s="81">
        <f t="shared" si="317"/>
        <v>0</v>
      </c>
      <c r="N526" s="82"/>
      <c r="O526" s="83">
        <f t="shared" si="318"/>
        <v>0</v>
      </c>
      <c r="P526" s="83">
        <f t="shared" si="319"/>
        <v>0</v>
      </c>
      <c r="Q526" s="108"/>
      <c r="R526" s="80"/>
      <c r="S526" s="81">
        <f t="shared" si="320"/>
        <v>0</v>
      </c>
      <c r="T526" s="82"/>
      <c r="U526" s="83">
        <f t="shared" si="321"/>
        <v>0</v>
      </c>
      <c r="V526" s="83">
        <f t="shared" si="322"/>
        <v>0</v>
      </c>
      <c r="W526" s="109"/>
      <c r="X526" s="80"/>
      <c r="Y526" s="81">
        <f t="shared" si="323"/>
        <v>0</v>
      </c>
      <c r="Z526" s="82"/>
      <c r="AA526" s="83">
        <f t="shared" si="324"/>
        <v>0</v>
      </c>
      <c r="AB526" s="83">
        <f t="shared" si="325"/>
        <v>0</v>
      </c>
      <c r="AC526" s="109"/>
      <c r="AD526" s="85" t="e">
        <f t="shared" si="308"/>
        <v>#DIV/0!</v>
      </c>
      <c r="AE526" s="86"/>
      <c r="AF526" s="87"/>
      <c r="AG526" s="88"/>
      <c r="AH526" s="114"/>
      <c r="AI526" s="86"/>
      <c r="AJ526" s="87"/>
      <c r="AK526" s="88"/>
      <c r="AL526" s="114"/>
      <c r="AM526" s="86">
        <v>302436.97478991596</v>
      </c>
      <c r="AN526" s="87">
        <f t="shared" si="304"/>
        <v>57463.02521008403</v>
      </c>
      <c r="AO526" s="90">
        <f t="shared" si="305"/>
        <v>359900</v>
      </c>
      <c r="AP526" s="91" t="s">
        <v>1412</v>
      </c>
      <c r="AQ526" s="86"/>
      <c r="AR526" s="87"/>
      <c r="AS526" s="90"/>
      <c r="AT526" s="91"/>
      <c r="AU526" s="86"/>
      <c r="AV526" s="87"/>
      <c r="AW526" s="90"/>
      <c r="AX526" s="197"/>
      <c r="AY526" s="38"/>
      <c r="AZ526" s="92"/>
      <c r="BA526" s="29"/>
      <c r="BB526" s="99"/>
      <c r="BC526" s="93"/>
      <c r="BD526" s="93"/>
      <c r="BE526" s="93"/>
      <c r="BF526" s="93"/>
      <c r="BG526" s="93"/>
      <c r="BH526" s="93">
        <f t="shared" si="306"/>
        <v>302436.97478991596</v>
      </c>
      <c r="BI526" s="93"/>
      <c r="BJ526" s="93"/>
      <c r="BK526" s="94">
        <f t="shared" si="309"/>
        <v>1</v>
      </c>
      <c r="BM526" s="95">
        <f t="shared" si="310"/>
        <v>302436.97478991596</v>
      </c>
      <c r="BN526" s="96">
        <f t="shared" si="311"/>
        <v>302436.97478991596</v>
      </c>
      <c r="BO526" s="248">
        <f t="shared" si="307"/>
        <v>302436.97478991596</v>
      </c>
      <c r="BP526" s="183">
        <f t="shared" si="312"/>
        <v>302436.97478991596</v>
      </c>
      <c r="BQ526" s="184">
        <f t="shared" si="313"/>
        <v>0</v>
      </c>
      <c r="BR526" s="232">
        <f t="shared" si="314"/>
        <v>0</v>
      </c>
      <c r="BS526" s="184"/>
      <c r="BT526" s="97"/>
      <c r="BU526" s="171">
        <f t="shared" si="326"/>
        <v>302436.97478991596</v>
      </c>
      <c r="BV526" s="175">
        <f t="shared" si="315"/>
        <v>57463</v>
      </c>
      <c r="BW526" s="176">
        <f t="shared" si="316"/>
        <v>359899.97478991596</v>
      </c>
    </row>
    <row r="527" spans="1:75" s="35" customFormat="1" ht="84.95" customHeight="1" x14ac:dyDescent="0.3">
      <c r="A527" s="214">
        <v>692</v>
      </c>
      <c r="B527" s="104" t="s">
        <v>1413</v>
      </c>
      <c r="C527" s="217" t="s">
        <v>18</v>
      </c>
      <c r="D527" s="206">
        <v>188100</v>
      </c>
      <c r="E527" s="74">
        <f>+D527*0.0562</f>
        <v>10571.22</v>
      </c>
      <c r="F527" s="75">
        <f>+E527+D527</f>
        <v>198671.22</v>
      </c>
      <c r="G527" s="74">
        <f>+F527*0.19</f>
        <v>37747.531800000004</v>
      </c>
      <c r="H527" s="76">
        <f>+G527+F527</f>
        <v>236418.7518</v>
      </c>
      <c r="I527" s="105"/>
      <c r="J527" s="106"/>
      <c r="K527" s="107"/>
      <c r="L527" s="80"/>
      <c r="M527" s="81">
        <f t="shared" si="317"/>
        <v>0</v>
      </c>
      <c r="N527" s="82"/>
      <c r="O527" s="83">
        <f t="shared" si="318"/>
        <v>0</v>
      </c>
      <c r="P527" s="83">
        <f t="shared" si="319"/>
        <v>0</v>
      </c>
      <c r="Q527" s="108"/>
      <c r="R527" s="80"/>
      <c r="S527" s="81">
        <f t="shared" si="320"/>
        <v>0</v>
      </c>
      <c r="T527" s="82"/>
      <c r="U527" s="83">
        <f t="shared" si="321"/>
        <v>0</v>
      </c>
      <c r="V527" s="83">
        <f t="shared" si="322"/>
        <v>0</v>
      </c>
      <c r="W527" s="109"/>
      <c r="X527" s="80"/>
      <c r="Y527" s="81">
        <f t="shared" si="323"/>
        <v>0</v>
      </c>
      <c r="Z527" s="82"/>
      <c r="AA527" s="83">
        <f t="shared" si="324"/>
        <v>0</v>
      </c>
      <c r="AB527" s="83">
        <f t="shared" si="325"/>
        <v>0</v>
      </c>
      <c r="AC527" s="109"/>
      <c r="AD527" s="85" t="e">
        <f t="shared" si="308"/>
        <v>#DIV/0!</v>
      </c>
      <c r="AE527" s="86"/>
      <c r="AF527" s="87"/>
      <c r="AG527" s="88"/>
      <c r="AH527" s="114"/>
      <c r="AI527" s="86"/>
      <c r="AJ527" s="87"/>
      <c r="AK527" s="88"/>
      <c r="AL527" s="114"/>
      <c r="AM527" s="86"/>
      <c r="AN527" s="87"/>
      <c r="AO527" s="90"/>
      <c r="AP527" s="91"/>
      <c r="AQ527" s="86"/>
      <c r="AR527" s="87"/>
      <c r="AS527" s="90"/>
      <c r="AT527" s="91"/>
      <c r="AU527" s="86"/>
      <c r="AV527" s="87"/>
      <c r="AW527" s="90"/>
      <c r="AX527" s="197"/>
      <c r="AY527" s="38"/>
      <c r="AZ527" s="92"/>
      <c r="BA527" s="29"/>
      <c r="BB527" s="99">
        <f>+F527*1.09</f>
        <v>216551.62980000002</v>
      </c>
      <c r="BC527" s="93"/>
      <c r="BD527" s="93"/>
      <c r="BE527" s="93"/>
      <c r="BF527" s="93"/>
      <c r="BG527" s="93"/>
      <c r="BH527" s="93"/>
      <c r="BI527" s="93"/>
      <c r="BJ527" s="93"/>
      <c r="BK527" s="94">
        <f t="shared" si="309"/>
        <v>1</v>
      </c>
      <c r="BM527" s="95">
        <f t="shared" si="310"/>
        <v>216551.62980000002</v>
      </c>
      <c r="BN527" s="96">
        <f t="shared" si="311"/>
        <v>216551.62980000002</v>
      </c>
      <c r="BO527" s="248">
        <f t="shared" si="307"/>
        <v>216551.62980000002</v>
      </c>
      <c r="BP527" s="183">
        <f t="shared" si="312"/>
        <v>216551.62980000002</v>
      </c>
      <c r="BQ527" s="184">
        <f t="shared" si="313"/>
        <v>0</v>
      </c>
      <c r="BR527" s="232">
        <f t="shared" si="314"/>
        <v>0</v>
      </c>
      <c r="BS527" s="184"/>
      <c r="BT527" s="97"/>
      <c r="BU527" s="171">
        <f t="shared" si="326"/>
        <v>216551.62980000002</v>
      </c>
      <c r="BV527" s="175">
        <f t="shared" si="315"/>
        <v>41145</v>
      </c>
      <c r="BW527" s="176">
        <f t="shared" si="316"/>
        <v>257696.62980000002</v>
      </c>
    </row>
    <row r="528" spans="1:75" s="35" customFormat="1" ht="84.95" customHeight="1" x14ac:dyDescent="0.3">
      <c r="A528" s="214">
        <v>693</v>
      </c>
      <c r="B528" s="104" t="s">
        <v>1414</v>
      </c>
      <c r="C528" s="217" t="s">
        <v>18</v>
      </c>
      <c r="D528" s="208">
        <v>472500</v>
      </c>
      <c r="E528" s="74">
        <f>+D528*0.0562</f>
        <v>26554.5</v>
      </c>
      <c r="F528" s="75">
        <f>+E528+D528</f>
        <v>499054.5</v>
      </c>
      <c r="G528" s="74">
        <f>+F528*0.19</f>
        <v>94820.354999999996</v>
      </c>
      <c r="H528" s="76">
        <f>+G528+F528</f>
        <v>593874.85499999998</v>
      </c>
      <c r="I528" s="105"/>
      <c r="J528" s="106"/>
      <c r="K528" s="107"/>
      <c r="L528" s="80"/>
      <c r="M528" s="81">
        <f t="shared" si="317"/>
        <v>0</v>
      </c>
      <c r="N528" s="81"/>
      <c r="O528" s="83">
        <f t="shared" si="318"/>
        <v>0</v>
      </c>
      <c r="P528" s="83">
        <f t="shared" si="319"/>
        <v>0</v>
      </c>
      <c r="Q528" s="108"/>
      <c r="R528" s="80"/>
      <c r="S528" s="81">
        <f t="shared" si="320"/>
        <v>0</v>
      </c>
      <c r="T528" s="81"/>
      <c r="U528" s="83">
        <f t="shared" si="321"/>
        <v>0</v>
      </c>
      <c r="V528" s="83">
        <f t="shared" si="322"/>
        <v>0</v>
      </c>
      <c r="W528" s="109"/>
      <c r="X528" s="80"/>
      <c r="Y528" s="81">
        <f t="shared" si="323"/>
        <v>0</v>
      </c>
      <c r="Z528" s="81"/>
      <c r="AA528" s="83">
        <f t="shared" si="324"/>
        <v>0</v>
      </c>
      <c r="AB528" s="83">
        <f t="shared" si="325"/>
        <v>0</v>
      </c>
      <c r="AC528" s="109"/>
      <c r="AD528" s="85" t="e">
        <f t="shared" si="308"/>
        <v>#DIV/0!</v>
      </c>
      <c r="AE528" s="86"/>
      <c r="AF528" s="87"/>
      <c r="AG528" s="87"/>
      <c r="AH528" s="114"/>
      <c r="AI528" s="86"/>
      <c r="AJ528" s="87"/>
      <c r="AK528" s="87"/>
      <c r="AL528" s="114"/>
      <c r="AM528" s="86"/>
      <c r="AN528" s="87"/>
      <c r="AO528" s="87"/>
      <c r="AP528" s="91"/>
      <c r="AQ528" s="86"/>
      <c r="AR528" s="87"/>
      <c r="AS528" s="87"/>
      <c r="AT528" s="91"/>
      <c r="AU528" s="86"/>
      <c r="AV528" s="87"/>
      <c r="AW528" s="87"/>
      <c r="AX528" s="197"/>
      <c r="AY528" s="38"/>
      <c r="AZ528" s="92"/>
      <c r="BA528" s="29"/>
      <c r="BB528" s="99">
        <f>+F528*1.09</f>
        <v>543969.40500000003</v>
      </c>
      <c r="BC528" s="93"/>
      <c r="BD528" s="93"/>
      <c r="BE528" s="93"/>
      <c r="BF528" s="93"/>
      <c r="BG528" s="93"/>
      <c r="BH528" s="93"/>
      <c r="BI528" s="93"/>
      <c r="BJ528" s="93"/>
      <c r="BK528" s="94">
        <f t="shared" si="309"/>
        <v>1</v>
      </c>
      <c r="BM528" s="95">
        <f t="shared" si="310"/>
        <v>543969.40500000003</v>
      </c>
      <c r="BN528" s="96">
        <f t="shared" si="311"/>
        <v>543969.40500000003</v>
      </c>
      <c r="BO528" s="248">
        <f t="shared" si="307"/>
        <v>543969.40500000003</v>
      </c>
      <c r="BP528" s="183">
        <f t="shared" si="312"/>
        <v>543969.40500000003</v>
      </c>
      <c r="BQ528" s="184">
        <f t="shared" si="313"/>
        <v>0</v>
      </c>
      <c r="BR528" s="232">
        <f t="shared" si="314"/>
        <v>0</v>
      </c>
      <c r="BS528" s="184"/>
      <c r="BT528" s="97"/>
      <c r="BU528" s="171">
        <f t="shared" si="326"/>
        <v>543969.40500000003</v>
      </c>
      <c r="BV528" s="175">
        <f t="shared" si="315"/>
        <v>103354</v>
      </c>
      <c r="BW528" s="176">
        <f t="shared" si="316"/>
        <v>647323.40500000003</v>
      </c>
    </row>
    <row r="529" spans="1:75" s="35" customFormat="1" ht="84.95" customHeight="1" x14ac:dyDescent="0.3">
      <c r="A529" s="214">
        <v>694</v>
      </c>
      <c r="B529" s="104" t="s">
        <v>1415</v>
      </c>
      <c r="C529" s="217" t="s">
        <v>18</v>
      </c>
      <c r="D529" s="208">
        <v>391500</v>
      </c>
      <c r="E529" s="74">
        <f>+D529*0.0562</f>
        <v>22002.3</v>
      </c>
      <c r="F529" s="75">
        <f>+E529+D529</f>
        <v>413502.3</v>
      </c>
      <c r="G529" s="74">
        <f>+F529*0.19</f>
        <v>78565.437000000005</v>
      </c>
      <c r="H529" s="76">
        <f>+G529+F529</f>
        <v>492067.73699999996</v>
      </c>
      <c r="I529" s="105"/>
      <c r="J529" s="106"/>
      <c r="K529" s="107"/>
      <c r="L529" s="80"/>
      <c r="M529" s="81">
        <f t="shared" si="317"/>
        <v>0</v>
      </c>
      <c r="N529" s="81"/>
      <c r="O529" s="83">
        <f t="shared" si="318"/>
        <v>0</v>
      </c>
      <c r="P529" s="83">
        <f t="shared" si="319"/>
        <v>0</v>
      </c>
      <c r="Q529" s="108"/>
      <c r="R529" s="80"/>
      <c r="S529" s="81">
        <f t="shared" si="320"/>
        <v>0</v>
      </c>
      <c r="T529" s="81"/>
      <c r="U529" s="83">
        <f t="shared" si="321"/>
        <v>0</v>
      </c>
      <c r="V529" s="83">
        <f t="shared" si="322"/>
        <v>0</v>
      </c>
      <c r="W529" s="109"/>
      <c r="X529" s="80"/>
      <c r="Y529" s="81">
        <f t="shared" si="323"/>
        <v>0</v>
      </c>
      <c r="Z529" s="81"/>
      <c r="AA529" s="83">
        <f t="shared" si="324"/>
        <v>0</v>
      </c>
      <c r="AB529" s="83">
        <f t="shared" si="325"/>
        <v>0</v>
      </c>
      <c r="AC529" s="109"/>
      <c r="AD529" s="85" t="e">
        <f t="shared" si="308"/>
        <v>#DIV/0!</v>
      </c>
      <c r="AE529" s="86"/>
      <c r="AF529" s="87"/>
      <c r="AG529" s="87"/>
      <c r="AH529" s="114"/>
      <c r="AI529" s="86"/>
      <c r="AJ529" s="87"/>
      <c r="AK529" s="87"/>
      <c r="AL529" s="114"/>
      <c r="AM529" s="86"/>
      <c r="AN529" s="87"/>
      <c r="AO529" s="87"/>
      <c r="AP529" s="91"/>
      <c r="AQ529" s="86"/>
      <c r="AR529" s="87"/>
      <c r="AS529" s="87"/>
      <c r="AT529" s="91"/>
      <c r="AU529" s="86"/>
      <c r="AV529" s="87"/>
      <c r="AW529" s="87"/>
      <c r="AX529" s="197"/>
      <c r="AY529" s="38"/>
      <c r="AZ529" s="92"/>
      <c r="BA529" s="29"/>
      <c r="BB529" s="99">
        <f>+F529*1.09</f>
        <v>450717.50700000004</v>
      </c>
      <c r="BC529" s="93"/>
      <c r="BD529" s="93"/>
      <c r="BE529" s="93"/>
      <c r="BF529" s="93"/>
      <c r="BG529" s="93"/>
      <c r="BH529" s="93"/>
      <c r="BI529" s="93"/>
      <c r="BJ529" s="93"/>
      <c r="BK529" s="94">
        <f t="shared" si="309"/>
        <v>1</v>
      </c>
      <c r="BM529" s="95">
        <f t="shared" si="310"/>
        <v>450717.50700000004</v>
      </c>
      <c r="BN529" s="96">
        <f t="shared" si="311"/>
        <v>450717.50700000004</v>
      </c>
      <c r="BO529" s="248">
        <f t="shared" si="307"/>
        <v>450717.50700000004</v>
      </c>
      <c r="BP529" s="183">
        <f t="shared" si="312"/>
        <v>450717.50700000004</v>
      </c>
      <c r="BQ529" s="184">
        <f t="shared" si="313"/>
        <v>0</v>
      </c>
      <c r="BR529" s="232">
        <f t="shared" si="314"/>
        <v>0</v>
      </c>
      <c r="BS529" s="184"/>
      <c r="BT529" s="97"/>
      <c r="BU529" s="171">
        <f t="shared" si="326"/>
        <v>450717.50700000004</v>
      </c>
      <c r="BV529" s="175">
        <f t="shared" si="315"/>
        <v>85636</v>
      </c>
      <c r="BW529" s="176">
        <f t="shared" si="316"/>
        <v>536353.50699999998</v>
      </c>
    </row>
    <row r="530" spans="1:75" s="35" customFormat="1" ht="84.95" customHeight="1" x14ac:dyDescent="0.3">
      <c r="A530" s="214">
        <v>695</v>
      </c>
      <c r="B530" s="104" t="s">
        <v>1514</v>
      </c>
      <c r="C530" s="217" t="s">
        <v>18</v>
      </c>
      <c r="D530" s="206"/>
      <c r="E530" s="74"/>
      <c r="F530" s="75"/>
      <c r="G530" s="74"/>
      <c r="H530" s="76"/>
      <c r="I530" s="105"/>
      <c r="J530" s="106"/>
      <c r="K530" s="107"/>
      <c r="L530" s="80"/>
      <c r="M530" s="81">
        <f t="shared" si="317"/>
        <v>0</v>
      </c>
      <c r="N530" s="82"/>
      <c r="O530" s="83">
        <f t="shared" si="318"/>
        <v>0</v>
      </c>
      <c r="P530" s="83">
        <f t="shared" si="319"/>
        <v>0</v>
      </c>
      <c r="Q530" s="108"/>
      <c r="R530" s="80"/>
      <c r="S530" s="81">
        <f t="shared" si="320"/>
        <v>0</v>
      </c>
      <c r="T530" s="82"/>
      <c r="U530" s="83">
        <f t="shared" si="321"/>
        <v>0</v>
      </c>
      <c r="V530" s="83">
        <f t="shared" si="322"/>
        <v>0</v>
      </c>
      <c r="W530" s="109"/>
      <c r="X530" s="80"/>
      <c r="Y530" s="81">
        <f t="shared" si="323"/>
        <v>0</v>
      </c>
      <c r="Z530" s="82"/>
      <c r="AA530" s="83">
        <f t="shared" si="324"/>
        <v>0</v>
      </c>
      <c r="AB530" s="83">
        <f t="shared" si="325"/>
        <v>0</v>
      </c>
      <c r="AC530" s="109"/>
      <c r="AD530" s="85" t="e">
        <f t="shared" si="308"/>
        <v>#DIV/0!</v>
      </c>
      <c r="AE530" s="86"/>
      <c r="AF530" s="87"/>
      <c r="AG530" s="88"/>
      <c r="AH530" s="114"/>
      <c r="AI530" s="86"/>
      <c r="AJ530" s="87"/>
      <c r="AK530" s="88"/>
      <c r="AL530" s="114"/>
      <c r="AM530" s="86">
        <v>747.89915966386559</v>
      </c>
      <c r="AN530" s="87">
        <f>+AM530*0.19</f>
        <v>142.10084033613447</v>
      </c>
      <c r="AO530" s="90">
        <f>+AN530+AM530</f>
        <v>890</v>
      </c>
      <c r="AP530" s="91" t="s">
        <v>1416</v>
      </c>
      <c r="AQ530" s="86"/>
      <c r="AR530" s="87"/>
      <c r="AS530" s="90"/>
      <c r="AT530" s="91"/>
      <c r="AU530" s="86"/>
      <c r="AV530" s="87"/>
      <c r="AW530" s="90"/>
      <c r="AX530" s="197"/>
      <c r="AY530" s="38"/>
      <c r="AZ530" s="92"/>
      <c r="BA530" s="29"/>
      <c r="BB530" s="99"/>
      <c r="BC530" s="93"/>
      <c r="BD530" s="93"/>
      <c r="BE530" s="93"/>
      <c r="BF530" s="93"/>
      <c r="BG530" s="93"/>
      <c r="BH530" s="93">
        <f>+AM530</f>
        <v>747.89915966386559</v>
      </c>
      <c r="BI530" s="93"/>
      <c r="BJ530" s="93"/>
      <c r="BK530" s="94">
        <f t="shared" si="309"/>
        <v>1</v>
      </c>
      <c r="BM530" s="95">
        <f t="shared" si="310"/>
        <v>747.89915966386559</v>
      </c>
      <c r="BN530" s="96">
        <f t="shared" si="311"/>
        <v>747.89915966386559</v>
      </c>
      <c r="BO530" s="248">
        <f t="shared" si="307"/>
        <v>747.89915966386559</v>
      </c>
      <c r="BP530" s="183">
        <f t="shared" si="312"/>
        <v>747.89915966386559</v>
      </c>
      <c r="BQ530" s="184">
        <f t="shared" si="313"/>
        <v>0</v>
      </c>
      <c r="BR530" s="232">
        <f t="shared" si="314"/>
        <v>0</v>
      </c>
      <c r="BS530" s="184"/>
      <c r="BT530" s="97"/>
      <c r="BU530" s="171">
        <f t="shared" si="326"/>
        <v>747.89915966386559</v>
      </c>
      <c r="BV530" s="175">
        <f t="shared" si="315"/>
        <v>142</v>
      </c>
      <c r="BW530" s="176">
        <f t="shared" si="316"/>
        <v>889.89915966386559</v>
      </c>
    </row>
    <row r="531" spans="1:75" s="35" customFormat="1" ht="84.95" customHeight="1" x14ac:dyDescent="0.3">
      <c r="A531" s="214">
        <v>696</v>
      </c>
      <c r="B531" s="104" t="s">
        <v>1417</v>
      </c>
      <c r="C531" s="217" t="s">
        <v>18</v>
      </c>
      <c r="D531" s="206"/>
      <c r="E531" s="74"/>
      <c r="F531" s="75"/>
      <c r="G531" s="74"/>
      <c r="H531" s="76"/>
      <c r="I531" s="105"/>
      <c r="J531" s="106"/>
      <c r="K531" s="107"/>
      <c r="L531" s="80"/>
      <c r="M531" s="81">
        <f t="shared" si="317"/>
        <v>0</v>
      </c>
      <c r="N531" s="82"/>
      <c r="O531" s="83">
        <f t="shared" si="318"/>
        <v>0</v>
      </c>
      <c r="P531" s="83">
        <f t="shared" si="319"/>
        <v>0</v>
      </c>
      <c r="Q531" s="108"/>
      <c r="R531" s="80"/>
      <c r="S531" s="81">
        <f t="shared" si="320"/>
        <v>0</v>
      </c>
      <c r="T531" s="82"/>
      <c r="U531" s="83">
        <f t="shared" si="321"/>
        <v>0</v>
      </c>
      <c r="V531" s="83">
        <f t="shared" si="322"/>
        <v>0</v>
      </c>
      <c r="W531" s="109"/>
      <c r="X531" s="80"/>
      <c r="Y531" s="81">
        <f t="shared" si="323"/>
        <v>0</v>
      </c>
      <c r="Z531" s="82"/>
      <c r="AA531" s="83">
        <f t="shared" si="324"/>
        <v>0</v>
      </c>
      <c r="AB531" s="83">
        <f t="shared" si="325"/>
        <v>0</v>
      </c>
      <c r="AC531" s="109"/>
      <c r="AD531" s="85" t="e">
        <f t="shared" si="308"/>
        <v>#DIV/0!</v>
      </c>
      <c r="AE531" s="86"/>
      <c r="AF531" s="87"/>
      <c r="AG531" s="88"/>
      <c r="AH531" s="114"/>
      <c r="AI531" s="86"/>
      <c r="AJ531" s="87"/>
      <c r="AK531" s="88"/>
      <c r="AL531" s="114"/>
      <c r="AM531" s="86">
        <v>5840.3361344537816</v>
      </c>
      <c r="AN531" s="87">
        <f>+AM531*0.19</f>
        <v>1109.6638655462184</v>
      </c>
      <c r="AO531" s="90">
        <f>+AN531+AM531</f>
        <v>6950</v>
      </c>
      <c r="AP531" s="91" t="s">
        <v>1418</v>
      </c>
      <c r="AQ531" s="86"/>
      <c r="AR531" s="87"/>
      <c r="AS531" s="90"/>
      <c r="AT531" s="91"/>
      <c r="AU531" s="86"/>
      <c r="AV531" s="87"/>
      <c r="AW531" s="90"/>
      <c r="AX531" s="197"/>
      <c r="AY531" s="38"/>
      <c r="AZ531" s="92"/>
      <c r="BA531" s="29"/>
      <c r="BB531" s="99"/>
      <c r="BC531" s="93"/>
      <c r="BD531" s="93"/>
      <c r="BE531" s="93"/>
      <c r="BF531" s="93"/>
      <c r="BG531" s="93"/>
      <c r="BH531" s="93">
        <f>+AM531</f>
        <v>5840.3361344537816</v>
      </c>
      <c r="BI531" s="93"/>
      <c r="BJ531" s="93"/>
      <c r="BK531" s="94">
        <f t="shared" si="309"/>
        <v>1</v>
      </c>
      <c r="BM531" s="95">
        <f t="shared" si="310"/>
        <v>5840.3361344537816</v>
      </c>
      <c r="BN531" s="96">
        <f t="shared" si="311"/>
        <v>5840.3361344537816</v>
      </c>
      <c r="BO531" s="248">
        <f t="shared" si="307"/>
        <v>5840.3361344537816</v>
      </c>
      <c r="BP531" s="183">
        <f t="shared" si="312"/>
        <v>5840.3361344537816</v>
      </c>
      <c r="BQ531" s="184">
        <f t="shared" si="313"/>
        <v>0</v>
      </c>
      <c r="BR531" s="232">
        <f t="shared" si="314"/>
        <v>0</v>
      </c>
      <c r="BS531" s="184"/>
      <c r="BT531" s="97"/>
      <c r="BU531" s="171">
        <f t="shared" si="326"/>
        <v>5840.3361344537816</v>
      </c>
      <c r="BV531" s="175">
        <f t="shared" si="315"/>
        <v>1110</v>
      </c>
      <c r="BW531" s="176">
        <f t="shared" si="316"/>
        <v>6950.3361344537816</v>
      </c>
    </row>
    <row r="532" spans="1:75" s="35" customFormat="1" ht="84.95" customHeight="1" x14ac:dyDescent="0.3">
      <c r="A532" s="214">
        <v>697</v>
      </c>
      <c r="B532" s="104" t="s">
        <v>1419</v>
      </c>
      <c r="C532" s="217" t="s">
        <v>18</v>
      </c>
      <c r="D532" s="206"/>
      <c r="E532" s="74"/>
      <c r="F532" s="75"/>
      <c r="G532" s="74"/>
      <c r="H532" s="76"/>
      <c r="I532" s="105"/>
      <c r="J532" s="106"/>
      <c r="K532" s="107"/>
      <c r="L532" s="80"/>
      <c r="M532" s="81">
        <f t="shared" si="317"/>
        <v>0</v>
      </c>
      <c r="N532" s="82"/>
      <c r="O532" s="83">
        <f t="shared" si="318"/>
        <v>0</v>
      </c>
      <c r="P532" s="83">
        <f t="shared" si="319"/>
        <v>0</v>
      </c>
      <c r="Q532" s="108"/>
      <c r="R532" s="80"/>
      <c r="S532" s="81">
        <f t="shared" si="320"/>
        <v>0</v>
      </c>
      <c r="T532" s="82"/>
      <c r="U532" s="83">
        <f t="shared" si="321"/>
        <v>0</v>
      </c>
      <c r="V532" s="83">
        <f t="shared" si="322"/>
        <v>0</v>
      </c>
      <c r="W532" s="109"/>
      <c r="X532" s="80"/>
      <c r="Y532" s="81">
        <f t="shared" si="323"/>
        <v>0</v>
      </c>
      <c r="Z532" s="82"/>
      <c r="AA532" s="83">
        <f t="shared" si="324"/>
        <v>0</v>
      </c>
      <c r="AB532" s="83">
        <f t="shared" si="325"/>
        <v>0</v>
      </c>
      <c r="AC532" s="109"/>
      <c r="AD532" s="85" t="e">
        <f t="shared" si="308"/>
        <v>#DIV/0!</v>
      </c>
      <c r="AE532" s="86"/>
      <c r="AF532" s="87"/>
      <c r="AG532" s="88"/>
      <c r="AH532" s="114"/>
      <c r="AI532" s="86"/>
      <c r="AJ532" s="87"/>
      <c r="AK532" s="88"/>
      <c r="AL532" s="114"/>
      <c r="AM532" s="86"/>
      <c r="AN532" s="87"/>
      <c r="AO532" s="90"/>
      <c r="AP532" s="91"/>
      <c r="AQ532" s="136">
        <v>8394.957983193277</v>
      </c>
      <c r="AR532" s="137">
        <v>1595.042016806723</v>
      </c>
      <c r="AS532" s="138">
        <v>9990</v>
      </c>
      <c r="AT532" s="91" t="s">
        <v>1420</v>
      </c>
      <c r="AU532" s="86"/>
      <c r="AV532" s="87"/>
      <c r="AW532" s="90"/>
      <c r="AX532" s="197"/>
      <c r="AY532" s="38"/>
      <c r="AZ532" s="92"/>
      <c r="BA532" s="29"/>
      <c r="BB532" s="99"/>
      <c r="BC532" s="93"/>
      <c r="BD532" s="93"/>
      <c r="BE532" s="93"/>
      <c r="BF532" s="93"/>
      <c r="BG532" s="93"/>
      <c r="BH532" s="93"/>
      <c r="BI532" s="93">
        <f>+AQ532</f>
        <v>8394.957983193277</v>
      </c>
      <c r="BJ532" s="93"/>
      <c r="BK532" s="94">
        <f t="shared" si="309"/>
        <v>1</v>
      </c>
      <c r="BM532" s="95">
        <f t="shared" si="310"/>
        <v>8394.957983193277</v>
      </c>
      <c r="BN532" s="96">
        <f t="shared" si="311"/>
        <v>8394.957983193277</v>
      </c>
      <c r="BO532" s="248">
        <f t="shared" si="307"/>
        <v>8394.957983193277</v>
      </c>
      <c r="BP532" s="183">
        <f t="shared" si="312"/>
        <v>8394.957983193277</v>
      </c>
      <c r="BQ532" s="184">
        <f t="shared" si="313"/>
        <v>0</v>
      </c>
      <c r="BR532" s="232">
        <f t="shared" si="314"/>
        <v>0</v>
      </c>
      <c r="BS532" s="184"/>
      <c r="BT532" s="97"/>
      <c r="BU532" s="171">
        <f t="shared" si="326"/>
        <v>8394.957983193277</v>
      </c>
      <c r="BV532" s="175">
        <f t="shared" si="315"/>
        <v>1595</v>
      </c>
      <c r="BW532" s="176">
        <f t="shared" si="316"/>
        <v>9989.957983193277</v>
      </c>
    </row>
    <row r="533" spans="1:75" s="35" customFormat="1" ht="84.95" customHeight="1" x14ac:dyDescent="0.3">
      <c r="A533" s="214">
        <v>698</v>
      </c>
      <c r="B533" s="104" t="s">
        <v>1421</v>
      </c>
      <c r="C533" s="217" t="s">
        <v>1422</v>
      </c>
      <c r="D533" s="206"/>
      <c r="E533" s="74"/>
      <c r="F533" s="75"/>
      <c r="G533" s="74"/>
      <c r="H533" s="76"/>
      <c r="I533" s="105"/>
      <c r="J533" s="106"/>
      <c r="K533" s="107"/>
      <c r="L533" s="80"/>
      <c r="M533" s="81">
        <f t="shared" si="317"/>
        <v>0</v>
      </c>
      <c r="N533" s="82"/>
      <c r="O533" s="83">
        <f t="shared" si="318"/>
        <v>0</v>
      </c>
      <c r="P533" s="83">
        <f t="shared" si="319"/>
        <v>0</v>
      </c>
      <c r="Q533" s="108"/>
      <c r="R533" s="80"/>
      <c r="S533" s="81">
        <f t="shared" si="320"/>
        <v>0</v>
      </c>
      <c r="T533" s="82"/>
      <c r="U533" s="83">
        <f t="shared" si="321"/>
        <v>0</v>
      </c>
      <c r="V533" s="83">
        <f t="shared" si="322"/>
        <v>0</v>
      </c>
      <c r="W533" s="109"/>
      <c r="X533" s="80"/>
      <c r="Y533" s="81">
        <f t="shared" si="323"/>
        <v>0</v>
      </c>
      <c r="Z533" s="82"/>
      <c r="AA533" s="83">
        <f t="shared" si="324"/>
        <v>0</v>
      </c>
      <c r="AB533" s="83">
        <f t="shared" si="325"/>
        <v>0</v>
      </c>
      <c r="AC533" s="109"/>
      <c r="AD533" s="85" t="e">
        <f t="shared" si="308"/>
        <v>#DIV/0!</v>
      </c>
      <c r="AE533" s="86"/>
      <c r="AF533" s="87"/>
      <c r="AG533" s="88"/>
      <c r="AH533" s="114"/>
      <c r="AI533" s="86"/>
      <c r="AJ533" s="87"/>
      <c r="AK533" s="88"/>
      <c r="AL533" s="114"/>
      <c r="AM533" s="86">
        <v>225966.38655462186</v>
      </c>
      <c r="AN533" s="87">
        <f>+AM533*0.19</f>
        <v>42933.613445378156</v>
      </c>
      <c r="AO533" s="90">
        <f>+AN533+AM533</f>
        <v>268900</v>
      </c>
      <c r="AP533" s="91" t="s">
        <v>1423</v>
      </c>
      <c r="AQ533" s="86"/>
      <c r="AR533" s="87"/>
      <c r="AS533" s="90"/>
      <c r="AT533" s="91"/>
      <c r="AU533" s="86"/>
      <c r="AV533" s="87"/>
      <c r="AW533" s="90"/>
      <c r="AX533" s="197"/>
      <c r="AY533" s="38"/>
      <c r="AZ533" s="92"/>
      <c r="BA533" s="29"/>
      <c r="BB533" s="99"/>
      <c r="BC533" s="93"/>
      <c r="BD533" s="93"/>
      <c r="BE533" s="93"/>
      <c r="BF533" s="93"/>
      <c r="BG533" s="93"/>
      <c r="BH533" s="93">
        <f>+AM533</f>
        <v>225966.38655462186</v>
      </c>
      <c r="BI533" s="93"/>
      <c r="BJ533" s="93"/>
      <c r="BK533" s="94">
        <f t="shared" si="309"/>
        <v>1</v>
      </c>
      <c r="BM533" s="95">
        <f t="shared" si="310"/>
        <v>225966.38655462186</v>
      </c>
      <c r="BN533" s="96">
        <f t="shared" si="311"/>
        <v>225966.38655462186</v>
      </c>
      <c r="BO533" s="248">
        <f t="shared" si="307"/>
        <v>225966.38655462186</v>
      </c>
      <c r="BP533" s="183">
        <f t="shared" si="312"/>
        <v>225966.38655462186</v>
      </c>
      <c r="BQ533" s="184">
        <f t="shared" si="313"/>
        <v>0</v>
      </c>
      <c r="BR533" s="232">
        <f t="shared" si="314"/>
        <v>0</v>
      </c>
      <c r="BS533" s="184"/>
      <c r="BT533" s="97"/>
      <c r="BU533" s="171">
        <f t="shared" si="326"/>
        <v>225966.38655462186</v>
      </c>
      <c r="BV533" s="175">
        <f t="shared" si="315"/>
        <v>42934</v>
      </c>
      <c r="BW533" s="176">
        <f t="shared" si="316"/>
        <v>268900.38655462186</v>
      </c>
    </row>
    <row r="534" spans="1:75" s="35" customFormat="1" ht="84.95" customHeight="1" x14ac:dyDescent="0.3">
      <c r="A534" s="214">
        <v>699</v>
      </c>
      <c r="B534" s="104" t="s">
        <v>1424</v>
      </c>
      <c r="C534" s="217" t="s">
        <v>1425</v>
      </c>
      <c r="D534" s="206"/>
      <c r="E534" s="74"/>
      <c r="F534" s="75"/>
      <c r="G534" s="74"/>
      <c r="H534" s="76"/>
      <c r="I534" s="105"/>
      <c r="J534" s="106"/>
      <c r="K534" s="107"/>
      <c r="L534" s="80"/>
      <c r="M534" s="81">
        <f t="shared" si="317"/>
        <v>0</v>
      </c>
      <c r="N534" s="82"/>
      <c r="O534" s="83">
        <f t="shared" si="318"/>
        <v>0</v>
      </c>
      <c r="P534" s="83">
        <f t="shared" si="319"/>
        <v>0</v>
      </c>
      <c r="Q534" s="108"/>
      <c r="R534" s="80"/>
      <c r="S534" s="81">
        <f t="shared" si="320"/>
        <v>0</v>
      </c>
      <c r="T534" s="82"/>
      <c r="U534" s="83">
        <f t="shared" si="321"/>
        <v>0</v>
      </c>
      <c r="V534" s="83">
        <f t="shared" si="322"/>
        <v>0</v>
      </c>
      <c r="W534" s="109"/>
      <c r="X534" s="80"/>
      <c r="Y534" s="81">
        <f t="shared" si="323"/>
        <v>0</v>
      </c>
      <c r="Z534" s="82"/>
      <c r="AA534" s="83">
        <f t="shared" si="324"/>
        <v>0</v>
      </c>
      <c r="AB534" s="83">
        <f t="shared" si="325"/>
        <v>0</v>
      </c>
      <c r="AC534" s="109"/>
      <c r="AD534" s="85" t="e">
        <f t="shared" si="308"/>
        <v>#DIV/0!</v>
      </c>
      <c r="AE534" s="86"/>
      <c r="AF534" s="87"/>
      <c r="AG534" s="88"/>
      <c r="AH534" s="114"/>
      <c r="AI534" s="86"/>
      <c r="AJ534" s="87"/>
      <c r="AK534" s="88"/>
      <c r="AL534" s="114"/>
      <c r="AM534" s="86">
        <v>79747.899159663866</v>
      </c>
      <c r="AN534" s="87">
        <f>+AM534*0.19</f>
        <v>15152.100840336134</v>
      </c>
      <c r="AO534" s="90">
        <f>+AN534+AM534</f>
        <v>94900</v>
      </c>
      <c r="AP534" s="91" t="s">
        <v>1426</v>
      </c>
      <c r="AQ534" s="86"/>
      <c r="AR534" s="87"/>
      <c r="AS534" s="90"/>
      <c r="AT534" s="91"/>
      <c r="AU534" s="86"/>
      <c r="AV534" s="87"/>
      <c r="AW534" s="90"/>
      <c r="AX534" s="197"/>
      <c r="AY534" s="38"/>
      <c r="AZ534" s="92"/>
      <c r="BA534" s="29"/>
      <c r="BB534" s="99"/>
      <c r="BC534" s="93"/>
      <c r="BD534" s="93"/>
      <c r="BE534" s="93"/>
      <c r="BF534" s="93"/>
      <c r="BG534" s="93"/>
      <c r="BH534" s="93">
        <f>+AM534</f>
        <v>79747.899159663866</v>
      </c>
      <c r="BI534" s="93"/>
      <c r="BJ534" s="93"/>
      <c r="BK534" s="94">
        <f t="shared" si="309"/>
        <v>1</v>
      </c>
      <c r="BM534" s="95">
        <f t="shared" si="310"/>
        <v>79747.899159663866</v>
      </c>
      <c r="BN534" s="96">
        <f t="shared" si="311"/>
        <v>79747.899159663866</v>
      </c>
      <c r="BO534" s="248">
        <f t="shared" si="307"/>
        <v>79747.899159663866</v>
      </c>
      <c r="BP534" s="183">
        <f t="shared" si="312"/>
        <v>79747.899159663866</v>
      </c>
      <c r="BQ534" s="184">
        <f t="shared" si="313"/>
        <v>0</v>
      </c>
      <c r="BR534" s="232">
        <f t="shared" si="314"/>
        <v>0</v>
      </c>
      <c r="BS534" s="184"/>
      <c r="BT534" s="97"/>
      <c r="BU534" s="171">
        <f t="shared" si="326"/>
        <v>79747.899159663866</v>
      </c>
      <c r="BV534" s="175">
        <f t="shared" si="315"/>
        <v>15152</v>
      </c>
      <c r="BW534" s="176">
        <f t="shared" si="316"/>
        <v>94899.899159663866</v>
      </c>
    </row>
    <row r="535" spans="1:75" s="35" customFormat="1" ht="84.95" customHeight="1" x14ac:dyDescent="0.3">
      <c r="A535" s="214">
        <v>700</v>
      </c>
      <c r="B535" s="104" t="s">
        <v>1427</v>
      </c>
      <c r="C535" s="217" t="s">
        <v>18</v>
      </c>
      <c r="D535" s="206"/>
      <c r="E535" s="74"/>
      <c r="F535" s="75"/>
      <c r="G535" s="74"/>
      <c r="H535" s="76"/>
      <c r="I535" s="105"/>
      <c r="J535" s="106"/>
      <c r="K535" s="107"/>
      <c r="L535" s="80"/>
      <c r="M535" s="81">
        <f t="shared" si="317"/>
        <v>0</v>
      </c>
      <c r="N535" s="82"/>
      <c r="O535" s="83">
        <f t="shared" si="318"/>
        <v>0</v>
      </c>
      <c r="P535" s="83">
        <f t="shared" si="319"/>
        <v>0</v>
      </c>
      <c r="Q535" s="108"/>
      <c r="R535" s="80"/>
      <c r="S535" s="81">
        <f t="shared" si="320"/>
        <v>0</v>
      </c>
      <c r="T535" s="82"/>
      <c r="U535" s="83">
        <f t="shared" si="321"/>
        <v>0</v>
      </c>
      <c r="V535" s="83">
        <f t="shared" si="322"/>
        <v>0</v>
      </c>
      <c r="W535" s="109"/>
      <c r="X535" s="80"/>
      <c r="Y535" s="81">
        <f t="shared" si="323"/>
        <v>0</v>
      </c>
      <c r="Z535" s="82"/>
      <c r="AA535" s="83">
        <f t="shared" si="324"/>
        <v>0</v>
      </c>
      <c r="AB535" s="83">
        <f t="shared" si="325"/>
        <v>0</v>
      </c>
      <c r="AC535" s="109"/>
      <c r="AD535" s="85" t="e">
        <f t="shared" si="308"/>
        <v>#DIV/0!</v>
      </c>
      <c r="AE535" s="86"/>
      <c r="AF535" s="87"/>
      <c r="AG535" s="88"/>
      <c r="AH535" s="114"/>
      <c r="AI535" s="86"/>
      <c r="AJ535" s="87"/>
      <c r="AK535" s="88"/>
      <c r="AL535" s="114"/>
      <c r="AM535" s="86">
        <v>68823.529411764714</v>
      </c>
      <c r="AN535" s="87">
        <f>+AM535*0.19</f>
        <v>13076.470588235296</v>
      </c>
      <c r="AO535" s="90">
        <f>+AN535+AM535</f>
        <v>81900.000000000015</v>
      </c>
      <c r="AP535" s="91" t="s">
        <v>1428</v>
      </c>
      <c r="AQ535" s="86"/>
      <c r="AR535" s="87"/>
      <c r="AS535" s="90"/>
      <c r="AT535" s="91"/>
      <c r="AU535" s="86"/>
      <c r="AV535" s="87"/>
      <c r="AW535" s="90"/>
      <c r="AX535" s="197"/>
      <c r="AY535" s="38"/>
      <c r="AZ535" s="92"/>
      <c r="BA535" s="29"/>
      <c r="BB535" s="99"/>
      <c r="BC535" s="93"/>
      <c r="BD535" s="93"/>
      <c r="BE535" s="93"/>
      <c r="BF535" s="93"/>
      <c r="BG535" s="93"/>
      <c r="BH535" s="93">
        <f>+AM535</f>
        <v>68823.529411764714</v>
      </c>
      <c r="BI535" s="93"/>
      <c r="BJ535" s="93"/>
      <c r="BK535" s="94">
        <f t="shared" si="309"/>
        <v>1</v>
      </c>
      <c r="BM535" s="95">
        <f t="shared" si="310"/>
        <v>68823.529411764714</v>
      </c>
      <c r="BN535" s="96">
        <f t="shared" si="311"/>
        <v>68823.529411764714</v>
      </c>
      <c r="BO535" s="248">
        <f t="shared" si="307"/>
        <v>68823.529411764714</v>
      </c>
      <c r="BP535" s="183">
        <f t="shared" si="312"/>
        <v>68823.529411764714</v>
      </c>
      <c r="BQ535" s="184">
        <f t="shared" si="313"/>
        <v>0</v>
      </c>
      <c r="BR535" s="232">
        <f t="shared" si="314"/>
        <v>0</v>
      </c>
      <c r="BS535" s="184"/>
      <c r="BT535" s="97"/>
      <c r="BU535" s="171">
        <f t="shared" si="326"/>
        <v>68823.529411764714</v>
      </c>
      <c r="BV535" s="175">
        <f t="shared" si="315"/>
        <v>13076</v>
      </c>
      <c r="BW535" s="176">
        <f t="shared" si="316"/>
        <v>81899.529411764714</v>
      </c>
    </row>
    <row r="536" spans="1:75" s="35" customFormat="1" ht="84.95" customHeight="1" x14ac:dyDescent="0.3">
      <c r="A536" s="214">
        <v>701</v>
      </c>
      <c r="B536" s="104" t="s">
        <v>1429</v>
      </c>
      <c r="C536" s="217" t="s">
        <v>18</v>
      </c>
      <c r="D536" s="206"/>
      <c r="E536" s="74"/>
      <c r="F536" s="75"/>
      <c r="G536" s="74"/>
      <c r="H536" s="76"/>
      <c r="I536" s="105"/>
      <c r="J536" s="106"/>
      <c r="K536" s="107"/>
      <c r="L536" s="80"/>
      <c r="M536" s="81">
        <f t="shared" si="317"/>
        <v>0</v>
      </c>
      <c r="N536" s="82"/>
      <c r="O536" s="83">
        <f t="shared" si="318"/>
        <v>0</v>
      </c>
      <c r="P536" s="83">
        <f t="shared" si="319"/>
        <v>0</v>
      </c>
      <c r="Q536" s="108"/>
      <c r="R536" s="80"/>
      <c r="S536" s="81">
        <f t="shared" si="320"/>
        <v>0</v>
      </c>
      <c r="T536" s="82"/>
      <c r="U536" s="83">
        <f t="shared" si="321"/>
        <v>0</v>
      </c>
      <c r="V536" s="83">
        <f t="shared" si="322"/>
        <v>0</v>
      </c>
      <c r="W536" s="109"/>
      <c r="X536" s="80"/>
      <c r="Y536" s="81">
        <f t="shared" si="323"/>
        <v>0</v>
      </c>
      <c r="Z536" s="82"/>
      <c r="AA536" s="83">
        <f t="shared" si="324"/>
        <v>0</v>
      </c>
      <c r="AB536" s="83">
        <f t="shared" si="325"/>
        <v>0</v>
      </c>
      <c r="AC536" s="109"/>
      <c r="AD536" s="85" t="e">
        <f t="shared" si="308"/>
        <v>#DIV/0!</v>
      </c>
      <c r="AE536" s="86"/>
      <c r="AF536" s="87"/>
      <c r="AG536" s="88"/>
      <c r="AH536" s="114"/>
      <c r="AI536" s="86"/>
      <c r="AJ536" s="87"/>
      <c r="AK536" s="88"/>
      <c r="AL536" s="114"/>
      <c r="AM536" s="86">
        <v>42773.10924369748</v>
      </c>
      <c r="AN536" s="87">
        <f>+AM536*0.19</f>
        <v>8126.8907563025214</v>
      </c>
      <c r="AO536" s="90">
        <f>+AN536+AM536</f>
        <v>50900</v>
      </c>
      <c r="AP536" s="91" t="s">
        <v>1430</v>
      </c>
      <c r="AQ536" s="86"/>
      <c r="AR536" s="87"/>
      <c r="AS536" s="90"/>
      <c r="AT536" s="91"/>
      <c r="AU536" s="86"/>
      <c r="AV536" s="87"/>
      <c r="AW536" s="90"/>
      <c r="AX536" s="197"/>
      <c r="AY536" s="251"/>
      <c r="AZ536" s="92"/>
      <c r="BA536" s="29"/>
      <c r="BB536" s="99"/>
      <c r="BC536" s="93"/>
      <c r="BD536" s="93"/>
      <c r="BE536" s="93"/>
      <c r="BF536" s="93"/>
      <c r="BG536" s="93"/>
      <c r="BH536" s="93">
        <f>+AM536</f>
        <v>42773.10924369748</v>
      </c>
      <c r="BI536" s="93"/>
      <c r="BJ536" s="93"/>
      <c r="BK536" s="94">
        <f t="shared" si="309"/>
        <v>1</v>
      </c>
      <c r="BM536" s="95">
        <f t="shared" si="310"/>
        <v>42773.10924369748</v>
      </c>
      <c r="BN536" s="96">
        <f t="shared" si="311"/>
        <v>42773.10924369748</v>
      </c>
      <c r="BO536" s="248">
        <f t="shared" si="307"/>
        <v>42773.10924369748</v>
      </c>
      <c r="BP536" s="183">
        <f t="shared" si="312"/>
        <v>42773.10924369748</v>
      </c>
      <c r="BQ536" s="184">
        <f t="shared" si="313"/>
        <v>0</v>
      </c>
      <c r="BR536" s="232">
        <f t="shared" si="314"/>
        <v>0</v>
      </c>
      <c r="BS536" s="184"/>
      <c r="BT536" s="97"/>
      <c r="BU536" s="171">
        <f t="shared" si="326"/>
        <v>42773.10924369748</v>
      </c>
      <c r="BV536" s="175">
        <f t="shared" si="315"/>
        <v>8127</v>
      </c>
      <c r="BW536" s="176">
        <f t="shared" si="316"/>
        <v>50900.10924369748</v>
      </c>
    </row>
    <row r="537" spans="1:75" s="35" customFormat="1" ht="84.95" customHeight="1" x14ac:dyDescent="0.3">
      <c r="A537" s="214">
        <v>702</v>
      </c>
      <c r="B537" s="104" t="s">
        <v>1431</v>
      </c>
      <c r="C537" s="217" t="s">
        <v>18</v>
      </c>
      <c r="D537" s="206"/>
      <c r="E537" s="74"/>
      <c r="F537" s="75"/>
      <c r="G537" s="74"/>
      <c r="H537" s="76"/>
      <c r="I537" s="105"/>
      <c r="J537" s="106"/>
      <c r="K537" s="107"/>
      <c r="L537" s="80"/>
      <c r="M537" s="81">
        <f t="shared" si="317"/>
        <v>0</v>
      </c>
      <c r="N537" s="82"/>
      <c r="O537" s="83">
        <f t="shared" si="318"/>
        <v>0</v>
      </c>
      <c r="P537" s="83">
        <f t="shared" si="319"/>
        <v>0</v>
      </c>
      <c r="Q537" s="108"/>
      <c r="R537" s="80"/>
      <c r="S537" s="81">
        <f t="shared" si="320"/>
        <v>0</v>
      </c>
      <c r="T537" s="82"/>
      <c r="U537" s="83">
        <f t="shared" si="321"/>
        <v>0</v>
      </c>
      <c r="V537" s="83">
        <f t="shared" si="322"/>
        <v>0</v>
      </c>
      <c r="W537" s="109"/>
      <c r="X537" s="80"/>
      <c r="Y537" s="81">
        <f t="shared" si="323"/>
        <v>0</v>
      </c>
      <c r="Z537" s="82"/>
      <c r="AA537" s="83">
        <f t="shared" si="324"/>
        <v>0</v>
      </c>
      <c r="AB537" s="83">
        <f t="shared" si="325"/>
        <v>0</v>
      </c>
      <c r="AC537" s="109"/>
      <c r="AD537" s="85" t="e">
        <f t="shared" si="308"/>
        <v>#DIV/0!</v>
      </c>
      <c r="AE537" s="86"/>
      <c r="AF537" s="87"/>
      <c r="AG537" s="88"/>
      <c r="AH537" s="114"/>
      <c r="AI537" s="86"/>
      <c r="AJ537" s="87"/>
      <c r="AK537" s="88"/>
      <c r="AL537" s="114"/>
      <c r="AM537" s="86">
        <v>6638.6554621848745</v>
      </c>
      <c r="AN537" s="87">
        <f>+AM537*0.19</f>
        <v>1261.3445378151262</v>
      </c>
      <c r="AO537" s="90">
        <f>+AN537+AM537</f>
        <v>7900.0000000000009</v>
      </c>
      <c r="AP537" s="91" t="s">
        <v>1432</v>
      </c>
      <c r="AQ537" s="136">
        <v>6714.2857142857147</v>
      </c>
      <c r="AR537" s="137">
        <v>1275.7142857142853</v>
      </c>
      <c r="AS537" s="138">
        <v>7990</v>
      </c>
      <c r="AT537" s="91" t="s">
        <v>1433</v>
      </c>
      <c r="AU537" s="86"/>
      <c r="AV537" s="87"/>
      <c r="AW537" s="90"/>
      <c r="AX537" s="197"/>
      <c r="AY537" s="38"/>
      <c r="AZ537" s="92"/>
      <c r="BA537" s="29"/>
      <c r="BB537" s="99"/>
      <c r="BC537" s="93"/>
      <c r="BD537" s="93"/>
      <c r="BE537" s="93"/>
      <c r="BF537" s="93"/>
      <c r="BG537" s="93"/>
      <c r="BH537" s="93">
        <f>+AM537</f>
        <v>6638.6554621848745</v>
      </c>
      <c r="BI537" s="93">
        <f>+AQ537</f>
        <v>6714.2857142857147</v>
      </c>
      <c r="BJ537" s="93"/>
      <c r="BK537" s="94">
        <f t="shared" si="309"/>
        <v>2</v>
      </c>
      <c r="BM537" s="95">
        <f t="shared" si="310"/>
        <v>6676.4705882352946</v>
      </c>
      <c r="BN537" s="96">
        <f t="shared" si="311"/>
        <v>6714.2857142857147</v>
      </c>
      <c r="BO537" s="248">
        <f>(SUM(BB537:BJ537)-BN537)/(BK537-1)</f>
        <v>6638.6554621848745</v>
      </c>
      <c r="BP537" s="183">
        <f t="shared" si="312"/>
        <v>6676.3634960817353</v>
      </c>
      <c r="BQ537" s="184">
        <f t="shared" si="313"/>
        <v>53.478664123352203</v>
      </c>
      <c r="BR537" s="232">
        <f t="shared" si="314"/>
        <v>8.0100201770659674E-3</v>
      </c>
      <c r="BS537" s="184"/>
      <c r="BT537" s="97"/>
      <c r="BU537" s="171">
        <f t="shared" si="326"/>
        <v>6638.6554621848745</v>
      </c>
      <c r="BV537" s="175">
        <f t="shared" si="315"/>
        <v>1261</v>
      </c>
      <c r="BW537" s="176">
        <f t="shared" si="316"/>
        <v>7899.6554621848745</v>
      </c>
    </row>
    <row r="538" spans="1:75" s="35" customFormat="1" ht="84.95" customHeight="1" x14ac:dyDescent="0.3">
      <c r="A538" s="214">
        <v>703</v>
      </c>
      <c r="B538" s="141" t="s">
        <v>1434</v>
      </c>
      <c r="C538" s="217" t="s">
        <v>18</v>
      </c>
      <c r="D538" s="206"/>
      <c r="E538" s="74"/>
      <c r="F538" s="75"/>
      <c r="G538" s="74"/>
      <c r="H538" s="76"/>
      <c r="I538" s="105"/>
      <c r="J538" s="106"/>
      <c r="K538" s="107"/>
      <c r="L538" s="80"/>
      <c r="M538" s="81">
        <f t="shared" si="317"/>
        <v>0</v>
      </c>
      <c r="N538" s="82"/>
      <c r="O538" s="83">
        <f t="shared" si="318"/>
        <v>0</v>
      </c>
      <c r="P538" s="83">
        <f t="shared" si="319"/>
        <v>0</v>
      </c>
      <c r="Q538" s="108"/>
      <c r="R538" s="80"/>
      <c r="S538" s="81">
        <f t="shared" si="320"/>
        <v>0</v>
      </c>
      <c r="T538" s="82"/>
      <c r="U538" s="83">
        <f t="shared" si="321"/>
        <v>0</v>
      </c>
      <c r="V538" s="83">
        <f t="shared" si="322"/>
        <v>0</v>
      </c>
      <c r="W538" s="109"/>
      <c r="X538" s="80"/>
      <c r="Y538" s="81">
        <f t="shared" si="323"/>
        <v>0</v>
      </c>
      <c r="Z538" s="82"/>
      <c r="AA538" s="83">
        <f t="shared" si="324"/>
        <v>0</v>
      </c>
      <c r="AB538" s="83">
        <f t="shared" si="325"/>
        <v>0</v>
      </c>
      <c r="AC538" s="109"/>
      <c r="AD538" s="85" t="e">
        <f t="shared" si="308"/>
        <v>#DIV/0!</v>
      </c>
      <c r="AE538" s="86"/>
      <c r="AF538" s="87"/>
      <c r="AG538" s="88"/>
      <c r="AH538" s="114"/>
      <c r="AI538" s="86"/>
      <c r="AJ538" s="87"/>
      <c r="AK538" s="88"/>
      <c r="AL538" s="114"/>
      <c r="AM538" s="86"/>
      <c r="AN538" s="87"/>
      <c r="AO538" s="90"/>
      <c r="AP538" s="91"/>
      <c r="AQ538" s="136">
        <v>336.1344537815126</v>
      </c>
      <c r="AR538" s="137">
        <v>63.865546218487395</v>
      </c>
      <c r="AS538" s="138">
        <v>400</v>
      </c>
      <c r="AT538" s="91" t="s">
        <v>1435</v>
      </c>
      <c r="AU538" s="86"/>
      <c r="AV538" s="87"/>
      <c r="AW538" s="90"/>
      <c r="AX538" s="197"/>
      <c r="AY538" s="38"/>
      <c r="AZ538" s="92"/>
      <c r="BA538" s="29"/>
      <c r="BB538" s="99"/>
      <c r="BC538" s="93"/>
      <c r="BD538" s="93"/>
      <c r="BE538" s="93"/>
      <c r="BF538" s="93"/>
      <c r="BG538" s="93"/>
      <c r="BH538" s="93"/>
      <c r="BI538" s="93">
        <f>+AQ538</f>
        <v>336.1344537815126</v>
      </c>
      <c r="BJ538" s="93"/>
      <c r="BK538" s="94">
        <f t="shared" si="309"/>
        <v>1</v>
      </c>
      <c r="BM538" s="95">
        <f t="shared" si="310"/>
        <v>336.1344537815126</v>
      </c>
      <c r="BN538" s="96">
        <f t="shared" si="311"/>
        <v>336.1344537815126</v>
      </c>
      <c r="BO538" s="248">
        <f>+BM538</f>
        <v>336.1344537815126</v>
      </c>
      <c r="BP538" s="183">
        <f t="shared" si="312"/>
        <v>336.1344537815126</v>
      </c>
      <c r="BQ538" s="184">
        <f t="shared" si="313"/>
        <v>0</v>
      </c>
      <c r="BR538" s="232">
        <f t="shared" si="314"/>
        <v>0</v>
      </c>
      <c r="BS538" s="184"/>
      <c r="BT538" s="97"/>
      <c r="BU538" s="171">
        <f t="shared" si="326"/>
        <v>336.1344537815126</v>
      </c>
      <c r="BV538" s="175">
        <f t="shared" si="315"/>
        <v>64</v>
      </c>
      <c r="BW538" s="176">
        <f t="shared" si="316"/>
        <v>400.1344537815126</v>
      </c>
    </row>
    <row r="539" spans="1:75" s="35" customFormat="1" ht="84.95" customHeight="1" x14ac:dyDescent="0.3">
      <c r="A539" s="214">
        <v>704</v>
      </c>
      <c r="B539" s="104" t="s">
        <v>1436</v>
      </c>
      <c r="C539" s="217" t="s">
        <v>18</v>
      </c>
      <c r="D539" s="206"/>
      <c r="E539" s="74"/>
      <c r="F539" s="75"/>
      <c r="G539" s="74"/>
      <c r="H539" s="76"/>
      <c r="I539" s="105"/>
      <c r="J539" s="106"/>
      <c r="K539" s="107"/>
      <c r="L539" s="80"/>
      <c r="M539" s="81">
        <f t="shared" si="317"/>
        <v>0</v>
      </c>
      <c r="N539" s="82"/>
      <c r="O539" s="83">
        <f t="shared" si="318"/>
        <v>0</v>
      </c>
      <c r="P539" s="83">
        <f t="shared" si="319"/>
        <v>0</v>
      </c>
      <c r="Q539" s="108"/>
      <c r="R539" s="80"/>
      <c r="S539" s="81">
        <f t="shared" si="320"/>
        <v>0</v>
      </c>
      <c r="T539" s="82"/>
      <c r="U539" s="83">
        <f t="shared" si="321"/>
        <v>0</v>
      </c>
      <c r="V539" s="83">
        <f t="shared" si="322"/>
        <v>0</v>
      </c>
      <c r="W539" s="109"/>
      <c r="X539" s="80"/>
      <c r="Y539" s="81">
        <f t="shared" si="323"/>
        <v>0</v>
      </c>
      <c r="Z539" s="82"/>
      <c r="AA539" s="83">
        <f t="shared" si="324"/>
        <v>0</v>
      </c>
      <c r="AB539" s="83">
        <f t="shared" si="325"/>
        <v>0</v>
      </c>
      <c r="AC539" s="109"/>
      <c r="AD539" s="85" t="e">
        <f t="shared" si="308"/>
        <v>#DIV/0!</v>
      </c>
      <c r="AE539" s="86"/>
      <c r="AF539" s="87"/>
      <c r="AG539" s="88"/>
      <c r="AH539" s="114"/>
      <c r="AI539" s="86"/>
      <c r="AJ539" s="87"/>
      <c r="AK539" s="88"/>
      <c r="AL539" s="114"/>
      <c r="AM539" s="86">
        <v>125966.38655462186</v>
      </c>
      <c r="AN539" s="87">
        <f>+AM539*0.19</f>
        <v>23933.613445378152</v>
      </c>
      <c r="AO539" s="90">
        <f>+AN539+AM539</f>
        <v>149900</v>
      </c>
      <c r="AP539" s="91" t="s">
        <v>1437</v>
      </c>
      <c r="AQ539" s="86"/>
      <c r="AR539" s="87"/>
      <c r="AS539" s="90"/>
      <c r="AT539" s="91"/>
      <c r="AU539" s="86"/>
      <c r="AV539" s="87"/>
      <c r="AW539" s="90"/>
      <c r="AX539" s="197"/>
      <c r="AY539" s="38"/>
      <c r="AZ539" s="92"/>
      <c r="BA539" s="29"/>
      <c r="BB539" s="99"/>
      <c r="BC539" s="93"/>
      <c r="BD539" s="93"/>
      <c r="BE539" s="93"/>
      <c r="BF539" s="93"/>
      <c r="BG539" s="93"/>
      <c r="BH539" s="93">
        <f>+AM539</f>
        <v>125966.38655462186</v>
      </c>
      <c r="BI539" s="93"/>
      <c r="BJ539" s="93"/>
      <c r="BK539" s="94">
        <f t="shared" si="309"/>
        <v>1</v>
      </c>
      <c r="BM539" s="95">
        <f t="shared" si="310"/>
        <v>125966.38655462186</v>
      </c>
      <c r="BN539" s="96">
        <f t="shared" si="311"/>
        <v>125966.38655462186</v>
      </c>
      <c r="BO539" s="248">
        <f>+BM539</f>
        <v>125966.38655462186</v>
      </c>
      <c r="BP539" s="183">
        <f t="shared" si="312"/>
        <v>125966.38655462186</v>
      </c>
      <c r="BQ539" s="184">
        <f t="shared" si="313"/>
        <v>0</v>
      </c>
      <c r="BR539" s="232">
        <f t="shared" si="314"/>
        <v>0</v>
      </c>
      <c r="BS539" s="184"/>
      <c r="BT539" s="97"/>
      <c r="BU539" s="171">
        <f t="shared" si="326"/>
        <v>125966.38655462186</v>
      </c>
      <c r="BV539" s="175">
        <f t="shared" si="315"/>
        <v>23934</v>
      </c>
      <c r="BW539" s="176">
        <f t="shared" si="316"/>
        <v>149900.38655462186</v>
      </c>
    </row>
    <row r="540" spans="1:75" s="35" customFormat="1" ht="84.95" customHeight="1" x14ac:dyDescent="0.3">
      <c r="A540" s="214">
        <v>705</v>
      </c>
      <c r="B540" s="104" t="s">
        <v>1438</v>
      </c>
      <c r="C540" s="217" t="s">
        <v>18</v>
      </c>
      <c r="D540" s="206"/>
      <c r="E540" s="74"/>
      <c r="F540" s="75"/>
      <c r="G540" s="74"/>
      <c r="H540" s="76"/>
      <c r="I540" s="105"/>
      <c r="J540" s="106"/>
      <c r="K540" s="107"/>
      <c r="L540" s="80"/>
      <c r="M540" s="81">
        <f t="shared" si="317"/>
        <v>0</v>
      </c>
      <c r="N540" s="82"/>
      <c r="O540" s="83">
        <f t="shared" si="318"/>
        <v>0</v>
      </c>
      <c r="P540" s="83">
        <f t="shared" si="319"/>
        <v>0</v>
      </c>
      <c r="Q540" s="108"/>
      <c r="R540" s="80"/>
      <c r="S540" s="81">
        <f t="shared" si="320"/>
        <v>0</v>
      </c>
      <c r="T540" s="82"/>
      <c r="U540" s="83">
        <f t="shared" si="321"/>
        <v>0</v>
      </c>
      <c r="V540" s="83">
        <f t="shared" si="322"/>
        <v>0</v>
      </c>
      <c r="W540" s="109"/>
      <c r="X540" s="80"/>
      <c r="Y540" s="81">
        <f t="shared" si="323"/>
        <v>0</v>
      </c>
      <c r="Z540" s="82"/>
      <c r="AA540" s="83">
        <f t="shared" si="324"/>
        <v>0</v>
      </c>
      <c r="AB540" s="83">
        <f t="shared" si="325"/>
        <v>0</v>
      </c>
      <c r="AC540" s="109"/>
      <c r="AD540" s="85" t="e">
        <f t="shared" si="308"/>
        <v>#DIV/0!</v>
      </c>
      <c r="AE540" s="86"/>
      <c r="AF540" s="87"/>
      <c r="AG540" s="88"/>
      <c r="AH540" s="114"/>
      <c r="AI540" s="86"/>
      <c r="AJ540" s="87"/>
      <c r="AK540" s="88"/>
      <c r="AL540" s="114"/>
      <c r="AM540" s="86">
        <v>73025.210084033621</v>
      </c>
      <c r="AN540" s="87">
        <f>+AM540*0.19</f>
        <v>13874.789915966388</v>
      </c>
      <c r="AO540" s="90">
        <f>+AN540+AM540</f>
        <v>86900.000000000015</v>
      </c>
      <c r="AP540" s="91" t="s">
        <v>1439</v>
      </c>
      <c r="AQ540" s="86"/>
      <c r="AR540" s="87"/>
      <c r="AS540" s="90"/>
      <c r="AT540" s="91"/>
      <c r="AU540" s="86"/>
      <c r="AV540" s="87"/>
      <c r="AW540" s="90"/>
      <c r="AX540" s="197"/>
      <c r="AY540" s="38"/>
      <c r="AZ540" s="92"/>
      <c r="BA540" s="29"/>
      <c r="BB540" s="99"/>
      <c r="BC540" s="93"/>
      <c r="BD540" s="93"/>
      <c r="BE540" s="93"/>
      <c r="BF540" s="93"/>
      <c r="BG540" s="93"/>
      <c r="BH540" s="93">
        <f>+AM540</f>
        <v>73025.210084033621</v>
      </c>
      <c r="BI540" s="93"/>
      <c r="BJ540" s="93"/>
      <c r="BK540" s="94">
        <f t="shared" si="309"/>
        <v>1</v>
      </c>
      <c r="BM540" s="95">
        <f t="shared" si="310"/>
        <v>73025.210084033621</v>
      </c>
      <c r="BN540" s="96">
        <f t="shared" si="311"/>
        <v>73025.210084033621</v>
      </c>
      <c r="BO540" s="248">
        <f>+BM540</f>
        <v>73025.210084033621</v>
      </c>
      <c r="BP540" s="183">
        <f t="shared" si="312"/>
        <v>73025.210084033621</v>
      </c>
      <c r="BQ540" s="184">
        <f t="shared" si="313"/>
        <v>0</v>
      </c>
      <c r="BR540" s="232">
        <f t="shared" si="314"/>
        <v>0</v>
      </c>
      <c r="BS540" s="184"/>
      <c r="BT540" s="97"/>
      <c r="BU540" s="171">
        <f t="shared" si="326"/>
        <v>73025.210084033621</v>
      </c>
      <c r="BV540" s="175">
        <f t="shared" si="315"/>
        <v>13875</v>
      </c>
      <c r="BW540" s="176">
        <f t="shared" si="316"/>
        <v>86900.210084033621</v>
      </c>
    </row>
    <row r="541" spans="1:75" s="35" customFormat="1" ht="84.95" hidden="1" customHeight="1" x14ac:dyDescent="0.3">
      <c r="A541" s="244">
        <v>1</v>
      </c>
      <c r="B541" s="73" t="s">
        <v>74</v>
      </c>
      <c r="C541" s="215" t="s">
        <v>18</v>
      </c>
      <c r="D541" s="205"/>
      <c r="E541" s="74"/>
      <c r="F541" s="75"/>
      <c r="G541" s="74"/>
      <c r="H541" s="76"/>
      <c r="I541" s="77" t="s">
        <v>75</v>
      </c>
      <c r="J541" s="78">
        <v>791</v>
      </c>
      <c r="K541" s="79" t="s">
        <v>76</v>
      </c>
      <c r="L541" s="80">
        <v>5807</v>
      </c>
      <c r="M541" s="81">
        <f t="shared" si="317"/>
        <v>326.35340000000002</v>
      </c>
      <c r="N541" s="82">
        <f t="shared" ref="N541:N572" si="327">+M541+L541</f>
        <v>6133.3534</v>
      </c>
      <c r="O541" s="83">
        <f t="shared" si="318"/>
        <v>1165.3371460000001</v>
      </c>
      <c r="P541" s="83">
        <f t="shared" si="319"/>
        <v>7298.6905459999998</v>
      </c>
      <c r="Q541" s="84" t="s">
        <v>77</v>
      </c>
      <c r="R541" s="80">
        <v>2698</v>
      </c>
      <c r="S541" s="81">
        <f t="shared" si="320"/>
        <v>151.6276</v>
      </c>
      <c r="T541" s="82">
        <f t="shared" ref="T541:T572" si="328">+S541+R541</f>
        <v>2849.6275999999998</v>
      </c>
      <c r="U541" s="83">
        <f t="shared" si="321"/>
        <v>541.42924399999993</v>
      </c>
      <c r="V541" s="83">
        <f t="shared" si="322"/>
        <v>3391.0568439999997</v>
      </c>
      <c r="W541" s="84" t="s">
        <v>77</v>
      </c>
      <c r="X541" s="80">
        <v>5612</v>
      </c>
      <c r="Y541" s="81">
        <f t="shared" si="323"/>
        <v>315.39440000000002</v>
      </c>
      <c r="Z541" s="82">
        <f t="shared" ref="Z541:Z572" si="329">+Y541+X541</f>
        <v>5927.3944000000001</v>
      </c>
      <c r="AA541" s="83">
        <f t="shared" si="324"/>
        <v>1126.2049360000001</v>
      </c>
      <c r="AB541" s="83">
        <f t="shared" si="325"/>
        <v>7053.5993360000002</v>
      </c>
      <c r="AC541" s="84" t="s">
        <v>77</v>
      </c>
      <c r="AD541" s="85">
        <f t="shared" si="308"/>
        <v>4970.1251333333339</v>
      </c>
      <c r="AE541" s="86"/>
      <c r="AF541" s="87"/>
      <c r="AG541" s="88"/>
      <c r="AH541" s="89" t="s">
        <v>78</v>
      </c>
      <c r="AI541" s="86"/>
      <c r="AJ541" s="87"/>
      <c r="AK541" s="88"/>
      <c r="AL541" s="89" t="s">
        <v>78</v>
      </c>
      <c r="AM541" s="86"/>
      <c r="AN541" s="87"/>
      <c r="AO541" s="90"/>
      <c r="AP541" s="91" t="s">
        <v>78</v>
      </c>
      <c r="AQ541" s="86"/>
      <c r="AR541" s="87"/>
      <c r="AS541" s="90"/>
      <c r="AT541" s="91" t="s">
        <v>78</v>
      </c>
      <c r="AU541" s="86"/>
      <c r="AV541" s="87"/>
      <c r="AW541" s="90"/>
      <c r="AX541" s="197"/>
      <c r="AY541" s="38"/>
      <c r="AZ541" s="92"/>
      <c r="BA541" s="29"/>
      <c r="BB541" s="98"/>
      <c r="BC541" s="93">
        <f t="shared" ref="BC541:BC572" si="330">+N541</f>
        <v>6133.3534</v>
      </c>
      <c r="BD541" s="93">
        <f t="shared" ref="BD541:BD572" si="331">+T541</f>
        <v>2849.6275999999998</v>
      </c>
      <c r="BE541" s="93">
        <f t="shared" ref="BE541:BE572" si="332">+Z541</f>
        <v>5927.3944000000001</v>
      </c>
      <c r="BF541" s="93"/>
      <c r="BG541" s="93"/>
      <c r="BH541" s="93"/>
      <c r="BI541" s="93"/>
      <c r="BJ541" s="93"/>
      <c r="BK541" s="94">
        <f t="shared" si="309"/>
        <v>3</v>
      </c>
      <c r="BM541" s="95">
        <f t="shared" si="310"/>
        <v>4970.1251333333339</v>
      </c>
      <c r="BN541" s="96">
        <f t="shared" si="311"/>
        <v>6133.3534</v>
      </c>
      <c r="BO541" s="248">
        <f t="shared" ref="BO541:BO572" si="333">(SUM(BB541:BJ541)-BN541)/(BK541-1)</f>
        <v>4388.5110000000004</v>
      </c>
      <c r="BP541" s="183">
        <f t="shared" si="312"/>
        <v>4696.5971229498964</v>
      </c>
      <c r="BQ541" s="184">
        <f t="shared" si="313"/>
        <v>1839.2898409643908</v>
      </c>
      <c r="BR541" s="232">
        <f t="shared" si="314"/>
        <v>0.37006912132428077</v>
      </c>
      <c r="BS541" s="184"/>
      <c r="BT541" s="97"/>
      <c r="BU541" s="171">
        <f t="shared" si="326"/>
        <v>4388.5110000000004</v>
      </c>
      <c r="BV541" s="175">
        <f t="shared" si="315"/>
        <v>834</v>
      </c>
      <c r="BW541" s="176">
        <f t="shared" si="316"/>
        <v>5222.5110000000004</v>
      </c>
    </row>
    <row r="542" spans="1:75" s="35" customFormat="1" ht="84.95" hidden="1" customHeight="1" x14ac:dyDescent="0.3">
      <c r="A542" s="244">
        <v>2</v>
      </c>
      <c r="B542" s="73" t="s">
        <v>79</v>
      </c>
      <c r="C542" s="215" t="s">
        <v>18</v>
      </c>
      <c r="D542" s="206"/>
      <c r="E542" s="74"/>
      <c r="F542" s="75"/>
      <c r="G542" s="74"/>
      <c r="H542" s="76"/>
      <c r="I542" s="77" t="s">
        <v>80</v>
      </c>
      <c r="J542" s="78">
        <v>1632</v>
      </c>
      <c r="K542" s="79" t="s">
        <v>76</v>
      </c>
      <c r="L542" s="80">
        <v>12304</v>
      </c>
      <c r="M542" s="81">
        <f t="shared" si="317"/>
        <v>691.48479999999995</v>
      </c>
      <c r="N542" s="82">
        <f t="shared" si="327"/>
        <v>12995.4848</v>
      </c>
      <c r="O542" s="83">
        <f t="shared" si="318"/>
        <v>2469.142112</v>
      </c>
      <c r="P542" s="83">
        <f t="shared" si="319"/>
        <v>15464.626912</v>
      </c>
      <c r="Q542" s="84" t="s">
        <v>77</v>
      </c>
      <c r="R542" s="80">
        <v>14126</v>
      </c>
      <c r="S542" s="81">
        <f t="shared" si="320"/>
        <v>793.88120000000004</v>
      </c>
      <c r="T542" s="82">
        <f t="shared" si="328"/>
        <v>14919.8812</v>
      </c>
      <c r="U542" s="83">
        <f t="shared" si="321"/>
        <v>2834.7774279999999</v>
      </c>
      <c r="V542" s="83">
        <f t="shared" si="322"/>
        <v>17754.658628000001</v>
      </c>
      <c r="W542" s="84" t="s">
        <v>77</v>
      </c>
      <c r="X542" s="80">
        <v>13526</v>
      </c>
      <c r="Y542" s="81">
        <f t="shared" si="323"/>
        <v>760.16120000000001</v>
      </c>
      <c r="Z542" s="82">
        <f t="shared" si="329"/>
        <v>14286.1612</v>
      </c>
      <c r="AA542" s="83">
        <f t="shared" si="324"/>
        <v>2714.3706280000001</v>
      </c>
      <c r="AB542" s="83">
        <f t="shared" si="325"/>
        <v>17000.531827999999</v>
      </c>
      <c r="AC542" s="84" t="s">
        <v>77</v>
      </c>
      <c r="AD542" s="85">
        <f t="shared" si="308"/>
        <v>14067.175733333335</v>
      </c>
      <c r="AE542" s="86"/>
      <c r="AF542" s="87"/>
      <c r="AG542" s="88"/>
      <c r="AH542" s="89" t="s">
        <v>78</v>
      </c>
      <c r="AI542" s="86"/>
      <c r="AJ542" s="87"/>
      <c r="AK542" s="88"/>
      <c r="AL542" s="89" t="s">
        <v>78</v>
      </c>
      <c r="AM542" s="86"/>
      <c r="AN542" s="87"/>
      <c r="AO542" s="90"/>
      <c r="AP542" s="91" t="s">
        <v>78</v>
      </c>
      <c r="AQ542" s="86"/>
      <c r="AR542" s="87"/>
      <c r="AS542" s="90"/>
      <c r="AT542" s="91" t="s">
        <v>78</v>
      </c>
      <c r="AU542" s="86"/>
      <c r="AV542" s="87"/>
      <c r="AW542" s="90"/>
      <c r="AX542" s="197"/>
      <c r="AY542" s="38"/>
      <c r="AZ542" s="92"/>
      <c r="BA542" s="29"/>
      <c r="BB542" s="98"/>
      <c r="BC542" s="93">
        <f t="shared" si="330"/>
        <v>12995.4848</v>
      </c>
      <c r="BD542" s="93">
        <f t="shared" si="331"/>
        <v>14919.8812</v>
      </c>
      <c r="BE542" s="93">
        <f t="shared" si="332"/>
        <v>14286.1612</v>
      </c>
      <c r="BF542" s="93"/>
      <c r="BG542" s="93"/>
      <c r="BH542" s="93"/>
      <c r="BI542" s="93"/>
      <c r="BJ542" s="93"/>
      <c r="BK542" s="94">
        <f t="shared" si="309"/>
        <v>3</v>
      </c>
      <c r="BM542" s="95">
        <f t="shared" si="310"/>
        <v>14067.175733333335</v>
      </c>
      <c r="BN542" s="96">
        <f t="shared" si="311"/>
        <v>14919.8812</v>
      </c>
      <c r="BO542" s="248">
        <f t="shared" si="333"/>
        <v>13640.823000000002</v>
      </c>
      <c r="BP542" s="183">
        <f t="shared" si="312"/>
        <v>14044.010073560223</v>
      </c>
      <c r="BQ542" s="184">
        <f t="shared" si="313"/>
        <v>980.70961657447469</v>
      </c>
      <c r="BR542" s="232">
        <f t="shared" si="314"/>
        <v>6.9716170122948146E-2</v>
      </c>
      <c r="BS542" s="184"/>
      <c r="BT542" s="97"/>
      <c r="BU542" s="171">
        <f t="shared" si="326"/>
        <v>13640.823000000002</v>
      </c>
      <c r="BV542" s="175">
        <f t="shared" si="315"/>
        <v>2592</v>
      </c>
      <c r="BW542" s="176">
        <f t="shared" si="316"/>
        <v>16232.823000000002</v>
      </c>
    </row>
    <row r="543" spans="1:75" s="35" customFormat="1" ht="84.95" hidden="1" customHeight="1" x14ac:dyDescent="0.3">
      <c r="A543" s="244">
        <v>3</v>
      </c>
      <c r="B543" s="73" t="s">
        <v>81</v>
      </c>
      <c r="C543" s="215" t="s">
        <v>18</v>
      </c>
      <c r="D543" s="207">
        <v>2542.8115966386554</v>
      </c>
      <c r="E543" s="74">
        <f t="shared" ref="E543:E551" si="334">+D543*0.0562</f>
        <v>142.90601173109243</v>
      </c>
      <c r="F543" s="75">
        <f t="shared" ref="F543:F551" si="335">+E543+D543</f>
        <v>2685.7176083697477</v>
      </c>
      <c r="G543" s="74">
        <f t="shared" ref="G543:G551" si="336">+F543*0.19</f>
        <v>510.2863455902521</v>
      </c>
      <c r="H543" s="76">
        <f t="shared" ref="H543:H551" si="337">+G543+F543</f>
        <v>3196.0039539599998</v>
      </c>
      <c r="I543" s="77" t="s">
        <v>82</v>
      </c>
      <c r="J543" s="78">
        <v>1633</v>
      </c>
      <c r="K543" s="79" t="s">
        <v>76</v>
      </c>
      <c r="L543" s="80">
        <v>7680</v>
      </c>
      <c r="M543" s="81">
        <f t="shared" si="317"/>
        <v>431.61599999999999</v>
      </c>
      <c r="N543" s="82">
        <f t="shared" si="327"/>
        <v>8111.616</v>
      </c>
      <c r="O543" s="83">
        <f t="shared" si="318"/>
        <v>1541.20704</v>
      </c>
      <c r="P543" s="83">
        <f t="shared" si="319"/>
        <v>9652.8230399999993</v>
      </c>
      <c r="Q543" s="84" t="s">
        <v>77</v>
      </c>
      <c r="R543" s="80">
        <v>5780</v>
      </c>
      <c r="S543" s="81">
        <f t="shared" si="320"/>
        <v>324.83600000000001</v>
      </c>
      <c r="T543" s="82">
        <f t="shared" si="328"/>
        <v>6104.8360000000002</v>
      </c>
      <c r="U543" s="83">
        <f t="shared" si="321"/>
        <v>1159.91884</v>
      </c>
      <c r="V543" s="83">
        <f t="shared" si="322"/>
        <v>7264.7548400000005</v>
      </c>
      <c r="W543" s="84" t="s">
        <v>77</v>
      </c>
      <c r="X543" s="80">
        <v>5882</v>
      </c>
      <c r="Y543" s="81">
        <f t="shared" si="323"/>
        <v>330.5684</v>
      </c>
      <c r="Z543" s="82">
        <f t="shared" si="329"/>
        <v>6212.5684000000001</v>
      </c>
      <c r="AA543" s="83">
        <f t="shared" si="324"/>
        <v>1180.3879959999999</v>
      </c>
      <c r="AB543" s="83">
        <f t="shared" si="325"/>
        <v>7392.9563959999996</v>
      </c>
      <c r="AC543" s="84" t="s">
        <v>77</v>
      </c>
      <c r="AD543" s="85">
        <f t="shared" si="308"/>
        <v>6809.6734666666671</v>
      </c>
      <c r="AE543" s="86"/>
      <c r="AF543" s="87"/>
      <c r="AG543" s="88"/>
      <c r="AH543" s="89" t="s">
        <v>78</v>
      </c>
      <c r="AI543" s="86"/>
      <c r="AJ543" s="87"/>
      <c r="AK543" s="88"/>
      <c r="AL543" s="89" t="s">
        <v>78</v>
      </c>
      <c r="AM543" s="86"/>
      <c r="AN543" s="87"/>
      <c r="AO543" s="90"/>
      <c r="AP543" s="91" t="s">
        <v>78</v>
      </c>
      <c r="AQ543" s="86"/>
      <c r="AR543" s="87"/>
      <c r="AS543" s="90"/>
      <c r="AT543" s="91" t="s">
        <v>78</v>
      </c>
      <c r="AU543" s="86"/>
      <c r="AV543" s="87"/>
      <c r="AW543" s="90"/>
      <c r="AX543" s="197"/>
      <c r="AY543" s="38"/>
      <c r="AZ543" s="92">
        <f t="shared" ref="AZ543:AZ551" si="338">+(AD543/F543)-1</f>
        <v>1.5355135794787427</v>
      </c>
      <c r="BA543" s="29"/>
      <c r="BB543" s="99">
        <f t="shared" ref="BB543:BB551" si="339">+F543*1.09</f>
        <v>2927.4321931230252</v>
      </c>
      <c r="BC543" s="93">
        <f t="shared" si="330"/>
        <v>8111.616</v>
      </c>
      <c r="BD543" s="93">
        <f t="shared" si="331"/>
        <v>6104.8360000000002</v>
      </c>
      <c r="BE543" s="93">
        <f t="shared" si="332"/>
        <v>6212.5684000000001</v>
      </c>
      <c r="BF543" s="93"/>
      <c r="BG543" s="93"/>
      <c r="BH543" s="93"/>
      <c r="BI543" s="93"/>
      <c r="BJ543" s="93"/>
      <c r="BK543" s="94">
        <f t="shared" si="309"/>
        <v>4</v>
      </c>
      <c r="BM543" s="95">
        <f t="shared" si="310"/>
        <v>5839.1131482807559</v>
      </c>
      <c r="BN543" s="96">
        <f t="shared" si="311"/>
        <v>8111.616</v>
      </c>
      <c r="BO543" s="248">
        <f t="shared" si="333"/>
        <v>5081.6121977076746</v>
      </c>
      <c r="BP543" s="183">
        <f t="shared" si="312"/>
        <v>5478.1617741160771</v>
      </c>
      <c r="BQ543" s="184">
        <f t="shared" si="313"/>
        <v>2148.8161589320794</v>
      </c>
      <c r="BR543" s="232">
        <f t="shared" si="314"/>
        <v>0.36800385681253117</v>
      </c>
      <c r="BS543" s="184"/>
      <c r="BT543" s="97"/>
      <c r="BU543" s="171">
        <f t="shared" si="326"/>
        <v>5081.6121977076746</v>
      </c>
      <c r="BV543" s="175">
        <f t="shared" si="315"/>
        <v>966</v>
      </c>
      <c r="BW543" s="176">
        <f t="shared" si="316"/>
        <v>6047.6121977076746</v>
      </c>
    </row>
    <row r="544" spans="1:75" s="35" customFormat="1" ht="84.95" hidden="1" customHeight="1" x14ac:dyDescent="0.3">
      <c r="A544" s="244">
        <v>4</v>
      </c>
      <c r="B544" s="73" t="s">
        <v>83</v>
      </c>
      <c r="C544" s="215" t="s">
        <v>18</v>
      </c>
      <c r="D544" s="207">
        <v>3664.7909243697482</v>
      </c>
      <c r="E544" s="74">
        <f t="shared" si="334"/>
        <v>205.96124994957984</v>
      </c>
      <c r="F544" s="75">
        <f t="shared" si="335"/>
        <v>3870.7521743193279</v>
      </c>
      <c r="G544" s="74">
        <f t="shared" si="336"/>
        <v>735.4429131206723</v>
      </c>
      <c r="H544" s="76">
        <f t="shared" si="337"/>
        <v>4606.19508744</v>
      </c>
      <c r="I544" s="77" t="s">
        <v>84</v>
      </c>
      <c r="J544" s="78">
        <v>1636</v>
      </c>
      <c r="K544" s="79" t="s">
        <v>76</v>
      </c>
      <c r="L544" s="80">
        <v>7200</v>
      </c>
      <c r="M544" s="81">
        <f t="shared" si="317"/>
        <v>404.64</v>
      </c>
      <c r="N544" s="82">
        <f t="shared" si="327"/>
        <v>7604.64</v>
      </c>
      <c r="O544" s="83">
        <f t="shared" si="318"/>
        <v>1444.8816000000002</v>
      </c>
      <c r="P544" s="83">
        <f t="shared" si="319"/>
        <v>9049.5216</v>
      </c>
      <c r="Q544" s="84" t="s">
        <v>77</v>
      </c>
      <c r="R544" s="80">
        <v>7064</v>
      </c>
      <c r="S544" s="81">
        <f t="shared" si="320"/>
        <v>396.99680000000001</v>
      </c>
      <c r="T544" s="82">
        <f t="shared" si="328"/>
        <v>7460.9967999999999</v>
      </c>
      <c r="U544" s="83">
        <f t="shared" si="321"/>
        <v>1417.5893920000001</v>
      </c>
      <c r="V544" s="83">
        <f t="shared" si="322"/>
        <v>8878.5861920000007</v>
      </c>
      <c r="W544" s="84" t="s">
        <v>77</v>
      </c>
      <c r="X544" s="80">
        <v>6475</v>
      </c>
      <c r="Y544" s="81">
        <f t="shared" si="323"/>
        <v>363.89499999999998</v>
      </c>
      <c r="Z544" s="82">
        <f t="shared" si="329"/>
        <v>6838.8950000000004</v>
      </c>
      <c r="AA544" s="83">
        <f t="shared" si="324"/>
        <v>1299.3900500000002</v>
      </c>
      <c r="AB544" s="83">
        <f t="shared" si="325"/>
        <v>8138.2850500000004</v>
      </c>
      <c r="AC544" s="84" t="s">
        <v>77</v>
      </c>
      <c r="AD544" s="85">
        <f t="shared" si="308"/>
        <v>7301.5106000000005</v>
      </c>
      <c r="AE544" s="86"/>
      <c r="AF544" s="87"/>
      <c r="AG544" s="88"/>
      <c r="AH544" s="89" t="s">
        <v>78</v>
      </c>
      <c r="AI544" s="86"/>
      <c r="AJ544" s="87"/>
      <c r="AK544" s="88"/>
      <c r="AL544" s="89" t="s">
        <v>78</v>
      </c>
      <c r="AM544" s="86"/>
      <c r="AN544" s="87"/>
      <c r="AO544" s="90"/>
      <c r="AP544" s="91" t="s">
        <v>78</v>
      </c>
      <c r="AQ544" s="86"/>
      <c r="AR544" s="87"/>
      <c r="AS544" s="90"/>
      <c r="AT544" s="91" t="s">
        <v>78</v>
      </c>
      <c r="AU544" s="86"/>
      <c r="AV544" s="87"/>
      <c r="AW544" s="90"/>
      <c r="AX544" s="197"/>
      <c r="AY544" s="38"/>
      <c r="AZ544" s="92">
        <f t="shared" si="338"/>
        <v>0.8863286181022354</v>
      </c>
      <c r="BA544" s="29"/>
      <c r="BB544" s="99">
        <f t="shared" si="339"/>
        <v>4219.1198700080677</v>
      </c>
      <c r="BC544" s="93">
        <f t="shared" si="330"/>
        <v>7604.64</v>
      </c>
      <c r="BD544" s="93">
        <f t="shared" si="331"/>
        <v>7460.9967999999999</v>
      </c>
      <c r="BE544" s="93">
        <f t="shared" si="332"/>
        <v>6838.8950000000004</v>
      </c>
      <c r="BF544" s="93"/>
      <c r="BG544" s="93"/>
      <c r="BH544" s="93"/>
      <c r="BI544" s="93"/>
      <c r="BJ544" s="93"/>
      <c r="BK544" s="94">
        <f t="shared" si="309"/>
        <v>4</v>
      </c>
      <c r="BM544" s="95">
        <f t="shared" si="310"/>
        <v>6530.9129175020171</v>
      </c>
      <c r="BN544" s="96">
        <f t="shared" si="311"/>
        <v>7604.64</v>
      </c>
      <c r="BO544" s="248">
        <f t="shared" si="333"/>
        <v>6173.0038900026893</v>
      </c>
      <c r="BP544" s="183">
        <f t="shared" si="312"/>
        <v>6360.9331059784381</v>
      </c>
      <c r="BQ544" s="184">
        <f t="shared" si="313"/>
        <v>1576.6193721328041</v>
      </c>
      <c r="BR544" s="232">
        <f t="shared" si="314"/>
        <v>0.24140872678116171</v>
      </c>
      <c r="BS544" s="184"/>
      <c r="BT544" s="97"/>
      <c r="BU544" s="171">
        <f t="shared" si="326"/>
        <v>6173.0038900026893</v>
      </c>
      <c r="BV544" s="175">
        <f t="shared" si="315"/>
        <v>1173</v>
      </c>
      <c r="BW544" s="176">
        <f t="shared" si="316"/>
        <v>7346.0038900026893</v>
      </c>
    </row>
    <row r="545" spans="1:75" s="35" customFormat="1" ht="84.95" hidden="1" customHeight="1" x14ac:dyDescent="0.3">
      <c r="A545" s="244">
        <v>5</v>
      </c>
      <c r="B545" s="73" t="s">
        <v>85</v>
      </c>
      <c r="C545" s="215" t="s">
        <v>18</v>
      </c>
      <c r="D545" s="207">
        <v>246.78771576553362</v>
      </c>
      <c r="E545" s="74">
        <f t="shared" si="334"/>
        <v>13.869469626022989</v>
      </c>
      <c r="F545" s="75">
        <f t="shared" si="335"/>
        <v>260.6571853915566</v>
      </c>
      <c r="G545" s="74">
        <f t="shared" si="336"/>
        <v>49.524865224395754</v>
      </c>
      <c r="H545" s="76">
        <f t="shared" si="337"/>
        <v>310.18205061595233</v>
      </c>
      <c r="I545" s="77" t="s">
        <v>86</v>
      </c>
      <c r="J545" s="78">
        <v>51</v>
      </c>
      <c r="K545" s="79" t="s">
        <v>76</v>
      </c>
      <c r="L545" s="80">
        <v>1040</v>
      </c>
      <c r="M545" s="81">
        <f t="shared" si="317"/>
        <v>58.448</v>
      </c>
      <c r="N545" s="82">
        <f t="shared" si="327"/>
        <v>1098.4480000000001</v>
      </c>
      <c r="O545" s="83">
        <f t="shared" si="318"/>
        <v>208.70512000000002</v>
      </c>
      <c r="P545" s="83">
        <f t="shared" si="319"/>
        <v>1307.1531200000002</v>
      </c>
      <c r="Q545" s="84" t="s">
        <v>77</v>
      </c>
      <c r="R545" s="80">
        <v>355</v>
      </c>
      <c r="S545" s="81">
        <f t="shared" si="320"/>
        <v>19.951000000000001</v>
      </c>
      <c r="T545" s="82">
        <f t="shared" si="328"/>
        <v>374.95100000000002</v>
      </c>
      <c r="U545" s="83">
        <f t="shared" si="321"/>
        <v>71.240690000000001</v>
      </c>
      <c r="V545" s="83">
        <f t="shared" si="322"/>
        <v>446.19168999999999</v>
      </c>
      <c r="W545" s="84" t="s">
        <v>77</v>
      </c>
      <c r="X545" s="80">
        <v>523</v>
      </c>
      <c r="Y545" s="81">
        <f t="shared" si="323"/>
        <v>29.392600000000002</v>
      </c>
      <c r="Z545" s="82">
        <f t="shared" si="329"/>
        <v>552.39260000000002</v>
      </c>
      <c r="AA545" s="83">
        <f t="shared" si="324"/>
        <v>104.954594</v>
      </c>
      <c r="AB545" s="83">
        <f t="shared" si="325"/>
        <v>657.34719400000006</v>
      </c>
      <c r="AC545" s="84" t="s">
        <v>77</v>
      </c>
      <c r="AD545" s="85">
        <f t="shared" si="308"/>
        <v>675.26386666666667</v>
      </c>
      <c r="AE545" s="86"/>
      <c r="AF545" s="87"/>
      <c r="AG545" s="88"/>
      <c r="AH545" s="89" t="s">
        <v>78</v>
      </c>
      <c r="AI545" s="86"/>
      <c r="AJ545" s="87"/>
      <c r="AK545" s="88"/>
      <c r="AL545" s="89" t="s">
        <v>78</v>
      </c>
      <c r="AM545" s="86"/>
      <c r="AN545" s="87"/>
      <c r="AO545" s="90"/>
      <c r="AP545" s="91" t="s">
        <v>78</v>
      </c>
      <c r="AQ545" s="86"/>
      <c r="AR545" s="87"/>
      <c r="AS545" s="90"/>
      <c r="AT545" s="91" t="s">
        <v>78</v>
      </c>
      <c r="AU545" s="86"/>
      <c r="AV545" s="87"/>
      <c r="AW545" s="90"/>
      <c r="AX545" s="197"/>
      <c r="AY545" s="38"/>
      <c r="AZ545" s="92">
        <f t="shared" si="338"/>
        <v>1.5906205718146311</v>
      </c>
      <c r="BA545" s="29"/>
      <c r="BB545" s="99">
        <f t="shared" si="339"/>
        <v>284.11633207679671</v>
      </c>
      <c r="BC545" s="93">
        <f t="shared" si="330"/>
        <v>1098.4480000000001</v>
      </c>
      <c r="BD545" s="93">
        <f t="shared" si="331"/>
        <v>374.95100000000002</v>
      </c>
      <c r="BE545" s="93">
        <f t="shared" si="332"/>
        <v>552.39260000000002</v>
      </c>
      <c r="BF545" s="93"/>
      <c r="BG545" s="93"/>
      <c r="BH545" s="93"/>
      <c r="BI545" s="93"/>
      <c r="BJ545" s="93"/>
      <c r="BK545" s="94">
        <f t="shared" si="309"/>
        <v>4</v>
      </c>
      <c r="BM545" s="95">
        <f t="shared" si="310"/>
        <v>577.47698301919922</v>
      </c>
      <c r="BN545" s="96">
        <f t="shared" si="311"/>
        <v>1098.4480000000001</v>
      </c>
      <c r="BO545" s="248">
        <f t="shared" si="333"/>
        <v>403.81997735893225</v>
      </c>
      <c r="BP545" s="183">
        <f t="shared" si="312"/>
        <v>504.22516585646662</v>
      </c>
      <c r="BQ545" s="184">
        <f t="shared" si="313"/>
        <v>364.7452408301383</v>
      </c>
      <c r="BR545" s="232">
        <f t="shared" si="314"/>
        <v>0.63161866456244842</v>
      </c>
      <c r="BS545" s="184"/>
      <c r="BT545" s="97"/>
      <c r="BU545" s="171">
        <f t="shared" si="326"/>
        <v>403.81997735893225</v>
      </c>
      <c r="BV545" s="175">
        <f t="shared" si="315"/>
        <v>77</v>
      </c>
      <c r="BW545" s="176">
        <f t="shared" si="316"/>
        <v>480.81997735893225</v>
      </c>
    </row>
    <row r="546" spans="1:75" s="35" customFormat="1" ht="84.95" hidden="1" customHeight="1" x14ac:dyDescent="0.3">
      <c r="A546" s="244">
        <v>6</v>
      </c>
      <c r="B546" s="73" t="s">
        <v>87</v>
      </c>
      <c r="C546" s="215" t="s">
        <v>18</v>
      </c>
      <c r="D546" s="207">
        <v>570.38218487394965</v>
      </c>
      <c r="E546" s="74">
        <f t="shared" si="334"/>
        <v>32.055478789915973</v>
      </c>
      <c r="F546" s="75">
        <f t="shared" si="335"/>
        <v>602.43766366386558</v>
      </c>
      <c r="G546" s="74">
        <f t="shared" si="336"/>
        <v>114.46315609613445</v>
      </c>
      <c r="H546" s="76">
        <f t="shared" si="337"/>
        <v>716.90081975999999</v>
      </c>
      <c r="I546" s="77" t="s">
        <v>88</v>
      </c>
      <c r="J546" s="78">
        <v>50</v>
      </c>
      <c r="K546" s="79" t="s">
        <v>76</v>
      </c>
      <c r="L546" s="80">
        <v>1040</v>
      </c>
      <c r="M546" s="81">
        <f t="shared" si="317"/>
        <v>58.448</v>
      </c>
      <c r="N546" s="82">
        <f t="shared" si="327"/>
        <v>1098.4480000000001</v>
      </c>
      <c r="O546" s="83">
        <f t="shared" si="318"/>
        <v>208.70512000000002</v>
      </c>
      <c r="P546" s="83">
        <f t="shared" si="319"/>
        <v>1307.1531200000002</v>
      </c>
      <c r="Q546" s="84" t="s">
        <v>77</v>
      </c>
      <c r="R546" s="80">
        <v>643</v>
      </c>
      <c r="S546" s="81">
        <f t="shared" si="320"/>
        <v>36.136600000000001</v>
      </c>
      <c r="T546" s="82">
        <f t="shared" si="328"/>
        <v>679.13660000000004</v>
      </c>
      <c r="U546" s="83">
        <f t="shared" si="321"/>
        <v>129.035954</v>
      </c>
      <c r="V546" s="83">
        <f t="shared" si="322"/>
        <v>808.17255399999999</v>
      </c>
      <c r="W546" s="84" t="s">
        <v>77</v>
      </c>
      <c r="X546" s="80">
        <v>950</v>
      </c>
      <c r="Y546" s="81">
        <f t="shared" si="323"/>
        <v>53.39</v>
      </c>
      <c r="Z546" s="82">
        <f t="shared" si="329"/>
        <v>1003.39</v>
      </c>
      <c r="AA546" s="83">
        <f t="shared" si="324"/>
        <v>190.64410000000001</v>
      </c>
      <c r="AB546" s="83">
        <f t="shared" si="325"/>
        <v>1194.0341000000001</v>
      </c>
      <c r="AC546" s="84" t="s">
        <v>77</v>
      </c>
      <c r="AD546" s="85">
        <f t="shared" si="308"/>
        <v>926.99153333333334</v>
      </c>
      <c r="AE546" s="86"/>
      <c r="AF546" s="87"/>
      <c r="AG546" s="88"/>
      <c r="AH546" s="89" t="s">
        <v>78</v>
      </c>
      <c r="AI546" s="86"/>
      <c r="AJ546" s="87"/>
      <c r="AK546" s="88"/>
      <c r="AL546" s="89" t="s">
        <v>78</v>
      </c>
      <c r="AM546" s="86"/>
      <c r="AN546" s="87"/>
      <c r="AO546" s="90"/>
      <c r="AP546" s="91" t="s">
        <v>78</v>
      </c>
      <c r="AQ546" s="86"/>
      <c r="AR546" s="87"/>
      <c r="AS546" s="90"/>
      <c r="AT546" s="91" t="s">
        <v>78</v>
      </c>
      <c r="AU546" s="86"/>
      <c r="AV546" s="87"/>
      <c r="AW546" s="90"/>
      <c r="AX546" s="197"/>
      <c r="AY546" s="38"/>
      <c r="AZ546" s="92">
        <f t="shared" si="338"/>
        <v>0.53873436082269066</v>
      </c>
      <c r="BA546" s="29"/>
      <c r="BB546" s="99">
        <f t="shared" si="339"/>
        <v>656.65705339361352</v>
      </c>
      <c r="BC546" s="93">
        <f t="shared" si="330"/>
        <v>1098.4480000000001</v>
      </c>
      <c r="BD546" s="93">
        <f t="shared" si="331"/>
        <v>679.13660000000004</v>
      </c>
      <c r="BE546" s="93">
        <f t="shared" si="332"/>
        <v>1003.39</v>
      </c>
      <c r="BF546" s="93"/>
      <c r="BG546" s="93"/>
      <c r="BH546" s="93"/>
      <c r="BI546" s="93"/>
      <c r="BJ546" s="93"/>
      <c r="BK546" s="94">
        <f t="shared" si="309"/>
        <v>4</v>
      </c>
      <c r="BM546" s="95">
        <f t="shared" si="310"/>
        <v>859.40791334840344</v>
      </c>
      <c r="BN546" s="96">
        <f t="shared" si="311"/>
        <v>1098.4480000000001</v>
      </c>
      <c r="BO546" s="248">
        <f t="shared" si="333"/>
        <v>779.72788446453796</v>
      </c>
      <c r="BP546" s="183">
        <f t="shared" si="312"/>
        <v>837.3099558603011</v>
      </c>
      <c r="BQ546" s="184">
        <f t="shared" si="313"/>
        <v>224.70474103566471</v>
      </c>
      <c r="BR546" s="232">
        <f t="shared" si="314"/>
        <v>0.26146459387390997</v>
      </c>
      <c r="BS546" s="184"/>
      <c r="BT546" s="97"/>
      <c r="BU546" s="171">
        <f t="shared" si="326"/>
        <v>779.72788446453796</v>
      </c>
      <c r="BV546" s="175">
        <f t="shared" si="315"/>
        <v>148</v>
      </c>
      <c r="BW546" s="176">
        <f t="shared" si="316"/>
        <v>927.72788446453796</v>
      </c>
    </row>
    <row r="547" spans="1:75" s="35" customFormat="1" ht="84.95" hidden="1" customHeight="1" x14ac:dyDescent="0.3">
      <c r="A547" s="244">
        <v>7</v>
      </c>
      <c r="B547" s="73" t="s">
        <v>89</v>
      </c>
      <c r="C547" s="215" t="s">
        <v>18</v>
      </c>
      <c r="D547" s="207">
        <v>1193.7040336134455</v>
      </c>
      <c r="E547" s="74">
        <f t="shared" si="334"/>
        <v>67.08616668907564</v>
      </c>
      <c r="F547" s="75">
        <f t="shared" si="335"/>
        <v>1260.790200302521</v>
      </c>
      <c r="G547" s="74">
        <f t="shared" si="336"/>
        <v>239.55013805747899</v>
      </c>
      <c r="H547" s="76">
        <f t="shared" si="337"/>
        <v>1500.34033836</v>
      </c>
      <c r="I547" s="77" t="s">
        <v>90</v>
      </c>
      <c r="J547" s="78">
        <v>47</v>
      </c>
      <c r="K547" s="79" t="s">
        <v>76</v>
      </c>
      <c r="L547" s="80">
        <v>3189</v>
      </c>
      <c r="M547" s="81">
        <f t="shared" si="317"/>
        <v>179.2218</v>
      </c>
      <c r="N547" s="82">
        <f t="shared" si="327"/>
        <v>3368.2217999999998</v>
      </c>
      <c r="O547" s="83">
        <f t="shared" si="318"/>
        <v>639.96214199999997</v>
      </c>
      <c r="P547" s="83">
        <f t="shared" si="319"/>
        <v>4008.1839419999997</v>
      </c>
      <c r="Q547" s="84" t="s">
        <v>77</v>
      </c>
      <c r="R547" s="80">
        <v>1339</v>
      </c>
      <c r="S547" s="81">
        <f t="shared" si="320"/>
        <v>75.251800000000003</v>
      </c>
      <c r="T547" s="82">
        <f t="shared" si="328"/>
        <v>1414.2518</v>
      </c>
      <c r="U547" s="83">
        <f t="shared" si="321"/>
        <v>268.70784200000003</v>
      </c>
      <c r="V547" s="83">
        <f t="shared" si="322"/>
        <v>1682.959642</v>
      </c>
      <c r="W547" s="84" t="s">
        <v>77</v>
      </c>
      <c r="X547" s="80">
        <v>2458</v>
      </c>
      <c r="Y547" s="81">
        <f t="shared" si="323"/>
        <v>138.1396</v>
      </c>
      <c r="Z547" s="82">
        <f t="shared" si="329"/>
        <v>2596.1396</v>
      </c>
      <c r="AA547" s="83">
        <f t="shared" si="324"/>
        <v>493.266524</v>
      </c>
      <c r="AB547" s="83">
        <f t="shared" si="325"/>
        <v>3089.4061240000001</v>
      </c>
      <c r="AC547" s="84" t="s">
        <v>77</v>
      </c>
      <c r="AD547" s="85">
        <f t="shared" si="308"/>
        <v>2459.5377333333331</v>
      </c>
      <c r="AE547" s="86"/>
      <c r="AF547" s="87"/>
      <c r="AG547" s="88"/>
      <c r="AH547" s="89" t="s">
        <v>78</v>
      </c>
      <c r="AI547" s="86"/>
      <c r="AJ547" s="87"/>
      <c r="AK547" s="88"/>
      <c r="AL547" s="89" t="s">
        <v>78</v>
      </c>
      <c r="AM547" s="86"/>
      <c r="AN547" s="87"/>
      <c r="AO547" s="90"/>
      <c r="AP547" s="91" t="s">
        <v>78</v>
      </c>
      <c r="AQ547" s="86"/>
      <c r="AR547" s="87"/>
      <c r="AS547" s="90"/>
      <c r="AT547" s="91" t="s">
        <v>78</v>
      </c>
      <c r="AU547" s="86"/>
      <c r="AV547" s="87"/>
      <c r="AW547" s="90"/>
      <c r="AX547" s="197"/>
      <c r="AY547" s="38"/>
      <c r="AZ547" s="92">
        <f t="shared" si="338"/>
        <v>0.95079064918427969</v>
      </c>
      <c r="BA547" s="29"/>
      <c r="BB547" s="99">
        <f t="shared" si="339"/>
        <v>1374.2613183297481</v>
      </c>
      <c r="BC547" s="93">
        <f t="shared" si="330"/>
        <v>3368.2217999999998</v>
      </c>
      <c r="BD547" s="93">
        <f t="shared" si="331"/>
        <v>1414.2518</v>
      </c>
      <c r="BE547" s="93">
        <f t="shared" si="332"/>
        <v>2596.1396</v>
      </c>
      <c r="BF547" s="93"/>
      <c r="BG547" s="93"/>
      <c r="BH547" s="93"/>
      <c r="BI547" s="93"/>
      <c r="BJ547" s="93"/>
      <c r="BK547" s="94">
        <f t="shared" si="309"/>
        <v>4</v>
      </c>
      <c r="BM547" s="95">
        <f t="shared" si="310"/>
        <v>2188.2186295824372</v>
      </c>
      <c r="BN547" s="96">
        <f t="shared" si="311"/>
        <v>3368.2217999999998</v>
      </c>
      <c r="BO547" s="248">
        <f t="shared" si="333"/>
        <v>1794.8842394432497</v>
      </c>
      <c r="BP547" s="183">
        <f t="shared" si="312"/>
        <v>2030.3980922221172</v>
      </c>
      <c r="BQ547" s="184">
        <f t="shared" si="313"/>
        <v>969.59753818057595</v>
      </c>
      <c r="BR547" s="232">
        <f t="shared" si="314"/>
        <v>0.44309902359509551</v>
      </c>
      <c r="BS547" s="184"/>
      <c r="BT547" s="97"/>
      <c r="BU547" s="171">
        <f t="shared" si="326"/>
        <v>1794.8842394432497</v>
      </c>
      <c r="BV547" s="175">
        <f t="shared" si="315"/>
        <v>341</v>
      </c>
      <c r="BW547" s="176">
        <f t="shared" si="316"/>
        <v>2135.8842394432495</v>
      </c>
    </row>
    <row r="548" spans="1:75" s="35" customFormat="1" ht="84.95" hidden="1" customHeight="1" x14ac:dyDescent="0.3">
      <c r="A548" s="245">
        <v>9</v>
      </c>
      <c r="B548" s="201" t="s">
        <v>94</v>
      </c>
      <c r="C548" s="216" t="s">
        <v>18</v>
      </c>
      <c r="D548" s="207">
        <v>3353.13</v>
      </c>
      <c r="E548" s="74">
        <f t="shared" si="334"/>
        <v>188.44590600000001</v>
      </c>
      <c r="F548" s="75">
        <f t="shared" si="335"/>
        <v>3541.575906</v>
      </c>
      <c r="G548" s="74">
        <f t="shared" si="336"/>
        <v>672.89942214000007</v>
      </c>
      <c r="H548" s="76">
        <f t="shared" si="337"/>
        <v>4214.4753281399999</v>
      </c>
      <c r="I548" s="77" t="s">
        <v>95</v>
      </c>
      <c r="J548" s="78">
        <v>46</v>
      </c>
      <c r="K548" s="79" t="s">
        <v>76</v>
      </c>
      <c r="L548" s="80">
        <v>6160</v>
      </c>
      <c r="M548" s="81">
        <f t="shared" si="317"/>
        <v>346.19200000000001</v>
      </c>
      <c r="N548" s="82">
        <f t="shared" si="327"/>
        <v>6506.192</v>
      </c>
      <c r="O548" s="83">
        <f t="shared" si="318"/>
        <v>1236.1764800000001</v>
      </c>
      <c r="P548" s="83">
        <f t="shared" si="319"/>
        <v>7742.3684800000001</v>
      </c>
      <c r="Q548" s="84" t="s">
        <v>77</v>
      </c>
      <c r="R548" s="80">
        <v>3302</v>
      </c>
      <c r="S548" s="81">
        <f t="shared" si="320"/>
        <v>185.57239999999999</v>
      </c>
      <c r="T548" s="82">
        <f t="shared" si="328"/>
        <v>3487.5724</v>
      </c>
      <c r="U548" s="83">
        <f t="shared" si="321"/>
        <v>662.63875600000006</v>
      </c>
      <c r="V548" s="83">
        <f t="shared" si="322"/>
        <v>4150.2111560000003</v>
      </c>
      <c r="W548" s="84" t="s">
        <v>77</v>
      </c>
      <c r="X548" s="80">
        <v>4970</v>
      </c>
      <c r="Y548" s="81">
        <f t="shared" si="323"/>
        <v>279.31400000000002</v>
      </c>
      <c r="Z548" s="82">
        <f t="shared" si="329"/>
        <v>5249.3140000000003</v>
      </c>
      <c r="AA548" s="83">
        <f t="shared" si="324"/>
        <v>997.36966000000007</v>
      </c>
      <c r="AB548" s="83">
        <f t="shared" si="325"/>
        <v>6246.6836600000006</v>
      </c>
      <c r="AC548" s="84" t="s">
        <v>77</v>
      </c>
      <c r="AD548" s="85">
        <f t="shared" si="308"/>
        <v>5081.0261333333337</v>
      </c>
      <c r="AE548" s="86"/>
      <c r="AF548" s="87"/>
      <c r="AG548" s="88"/>
      <c r="AH548" s="89" t="s">
        <v>78</v>
      </c>
      <c r="AI548" s="86"/>
      <c r="AJ548" s="87"/>
      <c r="AK548" s="88"/>
      <c r="AL548" s="89" t="s">
        <v>78</v>
      </c>
      <c r="AM548" s="86"/>
      <c r="AN548" s="87"/>
      <c r="AO548" s="90"/>
      <c r="AP548" s="91" t="s">
        <v>78</v>
      </c>
      <c r="AQ548" s="86"/>
      <c r="AR548" s="87"/>
      <c r="AS548" s="90"/>
      <c r="AT548" s="91" t="s">
        <v>78</v>
      </c>
      <c r="AU548" s="86"/>
      <c r="AV548" s="87"/>
      <c r="AW548" s="90"/>
      <c r="AX548" s="197"/>
      <c r="AY548" s="38"/>
      <c r="AZ548" s="92">
        <f t="shared" si="338"/>
        <v>0.43467943881289028</v>
      </c>
      <c r="BA548" s="29"/>
      <c r="BB548" s="99">
        <f t="shared" si="339"/>
        <v>3860.3177375400005</v>
      </c>
      <c r="BC548" s="93">
        <f t="shared" si="330"/>
        <v>6506.192</v>
      </c>
      <c r="BD548" s="93">
        <f t="shared" si="331"/>
        <v>3487.5724</v>
      </c>
      <c r="BE548" s="93">
        <f t="shared" si="332"/>
        <v>5249.3140000000003</v>
      </c>
      <c r="BF548" s="93"/>
      <c r="BG548" s="93"/>
      <c r="BH548" s="93"/>
      <c r="BI548" s="93"/>
      <c r="BJ548" s="93"/>
      <c r="BK548" s="94">
        <f t="shared" si="309"/>
        <v>4</v>
      </c>
      <c r="BM548" s="95">
        <f t="shared" si="310"/>
        <v>4775.8490343850008</v>
      </c>
      <c r="BN548" s="96">
        <f t="shared" si="311"/>
        <v>6506.192</v>
      </c>
      <c r="BO548" s="248">
        <f t="shared" si="333"/>
        <v>4199.0680458466677</v>
      </c>
      <c r="BP548" s="183">
        <f t="shared" si="312"/>
        <v>4630.6710168130621</v>
      </c>
      <c r="BQ548" s="184">
        <f t="shared" si="313"/>
        <v>1380.3514159472982</v>
      </c>
      <c r="BR548" s="232">
        <f t="shared" si="314"/>
        <v>0.28902743910226003</v>
      </c>
      <c r="BS548" s="184"/>
      <c r="BT548" s="97"/>
      <c r="BU548" s="171">
        <f t="shared" si="326"/>
        <v>4199.0680458466677</v>
      </c>
      <c r="BV548" s="175">
        <f t="shared" si="315"/>
        <v>798</v>
      </c>
      <c r="BW548" s="176">
        <f t="shared" si="316"/>
        <v>4997.0680458466677</v>
      </c>
    </row>
    <row r="549" spans="1:75" s="35" customFormat="1" ht="84.95" hidden="1" customHeight="1" x14ac:dyDescent="0.3">
      <c r="A549" s="244">
        <v>10</v>
      </c>
      <c r="B549" s="73" t="s">
        <v>96</v>
      </c>
      <c r="C549" s="215" t="s">
        <v>18</v>
      </c>
      <c r="D549" s="207">
        <v>4205.042016806723</v>
      </c>
      <c r="E549" s="74">
        <f t="shared" si="334"/>
        <v>236.32336134453783</v>
      </c>
      <c r="F549" s="75">
        <f t="shared" si="335"/>
        <v>4441.3653781512612</v>
      </c>
      <c r="G549" s="74">
        <f t="shared" si="336"/>
        <v>843.85942184873966</v>
      </c>
      <c r="H549" s="76">
        <f t="shared" si="337"/>
        <v>5285.2248000000009</v>
      </c>
      <c r="I549" s="77" t="s">
        <v>97</v>
      </c>
      <c r="J549" s="78">
        <v>49</v>
      </c>
      <c r="K549" s="79" t="s">
        <v>76</v>
      </c>
      <c r="L549" s="80">
        <v>9440</v>
      </c>
      <c r="M549" s="81">
        <f t="shared" si="317"/>
        <v>530.52800000000002</v>
      </c>
      <c r="N549" s="82">
        <f t="shared" si="327"/>
        <v>9970.5280000000002</v>
      </c>
      <c r="O549" s="83">
        <f t="shared" si="318"/>
        <v>1894.40032</v>
      </c>
      <c r="P549" s="83">
        <f t="shared" si="319"/>
        <v>11864.928320000001</v>
      </c>
      <c r="Q549" s="84" t="s">
        <v>77</v>
      </c>
      <c r="R549" s="80">
        <v>4715</v>
      </c>
      <c r="S549" s="81">
        <f t="shared" si="320"/>
        <v>264.983</v>
      </c>
      <c r="T549" s="82">
        <f t="shared" si="328"/>
        <v>4979.9830000000002</v>
      </c>
      <c r="U549" s="83">
        <f t="shared" si="321"/>
        <v>946.19677000000001</v>
      </c>
      <c r="V549" s="83">
        <f t="shared" si="322"/>
        <v>5926.1797700000006</v>
      </c>
      <c r="W549" s="84" t="s">
        <v>77</v>
      </c>
      <c r="X549" s="80">
        <v>7109</v>
      </c>
      <c r="Y549" s="81">
        <f t="shared" si="323"/>
        <v>399.5258</v>
      </c>
      <c r="Z549" s="82">
        <f t="shared" si="329"/>
        <v>7508.5258000000003</v>
      </c>
      <c r="AA549" s="83">
        <f t="shared" si="324"/>
        <v>1426.6199020000001</v>
      </c>
      <c r="AB549" s="83">
        <f t="shared" si="325"/>
        <v>8935.1457019999998</v>
      </c>
      <c r="AC549" s="84" t="s">
        <v>77</v>
      </c>
      <c r="AD549" s="85">
        <f t="shared" si="308"/>
        <v>7486.3456000000006</v>
      </c>
      <c r="AE549" s="86"/>
      <c r="AF549" s="87"/>
      <c r="AG549" s="88"/>
      <c r="AH549" s="89" t="s">
        <v>78</v>
      </c>
      <c r="AI549" s="86"/>
      <c r="AJ549" s="87"/>
      <c r="AK549" s="88"/>
      <c r="AL549" s="89" t="s">
        <v>78</v>
      </c>
      <c r="AM549" s="86"/>
      <c r="AN549" s="87"/>
      <c r="AO549" s="90"/>
      <c r="AP549" s="91" t="s">
        <v>78</v>
      </c>
      <c r="AQ549" s="86"/>
      <c r="AR549" s="87"/>
      <c r="AS549" s="90"/>
      <c r="AT549" s="91" t="s">
        <v>78</v>
      </c>
      <c r="AU549" s="86"/>
      <c r="AV549" s="87"/>
      <c r="AW549" s="90"/>
      <c r="AX549" s="197"/>
      <c r="AY549" s="38"/>
      <c r="AZ549" s="92">
        <f t="shared" si="338"/>
        <v>0.68559552358113485</v>
      </c>
      <c r="BA549" s="29"/>
      <c r="BB549" s="99">
        <f t="shared" si="339"/>
        <v>4841.088262184875</v>
      </c>
      <c r="BC549" s="93">
        <f t="shared" si="330"/>
        <v>9970.5280000000002</v>
      </c>
      <c r="BD549" s="93">
        <f t="shared" si="331"/>
        <v>4979.9830000000002</v>
      </c>
      <c r="BE549" s="93">
        <f t="shared" si="332"/>
        <v>7508.5258000000003</v>
      </c>
      <c r="BF549" s="93"/>
      <c r="BG549" s="93"/>
      <c r="BH549" s="93"/>
      <c r="BI549" s="93"/>
      <c r="BJ549" s="93"/>
      <c r="BK549" s="94">
        <f t="shared" si="309"/>
        <v>4</v>
      </c>
      <c r="BM549" s="95">
        <f t="shared" si="310"/>
        <v>6825.0312655462185</v>
      </c>
      <c r="BN549" s="96">
        <f t="shared" si="311"/>
        <v>9970.5280000000002</v>
      </c>
      <c r="BO549" s="248">
        <f t="shared" si="333"/>
        <v>5776.5323540616255</v>
      </c>
      <c r="BP549" s="183">
        <f t="shared" si="312"/>
        <v>6517.9484891237635</v>
      </c>
      <c r="BQ549" s="184">
        <f t="shared" si="313"/>
        <v>2429.0977356396579</v>
      </c>
      <c r="BR549" s="232">
        <f t="shared" si="314"/>
        <v>0.35591012570185687</v>
      </c>
      <c r="BS549" s="184"/>
      <c r="BT549" s="97"/>
      <c r="BU549" s="171">
        <f t="shared" si="326"/>
        <v>5776.5323540616255</v>
      </c>
      <c r="BV549" s="175">
        <f t="shared" si="315"/>
        <v>1098</v>
      </c>
      <c r="BW549" s="176">
        <f t="shared" si="316"/>
        <v>6874.5323540616255</v>
      </c>
    </row>
    <row r="550" spans="1:75" s="35" customFormat="1" ht="84.95" hidden="1" customHeight="1" x14ac:dyDescent="0.3">
      <c r="A550" s="244">
        <v>11</v>
      </c>
      <c r="B550" s="73" t="s">
        <v>98</v>
      </c>
      <c r="C550" s="215" t="s">
        <v>18</v>
      </c>
      <c r="D550" s="207">
        <v>15638.655462184875</v>
      </c>
      <c r="E550" s="74">
        <f t="shared" si="334"/>
        <v>878.89243697479003</v>
      </c>
      <c r="F550" s="75">
        <f t="shared" si="335"/>
        <v>16517.547899159665</v>
      </c>
      <c r="G550" s="74">
        <f t="shared" si="336"/>
        <v>3138.3341008403363</v>
      </c>
      <c r="H550" s="76">
        <f t="shared" si="337"/>
        <v>19655.882000000001</v>
      </c>
      <c r="I550" s="77" t="s">
        <v>99</v>
      </c>
      <c r="J550" s="78">
        <v>52</v>
      </c>
      <c r="K550" s="79" t="s">
        <v>76</v>
      </c>
      <c r="L550" s="80">
        <v>36640</v>
      </c>
      <c r="M550" s="81">
        <f t="shared" si="317"/>
        <v>2059.1680000000001</v>
      </c>
      <c r="N550" s="82">
        <f t="shared" si="327"/>
        <v>38699.167999999998</v>
      </c>
      <c r="O550" s="83">
        <f t="shared" si="318"/>
        <v>7352.8419199999998</v>
      </c>
      <c r="P550" s="83">
        <f t="shared" si="319"/>
        <v>46052.009919999997</v>
      </c>
      <c r="Q550" s="84" t="s">
        <v>77</v>
      </c>
      <c r="R550" s="80">
        <v>18530</v>
      </c>
      <c r="S550" s="81">
        <f t="shared" si="320"/>
        <v>1041.386</v>
      </c>
      <c r="T550" s="82">
        <f t="shared" si="328"/>
        <v>19571.385999999999</v>
      </c>
      <c r="U550" s="83">
        <f t="shared" si="321"/>
        <v>3718.5633399999997</v>
      </c>
      <c r="V550" s="83">
        <f t="shared" si="322"/>
        <v>23289.949339999999</v>
      </c>
      <c r="W550" s="84" t="s">
        <v>77</v>
      </c>
      <c r="X550" s="80">
        <v>28006</v>
      </c>
      <c r="Y550" s="81">
        <f t="shared" si="323"/>
        <v>1573.9372000000001</v>
      </c>
      <c r="Z550" s="82">
        <f t="shared" si="329"/>
        <v>29579.9372</v>
      </c>
      <c r="AA550" s="83">
        <f t="shared" si="324"/>
        <v>5620.1880680000004</v>
      </c>
      <c r="AB550" s="83">
        <f t="shared" si="325"/>
        <v>35200.125268000003</v>
      </c>
      <c r="AC550" s="84" t="s">
        <v>77</v>
      </c>
      <c r="AD550" s="85">
        <f t="shared" si="308"/>
        <v>29283.497066666663</v>
      </c>
      <c r="AE550" s="86"/>
      <c r="AF550" s="87"/>
      <c r="AG550" s="88"/>
      <c r="AH550" s="89" t="s">
        <v>78</v>
      </c>
      <c r="AI550" s="86"/>
      <c r="AJ550" s="87"/>
      <c r="AK550" s="88"/>
      <c r="AL550" s="89" t="s">
        <v>78</v>
      </c>
      <c r="AM550" s="86"/>
      <c r="AN550" s="87"/>
      <c r="AO550" s="90"/>
      <c r="AP550" s="91" t="s">
        <v>78</v>
      </c>
      <c r="AQ550" s="86"/>
      <c r="AR550" s="87"/>
      <c r="AS550" s="90"/>
      <c r="AT550" s="91" t="s">
        <v>78</v>
      </c>
      <c r="AU550" s="86"/>
      <c r="AV550" s="87"/>
      <c r="AW550" s="90"/>
      <c r="AX550" s="197"/>
      <c r="AY550" s="38"/>
      <c r="AZ550" s="92">
        <f t="shared" si="338"/>
        <v>0.77287193265269538</v>
      </c>
      <c r="BA550" s="29"/>
      <c r="BB550" s="99">
        <f t="shared" si="339"/>
        <v>18004.127210084036</v>
      </c>
      <c r="BC550" s="93">
        <f t="shared" si="330"/>
        <v>38699.167999999998</v>
      </c>
      <c r="BD550" s="93">
        <f t="shared" si="331"/>
        <v>19571.385999999999</v>
      </c>
      <c r="BE550" s="93">
        <f t="shared" si="332"/>
        <v>29579.9372</v>
      </c>
      <c r="BF550" s="93"/>
      <c r="BG550" s="93"/>
      <c r="BH550" s="93"/>
      <c r="BI550" s="93"/>
      <c r="BJ550" s="93"/>
      <c r="BK550" s="94">
        <f t="shared" si="309"/>
        <v>4</v>
      </c>
      <c r="BM550" s="95">
        <f t="shared" si="310"/>
        <v>26463.654602521008</v>
      </c>
      <c r="BN550" s="96">
        <f t="shared" si="311"/>
        <v>38699.167999999998</v>
      </c>
      <c r="BO550" s="248">
        <f t="shared" si="333"/>
        <v>22385.15013669468</v>
      </c>
      <c r="BP550" s="183">
        <f t="shared" si="312"/>
        <v>25201.310937478698</v>
      </c>
      <c r="BQ550" s="184">
        <f t="shared" si="313"/>
        <v>9634.7630228585367</v>
      </c>
      <c r="BR550" s="232">
        <f t="shared" si="314"/>
        <v>0.36407530129798099</v>
      </c>
      <c r="BS550" s="184"/>
      <c r="BT550" s="97"/>
      <c r="BU550" s="171">
        <f t="shared" si="326"/>
        <v>22385.15013669468</v>
      </c>
      <c r="BV550" s="175">
        <f t="shared" si="315"/>
        <v>4253</v>
      </c>
      <c r="BW550" s="176">
        <f t="shared" si="316"/>
        <v>26638.15013669468</v>
      </c>
    </row>
    <row r="551" spans="1:75" s="35" customFormat="1" ht="84.95" hidden="1" customHeight="1" x14ac:dyDescent="0.3">
      <c r="A551" s="244">
        <v>13</v>
      </c>
      <c r="B551" s="73" t="s">
        <v>104</v>
      </c>
      <c r="C551" s="215" t="s">
        <v>18</v>
      </c>
      <c r="D551" s="207">
        <v>26485.714285714286</v>
      </c>
      <c r="E551" s="74">
        <f t="shared" si="334"/>
        <v>1488.497142857143</v>
      </c>
      <c r="F551" s="75">
        <f t="shared" si="335"/>
        <v>27974.211428571431</v>
      </c>
      <c r="G551" s="74">
        <f t="shared" si="336"/>
        <v>5315.1001714285721</v>
      </c>
      <c r="H551" s="76">
        <f t="shared" si="337"/>
        <v>33289.311600000001</v>
      </c>
      <c r="I551" s="77" t="s">
        <v>105</v>
      </c>
      <c r="J551" s="78">
        <v>820</v>
      </c>
      <c r="K551" s="79" t="s">
        <v>76</v>
      </c>
      <c r="L551" s="80">
        <v>47200</v>
      </c>
      <c r="M551" s="81">
        <f t="shared" si="317"/>
        <v>2652.64</v>
      </c>
      <c r="N551" s="82">
        <f t="shared" si="327"/>
        <v>49852.639999999999</v>
      </c>
      <c r="O551" s="83">
        <f t="shared" si="318"/>
        <v>9472.0015999999996</v>
      </c>
      <c r="P551" s="83">
        <f t="shared" si="319"/>
        <v>59324.641600000003</v>
      </c>
      <c r="Q551" s="84" t="s">
        <v>77</v>
      </c>
      <c r="R551" s="80">
        <v>24396</v>
      </c>
      <c r="S551" s="81">
        <f t="shared" si="320"/>
        <v>1371.0552</v>
      </c>
      <c r="T551" s="82">
        <f t="shared" si="328"/>
        <v>25767.055199999999</v>
      </c>
      <c r="U551" s="83">
        <f t="shared" si="321"/>
        <v>4895.7404879999995</v>
      </c>
      <c r="V551" s="83">
        <f t="shared" si="322"/>
        <v>30662.795687999998</v>
      </c>
      <c r="W551" s="84" t="s">
        <v>77</v>
      </c>
      <c r="X551" s="80">
        <v>46696</v>
      </c>
      <c r="Y551" s="81">
        <f t="shared" si="323"/>
        <v>2624.3152</v>
      </c>
      <c r="Z551" s="82">
        <f t="shared" si="329"/>
        <v>49320.315199999997</v>
      </c>
      <c r="AA551" s="83">
        <f t="shared" si="324"/>
        <v>9370.859887999999</v>
      </c>
      <c r="AB551" s="83">
        <f t="shared" si="325"/>
        <v>58691.175087999996</v>
      </c>
      <c r="AC551" s="84" t="s">
        <v>77</v>
      </c>
      <c r="AD551" s="85">
        <f t="shared" si="308"/>
        <v>41646.670133333333</v>
      </c>
      <c r="AE551" s="86"/>
      <c r="AF551" s="87"/>
      <c r="AG551" s="88"/>
      <c r="AH551" s="89" t="s">
        <v>78</v>
      </c>
      <c r="AI551" s="86"/>
      <c r="AJ551" s="87"/>
      <c r="AK551" s="88"/>
      <c r="AL551" s="89" t="s">
        <v>78</v>
      </c>
      <c r="AM551" s="86"/>
      <c r="AN551" s="87"/>
      <c r="AO551" s="90"/>
      <c r="AP551" s="91" t="s">
        <v>78</v>
      </c>
      <c r="AQ551" s="86"/>
      <c r="AR551" s="87"/>
      <c r="AS551" s="90"/>
      <c r="AT551" s="91" t="s">
        <v>78</v>
      </c>
      <c r="AU551" s="86"/>
      <c r="AV551" s="87"/>
      <c r="AW551" s="90"/>
      <c r="AX551" s="197"/>
      <c r="AY551" s="38"/>
      <c r="AZ551" s="92">
        <f t="shared" si="338"/>
        <v>0.48875224739302392</v>
      </c>
      <c r="BA551" s="29"/>
      <c r="BB551" s="99">
        <f t="shared" si="339"/>
        <v>30491.890457142861</v>
      </c>
      <c r="BC551" s="93">
        <f t="shared" si="330"/>
        <v>49852.639999999999</v>
      </c>
      <c r="BD551" s="93">
        <f t="shared" si="331"/>
        <v>25767.055199999999</v>
      </c>
      <c r="BE551" s="93">
        <f t="shared" si="332"/>
        <v>49320.315199999997</v>
      </c>
      <c r="BF551" s="93"/>
      <c r="BG551" s="93"/>
      <c r="BH551" s="93"/>
      <c r="BI551" s="93"/>
      <c r="BJ551" s="93"/>
      <c r="BK551" s="94">
        <f t="shared" si="309"/>
        <v>4</v>
      </c>
      <c r="BM551" s="95">
        <f t="shared" si="310"/>
        <v>38857.975214285718</v>
      </c>
      <c r="BN551" s="96">
        <f t="shared" si="311"/>
        <v>49852.639999999999</v>
      </c>
      <c r="BO551" s="248">
        <f t="shared" si="333"/>
        <v>35193.08695238096</v>
      </c>
      <c r="BP551" s="183">
        <f t="shared" si="312"/>
        <v>37281.277524894307</v>
      </c>
      <c r="BQ551" s="184">
        <f t="shared" si="313"/>
        <v>12539.361662527925</v>
      </c>
      <c r="BR551" s="232">
        <f t="shared" si="314"/>
        <v>0.32269724794919225</v>
      </c>
      <c r="BS551" s="184"/>
      <c r="BT551" s="97"/>
      <c r="BU551" s="171">
        <f t="shared" si="326"/>
        <v>35193.08695238096</v>
      </c>
      <c r="BV551" s="175">
        <f t="shared" si="315"/>
        <v>6687</v>
      </c>
      <c r="BW551" s="176">
        <f t="shared" si="316"/>
        <v>41880.08695238096</v>
      </c>
    </row>
    <row r="552" spans="1:75" s="35" customFormat="1" ht="84.95" hidden="1" customHeight="1" x14ac:dyDescent="0.3">
      <c r="A552" s="244">
        <v>14</v>
      </c>
      <c r="B552" s="73" t="s">
        <v>106</v>
      </c>
      <c r="C552" s="215" t="s">
        <v>18</v>
      </c>
      <c r="D552" s="206"/>
      <c r="E552" s="74"/>
      <c r="F552" s="75"/>
      <c r="G552" s="74"/>
      <c r="H552" s="76"/>
      <c r="I552" s="77" t="s">
        <v>107</v>
      </c>
      <c r="J552" s="78">
        <v>63</v>
      </c>
      <c r="K552" s="79" t="s">
        <v>76</v>
      </c>
      <c r="L552" s="80">
        <v>372800</v>
      </c>
      <c r="M552" s="81">
        <f t="shared" si="317"/>
        <v>20951.36</v>
      </c>
      <c r="N552" s="82">
        <f t="shared" si="327"/>
        <v>393751.36</v>
      </c>
      <c r="O552" s="83">
        <f t="shared" si="318"/>
        <v>74812.758399999992</v>
      </c>
      <c r="P552" s="83">
        <f t="shared" si="319"/>
        <v>468564.11839999998</v>
      </c>
      <c r="Q552" s="84" t="s">
        <v>77</v>
      </c>
      <c r="R552" s="80">
        <v>256790</v>
      </c>
      <c r="S552" s="81">
        <f t="shared" si="320"/>
        <v>14431.598</v>
      </c>
      <c r="T552" s="82">
        <f t="shared" si="328"/>
        <v>271221.598</v>
      </c>
      <c r="U552" s="83">
        <f t="shared" si="321"/>
        <v>51532.103620000002</v>
      </c>
      <c r="V552" s="83">
        <f t="shared" si="322"/>
        <v>322753.70162000001</v>
      </c>
      <c r="W552" s="84" t="s">
        <v>77</v>
      </c>
      <c r="X552" s="80">
        <v>390000</v>
      </c>
      <c r="Y552" s="81">
        <f t="shared" si="323"/>
        <v>21918</v>
      </c>
      <c r="Z552" s="82">
        <f t="shared" si="329"/>
        <v>411918</v>
      </c>
      <c r="AA552" s="83">
        <f t="shared" si="324"/>
        <v>78264.42</v>
      </c>
      <c r="AB552" s="83">
        <f t="shared" si="325"/>
        <v>490182.42</v>
      </c>
      <c r="AC552" s="84" t="s">
        <v>77</v>
      </c>
      <c r="AD552" s="85">
        <f t="shared" si="308"/>
        <v>358963.65266666672</v>
      </c>
      <c r="AE552" s="86"/>
      <c r="AF552" s="87"/>
      <c r="AG552" s="88"/>
      <c r="AH552" s="89" t="s">
        <v>78</v>
      </c>
      <c r="AI552" s="86"/>
      <c r="AJ552" s="87"/>
      <c r="AK552" s="88"/>
      <c r="AL552" s="89" t="s">
        <v>78</v>
      </c>
      <c r="AM552" s="86"/>
      <c r="AN552" s="87"/>
      <c r="AO552" s="90"/>
      <c r="AP552" s="91" t="s">
        <v>78</v>
      </c>
      <c r="AQ552" s="86"/>
      <c r="AR552" s="87"/>
      <c r="AS552" s="90"/>
      <c r="AT552" s="91" t="s">
        <v>78</v>
      </c>
      <c r="AU552" s="86"/>
      <c r="AV552" s="87"/>
      <c r="AW552" s="90"/>
      <c r="AX552" s="197"/>
      <c r="AY552" s="38"/>
      <c r="AZ552" s="92"/>
      <c r="BA552" s="29"/>
      <c r="BB552" s="99"/>
      <c r="BC552" s="93">
        <f t="shared" si="330"/>
        <v>393751.36</v>
      </c>
      <c r="BD552" s="93">
        <f t="shared" si="331"/>
        <v>271221.598</v>
      </c>
      <c r="BE552" s="93">
        <f t="shared" si="332"/>
        <v>411918</v>
      </c>
      <c r="BF552" s="93"/>
      <c r="BG552" s="93"/>
      <c r="BH552" s="93"/>
      <c r="BI552" s="93"/>
      <c r="BJ552" s="93"/>
      <c r="BK552" s="94">
        <f t="shared" si="309"/>
        <v>3</v>
      </c>
      <c r="BM552" s="95">
        <f t="shared" si="310"/>
        <v>358963.65266666672</v>
      </c>
      <c r="BN552" s="96">
        <f t="shared" si="311"/>
        <v>411918</v>
      </c>
      <c r="BO552" s="248">
        <f t="shared" si="333"/>
        <v>332486.47900000005</v>
      </c>
      <c r="BP552" s="183">
        <f t="shared" si="312"/>
        <v>353008.93869150354</v>
      </c>
      <c r="BQ552" s="184">
        <f t="shared" si="313"/>
        <v>76527.823829432149</v>
      </c>
      <c r="BR552" s="232">
        <f t="shared" si="314"/>
        <v>0.21319101045725042</v>
      </c>
      <c r="BS552" s="184"/>
      <c r="BT552" s="97"/>
      <c r="BU552" s="171">
        <f t="shared" si="326"/>
        <v>332486.47900000005</v>
      </c>
      <c r="BV552" s="175">
        <f t="shared" si="315"/>
        <v>63172</v>
      </c>
      <c r="BW552" s="176">
        <f t="shared" si="316"/>
        <v>395658.47900000005</v>
      </c>
    </row>
    <row r="553" spans="1:75" s="35" customFormat="1" ht="84.95" hidden="1" customHeight="1" x14ac:dyDescent="0.3">
      <c r="A553" s="244">
        <v>26</v>
      </c>
      <c r="B553" s="73" t="s">
        <v>137</v>
      </c>
      <c r="C553" s="215" t="s">
        <v>18</v>
      </c>
      <c r="D553" s="207">
        <v>7635.2657142857151</v>
      </c>
      <c r="E553" s="74">
        <f>+D553*0.0562</f>
        <v>429.10193314285721</v>
      </c>
      <c r="F553" s="75">
        <f>+E553+D553</f>
        <v>8064.3676474285721</v>
      </c>
      <c r="G553" s="74">
        <f>+F553*0.19</f>
        <v>1532.2298530114288</v>
      </c>
      <c r="H553" s="76">
        <f>+G553+F553</f>
        <v>9596.5975004400007</v>
      </c>
      <c r="I553" s="77" t="s">
        <v>138</v>
      </c>
      <c r="J553" s="78">
        <v>83</v>
      </c>
      <c r="K553" s="79" t="s">
        <v>76</v>
      </c>
      <c r="L553" s="80">
        <v>37600</v>
      </c>
      <c r="M553" s="81">
        <f t="shared" si="317"/>
        <v>2113.12</v>
      </c>
      <c r="N553" s="82">
        <f t="shared" si="327"/>
        <v>39713.120000000003</v>
      </c>
      <c r="O553" s="83">
        <f t="shared" si="318"/>
        <v>7545.4928000000009</v>
      </c>
      <c r="P553" s="83">
        <f t="shared" si="319"/>
        <v>47258.612800000003</v>
      </c>
      <c r="Q553" s="84" t="s">
        <v>77</v>
      </c>
      <c r="R553" s="80">
        <v>5137</v>
      </c>
      <c r="S553" s="81">
        <f t="shared" si="320"/>
        <v>288.69940000000003</v>
      </c>
      <c r="T553" s="82">
        <f t="shared" si="328"/>
        <v>5425.6994000000004</v>
      </c>
      <c r="U553" s="83">
        <f t="shared" si="321"/>
        <v>1030.8828860000001</v>
      </c>
      <c r="V553" s="83">
        <f t="shared" si="322"/>
        <v>6456.5822860000007</v>
      </c>
      <c r="W553" s="84" t="s">
        <v>77</v>
      </c>
      <c r="X553" s="80">
        <v>34387</v>
      </c>
      <c r="Y553" s="81">
        <f t="shared" si="323"/>
        <v>1932.5494000000001</v>
      </c>
      <c r="Z553" s="82">
        <f t="shared" si="329"/>
        <v>36319.549400000004</v>
      </c>
      <c r="AA553" s="83">
        <f t="shared" si="324"/>
        <v>6900.7143860000006</v>
      </c>
      <c r="AB553" s="83">
        <f t="shared" si="325"/>
        <v>43220.263786000003</v>
      </c>
      <c r="AC553" s="84" t="s">
        <v>77</v>
      </c>
      <c r="AD553" s="85">
        <f t="shared" si="308"/>
        <v>27152.7896</v>
      </c>
      <c r="AE553" s="86"/>
      <c r="AF553" s="87"/>
      <c r="AG553" s="88"/>
      <c r="AH553" s="89" t="s">
        <v>78</v>
      </c>
      <c r="AI553" s="86"/>
      <c r="AJ553" s="87"/>
      <c r="AK553" s="88"/>
      <c r="AL553" s="89" t="s">
        <v>78</v>
      </c>
      <c r="AM553" s="86"/>
      <c r="AN553" s="87"/>
      <c r="AO553" s="90"/>
      <c r="AP553" s="91" t="s">
        <v>78</v>
      </c>
      <c r="AQ553" s="86"/>
      <c r="AR553" s="87"/>
      <c r="AS553" s="90"/>
      <c r="AT553" s="91" t="s">
        <v>78</v>
      </c>
      <c r="AU553" s="86"/>
      <c r="AV553" s="87"/>
      <c r="AW553" s="90"/>
      <c r="AX553" s="197"/>
      <c r="AY553" s="38"/>
      <c r="AZ553" s="92">
        <f>+(AD553/F553)-1</f>
        <v>2.3670079028028961</v>
      </c>
      <c r="BA553" s="29"/>
      <c r="BB553" s="99">
        <f>+F553*1.09</f>
        <v>8790.1607356971435</v>
      </c>
      <c r="BC553" s="93">
        <f t="shared" si="330"/>
        <v>39713.120000000003</v>
      </c>
      <c r="BD553" s="93">
        <f t="shared" si="331"/>
        <v>5425.6994000000004</v>
      </c>
      <c r="BE553" s="93">
        <f t="shared" si="332"/>
        <v>36319.549400000004</v>
      </c>
      <c r="BF553" s="93"/>
      <c r="BG553" s="93"/>
      <c r="BH553" s="93"/>
      <c r="BI553" s="93"/>
      <c r="BJ553" s="93"/>
      <c r="BK553" s="94">
        <f t="shared" si="309"/>
        <v>4</v>
      </c>
      <c r="BM553" s="95">
        <f t="shared" si="310"/>
        <v>22562.132383924287</v>
      </c>
      <c r="BN553" s="96">
        <f t="shared" si="311"/>
        <v>39713.120000000003</v>
      </c>
      <c r="BO553" s="248">
        <f t="shared" si="333"/>
        <v>16845.136511899047</v>
      </c>
      <c r="BP553" s="183">
        <f t="shared" si="312"/>
        <v>16195.029794646936</v>
      </c>
      <c r="BQ553" s="184">
        <f t="shared" si="313"/>
        <v>17951.299281232106</v>
      </c>
      <c r="BR553" s="232">
        <f t="shared" si="314"/>
        <v>0.79563841643011368</v>
      </c>
      <c r="BS553" s="184"/>
      <c r="BT553" s="97"/>
      <c r="BU553" s="171">
        <f t="shared" si="326"/>
        <v>16845.136511899047</v>
      </c>
      <c r="BV553" s="175">
        <f t="shared" si="315"/>
        <v>3201</v>
      </c>
      <c r="BW553" s="176">
        <f t="shared" si="316"/>
        <v>20046.136511899047</v>
      </c>
    </row>
    <row r="554" spans="1:75" s="35" customFormat="1" ht="84.95" hidden="1" customHeight="1" x14ac:dyDescent="0.3">
      <c r="A554" s="244">
        <v>27</v>
      </c>
      <c r="B554" s="73" t="s">
        <v>139</v>
      </c>
      <c r="C554" s="215" t="s">
        <v>18</v>
      </c>
      <c r="D554" s="206"/>
      <c r="E554" s="74"/>
      <c r="F554" s="75"/>
      <c r="G554" s="74"/>
      <c r="H554" s="76"/>
      <c r="I554" s="77" t="s">
        <v>140</v>
      </c>
      <c r="J554" s="78">
        <v>86</v>
      </c>
      <c r="K554" s="79" t="s">
        <v>76</v>
      </c>
      <c r="L554" s="80">
        <v>12000</v>
      </c>
      <c r="M554" s="81">
        <f t="shared" si="317"/>
        <v>674.4</v>
      </c>
      <c r="N554" s="82">
        <f t="shared" si="327"/>
        <v>12674.4</v>
      </c>
      <c r="O554" s="83">
        <f t="shared" si="318"/>
        <v>2408.136</v>
      </c>
      <c r="P554" s="83">
        <f t="shared" si="319"/>
        <v>15082.536</v>
      </c>
      <c r="Q554" s="84" t="s">
        <v>77</v>
      </c>
      <c r="R554" s="80">
        <v>5137</v>
      </c>
      <c r="S554" s="81">
        <f t="shared" si="320"/>
        <v>288.69940000000003</v>
      </c>
      <c r="T554" s="82">
        <f t="shared" si="328"/>
        <v>5425.6994000000004</v>
      </c>
      <c r="U554" s="83">
        <f t="shared" si="321"/>
        <v>1030.8828860000001</v>
      </c>
      <c r="V554" s="83">
        <f t="shared" si="322"/>
        <v>6456.5822860000007</v>
      </c>
      <c r="W554" s="84" t="s">
        <v>77</v>
      </c>
      <c r="X554" s="80">
        <v>16200</v>
      </c>
      <c r="Y554" s="81">
        <f t="shared" si="323"/>
        <v>910.44</v>
      </c>
      <c r="Z554" s="82">
        <f t="shared" si="329"/>
        <v>17110.439999999999</v>
      </c>
      <c r="AA554" s="83">
        <f t="shared" si="324"/>
        <v>3250.9835999999996</v>
      </c>
      <c r="AB554" s="83">
        <f t="shared" si="325"/>
        <v>20361.423599999998</v>
      </c>
      <c r="AC554" s="84" t="s">
        <v>77</v>
      </c>
      <c r="AD554" s="85">
        <f t="shared" si="308"/>
        <v>11736.846466666664</v>
      </c>
      <c r="AE554" s="86"/>
      <c r="AF554" s="87"/>
      <c r="AG554" s="88"/>
      <c r="AH554" s="89" t="s">
        <v>78</v>
      </c>
      <c r="AI554" s="86"/>
      <c r="AJ554" s="87"/>
      <c r="AK554" s="88"/>
      <c r="AL554" s="89" t="s">
        <v>78</v>
      </c>
      <c r="AM554" s="86"/>
      <c r="AN554" s="87"/>
      <c r="AO554" s="90"/>
      <c r="AP554" s="91" t="s">
        <v>78</v>
      </c>
      <c r="AQ554" s="86"/>
      <c r="AR554" s="87"/>
      <c r="AS554" s="90"/>
      <c r="AT554" s="91" t="s">
        <v>78</v>
      </c>
      <c r="AU554" s="86"/>
      <c r="AV554" s="87"/>
      <c r="AW554" s="90"/>
      <c r="AX554" s="197"/>
      <c r="AY554" s="38"/>
      <c r="AZ554" s="92"/>
      <c r="BA554" s="29"/>
      <c r="BB554" s="99"/>
      <c r="BC554" s="93">
        <f t="shared" si="330"/>
        <v>12674.4</v>
      </c>
      <c r="BD554" s="93">
        <f t="shared" si="331"/>
        <v>5425.6994000000004</v>
      </c>
      <c r="BE554" s="93">
        <f t="shared" si="332"/>
        <v>17110.439999999999</v>
      </c>
      <c r="BF554" s="93"/>
      <c r="BG554" s="93"/>
      <c r="BH554" s="93"/>
      <c r="BI554" s="93"/>
      <c r="BJ554" s="93"/>
      <c r="BK554" s="94">
        <f t="shared" si="309"/>
        <v>3</v>
      </c>
      <c r="BM554" s="95">
        <f t="shared" si="310"/>
        <v>11736.846466666664</v>
      </c>
      <c r="BN554" s="96">
        <f t="shared" si="311"/>
        <v>17110.439999999999</v>
      </c>
      <c r="BO554" s="248">
        <f t="shared" si="333"/>
        <v>9050.0496999999978</v>
      </c>
      <c r="BP554" s="183">
        <f t="shared" si="312"/>
        <v>10557.184349213509</v>
      </c>
      <c r="BQ554" s="184">
        <f t="shared" si="313"/>
        <v>5898.5206359918311</v>
      </c>
      <c r="BR554" s="232">
        <f t="shared" si="314"/>
        <v>0.50256435173996505</v>
      </c>
      <c r="BS554" s="184"/>
      <c r="BT554" s="97"/>
      <c r="BU554" s="171">
        <f t="shared" si="326"/>
        <v>9050.0496999999978</v>
      </c>
      <c r="BV554" s="175">
        <f t="shared" si="315"/>
        <v>1720</v>
      </c>
      <c r="BW554" s="176">
        <f t="shared" si="316"/>
        <v>10770.049699999998</v>
      </c>
    </row>
    <row r="555" spans="1:75" s="35" customFormat="1" ht="84.95" hidden="1" customHeight="1" x14ac:dyDescent="0.3">
      <c r="A555" s="244">
        <v>30</v>
      </c>
      <c r="B555" s="73" t="s">
        <v>143</v>
      </c>
      <c r="C555" s="215" t="s">
        <v>18</v>
      </c>
      <c r="D555" s="206"/>
      <c r="E555" s="74"/>
      <c r="F555" s="75"/>
      <c r="G555" s="74"/>
      <c r="H555" s="76"/>
      <c r="I555" s="77" t="s">
        <v>144</v>
      </c>
      <c r="J555" s="78">
        <v>97</v>
      </c>
      <c r="K555" s="79" t="s">
        <v>76</v>
      </c>
      <c r="L555" s="80">
        <v>123040</v>
      </c>
      <c r="M555" s="81">
        <f t="shared" si="317"/>
        <v>6914.848</v>
      </c>
      <c r="N555" s="82">
        <f t="shared" si="327"/>
        <v>129954.848</v>
      </c>
      <c r="O555" s="83">
        <f t="shared" si="318"/>
        <v>24691.421119999999</v>
      </c>
      <c r="P555" s="83">
        <f t="shared" si="319"/>
        <v>154646.26912000001</v>
      </c>
      <c r="Q555" s="84" t="s">
        <v>77</v>
      </c>
      <c r="R555" s="80">
        <v>89877</v>
      </c>
      <c r="S555" s="81">
        <f t="shared" si="320"/>
        <v>5051.0874000000003</v>
      </c>
      <c r="T555" s="82">
        <f t="shared" si="328"/>
        <v>94928.087400000004</v>
      </c>
      <c r="U555" s="83">
        <f t="shared" si="321"/>
        <v>18036.336606000001</v>
      </c>
      <c r="V555" s="83">
        <f t="shared" si="322"/>
        <v>112964.424006</v>
      </c>
      <c r="W555" s="84" t="s">
        <v>77</v>
      </c>
      <c r="X555" s="80">
        <v>124074</v>
      </c>
      <c r="Y555" s="81">
        <f t="shared" si="323"/>
        <v>6972.9588000000003</v>
      </c>
      <c r="Z555" s="82">
        <f t="shared" si="329"/>
        <v>131046.95879999999</v>
      </c>
      <c r="AA555" s="83">
        <f t="shared" si="324"/>
        <v>24898.922171999999</v>
      </c>
      <c r="AB555" s="83">
        <f t="shared" si="325"/>
        <v>155945.88097199998</v>
      </c>
      <c r="AC555" s="84" t="s">
        <v>77</v>
      </c>
      <c r="AD555" s="85">
        <f t="shared" si="308"/>
        <v>118643.29806666666</v>
      </c>
      <c r="AE555" s="86"/>
      <c r="AF555" s="87"/>
      <c r="AG555" s="88"/>
      <c r="AH555" s="89" t="s">
        <v>78</v>
      </c>
      <c r="AI555" s="86"/>
      <c r="AJ555" s="87"/>
      <c r="AK555" s="88"/>
      <c r="AL555" s="89" t="s">
        <v>78</v>
      </c>
      <c r="AM555" s="86"/>
      <c r="AN555" s="87"/>
      <c r="AO555" s="90"/>
      <c r="AP555" s="91" t="s">
        <v>78</v>
      </c>
      <c r="AQ555" s="86"/>
      <c r="AR555" s="87"/>
      <c r="AS555" s="90"/>
      <c r="AT555" s="91" t="s">
        <v>78</v>
      </c>
      <c r="AU555" s="86"/>
      <c r="AV555" s="87"/>
      <c r="AW555" s="90"/>
      <c r="AX555" s="197"/>
      <c r="AY555" s="38"/>
      <c r="AZ555" s="92"/>
      <c r="BA555" s="29"/>
      <c r="BB555" s="99"/>
      <c r="BC555" s="93">
        <f t="shared" si="330"/>
        <v>129954.848</v>
      </c>
      <c r="BD555" s="93">
        <f t="shared" si="331"/>
        <v>94928.087400000004</v>
      </c>
      <c r="BE555" s="93">
        <f t="shared" si="332"/>
        <v>131046.95879999999</v>
      </c>
      <c r="BF555" s="93"/>
      <c r="BG555" s="93"/>
      <c r="BH555" s="93"/>
      <c r="BI555" s="93"/>
      <c r="BJ555" s="93"/>
      <c r="BK555" s="94">
        <f t="shared" si="309"/>
        <v>3</v>
      </c>
      <c r="BM555" s="95">
        <f t="shared" si="310"/>
        <v>118643.29806666666</v>
      </c>
      <c r="BN555" s="96">
        <f t="shared" si="311"/>
        <v>131046.95879999999</v>
      </c>
      <c r="BO555" s="248">
        <f t="shared" si="333"/>
        <v>112441.46769999999</v>
      </c>
      <c r="BP555" s="183">
        <f t="shared" si="312"/>
        <v>117364.8517176125</v>
      </c>
      <c r="BQ555" s="184">
        <f t="shared" si="313"/>
        <v>20545.23276147437</v>
      </c>
      <c r="BR555" s="232">
        <f t="shared" si="314"/>
        <v>0.1731680853134227</v>
      </c>
      <c r="BS555" s="184"/>
      <c r="BT555" s="97"/>
      <c r="BU555" s="171">
        <f t="shared" si="326"/>
        <v>112441.46769999999</v>
      </c>
      <c r="BV555" s="175">
        <f t="shared" si="315"/>
        <v>21364</v>
      </c>
      <c r="BW555" s="176">
        <f t="shared" si="316"/>
        <v>133805.46769999998</v>
      </c>
    </row>
    <row r="556" spans="1:75" s="35" customFormat="1" ht="84.95" hidden="1" customHeight="1" x14ac:dyDescent="0.3">
      <c r="A556" s="244">
        <v>31</v>
      </c>
      <c r="B556" s="73" t="s">
        <v>145</v>
      </c>
      <c r="C556" s="215" t="s">
        <v>18</v>
      </c>
      <c r="D556" s="207">
        <v>3252.9411764705883</v>
      </c>
      <c r="E556" s="74">
        <f>+D556*0.0562</f>
        <v>182.81529411764706</v>
      </c>
      <c r="F556" s="75">
        <f>+E556+D556</f>
        <v>3435.7564705882355</v>
      </c>
      <c r="G556" s="74">
        <f>+F556*0.19</f>
        <v>652.79372941176473</v>
      </c>
      <c r="H556" s="76">
        <f>+G556+F556</f>
        <v>4088.5502000000001</v>
      </c>
      <c r="I556" s="77" t="s">
        <v>146</v>
      </c>
      <c r="J556" s="78">
        <v>98</v>
      </c>
      <c r="K556" s="79" t="s">
        <v>76</v>
      </c>
      <c r="L556" s="80">
        <v>12000</v>
      </c>
      <c r="M556" s="81">
        <f t="shared" si="317"/>
        <v>674.4</v>
      </c>
      <c r="N556" s="82">
        <f t="shared" si="327"/>
        <v>12674.4</v>
      </c>
      <c r="O556" s="83">
        <f t="shared" si="318"/>
        <v>2408.136</v>
      </c>
      <c r="P556" s="83">
        <f t="shared" si="319"/>
        <v>15082.536</v>
      </c>
      <c r="Q556" s="84" t="s">
        <v>77</v>
      </c>
      <c r="R556" s="80">
        <v>6422</v>
      </c>
      <c r="S556" s="81">
        <f t="shared" si="320"/>
        <v>360.91640000000001</v>
      </c>
      <c r="T556" s="82">
        <f t="shared" si="328"/>
        <v>6782.9164000000001</v>
      </c>
      <c r="U556" s="83">
        <f t="shared" si="321"/>
        <v>1288.7541160000001</v>
      </c>
      <c r="V556" s="83">
        <f t="shared" si="322"/>
        <v>8071.6705160000001</v>
      </c>
      <c r="W556" s="84" t="s">
        <v>77</v>
      </c>
      <c r="X556" s="80">
        <v>8064</v>
      </c>
      <c r="Y556" s="81">
        <f t="shared" si="323"/>
        <v>453.1968</v>
      </c>
      <c r="Z556" s="82">
        <f t="shared" si="329"/>
        <v>8517.1967999999997</v>
      </c>
      <c r="AA556" s="83">
        <f t="shared" si="324"/>
        <v>1618.267392</v>
      </c>
      <c r="AB556" s="83">
        <f t="shared" si="325"/>
        <v>10135.464191999999</v>
      </c>
      <c r="AC556" s="84" t="s">
        <v>77</v>
      </c>
      <c r="AD556" s="85">
        <f t="shared" si="308"/>
        <v>9324.8377333333337</v>
      </c>
      <c r="AE556" s="86"/>
      <c r="AF556" s="87"/>
      <c r="AG556" s="88"/>
      <c r="AH556" s="89" t="s">
        <v>78</v>
      </c>
      <c r="AI556" s="86"/>
      <c r="AJ556" s="87"/>
      <c r="AK556" s="88"/>
      <c r="AL556" s="89" t="s">
        <v>78</v>
      </c>
      <c r="AM556" s="86"/>
      <c r="AN556" s="87"/>
      <c r="AO556" s="90"/>
      <c r="AP556" s="91" t="s">
        <v>78</v>
      </c>
      <c r="AQ556" s="86"/>
      <c r="AR556" s="87"/>
      <c r="AS556" s="90"/>
      <c r="AT556" s="91" t="s">
        <v>78</v>
      </c>
      <c r="AU556" s="86"/>
      <c r="AV556" s="87"/>
      <c r="AW556" s="90"/>
      <c r="AX556" s="197"/>
      <c r="AY556" s="38"/>
      <c r="AZ556" s="92">
        <f>+(AD556/F556)-1</f>
        <v>1.7140566606389389</v>
      </c>
      <c r="BA556" s="29"/>
      <c r="BB556" s="99">
        <f>+F556*1.09</f>
        <v>3744.9745529411771</v>
      </c>
      <c r="BC556" s="93">
        <f t="shared" si="330"/>
        <v>12674.4</v>
      </c>
      <c r="BD556" s="93">
        <f t="shared" si="331"/>
        <v>6782.9164000000001</v>
      </c>
      <c r="BE556" s="93">
        <f t="shared" si="332"/>
        <v>8517.1967999999997</v>
      </c>
      <c r="BF556" s="93"/>
      <c r="BG556" s="93"/>
      <c r="BH556" s="93"/>
      <c r="BI556" s="93"/>
      <c r="BJ556" s="93"/>
      <c r="BK556" s="94">
        <f t="shared" si="309"/>
        <v>4</v>
      </c>
      <c r="BM556" s="95">
        <f t="shared" si="310"/>
        <v>7929.8719382352938</v>
      </c>
      <c r="BN556" s="96">
        <f t="shared" si="311"/>
        <v>12674.4</v>
      </c>
      <c r="BO556" s="248">
        <f t="shared" si="333"/>
        <v>6348.3625843137243</v>
      </c>
      <c r="BP556" s="183">
        <f t="shared" si="312"/>
        <v>7236.3965301476965</v>
      </c>
      <c r="BQ556" s="184">
        <f t="shared" si="313"/>
        <v>3727.5716024533472</v>
      </c>
      <c r="BR556" s="232">
        <f t="shared" si="314"/>
        <v>0.4700670617995979</v>
      </c>
      <c r="BS556" s="184"/>
      <c r="BT556" s="97"/>
      <c r="BU556" s="171">
        <f t="shared" si="326"/>
        <v>6348.3625843137243</v>
      </c>
      <c r="BV556" s="175">
        <f t="shared" si="315"/>
        <v>1206</v>
      </c>
      <c r="BW556" s="176">
        <f t="shared" si="316"/>
        <v>7554.3625843137243</v>
      </c>
    </row>
    <row r="557" spans="1:75" s="35" customFormat="1" ht="84.95" hidden="1" customHeight="1" x14ac:dyDescent="0.3">
      <c r="A557" s="244">
        <v>35</v>
      </c>
      <c r="B557" s="73" t="s">
        <v>150</v>
      </c>
      <c r="C557" s="215" t="s">
        <v>18</v>
      </c>
      <c r="D557" s="207">
        <v>54047.899159663866</v>
      </c>
      <c r="E557" s="74">
        <f>+D557*0.0562</f>
        <v>3037.4919327731091</v>
      </c>
      <c r="F557" s="75">
        <f>+E557+D557</f>
        <v>57085.391092436977</v>
      </c>
      <c r="G557" s="74">
        <f>+F557*0.19</f>
        <v>10846.224307563027</v>
      </c>
      <c r="H557" s="76">
        <f>+G557+F557</f>
        <v>67931.61540000001</v>
      </c>
      <c r="I557" s="77" t="s">
        <v>151</v>
      </c>
      <c r="J557" s="78">
        <v>917</v>
      </c>
      <c r="K557" s="79" t="s">
        <v>76</v>
      </c>
      <c r="L557" s="80">
        <v>62400</v>
      </c>
      <c r="M557" s="81">
        <f t="shared" si="317"/>
        <v>3506.88</v>
      </c>
      <c r="N557" s="82">
        <f t="shared" si="327"/>
        <v>65906.880000000005</v>
      </c>
      <c r="O557" s="83">
        <f t="shared" si="318"/>
        <v>12522.307200000001</v>
      </c>
      <c r="P557" s="83">
        <f t="shared" si="319"/>
        <v>78429.1872</v>
      </c>
      <c r="Q557" s="84" t="s">
        <v>77</v>
      </c>
      <c r="R557" s="80">
        <v>61631</v>
      </c>
      <c r="S557" s="81">
        <f t="shared" si="320"/>
        <v>3463.6622000000002</v>
      </c>
      <c r="T557" s="82">
        <f t="shared" si="328"/>
        <v>65094.662199999999</v>
      </c>
      <c r="U557" s="83">
        <f t="shared" si="321"/>
        <v>12367.985817999999</v>
      </c>
      <c r="V557" s="83">
        <f t="shared" si="322"/>
        <v>77462.648017999993</v>
      </c>
      <c r="W557" s="84" t="s">
        <v>77</v>
      </c>
      <c r="X557" s="80">
        <v>57383</v>
      </c>
      <c r="Y557" s="81">
        <f t="shared" si="323"/>
        <v>3224.9245999999998</v>
      </c>
      <c r="Z557" s="82">
        <f t="shared" si="329"/>
        <v>60607.924599999998</v>
      </c>
      <c r="AA557" s="83">
        <f t="shared" si="324"/>
        <v>11515.505674</v>
      </c>
      <c r="AB557" s="83">
        <f t="shared" si="325"/>
        <v>72123.430273999998</v>
      </c>
      <c r="AC557" s="84" t="s">
        <v>77</v>
      </c>
      <c r="AD557" s="85">
        <f t="shared" si="308"/>
        <v>63869.822266666662</v>
      </c>
      <c r="AE557" s="86"/>
      <c r="AF557" s="87"/>
      <c r="AG557" s="88"/>
      <c r="AH557" s="89" t="s">
        <v>78</v>
      </c>
      <c r="AI557" s="86"/>
      <c r="AJ557" s="87"/>
      <c r="AK557" s="88"/>
      <c r="AL557" s="89" t="s">
        <v>78</v>
      </c>
      <c r="AM557" s="86"/>
      <c r="AN557" s="87"/>
      <c r="AO557" s="90"/>
      <c r="AP557" s="91" t="s">
        <v>78</v>
      </c>
      <c r="AQ557" s="86"/>
      <c r="AR557" s="87"/>
      <c r="AS557" s="90"/>
      <c r="AT557" s="91" t="s">
        <v>78</v>
      </c>
      <c r="AU557" s="86"/>
      <c r="AV557" s="87"/>
      <c r="AW557" s="90"/>
      <c r="AX557" s="197"/>
      <c r="AY557" s="38"/>
      <c r="AZ557" s="92">
        <f>+(AD557/F557)-1</f>
        <v>0.11884706479883489</v>
      </c>
      <c r="BA557" s="29"/>
      <c r="BB557" s="99">
        <f>+F557*1.09</f>
        <v>62223.076290756311</v>
      </c>
      <c r="BC557" s="93">
        <f t="shared" si="330"/>
        <v>65906.880000000005</v>
      </c>
      <c r="BD557" s="93">
        <f t="shared" si="331"/>
        <v>65094.662199999999</v>
      </c>
      <c r="BE557" s="93">
        <f t="shared" si="332"/>
        <v>60607.924599999998</v>
      </c>
      <c r="BF557" s="93"/>
      <c r="BG557" s="93"/>
      <c r="BH557" s="93"/>
      <c r="BI557" s="93"/>
      <c r="BJ557" s="93"/>
      <c r="BK557" s="94">
        <f t="shared" si="309"/>
        <v>4</v>
      </c>
      <c r="BM557" s="95">
        <f t="shared" si="310"/>
        <v>63458.135772689078</v>
      </c>
      <c r="BN557" s="96">
        <f t="shared" si="311"/>
        <v>65906.880000000005</v>
      </c>
      <c r="BO557" s="248">
        <f t="shared" si="333"/>
        <v>62641.88769691877</v>
      </c>
      <c r="BP557" s="183">
        <f t="shared" si="312"/>
        <v>63421.901013268631</v>
      </c>
      <c r="BQ557" s="184">
        <f t="shared" si="313"/>
        <v>2471.4127330273623</v>
      </c>
      <c r="BR557" s="232">
        <f t="shared" si="314"/>
        <v>3.8945561556994267E-2</v>
      </c>
      <c r="BS557" s="184"/>
      <c r="BT557" s="97"/>
      <c r="BU557" s="171">
        <f t="shared" si="326"/>
        <v>62641.88769691877</v>
      </c>
      <c r="BV557" s="175">
        <f t="shared" si="315"/>
        <v>11902</v>
      </c>
      <c r="BW557" s="176">
        <f t="shared" si="316"/>
        <v>74543.88769691877</v>
      </c>
    </row>
    <row r="558" spans="1:75" s="35" customFormat="1" ht="84.95" hidden="1" customHeight="1" x14ac:dyDescent="0.3">
      <c r="A558" s="244">
        <v>36</v>
      </c>
      <c r="B558" s="73" t="s">
        <v>152</v>
      </c>
      <c r="C558" s="215" t="s">
        <v>18</v>
      </c>
      <c r="D558" s="207">
        <v>4368.90756302521</v>
      </c>
      <c r="E558" s="74">
        <f>+D558*0.0562</f>
        <v>245.5326050420168</v>
      </c>
      <c r="F558" s="75">
        <f>+E558+D558</f>
        <v>4614.4401680672272</v>
      </c>
      <c r="G558" s="74">
        <f>+F558*0.19</f>
        <v>876.74363193277316</v>
      </c>
      <c r="H558" s="76">
        <f>+G558+F558</f>
        <v>5491.1838000000007</v>
      </c>
      <c r="I558" s="77" t="s">
        <v>153</v>
      </c>
      <c r="J558" s="78">
        <v>108</v>
      </c>
      <c r="K558" s="79" t="s">
        <v>76</v>
      </c>
      <c r="L558" s="80">
        <v>7200</v>
      </c>
      <c r="M558" s="81">
        <f t="shared" si="317"/>
        <v>404.64</v>
      </c>
      <c r="N558" s="82">
        <f t="shared" si="327"/>
        <v>7604.64</v>
      </c>
      <c r="O558" s="83">
        <f t="shared" si="318"/>
        <v>1444.8816000000002</v>
      </c>
      <c r="P558" s="83">
        <f t="shared" si="319"/>
        <v>9049.5216</v>
      </c>
      <c r="Q558" s="84" t="s">
        <v>77</v>
      </c>
      <c r="R558" s="80">
        <v>3597</v>
      </c>
      <c r="S558" s="81">
        <f t="shared" si="320"/>
        <v>202.1514</v>
      </c>
      <c r="T558" s="82">
        <f t="shared" si="328"/>
        <v>3799.1514000000002</v>
      </c>
      <c r="U558" s="83">
        <f t="shared" si="321"/>
        <v>721.83876600000008</v>
      </c>
      <c r="V558" s="83">
        <f t="shared" si="322"/>
        <v>4520.9901660000005</v>
      </c>
      <c r="W558" s="84" t="s">
        <v>77</v>
      </c>
      <c r="X558" s="80">
        <v>6270</v>
      </c>
      <c r="Y558" s="81">
        <f t="shared" si="323"/>
        <v>352.37400000000002</v>
      </c>
      <c r="Z558" s="82">
        <f t="shared" si="329"/>
        <v>6622.3739999999998</v>
      </c>
      <c r="AA558" s="83">
        <f t="shared" si="324"/>
        <v>1258.2510600000001</v>
      </c>
      <c r="AB558" s="83">
        <f t="shared" si="325"/>
        <v>7880.6250600000003</v>
      </c>
      <c r="AC558" s="84" t="s">
        <v>77</v>
      </c>
      <c r="AD558" s="85">
        <f t="shared" si="308"/>
        <v>6008.7217999999993</v>
      </c>
      <c r="AE558" s="86"/>
      <c r="AF558" s="87"/>
      <c r="AG558" s="88"/>
      <c r="AH558" s="89" t="s">
        <v>78</v>
      </c>
      <c r="AI558" s="86"/>
      <c r="AJ558" s="87"/>
      <c r="AK558" s="88"/>
      <c r="AL558" s="89" t="s">
        <v>78</v>
      </c>
      <c r="AM558" s="86"/>
      <c r="AN558" s="87"/>
      <c r="AO558" s="90"/>
      <c r="AP558" s="91" t="s">
        <v>78</v>
      </c>
      <c r="AQ558" s="86"/>
      <c r="AR558" s="87"/>
      <c r="AS558" s="90"/>
      <c r="AT558" s="91" t="s">
        <v>78</v>
      </c>
      <c r="AU558" s="86"/>
      <c r="AV558" s="87"/>
      <c r="AW558" s="90"/>
      <c r="AX558" s="197"/>
      <c r="AY558" s="38"/>
      <c r="AZ558" s="92">
        <f>+(AD558/F558)-1</f>
        <v>0.30215618388151544</v>
      </c>
      <c r="BA558" s="29"/>
      <c r="BB558" s="99">
        <f>+F558*1.09</f>
        <v>5029.7397831932776</v>
      </c>
      <c r="BC558" s="93">
        <f t="shared" si="330"/>
        <v>7604.64</v>
      </c>
      <c r="BD558" s="93">
        <f t="shared" si="331"/>
        <v>3799.1514000000002</v>
      </c>
      <c r="BE558" s="93">
        <f t="shared" si="332"/>
        <v>6622.3739999999998</v>
      </c>
      <c r="BF558" s="93"/>
      <c r="BG558" s="93"/>
      <c r="BH558" s="93"/>
      <c r="BI558" s="93"/>
      <c r="BJ558" s="93"/>
      <c r="BK558" s="94">
        <f t="shared" si="309"/>
        <v>4</v>
      </c>
      <c r="BM558" s="95">
        <f t="shared" si="310"/>
        <v>5763.9762957983194</v>
      </c>
      <c r="BN558" s="96">
        <f t="shared" si="311"/>
        <v>7604.64</v>
      </c>
      <c r="BO558" s="248">
        <f t="shared" si="333"/>
        <v>5150.4217277310927</v>
      </c>
      <c r="BP558" s="183">
        <f t="shared" si="312"/>
        <v>5569.6912402109538</v>
      </c>
      <c r="BQ558" s="184">
        <f t="shared" si="313"/>
        <v>1685.6778674206491</v>
      </c>
      <c r="BR558" s="232">
        <f t="shared" si="314"/>
        <v>0.29245052042449116</v>
      </c>
      <c r="BS558" s="184"/>
      <c r="BT558" s="97"/>
      <c r="BU558" s="171">
        <f t="shared" si="326"/>
        <v>5150.4217277310927</v>
      </c>
      <c r="BV558" s="175">
        <f t="shared" si="315"/>
        <v>979</v>
      </c>
      <c r="BW558" s="176">
        <f t="shared" si="316"/>
        <v>6129.4217277310927</v>
      </c>
    </row>
    <row r="559" spans="1:75" s="35" customFormat="1" ht="84.95" hidden="1" customHeight="1" x14ac:dyDescent="0.3">
      <c r="A559" s="244">
        <v>37</v>
      </c>
      <c r="B559" s="73" t="s">
        <v>154</v>
      </c>
      <c r="C559" s="215" t="s">
        <v>18</v>
      </c>
      <c r="D559" s="206"/>
      <c r="E559" s="74"/>
      <c r="F559" s="75"/>
      <c r="G559" s="74"/>
      <c r="H559" s="76"/>
      <c r="I559" s="77" t="s">
        <v>155</v>
      </c>
      <c r="J559" s="78">
        <v>684</v>
      </c>
      <c r="K559" s="79" t="s">
        <v>76</v>
      </c>
      <c r="L559" s="80">
        <v>17440</v>
      </c>
      <c r="M559" s="81">
        <f t="shared" si="317"/>
        <v>980.12800000000004</v>
      </c>
      <c r="N559" s="82">
        <f t="shared" si="327"/>
        <v>18420.128000000001</v>
      </c>
      <c r="O559" s="83">
        <f t="shared" si="318"/>
        <v>3499.8243200000002</v>
      </c>
      <c r="P559" s="83">
        <f t="shared" si="319"/>
        <v>21919.95232</v>
      </c>
      <c r="Q559" s="84" t="s">
        <v>77</v>
      </c>
      <c r="R559" s="80">
        <v>16693</v>
      </c>
      <c r="S559" s="81">
        <f t="shared" si="320"/>
        <v>938.14660000000003</v>
      </c>
      <c r="T559" s="82">
        <f t="shared" si="328"/>
        <v>17631.1466</v>
      </c>
      <c r="U559" s="83">
        <f t="shared" si="321"/>
        <v>3349.9178540000003</v>
      </c>
      <c r="V559" s="83">
        <f t="shared" si="322"/>
        <v>20981.064453999999</v>
      </c>
      <c r="W559" s="84" t="s">
        <v>77</v>
      </c>
      <c r="X559" s="80">
        <v>17280</v>
      </c>
      <c r="Y559" s="81">
        <f t="shared" si="323"/>
        <v>971.13599999999997</v>
      </c>
      <c r="Z559" s="82">
        <f t="shared" si="329"/>
        <v>18251.135999999999</v>
      </c>
      <c r="AA559" s="83">
        <f t="shared" si="324"/>
        <v>3467.7158399999998</v>
      </c>
      <c r="AB559" s="83">
        <f t="shared" si="325"/>
        <v>21718.851839999999</v>
      </c>
      <c r="AC559" s="84" t="s">
        <v>77</v>
      </c>
      <c r="AD559" s="85">
        <f t="shared" si="308"/>
        <v>18100.803533333336</v>
      </c>
      <c r="AE559" s="86"/>
      <c r="AF559" s="87"/>
      <c r="AG559" s="88"/>
      <c r="AH559" s="89" t="s">
        <v>78</v>
      </c>
      <c r="AI559" s="86"/>
      <c r="AJ559" s="87"/>
      <c r="AK559" s="88"/>
      <c r="AL559" s="89" t="s">
        <v>78</v>
      </c>
      <c r="AM559" s="86"/>
      <c r="AN559" s="87"/>
      <c r="AO559" s="90"/>
      <c r="AP559" s="91" t="s">
        <v>78</v>
      </c>
      <c r="AQ559" s="86"/>
      <c r="AR559" s="87"/>
      <c r="AS559" s="90"/>
      <c r="AT559" s="91" t="s">
        <v>78</v>
      </c>
      <c r="AU559" s="86"/>
      <c r="AV559" s="87"/>
      <c r="AW559" s="90"/>
      <c r="AX559" s="197"/>
      <c r="AY559" s="38"/>
      <c r="AZ559" s="92"/>
      <c r="BA559" s="29"/>
      <c r="BB559" s="99"/>
      <c r="BC559" s="93">
        <f t="shared" si="330"/>
        <v>18420.128000000001</v>
      </c>
      <c r="BD559" s="93">
        <f t="shared" si="331"/>
        <v>17631.1466</v>
      </c>
      <c r="BE559" s="93">
        <f t="shared" si="332"/>
        <v>18251.135999999999</v>
      </c>
      <c r="BF559" s="93"/>
      <c r="BG559" s="93"/>
      <c r="BH559" s="93"/>
      <c r="BI559" s="93"/>
      <c r="BJ559" s="93"/>
      <c r="BK559" s="94">
        <f t="shared" si="309"/>
        <v>3</v>
      </c>
      <c r="BM559" s="95">
        <f t="shared" si="310"/>
        <v>18100.803533333336</v>
      </c>
      <c r="BN559" s="96">
        <f t="shared" si="311"/>
        <v>18420.128000000001</v>
      </c>
      <c r="BO559" s="248">
        <f t="shared" si="333"/>
        <v>17941.141300000003</v>
      </c>
      <c r="BP559" s="183">
        <f t="shared" si="312"/>
        <v>18097.602034273768</v>
      </c>
      <c r="BQ559" s="184">
        <f t="shared" si="313"/>
        <v>415.41882514764939</v>
      </c>
      <c r="BR559" s="232">
        <f t="shared" si="314"/>
        <v>2.295029744854362E-2</v>
      </c>
      <c r="BS559" s="184"/>
      <c r="BT559" s="97"/>
      <c r="BU559" s="171">
        <f t="shared" si="326"/>
        <v>17941.141300000003</v>
      </c>
      <c r="BV559" s="175">
        <f t="shared" si="315"/>
        <v>3409</v>
      </c>
      <c r="BW559" s="176">
        <f t="shared" si="316"/>
        <v>21350.141300000003</v>
      </c>
    </row>
    <row r="560" spans="1:75" s="35" customFormat="1" ht="84.95" hidden="1" customHeight="1" x14ac:dyDescent="0.3">
      <c r="A560" s="244">
        <v>38</v>
      </c>
      <c r="B560" s="73" t="s">
        <v>156</v>
      </c>
      <c r="C560" s="215" t="s">
        <v>18</v>
      </c>
      <c r="D560" s="206"/>
      <c r="E560" s="74"/>
      <c r="F560" s="75"/>
      <c r="G560" s="74"/>
      <c r="H560" s="76"/>
      <c r="I560" s="77" t="s">
        <v>157</v>
      </c>
      <c r="J560" s="78">
        <v>121</v>
      </c>
      <c r="K560" s="79" t="s">
        <v>76</v>
      </c>
      <c r="L560" s="80">
        <v>830400</v>
      </c>
      <c r="M560" s="81">
        <f t="shared" si="317"/>
        <v>46668.480000000003</v>
      </c>
      <c r="N560" s="82">
        <f t="shared" si="327"/>
        <v>877068.48</v>
      </c>
      <c r="O560" s="83">
        <f t="shared" si="318"/>
        <v>166643.01120000001</v>
      </c>
      <c r="P560" s="83">
        <f t="shared" si="319"/>
        <v>1043711.4912</v>
      </c>
      <c r="Q560" s="84" t="s">
        <v>77</v>
      </c>
      <c r="R560" s="80">
        <v>114272</v>
      </c>
      <c r="S560" s="81">
        <f t="shared" si="320"/>
        <v>6422.0864000000001</v>
      </c>
      <c r="T560" s="82">
        <f t="shared" si="328"/>
        <v>120694.0864</v>
      </c>
      <c r="U560" s="83">
        <f t="shared" si="321"/>
        <v>22931.876415999999</v>
      </c>
      <c r="V560" s="83">
        <f t="shared" si="322"/>
        <v>143625.96281599998</v>
      </c>
      <c r="W560" s="84" t="s">
        <v>77</v>
      </c>
      <c r="X560" s="80">
        <v>833747</v>
      </c>
      <c r="Y560" s="81">
        <f t="shared" si="323"/>
        <v>46856.581400000003</v>
      </c>
      <c r="Z560" s="82">
        <f t="shared" si="329"/>
        <v>880603.58140000002</v>
      </c>
      <c r="AA560" s="83">
        <f t="shared" si="324"/>
        <v>167314.68046600002</v>
      </c>
      <c r="AB560" s="83">
        <f t="shared" si="325"/>
        <v>1047918.261866</v>
      </c>
      <c r="AC560" s="84" t="s">
        <v>77</v>
      </c>
      <c r="AD560" s="85">
        <f t="shared" si="308"/>
        <v>626122.04926666664</v>
      </c>
      <c r="AE560" s="86"/>
      <c r="AF560" s="87"/>
      <c r="AG560" s="88"/>
      <c r="AH560" s="89" t="s">
        <v>78</v>
      </c>
      <c r="AI560" s="86"/>
      <c r="AJ560" s="87"/>
      <c r="AK560" s="88"/>
      <c r="AL560" s="89" t="s">
        <v>78</v>
      </c>
      <c r="AM560" s="86"/>
      <c r="AN560" s="87"/>
      <c r="AO560" s="90"/>
      <c r="AP560" s="91" t="s">
        <v>78</v>
      </c>
      <c r="AQ560" s="86"/>
      <c r="AR560" s="87"/>
      <c r="AS560" s="90"/>
      <c r="AT560" s="91" t="s">
        <v>78</v>
      </c>
      <c r="AU560" s="86"/>
      <c r="AV560" s="87"/>
      <c r="AW560" s="90"/>
      <c r="AX560" s="197"/>
      <c r="AY560" s="38"/>
      <c r="AZ560" s="92"/>
      <c r="BA560" s="29"/>
      <c r="BB560" s="99"/>
      <c r="BC560" s="93">
        <f t="shared" si="330"/>
        <v>877068.48</v>
      </c>
      <c r="BD560" s="93">
        <f t="shared" si="331"/>
        <v>120694.0864</v>
      </c>
      <c r="BE560" s="93">
        <f t="shared" si="332"/>
        <v>880603.58140000002</v>
      </c>
      <c r="BF560" s="93"/>
      <c r="BG560" s="93"/>
      <c r="BH560" s="93"/>
      <c r="BI560" s="93"/>
      <c r="BJ560" s="93"/>
      <c r="BK560" s="94">
        <f t="shared" si="309"/>
        <v>3</v>
      </c>
      <c r="BM560" s="95">
        <f t="shared" si="310"/>
        <v>626122.04926666664</v>
      </c>
      <c r="BN560" s="96">
        <f t="shared" si="311"/>
        <v>880603.58140000002</v>
      </c>
      <c r="BO560" s="248">
        <f t="shared" si="333"/>
        <v>498881.28319999995</v>
      </c>
      <c r="BP560" s="183">
        <f t="shared" si="312"/>
        <v>453419.2778440062</v>
      </c>
      <c r="BQ560" s="184">
        <f t="shared" si="313"/>
        <v>437717.0244246145</v>
      </c>
      <c r="BR560" s="232">
        <f t="shared" si="314"/>
        <v>0.69909217370204757</v>
      </c>
      <c r="BS560" s="184"/>
      <c r="BT560" s="97"/>
      <c r="BU560" s="171">
        <f t="shared" si="326"/>
        <v>498881.28319999995</v>
      </c>
      <c r="BV560" s="175">
        <f t="shared" si="315"/>
        <v>94787</v>
      </c>
      <c r="BW560" s="176">
        <f t="shared" si="316"/>
        <v>593668.28319999995</v>
      </c>
    </row>
    <row r="561" spans="1:75" s="35" customFormat="1" ht="84.95" hidden="1" customHeight="1" x14ac:dyDescent="0.3">
      <c r="A561" s="244">
        <v>39</v>
      </c>
      <c r="B561" s="73" t="s">
        <v>158</v>
      </c>
      <c r="C561" s="215" t="s">
        <v>18</v>
      </c>
      <c r="D561" s="207">
        <v>7468.761932773109</v>
      </c>
      <c r="E561" s="74">
        <f t="shared" ref="E561:E569" si="340">+D561*0.0562</f>
        <v>419.74442062184875</v>
      </c>
      <c r="F561" s="75">
        <f t="shared" ref="F561:F569" si="341">+E561+D561</f>
        <v>7888.5063533949578</v>
      </c>
      <c r="G561" s="74">
        <f t="shared" ref="G561:G569" si="342">+F561*0.19</f>
        <v>1498.816207145042</v>
      </c>
      <c r="H561" s="76">
        <f t="shared" ref="H561:H569" si="343">+G561+F561</f>
        <v>9387.3225605400003</v>
      </c>
      <c r="I561" s="77" t="s">
        <v>159</v>
      </c>
      <c r="J561" s="78">
        <v>123</v>
      </c>
      <c r="K561" s="79" t="s">
        <v>76</v>
      </c>
      <c r="L561" s="80">
        <v>3078</v>
      </c>
      <c r="M561" s="81">
        <f t="shared" si="317"/>
        <v>172.9836</v>
      </c>
      <c r="N561" s="82">
        <f t="shared" si="327"/>
        <v>3250.9836</v>
      </c>
      <c r="O561" s="83">
        <f t="shared" si="318"/>
        <v>617.68688399999996</v>
      </c>
      <c r="P561" s="83">
        <f t="shared" si="319"/>
        <v>3868.6704840000002</v>
      </c>
      <c r="Q561" s="84" t="s">
        <v>77</v>
      </c>
      <c r="R561" s="80">
        <v>3853</v>
      </c>
      <c r="S561" s="81">
        <f t="shared" si="320"/>
        <v>216.5386</v>
      </c>
      <c r="T561" s="82">
        <f t="shared" si="328"/>
        <v>4069.5385999999999</v>
      </c>
      <c r="U561" s="83">
        <f t="shared" si="321"/>
        <v>773.21233399999994</v>
      </c>
      <c r="V561" s="83">
        <f t="shared" si="322"/>
        <v>4842.7509339999997</v>
      </c>
      <c r="W561" s="84" t="s">
        <v>77</v>
      </c>
      <c r="X561" s="80">
        <v>3717</v>
      </c>
      <c r="Y561" s="81">
        <f t="shared" si="323"/>
        <v>208.8954</v>
      </c>
      <c r="Z561" s="82">
        <f t="shared" si="329"/>
        <v>3925.8953999999999</v>
      </c>
      <c r="AA561" s="83">
        <f t="shared" si="324"/>
        <v>745.92012599999998</v>
      </c>
      <c r="AB561" s="83">
        <f t="shared" si="325"/>
        <v>4671.8155260000003</v>
      </c>
      <c r="AC561" s="84" t="s">
        <v>77</v>
      </c>
      <c r="AD561" s="85">
        <f t="shared" si="308"/>
        <v>3748.8058666666661</v>
      </c>
      <c r="AE561" s="86"/>
      <c r="AF561" s="87"/>
      <c r="AG561" s="88"/>
      <c r="AH561" s="89" t="s">
        <v>78</v>
      </c>
      <c r="AI561" s="86"/>
      <c r="AJ561" s="87"/>
      <c r="AK561" s="88"/>
      <c r="AL561" s="89" t="s">
        <v>78</v>
      </c>
      <c r="AM561" s="86"/>
      <c r="AN561" s="87"/>
      <c r="AO561" s="90"/>
      <c r="AP561" s="91" t="s">
        <v>78</v>
      </c>
      <c r="AQ561" s="86"/>
      <c r="AR561" s="87"/>
      <c r="AS561" s="90"/>
      <c r="AT561" s="91" t="s">
        <v>78</v>
      </c>
      <c r="AU561" s="86"/>
      <c r="AV561" s="87"/>
      <c r="AW561" s="90"/>
      <c r="AX561" s="197"/>
      <c r="AY561" s="38"/>
      <c r="AZ561" s="92">
        <f t="shared" ref="AZ561:AZ569" si="344">+(AD561/F561)-1</f>
        <v>-0.5247762125394877</v>
      </c>
      <c r="BA561" s="29"/>
      <c r="BB561" s="99">
        <f t="shared" ref="BB561:BB569" si="345">+F561*1.09</f>
        <v>8598.4719252005052</v>
      </c>
      <c r="BC561" s="93">
        <f t="shared" si="330"/>
        <v>3250.9836</v>
      </c>
      <c r="BD561" s="93">
        <f t="shared" si="331"/>
        <v>4069.5385999999999</v>
      </c>
      <c r="BE561" s="93">
        <f t="shared" si="332"/>
        <v>3925.8953999999999</v>
      </c>
      <c r="BF561" s="93"/>
      <c r="BG561" s="93"/>
      <c r="BH561" s="93"/>
      <c r="BI561" s="93"/>
      <c r="BJ561" s="93"/>
      <c r="BK561" s="94">
        <f t="shared" si="309"/>
        <v>4</v>
      </c>
      <c r="BM561" s="95">
        <f t="shared" si="310"/>
        <v>4961.2223813001265</v>
      </c>
      <c r="BN561" s="96">
        <f t="shared" si="311"/>
        <v>8598.4719252005052</v>
      </c>
      <c r="BO561" s="248">
        <f t="shared" si="333"/>
        <v>3748.805866666667</v>
      </c>
      <c r="BP561" s="183">
        <f t="shared" si="312"/>
        <v>4597.0580527849379</v>
      </c>
      <c r="BQ561" s="184">
        <f t="shared" si="313"/>
        <v>2450.952390242629</v>
      </c>
      <c r="BR561" s="232">
        <f t="shared" si="314"/>
        <v>0.49402187643931778</v>
      </c>
      <c r="BS561" s="184"/>
      <c r="BT561" s="97"/>
      <c r="BU561" s="171">
        <f t="shared" si="326"/>
        <v>3748.805866666667</v>
      </c>
      <c r="BV561" s="175">
        <f t="shared" si="315"/>
        <v>712</v>
      </c>
      <c r="BW561" s="176">
        <f t="shared" si="316"/>
        <v>4460.8058666666675</v>
      </c>
    </row>
    <row r="562" spans="1:75" s="35" customFormat="1" ht="84.95" hidden="1" customHeight="1" x14ac:dyDescent="0.3">
      <c r="A562" s="244">
        <v>49</v>
      </c>
      <c r="B562" s="73" t="s">
        <v>170</v>
      </c>
      <c r="C562" s="215" t="s">
        <v>18</v>
      </c>
      <c r="D562" s="207">
        <v>4075.6302521008406</v>
      </c>
      <c r="E562" s="74">
        <f t="shared" si="340"/>
        <v>229.05042016806723</v>
      </c>
      <c r="F562" s="75">
        <f t="shared" si="341"/>
        <v>4304.680672268908</v>
      </c>
      <c r="G562" s="74">
        <f t="shared" si="342"/>
        <v>817.88932773109252</v>
      </c>
      <c r="H562" s="76">
        <f t="shared" si="343"/>
        <v>5122.5700000000006</v>
      </c>
      <c r="I562" s="77" t="s">
        <v>171</v>
      </c>
      <c r="J562" s="78">
        <v>225</v>
      </c>
      <c r="K562" s="79" t="s">
        <v>76</v>
      </c>
      <c r="L562" s="80">
        <v>3920</v>
      </c>
      <c r="M562" s="81">
        <f t="shared" si="317"/>
        <v>220.304</v>
      </c>
      <c r="N562" s="82">
        <f t="shared" si="327"/>
        <v>4140.3040000000001</v>
      </c>
      <c r="O562" s="83">
        <f t="shared" si="318"/>
        <v>786.65776000000005</v>
      </c>
      <c r="P562" s="83">
        <f t="shared" si="319"/>
        <v>4926.9617600000001</v>
      </c>
      <c r="Q562" s="84" t="s">
        <v>77</v>
      </c>
      <c r="R562" s="80">
        <v>2569</v>
      </c>
      <c r="S562" s="81">
        <f t="shared" si="320"/>
        <v>144.37780000000001</v>
      </c>
      <c r="T562" s="82">
        <f t="shared" si="328"/>
        <v>2713.3778000000002</v>
      </c>
      <c r="U562" s="83">
        <f t="shared" si="321"/>
        <v>515.54178200000001</v>
      </c>
      <c r="V562" s="83">
        <f t="shared" si="322"/>
        <v>3228.9195820000004</v>
      </c>
      <c r="W562" s="84" t="s">
        <v>77</v>
      </c>
      <c r="X562" s="80">
        <v>3200</v>
      </c>
      <c r="Y562" s="81">
        <f t="shared" si="323"/>
        <v>179.84</v>
      </c>
      <c r="Z562" s="82">
        <f t="shared" si="329"/>
        <v>3379.84</v>
      </c>
      <c r="AA562" s="83">
        <f t="shared" si="324"/>
        <v>642.16960000000006</v>
      </c>
      <c r="AB562" s="83">
        <f t="shared" si="325"/>
        <v>4022.0096000000003</v>
      </c>
      <c r="AC562" s="84" t="s">
        <v>77</v>
      </c>
      <c r="AD562" s="85">
        <f t="shared" si="308"/>
        <v>3411.1739333333335</v>
      </c>
      <c r="AE562" s="86"/>
      <c r="AF562" s="87"/>
      <c r="AG562" s="88"/>
      <c r="AH562" s="89" t="s">
        <v>78</v>
      </c>
      <c r="AI562" s="86"/>
      <c r="AJ562" s="87"/>
      <c r="AK562" s="88"/>
      <c r="AL562" s="89" t="s">
        <v>78</v>
      </c>
      <c r="AM562" s="86"/>
      <c r="AN562" s="87"/>
      <c r="AO562" s="90"/>
      <c r="AP562" s="91" t="s">
        <v>78</v>
      </c>
      <c r="AQ562" s="86"/>
      <c r="AR562" s="87"/>
      <c r="AS562" s="90"/>
      <c r="AT562" s="91" t="s">
        <v>78</v>
      </c>
      <c r="AU562" s="86"/>
      <c r="AV562" s="87"/>
      <c r="AW562" s="90"/>
      <c r="AX562" s="197"/>
      <c r="AY562" s="38"/>
      <c r="AZ562" s="92">
        <f t="shared" si="344"/>
        <v>-0.20756632302405498</v>
      </c>
      <c r="BA562" s="29"/>
      <c r="BB562" s="99">
        <f t="shared" si="345"/>
        <v>4692.1019327731101</v>
      </c>
      <c r="BC562" s="93">
        <f t="shared" si="330"/>
        <v>4140.3040000000001</v>
      </c>
      <c r="BD562" s="93">
        <f t="shared" si="331"/>
        <v>2713.3778000000002</v>
      </c>
      <c r="BE562" s="93">
        <f t="shared" si="332"/>
        <v>3379.84</v>
      </c>
      <c r="BF562" s="93"/>
      <c r="BG562" s="93"/>
      <c r="BH562" s="93"/>
      <c r="BI562" s="93"/>
      <c r="BJ562" s="93"/>
      <c r="BK562" s="94">
        <f t="shared" si="309"/>
        <v>4</v>
      </c>
      <c r="BM562" s="95">
        <f t="shared" si="310"/>
        <v>3731.4059331932776</v>
      </c>
      <c r="BN562" s="96">
        <f t="shared" si="311"/>
        <v>4692.1019327731101</v>
      </c>
      <c r="BO562" s="248">
        <f t="shared" si="333"/>
        <v>3411.1739333333335</v>
      </c>
      <c r="BP562" s="183">
        <f t="shared" si="312"/>
        <v>3653.4361300430164</v>
      </c>
      <c r="BQ562" s="184">
        <f t="shared" si="313"/>
        <v>866.04740401474089</v>
      </c>
      <c r="BR562" s="232">
        <f t="shared" si="314"/>
        <v>0.23209680734832067</v>
      </c>
      <c r="BS562" s="184"/>
      <c r="BT562" s="97"/>
      <c r="BU562" s="171">
        <f t="shared" si="326"/>
        <v>3411.1739333333335</v>
      </c>
      <c r="BV562" s="175">
        <f t="shared" si="315"/>
        <v>648</v>
      </c>
      <c r="BW562" s="176">
        <f t="shared" si="316"/>
        <v>4059.1739333333335</v>
      </c>
    </row>
    <row r="563" spans="1:75" s="35" customFormat="1" ht="84.95" hidden="1" customHeight="1" x14ac:dyDescent="0.3">
      <c r="A563" s="244">
        <v>50</v>
      </c>
      <c r="B563" s="73" t="s">
        <v>172</v>
      </c>
      <c r="C563" s="215" t="s">
        <v>18</v>
      </c>
      <c r="D563" s="207">
        <v>5999.1596638655465</v>
      </c>
      <c r="E563" s="74">
        <f t="shared" si="340"/>
        <v>337.1527731092437</v>
      </c>
      <c r="F563" s="75">
        <f t="shared" si="341"/>
        <v>6336.3124369747902</v>
      </c>
      <c r="G563" s="74">
        <f t="shared" si="342"/>
        <v>1203.8993630252101</v>
      </c>
      <c r="H563" s="76">
        <f t="shared" si="343"/>
        <v>7540.2118</v>
      </c>
      <c r="I563" s="77" t="s">
        <v>173</v>
      </c>
      <c r="J563" s="78">
        <v>227</v>
      </c>
      <c r="K563" s="79" t="s">
        <v>76</v>
      </c>
      <c r="L563" s="80">
        <v>5600</v>
      </c>
      <c r="M563" s="81">
        <f t="shared" si="317"/>
        <v>314.72000000000003</v>
      </c>
      <c r="N563" s="82">
        <f t="shared" si="327"/>
        <v>5914.72</v>
      </c>
      <c r="O563" s="83">
        <f t="shared" si="318"/>
        <v>1123.7968000000001</v>
      </c>
      <c r="P563" s="83">
        <f t="shared" si="319"/>
        <v>7038.5168000000003</v>
      </c>
      <c r="Q563" s="84" t="s">
        <v>77</v>
      </c>
      <c r="R563" s="80">
        <v>4495</v>
      </c>
      <c r="S563" s="81">
        <f t="shared" si="320"/>
        <v>252.619</v>
      </c>
      <c r="T563" s="82">
        <f t="shared" si="328"/>
        <v>4747.6189999999997</v>
      </c>
      <c r="U563" s="83">
        <f t="shared" si="321"/>
        <v>902.04760999999996</v>
      </c>
      <c r="V563" s="83">
        <f t="shared" si="322"/>
        <v>5649.6666099999993</v>
      </c>
      <c r="W563" s="84" t="s">
        <v>77</v>
      </c>
      <c r="X563" s="80">
        <v>5200</v>
      </c>
      <c r="Y563" s="81">
        <f t="shared" si="323"/>
        <v>292.24</v>
      </c>
      <c r="Z563" s="82">
        <f t="shared" si="329"/>
        <v>5492.24</v>
      </c>
      <c r="AA563" s="83">
        <f t="shared" si="324"/>
        <v>1043.5255999999999</v>
      </c>
      <c r="AB563" s="83">
        <f t="shared" si="325"/>
        <v>6535.7655999999997</v>
      </c>
      <c r="AC563" s="84" t="s">
        <v>77</v>
      </c>
      <c r="AD563" s="85">
        <f t="shared" si="308"/>
        <v>5384.8596666666663</v>
      </c>
      <c r="AE563" s="86"/>
      <c r="AF563" s="87"/>
      <c r="AG563" s="88"/>
      <c r="AH563" s="89" t="s">
        <v>78</v>
      </c>
      <c r="AI563" s="86"/>
      <c r="AJ563" s="87"/>
      <c r="AK563" s="88"/>
      <c r="AL563" s="89" t="s">
        <v>78</v>
      </c>
      <c r="AM563" s="86"/>
      <c r="AN563" s="87"/>
      <c r="AO563" s="90"/>
      <c r="AP563" s="91" t="s">
        <v>78</v>
      </c>
      <c r="AQ563" s="86"/>
      <c r="AR563" s="87"/>
      <c r="AS563" s="90"/>
      <c r="AT563" s="91" t="s">
        <v>78</v>
      </c>
      <c r="AU563" s="86"/>
      <c r="AV563" s="87"/>
      <c r="AW563" s="90"/>
      <c r="AX563" s="197"/>
      <c r="AY563" s="38"/>
      <c r="AZ563" s="92">
        <f t="shared" si="344"/>
        <v>-0.15015875239295895</v>
      </c>
      <c r="BA563" s="29"/>
      <c r="BB563" s="99">
        <f t="shared" si="345"/>
        <v>6906.5805563025215</v>
      </c>
      <c r="BC563" s="93">
        <f t="shared" si="330"/>
        <v>5914.72</v>
      </c>
      <c r="BD563" s="93">
        <f t="shared" si="331"/>
        <v>4747.6189999999997</v>
      </c>
      <c r="BE563" s="93">
        <f t="shared" si="332"/>
        <v>5492.24</v>
      </c>
      <c r="BF563" s="93"/>
      <c r="BG563" s="93"/>
      <c r="BH563" s="93"/>
      <c r="BI563" s="93"/>
      <c r="BJ563" s="93"/>
      <c r="BK563" s="94">
        <f t="shared" si="309"/>
        <v>4</v>
      </c>
      <c r="BM563" s="95">
        <f t="shared" si="310"/>
        <v>5765.2898890756296</v>
      </c>
      <c r="BN563" s="96">
        <f t="shared" si="311"/>
        <v>6906.5805563025215</v>
      </c>
      <c r="BO563" s="248">
        <f t="shared" si="333"/>
        <v>5384.8596666666663</v>
      </c>
      <c r="BP563" s="183">
        <f t="shared" si="312"/>
        <v>5712.887336585397</v>
      </c>
      <c r="BQ563" s="184">
        <f t="shared" si="313"/>
        <v>900.94099428436436</v>
      </c>
      <c r="BR563" s="232">
        <f t="shared" si="314"/>
        <v>0.15626985140704097</v>
      </c>
      <c r="BS563" s="184"/>
      <c r="BT563" s="97"/>
      <c r="BU563" s="171">
        <f t="shared" si="326"/>
        <v>5384.8596666666663</v>
      </c>
      <c r="BV563" s="175">
        <f t="shared" si="315"/>
        <v>1023</v>
      </c>
      <c r="BW563" s="176">
        <f t="shared" si="316"/>
        <v>6407.8596666666663</v>
      </c>
    </row>
    <row r="564" spans="1:75" s="35" customFormat="1" ht="84.95" hidden="1" customHeight="1" x14ac:dyDescent="0.3">
      <c r="A564" s="244">
        <v>51</v>
      </c>
      <c r="B564" s="73" t="s">
        <v>1448</v>
      </c>
      <c r="C564" s="215" t="s">
        <v>18</v>
      </c>
      <c r="D564" s="207">
        <v>9740.3361344537825</v>
      </c>
      <c r="E564" s="74">
        <f t="shared" si="340"/>
        <v>547.40689075630257</v>
      </c>
      <c r="F564" s="75">
        <f t="shared" si="341"/>
        <v>10287.743025210086</v>
      </c>
      <c r="G564" s="74">
        <f t="shared" si="342"/>
        <v>1954.6711747899162</v>
      </c>
      <c r="H564" s="76">
        <f t="shared" si="343"/>
        <v>12242.414200000003</v>
      </c>
      <c r="I564" s="77" t="s">
        <v>174</v>
      </c>
      <c r="J564" s="78">
        <v>232</v>
      </c>
      <c r="K564" s="79" t="s">
        <v>76</v>
      </c>
      <c r="L564" s="80">
        <v>10400</v>
      </c>
      <c r="M564" s="81">
        <f t="shared" si="317"/>
        <v>584.48</v>
      </c>
      <c r="N564" s="82">
        <f t="shared" si="327"/>
        <v>10984.48</v>
      </c>
      <c r="O564" s="83">
        <f t="shared" si="318"/>
        <v>2087.0511999999999</v>
      </c>
      <c r="P564" s="83">
        <f t="shared" si="319"/>
        <v>13071.531199999999</v>
      </c>
      <c r="Q564" s="84" t="s">
        <v>77</v>
      </c>
      <c r="R564" s="80">
        <v>7577</v>
      </c>
      <c r="S564" s="81">
        <f t="shared" si="320"/>
        <v>425.82740000000001</v>
      </c>
      <c r="T564" s="82">
        <f t="shared" si="328"/>
        <v>8002.8274000000001</v>
      </c>
      <c r="U564" s="83">
        <f t="shared" si="321"/>
        <v>1520.537206</v>
      </c>
      <c r="V564" s="83">
        <f t="shared" si="322"/>
        <v>9523.3646059999992</v>
      </c>
      <c r="W564" s="84" t="s">
        <v>77</v>
      </c>
      <c r="X564" s="80">
        <v>9200</v>
      </c>
      <c r="Y564" s="81">
        <f t="shared" si="323"/>
        <v>517.04</v>
      </c>
      <c r="Z564" s="82">
        <f t="shared" si="329"/>
        <v>9717.0400000000009</v>
      </c>
      <c r="AA564" s="83">
        <f t="shared" si="324"/>
        <v>1846.2376000000002</v>
      </c>
      <c r="AB564" s="83">
        <f t="shared" si="325"/>
        <v>11563.277600000001</v>
      </c>
      <c r="AC564" s="84" t="s">
        <v>77</v>
      </c>
      <c r="AD564" s="85">
        <f t="shared" si="308"/>
        <v>9568.1157999999996</v>
      </c>
      <c r="AE564" s="86"/>
      <c r="AF564" s="87"/>
      <c r="AG564" s="88"/>
      <c r="AH564" s="89" t="s">
        <v>78</v>
      </c>
      <c r="AI564" s="86"/>
      <c r="AJ564" s="87"/>
      <c r="AK564" s="88"/>
      <c r="AL564" s="89" t="s">
        <v>78</v>
      </c>
      <c r="AM564" s="86"/>
      <c r="AN564" s="87"/>
      <c r="AO564" s="90"/>
      <c r="AP564" s="91" t="s">
        <v>78</v>
      </c>
      <c r="AQ564" s="86"/>
      <c r="AR564" s="87"/>
      <c r="AS564" s="90"/>
      <c r="AT564" s="91" t="s">
        <v>78</v>
      </c>
      <c r="AU564" s="86"/>
      <c r="AV564" s="87"/>
      <c r="AW564" s="90"/>
      <c r="AX564" s="197"/>
      <c r="AY564" s="38"/>
      <c r="AZ564" s="92">
        <f t="shared" si="344"/>
        <v>-6.9949961176775322E-2</v>
      </c>
      <c r="BA564" s="29"/>
      <c r="BB564" s="99">
        <f t="shared" si="345"/>
        <v>11213.639897478994</v>
      </c>
      <c r="BC564" s="93">
        <f t="shared" si="330"/>
        <v>10984.48</v>
      </c>
      <c r="BD564" s="93">
        <f t="shared" si="331"/>
        <v>8002.8274000000001</v>
      </c>
      <c r="BE564" s="93">
        <f t="shared" si="332"/>
        <v>9717.0400000000009</v>
      </c>
      <c r="BF564" s="93"/>
      <c r="BG564" s="93"/>
      <c r="BH564" s="93"/>
      <c r="BI564" s="93"/>
      <c r="BJ564" s="93"/>
      <c r="BK564" s="94">
        <f t="shared" si="309"/>
        <v>4</v>
      </c>
      <c r="BM564" s="95">
        <f t="shared" si="310"/>
        <v>9979.4968243697494</v>
      </c>
      <c r="BN564" s="96">
        <f t="shared" si="311"/>
        <v>11213.639897478994</v>
      </c>
      <c r="BO564" s="248">
        <f t="shared" si="333"/>
        <v>9568.1158000000014</v>
      </c>
      <c r="BP564" s="183">
        <f t="shared" si="312"/>
        <v>9892.9516653295686</v>
      </c>
      <c r="BQ564" s="184">
        <f t="shared" si="313"/>
        <v>1473.0021391815035</v>
      </c>
      <c r="BR564" s="232">
        <f t="shared" si="314"/>
        <v>0.14760284662694206</v>
      </c>
      <c r="BS564" s="184"/>
      <c r="BT564" s="97"/>
      <c r="BU564" s="171">
        <f t="shared" si="326"/>
        <v>9568.1158000000014</v>
      </c>
      <c r="BV564" s="175">
        <f t="shared" si="315"/>
        <v>1818</v>
      </c>
      <c r="BW564" s="176">
        <f t="shared" si="316"/>
        <v>11386.115800000001</v>
      </c>
    </row>
    <row r="565" spans="1:75" s="35" customFormat="1" ht="84.95" hidden="1" customHeight="1" x14ac:dyDescent="0.3">
      <c r="A565" s="244">
        <v>52</v>
      </c>
      <c r="B565" s="73" t="s">
        <v>175</v>
      </c>
      <c r="C565" s="215" t="s">
        <v>18</v>
      </c>
      <c r="D565" s="207">
        <v>13685.714285714286</v>
      </c>
      <c r="E565" s="74">
        <f t="shared" si="340"/>
        <v>769.13714285714286</v>
      </c>
      <c r="F565" s="75">
        <f t="shared" si="341"/>
        <v>14454.85142857143</v>
      </c>
      <c r="G565" s="74">
        <f t="shared" si="342"/>
        <v>2746.4217714285719</v>
      </c>
      <c r="H565" s="76">
        <f t="shared" si="343"/>
        <v>17201.273200000003</v>
      </c>
      <c r="I565" s="77" t="s">
        <v>176</v>
      </c>
      <c r="J565" s="78">
        <v>233</v>
      </c>
      <c r="K565" s="79" t="s">
        <v>76</v>
      </c>
      <c r="L565" s="80">
        <v>17160</v>
      </c>
      <c r="M565" s="81">
        <f t="shared" si="317"/>
        <v>964.39200000000005</v>
      </c>
      <c r="N565" s="82">
        <f t="shared" si="327"/>
        <v>18124.392</v>
      </c>
      <c r="O565" s="83">
        <f t="shared" si="318"/>
        <v>3443.6344800000002</v>
      </c>
      <c r="P565" s="83">
        <f t="shared" si="319"/>
        <v>21568.02648</v>
      </c>
      <c r="Q565" s="84" t="s">
        <v>77</v>
      </c>
      <c r="R565" s="80">
        <v>10016</v>
      </c>
      <c r="S565" s="81">
        <f t="shared" si="320"/>
        <v>562.89919999999995</v>
      </c>
      <c r="T565" s="82">
        <f t="shared" si="328"/>
        <v>10578.8992</v>
      </c>
      <c r="U565" s="83">
        <f t="shared" si="321"/>
        <v>2009.9908479999999</v>
      </c>
      <c r="V565" s="83">
        <f t="shared" si="322"/>
        <v>12588.890047999999</v>
      </c>
      <c r="W565" s="84" t="s">
        <v>77</v>
      </c>
      <c r="X565" s="80">
        <v>14800</v>
      </c>
      <c r="Y565" s="81">
        <f t="shared" si="323"/>
        <v>831.76</v>
      </c>
      <c r="Z565" s="82">
        <f t="shared" si="329"/>
        <v>15631.76</v>
      </c>
      <c r="AA565" s="83">
        <f t="shared" si="324"/>
        <v>2970.0344</v>
      </c>
      <c r="AB565" s="83">
        <f t="shared" si="325"/>
        <v>18601.794399999999</v>
      </c>
      <c r="AC565" s="84" t="s">
        <v>77</v>
      </c>
      <c r="AD565" s="85">
        <f t="shared" si="308"/>
        <v>14778.350400000001</v>
      </c>
      <c r="AE565" s="86"/>
      <c r="AF565" s="87"/>
      <c r="AG565" s="88"/>
      <c r="AH565" s="89" t="s">
        <v>78</v>
      </c>
      <c r="AI565" s="86"/>
      <c r="AJ565" s="87"/>
      <c r="AK565" s="88"/>
      <c r="AL565" s="89" t="s">
        <v>78</v>
      </c>
      <c r="AM565" s="86"/>
      <c r="AN565" s="87"/>
      <c r="AO565" s="90"/>
      <c r="AP565" s="91" t="s">
        <v>78</v>
      </c>
      <c r="AQ565" s="86"/>
      <c r="AR565" s="87"/>
      <c r="AS565" s="90"/>
      <c r="AT565" s="91" t="s">
        <v>78</v>
      </c>
      <c r="AU565" s="86"/>
      <c r="AV565" s="87"/>
      <c r="AW565" s="90"/>
      <c r="AX565" s="197"/>
      <c r="AY565" s="38"/>
      <c r="AZ565" s="92">
        <f t="shared" si="344"/>
        <v>2.2379958246346643E-2</v>
      </c>
      <c r="BA565" s="29"/>
      <c r="BB565" s="99">
        <f t="shared" si="345"/>
        <v>15755.78805714286</v>
      </c>
      <c r="BC565" s="93">
        <f t="shared" si="330"/>
        <v>18124.392</v>
      </c>
      <c r="BD565" s="93">
        <f t="shared" si="331"/>
        <v>10578.8992</v>
      </c>
      <c r="BE565" s="93">
        <f t="shared" si="332"/>
        <v>15631.76</v>
      </c>
      <c r="BF565" s="93"/>
      <c r="BG565" s="93"/>
      <c r="BH565" s="93"/>
      <c r="BI565" s="93"/>
      <c r="BJ565" s="93"/>
      <c r="BK565" s="94">
        <f t="shared" si="309"/>
        <v>4</v>
      </c>
      <c r="BM565" s="95">
        <f t="shared" si="310"/>
        <v>15022.709814285716</v>
      </c>
      <c r="BN565" s="96">
        <f t="shared" si="311"/>
        <v>18124.392</v>
      </c>
      <c r="BO565" s="248">
        <f t="shared" si="333"/>
        <v>13988.815752380955</v>
      </c>
      <c r="BP565" s="183">
        <f t="shared" si="312"/>
        <v>14741.374640835305</v>
      </c>
      <c r="BQ565" s="184">
        <f t="shared" si="313"/>
        <v>3176.8029524289955</v>
      </c>
      <c r="BR565" s="232">
        <f t="shared" si="314"/>
        <v>0.21146670552126637</v>
      </c>
      <c r="BS565" s="184"/>
      <c r="BT565" s="97"/>
      <c r="BU565" s="171">
        <f t="shared" si="326"/>
        <v>13988.815752380955</v>
      </c>
      <c r="BV565" s="175">
        <f t="shared" si="315"/>
        <v>2658</v>
      </c>
      <c r="BW565" s="176">
        <f t="shared" si="316"/>
        <v>16646.815752380957</v>
      </c>
    </row>
    <row r="566" spans="1:75" s="35" customFormat="1" ht="84.95" hidden="1" customHeight="1" x14ac:dyDescent="0.3">
      <c r="A566" s="244">
        <v>67</v>
      </c>
      <c r="B566" s="73" t="s">
        <v>190</v>
      </c>
      <c r="C566" s="215" t="s">
        <v>18</v>
      </c>
      <c r="D566" s="207">
        <v>10778.991596638656</v>
      </c>
      <c r="E566" s="74">
        <f t="shared" si="340"/>
        <v>605.77932773109251</v>
      </c>
      <c r="F566" s="75">
        <f t="shared" si="341"/>
        <v>11384.770924369748</v>
      </c>
      <c r="G566" s="74">
        <f t="shared" si="342"/>
        <v>2163.1064756302521</v>
      </c>
      <c r="H566" s="76">
        <f t="shared" si="343"/>
        <v>13547.877400000001</v>
      </c>
      <c r="I566" s="77" t="s">
        <v>191</v>
      </c>
      <c r="J566" s="78">
        <v>297</v>
      </c>
      <c r="K566" s="79" t="s">
        <v>76</v>
      </c>
      <c r="L566" s="80">
        <v>63840</v>
      </c>
      <c r="M566" s="81">
        <f t="shared" si="317"/>
        <v>3587.808</v>
      </c>
      <c r="N566" s="82">
        <f t="shared" si="327"/>
        <v>67427.808000000005</v>
      </c>
      <c r="O566" s="83">
        <f t="shared" si="318"/>
        <v>12811.283520000001</v>
      </c>
      <c r="P566" s="83">
        <f t="shared" si="319"/>
        <v>80239.091520000002</v>
      </c>
      <c r="Q566" s="84" t="s">
        <v>77</v>
      </c>
      <c r="R566" s="80">
        <v>6422</v>
      </c>
      <c r="S566" s="81">
        <f t="shared" si="320"/>
        <v>360.91640000000001</v>
      </c>
      <c r="T566" s="82">
        <f t="shared" si="328"/>
        <v>6782.9164000000001</v>
      </c>
      <c r="U566" s="83">
        <f t="shared" si="321"/>
        <v>1288.7541160000001</v>
      </c>
      <c r="V566" s="83">
        <f t="shared" si="322"/>
        <v>8071.6705160000001</v>
      </c>
      <c r="W566" s="84" t="s">
        <v>77</v>
      </c>
      <c r="X566" s="80">
        <v>66510</v>
      </c>
      <c r="Y566" s="81">
        <f t="shared" si="323"/>
        <v>3737.8620000000001</v>
      </c>
      <c r="Z566" s="82">
        <f t="shared" si="329"/>
        <v>70247.861999999994</v>
      </c>
      <c r="AA566" s="83">
        <f t="shared" si="324"/>
        <v>13347.093779999999</v>
      </c>
      <c r="AB566" s="83">
        <f t="shared" si="325"/>
        <v>83594.955779999989</v>
      </c>
      <c r="AC566" s="84" t="s">
        <v>77</v>
      </c>
      <c r="AD566" s="85">
        <f t="shared" si="308"/>
        <v>48152.862133333336</v>
      </c>
      <c r="AE566" s="86"/>
      <c r="AF566" s="87"/>
      <c r="AG566" s="88"/>
      <c r="AH566" s="89" t="s">
        <v>78</v>
      </c>
      <c r="AI566" s="86"/>
      <c r="AJ566" s="87"/>
      <c r="AK566" s="88"/>
      <c r="AL566" s="89" t="s">
        <v>78</v>
      </c>
      <c r="AM566" s="86"/>
      <c r="AN566" s="87"/>
      <c r="AO566" s="90"/>
      <c r="AP566" s="91" t="s">
        <v>78</v>
      </c>
      <c r="AQ566" s="86"/>
      <c r="AR566" s="87"/>
      <c r="AS566" s="90"/>
      <c r="AT566" s="91" t="s">
        <v>78</v>
      </c>
      <c r="AU566" s="86"/>
      <c r="AV566" s="87"/>
      <c r="AW566" s="90"/>
      <c r="AX566" s="197"/>
      <c r="AY566" s="38"/>
      <c r="AZ566" s="92">
        <f t="shared" si="344"/>
        <v>3.2295855097320754</v>
      </c>
      <c r="BA566" s="29"/>
      <c r="BB566" s="99">
        <f t="shared" si="345"/>
        <v>12409.400307563026</v>
      </c>
      <c r="BC566" s="93">
        <f t="shared" si="330"/>
        <v>67427.808000000005</v>
      </c>
      <c r="BD566" s="93">
        <f t="shared" si="331"/>
        <v>6782.9164000000001</v>
      </c>
      <c r="BE566" s="93">
        <f t="shared" si="332"/>
        <v>70247.861999999994</v>
      </c>
      <c r="BF566" s="93"/>
      <c r="BG566" s="93"/>
      <c r="BH566" s="93"/>
      <c r="BI566" s="93"/>
      <c r="BJ566" s="93"/>
      <c r="BK566" s="94">
        <f t="shared" si="309"/>
        <v>4</v>
      </c>
      <c r="BM566" s="95">
        <f t="shared" si="310"/>
        <v>39216.996676890762</v>
      </c>
      <c r="BN566" s="96">
        <f t="shared" si="311"/>
        <v>70247.861999999994</v>
      </c>
      <c r="BO566" s="248">
        <f t="shared" si="333"/>
        <v>28873.374902521016</v>
      </c>
      <c r="BP566" s="183">
        <f t="shared" si="312"/>
        <v>25128.111636149326</v>
      </c>
      <c r="BQ566" s="184">
        <f t="shared" si="313"/>
        <v>34299.568824877846</v>
      </c>
      <c r="BR566" s="232">
        <f t="shared" si="314"/>
        <v>0.8746097797205723</v>
      </c>
      <c r="BS566" s="184"/>
      <c r="BT566" s="97"/>
      <c r="BU566" s="171">
        <f t="shared" si="326"/>
        <v>28873.374902521016</v>
      </c>
      <c r="BV566" s="175">
        <f t="shared" si="315"/>
        <v>5486</v>
      </c>
      <c r="BW566" s="176">
        <f t="shared" si="316"/>
        <v>34359.374902521013</v>
      </c>
    </row>
    <row r="567" spans="1:75" s="35" customFormat="1" ht="84.95" hidden="1" customHeight="1" x14ac:dyDescent="0.3">
      <c r="A567" s="244">
        <v>69</v>
      </c>
      <c r="B567" s="73" t="s">
        <v>193</v>
      </c>
      <c r="C567" s="215" t="s">
        <v>18</v>
      </c>
      <c r="D567" s="207">
        <v>196982.35294117648</v>
      </c>
      <c r="E567" s="74">
        <f t="shared" si="340"/>
        <v>11070.408235294119</v>
      </c>
      <c r="F567" s="75">
        <f t="shared" si="341"/>
        <v>208052.76117647061</v>
      </c>
      <c r="G567" s="74">
        <f t="shared" si="342"/>
        <v>39530.024623529418</v>
      </c>
      <c r="H567" s="76">
        <f t="shared" si="343"/>
        <v>247582.78580000001</v>
      </c>
      <c r="I567" s="77" t="s">
        <v>194</v>
      </c>
      <c r="J567" s="78">
        <v>339</v>
      </c>
      <c r="K567" s="79" t="s">
        <v>76</v>
      </c>
      <c r="L567" s="80">
        <v>136000</v>
      </c>
      <c r="M567" s="81">
        <f t="shared" si="317"/>
        <v>7643.2</v>
      </c>
      <c r="N567" s="82">
        <f t="shared" si="327"/>
        <v>143643.20000000001</v>
      </c>
      <c r="O567" s="83">
        <f t="shared" si="318"/>
        <v>27292.208000000002</v>
      </c>
      <c r="P567" s="83">
        <f t="shared" si="319"/>
        <v>170935.40800000002</v>
      </c>
      <c r="Q567" s="84" t="s">
        <v>77</v>
      </c>
      <c r="R567" s="80">
        <v>243950</v>
      </c>
      <c r="S567" s="81">
        <f t="shared" si="320"/>
        <v>13709.99</v>
      </c>
      <c r="T567" s="82">
        <f t="shared" si="328"/>
        <v>257659.99</v>
      </c>
      <c r="U567" s="83">
        <f t="shared" si="321"/>
        <v>48955.398099999999</v>
      </c>
      <c r="V567" s="83">
        <f t="shared" si="322"/>
        <v>306615.38809999998</v>
      </c>
      <c r="W567" s="84" t="s">
        <v>77</v>
      </c>
      <c r="X567" s="80">
        <v>133916</v>
      </c>
      <c r="Y567" s="81">
        <f t="shared" si="323"/>
        <v>7526.0792000000001</v>
      </c>
      <c r="Z567" s="82">
        <f t="shared" si="329"/>
        <v>141442.07920000001</v>
      </c>
      <c r="AA567" s="83">
        <f t="shared" si="324"/>
        <v>26873.995048000001</v>
      </c>
      <c r="AB567" s="83">
        <f t="shared" si="325"/>
        <v>168316.07424800002</v>
      </c>
      <c r="AC567" s="84" t="s">
        <v>77</v>
      </c>
      <c r="AD567" s="85">
        <f t="shared" si="308"/>
        <v>180915.08973333333</v>
      </c>
      <c r="AE567" s="86"/>
      <c r="AF567" s="87"/>
      <c r="AG567" s="88"/>
      <c r="AH567" s="89" t="s">
        <v>78</v>
      </c>
      <c r="AI567" s="86"/>
      <c r="AJ567" s="87"/>
      <c r="AK567" s="88"/>
      <c r="AL567" s="89" t="s">
        <v>78</v>
      </c>
      <c r="AM567" s="86"/>
      <c r="AN567" s="87"/>
      <c r="AO567" s="90"/>
      <c r="AP567" s="91" t="s">
        <v>78</v>
      </c>
      <c r="AQ567" s="86"/>
      <c r="AR567" s="87"/>
      <c r="AS567" s="90"/>
      <c r="AT567" s="91" t="s">
        <v>78</v>
      </c>
      <c r="AU567" s="86"/>
      <c r="AV567" s="87"/>
      <c r="AW567" s="90"/>
      <c r="AX567" s="197"/>
      <c r="AY567" s="38"/>
      <c r="AZ567" s="92">
        <f t="shared" si="344"/>
        <v>-0.13043648779128225</v>
      </c>
      <c r="BA567" s="29"/>
      <c r="BB567" s="99">
        <f t="shared" si="345"/>
        <v>226777.50968235297</v>
      </c>
      <c r="BC567" s="93">
        <f t="shared" si="330"/>
        <v>143643.20000000001</v>
      </c>
      <c r="BD567" s="93">
        <f t="shared" si="331"/>
        <v>257659.99</v>
      </c>
      <c r="BE567" s="93">
        <f t="shared" si="332"/>
        <v>141442.07920000001</v>
      </c>
      <c r="BF567" s="93"/>
      <c r="BG567" s="93"/>
      <c r="BH567" s="93"/>
      <c r="BI567" s="93"/>
      <c r="BJ567" s="93"/>
      <c r="BK567" s="94">
        <f t="shared" si="309"/>
        <v>4</v>
      </c>
      <c r="BM567" s="95">
        <f t="shared" si="310"/>
        <v>192380.69472058825</v>
      </c>
      <c r="BN567" s="96">
        <f t="shared" si="311"/>
        <v>257659.99</v>
      </c>
      <c r="BO567" s="248">
        <f t="shared" si="333"/>
        <v>170620.929627451</v>
      </c>
      <c r="BP567" s="183">
        <f t="shared" si="312"/>
        <v>185621.23921236739</v>
      </c>
      <c r="BQ567" s="184">
        <f t="shared" si="313"/>
        <v>58919.756772761604</v>
      </c>
      <c r="BR567" s="232">
        <f t="shared" si="314"/>
        <v>0.30626647262260931</v>
      </c>
      <c r="BS567" s="184"/>
      <c r="BT567" s="97"/>
      <c r="BU567" s="171">
        <f t="shared" si="326"/>
        <v>170620.929627451</v>
      </c>
      <c r="BV567" s="175">
        <f t="shared" si="315"/>
        <v>32418</v>
      </c>
      <c r="BW567" s="176">
        <f t="shared" si="316"/>
        <v>203038.929627451</v>
      </c>
    </row>
    <row r="568" spans="1:75" s="35" customFormat="1" ht="84.95" hidden="1" customHeight="1" x14ac:dyDescent="0.3">
      <c r="A568" s="244">
        <v>71</v>
      </c>
      <c r="B568" s="73" t="s">
        <v>197</v>
      </c>
      <c r="C568" s="215" t="s">
        <v>18</v>
      </c>
      <c r="D568" s="207">
        <v>33754.621848739494</v>
      </c>
      <c r="E568" s="74">
        <f t="shared" si="340"/>
        <v>1897.0097478991595</v>
      </c>
      <c r="F568" s="75">
        <f t="shared" si="341"/>
        <v>35651.631596638654</v>
      </c>
      <c r="G568" s="74">
        <f t="shared" si="342"/>
        <v>6773.8100033613446</v>
      </c>
      <c r="H568" s="76">
        <f t="shared" si="343"/>
        <v>42425.441599999998</v>
      </c>
      <c r="I568" s="77" t="s">
        <v>198</v>
      </c>
      <c r="J568" s="78">
        <v>343</v>
      </c>
      <c r="K568" s="79" t="s">
        <v>76</v>
      </c>
      <c r="L568" s="80">
        <v>38240</v>
      </c>
      <c r="M568" s="81">
        <f t="shared" si="317"/>
        <v>2149.0880000000002</v>
      </c>
      <c r="N568" s="82">
        <f t="shared" si="327"/>
        <v>40389.088000000003</v>
      </c>
      <c r="O568" s="83">
        <f t="shared" si="318"/>
        <v>7673.9267200000004</v>
      </c>
      <c r="P568" s="83">
        <f t="shared" si="319"/>
        <v>48063.014720000006</v>
      </c>
      <c r="Q568" s="84" t="s">
        <v>77</v>
      </c>
      <c r="R568" s="80">
        <v>23113</v>
      </c>
      <c r="S568" s="81">
        <f t="shared" si="320"/>
        <v>1298.9505999999999</v>
      </c>
      <c r="T568" s="82">
        <f t="shared" si="328"/>
        <v>24411.9506</v>
      </c>
      <c r="U568" s="83">
        <f t="shared" si="321"/>
        <v>4638.270614</v>
      </c>
      <c r="V568" s="83">
        <f t="shared" si="322"/>
        <v>29050.221214000001</v>
      </c>
      <c r="W568" s="84" t="s">
        <v>77</v>
      </c>
      <c r="X568" s="80">
        <v>33721</v>
      </c>
      <c r="Y568" s="81">
        <f t="shared" si="323"/>
        <v>1895.1202000000001</v>
      </c>
      <c r="Z568" s="82">
        <f t="shared" si="329"/>
        <v>35616.120199999998</v>
      </c>
      <c r="AA568" s="83">
        <f t="shared" si="324"/>
        <v>6767.0628379999998</v>
      </c>
      <c r="AB568" s="83">
        <f t="shared" si="325"/>
        <v>42383.183037999996</v>
      </c>
      <c r="AC568" s="84" t="s">
        <v>77</v>
      </c>
      <c r="AD568" s="85">
        <f t="shared" si="308"/>
        <v>33472.386266666668</v>
      </c>
      <c r="AE568" s="86"/>
      <c r="AF568" s="87"/>
      <c r="AG568" s="88"/>
      <c r="AH568" s="89" t="s">
        <v>78</v>
      </c>
      <c r="AI568" s="86"/>
      <c r="AJ568" s="87"/>
      <c r="AK568" s="88"/>
      <c r="AL568" s="89" t="s">
        <v>78</v>
      </c>
      <c r="AM568" s="86"/>
      <c r="AN568" s="87"/>
      <c r="AO568" s="90"/>
      <c r="AP568" s="91" t="s">
        <v>78</v>
      </c>
      <c r="AQ568" s="86"/>
      <c r="AR568" s="87"/>
      <c r="AS568" s="90"/>
      <c r="AT568" s="91" t="s">
        <v>78</v>
      </c>
      <c r="AU568" s="86"/>
      <c r="AV568" s="87"/>
      <c r="AW568" s="90"/>
      <c r="AX568" s="197"/>
      <c r="AY568" s="38"/>
      <c r="AZ568" s="92">
        <f t="shared" si="344"/>
        <v>-6.112610369780247E-2</v>
      </c>
      <c r="BA568" s="29"/>
      <c r="BB568" s="99">
        <f t="shared" si="345"/>
        <v>38860.278440336137</v>
      </c>
      <c r="BC568" s="93">
        <f t="shared" si="330"/>
        <v>40389.088000000003</v>
      </c>
      <c r="BD568" s="93">
        <f t="shared" si="331"/>
        <v>24411.9506</v>
      </c>
      <c r="BE568" s="93">
        <f t="shared" si="332"/>
        <v>35616.120199999998</v>
      </c>
      <c r="BF568" s="93"/>
      <c r="BG568" s="93"/>
      <c r="BH568" s="93"/>
      <c r="BI568" s="93"/>
      <c r="BJ568" s="93"/>
      <c r="BK568" s="94">
        <f t="shared" si="309"/>
        <v>4</v>
      </c>
      <c r="BM568" s="95">
        <f t="shared" si="310"/>
        <v>34819.35931008403</v>
      </c>
      <c r="BN568" s="96">
        <f t="shared" si="311"/>
        <v>40389.088000000003</v>
      </c>
      <c r="BO568" s="248">
        <f t="shared" si="333"/>
        <v>32962.783080112036</v>
      </c>
      <c r="BP568" s="183">
        <f t="shared" si="312"/>
        <v>34178.638713974586</v>
      </c>
      <c r="BQ568" s="184">
        <f t="shared" si="313"/>
        <v>7218.0304116599527</v>
      </c>
      <c r="BR568" s="232">
        <f t="shared" si="314"/>
        <v>0.2072993459580843</v>
      </c>
      <c r="BS568" s="184"/>
      <c r="BT568" s="97"/>
      <c r="BU568" s="171">
        <f t="shared" si="326"/>
        <v>32962.783080112036</v>
      </c>
      <c r="BV568" s="175">
        <f t="shared" si="315"/>
        <v>6263</v>
      </c>
      <c r="BW568" s="176">
        <f t="shared" si="316"/>
        <v>39225.783080112036</v>
      </c>
    </row>
    <row r="569" spans="1:75" s="35" customFormat="1" ht="84.95" hidden="1" customHeight="1" x14ac:dyDescent="0.3">
      <c r="A569" s="244">
        <v>73</v>
      </c>
      <c r="B569" s="73" t="s">
        <v>200</v>
      </c>
      <c r="C569" s="215" t="s">
        <v>18</v>
      </c>
      <c r="D569" s="207">
        <v>32515.200000000004</v>
      </c>
      <c r="E569" s="74">
        <f t="shared" si="340"/>
        <v>1827.3542400000003</v>
      </c>
      <c r="F569" s="75">
        <f t="shared" si="341"/>
        <v>34342.554240000005</v>
      </c>
      <c r="G569" s="74">
        <f t="shared" si="342"/>
        <v>6525.0853056000014</v>
      </c>
      <c r="H569" s="76">
        <f t="shared" si="343"/>
        <v>40867.639545600003</v>
      </c>
      <c r="I569" s="77" t="s">
        <v>201</v>
      </c>
      <c r="J569" s="78">
        <v>265</v>
      </c>
      <c r="K569" s="79" t="s">
        <v>76</v>
      </c>
      <c r="L569" s="80">
        <v>47840</v>
      </c>
      <c r="M569" s="81">
        <f t="shared" si="317"/>
        <v>2688.6080000000002</v>
      </c>
      <c r="N569" s="82">
        <f t="shared" si="327"/>
        <v>50528.608</v>
      </c>
      <c r="O569" s="83">
        <f t="shared" si="318"/>
        <v>9600.4355200000009</v>
      </c>
      <c r="P569" s="83">
        <f t="shared" si="319"/>
        <v>60129.043519999999</v>
      </c>
      <c r="Q569" s="84" t="s">
        <v>77</v>
      </c>
      <c r="R569" s="80">
        <v>29532</v>
      </c>
      <c r="S569" s="81">
        <f t="shared" si="320"/>
        <v>1659.6984</v>
      </c>
      <c r="T569" s="82">
        <f t="shared" si="328"/>
        <v>31191.698400000001</v>
      </c>
      <c r="U569" s="83">
        <f t="shared" si="321"/>
        <v>5926.4226960000005</v>
      </c>
      <c r="V569" s="83">
        <f t="shared" si="322"/>
        <v>37118.121096000003</v>
      </c>
      <c r="W569" s="84" t="s">
        <v>77</v>
      </c>
      <c r="X569" s="80">
        <v>43200</v>
      </c>
      <c r="Y569" s="81">
        <f t="shared" si="323"/>
        <v>2427.84</v>
      </c>
      <c r="Z569" s="82">
        <f t="shared" si="329"/>
        <v>45627.839999999997</v>
      </c>
      <c r="AA569" s="83">
        <f t="shared" si="324"/>
        <v>8669.2896000000001</v>
      </c>
      <c r="AB569" s="83">
        <f t="shared" si="325"/>
        <v>54297.1296</v>
      </c>
      <c r="AC569" s="84" t="s">
        <v>77</v>
      </c>
      <c r="AD569" s="85">
        <f t="shared" si="308"/>
        <v>42449.382133333333</v>
      </c>
      <c r="AE569" s="86"/>
      <c r="AF569" s="87"/>
      <c r="AG569" s="88"/>
      <c r="AH569" s="89" t="s">
        <v>78</v>
      </c>
      <c r="AI569" s="86"/>
      <c r="AJ569" s="87"/>
      <c r="AK569" s="88"/>
      <c r="AL569" s="89" t="s">
        <v>78</v>
      </c>
      <c r="AM569" s="86"/>
      <c r="AN569" s="87"/>
      <c r="AO569" s="90"/>
      <c r="AP569" s="91" t="s">
        <v>78</v>
      </c>
      <c r="AQ569" s="86"/>
      <c r="AR569" s="87"/>
      <c r="AS569" s="90"/>
      <c r="AT569" s="91" t="s">
        <v>78</v>
      </c>
      <c r="AU569" s="86"/>
      <c r="AV569" s="87"/>
      <c r="AW569" s="90"/>
      <c r="AX569" s="197"/>
      <c r="AY569" s="38"/>
      <c r="AZ569" s="92">
        <f t="shared" si="344"/>
        <v>0.23605780270970689</v>
      </c>
      <c r="BA569" s="29"/>
      <c r="BB569" s="99">
        <f t="shared" si="345"/>
        <v>37433.384121600007</v>
      </c>
      <c r="BC569" s="93">
        <f t="shared" si="330"/>
        <v>50528.608</v>
      </c>
      <c r="BD569" s="93">
        <f t="shared" si="331"/>
        <v>31191.698400000001</v>
      </c>
      <c r="BE569" s="93">
        <f t="shared" si="332"/>
        <v>45627.839999999997</v>
      </c>
      <c r="BF569" s="93"/>
      <c r="BG569" s="93"/>
      <c r="BH569" s="93"/>
      <c r="BI569" s="93"/>
      <c r="BJ569" s="93"/>
      <c r="BK569" s="94">
        <f t="shared" si="309"/>
        <v>4</v>
      </c>
      <c r="BM569" s="95">
        <f t="shared" si="310"/>
        <v>41195.382630400003</v>
      </c>
      <c r="BN569" s="96">
        <f t="shared" si="311"/>
        <v>50528.608</v>
      </c>
      <c r="BO569" s="248">
        <f t="shared" si="333"/>
        <v>38084.307507199999</v>
      </c>
      <c r="BP569" s="183">
        <f t="shared" si="312"/>
        <v>40505.718430116722</v>
      </c>
      <c r="BQ569" s="184">
        <f t="shared" si="313"/>
        <v>8582.5812957569742</v>
      </c>
      <c r="BR569" s="232">
        <f t="shared" si="314"/>
        <v>0.20833842891468826</v>
      </c>
      <c r="BS569" s="184"/>
      <c r="BT569" s="97"/>
      <c r="BU569" s="171">
        <f t="shared" si="326"/>
        <v>38084.307507199999</v>
      </c>
      <c r="BV569" s="175">
        <f t="shared" si="315"/>
        <v>7236</v>
      </c>
      <c r="BW569" s="176">
        <f t="shared" si="316"/>
        <v>45320.307507199999</v>
      </c>
    </row>
    <row r="570" spans="1:75" s="35" customFormat="1" ht="84.95" hidden="1" customHeight="1" x14ac:dyDescent="0.3">
      <c r="A570" s="244">
        <v>90</v>
      </c>
      <c r="B570" s="104" t="s">
        <v>241</v>
      </c>
      <c r="C570" s="217" t="s">
        <v>18</v>
      </c>
      <c r="D570" s="206"/>
      <c r="E570" s="74"/>
      <c r="F570" s="75"/>
      <c r="G570" s="74"/>
      <c r="H570" s="76"/>
      <c r="I570" s="105" t="s">
        <v>242</v>
      </c>
      <c r="J570" s="106">
        <v>414</v>
      </c>
      <c r="K570" s="107" t="s">
        <v>76</v>
      </c>
      <c r="L570" s="110">
        <v>120873.94957983194</v>
      </c>
      <c r="M570" s="81">
        <f t="shared" si="317"/>
        <v>6793.1159663865546</v>
      </c>
      <c r="N570" s="82">
        <f t="shared" si="327"/>
        <v>127667.0655462185</v>
      </c>
      <c r="O570" s="83">
        <f t="shared" si="318"/>
        <v>24256.742453781513</v>
      </c>
      <c r="P570" s="83">
        <f t="shared" si="319"/>
        <v>151923.80800000002</v>
      </c>
      <c r="Q570" s="84" t="s">
        <v>77</v>
      </c>
      <c r="R570" s="110">
        <v>25895.798319327732</v>
      </c>
      <c r="S570" s="81">
        <f t="shared" si="320"/>
        <v>1455.3438655462185</v>
      </c>
      <c r="T570" s="82">
        <f t="shared" si="328"/>
        <v>27351.142184873952</v>
      </c>
      <c r="U570" s="83">
        <f t="shared" si="321"/>
        <v>5196.7170151260507</v>
      </c>
      <c r="V570" s="83">
        <f t="shared" si="322"/>
        <v>32547.859200000003</v>
      </c>
      <c r="W570" s="84" t="s">
        <v>77</v>
      </c>
      <c r="X570" s="110">
        <v>116810.62184873949</v>
      </c>
      <c r="Y570" s="81">
        <f t="shared" si="323"/>
        <v>6564.75694789916</v>
      </c>
      <c r="Z570" s="82">
        <f t="shared" si="329"/>
        <v>123375.37879663866</v>
      </c>
      <c r="AA570" s="83">
        <f t="shared" si="324"/>
        <v>23441.321971361347</v>
      </c>
      <c r="AB570" s="83">
        <f t="shared" si="325"/>
        <v>146816.70076800001</v>
      </c>
      <c r="AC570" s="84" t="s">
        <v>77</v>
      </c>
      <c r="AD570" s="85">
        <f t="shared" si="308"/>
        <v>92797.86217591037</v>
      </c>
      <c r="AE570" s="86"/>
      <c r="AF570" s="87"/>
      <c r="AG570" s="88"/>
      <c r="AH570" s="114"/>
      <c r="AI570" s="86"/>
      <c r="AJ570" s="87"/>
      <c r="AK570" s="88"/>
      <c r="AL570" s="114"/>
      <c r="AM570" s="86">
        <v>25895.798319327732</v>
      </c>
      <c r="AN570" s="87">
        <f t="shared" ref="AN570:AN599" si="346">+AM570*0.19</f>
        <v>4920.2016806722695</v>
      </c>
      <c r="AO570" s="90">
        <f t="shared" ref="AO570:AO599" si="347">+AN570+AM570</f>
        <v>30816</v>
      </c>
      <c r="AP570" s="91"/>
      <c r="AQ570" s="86"/>
      <c r="AR570" s="87"/>
      <c r="AS570" s="90"/>
      <c r="AT570" s="91"/>
      <c r="AU570" s="86"/>
      <c r="AV570" s="87"/>
      <c r="AW570" s="90"/>
      <c r="AX570" s="197"/>
      <c r="AY570" s="38"/>
      <c r="AZ570" s="92"/>
      <c r="BA570" s="29"/>
      <c r="BB570" s="99"/>
      <c r="BC570" s="93">
        <f t="shared" si="330"/>
        <v>127667.0655462185</v>
      </c>
      <c r="BD570" s="93">
        <f t="shared" si="331"/>
        <v>27351.142184873952</v>
      </c>
      <c r="BE570" s="93">
        <f t="shared" si="332"/>
        <v>123375.37879663866</v>
      </c>
      <c r="BF570" s="93"/>
      <c r="BG570" s="93"/>
      <c r="BH570" s="93">
        <f t="shared" ref="BH570:BH599" si="348">+AM570</f>
        <v>25895.798319327732</v>
      </c>
      <c r="BI570" s="93"/>
      <c r="BJ570" s="93"/>
      <c r="BK570" s="94">
        <f t="shared" si="309"/>
        <v>4</v>
      </c>
      <c r="BM570" s="95">
        <f t="shared" si="310"/>
        <v>76072.3462117647</v>
      </c>
      <c r="BN570" s="96">
        <f t="shared" si="311"/>
        <v>127667.0655462185</v>
      </c>
      <c r="BO570" s="248">
        <f t="shared" si="333"/>
        <v>58874.106433613437</v>
      </c>
      <c r="BP570" s="183">
        <f t="shared" si="312"/>
        <v>57793.372287672057</v>
      </c>
      <c r="BQ570" s="184">
        <f t="shared" si="313"/>
        <v>57128.608230782382</v>
      </c>
      <c r="BR570" s="232">
        <f t="shared" si="314"/>
        <v>0.7509773403301101</v>
      </c>
      <c r="BS570" s="184"/>
      <c r="BT570" s="97"/>
      <c r="BU570" s="171">
        <f t="shared" si="326"/>
        <v>58874.106433613437</v>
      </c>
      <c r="BV570" s="175">
        <f t="shared" si="315"/>
        <v>11186</v>
      </c>
      <c r="BW570" s="176">
        <f t="shared" si="316"/>
        <v>70060.10643361343</v>
      </c>
    </row>
    <row r="571" spans="1:75" s="35" customFormat="1" ht="84.95" hidden="1" customHeight="1" x14ac:dyDescent="0.3">
      <c r="A571" s="244">
        <v>91</v>
      </c>
      <c r="B571" s="104" t="s">
        <v>243</v>
      </c>
      <c r="C571" s="217" t="s">
        <v>18</v>
      </c>
      <c r="D571" s="206"/>
      <c r="E571" s="74"/>
      <c r="F571" s="75"/>
      <c r="G571" s="74"/>
      <c r="H571" s="76"/>
      <c r="I571" s="105" t="s">
        <v>244</v>
      </c>
      <c r="J571" s="106">
        <v>420</v>
      </c>
      <c r="K571" s="107" t="s">
        <v>76</v>
      </c>
      <c r="L571" s="110">
        <v>8739.495798319329</v>
      </c>
      <c r="M571" s="81">
        <f t="shared" si="317"/>
        <v>491.15966386554629</v>
      </c>
      <c r="N571" s="82">
        <f t="shared" si="327"/>
        <v>9230.6554621848754</v>
      </c>
      <c r="O571" s="83">
        <f t="shared" si="318"/>
        <v>1753.8245378151264</v>
      </c>
      <c r="P571" s="83">
        <f t="shared" si="319"/>
        <v>10984.480000000001</v>
      </c>
      <c r="Q571" s="84" t="s">
        <v>77</v>
      </c>
      <c r="R571" s="110">
        <v>6475.6302521008411</v>
      </c>
      <c r="S571" s="81">
        <f t="shared" si="320"/>
        <v>363.93042016806726</v>
      </c>
      <c r="T571" s="82">
        <f t="shared" si="328"/>
        <v>6839.5606722689081</v>
      </c>
      <c r="U571" s="83">
        <f t="shared" si="321"/>
        <v>1299.5165277310925</v>
      </c>
      <c r="V571" s="83">
        <f t="shared" si="322"/>
        <v>8139.0772000000006</v>
      </c>
      <c r="W571" s="84" t="s">
        <v>77</v>
      </c>
      <c r="X571" s="110">
        <v>8151.2605042016812</v>
      </c>
      <c r="Y571" s="81">
        <f t="shared" si="323"/>
        <v>458.10084033613447</v>
      </c>
      <c r="Z571" s="82">
        <f t="shared" si="329"/>
        <v>8609.361344537816</v>
      </c>
      <c r="AA571" s="83">
        <f t="shared" si="324"/>
        <v>1635.778655462185</v>
      </c>
      <c r="AB571" s="83">
        <f t="shared" si="325"/>
        <v>10245.140000000001</v>
      </c>
      <c r="AC571" s="84" t="s">
        <v>77</v>
      </c>
      <c r="AD571" s="85">
        <f t="shared" si="308"/>
        <v>8226.5258263305332</v>
      </c>
      <c r="AE571" s="86"/>
      <c r="AF571" s="87"/>
      <c r="AG571" s="88"/>
      <c r="AH571" s="114"/>
      <c r="AI571" s="86"/>
      <c r="AJ571" s="87"/>
      <c r="AK571" s="88"/>
      <c r="AL571" s="114"/>
      <c r="AM571" s="86">
        <v>6475.6302521008411</v>
      </c>
      <c r="AN571" s="87">
        <f t="shared" si="346"/>
        <v>1230.3697478991598</v>
      </c>
      <c r="AO571" s="90">
        <f t="shared" si="347"/>
        <v>7706.0000000000009</v>
      </c>
      <c r="AP571" s="91"/>
      <c r="AQ571" s="86"/>
      <c r="AR571" s="87"/>
      <c r="AS571" s="90"/>
      <c r="AT571" s="91"/>
      <c r="AU571" s="86"/>
      <c r="AV571" s="87"/>
      <c r="AW571" s="90"/>
      <c r="AX571" s="197"/>
      <c r="AY571" s="38"/>
      <c r="AZ571" s="92"/>
      <c r="BA571" s="29"/>
      <c r="BB571" s="99"/>
      <c r="BC571" s="93">
        <f t="shared" si="330"/>
        <v>9230.6554621848754</v>
      </c>
      <c r="BD571" s="93">
        <f t="shared" si="331"/>
        <v>6839.5606722689081</v>
      </c>
      <c r="BE571" s="93">
        <f t="shared" si="332"/>
        <v>8609.361344537816</v>
      </c>
      <c r="BF571" s="93"/>
      <c r="BG571" s="93"/>
      <c r="BH571" s="93">
        <f t="shared" si="348"/>
        <v>6475.6302521008411</v>
      </c>
      <c r="BI571" s="93"/>
      <c r="BJ571" s="93"/>
      <c r="BK571" s="94">
        <f t="shared" si="309"/>
        <v>4</v>
      </c>
      <c r="BM571" s="95">
        <f t="shared" si="310"/>
        <v>7788.8019327731099</v>
      </c>
      <c r="BN571" s="96">
        <f t="shared" si="311"/>
        <v>9230.6554621848754</v>
      </c>
      <c r="BO571" s="248">
        <f t="shared" si="333"/>
        <v>7308.1840896358553</v>
      </c>
      <c r="BP571" s="183">
        <f t="shared" si="312"/>
        <v>7702.4419108297352</v>
      </c>
      <c r="BQ571" s="184">
        <f t="shared" si="313"/>
        <v>1338.8724338133732</v>
      </c>
      <c r="BR571" s="232">
        <f t="shared" si="314"/>
        <v>0.17189709603216005</v>
      </c>
      <c r="BS571" s="184"/>
      <c r="BT571" s="97"/>
      <c r="BU571" s="171">
        <f t="shared" si="326"/>
        <v>7308.1840896358553</v>
      </c>
      <c r="BV571" s="175">
        <f t="shared" si="315"/>
        <v>1389</v>
      </c>
      <c r="BW571" s="176">
        <f t="shared" si="316"/>
        <v>8697.1840896358553</v>
      </c>
    </row>
    <row r="572" spans="1:75" s="35" customFormat="1" ht="84.95" hidden="1" customHeight="1" x14ac:dyDescent="0.3">
      <c r="A572" s="244">
        <v>92</v>
      </c>
      <c r="B572" s="104" t="s">
        <v>245</v>
      </c>
      <c r="C572" s="217" t="s">
        <v>18</v>
      </c>
      <c r="D572" s="206"/>
      <c r="E572" s="74"/>
      <c r="F572" s="75"/>
      <c r="G572" s="74"/>
      <c r="H572" s="76"/>
      <c r="I572" s="105" t="s">
        <v>246</v>
      </c>
      <c r="J572" s="106">
        <v>419</v>
      </c>
      <c r="K572" s="107" t="s">
        <v>76</v>
      </c>
      <c r="L572" s="110">
        <v>4369.7478991596645</v>
      </c>
      <c r="M572" s="81">
        <f t="shared" si="317"/>
        <v>245.57983193277315</v>
      </c>
      <c r="N572" s="82">
        <f t="shared" si="327"/>
        <v>4615.3277310924377</v>
      </c>
      <c r="O572" s="83">
        <f t="shared" si="318"/>
        <v>876.9122689075632</v>
      </c>
      <c r="P572" s="83">
        <f t="shared" si="319"/>
        <v>5492.2400000000007</v>
      </c>
      <c r="Q572" s="84" t="s">
        <v>77</v>
      </c>
      <c r="R572" s="110">
        <v>3237.8151260504205</v>
      </c>
      <c r="S572" s="81">
        <f t="shared" si="320"/>
        <v>181.96521008403363</v>
      </c>
      <c r="T572" s="82">
        <f t="shared" si="328"/>
        <v>3419.780336134454</v>
      </c>
      <c r="U572" s="83">
        <f t="shared" si="321"/>
        <v>649.75826386554627</v>
      </c>
      <c r="V572" s="83">
        <f t="shared" si="322"/>
        <v>4069.5386000000003</v>
      </c>
      <c r="W572" s="84" t="s">
        <v>77</v>
      </c>
      <c r="X572" s="110">
        <v>4218.4873949579833</v>
      </c>
      <c r="Y572" s="81">
        <f t="shared" si="323"/>
        <v>237.07899159663867</v>
      </c>
      <c r="Z572" s="82">
        <f t="shared" si="329"/>
        <v>4455.5663865546221</v>
      </c>
      <c r="AA572" s="83">
        <f t="shared" si="324"/>
        <v>846.55761344537825</v>
      </c>
      <c r="AB572" s="83">
        <f t="shared" si="325"/>
        <v>5302.1240000000007</v>
      </c>
      <c r="AC572" s="84" t="s">
        <v>77</v>
      </c>
      <c r="AD572" s="85">
        <f t="shared" si="308"/>
        <v>4163.5581512605049</v>
      </c>
      <c r="AE572" s="86"/>
      <c r="AF572" s="87"/>
      <c r="AG572" s="88"/>
      <c r="AH572" s="114"/>
      <c r="AI572" s="86"/>
      <c r="AJ572" s="87"/>
      <c r="AK572" s="88"/>
      <c r="AL572" s="114"/>
      <c r="AM572" s="86">
        <v>3237.8151260504205</v>
      </c>
      <c r="AN572" s="87">
        <f t="shared" si="346"/>
        <v>615.18487394957992</v>
      </c>
      <c r="AO572" s="90">
        <f t="shared" si="347"/>
        <v>3853.0000000000005</v>
      </c>
      <c r="AP572" s="91"/>
      <c r="AQ572" s="86"/>
      <c r="AR572" s="87"/>
      <c r="AS572" s="90"/>
      <c r="AT572" s="91"/>
      <c r="AU572" s="86"/>
      <c r="AV572" s="87"/>
      <c r="AW572" s="90"/>
      <c r="AX572" s="197"/>
      <c r="AY572" s="38"/>
      <c r="AZ572" s="92"/>
      <c r="BA572" s="29"/>
      <c r="BB572" s="99"/>
      <c r="BC572" s="93">
        <f t="shared" si="330"/>
        <v>4615.3277310924377</v>
      </c>
      <c r="BD572" s="93">
        <f t="shared" si="331"/>
        <v>3419.780336134454</v>
      </c>
      <c r="BE572" s="93">
        <f t="shared" si="332"/>
        <v>4455.5663865546221</v>
      </c>
      <c r="BF572" s="93"/>
      <c r="BG572" s="93"/>
      <c r="BH572" s="93">
        <f t="shared" si="348"/>
        <v>3237.8151260504205</v>
      </c>
      <c r="BI572" s="93"/>
      <c r="BJ572" s="93"/>
      <c r="BK572" s="94">
        <f t="shared" si="309"/>
        <v>4</v>
      </c>
      <c r="BM572" s="95">
        <f t="shared" si="310"/>
        <v>3932.1223949579835</v>
      </c>
      <c r="BN572" s="96">
        <f t="shared" si="311"/>
        <v>4615.3277310924377</v>
      </c>
      <c r="BO572" s="248">
        <f t="shared" si="333"/>
        <v>3704.3872829131651</v>
      </c>
      <c r="BP572" s="183">
        <f t="shared" si="312"/>
        <v>3884.5340325682669</v>
      </c>
      <c r="BQ572" s="184">
        <f t="shared" si="313"/>
        <v>703.63819125045609</v>
      </c>
      <c r="BR572" s="232">
        <f t="shared" si="314"/>
        <v>0.17894615695399146</v>
      </c>
      <c r="BS572" s="184"/>
      <c r="BT572" s="97"/>
      <c r="BU572" s="171">
        <f t="shared" si="326"/>
        <v>3704.3872829131651</v>
      </c>
      <c r="BV572" s="175">
        <f t="shared" si="315"/>
        <v>704</v>
      </c>
      <c r="BW572" s="176">
        <f t="shared" si="316"/>
        <v>4408.3872829131651</v>
      </c>
    </row>
    <row r="573" spans="1:75" s="35" customFormat="1" ht="84.95" hidden="1" customHeight="1" x14ac:dyDescent="0.3">
      <c r="A573" s="244">
        <v>93</v>
      </c>
      <c r="B573" s="104" t="s">
        <v>247</v>
      </c>
      <c r="C573" s="217" t="s">
        <v>18</v>
      </c>
      <c r="D573" s="207">
        <v>31649.579831932773</v>
      </c>
      <c r="E573" s="74">
        <f>+D573*0.0562</f>
        <v>1778.7063865546218</v>
      </c>
      <c r="F573" s="75">
        <f>+E573+D573</f>
        <v>33428.286218487396</v>
      </c>
      <c r="G573" s="74">
        <f>+F573*0.19</f>
        <v>6351.3743815126054</v>
      </c>
      <c r="H573" s="76">
        <f>+G573+F573</f>
        <v>39779.660600000003</v>
      </c>
      <c r="I573" s="105" t="s">
        <v>248</v>
      </c>
      <c r="J573" s="106">
        <v>428</v>
      </c>
      <c r="K573" s="107" t="s">
        <v>76</v>
      </c>
      <c r="L573" s="110">
        <v>25546.218487394959</v>
      </c>
      <c r="M573" s="81">
        <f t="shared" si="317"/>
        <v>1435.6974789915967</v>
      </c>
      <c r="N573" s="82">
        <f t="shared" ref="N573:N604" si="349">+M573+L573</f>
        <v>26981.915966386558</v>
      </c>
      <c r="O573" s="83">
        <f t="shared" si="318"/>
        <v>5126.5640336134456</v>
      </c>
      <c r="P573" s="83">
        <f t="shared" si="319"/>
        <v>32108.480000000003</v>
      </c>
      <c r="Q573" s="84" t="s">
        <v>77</v>
      </c>
      <c r="R573" s="110">
        <v>4857.1428571428578</v>
      </c>
      <c r="S573" s="81">
        <f t="shared" si="320"/>
        <v>272.97142857142859</v>
      </c>
      <c r="T573" s="82">
        <f t="shared" ref="T573:T604" si="350">+S573+R573</f>
        <v>5130.1142857142868</v>
      </c>
      <c r="U573" s="83">
        <f t="shared" si="321"/>
        <v>974.72171428571448</v>
      </c>
      <c r="V573" s="83">
        <f t="shared" si="322"/>
        <v>6104.8360000000011</v>
      </c>
      <c r="W573" s="84" t="s">
        <v>77</v>
      </c>
      <c r="X573" s="110">
        <v>22914.151260504204</v>
      </c>
      <c r="Y573" s="81">
        <f t="shared" si="323"/>
        <v>1287.7753008403363</v>
      </c>
      <c r="Z573" s="82">
        <f t="shared" ref="Z573:Z604" si="351">+Y573+X573</f>
        <v>24201.926561344542</v>
      </c>
      <c r="AA573" s="83">
        <f t="shared" si="324"/>
        <v>4598.3660466554629</v>
      </c>
      <c r="AB573" s="83">
        <f t="shared" si="325"/>
        <v>28800.292608000003</v>
      </c>
      <c r="AC573" s="84" t="s">
        <v>77</v>
      </c>
      <c r="AD573" s="85">
        <f t="shared" si="308"/>
        <v>18771.318937815129</v>
      </c>
      <c r="AE573" s="86"/>
      <c r="AF573" s="87"/>
      <c r="AG573" s="88"/>
      <c r="AH573" s="114"/>
      <c r="AI573" s="86"/>
      <c r="AJ573" s="87"/>
      <c r="AK573" s="88"/>
      <c r="AL573" s="114" t="s">
        <v>249</v>
      </c>
      <c r="AM573" s="86">
        <v>4857.1428571428578</v>
      </c>
      <c r="AN573" s="87">
        <f t="shared" si="346"/>
        <v>922.857142857143</v>
      </c>
      <c r="AO573" s="90">
        <f t="shared" si="347"/>
        <v>5780.0000000000009</v>
      </c>
      <c r="AP573" s="91"/>
      <c r="AQ573" s="86"/>
      <c r="AR573" s="87"/>
      <c r="AS573" s="90"/>
      <c r="AT573" s="91"/>
      <c r="AU573" s="86"/>
      <c r="AV573" s="87"/>
      <c r="AW573" s="90"/>
      <c r="AX573" s="197"/>
      <c r="AY573" s="38"/>
      <c r="AZ573" s="92">
        <f>+(AD573/F573)-1</f>
        <v>-0.43846002708228227</v>
      </c>
      <c r="BA573" s="29"/>
      <c r="BB573" s="99">
        <f>+F573*1.09</f>
        <v>36436.831978151262</v>
      </c>
      <c r="BC573" s="93">
        <f t="shared" ref="BC573:BC604" si="352">+N573</f>
        <v>26981.915966386558</v>
      </c>
      <c r="BD573" s="93">
        <f t="shared" ref="BD573:BD604" si="353">+T573</f>
        <v>5130.1142857142868</v>
      </c>
      <c r="BE573" s="93">
        <f t="shared" ref="BE573:BE604" si="354">+Z573</f>
        <v>24201.926561344542</v>
      </c>
      <c r="BF573" s="93"/>
      <c r="BG573" s="93"/>
      <c r="BH573" s="93">
        <f t="shared" si="348"/>
        <v>4857.1428571428578</v>
      </c>
      <c r="BI573" s="93"/>
      <c r="BJ573" s="93"/>
      <c r="BK573" s="94">
        <f t="shared" si="309"/>
        <v>5</v>
      </c>
      <c r="BM573" s="95">
        <f t="shared" si="310"/>
        <v>19521.586329747901</v>
      </c>
      <c r="BN573" s="96">
        <f t="shared" si="311"/>
        <v>36436.831978151262</v>
      </c>
      <c r="BO573" s="248">
        <f t="shared" ref="BO573:BO604" si="355">(SUM(BB573:BJ573)-BN573)/(BK573-1)</f>
        <v>15292.774917647062</v>
      </c>
      <c r="BP573" s="183">
        <f t="shared" si="312"/>
        <v>14275.596044597371</v>
      </c>
      <c r="BQ573" s="184">
        <f t="shared" si="313"/>
        <v>14016.490361999235</v>
      </c>
      <c r="BR573" s="232">
        <f t="shared" si="314"/>
        <v>0.71799955829615414</v>
      </c>
      <c r="BS573" s="184"/>
      <c r="BT573" s="97"/>
      <c r="BU573" s="171">
        <f t="shared" si="326"/>
        <v>15292.774917647062</v>
      </c>
      <c r="BV573" s="175">
        <f t="shared" si="315"/>
        <v>2906</v>
      </c>
      <c r="BW573" s="176">
        <f t="shared" si="316"/>
        <v>18198.774917647061</v>
      </c>
    </row>
    <row r="574" spans="1:75" s="35" customFormat="1" ht="84.95" hidden="1" customHeight="1" x14ac:dyDescent="0.3">
      <c r="A574" s="244">
        <v>94</v>
      </c>
      <c r="B574" s="104" t="s">
        <v>250</v>
      </c>
      <c r="C574" s="217" t="s">
        <v>18</v>
      </c>
      <c r="D574" s="207">
        <v>6096.6386554621849</v>
      </c>
      <c r="E574" s="74">
        <f>+D574*0.0562</f>
        <v>342.63109243697477</v>
      </c>
      <c r="F574" s="75">
        <f>+E574+D574</f>
        <v>6439.2697478991595</v>
      </c>
      <c r="G574" s="74">
        <f>+F574*0.19</f>
        <v>1223.4612521008403</v>
      </c>
      <c r="H574" s="76">
        <f>+G574+F574</f>
        <v>7662.7309999999998</v>
      </c>
      <c r="I574" s="105" t="s">
        <v>251</v>
      </c>
      <c r="J574" s="106">
        <v>446</v>
      </c>
      <c r="K574" s="107" t="s">
        <v>76</v>
      </c>
      <c r="L574" s="110">
        <v>2689.0756302521008</v>
      </c>
      <c r="M574" s="81">
        <f t="shared" si="317"/>
        <v>151.12605042016807</v>
      </c>
      <c r="N574" s="82">
        <f t="shared" si="349"/>
        <v>2840.201680672269</v>
      </c>
      <c r="O574" s="83">
        <f t="shared" si="318"/>
        <v>539.6383193277311</v>
      </c>
      <c r="P574" s="83">
        <f t="shared" si="319"/>
        <v>3379.84</v>
      </c>
      <c r="Q574" s="84" t="s">
        <v>77</v>
      </c>
      <c r="R574" s="110">
        <v>648.73949579831935</v>
      </c>
      <c r="S574" s="81">
        <f t="shared" si="320"/>
        <v>36.459159663865549</v>
      </c>
      <c r="T574" s="82">
        <f t="shared" si="350"/>
        <v>685.19865546218489</v>
      </c>
      <c r="U574" s="83">
        <f t="shared" si="321"/>
        <v>130.18774453781512</v>
      </c>
      <c r="V574" s="83">
        <f t="shared" si="322"/>
        <v>815.38639999999998</v>
      </c>
      <c r="W574" s="84" t="s">
        <v>77</v>
      </c>
      <c r="X574" s="110">
        <v>2644.4369747899163</v>
      </c>
      <c r="Y574" s="81">
        <f t="shared" si="323"/>
        <v>148.6173579831933</v>
      </c>
      <c r="Z574" s="82">
        <f t="shared" si="351"/>
        <v>2793.0543327731098</v>
      </c>
      <c r="AA574" s="83">
        <f t="shared" si="324"/>
        <v>530.68032322689089</v>
      </c>
      <c r="AB574" s="83">
        <f t="shared" si="325"/>
        <v>3323.7346560000005</v>
      </c>
      <c r="AC574" s="84" t="s">
        <v>77</v>
      </c>
      <c r="AD574" s="85">
        <f t="shared" si="308"/>
        <v>2106.1515563025209</v>
      </c>
      <c r="AE574" s="86"/>
      <c r="AF574" s="87"/>
      <c r="AG574" s="88"/>
      <c r="AH574" s="114"/>
      <c r="AI574" s="86"/>
      <c r="AJ574" s="87"/>
      <c r="AK574" s="88"/>
      <c r="AL574" s="114"/>
      <c r="AM574" s="86">
        <v>648.73949579831935</v>
      </c>
      <c r="AN574" s="87">
        <f t="shared" si="346"/>
        <v>123.26050420168067</v>
      </c>
      <c r="AO574" s="90">
        <f t="shared" si="347"/>
        <v>772</v>
      </c>
      <c r="AP574" s="91"/>
      <c r="AQ574" s="86"/>
      <c r="AR574" s="87"/>
      <c r="AS574" s="90"/>
      <c r="AT574" s="91"/>
      <c r="AU574" s="86"/>
      <c r="AV574" s="87"/>
      <c r="AW574" s="90"/>
      <c r="AX574" s="197"/>
      <c r="AY574" s="38"/>
      <c r="AZ574" s="92">
        <f>+(AD574/F574)-1</f>
        <v>-0.67292074431426596</v>
      </c>
      <c r="BA574" s="29"/>
      <c r="BB574" s="99">
        <f>+F574*1.09</f>
        <v>7018.8040252100845</v>
      </c>
      <c r="BC574" s="93">
        <f t="shared" si="352"/>
        <v>2840.201680672269</v>
      </c>
      <c r="BD574" s="93">
        <f t="shared" si="353"/>
        <v>685.19865546218489</v>
      </c>
      <c r="BE574" s="93">
        <f t="shared" si="354"/>
        <v>2793.0543327731098</v>
      </c>
      <c r="BF574" s="93"/>
      <c r="BG574" s="93"/>
      <c r="BH574" s="93">
        <f t="shared" si="348"/>
        <v>648.73949579831935</v>
      </c>
      <c r="BI574" s="93"/>
      <c r="BJ574" s="93"/>
      <c r="BK574" s="94">
        <f t="shared" si="309"/>
        <v>5</v>
      </c>
      <c r="BM574" s="95">
        <f t="shared" si="310"/>
        <v>2797.1996379831935</v>
      </c>
      <c r="BN574" s="96">
        <f t="shared" si="311"/>
        <v>7018.8040252100845</v>
      </c>
      <c r="BO574" s="248">
        <f t="shared" si="355"/>
        <v>1741.798541176471</v>
      </c>
      <c r="BP574" s="183">
        <f t="shared" si="312"/>
        <v>1899.8342128356194</v>
      </c>
      <c r="BQ574" s="184">
        <f t="shared" si="313"/>
        <v>2593.272020739957</v>
      </c>
      <c r="BR574" s="232">
        <f t="shared" si="314"/>
        <v>0.92709579449600166</v>
      </c>
      <c r="BS574" s="184"/>
      <c r="BT574" s="97"/>
      <c r="BU574" s="171">
        <f t="shared" si="326"/>
        <v>1741.798541176471</v>
      </c>
      <c r="BV574" s="175">
        <f t="shared" si="315"/>
        <v>331</v>
      </c>
      <c r="BW574" s="176">
        <f t="shared" si="316"/>
        <v>2072.7985411764712</v>
      </c>
    </row>
    <row r="575" spans="1:75" s="35" customFormat="1" ht="84.95" hidden="1" customHeight="1" x14ac:dyDescent="0.3">
      <c r="A575" s="244">
        <v>95</v>
      </c>
      <c r="B575" s="104" t="s">
        <v>252</v>
      </c>
      <c r="C575" s="217" t="s">
        <v>18</v>
      </c>
      <c r="D575" s="206"/>
      <c r="E575" s="74"/>
      <c r="F575" s="75"/>
      <c r="G575" s="74"/>
      <c r="H575" s="76"/>
      <c r="I575" s="105" t="s">
        <v>253</v>
      </c>
      <c r="J575" s="106">
        <v>449</v>
      </c>
      <c r="K575" s="107" t="s">
        <v>76</v>
      </c>
      <c r="L575" s="110">
        <v>3361.3445378151264</v>
      </c>
      <c r="M575" s="81">
        <f t="shared" si="317"/>
        <v>188.9075630252101</v>
      </c>
      <c r="N575" s="82">
        <f t="shared" si="349"/>
        <v>3550.2521008403364</v>
      </c>
      <c r="O575" s="83">
        <f t="shared" si="318"/>
        <v>674.54789915966398</v>
      </c>
      <c r="P575" s="83">
        <f t="shared" si="319"/>
        <v>4224.8</v>
      </c>
      <c r="Q575" s="84" t="s">
        <v>77</v>
      </c>
      <c r="R575" s="110">
        <v>1404.201680672269</v>
      </c>
      <c r="S575" s="81">
        <f t="shared" si="320"/>
        <v>78.916134453781524</v>
      </c>
      <c r="T575" s="82">
        <f t="shared" si="350"/>
        <v>1483.1178151260506</v>
      </c>
      <c r="U575" s="83">
        <f t="shared" si="321"/>
        <v>281.79238487394963</v>
      </c>
      <c r="V575" s="83">
        <f t="shared" si="322"/>
        <v>1764.9102000000003</v>
      </c>
      <c r="W575" s="84" t="s">
        <v>77</v>
      </c>
      <c r="X575" s="110">
        <v>3457.6134453781519</v>
      </c>
      <c r="Y575" s="81">
        <f t="shared" si="323"/>
        <v>194.31787563025213</v>
      </c>
      <c r="Z575" s="82">
        <f t="shared" si="351"/>
        <v>3651.9313210084042</v>
      </c>
      <c r="AA575" s="83">
        <f t="shared" si="324"/>
        <v>693.86695099159681</v>
      </c>
      <c r="AB575" s="83">
        <f t="shared" si="325"/>
        <v>4345.7982720000009</v>
      </c>
      <c r="AC575" s="84" t="s">
        <v>77</v>
      </c>
      <c r="AD575" s="85">
        <f t="shared" si="308"/>
        <v>2895.1004123249299</v>
      </c>
      <c r="AE575" s="86"/>
      <c r="AF575" s="87"/>
      <c r="AG575" s="88"/>
      <c r="AH575" s="114"/>
      <c r="AI575" s="86"/>
      <c r="AJ575" s="87"/>
      <c r="AK575" s="88"/>
      <c r="AL575" s="114" t="s">
        <v>254</v>
      </c>
      <c r="AM575" s="86">
        <v>1404.201680672269</v>
      </c>
      <c r="AN575" s="87">
        <f t="shared" si="346"/>
        <v>266.79831932773112</v>
      </c>
      <c r="AO575" s="90">
        <f t="shared" si="347"/>
        <v>1671.0000000000002</v>
      </c>
      <c r="AP575" s="91"/>
      <c r="AQ575" s="86"/>
      <c r="AR575" s="87"/>
      <c r="AS575" s="90"/>
      <c r="AT575" s="91"/>
      <c r="AU575" s="86"/>
      <c r="AV575" s="87"/>
      <c r="AW575" s="90"/>
      <c r="AX575" s="197"/>
      <c r="AY575" s="38"/>
      <c r="AZ575" s="92"/>
      <c r="BA575" s="29"/>
      <c r="BB575" s="99"/>
      <c r="BC575" s="93">
        <f t="shared" si="352"/>
        <v>3550.2521008403364</v>
      </c>
      <c r="BD575" s="93">
        <f t="shared" si="353"/>
        <v>1483.1178151260506</v>
      </c>
      <c r="BE575" s="93">
        <f t="shared" si="354"/>
        <v>3651.9313210084042</v>
      </c>
      <c r="BF575" s="93"/>
      <c r="BG575" s="93"/>
      <c r="BH575" s="93">
        <f t="shared" si="348"/>
        <v>1404.201680672269</v>
      </c>
      <c r="BI575" s="93"/>
      <c r="BJ575" s="93"/>
      <c r="BK575" s="94">
        <f t="shared" si="309"/>
        <v>4</v>
      </c>
      <c r="BM575" s="95">
        <f t="shared" si="310"/>
        <v>2522.375729411765</v>
      </c>
      <c r="BN575" s="96">
        <f t="shared" si="311"/>
        <v>3651.9313210084042</v>
      </c>
      <c r="BO575" s="248">
        <f t="shared" si="355"/>
        <v>2145.857198879552</v>
      </c>
      <c r="BP575" s="183">
        <f t="shared" si="312"/>
        <v>2279.5374613660179</v>
      </c>
      <c r="BQ575" s="184">
        <f t="shared" si="313"/>
        <v>1246.7017666799027</v>
      </c>
      <c r="BR575" s="232">
        <f t="shared" si="314"/>
        <v>0.49425696264951058</v>
      </c>
      <c r="BS575" s="184"/>
      <c r="BT575" s="97"/>
      <c r="BU575" s="171">
        <f t="shared" si="326"/>
        <v>2145.857198879552</v>
      </c>
      <c r="BV575" s="175">
        <f t="shared" si="315"/>
        <v>408</v>
      </c>
      <c r="BW575" s="176">
        <f t="shared" si="316"/>
        <v>2553.857198879552</v>
      </c>
    </row>
    <row r="576" spans="1:75" s="35" customFormat="1" ht="84.95" hidden="1" customHeight="1" x14ac:dyDescent="0.3">
      <c r="A576" s="244">
        <v>97</v>
      </c>
      <c r="B576" s="104" t="s">
        <v>258</v>
      </c>
      <c r="C576" s="217" t="s">
        <v>18</v>
      </c>
      <c r="D576" s="207">
        <v>14123.529411764706</v>
      </c>
      <c r="E576" s="74">
        <f t="shared" ref="E576:E595" si="356">+D576*0.0562</f>
        <v>793.74235294117648</v>
      </c>
      <c r="F576" s="75">
        <f t="shared" ref="F576:F595" si="357">+E576+D576</f>
        <v>14917.271764705883</v>
      </c>
      <c r="G576" s="74">
        <f t="shared" ref="G576:G595" si="358">+F576*0.19</f>
        <v>2834.2816352941177</v>
      </c>
      <c r="H576" s="76">
        <f t="shared" ref="H576:H595" si="359">+G576+F576</f>
        <v>17751.553400000001</v>
      </c>
      <c r="I576" s="105" t="s">
        <v>259</v>
      </c>
      <c r="J576" s="106">
        <v>431</v>
      </c>
      <c r="K576" s="107" t="s">
        <v>76</v>
      </c>
      <c r="L576" s="110">
        <v>26756.302521008405</v>
      </c>
      <c r="M576" s="81">
        <f t="shared" si="317"/>
        <v>1503.7042016806724</v>
      </c>
      <c r="N576" s="82">
        <f t="shared" si="349"/>
        <v>28260.006722689079</v>
      </c>
      <c r="O576" s="83">
        <f t="shared" si="318"/>
        <v>5369.4012773109253</v>
      </c>
      <c r="P576" s="83">
        <f t="shared" si="319"/>
        <v>33629.408000000003</v>
      </c>
      <c r="Q576" s="84" t="s">
        <v>77</v>
      </c>
      <c r="R576" s="110">
        <v>5936.134453781513</v>
      </c>
      <c r="S576" s="81">
        <f t="shared" si="320"/>
        <v>333.61075630252105</v>
      </c>
      <c r="T576" s="82">
        <f t="shared" si="350"/>
        <v>6269.7452100840337</v>
      </c>
      <c r="U576" s="83">
        <f t="shared" si="321"/>
        <v>1191.2515899159664</v>
      </c>
      <c r="V576" s="83">
        <f t="shared" si="322"/>
        <v>7460.9967999999999</v>
      </c>
      <c r="W576" s="84" t="s">
        <v>77</v>
      </c>
      <c r="X576" s="110">
        <v>26560.537815126056</v>
      </c>
      <c r="Y576" s="81">
        <f t="shared" si="323"/>
        <v>1492.7022252100844</v>
      </c>
      <c r="Z576" s="82">
        <f t="shared" si="351"/>
        <v>28053.240040336139</v>
      </c>
      <c r="AA576" s="83">
        <f t="shared" si="324"/>
        <v>5330.1156076638663</v>
      </c>
      <c r="AB576" s="83">
        <f t="shared" si="325"/>
        <v>33383.355648000004</v>
      </c>
      <c r="AC576" s="84" t="s">
        <v>77</v>
      </c>
      <c r="AD576" s="85">
        <f t="shared" si="308"/>
        <v>20860.99732436975</v>
      </c>
      <c r="AE576" s="86"/>
      <c r="AF576" s="87"/>
      <c r="AG576" s="88"/>
      <c r="AH576" s="114"/>
      <c r="AI576" s="86"/>
      <c r="AJ576" s="87"/>
      <c r="AK576" s="88"/>
      <c r="AL576" s="114" t="s">
        <v>260</v>
      </c>
      <c r="AM576" s="86">
        <v>5936.134453781513</v>
      </c>
      <c r="AN576" s="87">
        <f t="shared" si="346"/>
        <v>1127.8655462184875</v>
      </c>
      <c r="AO576" s="90">
        <f t="shared" si="347"/>
        <v>7064</v>
      </c>
      <c r="AP576" s="91"/>
      <c r="AQ576" s="86"/>
      <c r="AR576" s="87"/>
      <c r="AS576" s="90"/>
      <c r="AT576" s="91"/>
      <c r="AU576" s="86"/>
      <c r="AV576" s="87"/>
      <c r="AW576" s="90"/>
      <c r="AX576" s="197"/>
      <c r="AY576" s="38"/>
      <c r="AZ576" s="92">
        <f t="shared" ref="AZ576:AZ595" si="360">+(AD576/F576)-1</f>
        <v>0.39844588564288697</v>
      </c>
      <c r="BA576" s="29"/>
      <c r="BB576" s="99">
        <f t="shared" ref="BB576:BB595" si="361">+F576*1.09</f>
        <v>16259.826223529415</v>
      </c>
      <c r="BC576" s="93">
        <f t="shared" si="352"/>
        <v>28260.006722689079</v>
      </c>
      <c r="BD576" s="93">
        <f t="shared" si="353"/>
        <v>6269.7452100840337</v>
      </c>
      <c r="BE576" s="93">
        <f t="shared" si="354"/>
        <v>28053.240040336139</v>
      </c>
      <c r="BF576" s="93"/>
      <c r="BG576" s="93"/>
      <c r="BH576" s="93">
        <f t="shared" si="348"/>
        <v>5936.134453781513</v>
      </c>
      <c r="BI576" s="93"/>
      <c r="BJ576" s="93"/>
      <c r="BK576" s="94">
        <f t="shared" si="309"/>
        <v>5</v>
      </c>
      <c r="BM576" s="95">
        <f t="shared" si="310"/>
        <v>16955.790530084036</v>
      </c>
      <c r="BN576" s="96">
        <f t="shared" si="311"/>
        <v>28260.006722689079</v>
      </c>
      <c r="BO576" s="248">
        <f t="shared" si="355"/>
        <v>14129.736481932774</v>
      </c>
      <c r="BP576" s="183">
        <f t="shared" si="312"/>
        <v>13683.744671733704</v>
      </c>
      <c r="BQ576" s="184">
        <f t="shared" si="313"/>
        <v>11034.575663554444</v>
      </c>
      <c r="BR576" s="232">
        <f t="shared" si="314"/>
        <v>0.65078508984740058</v>
      </c>
      <c r="BS576" s="184"/>
      <c r="BT576" s="97"/>
      <c r="BU576" s="171">
        <f t="shared" si="326"/>
        <v>14129.736481932774</v>
      </c>
      <c r="BV576" s="175">
        <f t="shared" si="315"/>
        <v>2685</v>
      </c>
      <c r="BW576" s="176">
        <f t="shared" si="316"/>
        <v>16814.736481932774</v>
      </c>
    </row>
    <row r="577" spans="1:75" s="35" customFormat="1" ht="84.95" hidden="1" customHeight="1" x14ac:dyDescent="0.3">
      <c r="A577" s="244">
        <v>100</v>
      </c>
      <c r="B577" s="104" t="s">
        <v>1451</v>
      </c>
      <c r="C577" s="217" t="s">
        <v>18</v>
      </c>
      <c r="D577" s="207">
        <v>6547.8991596638662</v>
      </c>
      <c r="E577" s="74">
        <f t="shared" si="356"/>
        <v>367.99193277310928</v>
      </c>
      <c r="F577" s="75">
        <f t="shared" si="357"/>
        <v>6915.8910924369757</v>
      </c>
      <c r="G577" s="74">
        <f t="shared" si="358"/>
        <v>1314.0193075630254</v>
      </c>
      <c r="H577" s="76">
        <f t="shared" si="359"/>
        <v>8229.9104000000007</v>
      </c>
      <c r="I577" s="105" t="s">
        <v>265</v>
      </c>
      <c r="J577" s="106">
        <v>518</v>
      </c>
      <c r="K577" s="107" t="s">
        <v>76</v>
      </c>
      <c r="L577" s="110">
        <v>10621.848739495799</v>
      </c>
      <c r="M577" s="81">
        <f t="shared" si="317"/>
        <v>596.94789915966396</v>
      </c>
      <c r="N577" s="82">
        <f t="shared" si="349"/>
        <v>11218.796638655464</v>
      </c>
      <c r="O577" s="83">
        <f t="shared" si="318"/>
        <v>2131.5713613445382</v>
      </c>
      <c r="P577" s="83">
        <f t="shared" si="319"/>
        <v>13350.368000000002</v>
      </c>
      <c r="Q577" s="84" t="s">
        <v>77</v>
      </c>
      <c r="R577" s="110">
        <v>7924.3697478991598</v>
      </c>
      <c r="S577" s="81">
        <f t="shared" si="320"/>
        <v>445.34957983193277</v>
      </c>
      <c r="T577" s="82">
        <f t="shared" si="350"/>
        <v>8369.7193277310926</v>
      </c>
      <c r="U577" s="83">
        <f t="shared" si="321"/>
        <v>1590.2466722689076</v>
      </c>
      <c r="V577" s="83">
        <f t="shared" si="322"/>
        <v>9959.9660000000003</v>
      </c>
      <c r="W577" s="84" t="s">
        <v>77</v>
      </c>
      <c r="X577" s="110">
        <v>10643.899159663866</v>
      </c>
      <c r="Y577" s="81">
        <f t="shared" si="323"/>
        <v>598.18713277310928</v>
      </c>
      <c r="Z577" s="82">
        <f t="shared" si="351"/>
        <v>11242.086292436976</v>
      </c>
      <c r="AA577" s="83">
        <f t="shared" si="324"/>
        <v>2135.9963955630255</v>
      </c>
      <c r="AB577" s="83">
        <f t="shared" si="325"/>
        <v>13378.082688000002</v>
      </c>
      <c r="AC577" s="84" t="s">
        <v>77</v>
      </c>
      <c r="AD577" s="85">
        <f t="shared" si="308"/>
        <v>10276.867419607845</v>
      </c>
      <c r="AE577" s="86"/>
      <c r="AF577" s="87"/>
      <c r="AG577" s="88"/>
      <c r="AH577" s="114"/>
      <c r="AI577" s="86"/>
      <c r="AJ577" s="87"/>
      <c r="AK577" s="88"/>
      <c r="AL577" s="114"/>
      <c r="AM577" s="86">
        <v>7924.3697478991598</v>
      </c>
      <c r="AN577" s="87">
        <f t="shared" si="346"/>
        <v>1505.6302521008404</v>
      </c>
      <c r="AO577" s="90">
        <f t="shared" si="347"/>
        <v>9430</v>
      </c>
      <c r="AP577" s="91"/>
      <c r="AQ577" s="86"/>
      <c r="AR577" s="87"/>
      <c r="AS577" s="90"/>
      <c r="AT577" s="91"/>
      <c r="AU577" s="86"/>
      <c r="AV577" s="87"/>
      <c r="AW577" s="90"/>
      <c r="AX577" s="197"/>
      <c r="AY577" s="38"/>
      <c r="AZ577" s="92">
        <f t="shared" si="360"/>
        <v>0.48597878165639985</v>
      </c>
      <c r="BA577" s="29"/>
      <c r="BB577" s="99">
        <f t="shared" si="361"/>
        <v>7538.3212907563038</v>
      </c>
      <c r="BC577" s="93">
        <f t="shared" si="352"/>
        <v>11218.796638655464</v>
      </c>
      <c r="BD577" s="93">
        <f t="shared" si="353"/>
        <v>8369.7193277310926</v>
      </c>
      <c r="BE577" s="93">
        <f t="shared" si="354"/>
        <v>11242.086292436976</v>
      </c>
      <c r="BF577" s="93"/>
      <c r="BG577" s="93"/>
      <c r="BH577" s="93">
        <f t="shared" si="348"/>
        <v>7924.3697478991598</v>
      </c>
      <c r="BI577" s="93"/>
      <c r="BJ577" s="93"/>
      <c r="BK577" s="94">
        <f t="shared" si="309"/>
        <v>5</v>
      </c>
      <c r="BM577" s="95">
        <f t="shared" si="310"/>
        <v>9258.6586594957989</v>
      </c>
      <c r="BN577" s="96">
        <f t="shared" si="311"/>
        <v>11242.086292436976</v>
      </c>
      <c r="BO577" s="248">
        <f t="shared" si="355"/>
        <v>8762.8017512605038</v>
      </c>
      <c r="BP577" s="183">
        <f t="shared" si="312"/>
        <v>9119.0309967357571</v>
      </c>
      <c r="BQ577" s="184">
        <f t="shared" si="313"/>
        <v>1823.8850546229858</v>
      </c>
      <c r="BR577" s="232">
        <f t="shared" si="314"/>
        <v>0.19699236376452714</v>
      </c>
      <c r="BS577" s="184"/>
      <c r="BT577" s="97"/>
      <c r="BU577" s="171">
        <f t="shared" si="326"/>
        <v>8762.8017512605038</v>
      </c>
      <c r="BV577" s="175">
        <f t="shared" si="315"/>
        <v>1665</v>
      </c>
      <c r="BW577" s="176">
        <f t="shared" si="316"/>
        <v>10427.801751260504</v>
      </c>
    </row>
    <row r="578" spans="1:75" s="35" customFormat="1" ht="84.95" hidden="1" customHeight="1" x14ac:dyDescent="0.3">
      <c r="A578" s="244">
        <v>104</v>
      </c>
      <c r="B578" s="104" t="s">
        <v>275</v>
      </c>
      <c r="C578" s="217" t="s">
        <v>18</v>
      </c>
      <c r="D578" s="207">
        <v>5451.9315126050424</v>
      </c>
      <c r="E578" s="74">
        <f t="shared" si="356"/>
        <v>306.39855100840339</v>
      </c>
      <c r="F578" s="75">
        <f t="shared" si="357"/>
        <v>5758.3300636134454</v>
      </c>
      <c r="G578" s="74">
        <f t="shared" si="358"/>
        <v>1094.0827120865547</v>
      </c>
      <c r="H578" s="76">
        <f t="shared" si="359"/>
        <v>6852.4127757000006</v>
      </c>
      <c r="I578" s="105" t="s">
        <v>276</v>
      </c>
      <c r="J578" s="106">
        <v>551</v>
      </c>
      <c r="K578" s="107" t="s">
        <v>76</v>
      </c>
      <c r="L578" s="110">
        <v>10016.806722689076</v>
      </c>
      <c r="M578" s="81">
        <f t="shared" si="317"/>
        <v>562.94453781512607</v>
      </c>
      <c r="N578" s="82">
        <f t="shared" si="349"/>
        <v>10579.751260504203</v>
      </c>
      <c r="O578" s="83">
        <f t="shared" si="318"/>
        <v>2010.1527394957986</v>
      </c>
      <c r="P578" s="83">
        <f t="shared" si="319"/>
        <v>12589.904000000002</v>
      </c>
      <c r="Q578" s="84" t="s">
        <v>77</v>
      </c>
      <c r="R578" s="110">
        <v>5135.2941176470595</v>
      </c>
      <c r="S578" s="81">
        <f t="shared" si="320"/>
        <v>288.60352941176473</v>
      </c>
      <c r="T578" s="82">
        <f t="shared" si="350"/>
        <v>5423.8976470588241</v>
      </c>
      <c r="U578" s="83">
        <f t="shared" si="321"/>
        <v>1030.5405529411767</v>
      </c>
      <c r="V578" s="83">
        <f t="shared" si="322"/>
        <v>6454.4382000000005</v>
      </c>
      <c r="W578" s="84" t="s">
        <v>77</v>
      </c>
      <c r="X578" s="110">
        <v>9969.0756302521022</v>
      </c>
      <c r="Y578" s="81">
        <f t="shared" si="323"/>
        <v>560.26205042016818</v>
      </c>
      <c r="Z578" s="82">
        <f t="shared" si="351"/>
        <v>10529.33768067227</v>
      </c>
      <c r="AA578" s="83">
        <f t="shared" si="324"/>
        <v>2000.5741593277314</v>
      </c>
      <c r="AB578" s="83">
        <f t="shared" si="325"/>
        <v>12529.911840000001</v>
      </c>
      <c r="AC578" s="84" t="s">
        <v>77</v>
      </c>
      <c r="AD578" s="85">
        <f t="shared" si="308"/>
        <v>8844.3288627450984</v>
      </c>
      <c r="AE578" s="86"/>
      <c r="AF578" s="87"/>
      <c r="AG578" s="88"/>
      <c r="AH578" s="114"/>
      <c r="AI578" s="86"/>
      <c r="AJ578" s="87"/>
      <c r="AK578" s="88"/>
      <c r="AL578" s="114"/>
      <c r="AM578" s="86">
        <v>5135.2941176470595</v>
      </c>
      <c r="AN578" s="87">
        <f t="shared" si="346"/>
        <v>975.70588235294133</v>
      </c>
      <c r="AO578" s="90">
        <f t="shared" si="347"/>
        <v>6111.0000000000009</v>
      </c>
      <c r="AP578" s="91"/>
      <c r="AQ578" s="86"/>
      <c r="AR578" s="87"/>
      <c r="AS578" s="90"/>
      <c r="AT578" s="91"/>
      <c r="AU578" s="86"/>
      <c r="AV578" s="87"/>
      <c r="AW578" s="90"/>
      <c r="AX578" s="197"/>
      <c r="AY578" s="38"/>
      <c r="AZ578" s="92">
        <f t="shared" si="360"/>
        <v>0.53591905379510996</v>
      </c>
      <c r="BA578" s="29"/>
      <c r="BB578" s="99">
        <f t="shared" si="361"/>
        <v>6276.5797693386558</v>
      </c>
      <c r="BC578" s="93">
        <f t="shared" si="352"/>
        <v>10579.751260504203</v>
      </c>
      <c r="BD578" s="93">
        <f t="shared" si="353"/>
        <v>5423.8976470588241</v>
      </c>
      <c r="BE578" s="93">
        <f t="shared" si="354"/>
        <v>10529.33768067227</v>
      </c>
      <c r="BF578" s="93"/>
      <c r="BG578" s="93"/>
      <c r="BH578" s="93">
        <f t="shared" si="348"/>
        <v>5135.2941176470595</v>
      </c>
      <c r="BI578" s="93"/>
      <c r="BJ578" s="93"/>
      <c r="BK578" s="94">
        <f t="shared" si="309"/>
        <v>5</v>
      </c>
      <c r="BM578" s="95">
        <f t="shared" si="310"/>
        <v>7588.9720950442015</v>
      </c>
      <c r="BN578" s="96">
        <f t="shared" si="311"/>
        <v>10579.751260504203</v>
      </c>
      <c r="BO578" s="248">
        <f t="shared" si="355"/>
        <v>6841.2773036792014</v>
      </c>
      <c r="BP578" s="183">
        <f t="shared" si="312"/>
        <v>7209.3361243033978</v>
      </c>
      <c r="BQ578" s="184">
        <f t="shared" si="313"/>
        <v>2739.5696008839282</v>
      </c>
      <c r="BR578" s="232">
        <f t="shared" si="314"/>
        <v>0.36099350038102512</v>
      </c>
      <c r="BS578" s="184"/>
      <c r="BT578" s="97"/>
      <c r="BU578" s="171">
        <f t="shared" si="326"/>
        <v>6841.2773036792014</v>
      </c>
      <c r="BV578" s="175">
        <f t="shared" si="315"/>
        <v>1300</v>
      </c>
      <c r="BW578" s="176">
        <f t="shared" si="316"/>
        <v>8141.2773036792014</v>
      </c>
    </row>
    <row r="579" spans="1:75" s="35" customFormat="1" ht="84.95" hidden="1" customHeight="1" x14ac:dyDescent="0.3">
      <c r="A579" s="244">
        <v>105</v>
      </c>
      <c r="B579" s="104" t="s">
        <v>277</v>
      </c>
      <c r="C579" s="217" t="s">
        <v>18</v>
      </c>
      <c r="D579" s="207">
        <v>2352.3995798319329</v>
      </c>
      <c r="E579" s="74">
        <f t="shared" si="356"/>
        <v>132.20485638655464</v>
      </c>
      <c r="F579" s="75">
        <f t="shared" si="357"/>
        <v>2484.6044362184875</v>
      </c>
      <c r="G579" s="74">
        <f t="shared" si="358"/>
        <v>472.07484288151261</v>
      </c>
      <c r="H579" s="76">
        <f t="shared" si="359"/>
        <v>2956.6792791000003</v>
      </c>
      <c r="I579" s="105" t="s">
        <v>278</v>
      </c>
      <c r="J579" s="106">
        <v>550</v>
      </c>
      <c r="K579" s="107" t="s">
        <v>76</v>
      </c>
      <c r="L579" s="110">
        <v>4289.0756302521013</v>
      </c>
      <c r="M579" s="81">
        <f t="shared" si="317"/>
        <v>241.04605042016809</v>
      </c>
      <c r="N579" s="82">
        <f t="shared" si="349"/>
        <v>4530.1216806722696</v>
      </c>
      <c r="O579" s="83">
        <f t="shared" si="318"/>
        <v>860.72311932773118</v>
      </c>
      <c r="P579" s="83">
        <f t="shared" si="319"/>
        <v>5390.8448000000008</v>
      </c>
      <c r="Q579" s="84" t="s">
        <v>77</v>
      </c>
      <c r="R579" s="110">
        <v>2217.6470588235297</v>
      </c>
      <c r="S579" s="81">
        <f t="shared" si="320"/>
        <v>124.63176470588238</v>
      </c>
      <c r="T579" s="82">
        <f t="shared" si="350"/>
        <v>2342.278823529412</v>
      </c>
      <c r="U579" s="83">
        <f t="shared" si="321"/>
        <v>445.03297647058827</v>
      </c>
      <c r="V579" s="83">
        <f t="shared" si="322"/>
        <v>2787.3118000000004</v>
      </c>
      <c r="W579" s="84" t="s">
        <v>77</v>
      </c>
      <c r="X579" s="110">
        <v>4297.815126050421</v>
      </c>
      <c r="Y579" s="81">
        <f t="shared" si="323"/>
        <v>241.53721008403366</v>
      </c>
      <c r="Z579" s="82">
        <f t="shared" si="351"/>
        <v>4539.3523361344551</v>
      </c>
      <c r="AA579" s="83">
        <f t="shared" si="324"/>
        <v>862.47694386554645</v>
      </c>
      <c r="AB579" s="83">
        <f t="shared" si="325"/>
        <v>5401.8292800000017</v>
      </c>
      <c r="AC579" s="84" t="s">
        <v>77</v>
      </c>
      <c r="AD579" s="85">
        <f t="shared" si="308"/>
        <v>3803.9176134453787</v>
      </c>
      <c r="AE579" s="86"/>
      <c r="AF579" s="87"/>
      <c r="AG579" s="88"/>
      <c r="AH579" s="114"/>
      <c r="AI579" s="86"/>
      <c r="AJ579" s="87"/>
      <c r="AK579" s="88"/>
      <c r="AL579" s="114"/>
      <c r="AM579" s="86">
        <v>2217.6470588235297</v>
      </c>
      <c r="AN579" s="87">
        <f t="shared" si="346"/>
        <v>421.35294117647067</v>
      </c>
      <c r="AO579" s="90">
        <f t="shared" si="347"/>
        <v>2639.0000000000005</v>
      </c>
      <c r="AP579" s="91"/>
      <c r="AQ579" s="86"/>
      <c r="AR579" s="87"/>
      <c r="AS579" s="90"/>
      <c r="AT579" s="91"/>
      <c r="AU579" s="86"/>
      <c r="AV579" s="87"/>
      <c r="AW579" s="90"/>
      <c r="AX579" s="197"/>
      <c r="AY579" s="38"/>
      <c r="AZ579" s="92">
        <f t="shared" si="360"/>
        <v>0.53099525944454018</v>
      </c>
      <c r="BA579" s="29"/>
      <c r="BB579" s="99">
        <f t="shared" si="361"/>
        <v>2708.2188354781515</v>
      </c>
      <c r="BC579" s="93">
        <f t="shared" si="352"/>
        <v>4530.1216806722696</v>
      </c>
      <c r="BD579" s="93">
        <f t="shared" si="353"/>
        <v>2342.278823529412</v>
      </c>
      <c r="BE579" s="93">
        <f t="shared" si="354"/>
        <v>4539.3523361344551</v>
      </c>
      <c r="BF579" s="93"/>
      <c r="BG579" s="93"/>
      <c r="BH579" s="93">
        <f t="shared" si="348"/>
        <v>2217.6470588235297</v>
      </c>
      <c r="BI579" s="93"/>
      <c r="BJ579" s="93"/>
      <c r="BK579" s="94">
        <f t="shared" si="309"/>
        <v>5</v>
      </c>
      <c r="BM579" s="95">
        <f t="shared" si="310"/>
        <v>3267.5237469275639</v>
      </c>
      <c r="BN579" s="96">
        <f t="shared" si="311"/>
        <v>4539.3523361344551</v>
      </c>
      <c r="BO579" s="248">
        <f t="shared" si="355"/>
        <v>2949.5665996258413</v>
      </c>
      <c r="BP579" s="183">
        <f t="shared" si="312"/>
        <v>3106.4452744199575</v>
      </c>
      <c r="BQ579" s="184">
        <f t="shared" si="313"/>
        <v>1170.7735386369727</v>
      </c>
      <c r="BR579" s="232">
        <f t="shared" si="314"/>
        <v>0.35830605354830097</v>
      </c>
      <c r="BS579" s="184"/>
      <c r="BT579" s="97"/>
      <c r="BU579" s="171">
        <f t="shared" si="326"/>
        <v>2949.5665996258413</v>
      </c>
      <c r="BV579" s="175">
        <f t="shared" si="315"/>
        <v>560</v>
      </c>
      <c r="BW579" s="176">
        <f t="shared" si="316"/>
        <v>3509.5665996258413</v>
      </c>
    </row>
    <row r="580" spans="1:75" s="35" customFormat="1" ht="84.95" hidden="1" customHeight="1" x14ac:dyDescent="0.3">
      <c r="A580" s="244">
        <v>106</v>
      </c>
      <c r="B580" s="104" t="s">
        <v>279</v>
      </c>
      <c r="C580" s="217" t="s">
        <v>18</v>
      </c>
      <c r="D580" s="207">
        <v>9394.2287394957984</v>
      </c>
      <c r="E580" s="74">
        <f t="shared" si="356"/>
        <v>527.95565515966382</v>
      </c>
      <c r="F580" s="75">
        <f t="shared" si="357"/>
        <v>9922.1843946554618</v>
      </c>
      <c r="G580" s="74">
        <f t="shared" si="358"/>
        <v>1885.2150349845379</v>
      </c>
      <c r="H580" s="76">
        <f t="shared" si="359"/>
        <v>11807.39942964</v>
      </c>
      <c r="I580" s="105" t="s">
        <v>280</v>
      </c>
      <c r="J580" s="106">
        <v>552</v>
      </c>
      <c r="K580" s="107" t="s">
        <v>76</v>
      </c>
      <c r="L580" s="110">
        <v>17344.537815126052</v>
      </c>
      <c r="M580" s="81">
        <f t="shared" si="317"/>
        <v>974.76302521008415</v>
      </c>
      <c r="N580" s="82">
        <f t="shared" si="349"/>
        <v>18319.300840336135</v>
      </c>
      <c r="O580" s="83">
        <f t="shared" si="318"/>
        <v>3480.6671596638657</v>
      </c>
      <c r="P580" s="83">
        <f t="shared" si="319"/>
        <v>21799.968000000001</v>
      </c>
      <c r="Q580" s="84" t="s">
        <v>77</v>
      </c>
      <c r="R580" s="110">
        <v>8849.5798319327732</v>
      </c>
      <c r="S580" s="81">
        <f t="shared" si="320"/>
        <v>497.34638655462186</v>
      </c>
      <c r="T580" s="82">
        <f t="shared" si="350"/>
        <v>9346.9262184873951</v>
      </c>
      <c r="U580" s="83">
        <f t="shared" si="321"/>
        <v>1775.9159815126052</v>
      </c>
      <c r="V580" s="83">
        <f t="shared" si="322"/>
        <v>11122.842200000001</v>
      </c>
      <c r="W580" s="84" t="s">
        <v>77</v>
      </c>
      <c r="X580" s="110">
        <v>17275.966386554624</v>
      </c>
      <c r="Y580" s="81">
        <f t="shared" si="323"/>
        <v>970.90931092436995</v>
      </c>
      <c r="Z580" s="82">
        <f t="shared" si="351"/>
        <v>18246.875697478994</v>
      </c>
      <c r="AA580" s="83">
        <f t="shared" si="324"/>
        <v>3466.9063825210087</v>
      </c>
      <c r="AB580" s="83">
        <f t="shared" si="325"/>
        <v>21713.782080000004</v>
      </c>
      <c r="AC580" s="84" t="s">
        <v>77</v>
      </c>
      <c r="AD580" s="85">
        <f t="shared" si="308"/>
        <v>15304.367585434176</v>
      </c>
      <c r="AE580" s="86"/>
      <c r="AF580" s="87"/>
      <c r="AG580" s="88"/>
      <c r="AH580" s="114"/>
      <c r="AI580" s="86"/>
      <c r="AJ580" s="87"/>
      <c r="AK580" s="88"/>
      <c r="AL580" s="114"/>
      <c r="AM580" s="86">
        <v>8849.5798319327732</v>
      </c>
      <c r="AN580" s="87">
        <f t="shared" si="346"/>
        <v>1681.420168067227</v>
      </c>
      <c r="AO580" s="90">
        <f t="shared" si="347"/>
        <v>10531</v>
      </c>
      <c r="AP580" s="91"/>
      <c r="AQ580" s="86"/>
      <c r="AR580" s="87"/>
      <c r="AS580" s="90"/>
      <c r="AT580" s="91"/>
      <c r="AU580" s="86"/>
      <c r="AV580" s="87"/>
      <c r="AW580" s="90"/>
      <c r="AX580" s="197"/>
      <c r="AY580" s="38"/>
      <c r="AZ580" s="92">
        <f t="shared" si="360"/>
        <v>0.54243934366688462</v>
      </c>
      <c r="BA580" s="29"/>
      <c r="BB580" s="99">
        <f t="shared" si="361"/>
        <v>10815.180990174455</v>
      </c>
      <c r="BC580" s="93">
        <f t="shared" si="352"/>
        <v>18319.300840336135</v>
      </c>
      <c r="BD580" s="93">
        <f t="shared" si="353"/>
        <v>9346.9262184873951</v>
      </c>
      <c r="BE580" s="93">
        <f t="shared" si="354"/>
        <v>18246.875697478994</v>
      </c>
      <c r="BF580" s="93"/>
      <c r="BG580" s="93"/>
      <c r="BH580" s="93">
        <f t="shared" si="348"/>
        <v>8849.5798319327732</v>
      </c>
      <c r="BI580" s="93"/>
      <c r="BJ580" s="93"/>
      <c r="BK580" s="94">
        <f t="shared" si="309"/>
        <v>5</v>
      </c>
      <c r="BM580" s="95">
        <f t="shared" si="310"/>
        <v>13115.572715681948</v>
      </c>
      <c r="BN580" s="96">
        <f t="shared" si="311"/>
        <v>18319.300840336135</v>
      </c>
      <c r="BO580" s="248">
        <f t="shared" si="355"/>
        <v>11814.640684518403</v>
      </c>
      <c r="BP580" s="183">
        <f t="shared" si="312"/>
        <v>12449.288550520438</v>
      </c>
      <c r="BQ580" s="184">
        <f t="shared" si="313"/>
        <v>4772.3749455097077</v>
      </c>
      <c r="BR580" s="232">
        <f t="shared" si="314"/>
        <v>0.36387087693116926</v>
      </c>
      <c r="BS580" s="184"/>
      <c r="BT580" s="97"/>
      <c r="BU580" s="171">
        <f t="shared" si="326"/>
        <v>11814.640684518403</v>
      </c>
      <c r="BV580" s="175">
        <f t="shared" si="315"/>
        <v>2245</v>
      </c>
      <c r="BW580" s="176">
        <f t="shared" si="316"/>
        <v>14059.640684518403</v>
      </c>
    </row>
    <row r="581" spans="1:75" s="35" customFormat="1" ht="84.95" hidden="1" customHeight="1" x14ac:dyDescent="0.3">
      <c r="A581" s="244">
        <v>107</v>
      </c>
      <c r="B581" s="104" t="s">
        <v>281</v>
      </c>
      <c r="C581" s="217" t="s">
        <v>18</v>
      </c>
      <c r="D581" s="207">
        <v>1744.4473109243697</v>
      </c>
      <c r="E581" s="74">
        <f t="shared" si="356"/>
        <v>98.037938873949585</v>
      </c>
      <c r="F581" s="75">
        <f t="shared" si="357"/>
        <v>1842.4852497983193</v>
      </c>
      <c r="G581" s="74">
        <f t="shared" si="358"/>
        <v>350.07219746168067</v>
      </c>
      <c r="H581" s="76">
        <f t="shared" si="359"/>
        <v>2192.5574472600001</v>
      </c>
      <c r="I581" s="105" t="s">
        <v>282</v>
      </c>
      <c r="J581" s="106">
        <v>486</v>
      </c>
      <c r="K581" s="107" t="s">
        <v>76</v>
      </c>
      <c r="L581" s="110">
        <v>2084.0336134453783</v>
      </c>
      <c r="M581" s="81">
        <f t="shared" si="317"/>
        <v>117.12268907563026</v>
      </c>
      <c r="N581" s="82">
        <f t="shared" si="349"/>
        <v>2201.1563025210085</v>
      </c>
      <c r="O581" s="83">
        <f t="shared" si="318"/>
        <v>418.21969747899163</v>
      </c>
      <c r="P581" s="83">
        <f t="shared" si="319"/>
        <v>2619.3760000000002</v>
      </c>
      <c r="Q581" s="84" t="s">
        <v>77</v>
      </c>
      <c r="R581" s="110">
        <v>1619.327731092437</v>
      </c>
      <c r="S581" s="81">
        <f t="shared" si="320"/>
        <v>91.00621848739496</v>
      </c>
      <c r="T581" s="82">
        <f t="shared" si="350"/>
        <v>1710.3339495798321</v>
      </c>
      <c r="U581" s="83">
        <f t="shared" si="321"/>
        <v>324.9634504201681</v>
      </c>
      <c r="V581" s="83">
        <f t="shared" si="322"/>
        <v>2035.2974000000002</v>
      </c>
      <c r="W581" s="84" t="s">
        <v>77</v>
      </c>
      <c r="X581" s="110">
        <v>2084.0336134453783</v>
      </c>
      <c r="Y581" s="81">
        <f t="shared" si="323"/>
        <v>117.12268907563026</v>
      </c>
      <c r="Z581" s="82">
        <f t="shared" si="351"/>
        <v>2201.1563025210085</v>
      </c>
      <c r="AA581" s="83">
        <f t="shared" si="324"/>
        <v>418.21969747899163</v>
      </c>
      <c r="AB581" s="83">
        <f t="shared" si="325"/>
        <v>2619.3760000000002</v>
      </c>
      <c r="AC581" s="84" t="s">
        <v>77</v>
      </c>
      <c r="AD581" s="85">
        <f t="shared" si="308"/>
        <v>2037.5488515406166</v>
      </c>
      <c r="AE581" s="86"/>
      <c r="AF581" s="87"/>
      <c r="AG581" s="88"/>
      <c r="AH581" s="114"/>
      <c r="AI581" s="86"/>
      <c r="AJ581" s="87"/>
      <c r="AK581" s="88"/>
      <c r="AL581" s="114"/>
      <c r="AM581" s="86">
        <v>1619.327731092437</v>
      </c>
      <c r="AN581" s="87">
        <f t="shared" si="346"/>
        <v>307.67226890756302</v>
      </c>
      <c r="AO581" s="90">
        <f t="shared" si="347"/>
        <v>1927</v>
      </c>
      <c r="AP581" s="91"/>
      <c r="AQ581" s="86"/>
      <c r="AR581" s="87"/>
      <c r="AS581" s="90"/>
      <c r="AT581" s="91"/>
      <c r="AU581" s="86"/>
      <c r="AV581" s="87"/>
      <c r="AW581" s="90"/>
      <c r="AX581" s="197"/>
      <c r="AY581" s="38"/>
      <c r="AZ581" s="92">
        <f t="shared" si="360"/>
        <v>0.1058698308513728</v>
      </c>
      <c r="BA581" s="29"/>
      <c r="BB581" s="99">
        <f t="shared" si="361"/>
        <v>2008.3089222801682</v>
      </c>
      <c r="BC581" s="93">
        <f t="shared" si="352"/>
        <v>2201.1563025210085</v>
      </c>
      <c r="BD581" s="93">
        <f t="shared" si="353"/>
        <v>1710.3339495798321</v>
      </c>
      <c r="BE581" s="93">
        <f t="shared" si="354"/>
        <v>2201.1563025210085</v>
      </c>
      <c r="BF581" s="93"/>
      <c r="BG581" s="93"/>
      <c r="BH581" s="93">
        <f t="shared" si="348"/>
        <v>1619.327731092437</v>
      </c>
      <c r="BI581" s="93"/>
      <c r="BJ581" s="93"/>
      <c r="BK581" s="94">
        <f t="shared" si="309"/>
        <v>5</v>
      </c>
      <c r="BM581" s="95">
        <f t="shared" si="310"/>
        <v>1948.056641598891</v>
      </c>
      <c r="BN581" s="96">
        <f t="shared" si="311"/>
        <v>2201.1563025210085</v>
      </c>
      <c r="BO581" s="248">
        <f t="shared" si="355"/>
        <v>1884.7817263683614</v>
      </c>
      <c r="BP581" s="183">
        <f t="shared" si="312"/>
        <v>1932.4558942646077</v>
      </c>
      <c r="BQ581" s="184">
        <f t="shared" si="313"/>
        <v>272.1782453414603</v>
      </c>
      <c r="BR581" s="232">
        <f t="shared" si="314"/>
        <v>0.13971782931222509</v>
      </c>
      <c r="BS581" s="184"/>
      <c r="BT581" s="97"/>
      <c r="BU581" s="171">
        <f t="shared" si="326"/>
        <v>1884.7817263683614</v>
      </c>
      <c r="BV581" s="175">
        <f t="shared" si="315"/>
        <v>358</v>
      </c>
      <c r="BW581" s="176">
        <f t="shared" si="316"/>
        <v>2242.7817263683614</v>
      </c>
    </row>
    <row r="582" spans="1:75" s="35" customFormat="1" ht="84.95" hidden="1" customHeight="1" x14ac:dyDescent="0.3">
      <c r="A582" s="244">
        <v>109</v>
      </c>
      <c r="B582" s="104" t="s">
        <v>287</v>
      </c>
      <c r="C582" s="217" t="s">
        <v>18</v>
      </c>
      <c r="D582" s="207">
        <v>2743.4700000000003</v>
      </c>
      <c r="E582" s="74">
        <f t="shared" si="356"/>
        <v>154.18301400000001</v>
      </c>
      <c r="F582" s="75">
        <f t="shared" si="357"/>
        <v>2897.6530140000004</v>
      </c>
      <c r="G582" s="74">
        <f t="shared" si="358"/>
        <v>550.55407266000009</v>
      </c>
      <c r="H582" s="76">
        <f t="shared" si="359"/>
        <v>3448.2070866600006</v>
      </c>
      <c r="I582" s="105" t="s">
        <v>288</v>
      </c>
      <c r="J582" s="106">
        <v>487</v>
      </c>
      <c r="K582" s="107" t="s">
        <v>76</v>
      </c>
      <c r="L582" s="110">
        <v>2527.7310924369749</v>
      </c>
      <c r="M582" s="81">
        <f t="shared" si="317"/>
        <v>142.05848739495798</v>
      </c>
      <c r="N582" s="82">
        <f t="shared" si="349"/>
        <v>2669.7895798319328</v>
      </c>
      <c r="O582" s="83">
        <f t="shared" si="318"/>
        <v>507.26002016806723</v>
      </c>
      <c r="P582" s="83">
        <f t="shared" si="319"/>
        <v>3177.0495999999998</v>
      </c>
      <c r="Q582" s="84" t="s">
        <v>77</v>
      </c>
      <c r="R582" s="110">
        <v>2699.1596638655465</v>
      </c>
      <c r="S582" s="81">
        <f t="shared" si="320"/>
        <v>151.69277310924372</v>
      </c>
      <c r="T582" s="82">
        <f t="shared" si="350"/>
        <v>2850.8524369747902</v>
      </c>
      <c r="U582" s="83">
        <f t="shared" si="321"/>
        <v>541.66196302521018</v>
      </c>
      <c r="V582" s="83">
        <f t="shared" si="322"/>
        <v>3392.5144000000005</v>
      </c>
      <c r="W582" s="84" t="s">
        <v>77</v>
      </c>
      <c r="X582" s="110">
        <v>2527.7310924369749</v>
      </c>
      <c r="Y582" s="81">
        <f t="shared" si="323"/>
        <v>142.05848739495798</v>
      </c>
      <c r="Z582" s="82">
        <f t="shared" si="351"/>
        <v>2669.7895798319328</v>
      </c>
      <c r="AA582" s="83">
        <f t="shared" si="324"/>
        <v>507.26002016806723</v>
      </c>
      <c r="AB582" s="83">
        <f t="shared" si="325"/>
        <v>3177.0495999999998</v>
      </c>
      <c r="AC582" s="84" t="s">
        <v>77</v>
      </c>
      <c r="AD582" s="85">
        <f t="shared" si="308"/>
        <v>2730.1438655462189</v>
      </c>
      <c r="AE582" s="86"/>
      <c r="AF582" s="87"/>
      <c r="AG582" s="88"/>
      <c r="AH582" s="114"/>
      <c r="AI582" s="86"/>
      <c r="AJ582" s="87"/>
      <c r="AK582" s="88"/>
      <c r="AL582" s="114"/>
      <c r="AM582" s="86">
        <v>2699.1596638655465</v>
      </c>
      <c r="AN582" s="87">
        <f t="shared" si="346"/>
        <v>512.84033613445388</v>
      </c>
      <c r="AO582" s="90">
        <f t="shared" si="347"/>
        <v>3212.0000000000005</v>
      </c>
      <c r="AP582" s="91"/>
      <c r="AQ582" s="86"/>
      <c r="AR582" s="87"/>
      <c r="AS582" s="90"/>
      <c r="AT582" s="91"/>
      <c r="AU582" s="86"/>
      <c r="AV582" s="87"/>
      <c r="AW582" s="90"/>
      <c r="AX582" s="197"/>
      <c r="AY582" s="38"/>
      <c r="AZ582" s="92">
        <f t="shared" si="360"/>
        <v>-5.7808560115535479E-2</v>
      </c>
      <c r="BA582" s="29"/>
      <c r="BB582" s="99">
        <f t="shared" si="361"/>
        <v>3158.4417852600009</v>
      </c>
      <c r="BC582" s="93">
        <f t="shared" si="352"/>
        <v>2669.7895798319328</v>
      </c>
      <c r="BD582" s="93">
        <f t="shared" si="353"/>
        <v>2850.8524369747902</v>
      </c>
      <c r="BE582" s="93">
        <f t="shared" si="354"/>
        <v>2669.7895798319328</v>
      </c>
      <c r="BF582" s="93"/>
      <c r="BG582" s="93"/>
      <c r="BH582" s="93">
        <f t="shared" si="348"/>
        <v>2699.1596638655465</v>
      </c>
      <c r="BI582" s="93"/>
      <c r="BJ582" s="93"/>
      <c r="BK582" s="94">
        <f t="shared" si="309"/>
        <v>5</v>
      </c>
      <c r="BM582" s="95">
        <f t="shared" si="310"/>
        <v>2809.6066091528405</v>
      </c>
      <c r="BN582" s="96">
        <f t="shared" si="311"/>
        <v>3158.4417852600009</v>
      </c>
      <c r="BO582" s="248">
        <f t="shared" si="355"/>
        <v>2722.3978151260508</v>
      </c>
      <c r="BP582" s="183">
        <f t="shared" si="312"/>
        <v>2803.6645573082815</v>
      </c>
      <c r="BQ582" s="184">
        <f t="shared" si="313"/>
        <v>208.97567412379198</v>
      </c>
      <c r="BR582" s="232">
        <f t="shared" si="314"/>
        <v>7.4378980118787102E-2</v>
      </c>
      <c r="BS582" s="184"/>
      <c r="BT582" s="97"/>
      <c r="BU582" s="171">
        <f t="shared" si="326"/>
        <v>2722.3978151260508</v>
      </c>
      <c r="BV582" s="175">
        <f t="shared" si="315"/>
        <v>517</v>
      </c>
      <c r="BW582" s="176">
        <f t="shared" si="316"/>
        <v>3239.3978151260508</v>
      </c>
    </row>
    <row r="583" spans="1:75" s="35" customFormat="1" ht="84.95" hidden="1" customHeight="1" x14ac:dyDescent="0.3">
      <c r="A583" s="244">
        <v>110</v>
      </c>
      <c r="B583" s="104" t="s">
        <v>289</v>
      </c>
      <c r="C583" s="217" t="s">
        <v>18</v>
      </c>
      <c r="D583" s="207">
        <v>68082.352941176476</v>
      </c>
      <c r="E583" s="74">
        <f t="shared" si="356"/>
        <v>3826.2282352941179</v>
      </c>
      <c r="F583" s="75">
        <f t="shared" si="357"/>
        <v>71908.581176470587</v>
      </c>
      <c r="G583" s="74">
        <f t="shared" si="358"/>
        <v>13662.630423529412</v>
      </c>
      <c r="H583" s="76">
        <f t="shared" si="359"/>
        <v>85571.211599999995</v>
      </c>
      <c r="I583" s="105" t="s">
        <v>290</v>
      </c>
      <c r="J583" s="106">
        <v>504</v>
      </c>
      <c r="K583" s="107" t="s">
        <v>76</v>
      </c>
      <c r="L583" s="110">
        <v>96134.45378151261</v>
      </c>
      <c r="M583" s="81">
        <f t="shared" si="317"/>
        <v>5402.7563025210084</v>
      </c>
      <c r="N583" s="82">
        <f t="shared" si="349"/>
        <v>101537.21008403362</v>
      </c>
      <c r="O583" s="83">
        <f t="shared" si="318"/>
        <v>19292.069915966389</v>
      </c>
      <c r="P583" s="83">
        <f t="shared" si="319"/>
        <v>120829.28000000001</v>
      </c>
      <c r="Q583" s="84" t="s">
        <v>77</v>
      </c>
      <c r="R583" s="110">
        <v>64116.806722689078</v>
      </c>
      <c r="S583" s="81">
        <f t="shared" si="320"/>
        <v>3603.3645378151264</v>
      </c>
      <c r="T583" s="82">
        <f t="shared" si="350"/>
        <v>67720.171260504198</v>
      </c>
      <c r="U583" s="83">
        <f t="shared" si="321"/>
        <v>12866.832539495797</v>
      </c>
      <c r="V583" s="83">
        <f t="shared" si="322"/>
        <v>80587.003799999991</v>
      </c>
      <c r="W583" s="84" t="s">
        <v>77</v>
      </c>
      <c r="X583" s="110">
        <v>96560.672268907583</v>
      </c>
      <c r="Y583" s="81">
        <f t="shared" si="323"/>
        <v>5426.7097815126062</v>
      </c>
      <c r="Z583" s="82">
        <f t="shared" si="351"/>
        <v>101987.38205042019</v>
      </c>
      <c r="AA583" s="83">
        <f t="shared" si="324"/>
        <v>19377.602589579838</v>
      </c>
      <c r="AB583" s="83">
        <f t="shared" si="325"/>
        <v>121364.98464000002</v>
      </c>
      <c r="AC583" s="84" t="s">
        <v>77</v>
      </c>
      <c r="AD583" s="85">
        <f t="shared" si="308"/>
        <v>90414.921131652663</v>
      </c>
      <c r="AE583" s="86"/>
      <c r="AF583" s="87"/>
      <c r="AG583" s="88"/>
      <c r="AH583" s="114"/>
      <c r="AI583" s="86"/>
      <c r="AJ583" s="87"/>
      <c r="AK583" s="88"/>
      <c r="AL583" s="114"/>
      <c r="AM583" s="86">
        <v>64116.806722689078</v>
      </c>
      <c r="AN583" s="87">
        <f t="shared" si="346"/>
        <v>12182.193277310926</v>
      </c>
      <c r="AO583" s="90">
        <f t="shared" si="347"/>
        <v>76299</v>
      </c>
      <c r="AP583" s="91"/>
      <c r="AQ583" s="86"/>
      <c r="AR583" s="87"/>
      <c r="AS583" s="90"/>
      <c r="AT583" s="91"/>
      <c r="AU583" s="86"/>
      <c r="AV583" s="87"/>
      <c r="AW583" s="90"/>
      <c r="AX583" s="197"/>
      <c r="AY583" s="38"/>
      <c r="AZ583" s="92">
        <f t="shared" si="360"/>
        <v>0.25735926995647063</v>
      </c>
      <c r="BA583" s="29"/>
      <c r="BB583" s="99">
        <f t="shared" si="361"/>
        <v>78380.353482352948</v>
      </c>
      <c r="BC583" s="93">
        <f t="shared" si="352"/>
        <v>101537.21008403362</v>
      </c>
      <c r="BD583" s="93">
        <f t="shared" si="353"/>
        <v>67720.171260504198</v>
      </c>
      <c r="BE583" s="93">
        <f t="shared" si="354"/>
        <v>101987.38205042019</v>
      </c>
      <c r="BF583" s="93"/>
      <c r="BG583" s="93"/>
      <c r="BH583" s="93">
        <f t="shared" si="348"/>
        <v>64116.806722689078</v>
      </c>
      <c r="BI583" s="93"/>
      <c r="BJ583" s="93"/>
      <c r="BK583" s="94">
        <f t="shared" si="309"/>
        <v>5</v>
      </c>
      <c r="BM583" s="95">
        <f t="shared" si="310"/>
        <v>82748.384720000002</v>
      </c>
      <c r="BN583" s="96">
        <f t="shared" si="311"/>
        <v>101987.38205042019</v>
      </c>
      <c r="BO583" s="248">
        <f t="shared" si="355"/>
        <v>77938.635387394956</v>
      </c>
      <c r="BP583" s="183">
        <f t="shared" si="312"/>
        <v>81173.40504317572</v>
      </c>
      <c r="BQ583" s="184">
        <f t="shared" si="313"/>
        <v>18132.991839373721</v>
      </c>
      <c r="BR583" s="232">
        <f t="shared" si="314"/>
        <v>0.21913408824512121</v>
      </c>
      <c r="BS583" s="184"/>
      <c r="BT583" s="97"/>
      <c r="BU583" s="171">
        <f t="shared" si="326"/>
        <v>77938.635387394956</v>
      </c>
      <c r="BV583" s="175">
        <f t="shared" si="315"/>
        <v>14808</v>
      </c>
      <c r="BW583" s="176">
        <f t="shared" si="316"/>
        <v>92746.635387394956</v>
      </c>
    </row>
    <row r="584" spans="1:75" s="35" customFormat="1" ht="84.95" hidden="1" customHeight="1" x14ac:dyDescent="0.3">
      <c r="A584" s="244">
        <v>111</v>
      </c>
      <c r="B584" s="104" t="s">
        <v>291</v>
      </c>
      <c r="C584" s="217" t="s">
        <v>18</v>
      </c>
      <c r="D584" s="207">
        <v>31382.352941176472</v>
      </c>
      <c r="E584" s="74">
        <f t="shared" si="356"/>
        <v>1763.6882352941177</v>
      </c>
      <c r="F584" s="75">
        <f t="shared" si="357"/>
        <v>33146.041176470593</v>
      </c>
      <c r="G584" s="74">
        <f t="shared" si="358"/>
        <v>6297.7478235294129</v>
      </c>
      <c r="H584" s="76">
        <f t="shared" si="359"/>
        <v>39443.789000000004</v>
      </c>
      <c r="I584" s="105" t="s">
        <v>292</v>
      </c>
      <c r="J584" s="106">
        <v>502</v>
      </c>
      <c r="K584" s="107" t="s">
        <v>76</v>
      </c>
      <c r="L584" s="110">
        <v>47058.823529411769</v>
      </c>
      <c r="M584" s="81">
        <f t="shared" si="317"/>
        <v>2644.7058823529414</v>
      </c>
      <c r="N584" s="82">
        <f t="shared" si="349"/>
        <v>49703.529411764714</v>
      </c>
      <c r="O584" s="83">
        <f t="shared" si="318"/>
        <v>9443.6705882352962</v>
      </c>
      <c r="P584" s="83">
        <f t="shared" si="319"/>
        <v>59147.200000000012</v>
      </c>
      <c r="Q584" s="84" t="s">
        <v>77</v>
      </c>
      <c r="R584" s="110">
        <v>29554.621848739498</v>
      </c>
      <c r="S584" s="81">
        <f t="shared" si="320"/>
        <v>1660.9697478991598</v>
      </c>
      <c r="T584" s="82">
        <f t="shared" si="350"/>
        <v>31215.591596638656</v>
      </c>
      <c r="U584" s="83">
        <f t="shared" si="321"/>
        <v>5930.9624033613445</v>
      </c>
      <c r="V584" s="83">
        <f t="shared" si="322"/>
        <v>37146.554000000004</v>
      </c>
      <c r="W584" s="84" t="s">
        <v>77</v>
      </c>
      <c r="X584" s="110">
        <v>44642.016806722691</v>
      </c>
      <c r="Y584" s="81">
        <f t="shared" si="323"/>
        <v>2508.881344537815</v>
      </c>
      <c r="Z584" s="82">
        <f t="shared" si="351"/>
        <v>47150.89815126051</v>
      </c>
      <c r="AA584" s="83">
        <f t="shared" si="324"/>
        <v>8958.6706487394968</v>
      </c>
      <c r="AB584" s="83">
        <f t="shared" si="325"/>
        <v>56109.568800000008</v>
      </c>
      <c r="AC584" s="84" t="s">
        <v>77</v>
      </c>
      <c r="AD584" s="85">
        <f t="shared" ref="AD584:AD647" si="362">AVERAGE(N584,T584,Z584)</f>
        <v>42690.006386554625</v>
      </c>
      <c r="AE584" s="86"/>
      <c r="AF584" s="87"/>
      <c r="AG584" s="88"/>
      <c r="AH584" s="114"/>
      <c r="AI584" s="86"/>
      <c r="AJ584" s="87"/>
      <c r="AK584" s="88"/>
      <c r="AL584" s="114"/>
      <c r="AM584" s="86">
        <v>29554.621848739498</v>
      </c>
      <c r="AN584" s="87">
        <f t="shared" si="346"/>
        <v>5615.3781512605046</v>
      </c>
      <c r="AO584" s="90">
        <f t="shared" si="347"/>
        <v>35170</v>
      </c>
      <c r="AP584" s="91"/>
      <c r="AQ584" s="86"/>
      <c r="AR584" s="87"/>
      <c r="AS584" s="90"/>
      <c r="AT584" s="91"/>
      <c r="AU584" s="86"/>
      <c r="AV584" s="87"/>
      <c r="AW584" s="90"/>
      <c r="AX584" s="197"/>
      <c r="AY584" s="38"/>
      <c r="AZ584" s="92">
        <f t="shared" si="360"/>
        <v>0.2879368054625786</v>
      </c>
      <c r="BA584" s="29"/>
      <c r="BB584" s="99">
        <f t="shared" si="361"/>
        <v>36129.184882352951</v>
      </c>
      <c r="BC584" s="93">
        <f t="shared" si="352"/>
        <v>49703.529411764714</v>
      </c>
      <c r="BD584" s="93">
        <f t="shared" si="353"/>
        <v>31215.591596638656</v>
      </c>
      <c r="BE584" s="93">
        <f t="shared" si="354"/>
        <v>47150.89815126051</v>
      </c>
      <c r="BF584" s="93"/>
      <c r="BG584" s="93"/>
      <c r="BH584" s="93">
        <f t="shared" si="348"/>
        <v>29554.621848739498</v>
      </c>
      <c r="BI584" s="93"/>
      <c r="BJ584" s="93"/>
      <c r="BK584" s="94">
        <f t="shared" ref="BK584:BK647" si="363">COUNT(BB584:BJ584)</f>
        <v>5</v>
      </c>
      <c r="BM584" s="95">
        <f t="shared" ref="BM584:BM647" si="364">AVERAGE(BB584:BJ584)</f>
        <v>38750.765178151269</v>
      </c>
      <c r="BN584" s="96">
        <f t="shared" ref="BN584:BN647" si="365">MAX(BB584:BJ584)</f>
        <v>49703.529411764714</v>
      </c>
      <c r="BO584" s="248">
        <f t="shared" si="355"/>
        <v>36012.574119747907</v>
      </c>
      <c r="BP584" s="183">
        <f t="shared" ref="BP584:BP647" si="366">GEOMEAN(BB584:BJ584)</f>
        <v>37891.907443402422</v>
      </c>
      <c r="BQ584" s="184">
        <f t="shared" ref="BQ584:BQ647" si="367">IF(BK584=1,0,STDEVA(BB584:BJ584))</f>
        <v>9202.5248520306613</v>
      </c>
      <c r="BR584" s="232">
        <f t="shared" ref="BR584:BR647" si="368">+BQ584/BM584</f>
        <v>0.237479822907324</v>
      </c>
      <c r="BS584" s="184"/>
      <c r="BT584" s="97"/>
      <c r="BU584" s="171">
        <f t="shared" si="326"/>
        <v>36012.574119747907</v>
      </c>
      <c r="BV584" s="175">
        <f t="shared" ref="BV584:BV602" si="369">ROUND((BU584*0.19),0)</f>
        <v>6842</v>
      </c>
      <c r="BW584" s="176">
        <f t="shared" ref="BW584:BW647" si="370">+BV584+BU584</f>
        <v>42854.574119747907</v>
      </c>
    </row>
    <row r="585" spans="1:75" s="35" customFormat="1" ht="84.95" hidden="1" customHeight="1" x14ac:dyDescent="0.3">
      <c r="A585" s="244">
        <v>112</v>
      </c>
      <c r="B585" s="104" t="s">
        <v>293</v>
      </c>
      <c r="C585" s="217" t="s">
        <v>18</v>
      </c>
      <c r="D585" s="207">
        <v>8128.5714285714294</v>
      </c>
      <c r="E585" s="74">
        <f t="shared" si="356"/>
        <v>456.82571428571435</v>
      </c>
      <c r="F585" s="75">
        <f t="shared" si="357"/>
        <v>8585.397142857144</v>
      </c>
      <c r="G585" s="74">
        <f t="shared" si="358"/>
        <v>1631.2254571428573</v>
      </c>
      <c r="H585" s="76">
        <f t="shared" si="359"/>
        <v>10216.622600000001</v>
      </c>
      <c r="I585" s="105" t="s">
        <v>294</v>
      </c>
      <c r="J585" s="106">
        <v>501</v>
      </c>
      <c r="K585" s="107" t="s">
        <v>76</v>
      </c>
      <c r="L585" s="110">
        <v>11966.386554621849</v>
      </c>
      <c r="M585" s="81">
        <f t="shared" ref="M585:M648" si="371">+L585*0.0562</f>
        <v>672.51092436974795</v>
      </c>
      <c r="N585" s="82">
        <f t="shared" si="349"/>
        <v>12638.897478991597</v>
      </c>
      <c r="O585" s="83">
        <f t="shared" ref="O585:O602" si="372">+N585*0.19</f>
        <v>2401.3905210084035</v>
      </c>
      <c r="P585" s="83">
        <f t="shared" ref="P585:P648" si="373">+N585+O585</f>
        <v>15040.288</v>
      </c>
      <c r="Q585" s="84" t="s">
        <v>77</v>
      </c>
      <c r="R585" s="110">
        <v>7931.9327731092444</v>
      </c>
      <c r="S585" s="81">
        <f t="shared" ref="S585:S648" si="374">+R585*0.0562</f>
        <v>445.77462184873951</v>
      </c>
      <c r="T585" s="82">
        <f t="shared" si="350"/>
        <v>8377.7073949579844</v>
      </c>
      <c r="U585" s="83">
        <f t="shared" ref="U585:U602" si="375">+T585*0.19</f>
        <v>1591.764405042017</v>
      </c>
      <c r="V585" s="83">
        <f t="shared" ref="V585:V648" si="376">+T585+U585</f>
        <v>9969.4718000000012</v>
      </c>
      <c r="W585" s="84" t="s">
        <v>77</v>
      </c>
      <c r="X585" s="110">
        <v>11945.546218487396</v>
      </c>
      <c r="Y585" s="81">
        <f t="shared" ref="Y585:Y648" si="377">+X585*0.0562</f>
        <v>671.33969747899164</v>
      </c>
      <c r="Z585" s="82">
        <f t="shared" si="351"/>
        <v>12616.885915966388</v>
      </c>
      <c r="AA585" s="83">
        <f t="shared" ref="AA585:AA602" si="378">+Z585*0.19</f>
        <v>2397.2083240336137</v>
      </c>
      <c r="AB585" s="83">
        <f t="shared" ref="AB585:AB648" si="379">+AA585+Z585</f>
        <v>15014.094240000002</v>
      </c>
      <c r="AC585" s="84" t="s">
        <v>77</v>
      </c>
      <c r="AD585" s="85">
        <f t="shared" si="362"/>
        <v>11211.163596638658</v>
      </c>
      <c r="AE585" s="86"/>
      <c r="AF585" s="87"/>
      <c r="AG585" s="88"/>
      <c r="AH585" s="114"/>
      <c r="AI585" s="86"/>
      <c r="AJ585" s="87"/>
      <c r="AK585" s="88"/>
      <c r="AL585" s="114"/>
      <c r="AM585" s="86">
        <v>7931.9327731092444</v>
      </c>
      <c r="AN585" s="87">
        <f t="shared" si="346"/>
        <v>1507.0672268907565</v>
      </c>
      <c r="AO585" s="90">
        <f t="shared" si="347"/>
        <v>9439</v>
      </c>
      <c r="AP585" s="91"/>
      <c r="AQ585" s="86"/>
      <c r="AR585" s="87"/>
      <c r="AS585" s="90"/>
      <c r="AT585" s="91"/>
      <c r="AU585" s="86"/>
      <c r="AV585" s="87"/>
      <c r="AW585" s="90"/>
      <c r="AX585" s="197"/>
      <c r="AY585" s="38"/>
      <c r="AZ585" s="92">
        <f t="shared" si="360"/>
        <v>0.30584100072366405</v>
      </c>
      <c r="BA585" s="29"/>
      <c r="BB585" s="99">
        <f t="shared" si="361"/>
        <v>9358.0828857142878</v>
      </c>
      <c r="BC585" s="93">
        <f t="shared" si="352"/>
        <v>12638.897478991597</v>
      </c>
      <c r="BD585" s="93">
        <f t="shared" si="353"/>
        <v>8377.7073949579844</v>
      </c>
      <c r="BE585" s="93">
        <f t="shared" si="354"/>
        <v>12616.885915966388</v>
      </c>
      <c r="BF585" s="93"/>
      <c r="BG585" s="93"/>
      <c r="BH585" s="93">
        <f t="shared" si="348"/>
        <v>7931.9327731092444</v>
      </c>
      <c r="BI585" s="93"/>
      <c r="BJ585" s="93"/>
      <c r="BK585" s="94">
        <f t="shared" si="363"/>
        <v>5</v>
      </c>
      <c r="BM585" s="95">
        <f t="shared" si="364"/>
        <v>10184.701289747902</v>
      </c>
      <c r="BN585" s="96">
        <f t="shared" si="365"/>
        <v>12638.897478991597</v>
      </c>
      <c r="BO585" s="248">
        <f t="shared" si="355"/>
        <v>9571.1522424369778</v>
      </c>
      <c r="BP585" s="183">
        <f t="shared" si="366"/>
        <v>9983.2165905900947</v>
      </c>
      <c r="BQ585" s="184">
        <f t="shared" si="367"/>
        <v>2289.2188570866911</v>
      </c>
      <c r="BR585" s="232">
        <f t="shared" si="368"/>
        <v>0.22477034838430252</v>
      </c>
      <c r="BS585" s="184"/>
      <c r="BT585" s="97"/>
      <c r="BU585" s="171">
        <f t="shared" ref="BU585:BU648" si="380">+BO585</f>
        <v>9571.1522424369778</v>
      </c>
      <c r="BV585" s="175">
        <f t="shared" si="369"/>
        <v>1819</v>
      </c>
      <c r="BW585" s="176">
        <f t="shared" si="370"/>
        <v>11390.152242436978</v>
      </c>
    </row>
    <row r="586" spans="1:75" s="35" customFormat="1" ht="84.95" hidden="1" customHeight="1" x14ac:dyDescent="0.3">
      <c r="A586" s="244">
        <v>113</v>
      </c>
      <c r="B586" s="104" t="s">
        <v>295</v>
      </c>
      <c r="C586" s="217" t="s">
        <v>18</v>
      </c>
      <c r="D586" s="207">
        <v>5136.9747899159665</v>
      </c>
      <c r="E586" s="74">
        <f t="shared" si="356"/>
        <v>288.69798319327731</v>
      </c>
      <c r="F586" s="75">
        <f t="shared" si="357"/>
        <v>5425.6727731092442</v>
      </c>
      <c r="G586" s="74">
        <f t="shared" si="358"/>
        <v>1030.8778268907563</v>
      </c>
      <c r="H586" s="76">
        <f t="shared" si="359"/>
        <v>6456.5506000000005</v>
      </c>
      <c r="I586" s="105" t="s">
        <v>296</v>
      </c>
      <c r="J586" s="106">
        <v>498</v>
      </c>
      <c r="K586" s="107" t="s">
        <v>76</v>
      </c>
      <c r="L586" s="110">
        <v>7394.9579831932779</v>
      </c>
      <c r="M586" s="81">
        <f t="shared" si="371"/>
        <v>415.59663865546224</v>
      </c>
      <c r="N586" s="82">
        <f t="shared" si="349"/>
        <v>7810.5546218487398</v>
      </c>
      <c r="O586" s="83">
        <f t="shared" si="372"/>
        <v>1484.0053781512606</v>
      </c>
      <c r="P586" s="83">
        <f t="shared" si="373"/>
        <v>9294.5600000000013</v>
      </c>
      <c r="Q586" s="84" t="s">
        <v>77</v>
      </c>
      <c r="R586" s="110">
        <v>4840.3361344537816</v>
      </c>
      <c r="S586" s="81">
        <f t="shared" si="374"/>
        <v>272.02689075630252</v>
      </c>
      <c r="T586" s="82">
        <f t="shared" si="350"/>
        <v>5112.3630252100838</v>
      </c>
      <c r="U586" s="83">
        <f t="shared" si="375"/>
        <v>971.34897478991593</v>
      </c>
      <c r="V586" s="83">
        <f t="shared" si="376"/>
        <v>6083.7119999999995</v>
      </c>
      <c r="W586" s="84" t="s">
        <v>77</v>
      </c>
      <c r="X586" s="110">
        <v>7276.6386554621859</v>
      </c>
      <c r="Y586" s="81">
        <f t="shared" si="377"/>
        <v>408.94709243697486</v>
      </c>
      <c r="Z586" s="82">
        <f t="shared" si="351"/>
        <v>7685.5857478991611</v>
      </c>
      <c r="AA586" s="83">
        <f t="shared" si="378"/>
        <v>1460.2612921008406</v>
      </c>
      <c r="AB586" s="83">
        <f t="shared" si="379"/>
        <v>9145.8470400000024</v>
      </c>
      <c r="AC586" s="84" t="s">
        <v>77</v>
      </c>
      <c r="AD586" s="85">
        <f t="shared" si="362"/>
        <v>6869.5011316526616</v>
      </c>
      <c r="AE586" s="86"/>
      <c r="AF586" s="87"/>
      <c r="AG586" s="88"/>
      <c r="AH586" s="114"/>
      <c r="AI586" s="86"/>
      <c r="AJ586" s="87"/>
      <c r="AK586" s="88"/>
      <c r="AL586" s="114"/>
      <c r="AM586" s="86">
        <v>4840.3361344537816</v>
      </c>
      <c r="AN586" s="87">
        <f t="shared" si="346"/>
        <v>919.66386554621852</v>
      </c>
      <c r="AO586" s="90">
        <f t="shared" si="347"/>
        <v>5760</v>
      </c>
      <c r="AP586" s="91"/>
      <c r="AQ586" s="86"/>
      <c r="AR586" s="87"/>
      <c r="AS586" s="90"/>
      <c r="AT586" s="91"/>
      <c r="AU586" s="86"/>
      <c r="AV586" s="87"/>
      <c r="AW586" s="90"/>
      <c r="AX586" s="197"/>
      <c r="AY586" s="38"/>
      <c r="AZ586" s="92">
        <f t="shared" si="360"/>
        <v>0.26611047494410811</v>
      </c>
      <c r="BA586" s="29"/>
      <c r="BB586" s="99">
        <f t="shared" si="361"/>
        <v>5913.9833226890769</v>
      </c>
      <c r="BC586" s="93">
        <f t="shared" si="352"/>
        <v>7810.5546218487398</v>
      </c>
      <c r="BD586" s="93">
        <f t="shared" si="353"/>
        <v>5112.3630252100838</v>
      </c>
      <c r="BE586" s="93">
        <f t="shared" si="354"/>
        <v>7685.5857478991611</v>
      </c>
      <c r="BF586" s="93"/>
      <c r="BG586" s="93"/>
      <c r="BH586" s="93">
        <f t="shared" si="348"/>
        <v>4840.3361344537816</v>
      </c>
      <c r="BI586" s="93"/>
      <c r="BJ586" s="93"/>
      <c r="BK586" s="94">
        <f t="shared" si="363"/>
        <v>5</v>
      </c>
      <c r="BM586" s="95">
        <f t="shared" si="364"/>
        <v>6272.5645704201688</v>
      </c>
      <c r="BN586" s="96">
        <f t="shared" si="365"/>
        <v>7810.5546218487398</v>
      </c>
      <c r="BO586" s="248">
        <f t="shared" si="355"/>
        <v>5888.0670575630256</v>
      </c>
      <c r="BP586" s="183">
        <f t="shared" si="366"/>
        <v>6148.1892861920687</v>
      </c>
      <c r="BQ586" s="184">
        <f t="shared" si="367"/>
        <v>1404.2763862413581</v>
      </c>
      <c r="BR586" s="232">
        <f t="shared" si="368"/>
        <v>0.22387595543672376</v>
      </c>
      <c r="BS586" s="184"/>
      <c r="BT586" s="97"/>
      <c r="BU586" s="171">
        <f t="shared" si="380"/>
        <v>5888.0670575630256</v>
      </c>
      <c r="BV586" s="175">
        <f t="shared" si="369"/>
        <v>1119</v>
      </c>
      <c r="BW586" s="176">
        <f t="shared" si="370"/>
        <v>7007.0670575630256</v>
      </c>
    </row>
    <row r="587" spans="1:75" s="35" customFormat="1" ht="84.95" hidden="1" customHeight="1" x14ac:dyDescent="0.3">
      <c r="A587" s="244">
        <v>114</v>
      </c>
      <c r="B587" s="104" t="s">
        <v>297</v>
      </c>
      <c r="C587" s="217" t="s">
        <v>18</v>
      </c>
      <c r="D587" s="207">
        <v>2751.2605042016808</v>
      </c>
      <c r="E587" s="74">
        <f t="shared" si="356"/>
        <v>154.62084033613445</v>
      </c>
      <c r="F587" s="75">
        <f t="shared" si="357"/>
        <v>2905.881344537815</v>
      </c>
      <c r="G587" s="74">
        <f t="shared" si="358"/>
        <v>552.11745546218481</v>
      </c>
      <c r="H587" s="76">
        <f t="shared" si="359"/>
        <v>3457.9987999999998</v>
      </c>
      <c r="I587" s="105" t="s">
        <v>298</v>
      </c>
      <c r="J587" s="106">
        <v>499</v>
      </c>
      <c r="K587" s="107" t="s">
        <v>76</v>
      </c>
      <c r="L587" s="110">
        <v>3899.1596638655465</v>
      </c>
      <c r="M587" s="81">
        <f t="shared" si="371"/>
        <v>219.13277310924371</v>
      </c>
      <c r="N587" s="82">
        <f t="shared" si="349"/>
        <v>4118.2924369747898</v>
      </c>
      <c r="O587" s="83">
        <f t="shared" si="372"/>
        <v>782.47556302521002</v>
      </c>
      <c r="P587" s="83">
        <f t="shared" si="373"/>
        <v>4900.768</v>
      </c>
      <c r="Q587" s="84" t="s">
        <v>77</v>
      </c>
      <c r="R587" s="110">
        <v>2592.4369747899159</v>
      </c>
      <c r="S587" s="81">
        <f t="shared" si="374"/>
        <v>145.69495798319326</v>
      </c>
      <c r="T587" s="82">
        <f t="shared" si="350"/>
        <v>2738.1319327731089</v>
      </c>
      <c r="U587" s="83">
        <f t="shared" si="375"/>
        <v>520.24506722689068</v>
      </c>
      <c r="V587" s="83">
        <f t="shared" si="376"/>
        <v>3258.3769999999995</v>
      </c>
      <c r="W587" s="84" t="s">
        <v>77</v>
      </c>
      <c r="X587" s="110">
        <v>3906.5546218487398</v>
      </c>
      <c r="Y587" s="81">
        <f t="shared" si="377"/>
        <v>219.54836974789919</v>
      </c>
      <c r="Z587" s="82">
        <f t="shared" si="351"/>
        <v>4126.1029915966392</v>
      </c>
      <c r="AA587" s="83">
        <f t="shared" si="378"/>
        <v>783.95956840336146</v>
      </c>
      <c r="AB587" s="83">
        <f t="shared" si="379"/>
        <v>4910.0625600000003</v>
      </c>
      <c r="AC587" s="84" t="s">
        <v>77</v>
      </c>
      <c r="AD587" s="85">
        <f t="shared" si="362"/>
        <v>3660.8424537815131</v>
      </c>
      <c r="AE587" s="86"/>
      <c r="AF587" s="87"/>
      <c r="AG587" s="88"/>
      <c r="AH587" s="114"/>
      <c r="AI587" s="86"/>
      <c r="AJ587" s="87"/>
      <c r="AK587" s="88"/>
      <c r="AL587" s="114"/>
      <c r="AM587" s="86">
        <v>2592.4369747899159</v>
      </c>
      <c r="AN587" s="87">
        <f t="shared" si="346"/>
        <v>492.56302521008405</v>
      </c>
      <c r="AO587" s="90">
        <f t="shared" si="347"/>
        <v>3085</v>
      </c>
      <c r="AP587" s="91"/>
      <c r="AQ587" s="86"/>
      <c r="AR587" s="87"/>
      <c r="AS587" s="90"/>
      <c r="AT587" s="91"/>
      <c r="AU587" s="86"/>
      <c r="AV587" s="87"/>
      <c r="AW587" s="90"/>
      <c r="AX587" s="197"/>
      <c r="AY587" s="38"/>
      <c r="AZ587" s="92">
        <f t="shared" si="360"/>
        <v>0.25980452046426405</v>
      </c>
      <c r="BA587" s="29"/>
      <c r="BB587" s="99">
        <f t="shared" si="361"/>
        <v>3167.4106655462188</v>
      </c>
      <c r="BC587" s="93">
        <f t="shared" si="352"/>
        <v>4118.2924369747898</v>
      </c>
      <c r="BD587" s="93">
        <f t="shared" si="353"/>
        <v>2738.1319327731089</v>
      </c>
      <c r="BE587" s="93">
        <f t="shared" si="354"/>
        <v>4126.1029915966392</v>
      </c>
      <c r="BF587" s="93"/>
      <c r="BG587" s="93"/>
      <c r="BH587" s="93">
        <f t="shared" si="348"/>
        <v>2592.4369747899159</v>
      </c>
      <c r="BI587" s="93"/>
      <c r="BJ587" s="93"/>
      <c r="BK587" s="94">
        <f t="shared" si="363"/>
        <v>5</v>
      </c>
      <c r="BM587" s="95">
        <f t="shared" si="364"/>
        <v>3348.4750003361346</v>
      </c>
      <c r="BN587" s="96">
        <f t="shared" si="365"/>
        <v>4126.1029915966392</v>
      </c>
      <c r="BO587" s="248">
        <f t="shared" si="355"/>
        <v>3154.0680025210086</v>
      </c>
      <c r="BP587" s="183">
        <f t="shared" si="366"/>
        <v>3284.1640264424991</v>
      </c>
      <c r="BQ587" s="184">
        <f t="shared" si="367"/>
        <v>737.26193243509806</v>
      </c>
      <c r="BR587" s="232">
        <f t="shared" si="368"/>
        <v>0.22017841923893369</v>
      </c>
      <c r="BS587" s="184"/>
      <c r="BT587" s="97"/>
      <c r="BU587" s="171">
        <f t="shared" si="380"/>
        <v>3154.0680025210086</v>
      </c>
      <c r="BV587" s="175">
        <f t="shared" si="369"/>
        <v>599</v>
      </c>
      <c r="BW587" s="176">
        <f t="shared" si="370"/>
        <v>3753.0680025210086</v>
      </c>
    </row>
    <row r="588" spans="1:75" s="35" customFormat="1" ht="84.95" hidden="1" customHeight="1" x14ac:dyDescent="0.3">
      <c r="A588" s="244">
        <v>115</v>
      </c>
      <c r="B588" s="104" t="s">
        <v>299</v>
      </c>
      <c r="C588" s="217" t="s">
        <v>18</v>
      </c>
      <c r="D588" s="207">
        <v>1010.0840336134454</v>
      </c>
      <c r="E588" s="74">
        <f t="shared" si="356"/>
        <v>56.766722689075628</v>
      </c>
      <c r="F588" s="75">
        <f t="shared" si="357"/>
        <v>1066.8507563025209</v>
      </c>
      <c r="G588" s="74">
        <f t="shared" si="358"/>
        <v>202.70164369747897</v>
      </c>
      <c r="H588" s="76">
        <f t="shared" si="359"/>
        <v>1269.5524</v>
      </c>
      <c r="I588" s="105" t="s">
        <v>300</v>
      </c>
      <c r="J588" s="106">
        <v>497</v>
      </c>
      <c r="K588" s="107" t="s">
        <v>76</v>
      </c>
      <c r="L588" s="110">
        <v>2016.8067226890757</v>
      </c>
      <c r="M588" s="81">
        <f t="shared" si="371"/>
        <v>113.34453781512606</v>
      </c>
      <c r="N588" s="82">
        <f t="shared" si="349"/>
        <v>2130.1512605042017</v>
      </c>
      <c r="O588" s="83">
        <f t="shared" si="372"/>
        <v>404.72873949579832</v>
      </c>
      <c r="P588" s="83">
        <f t="shared" si="373"/>
        <v>2534.88</v>
      </c>
      <c r="Q588" s="84" t="s">
        <v>77</v>
      </c>
      <c r="R588" s="110">
        <v>1349.5798319327732</v>
      </c>
      <c r="S588" s="81">
        <f t="shared" si="374"/>
        <v>75.846386554621859</v>
      </c>
      <c r="T588" s="82">
        <f t="shared" si="350"/>
        <v>1425.4262184873951</v>
      </c>
      <c r="U588" s="83">
        <f t="shared" si="375"/>
        <v>270.83098151260509</v>
      </c>
      <c r="V588" s="83">
        <f t="shared" si="376"/>
        <v>1696.2572000000002</v>
      </c>
      <c r="W588" s="84" t="s">
        <v>77</v>
      </c>
      <c r="X588" s="110">
        <v>2028.9075630252103</v>
      </c>
      <c r="Y588" s="81">
        <f t="shared" si="377"/>
        <v>114.02460504201682</v>
      </c>
      <c r="Z588" s="82">
        <f t="shared" si="351"/>
        <v>2142.9321680672269</v>
      </c>
      <c r="AA588" s="83">
        <f t="shared" si="378"/>
        <v>407.15711193277315</v>
      </c>
      <c r="AB588" s="83">
        <f t="shared" si="379"/>
        <v>2550.0892800000001</v>
      </c>
      <c r="AC588" s="84" t="s">
        <v>77</v>
      </c>
      <c r="AD588" s="85">
        <f t="shared" si="362"/>
        <v>1899.5032156862744</v>
      </c>
      <c r="AE588" s="86"/>
      <c r="AF588" s="87"/>
      <c r="AG588" s="88"/>
      <c r="AH588" s="114"/>
      <c r="AI588" s="86"/>
      <c r="AJ588" s="87"/>
      <c r="AK588" s="88"/>
      <c r="AL588" s="114"/>
      <c r="AM588" s="86">
        <v>1349.5798319327732</v>
      </c>
      <c r="AN588" s="87">
        <f t="shared" si="346"/>
        <v>256.42016806722694</v>
      </c>
      <c r="AO588" s="90">
        <f t="shared" si="347"/>
        <v>1606.0000000000002</v>
      </c>
      <c r="AP588" s="91"/>
      <c r="AQ588" s="86"/>
      <c r="AR588" s="87"/>
      <c r="AS588" s="90"/>
      <c r="AT588" s="91"/>
      <c r="AU588" s="86"/>
      <c r="AV588" s="87"/>
      <c r="AW588" s="90"/>
      <c r="AX588" s="197"/>
      <c r="AY588" s="38"/>
      <c r="AZ588" s="92">
        <f t="shared" si="360"/>
        <v>0.78047698280643374</v>
      </c>
      <c r="BA588" s="29"/>
      <c r="BB588" s="99">
        <f t="shared" si="361"/>
        <v>1162.8673243697478</v>
      </c>
      <c r="BC588" s="93">
        <f t="shared" si="352"/>
        <v>2130.1512605042017</v>
      </c>
      <c r="BD588" s="93">
        <f t="shared" si="353"/>
        <v>1425.4262184873951</v>
      </c>
      <c r="BE588" s="93">
        <f t="shared" si="354"/>
        <v>2142.9321680672269</v>
      </c>
      <c r="BF588" s="93"/>
      <c r="BG588" s="93"/>
      <c r="BH588" s="93">
        <f t="shared" si="348"/>
        <v>1349.5798319327732</v>
      </c>
      <c r="BI588" s="93"/>
      <c r="BJ588" s="93"/>
      <c r="BK588" s="94">
        <f t="shared" si="363"/>
        <v>5</v>
      </c>
      <c r="BM588" s="95">
        <f t="shared" si="364"/>
        <v>1642.191360672269</v>
      </c>
      <c r="BN588" s="96">
        <f t="shared" si="365"/>
        <v>2142.9321680672269</v>
      </c>
      <c r="BO588" s="248">
        <f t="shared" si="355"/>
        <v>1517.0061588235294</v>
      </c>
      <c r="BP588" s="183">
        <f t="shared" si="366"/>
        <v>1591.5433468861306</v>
      </c>
      <c r="BQ588" s="184">
        <f t="shared" si="367"/>
        <v>461.30423405535095</v>
      </c>
      <c r="BR588" s="232">
        <f t="shared" si="368"/>
        <v>0.28090772190307067</v>
      </c>
      <c r="BS588" s="184"/>
      <c r="BT588" s="97"/>
      <c r="BU588" s="171">
        <f t="shared" si="380"/>
        <v>1517.0061588235294</v>
      </c>
      <c r="BV588" s="175">
        <f t="shared" si="369"/>
        <v>288</v>
      </c>
      <c r="BW588" s="176">
        <f t="shared" si="370"/>
        <v>1805.0061588235294</v>
      </c>
    </row>
    <row r="589" spans="1:75" s="35" customFormat="1" ht="84.95" hidden="1" customHeight="1" x14ac:dyDescent="0.3">
      <c r="A589" s="244">
        <v>116</v>
      </c>
      <c r="B589" s="104" t="s">
        <v>301</v>
      </c>
      <c r="C589" s="217" t="s">
        <v>18</v>
      </c>
      <c r="D589" s="207">
        <v>732.77310924369749</v>
      </c>
      <c r="E589" s="74">
        <f t="shared" si="356"/>
        <v>41.181848739495798</v>
      </c>
      <c r="F589" s="75">
        <f t="shared" si="357"/>
        <v>773.95495798319325</v>
      </c>
      <c r="G589" s="74">
        <f t="shared" si="358"/>
        <v>147.05144201680673</v>
      </c>
      <c r="H589" s="76">
        <f t="shared" si="359"/>
        <v>921.00639999999999</v>
      </c>
      <c r="I589" s="105" t="s">
        <v>302</v>
      </c>
      <c r="J589" s="106">
        <v>503</v>
      </c>
      <c r="K589" s="107" t="s">
        <v>76</v>
      </c>
      <c r="L589" s="110">
        <v>1210.0840336134454</v>
      </c>
      <c r="M589" s="81">
        <f t="shared" si="371"/>
        <v>68.00672268907563</v>
      </c>
      <c r="N589" s="82">
        <f t="shared" si="349"/>
        <v>1278.090756302521</v>
      </c>
      <c r="O589" s="83">
        <f t="shared" si="372"/>
        <v>242.83724369747898</v>
      </c>
      <c r="P589" s="83">
        <f t="shared" si="373"/>
        <v>1520.9279999999999</v>
      </c>
      <c r="Q589" s="84" t="s">
        <v>77</v>
      </c>
      <c r="R589" s="110">
        <v>691.59663865546224</v>
      </c>
      <c r="S589" s="81">
        <f t="shared" si="374"/>
        <v>38.867731092436976</v>
      </c>
      <c r="T589" s="82">
        <f t="shared" si="350"/>
        <v>730.46436974789924</v>
      </c>
      <c r="U589" s="83">
        <f t="shared" si="375"/>
        <v>138.78823025210085</v>
      </c>
      <c r="V589" s="83">
        <f t="shared" si="376"/>
        <v>869.25260000000003</v>
      </c>
      <c r="W589" s="84" t="s">
        <v>77</v>
      </c>
      <c r="X589" s="110">
        <v>1032.6050420168069</v>
      </c>
      <c r="Y589" s="81">
        <f t="shared" si="377"/>
        <v>58.032403361344549</v>
      </c>
      <c r="Z589" s="82">
        <f t="shared" si="351"/>
        <v>1090.6374453781514</v>
      </c>
      <c r="AA589" s="83">
        <f t="shared" si="378"/>
        <v>207.22111462184876</v>
      </c>
      <c r="AB589" s="83">
        <f t="shared" si="379"/>
        <v>1297.8585600000001</v>
      </c>
      <c r="AC589" s="84" t="s">
        <v>77</v>
      </c>
      <c r="AD589" s="85">
        <f t="shared" si="362"/>
        <v>1033.0641904761906</v>
      </c>
      <c r="AE589" s="86"/>
      <c r="AF589" s="87"/>
      <c r="AG589" s="88"/>
      <c r="AH589" s="114"/>
      <c r="AI589" s="86"/>
      <c r="AJ589" s="87"/>
      <c r="AK589" s="88"/>
      <c r="AL589" s="114"/>
      <c r="AM589" s="86">
        <v>691.59663865546224</v>
      </c>
      <c r="AN589" s="87">
        <f t="shared" si="346"/>
        <v>131.40336134453781</v>
      </c>
      <c r="AO589" s="90">
        <f t="shared" si="347"/>
        <v>823</v>
      </c>
      <c r="AP589" s="91"/>
      <c r="AQ589" s="86"/>
      <c r="AR589" s="87"/>
      <c r="AS589" s="90"/>
      <c r="AT589" s="91"/>
      <c r="AU589" s="86"/>
      <c r="AV589" s="87"/>
      <c r="AW589" s="90"/>
      <c r="AX589" s="197"/>
      <c r="AY589" s="38"/>
      <c r="AZ589" s="92">
        <f t="shared" si="360"/>
        <v>0.33478593272171264</v>
      </c>
      <c r="BA589" s="29"/>
      <c r="BB589" s="99">
        <f t="shared" si="361"/>
        <v>843.61090420168068</v>
      </c>
      <c r="BC589" s="93">
        <f t="shared" si="352"/>
        <v>1278.090756302521</v>
      </c>
      <c r="BD589" s="93">
        <f t="shared" si="353"/>
        <v>730.46436974789924</v>
      </c>
      <c r="BE589" s="93">
        <f t="shared" si="354"/>
        <v>1090.6374453781514</v>
      </c>
      <c r="BF589" s="93"/>
      <c r="BG589" s="93"/>
      <c r="BH589" s="93">
        <f t="shared" si="348"/>
        <v>691.59663865546224</v>
      </c>
      <c r="BI589" s="93"/>
      <c r="BJ589" s="93"/>
      <c r="BK589" s="94">
        <f t="shared" si="363"/>
        <v>5</v>
      </c>
      <c r="BM589" s="95">
        <f t="shared" si="364"/>
        <v>926.88002285714288</v>
      </c>
      <c r="BN589" s="96">
        <f t="shared" si="365"/>
        <v>1278.090756302521</v>
      </c>
      <c r="BO589" s="248">
        <f t="shared" si="355"/>
        <v>839.07733949579824</v>
      </c>
      <c r="BP589" s="183">
        <f t="shared" si="366"/>
        <v>901.08806767824899</v>
      </c>
      <c r="BQ589" s="184">
        <f t="shared" si="367"/>
        <v>250.51776309642665</v>
      </c>
      <c r="BR589" s="232">
        <f t="shared" si="368"/>
        <v>0.2702806802591301</v>
      </c>
      <c r="BS589" s="184"/>
      <c r="BT589" s="97"/>
      <c r="BU589" s="171">
        <f t="shared" si="380"/>
        <v>839.07733949579824</v>
      </c>
      <c r="BV589" s="175">
        <f t="shared" si="369"/>
        <v>159</v>
      </c>
      <c r="BW589" s="176">
        <f t="shared" si="370"/>
        <v>998.07733949579824</v>
      </c>
    </row>
    <row r="590" spans="1:75" s="35" customFormat="1" ht="84.95" hidden="1" customHeight="1" x14ac:dyDescent="0.3">
      <c r="A590" s="244">
        <v>117</v>
      </c>
      <c r="B590" s="104" t="s">
        <v>303</v>
      </c>
      <c r="C590" s="217" t="s">
        <v>18</v>
      </c>
      <c r="D590" s="207">
        <v>457.98319327731093</v>
      </c>
      <c r="E590" s="74">
        <f t="shared" si="356"/>
        <v>25.738655462184873</v>
      </c>
      <c r="F590" s="75">
        <f t="shared" si="357"/>
        <v>483.72184873949578</v>
      </c>
      <c r="G590" s="74">
        <f t="shared" si="358"/>
        <v>91.907151260504193</v>
      </c>
      <c r="H590" s="76">
        <f t="shared" si="359"/>
        <v>575.62900000000002</v>
      </c>
      <c r="I590" s="105" t="s">
        <v>304</v>
      </c>
      <c r="J590" s="106">
        <v>500</v>
      </c>
      <c r="K590" s="107" t="s">
        <v>76</v>
      </c>
      <c r="L590" s="110">
        <v>605.0420168067227</v>
      </c>
      <c r="M590" s="81">
        <f t="shared" si="371"/>
        <v>34.003361344537815</v>
      </c>
      <c r="N590" s="82">
        <f t="shared" si="349"/>
        <v>639.04537815126048</v>
      </c>
      <c r="O590" s="83">
        <f t="shared" si="372"/>
        <v>121.41862184873949</v>
      </c>
      <c r="P590" s="83">
        <f t="shared" si="373"/>
        <v>760.46399999999994</v>
      </c>
      <c r="Q590" s="84" t="s">
        <v>77</v>
      </c>
      <c r="R590" s="110">
        <v>432.77310924369749</v>
      </c>
      <c r="S590" s="81">
        <f t="shared" si="374"/>
        <v>24.321848739495799</v>
      </c>
      <c r="T590" s="82">
        <f t="shared" si="350"/>
        <v>457.0949579831933</v>
      </c>
      <c r="U590" s="83">
        <f t="shared" si="375"/>
        <v>86.84804201680673</v>
      </c>
      <c r="V590" s="83">
        <f t="shared" si="376"/>
        <v>543.94299999999998</v>
      </c>
      <c r="W590" s="84" t="s">
        <v>77</v>
      </c>
      <c r="X590" s="110">
        <v>647.39495798319342</v>
      </c>
      <c r="Y590" s="81">
        <f t="shared" si="377"/>
        <v>36.383596638655469</v>
      </c>
      <c r="Z590" s="82">
        <f t="shared" si="351"/>
        <v>683.77855462184891</v>
      </c>
      <c r="AA590" s="83">
        <f t="shared" si="378"/>
        <v>129.9179253781513</v>
      </c>
      <c r="AB590" s="83">
        <f t="shared" si="379"/>
        <v>813.69648000000018</v>
      </c>
      <c r="AC590" s="84" t="s">
        <v>77</v>
      </c>
      <c r="AD590" s="85">
        <f t="shared" si="362"/>
        <v>593.30629691876754</v>
      </c>
      <c r="AE590" s="86"/>
      <c r="AF590" s="87"/>
      <c r="AG590" s="88"/>
      <c r="AH590" s="114"/>
      <c r="AI590" s="86"/>
      <c r="AJ590" s="87"/>
      <c r="AK590" s="88"/>
      <c r="AL590" s="114"/>
      <c r="AM590" s="86">
        <v>432.77310924369749</v>
      </c>
      <c r="AN590" s="87">
        <f t="shared" si="346"/>
        <v>82.226890756302524</v>
      </c>
      <c r="AO590" s="90">
        <f t="shared" si="347"/>
        <v>515</v>
      </c>
      <c r="AP590" s="91"/>
      <c r="AQ590" s="86"/>
      <c r="AR590" s="87"/>
      <c r="AS590" s="90"/>
      <c r="AT590" s="91"/>
      <c r="AU590" s="86"/>
      <c r="AV590" s="87"/>
      <c r="AW590" s="90"/>
      <c r="AX590" s="197"/>
      <c r="AY590" s="38"/>
      <c r="AZ590" s="92">
        <f t="shared" si="360"/>
        <v>0.22654434250764544</v>
      </c>
      <c r="BA590" s="29"/>
      <c r="BB590" s="99">
        <f t="shared" si="361"/>
        <v>527.25681512605047</v>
      </c>
      <c r="BC590" s="93">
        <f t="shared" si="352"/>
        <v>639.04537815126048</v>
      </c>
      <c r="BD590" s="93">
        <f t="shared" si="353"/>
        <v>457.0949579831933</v>
      </c>
      <c r="BE590" s="93">
        <f t="shared" si="354"/>
        <v>683.77855462184891</v>
      </c>
      <c r="BF590" s="93"/>
      <c r="BG590" s="93"/>
      <c r="BH590" s="93">
        <f t="shared" si="348"/>
        <v>432.77310924369749</v>
      </c>
      <c r="BI590" s="93"/>
      <c r="BJ590" s="93"/>
      <c r="BK590" s="94">
        <f t="shared" si="363"/>
        <v>5</v>
      </c>
      <c r="BM590" s="95">
        <f t="shared" si="364"/>
        <v>547.9897630252101</v>
      </c>
      <c r="BN590" s="96">
        <f t="shared" si="365"/>
        <v>683.77855462184891</v>
      </c>
      <c r="BO590" s="248">
        <f t="shared" si="355"/>
        <v>514.04256512605048</v>
      </c>
      <c r="BP590" s="183">
        <f t="shared" si="366"/>
        <v>539.19668676431093</v>
      </c>
      <c r="BQ590" s="184">
        <f t="shared" si="367"/>
        <v>110.33621231273411</v>
      </c>
      <c r="BR590" s="232">
        <f t="shared" si="368"/>
        <v>0.20134721441440162</v>
      </c>
      <c r="BS590" s="184"/>
      <c r="BT590" s="97"/>
      <c r="BU590" s="171">
        <f t="shared" si="380"/>
        <v>514.04256512605048</v>
      </c>
      <c r="BV590" s="175">
        <f t="shared" si="369"/>
        <v>98</v>
      </c>
      <c r="BW590" s="176">
        <f t="shared" si="370"/>
        <v>612.04256512605048</v>
      </c>
    </row>
    <row r="591" spans="1:75" s="35" customFormat="1" ht="84.95" hidden="1" customHeight="1" x14ac:dyDescent="0.3">
      <c r="A591" s="244">
        <v>126</v>
      </c>
      <c r="B591" s="104" t="s">
        <v>320</v>
      </c>
      <c r="C591" s="217" t="s">
        <v>18</v>
      </c>
      <c r="D591" s="207">
        <v>24589</v>
      </c>
      <c r="E591" s="74">
        <f t="shared" si="356"/>
        <v>1381.9018000000001</v>
      </c>
      <c r="F591" s="75">
        <f t="shared" si="357"/>
        <v>25970.9018</v>
      </c>
      <c r="G591" s="74">
        <f t="shared" si="358"/>
        <v>4934.4713419999998</v>
      </c>
      <c r="H591" s="76">
        <f t="shared" si="359"/>
        <v>30905.373142</v>
      </c>
      <c r="I591" s="105" t="s">
        <v>321</v>
      </c>
      <c r="J591" s="106">
        <v>587</v>
      </c>
      <c r="K591" s="107" t="s">
        <v>76</v>
      </c>
      <c r="L591" s="110">
        <v>14789.915966386556</v>
      </c>
      <c r="M591" s="81">
        <f t="shared" si="371"/>
        <v>831.19327731092449</v>
      </c>
      <c r="N591" s="82">
        <f t="shared" si="349"/>
        <v>15621.10924369748</v>
      </c>
      <c r="O591" s="83">
        <f t="shared" si="372"/>
        <v>2968.0107563025213</v>
      </c>
      <c r="P591" s="83">
        <f t="shared" si="373"/>
        <v>18589.120000000003</v>
      </c>
      <c r="Q591" s="84" t="s">
        <v>77</v>
      </c>
      <c r="R591" s="110">
        <v>14567.226890756303</v>
      </c>
      <c r="S591" s="81">
        <f t="shared" si="374"/>
        <v>818.67815126050425</v>
      </c>
      <c r="T591" s="82">
        <f t="shared" si="350"/>
        <v>15385.905042016808</v>
      </c>
      <c r="U591" s="83">
        <f t="shared" si="375"/>
        <v>2923.3219579831934</v>
      </c>
      <c r="V591" s="83">
        <f t="shared" si="376"/>
        <v>18309.227000000003</v>
      </c>
      <c r="W591" s="84" t="s">
        <v>77</v>
      </c>
      <c r="X591" s="110">
        <v>14521.008403361346</v>
      </c>
      <c r="Y591" s="81">
        <f t="shared" si="377"/>
        <v>816.08067226890762</v>
      </c>
      <c r="Z591" s="82">
        <f t="shared" si="351"/>
        <v>15337.089075630254</v>
      </c>
      <c r="AA591" s="83">
        <f t="shared" si="378"/>
        <v>2914.0469243697485</v>
      </c>
      <c r="AB591" s="83">
        <f t="shared" si="379"/>
        <v>18251.136000000002</v>
      </c>
      <c r="AC591" s="84" t="s">
        <v>77</v>
      </c>
      <c r="AD591" s="85">
        <f t="shared" si="362"/>
        <v>15448.034453781513</v>
      </c>
      <c r="AE591" s="86"/>
      <c r="AF591" s="87"/>
      <c r="AG591" s="88"/>
      <c r="AH591" s="114"/>
      <c r="AI591" s="86"/>
      <c r="AJ591" s="87"/>
      <c r="AK591" s="88"/>
      <c r="AL591" s="114"/>
      <c r="AM591" s="86">
        <v>14567.226890756303</v>
      </c>
      <c r="AN591" s="87">
        <f t="shared" si="346"/>
        <v>2767.7731092436975</v>
      </c>
      <c r="AO591" s="90">
        <f t="shared" si="347"/>
        <v>17335</v>
      </c>
      <c r="AP591" s="91"/>
      <c r="AQ591" s="86"/>
      <c r="AR591" s="87"/>
      <c r="AS591" s="90"/>
      <c r="AT591" s="91"/>
      <c r="AU591" s="86"/>
      <c r="AV591" s="87"/>
      <c r="AW591" s="90"/>
      <c r="AX591" s="197"/>
      <c r="AY591" s="38"/>
      <c r="AZ591" s="92">
        <f t="shared" si="360"/>
        <v>-0.40517912805856005</v>
      </c>
      <c r="BA591" s="29"/>
      <c r="BB591" s="99">
        <f t="shared" si="361"/>
        <v>28308.282962000001</v>
      </c>
      <c r="BC591" s="93">
        <f t="shared" si="352"/>
        <v>15621.10924369748</v>
      </c>
      <c r="BD591" s="93">
        <f t="shared" si="353"/>
        <v>15385.905042016808</v>
      </c>
      <c r="BE591" s="93">
        <f t="shared" si="354"/>
        <v>15337.089075630254</v>
      </c>
      <c r="BF591" s="93"/>
      <c r="BG591" s="93"/>
      <c r="BH591" s="93">
        <f t="shared" si="348"/>
        <v>14567.226890756303</v>
      </c>
      <c r="BI591" s="93"/>
      <c r="BJ591" s="93"/>
      <c r="BK591" s="94">
        <f t="shared" si="363"/>
        <v>5</v>
      </c>
      <c r="BM591" s="95">
        <f t="shared" si="364"/>
        <v>17843.922642820169</v>
      </c>
      <c r="BN591" s="96">
        <f t="shared" si="365"/>
        <v>28308.282962000001</v>
      </c>
      <c r="BO591" s="248">
        <f t="shared" si="355"/>
        <v>15227.832563025211</v>
      </c>
      <c r="BP591" s="183">
        <f t="shared" si="366"/>
        <v>17233.506566552453</v>
      </c>
      <c r="BQ591" s="184">
        <f t="shared" si="367"/>
        <v>5863.1590548096883</v>
      </c>
      <c r="BR591" s="232">
        <f t="shared" si="368"/>
        <v>0.32858016548109381</v>
      </c>
      <c r="BS591" s="184"/>
      <c r="BT591" s="97"/>
      <c r="BU591" s="171">
        <f t="shared" si="380"/>
        <v>15227.832563025211</v>
      </c>
      <c r="BV591" s="175">
        <f t="shared" si="369"/>
        <v>2893</v>
      </c>
      <c r="BW591" s="176">
        <f t="shared" si="370"/>
        <v>18120.832563025211</v>
      </c>
    </row>
    <row r="592" spans="1:75" s="35" customFormat="1" ht="84.95" hidden="1" customHeight="1" x14ac:dyDescent="0.3">
      <c r="A592" s="244">
        <v>138</v>
      </c>
      <c r="B592" s="104" t="s">
        <v>344</v>
      </c>
      <c r="C592" s="217" t="s">
        <v>101</v>
      </c>
      <c r="D592" s="207">
        <v>71092.436974789918</v>
      </c>
      <c r="E592" s="74">
        <f t="shared" si="356"/>
        <v>3995.3949579831933</v>
      </c>
      <c r="F592" s="75">
        <f t="shared" si="357"/>
        <v>75087.831932773115</v>
      </c>
      <c r="G592" s="74">
        <f t="shared" si="358"/>
        <v>14266.688067226893</v>
      </c>
      <c r="H592" s="76">
        <f t="shared" si="359"/>
        <v>89354.52</v>
      </c>
      <c r="I592" s="105" t="s">
        <v>345</v>
      </c>
      <c r="J592" s="106">
        <v>915</v>
      </c>
      <c r="K592" s="107" t="s">
        <v>346</v>
      </c>
      <c r="L592" s="110">
        <v>79327.731092436981</v>
      </c>
      <c r="M592" s="81">
        <f t="shared" si="371"/>
        <v>4458.2184873949582</v>
      </c>
      <c r="N592" s="82">
        <f t="shared" si="349"/>
        <v>83785.94957983194</v>
      </c>
      <c r="O592" s="83">
        <f t="shared" si="372"/>
        <v>15919.330420168069</v>
      </c>
      <c r="P592" s="83">
        <f t="shared" si="373"/>
        <v>99705.280000000013</v>
      </c>
      <c r="Q592" s="84" t="s">
        <v>77</v>
      </c>
      <c r="R592" s="110">
        <v>46395.798319327732</v>
      </c>
      <c r="S592" s="81">
        <f t="shared" si="374"/>
        <v>2607.4438655462186</v>
      </c>
      <c r="T592" s="82">
        <f t="shared" si="350"/>
        <v>49003.242184873954</v>
      </c>
      <c r="U592" s="83">
        <f t="shared" si="375"/>
        <v>9310.6160151260519</v>
      </c>
      <c r="V592" s="83">
        <f t="shared" si="376"/>
        <v>58313.858200000002</v>
      </c>
      <c r="W592" s="84" t="s">
        <v>77</v>
      </c>
      <c r="X592" s="110">
        <v>72070.588235294126</v>
      </c>
      <c r="Y592" s="81">
        <f t="shared" si="377"/>
        <v>4050.36705882353</v>
      </c>
      <c r="Z592" s="82">
        <f t="shared" si="351"/>
        <v>76120.955294117652</v>
      </c>
      <c r="AA592" s="83">
        <f t="shared" si="378"/>
        <v>14462.981505882353</v>
      </c>
      <c r="AB592" s="83">
        <f t="shared" si="379"/>
        <v>90583.93680000001</v>
      </c>
      <c r="AC592" s="84" t="s">
        <v>77</v>
      </c>
      <c r="AD592" s="85">
        <f t="shared" si="362"/>
        <v>69636.715686274518</v>
      </c>
      <c r="AE592" s="86"/>
      <c r="AF592" s="87"/>
      <c r="AG592" s="88"/>
      <c r="AH592" s="114"/>
      <c r="AI592" s="86"/>
      <c r="AJ592" s="87"/>
      <c r="AK592" s="88"/>
      <c r="AL592" s="114"/>
      <c r="AM592" s="86">
        <v>46395.798319327732</v>
      </c>
      <c r="AN592" s="87">
        <f t="shared" si="346"/>
        <v>8815.2016806722695</v>
      </c>
      <c r="AO592" s="90">
        <f t="shared" si="347"/>
        <v>55211</v>
      </c>
      <c r="AP592" s="91"/>
      <c r="AQ592" s="86"/>
      <c r="AR592" s="87"/>
      <c r="AS592" s="90"/>
      <c r="AT592" s="91"/>
      <c r="AU592" s="86"/>
      <c r="AV592" s="87"/>
      <c r="AW592" s="90"/>
      <c r="AX592" s="197"/>
      <c r="AY592" s="38"/>
      <c r="AZ592" s="92">
        <f t="shared" si="360"/>
        <v>-7.2596532702915662E-2</v>
      </c>
      <c r="BA592" s="29"/>
      <c r="BB592" s="99">
        <f t="shared" si="361"/>
        <v>81845.736806722707</v>
      </c>
      <c r="BC592" s="93">
        <f t="shared" si="352"/>
        <v>83785.94957983194</v>
      </c>
      <c r="BD592" s="93">
        <f t="shared" si="353"/>
        <v>49003.242184873954</v>
      </c>
      <c r="BE592" s="93">
        <f t="shared" si="354"/>
        <v>76120.955294117652</v>
      </c>
      <c r="BF592" s="93"/>
      <c r="BG592" s="93"/>
      <c r="BH592" s="93">
        <f t="shared" si="348"/>
        <v>46395.798319327732</v>
      </c>
      <c r="BI592" s="93"/>
      <c r="BJ592" s="93"/>
      <c r="BK592" s="94">
        <f t="shared" si="363"/>
        <v>5</v>
      </c>
      <c r="BM592" s="95">
        <f t="shared" si="364"/>
        <v>67430.336436974787</v>
      </c>
      <c r="BN592" s="96">
        <f t="shared" si="365"/>
        <v>83785.94957983194</v>
      </c>
      <c r="BO592" s="248">
        <f t="shared" si="355"/>
        <v>63341.433151260506</v>
      </c>
      <c r="BP592" s="183">
        <f t="shared" si="366"/>
        <v>65294.25802839578</v>
      </c>
      <c r="BQ592" s="184">
        <f t="shared" si="367"/>
        <v>18254.083800739019</v>
      </c>
      <c r="BR592" s="232">
        <f t="shared" si="368"/>
        <v>0.27071025839831886</v>
      </c>
      <c r="BS592" s="184"/>
      <c r="BT592" s="97"/>
      <c r="BU592" s="171">
        <f t="shared" si="380"/>
        <v>63341.433151260506</v>
      </c>
      <c r="BV592" s="175">
        <f t="shared" si="369"/>
        <v>12035</v>
      </c>
      <c r="BW592" s="176">
        <f t="shared" si="370"/>
        <v>75376.433151260513</v>
      </c>
    </row>
    <row r="593" spans="1:75" s="35" customFormat="1" ht="84.95" hidden="1" customHeight="1" x14ac:dyDescent="0.3">
      <c r="A593" s="244">
        <v>140</v>
      </c>
      <c r="B593" s="104" t="s">
        <v>350</v>
      </c>
      <c r="C593" s="217" t="s">
        <v>18</v>
      </c>
      <c r="D593" s="207">
        <v>3640.3361344537816</v>
      </c>
      <c r="E593" s="74">
        <f t="shared" si="356"/>
        <v>204.58689075630252</v>
      </c>
      <c r="F593" s="75">
        <f t="shared" si="357"/>
        <v>3844.9230252100842</v>
      </c>
      <c r="G593" s="74">
        <f t="shared" si="358"/>
        <v>730.53537478991598</v>
      </c>
      <c r="H593" s="76">
        <f t="shared" si="359"/>
        <v>4575.4584000000004</v>
      </c>
      <c r="I593" s="105" t="s">
        <v>351</v>
      </c>
      <c r="J593" s="106">
        <v>599</v>
      </c>
      <c r="K593" s="107" t="s">
        <v>76</v>
      </c>
      <c r="L593" s="110">
        <v>6050.4201680672268</v>
      </c>
      <c r="M593" s="81">
        <f t="shared" si="371"/>
        <v>340.03361344537814</v>
      </c>
      <c r="N593" s="82">
        <f t="shared" si="349"/>
        <v>6390.453781512605</v>
      </c>
      <c r="O593" s="83">
        <f t="shared" si="372"/>
        <v>1214.1862184873951</v>
      </c>
      <c r="P593" s="83">
        <f t="shared" si="373"/>
        <v>7604.64</v>
      </c>
      <c r="Q593" s="84" t="s">
        <v>77</v>
      </c>
      <c r="R593" s="110">
        <v>2558.8235294117649</v>
      </c>
      <c r="S593" s="81">
        <f t="shared" si="374"/>
        <v>143.80588235294118</v>
      </c>
      <c r="T593" s="82">
        <f t="shared" si="350"/>
        <v>2702.6294117647062</v>
      </c>
      <c r="U593" s="83">
        <f t="shared" si="375"/>
        <v>513.49958823529414</v>
      </c>
      <c r="V593" s="83">
        <f t="shared" si="376"/>
        <v>3216.1290000000004</v>
      </c>
      <c r="W593" s="84" t="s">
        <v>77</v>
      </c>
      <c r="X593" s="110">
        <v>4621.8487394957983</v>
      </c>
      <c r="Y593" s="81">
        <f t="shared" si="377"/>
        <v>259.74789915966386</v>
      </c>
      <c r="Z593" s="82">
        <f t="shared" si="351"/>
        <v>4881.5966386554619</v>
      </c>
      <c r="AA593" s="83">
        <f t="shared" si="378"/>
        <v>927.50336134453778</v>
      </c>
      <c r="AB593" s="83">
        <f t="shared" si="379"/>
        <v>5809.0999999999995</v>
      </c>
      <c r="AC593" s="84" t="s">
        <v>77</v>
      </c>
      <c r="AD593" s="85">
        <f t="shared" si="362"/>
        <v>4658.2266106442576</v>
      </c>
      <c r="AE593" s="86"/>
      <c r="AF593" s="87"/>
      <c r="AG593" s="88"/>
      <c r="AH593" s="114"/>
      <c r="AI593" s="86"/>
      <c r="AJ593" s="87"/>
      <c r="AK593" s="88"/>
      <c r="AL593" s="114"/>
      <c r="AM593" s="86">
        <v>2558.8235294117649</v>
      </c>
      <c r="AN593" s="87">
        <f t="shared" si="346"/>
        <v>486.1764705882353</v>
      </c>
      <c r="AO593" s="90">
        <f t="shared" si="347"/>
        <v>3045</v>
      </c>
      <c r="AP593" s="91"/>
      <c r="AQ593" s="86"/>
      <c r="AR593" s="87"/>
      <c r="AS593" s="90"/>
      <c r="AT593" s="91"/>
      <c r="AU593" s="86"/>
      <c r="AV593" s="87"/>
      <c r="AW593" s="90"/>
      <c r="AX593" s="197"/>
      <c r="AY593" s="38"/>
      <c r="AZ593" s="92">
        <f t="shared" si="360"/>
        <v>0.211526623576485</v>
      </c>
      <c r="BA593" s="29"/>
      <c r="BB593" s="99">
        <f t="shared" si="361"/>
        <v>4190.9660974789922</v>
      </c>
      <c r="BC593" s="93">
        <f t="shared" si="352"/>
        <v>6390.453781512605</v>
      </c>
      <c r="BD593" s="93">
        <f t="shared" si="353"/>
        <v>2702.6294117647062</v>
      </c>
      <c r="BE593" s="93">
        <f t="shared" si="354"/>
        <v>4881.5966386554619</v>
      </c>
      <c r="BF593" s="93"/>
      <c r="BG593" s="93"/>
      <c r="BH593" s="93">
        <f t="shared" si="348"/>
        <v>2558.8235294117649</v>
      </c>
      <c r="BI593" s="93"/>
      <c r="BJ593" s="93"/>
      <c r="BK593" s="94">
        <f t="shared" si="363"/>
        <v>5</v>
      </c>
      <c r="BM593" s="95">
        <f t="shared" si="364"/>
        <v>4144.8938917647065</v>
      </c>
      <c r="BN593" s="96">
        <f t="shared" si="365"/>
        <v>6390.453781512605</v>
      </c>
      <c r="BO593" s="248">
        <f t="shared" si="355"/>
        <v>3583.5039193277316</v>
      </c>
      <c r="BP593" s="183">
        <f t="shared" si="366"/>
        <v>3901.6374777330934</v>
      </c>
      <c r="BQ593" s="184">
        <f t="shared" si="367"/>
        <v>1595.5515369664824</v>
      </c>
      <c r="BR593" s="232">
        <f t="shared" si="368"/>
        <v>0.38494388001985003</v>
      </c>
      <c r="BS593" s="184"/>
      <c r="BT593" s="97"/>
      <c r="BU593" s="171">
        <f t="shared" si="380"/>
        <v>3583.5039193277316</v>
      </c>
      <c r="BV593" s="175">
        <f t="shared" si="369"/>
        <v>681</v>
      </c>
      <c r="BW593" s="176">
        <f t="shared" si="370"/>
        <v>4264.5039193277316</v>
      </c>
    </row>
    <row r="594" spans="1:75" s="35" customFormat="1" ht="84.95" hidden="1" customHeight="1" x14ac:dyDescent="0.3">
      <c r="A594" s="244">
        <v>141</v>
      </c>
      <c r="B594" s="104" t="s">
        <v>352</v>
      </c>
      <c r="C594" s="217" t="s">
        <v>18</v>
      </c>
      <c r="D594" s="207">
        <v>5006.7226890756301</v>
      </c>
      <c r="E594" s="74">
        <f t="shared" si="356"/>
        <v>281.37781512605039</v>
      </c>
      <c r="F594" s="75">
        <f t="shared" si="357"/>
        <v>5288.1005042016805</v>
      </c>
      <c r="G594" s="74">
        <f t="shared" si="358"/>
        <v>1004.7390957983193</v>
      </c>
      <c r="H594" s="76">
        <f t="shared" si="359"/>
        <v>6292.8395999999993</v>
      </c>
      <c r="I594" s="105" t="s">
        <v>353</v>
      </c>
      <c r="J594" s="106">
        <v>600</v>
      </c>
      <c r="K594" s="107" t="s">
        <v>76</v>
      </c>
      <c r="L594" s="110">
        <v>6319.3277310924368</v>
      </c>
      <c r="M594" s="81">
        <f t="shared" si="371"/>
        <v>355.14621848739495</v>
      </c>
      <c r="N594" s="82">
        <f t="shared" si="349"/>
        <v>6674.4739495798322</v>
      </c>
      <c r="O594" s="83">
        <f t="shared" si="372"/>
        <v>1268.1500504201681</v>
      </c>
      <c r="P594" s="83">
        <f t="shared" si="373"/>
        <v>7942.6239999999998</v>
      </c>
      <c r="Q594" s="84" t="s">
        <v>77</v>
      </c>
      <c r="R594" s="110">
        <v>3237.8151260504205</v>
      </c>
      <c r="S594" s="81">
        <f t="shared" si="374"/>
        <v>181.96521008403363</v>
      </c>
      <c r="T594" s="82">
        <f t="shared" si="350"/>
        <v>3419.780336134454</v>
      </c>
      <c r="U594" s="83">
        <f t="shared" si="375"/>
        <v>649.75826386554627</v>
      </c>
      <c r="V594" s="83">
        <f t="shared" si="376"/>
        <v>4069.5386000000003</v>
      </c>
      <c r="W594" s="84" t="s">
        <v>77</v>
      </c>
      <c r="X594" s="110">
        <v>5361.3445378151264</v>
      </c>
      <c r="Y594" s="81">
        <f t="shared" si="377"/>
        <v>301.30756302521013</v>
      </c>
      <c r="Z594" s="82">
        <f t="shared" si="351"/>
        <v>5662.6521008403361</v>
      </c>
      <c r="AA594" s="83">
        <f t="shared" si="378"/>
        <v>1075.9038991596638</v>
      </c>
      <c r="AB594" s="83">
        <f t="shared" si="379"/>
        <v>6738.5559999999996</v>
      </c>
      <c r="AC594" s="84" t="s">
        <v>77</v>
      </c>
      <c r="AD594" s="85">
        <f t="shared" si="362"/>
        <v>5252.3021288515411</v>
      </c>
      <c r="AE594" s="86"/>
      <c r="AF594" s="87"/>
      <c r="AG594" s="88"/>
      <c r="AH594" s="114"/>
      <c r="AI594" s="86"/>
      <c r="AJ594" s="87"/>
      <c r="AK594" s="88"/>
      <c r="AL594" s="114"/>
      <c r="AM594" s="86">
        <v>3237.8151260504205</v>
      </c>
      <c r="AN594" s="87">
        <f t="shared" si="346"/>
        <v>615.18487394957992</v>
      </c>
      <c r="AO594" s="90">
        <f t="shared" si="347"/>
        <v>3853.0000000000005</v>
      </c>
      <c r="AP594" s="91"/>
      <c r="AQ594" s="86"/>
      <c r="AR594" s="87"/>
      <c r="AS594" s="90"/>
      <c r="AT594" s="91"/>
      <c r="AU594" s="86"/>
      <c r="AV594" s="87"/>
      <c r="AW594" s="90"/>
      <c r="AX594" s="197"/>
      <c r="AY594" s="38"/>
      <c r="AZ594" s="92">
        <f t="shared" si="360"/>
        <v>-6.7696094886425806E-3</v>
      </c>
      <c r="BA594" s="29"/>
      <c r="BB594" s="99">
        <f t="shared" si="361"/>
        <v>5764.0295495798318</v>
      </c>
      <c r="BC594" s="93">
        <f t="shared" si="352"/>
        <v>6674.4739495798322</v>
      </c>
      <c r="BD594" s="93">
        <f t="shared" si="353"/>
        <v>3419.780336134454</v>
      </c>
      <c r="BE594" s="93">
        <f t="shared" si="354"/>
        <v>5662.6521008403361</v>
      </c>
      <c r="BF594" s="93"/>
      <c r="BG594" s="93"/>
      <c r="BH594" s="93">
        <f t="shared" si="348"/>
        <v>3237.8151260504205</v>
      </c>
      <c r="BI594" s="93"/>
      <c r="BJ594" s="93"/>
      <c r="BK594" s="94">
        <f t="shared" si="363"/>
        <v>5</v>
      </c>
      <c r="BM594" s="95">
        <f t="shared" si="364"/>
        <v>4951.7502124369748</v>
      </c>
      <c r="BN594" s="96">
        <f t="shared" si="365"/>
        <v>6674.4739495798322</v>
      </c>
      <c r="BO594" s="248">
        <f t="shared" si="355"/>
        <v>4521.0692781512607</v>
      </c>
      <c r="BP594" s="183">
        <f t="shared" si="366"/>
        <v>4747.6935197945522</v>
      </c>
      <c r="BQ594" s="184">
        <f t="shared" si="367"/>
        <v>1534.394137212259</v>
      </c>
      <c r="BR594" s="232">
        <f t="shared" si="368"/>
        <v>0.3098690506153613</v>
      </c>
      <c r="BS594" s="184"/>
      <c r="BT594" s="97"/>
      <c r="BU594" s="171">
        <f t="shared" si="380"/>
        <v>4521.0692781512607</v>
      </c>
      <c r="BV594" s="175">
        <f t="shared" si="369"/>
        <v>859</v>
      </c>
      <c r="BW594" s="176">
        <f t="shared" si="370"/>
        <v>5380.0692781512607</v>
      </c>
    </row>
    <row r="595" spans="1:75" s="35" customFormat="1" ht="84.95" hidden="1" customHeight="1" x14ac:dyDescent="0.3">
      <c r="A595" s="244">
        <v>142</v>
      </c>
      <c r="B595" s="104" t="s">
        <v>354</v>
      </c>
      <c r="C595" s="217" t="s">
        <v>18</v>
      </c>
      <c r="D595" s="207">
        <v>7925.2100840336134</v>
      </c>
      <c r="E595" s="74">
        <f t="shared" si="356"/>
        <v>445.39680672268906</v>
      </c>
      <c r="F595" s="75">
        <f t="shared" si="357"/>
        <v>8370.6068907563022</v>
      </c>
      <c r="G595" s="74">
        <f t="shared" si="358"/>
        <v>1590.4153092436975</v>
      </c>
      <c r="H595" s="76">
        <f t="shared" si="359"/>
        <v>9961.0221999999994</v>
      </c>
      <c r="I595" s="105" t="s">
        <v>355</v>
      </c>
      <c r="J595" s="106">
        <v>601</v>
      </c>
      <c r="K595" s="107" t="s">
        <v>76</v>
      </c>
      <c r="L595" s="110">
        <v>6588.2352941176478</v>
      </c>
      <c r="M595" s="81">
        <f t="shared" si="371"/>
        <v>370.25882352941181</v>
      </c>
      <c r="N595" s="82">
        <f t="shared" si="349"/>
        <v>6958.4941176470593</v>
      </c>
      <c r="O595" s="83">
        <f t="shared" si="372"/>
        <v>1322.1138823529413</v>
      </c>
      <c r="P595" s="83">
        <f t="shared" si="373"/>
        <v>8280.6080000000002</v>
      </c>
      <c r="Q595" s="84" t="s">
        <v>77</v>
      </c>
      <c r="R595" s="110">
        <v>4316.8067226890762</v>
      </c>
      <c r="S595" s="81">
        <f t="shared" si="374"/>
        <v>242.60453781512609</v>
      </c>
      <c r="T595" s="82">
        <f t="shared" si="350"/>
        <v>4559.4112605042019</v>
      </c>
      <c r="U595" s="83">
        <f t="shared" si="375"/>
        <v>866.28813949579842</v>
      </c>
      <c r="V595" s="83">
        <f t="shared" si="376"/>
        <v>5425.6994000000004</v>
      </c>
      <c r="W595" s="84" t="s">
        <v>77</v>
      </c>
      <c r="X595" s="110">
        <v>5546.2184873949582</v>
      </c>
      <c r="Y595" s="81">
        <f t="shared" si="377"/>
        <v>311.69747899159665</v>
      </c>
      <c r="Z595" s="82">
        <f t="shared" si="351"/>
        <v>5857.9159663865548</v>
      </c>
      <c r="AA595" s="83">
        <f t="shared" si="378"/>
        <v>1113.0040336134455</v>
      </c>
      <c r="AB595" s="83">
        <f t="shared" si="379"/>
        <v>6970.92</v>
      </c>
      <c r="AC595" s="84" t="s">
        <v>77</v>
      </c>
      <c r="AD595" s="85">
        <f t="shared" si="362"/>
        <v>5791.9404481792726</v>
      </c>
      <c r="AE595" s="86"/>
      <c r="AF595" s="87"/>
      <c r="AG595" s="88"/>
      <c r="AH595" s="114"/>
      <c r="AI595" s="86"/>
      <c r="AJ595" s="87"/>
      <c r="AK595" s="88"/>
      <c r="AL595" s="114"/>
      <c r="AM595" s="86">
        <v>4316.8067226890762</v>
      </c>
      <c r="AN595" s="87">
        <f t="shared" si="346"/>
        <v>820.19327731092449</v>
      </c>
      <c r="AO595" s="90">
        <f t="shared" si="347"/>
        <v>5137.0000000000009</v>
      </c>
      <c r="AP595" s="91"/>
      <c r="AQ595" s="86"/>
      <c r="AR595" s="87"/>
      <c r="AS595" s="90"/>
      <c r="AT595" s="91"/>
      <c r="AU595" s="86"/>
      <c r="AV595" s="87"/>
      <c r="AW595" s="90"/>
      <c r="AX595" s="197"/>
      <c r="AY595" s="38"/>
      <c r="AZ595" s="92">
        <f t="shared" si="360"/>
        <v>-0.30806206482168719</v>
      </c>
      <c r="BA595" s="29"/>
      <c r="BB595" s="99">
        <f t="shared" si="361"/>
        <v>9123.9615109243696</v>
      </c>
      <c r="BC595" s="93">
        <f t="shared" si="352"/>
        <v>6958.4941176470593</v>
      </c>
      <c r="BD595" s="93">
        <f t="shared" si="353"/>
        <v>4559.4112605042019</v>
      </c>
      <c r="BE595" s="93">
        <f t="shared" si="354"/>
        <v>5857.9159663865548</v>
      </c>
      <c r="BF595" s="93"/>
      <c r="BG595" s="93"/>
      <c r="BH595" s="93">
        <f t="shared" si="348"/>
        <v>4316.8067226890762</v>
      </c>
      <c r="BI595" s="93"/>
      <c r="BJ595" s="93"/>
      <c r="BK595" s="94">
        <f t="shared" si="363"/>
        <v>5</v>
      </c>
      <c r="BM595" s="95">
        <f t="shared" si="364"/>
        <v>6163.3179156302522</v>
      </c>
      <c r="BN595" s="96">
        <f t="shared" si="365"/>
        <v>9123.9615109243696</v>
      </c>
      <c r="BO595" s="248">
        <f t="shared" si="355"/>
        <v>5423.1570168067228</v>
      </c>
      <c r="BP595" s="183">
        <f t="shared" si="366"/>
        <v>5927.9242261140762</v>
      </c>
      <c r="BQ595" s="184">
        <f t="shared" si="367"/>
        <v>1966.7934681370671</v>
      </c>
      <c r="BR595" s="232">
        <f t="shared" si="368"/>
        <v>0.31911277254565334</v>
      </c>
      <c r="BS595" s="184"/>
      <c r="BT595" s="97"/>
      <c r="BU595" s="171">
        <f t="shared" si="380"/>
        <v>5423.1570168067228</v>
      </c>
      <c r="BV595" s="175">
        <f t="shared" si="369"/>
        <v>1030</v>
      </c>
      <c r="BW595" s="176">
        <f t="shared" si="370"/>
        <v>6453.1570168067228</v>
      </c>
    </row>
    <row r="596" spans="1:75" s="35" customFormat="1" ht="84.95" hidden="1" customHeight="1" x14ac:dyDescent="0.3">
      <c r="A596" s="244">
        <v>147</v>
      </c>
      <c r="B596" s="104" t="s">
        <v>367</v>
      </c>
      <c r="C596" s="217" t="s">
        <v>18</v>
      </c>
      <c r="D596" s="206"/>
      <c r="E596" s="74"/>
      <c r="F596" s="75"/>
      <c r="G596" s="74"/>
      <c r="H596" s="76"/>
      <c r="I596" s="105" t="s">
        <v>368</v>
      </c>
      <c r="J596" s="106">
        <v>613</v>
      </c>
      <c r="K596" s="107" t="s">
        <v>76</v>
      </c>
      <c r="L596" s="110">
        <v>123025.21008403362</v>
      </c>
      <c r="M596" s="81">
        <f t="shared" si="371"/>
        <v>6914.0168067226896</v>
      </c>
      <c r="N596" s="82">
        <f t="shared" si="349"/>
        <v>129939.22689075631</v>
      </c>
      <c r="O596" s="83">
        <f t="shared" si="372"/>
        <v>24688.453109243699</v>
      </c>
      <c r="P596" s="83">
        <f t="shared" si="373"/>
        <v>154627.68000000002</v>
      </c>
      <c r="Q596" s="84" t="s">
        <v>77</v>
      </c>
      <c r="R596" s="110">
        <v>63658.823529411769</v>
      </c>
      <c r="S596" s="81">
        <f t="shared" si="374"/>
        <v>3577.6258823529415</v>
      </c>
      <c r="T596" s="82">
        <f t="shared" si="350"/>
        <v>67236.449411764712</v>
      </c>
      <c r="U596" s="83">
        <f t="shared" si="375"/>
        <v>12774.925388235295</v>
      </c>
      <c r="V596" s="83">
        <f t="shared" si="376"/>
        <v>80011.374800000005</v>
      </c>
      <c r="W596" s="84" t="s">
        <v>77</v>
      </c>
      <c r="X596" s="110">
        <v>63849.008403361338</v>
      </c>
      <c r="Y596" s="81">
        <f t="shared" si="377"/>
        <v>3588.3142722689072</v>
      </c>
      <c r="Z596" s="82">
        <f t="shared" si="351"/>
        <v>67437.322675630247</v>
      </c>
      <c r="AA596" s="83">
        <f t="shared" si="378"/>
        <v>12813.091308369747</v>
      </c>
      <c r="AB596" s="83">
        <f t="shared" si="379"/>
        <v>80250.413983999999</v>
      </c>
      <c r="AC596" s="84" t="s">
        <v>77</v>
      </c>
      <c r="AD596" s="85">
        <f t="shared" si="362"/>
        <v>88204.332992717085</v>
      </c>
      <c r="AE596" s="86"/>
      <c r="AF596" s="87"/>
      <c r="AG596" s="88"/>
      <c r="AH596" s="114"/>
      <c r="AI596" s="86"/>
      <c r="AJ596" s="87"/>
      <c r="AK596" s="88"/>
      <c r="AL596" s="114"/>
      <c r="AM596" s="86">
        <v>63658.823529411769</v>
      </c>
      <c r="AN596" s="87">
        <f t="shared" si="346"/>
        <v>12095.176470588236</v>
      </c>
      <c r="AO596" s="90">
        <f t="shared" si="347"/>
        <v>75754</v>
      </c>
      <c r="AP596" s="91"/>
      <c r="AQ596" s="86"/>
      <c r="AR596" s="87"/>
      <c r="AS596" s="90"/>
      <c r="AT596" s="91"/>
      <c r="AU596" s="86"/>
      <c r="AV596" s="87"/>
      <c r="AW596" s="90"/>
      <c r="AX596" s="197"/>
      <c r="AY596" s="38"/>
      <c r="AZ596" s="92"/>
      <c r="BA596" s="29"/>
      <c r="BB596" s="99"/>
      <c r="BC596" s="93">
        <f t="shared" si="352"/>
        <v>129939.22689075631</v>
      </c>
      <c r="BD596" s="93">
        <f t="shared" si="353"/>
        <v>67236.449411764712</v>
      </c>
      <c r="BE596" s="93">
        <f t="shared" si="354"/>
        <v>67437.322675630247</v>
      </c>
      <c r="BF596" s="93"/>
      <c r="BG596" s="93"/>
      <c r="BH596" s="93">
        <f t="shared" si="348"/>
        <v>63658.823529411769</v>
      </c>
      <c r="BI596" s="93"/>
      <c r="BJ596" s="93"/>
      <c r="BK596" s="94">
        <f t="shared" si="363"/>
        <v>4</v>
      </c>
      <c r="BM596" s="95">
        <f t="shared" si="364"/>
        <v>82067.955626890747</v>
      </c>
      <c r="BN596" s="96">
        <f t="shared" si="365"/>
        <v>129939.22689075631</v>
      </c>
      <c r="BO596" s="248">
        <f t="shared" si="355"/>
        <v>66110.865205602226</v>
      </c>
      <c r="BP596" s="183">
        <f t="shared" si="366"/>
        <v>78257.504440173696</v>
      </c>
      <c r="BQ596" s="184">
        <f t="shared" si="367"/>
        <v>31961.350379090029</v>
      </c>
      <c r="BR596" s="232">
        <f t="shared" si="368"/>
        <v>0.3894498179581487</v>
      </c>
      <c r="BS596" s="184"/>
      <c r="BT596" s="97"/>
      <c r="BU596" s="171">
        <f t="shared" si="380"/>
        <v>66110.865205602226</v>
      </c>
      <c r="BV596" s="175">
        <f t="shared" si="369"/>
        <v>12561</v>
      </c>
      <c r="BW596" s="176">
        <f t="shared" si="370"/>
        <v>78671.865205602226</v>
      </c>
    </row>
    <row r="597" spans="1:75" s="35" customFormat="1" ht="84.95" hidden="1" customHeight="1" x14ac:dyDescent="0.3">
      <c r="A597" s="244">
        <v>157</v>
      </c>
      <c r="B597" s="104" t="s">
        <v>390</v>
      </c>
      <c r="C597" s="217" t="s">
        <v>391</v>
      </c>
      <c r="D597" s="207">
        <v>61842.857142857145</v>
      </c>
      <c r="E597" s="74">
        <f>+D597*0.0562</f>
        <v>3475.5685714285714</v>
      </c>
      <c r="F597" s="75">
        <f>+E597+D597</f>
        <v>65318.425714285717</v>
      </c>
      <c r="G597" s="74">
        <f>+F597*0.19</f>
        <v>12410.500885714286</v>
      </c>
      <c r="H597" s="76">
        <f>+G597+F597</f>
        <v>77728.926600000006</v>
      </c>
      <c r="I597" s="105" t="s">
        <v>392</v>
      </c>
      <c r="J597" s="106">
        <v>642</v>
      </c>
      <c r="K597" s="107" t="s">
        <v>393</v>
      </c>
      <c r="L597" s="110">
        <v>188235.29411764708</v>
      </c>
      <c r="M597" s="81">
        <f t="shared" si="371"/>
        <v>10578.823529411766</v>
      </c>
      <c r="N597" s="82">
        <f t="shared" si="349"/>
        <v>198814.11764705885</v>
      </c>
      <c r="O597" s="83">
        <f t="shared" si="372"/>
        <v>37774.682352941185</v>
      </c>
      <c r="P597" s="83">
        <f t="shared" si="373"/>
        <v>236588.80000000005</v>
      </c>
      <c r="Q597" s="84" t="s">
        <v>77</v>
      </c>
      <c r="R597" s="110">
        <v>118684.87394957984</v>
      </c>
      <c r="S597" s="81">
        <f t="shared" si="374"/>
        <v>6670.0899159663868</v>
      </c>
      <c r="T597" s="82">
        <f t="shared" si="350"/>
        <v>125354.96386554622</v>
      </c>
      <c r="U597" s="83">
        <f t="shared" si="375"/>
        <v>23817.443134453781</v>
      </c>
      <c r="V597" s="83">
        <f t="shared" si="376"/>
        <v>149172.40700000001</v>
      </c>
      <c r="W597" s="84" t="s">
        <v>77</v>
      </c>
      <c r="X597" s="110">
        <v>165587.89915966388</v>
      </c>
      <c r="Y597" s="81">
        <f t="shared" si="377"/>
        <v>9306.0399327731102</v>
      </c>
      <c r="Z597" s="82">
        <f t="shared" si="351"/>
        <v>174893.93909243698</v>
      </c>
      <c r="AA597" s="83">
        <f t="shared" si="378"/>
        <v>33229.848427563025</v>
      </c>
      <c r="AB597" s="83">
        <f t="shared" si="379"/>
        <v>208123.78752000001</v>
      </c>
      <c r="AC597" s="84" t="s">
        <v>77</v>
      </c>
      <c r="AD597" s="85">
        <f t="shared" si="362"/>
        <v>166354.34020168069</v>
      </c>
      <c r="AE597" s="86"/>
      <c r="AF597" s="87"/>
      <c r="AG597" s="88"/>
      <c r="AH597" s="114"/>
      <c r="AI597" s="86"/>
      <c r="AJ597" s="87"/>
      <c r="AK597" s="88"/>
      <c r="AL597" s="114"/>
      <c r="AM597" s="86">
        <v>118684.87394957984</v>
      </c>
      <c r="AN597" s="87">
        <f t="shared" si="346"/>
        <v>22550.126050420171</v>
      </c>
      <c r="AO597" s="90">
        <f t="shared" si="347"/>
        <v>141235</v>
      </c>
      <c r="AP597" s="91"/>
      <c r="AQ597" s="86"/>
      <c r="AR597" s="87"/>
      <c r="AS597" s="90"/>
      <c r="AT597" s="91"/>
      <c r="AU597" s="86"/>
      <c r="AV597" s="87"/>
      <c r="AW597" s="90"/>
      <c r="AX597" s="197"/>
      <c r="AY597" s="38"/>
      <c r="AZ597" s="92">
        <f>+(AD597/F597)-1</f>
        <v>1.5468210291739708</v>
      </c>
      <c r="BA597" s="29"/>
      <c r="BB597" s="99">
        <f>+F597*1.09</f>
        <v>71197.084028571437</v>
      </c>
      <c r="BC597" s="93">
        <f t="shared" si="352"/>
        <v>198814.11764705885</v>
      </c>
      <c r="BD597" s="93">
        <f t="shared" si="353"/>
        <v>125354.96386554622</v>
      </c>
      <c r="BE597" s="93">
        <f t="shared" si="354"/>
        <v>174893.93909243698</v>
      </c>
      <c r="BF597" s="93"/>
      <c r="BG597" s="93"/>
      <c r="BH597" s="93">
        <f t="shared" si="348"/>
        <v>118684.87394957984</v>
      </c>
      <c r="BI597" s="93"/>
      <c r="BJ597" s="93"/>
      <c r="BK597" s="94">
        <f t="shared" si="363"/>
        <v>5</v>
      </c>
      <c r="BM597" s="95">
        <f t="shared" si="364"/>
        <v>137788.99571663869</v>
      </c>
      <c r="BN597" s="96">
        <f t="shared" si="365"/>
        <v>198814.11764705885</v>
      </c>
      <c r="BO597" s="248">
        <f t="shared" si="355"/>
        <v>122532.71523403363</v>
      </c>
      <c r="BP597" s="183">
        <f t="shared" si="366"/>
        <v>129790.89256244017</v>
      </c>
      <c r="BQ597" s="184">
        <f t="shared" si="367"/>
        <v>50137.056276719559</v>
      </c>
      <c r="BR597" s="232">
        <f t="shared" si="368"/>
        <v>0.36386836275246376</v>
      </c>
      <c r="BS597" s="184"/>
      <c r="BT597" s="97"/>
      <c r="BU597" s="171">
        <f t="shared" si="380"/>
        <v>122532.71523403363</v>
      </c>
      <c r="BV597" s="175">
        <f t="shared" si="369"/>
        <v>23281</v>
      </c>
      <c r="BW597" s="176">
        <f t="shared" si="370"/>
        <v>145813.71523403365</v>
      </c>
    </row>
    <row r="598" spans="1:75" s="35" customFormat="1" ht="84.95" hidden="1" customHeight="1" x14ac:dyDescent="0.3">
      <c r="A598" s="244">
        <v>162</v>
      </c>
      <c r="B598" s="104" t="s">
        <v>404</v>
      </c>
      <c r="C598" s="217" t="s">
        <v>18</v>
      </c>
      <c r="D598" s="206"/>
      <c r="E598" s="74"/>
      <c r="F598" s="75"/>
      <c r="G598" s="74"/>
      <c r="H598" s="76"/>
      <c r="I598" s="105" t="s">
        <v>405</v>
      </c>
      <c r="J598" s="106">
        <v>668</v>
      </c>
      <c r="K598" s="107" t="s">
        <v>76</v>
      </c>
      <c r="L598" s="110">
        <v>69781.512605042022</v>
      </c>
      <c r="M598" s="81">
        <f t="shared" si="371"/>
        <v>3921.7210084033618</v>
      </c>
      <c r="N598" s="82">
        <f t="shared" si="349"/>
        <v>73703.23361344538</v>
      </c>
      <c r="O598" s="83">
        <f t="shared" si="372"/>
        <v>14003.614386554622</v>
      </c>
      <c r="P598" s="83">
        <f t="shared" si="373"/>
        <v>87706.847999999998</v>
      </c>
      <c r="Q598" s="84" t="s">
        <v>77</v>
      </c>
      <c r="R598" s="110">
        <v>56106.722689075636</v>
      </c>
      <c r="S598" s="81">
        <f t="shared" si="374"/>
        <v>3153.1978151260505</v>
      </c>
      <c r="T598" s="82">
        <f t="shared" si="350"/>
        <v>59259.920504201684</v>
      </c>
      <c r="U598" s="83">
        <f t="shared" si="375"/>
        <v>11259.384895798321</v>
      </c>
      <c r="V598" s="83">
        <f t="shared" si="376"/>
        <v>70519.305400000012</v>
      </c>
      <c r="W598" s="84" t="s">
        <v>77</v>
      </c>
      <c r="X598" s="110">
        <v>68740.840336134468</v>
      </c>
      <c r="Y598" s="81">
        <f t="shared" si="377"/>
        <v>3863.2352268907571</v>
      </c>
      <c r="Z598" s="82">
        <f t="shared" si="351"/>
        <v>72604.075563025224</v>
      </c>
      <c r="AA598" s="83">
        <f t="shared" si="378"/>
        <v>13794.774356974793</v>
      </c>
      <c r="AB598" s="83">
        <f t="shared" si="379"/>
        <v>86398.849920000022</v>
      </c>
      <c r="AC598" s="84" t="s">
        <v>77</v>
      </c>
      <c r="AD598" s="85">
        <f t="shared" si="362"/>
        <v>68522.409893557429</v>
      </c>
      <c r="AE598" s="86"/>
      <c r="AF598" s="87"/>
      <c r="AG598" s="88"/>
      <c r="AH598" s="114"/>
      <c r="AI598" s="86"/>
      <c r="AJ598" s="87"/>
      <c r="AK598" s="88"/>
      <c r="AL598" s="114"/>
      <c r="AM598" s="86">
        <v>56106.722689075636</v>
      </c>
      <c r="AN598" s="87">
        <f t="shared" si="346"/>
        <v>10660.277310924372</v>
      </c>
      <c r="AO598" s="90">
        <f t="shared" si="347"/>
        <v>66767</v>
      </c>
      <c r="AP598" s="91"/>
      <c r="AQ598" s="86"/>
      <c r="AR598" s="87"/>
      <c r="AS598" s="90"/>
      <c r="AT598" s="91"/>
      <c r="AU598" s="86"/>
      <c r="AV598" s="87"/>
      <c r="AW598" s="90"/>
      <c r="AX598" s="197"/>
      <c r="AY598" s="38"/>
      <c r="AZ598" s="92"/>
      <c r="BA598" s="29"/>
      <c r="BB598" s="99"/>
      <c r="BC598" s="93">
        <f t="shared" si="352"/>
        <v>73703.23361344538</v>
      </c>
      <c r="BD598" s="93">
        <f t="shared" si="353"/>
        <v>59259.920504201684</v>
      </c>
      <c r="BE598" s="93">
        <f t="shared" si="354"/>
        <v>72604.075563025224</v>
      </c>
      <c r="BF598" s="93"/>
      <c r="BG598" s="93"/>
      <c r="BH598" s="93">
        <f t="shared" si="348"/>
        <v>56106.722689075636</v>
      </c>
      <c r="BI598" s="93"/>
      <c r="BJ598" s="93"/>
      <c r="BK598" s="94">
        <f t="shared" si="363"/>
        <v>4</v>
      </c>
      <c r="BM598" s="95">
        <f t="shared" si="364"/>
        <v>65418.488092436979</v>
      </c>
      <c r="BN598" s="96">
        <f t="shared" si="365"/>
        <v>73703.23361344538</v>
      </c>
      <c r="BO598" s="248">
        <f t="shared" si="355"/>
        <v>62656.906252100853</v>
      </c>
      <c r="BP598" s="183">
        <f t="shared" si="366"/>
        <v>64946.518751442498</v>
      </c>
      <c r="BQ598" s="184">
        <f t="shared" si="367"/>
        <v>9035.2385194756043</v>
      </c>
      <c r="BR598" s="232">
        <f t="shared" si="368"/>
        <v>0.13811445025615268</v>
      </c>
      <c r="BS598" s="184"/>
      <c r="BT598" s="97"/>
      <c r="BU598" s="171">
        <f t="shared" si="380"/>
        <v>62656.906252100853</v>
      </c>
      <c r="BV598" s="175">
        <f t="shared" si="369"/>
        <v>11905</v>
      </c>
      <c r="BW598" s="176">
        <f t="shared" si="370"/>
        <v>74561.90625210086</v>
      </c>
    </row>
    <row r="599" spans="1:75" s="35" customFormat="1" ht="84.95" hidden="1" customHeight="1" x14ac:dyDescent="0.3">
      <c r="A599" s="244">
        <v>164</v>
      </c>
      <c r="B599" s="104" t="s">
        <v>408</v>
      </c>
      <c r="C599" s="217" t="s">
        <v>18</v>
      </c>
      <c r="D599" s="206"/>
      <c r="E599" s="74"/>
      <c r="F599" s="75"/>
      <c r="G599" s="74"/>
      <c r="H599" s="76"/>
      <c r="I599" s="105" t="s">
        <v>409</v>
      </c>
      <c r="J599" s="106">
        <v>651</v>
      </c>
      <c r="K599" s="107" t="s">
        <v>76</v>
      </c>
      <c r="L599" s="110">
        <v>7394.9579831932779</v>
      </c>
      <c r="M599" s="81">
        <f t="shared" si="371"/>
        <v>415.59663865546224</v>
      </c>
      <c r="N599" s="82">
        <f t="shared" si="349"/>
        <v>7810.5546218487398</v>
      </c>
      <c r="O599" s="83">
        <f t="shared" si="372"/>
        <v>1484.0053781512606</v>
      </c>
      <c r="P599" s="83">
        <f t="shared" si="373"/>
        <v>9294.5600000000013</v>
      </c>
      <c r="Q599" s="84" t="s">
        <v>77</v>
      </c>
      <c r="R599" s="110">
        <v>3237.8151260504205</v>
      </c>
      <c r="S599" s="81">
        <f t="shared" si="374"/>
        <v>181.96521008403363</v>
      </c>
      <c r="T599" s="82">
        <f t="shared" si="350"/>
        <v>3419.780336134454</v>
      </c>
      <c r="U599" s="83">
        <f t="shared" si="375"/>
        <v>649.75826386554627</v>
      </c>
      <c r="V599" s="83">
        <f t="shared" si="376"/>
        <v>4069.5386000000003</v>
      </c>
      <c r="W599" s="84" t="s">
        <v>77</v>
      </c>
      <c r="X599" s="110">
        <v>6373.1092436974795</v>
      </c>
      <c r="Y599" s="81">
        <f t="shared" si="377"/>
        <v>358.16873949579838</v>
      </c>
      <c r="Z599" s="82">
        <f t="shared" si="351"/>
        <v>6731.2779831932776</v>
      </c>
      <c r="AA599" s="83">
        <f t="shared" si="378"/>
        <v>1278.9428168067227</v>
      </c>
      <c r="AB599" s="83">
        <f t="shared" si="379"/>
        <v>8010.2208000000001</v>
      </c>
      <c r="AC599" s="84" t="s">
        <v>77</v>
      </c>
      <c r="AD599" s="85">
        <f t="shared" si="362"/>
        <v>5987.2043137254905</v>
      </c>
      <c r="AE599" s="86"/>
      <c r="AF599" s="87"/>
      <c r="AG599" s="88"/>
      <c r="AH599" s="114"/>
      <c r="AI599" s="86"/>
      <c r="AJ599" s="87"/>
      <c r="AK599" s="88"/>
      <c r="AL599" s="114"/>
      <c r="AM599" s="86">
        <v>3237.8151260504205</v>
      </c>
      <c r="AN599" s="87">
        <f t="shared" si="346"/>
        <v>615.18487394957992</v>
      </c>
      <c r="AO599" s="90">
        <f t="shared" si="347"/>
        <v>3853.0000000000005</v>
      </c>
      <c r="AP599" s="91"/>
      <c r="AQ599" s="86"/>
      <c r="AR599" s="87"/>
      <c r="AS599" s="90"/>
      <c r="AT599" s="91"/>
      <c r="AU599" s="86"/>
      <c r="AV599" s="87"/>
      <c r="AW599" s="90"/>
      <c r="AX599" s="197"/>
      <c r="AY599" s="38"/>
      <c r="AZ599" s="92"/>
      <c r="BA599" s="29"/>
      <c r="BB599" s="99"/>
      <c r="BC599" s="93">
        <f t="shared" si="352"/>
        <v>7810.5546218487398</v>
      </c>
      <c r="BD599" s="93">
        <f t="shared" si="353"/>
        <v>3419.780336134454</v>
      </c>
      <c r="BE599" s="93">
        <f t="shared" si="354"/>
        <v>6731.2779831932776</v>
      </c>
      <c r="BF599" s="93"/>
      <c r="BG599" s="93"/>
      <c r="BH599" s="93">
        <f t="shared" si="348"/>
        <v>3237.8151260504205</v>
      </c>
      <c r="BI599" s="93"/>
      <c r="BJ599" s="93"/>
      <c r="BK599" s="94">
        <f t="shared" si="363"/>
        <v>4</v>
      </c>
      <c r="BM599" s="95">
        <f t="shared" si="364"/>
        <v>5299.8570168067226</v>
      </c>
      <c r="BN599" s="96">
        <f t="shared" si="365"/>
        <v>7810.5546218487398</v>
      </c>
      <c r="BO599" s="248">
        <f t="shared" si="355"/>
        <v>4462.9578151260503</v>
      </c>
      <c r="BP599" s="183">
        <f t="shared" si="366"/>
        <v>4911.9893283525325</v>
      </c>
      <c r="BQ599" s="184">
        <f t="shared" si="367"/>
        <v>2319.4304998868606</v>
      </c>
      <c r="BR599" s="232">
        <f t="shared" si="368"/>
        <v>0.43764020284539057</v>
      </c>
      <c r="BS599" s="184"/>
      <c r="BT599" s="97"/>
      <c r="BU599" s="171">
        <f t="shared" si="380"/>
        <v>4462.9578151260503</v>
      </c>
      <c r="BV599" s="175">
        <f t="shared" si="369"/>
        <v>848</v>
      </c>
      <c r="BW599" s="176">
        <f t="shared" si="370"/>
        <v>5310.9578151260503</v>
      </c>
    </row>
    <row r="600" spans="1:75" s="35" customFormat="1" ht="84.95" hidden="1" customHeight="1" x14ac:dyDescent="0.3">
      <c r="A600" s="244">
        <v>168</v>
      </c>
      <c r="B600" s="104" t="s">
        <v>417</v>
      </c>
      <c r="C600" s="217" t="s">
        <v>18</v>
      </c>
      <c r="D600" s="206"/>
      <c r="E600" s="74"/>
      <c r="F600" s="75"/>
      <c r="G600" s="74"/>
      <c r="H600" s="76"/>
      <c r="I600" s="105" t="s">
        <v>418</v>
      </c>
      <c r="J600" s="118">
        <v>674</v>
      </c>
      <c r="K600" s="107" t="s">
        <v>76</v>
      </c>
      <c r="L600" s="110">
        <v>48791</v>
      </c>
      <c r="M600" s="81">
        <f t="shared" si="371"/>
        <v>2742.0542</v>
      </c>
      <c r="N600" s="82">
        <f t="shared" si="349"/>
        <v>51533.054199999999</v>
      </c>
      <c r="O600" s="83">
        <f t="shared" si="372"/>
        <v>9791.2802979999997</v>
      </c>
      <c r="P600" s="83">
        <f t="shared" si="373"/>
        <v>61324.334497999997</v>
      </c>
      <c r="Q600" s="84" t="s">
        <v>77</v>
      </c>
      <c r="R600" s="80">
        <v>88000</v>
      </c>
      <c r="S600" s="81">
        <f t="shared" si="374"/>
        <v>4945.6000000000004</v>
      </c>
      <c r="T600" s="82">
        <f t="shared" si="350"/>
        <v>92945.600000000006</v>
      </c>
      <c r="U600" s="83">
        <f t="shared" si="375"/>
        <v>17659.664000000001</v>
      </c>
      <c r="V600" s="83">
        <f t="shared" si="376"/>
        <v>110605.26400000001</v>
      </c>
      <c r="W600" s="84" t="s">
        <v>77</v>
      </c>
      <c r="X600" s="80">
        <v>74526</v>
      </c>
      <c r="Y600" s="81">
        <f t="shared" si="377"/>
        <v>4188.3612000000003</v>
      </c>
      <c r="Z600" s="82">
        <f t="shared" si="351"/>
        <v>78714.361199999999</v>
      </c>
      <c r="AA600" s="83">
        <f t="shared" si="378"/>
        <v>14955.728628000001</v>
      </c>
      <c r="AB600" s="83">
        <f t="shared" si="379"/>
        <v>93670.089827999996</v>
      </c>
      <c r="AC600" s="84" t="s">
        <v>77</v>
      </c>
      <c r="AD600" s="85">
        <f t="shared" si="362"/>
        <v>74397.671799999996</v>
      </c>
      <c r="AE600" s="86"/>
      <c r="AF600" s="87"/>
      <c r="AG600" s="88"/>
      <c r="AH600" s="114"/>
      <c r="AI600" s="86"/>
      <c r="AJ600" s="87"/>
      <c r="AK600" s="88"/>
      <c r="AL600" s="114"/>
      <c r="AM600" s="86"/>
      <c r="AN600" s="87"/>
      <c r="AO600" s="90"/>
      <c r="AP600" s="91"/>
      <c r="AQ600" s="86"/>
      <c r="AR600" s="87"/>
      <c r="AS600" s="90"/>
      <c r="AT600" s="91"/>
      <c r="AU600" s="86"/>
      <c r="AV600" s="87"/>
      <c r="AW600" s="90"/>
      <c r="AX600" s="197"/>
      <c r="AY600" s="38"/>
      <c r="AZ600" s="92"/>
      <c r="BA600" s="29"/>
      <c r="BB600" s="99"/>
      <c r="BC600" s="93">
        <f t="shared" si="352"/>
        <v>51533.054199999999</v>
      </c>
      <c r="BD600" s="93">
        <f t="shared" si="353"/>
        <v>92945.600000000006</v>
      </c>
      <c r="BE600" s="93">
        <f t="shared" si="354"/>
        <v>78714.361199999999</v>
      </c>
      <c r="BF600" s="93"/>
      <c r="BG600" s="93"/>
      <c r="BH600" s="93"/>
      <c r="BI600" s="93"/>
      <c r="BJ600" s="93"/>
      <c r="BK600" s="94">
        <f t="shared" si="363"/>
        <v>3</v>
      </c>
      <c r="BM600" s="95">
        <f t="shared" si="364"/>
        <v>74397.671799999996</v>
      </c>
      <c r="BN600" s="96">
        <f t="shared" si="365"/>
        <v>92945.600000000006</v>
      </c>
      <c r="BO600" s="248">
        <f t="shared" si="355"/>
        <v>65123.707699999984</v>
      </c>
      <c r="BP600" s="183">
        <f t="shared" si="366"/>
        <v>72241.967325107398</v>
      </c>
      <c r="BQ600" s="184">
        <f t="shared" si="367"/>
        <v>21041.033552117417</v>
      </c>
      <c r="BR600" s="232">
        <f t="shared" si="368"/>
        <v>0.28281844099478148</v>
      </c>
      <c r="BS600" s="184"/>
      <c r="BT600" s="97"/>
      <c r="BU600" s="171">
        <f t="shared" si="380"/>
        <v>65123.707699999984</v>
      </c>
      <c r="BV600" s="175">
        <f t="shared" si="369"/>
        <v>12374</v>
      </c>
      <c r="BW600" s="176">
        <f t="shared" si="370"/>
        <v>77497.707699999984</v>
      </c>
    </row>
    <row r="601" spans="1:75" s="35" customFormat="1" ht="84.95" hidden="1" customHeight="1" x14ac:dyDescent="0.3">
      <c r="A601" s="244">
        <v>170</v>
      </c>
      <c r="B601" s="104" t="s">
        <v>420</v>
      </c>
      <c r="C601" s="217" t="s">
        <v>18</v>
      </c>
      <c r="D601" s="206"/>
      <c r="E601" s="74"/>
      <c r="F601" s="75"/>
      <c r="G601" s="74"/>
      <c r="H601" s="76"/>
      <c r="I601" s="105" t="s">
        <v>421</v>
      </c>
      <c r="J601" s="106">
        <v>670</v>
      </c>
      <c r="K601" s="107" t="s">
        <v>76</v>
      </c>
      <c r="L601" s="110">
        <v>66767</v>
      </c>
      <c r="M601" s="81">
        <f t="shared" si="371"/>
        <v>3752.3054000000002</v>
      </c>
      <c r="N601" s="82">
        <f t="shared" si="349"/>
        <v>70519.305399999997</v>
      </c>
      <c r="O601" s="83">
        <f t="shared" si="372"/>
        <v>13398.668025999999</v>
      </c>
      <c r="P601" s="83">
        <f t="shared" si="373"/>
        <v>83917.973425999997</v>
      </c>
      <c r="Q601" s="84" t="s">
        <v>77</v>
      </c>
      <c r="R601" s="110">
        <v>89440</v>
      </c>
      <c r="S601" s="81">
        <f t="shared" si="374"/>
        <v>5026.5280000000002</v>
      </c>
      <c r="T601" s="82">
        <f t="shared" si="350"/>
        <v>94466.528000000006</v>
      </c>
      <c r="U601" s="83">
        <f t="shared" si="375"/>
        <v>17948.640320000002</v>
      </c>
      <c r="V601" s="83">
        <f t="shared" si="376"/>
        <v>112415.16832000001</v>
      </c>
      <c r="W601" s="84" t="s">
        <v>77</v>
      </c>
      <c r="X601" s="110">
        <v>105966.8</v>
      </c>
      <c r="Y601" s="81">
        <f t="shared" si="377"/>
        <v>5955.3341600000003</v>
      </c>
      <c r="Z601" s="82">
        <f t="shared" si="351"/>
        <v>111922.13416</v>
      </c>
      <c r="AA601" s="83">
        <f t="shared" si="378"/>
        <v>21265.2054904</v>
      </c>
      <c r="AB601" s="83">
        <f t="shared" si="379"/>
        <v>133187.33965040001</v>
      </c>
      <c r="AC601" s="84" t="s">
        <v>77</v>
      </c>
      <c r="AD601" s="85">
        <f t="shared" si="362"/>
        <v>92302.655853333345</v>
      </c>
      <c r="AE601" s="86"/>
      <c r="AF601" s="87"/>
      <c r="AG601" s="88"/>
      <c r="AH601" s="114"/>
      <c r="AI601" s="86"/>
      <c r="AJ601" s="87"/>
      <c r="AK601" s="88"/>
      <c r="AL601" s="114"/>
      <c r="AM601" s="86"/>
      <c r="AN601" s="87"/>
      <c r="AO601" s="90"/>
      <c r="AP601" s="91"/>
      <c r="AQ601" s="86"/>
      <c r="AR601" s="87"/>
      <c r="AS601" s="90"/>
      <c r="AT601" s="91"/>
      <c r="AU601" s="86"/>
      <c r="AV601" s="87"/>
      <c r="AW601" s="90"/>
      <c r="AX601" s="197"/>
      <c r="AY601" s="38"/>
      <c r="AZ601" s="92"/>
      <c r="BA601" s="29"/>
      <c r="BB601" s="99"/>
      <c r="BC601" s="93">
        <f t="shared" si="352"/>
        <v>70519.305399999997</v>
      </c>
      <c r="BD601" s="93">
        <f t="shared" si="353"/>
        <v>94466.528000000006</v>
      </c>
      <c r="BE601" s="93">
        <f t="shared" si="354"/>
        <v>111922.13416</v>
      </c>
      <c r="BF601" s="93"/>
      <c r="BG601" s="93"/>
      <c r="BH601" s="93"/>
      <c r="BI601" s="93"/>
      <c r="BJ601" s="93"/>
      <c r="BK601" s="94">
        <f t="shared" si="363"/>
        <v>3</v>
      </c>
      <c r="BM601" s="95">
        <f t="shared" si="364"/>
        <v>92302.655853333345</v>
      </c>
      <c r="BN601" s="96">
        <f t="shared" si="365"/>
        <v>111922.13416</v>
      </c>
      <c r="BO601" s="248">
        <f t="shared" si="355"/>
        <v>82492.916700000002</v>
      </c>
      <c r="BP601" s="183">
        <f t="shared" si="366"/>
        <v>90677.733039475337</v>
      </c>
      <c r="BQ601" s="184">
        <f t="shared" si="367"/>
        <v>20786.060577531462</v>
      </c>
      <c r="BR601" s="232">
        <f t="shared" si="368"/>
        <v>0.22519460989898277</v>
      </c>
      <c r="BS601" s="184"/>
      <c r="BT601" s="97"/>
      <c r="BU601" s="171">
        <f t="shared" si="380"/>
        <v>82492.916700000002</v>
      </c>
      <c r="BV601" s="175">
        <f t="shared" si="369"/>
        <v>15674</v>
      </c>
      <c r="BW601" s="176">
        <f t="shared" si="370"/>
        <v>98166.916700000002</v>
      </c>
    </row>
    <row r="602" spans="1:75" s="35" customFormat="1" ht="84.95" hidden="1" customHeight="1" x14ac:dyDescent="0.3">
      <c r="A602" s="244">
        <v>179</v>
      </c>
      <c r="B602" s="104" t="s">
        <v>438</v>
      </c>
      <c r="C602" s="217" t="s">
        <v>101</v>
      </c>
      <c r="D602" s="207">
        <v>38875.644453781519</v>
      </c>
      <c r="E602" s="74">
        <f>+D602*0.0562</f>
        <v>2184.8112183025214</v>
      </c>
      <c r="F602" s="75">
        <f>+E602+D602</f>
        <v>41060.455672084041</v>
      </c>
      <c r="G602" s="74">
        <f>+F602*0.19</f>
        <v>7801.4865776959678</v>
      </c>
      <c r="H602" s="76">
        <f>+G602+F602</f>
        <v>48861.942249780011</v>
      </c>
      <c r="I602" s="105" t="s">
        <v>439</v>
      </c>
      <c r="J602" s="106">
        <v>691</v>
      </c>
      <c r="K602" s="107" t="s">
        <v>440</v>
      </c>
      <c r="L602" s="110">
        <v>57779</v>
      </c>
      <c r="M602" s="81">
        <f t="shared" si="371"/>
        <v>3247.1797999999999</v>
      </c>
      <c r="N602" s="82">
        <f t="shared" si="349"/>
        <v>61026.179799999998</v>
      </c>
      <c r="O602" s="83">
        <f t="shared" si="372"/>
        <v>11594.974162</v>
      </c>
      <c r="P602" s="83">
        <f t="shared" si="373"/>
        <v>72621.153961999997</v>
      </c>
      <c r="Q602" s="84" t="s">
        <v>77</v>
      </c>
      <c r="R602" s="110">
        <v>63840</v>
      </c>
      <c r="S602" s="81">
        <f t="shared" si="374"/>
        <v>3587.808</v>
      </c>
      <c r="T602" s="82">
        <f t="shared" si="350"/>
        <v>67427.808000000005</v>
      </c>
      <c r="U602" s="83">
        <f t="shared" si="375"/>
        <v>12811.283520000001</v>
      </c>
      <c r="V602" s="83">
        <f t="shared" si="376"/>
        <v>80239.091520000002</v>
      </c>
      <c r="W602" s="84" t="s">
        <v>77</v>
      </c>
      <c r="X602" s="110">
        <v>107894</v>
      </c>
      <c r="Y602" s="81">
        <f t="shared" si="377"/>
        <v>6063.6427999999996</v>
      </c>
      <c r="Z602" s="82">
        <f t="shared" si="351"/>
        <v>113957.6428</v>
      </c>
      <c r="AA602" s="83">
        <f t="shared" si="378"/>
        <v>21651.952132000002</v>
      </c>
      <c r="AB602" s="83">
        <f t="shared" si="379"/>
        <v>135609.59493200001</v>
      </c>
      <c r="AC602" s="84" t="s">
        <v>77</v>
      </c>
      <c r="AD602" s="85">
        <f t="shared" si="362"/>
        <v>80803.876866666673</v>
      </c>
      <c r="AE602" s="86"/>
      <c r="AF602" s="87"/>
      <c r="AG602" s="88"/>
      <c r="AH602" s="114"/>
      <c r="AI602" s="86"/>
      <c r="AJ602" s="87"/>
      <c r="AK602" s="88"/>
      <c r="AL602" s="114"/>
      <c r="AM602" s="86">
        <v>82268.907563025219</v>
      </c>
      <c r="AN602" s="87">
        <f>+AM602*0.19</f>
        <v>15631.092436974792</v>
      </c>
      <c r="AO602" s="90">
        <f>+AN602+AM602</f>
        <v>97900.000000000015</v>
      </c>
      <c r="AP602" s="91" t="s">
        <v>441</v>
      </c>
      <c r="AQ602" s="86"/>
      <c r="AR602" s="87"/>
      <c r="AS602" s="90"/>
      <c r="AT602" s="91"/>
      <c r="AU602" s="86"/>
      <c r="AV602" s="87"/>
      <c r="AW602" s="90"/>
      <c r="AX602" s="197"/>
      <c r="AY602" s="38"/>
      <c r="AZ602" s="92">
        <f>+(AD602/F602)-1</f>
        <v>0.96792450410147723</v>
      </c>
      <c r="BA602" s="29"/>
      <c r="BB602" s="99">
        <f>+F602*1.09</f>
        <v>44755.896682571605</v>
      </c>
      <c r="BC602" s="93">
        <f t="shared" si="352"/>
        <v>61026.179799999998</v>
      </c>
      <c r="BD602" s="93">
        <f t="shared" si="353"/>
        <v>67427.808000000005</v>
      </c>
      <c r="BE602" s="93">
        <f t="shared" si="354"/>
        <v>113957.6428</v>
      </c>
      <c r="BF602" s="93"/>
      <c r="BG602" s="93"/>
      <c r="BH602" s="93">
        <f>+AM602</f>
        <v>82268.907563025219</v>
      </c>
      <c r="BI602" s="93"/>
      <c r="BJ602" s="93"/>
      <c r="BK602" s="94">
        <f t="shared" si="363"/>
        <v>5</v>
      </c>
      <c r="BM602" s="95">
        <f t="shared" si="364"/>
        <v>73887.286969119377</v>
      </c>
      <c r="BN602" s="96">
        <f t="shared" si="365"/>
        <v>113957.6428</v>
      </c>
      <c r="BO602" s="248">
        <f t="shared" si="355"/>
        <v>63869.698011399225</v>
      </c>
      <c r="BP602" s="183">
        <f t="shared" si="366"/>
        <v>70378.002319901396</v>
      </c>
      <c r="BQ602" s="184">
        <f t="shared" si="367"/>
        <v>26132.622459240505</v>
      </c>
      <c r="BR602" s="232">
        <f t="shared" si="368"/>
        <v>0.35368225754672022</v>
      </c>
      <c r="BS602" s="184"/>
      <c r="BT602" s="97"/>
      <c r="BU602" s="171">
        <f t="shared" si="380"/>
        <v>63869.698011399225</v>
      </c>
      <c r="BV602" s="175">
        <f t="shared" si="369"/>
        <v>12135</v>
      </c>
      <c r="BW602" s="176">
        <f t="shared" si="370"/>
        <v>76004.698011399218</v>
      </c>
    </row>
    <row r="603" spans="1:75" s="35" customFormat="1" ht="84.95" hidden="1" customHeight="1" x14ac:dyDescent="0.3">
      <c r="A603" s="244">
        <v>181</v>
      </c>
      <c r="B603" s="104" t="s">
        <v>444</v>
      </c>
      <c r="C603" s="217" t="s">
        <v>18</v>
      </c>
      <c r="D603" s="207">
        <v>984.50697478991606</v>
      </c>
      <c r="E603" s="74">
        <f>+D603*0.0562</f>
        <v>55.329291983193279</v>
      </c>
      <c r="F603" s="75">
        <f>+E603+D603</f>
        <v>1039.8362667731094</v>
      </c>
      <c r="G603" s="74">
        <v>0</v>
      </c>
      <c r="H603" s="76">
        <f>+G603+F603</f>
        <v>1039.8362667731094</v>
      </c>
      <c r="I603" s="105" t="s">
        <v>445</v>
      </c>
      <c r="J603" s="106">
        <v>699</v>
      </c>
      <c r="K603" s="107" t="s">
        <v>76</v>
      </c>
      <c r="L603" s="110">
        <v>3091</v>
      </c>
      <c r="M603" s="81">
        <f t="shared" si="371"/>
        <v>173.71420000000001</v>
      </c>
      <c r="N603" s="82">
        <f t="shared" si="349"/>
        <v>3264.7141999999999</v>
      </c>
      <c r="O603" s="83">
        <v>0</v>
      </c>
      <c r="P603" s="83">
        <f t="shared" si="373"/>
        <v>3264.7141999999999</v>
      </c>
      <c r="Q603" s="84" t="s">
        <v>77</v>
      </c>
      <c r="R603" s="110">
        <v>1520</v>
      </c>
      <c r="S603" s="81">
        <f t="shared" si="374"/>
        <v>85.424000000000007</v>
      </c>
      <c r="T603" s="82">
        <f t="shared" si="350"/>
        <v>1605.424</v>
      </c>
      <c r="U603" s="83">
        <v>0</v>
      </c>
      <c r="V603" s="83">
        <f t="shared" si="376"/>
        <v>1605.424</v>
      </c>
      <c r="W603" s="84" t="s">
        <v>77</v>
      </c>
      <c r="X603" s="110">
        <v>1430.8</v>
      </c>
      <c r="Y603" s="81">
        <f t="shared" si="377"/>
        <v>80.410960000000003</v>
      </c>
      <c r="Z603" s="82">
        <f t="shared" si="351"/>
        <v>1511.2109599999999</v>
      </c>
      <c r="AA603" s="83">
        <v>0</v>
      </c>
      <c r="AB603" s="83">
        <f t="shared" si="379"/>
        <v>1511.2109599999999</v>
      </c>
      <c r="AC603" s="84" t="s">
        <v>77</v>
      </c>
      <c r="AD603" s="85">
        <f t="shared" si="362"/>
        <v>2127.1163866666666</v>
      </c>
      <c r="AE603" s="86"/>
      <c r="AF603" s="87"/>
      <c r="AG603" s="88"/>
      <c r="AH603" s="114"/>
      <c r="AI603" s="86"/>
      <c r="AJ603" s="87"/>
      <c r="AK603" s="88"/>
      <c r="AL603" s="114"/>
      <c r="AM603" s="86"/>
      <c r="AN603" s="87"/>
      <c r="AO603" s="90"/>
      <c r="AP603" s="91"/>
      <c r="AQ603" s="86"/>
      <c r="AR603" s="87"/>
      <c r="AS603" s="90"/>
      <c r="AT603" s="91"/>
      <c r="AU603" s="86"/>
      <c r="AV603" s="87"/>
      <c r="AW603" s="90"/>
      <c r="AX603" s="197"/>
      <c r="AY603" s="38"/>
      <c r="AZ603" s="92">
        <f>+(AD603/F603)-1</f>
        <v>1.0456262727474188</v>
      </c>
      <c r="BA603" s="29"/>
      <c r="BB603" s="99">
        <f>+F603*1.09</f>
        <v>1133.4215307826894</v>
      </c>
      <c r="BC603" s="93">
        <f t="shared" si="352"/>
        <v>3264.7141999999999</v>
      </c>
      <c r="BD603" s="93">
        <f t="shared" si="353"/>
        <v>1605.424</v>
      </c>
      <c r="BE603" s="93">
        <f t="shared" si="354"/>
        <v>1511.2109599999999</v>
      </c>
      <c r="BF603" s="93"/>
      <c r="BG603" s="93"/>
      <c r="BH603" s="93"/>
      <c r="BI603" s="93"/>
      <c r="BJ603" s="93"/>
      <c r="BK603" s="94">
        <f t="shared" si="363"/>
        <v>4</v>
      </c>
      <c r="BM603" s="95">
        <f t="shared" si="364"/>
        <v>1878.6926726956722</v>
      </c>
      <c r="BN603" s="96">
        <f t="shared" si="365"/>
        <v>3264.7141999999999</v>
      </c>
      <c r="BO603" s="248">
        <f t="shared" si="355"/>
        <v>1416.6854969275628</v>
      </c>
      <c r="BP603" s="183">
        <f t="shared" si="366"/>
        <v>1730.9633320578289</v>
      </c>
      <c r="BQ603" s="184">
        <f t="shared" si="367"/>
        <v>946.25636515021745</v>
      </c>
      <c r="BR603" s="232">
        <f t="shared" si="368"/>
        <v>0.50367810494116971</v>
      </c>
      <c r="BS603" s="184"/>
      <c r="BT603" s="97"/>
      <c r="BU603" s="171">
        <f t="shared" si="380"/>
        <v>1416.6854969275628</v>
      </c>
      <c r="BV603" s="175">
        <v>0</v>
      </c>
      <c r="BW603" s="176">
        <f t="shared" si="370"/>
        <v>1416.6854969275628</v>
      </c>
    </row>
    <row r="604" spans="1:75" s="35" customFormat="1" ht="84.95" hidden="1" customHeight="1" x14ac:dyDescent="0.3">
      <c r="A604" s="244">
        <v>182</v>
      </c>
      <c r="B604" s="104" t="s">
        <v>446</v>
      </c>
      <c r="C604" s="217" t="s">
        <v>18</v>
      </c>
      <c r="D604" s="207">
        <v>1104.9020168067227</v>
      </c>
      <c r="E604" s="74">
        <f>+D604*0.0562</f>
        <v>62.095493344537815</v>
      </c>
      <c r="F604" s="75">
        <f>+E604+D604</f>
        <v>1166.9975101512605</v>
      </c>
      <c r="G604" s="74">
        <v>0</v>
      </c>
      <c r="H604" s="76">
        <f>+G604+F604</f>
        <v>1166.9975101512605</v>
      </c>
      <c r="I604" s="105" t="s">
        <v>447</v>
      </c>
      <c r="J604" s="106">
        <v>724</v>
      </c>
      <c r="K604" s="107" t="s">
        <v>76</v>
      </c>
      <c r="L604" s="110">
        <v>3091</v>
      </c>
      <c r="M604" s="81">
        <f t="shared" si="371"/>
        <v>173.71420000000001</v>
      </c>
      <c r="N604" s="82">
        <f t="shared" si="349"/>
        <v>3264.7141999999999</v>
      </c>
      <c r="O604" s="83">
        <v>0</v>
      </c>
      <c r="P604" s="83">
        <f t="shared" si="373"/>
        <v>3264.7141999999999</v>
      </c>
      <c r="Q604" s="84" t="s">
        <v>77</v>
      </c>
      <c r="R604" s="110">
        <v>1200</v>
      </c>
      <c r="S604" s="81">
        <f t="shared" si="374"/>
        <v>67.44</v>
      </c>
      <c r="T604" s="82">
        <f t="shared" si="350"/>
        <v>1267.44</v>
      </c>
      <c r="U604" s="83">
        <v>0</v>
      </c>
      <c r="V604" s="83">
        <f t="shared" si="376"/>
        <v>1267.44</v>
      </c>
      <c r="W604" s="84" t="s">
        <v>77</v>
      </c>
      <c r="X604" s="110">
        <v>1430.8</v>
      </c>
      <c r="Y604" s="81">
        <f t="shared" si="377"/>
        <v>80.410960000000003</v>
      </c>
      <c r="Z604" s="82">
        <f t="shared" si="351"/>
        <v>1511.2109599999999</v>
      </c>
      <c r="AA604" s="83">
        <v>0</v>
      </c>
      <c r="AB604" s="83">
        <f t="shared" si="379"/>
        <v>1511.2109599999999</v>
      </c>
      <c r="AC604" s="84" t="s">
        <v>77</v>
      </c>
      <c r="AD604" s="85">
        <f t="shared" si="362"/>
        <v>2014.4550533333331</v>
      </c>
      <c r="AE604" s="86"/>
      <c r="AF604" s="87"/>
      <c r="AG604" s="88"/>
      <c r="AH604" s="114"/>
      <c r="AI604" s="86"/>
      <c r="AJ604" s="87"/>
      <c r="AK604" s="88"/>
      <c r="AL604" s="114"/>
      <c r="AM604" s="86"/>
      <c r="AN604" s="87"/>
      <c r="AO604" s="90"/>
      <c r="AP604" s="91"/>
      <c r="AQ604" s="86"/>
      <c r="AR604" s="87"/>
      <c r="AS604" s="90"/>
      <c r="AT604" s="91"/>
      <c r="AU604" s="86"/>
      <c r="AV604" s="87"/>
      <c r="AW604" s="90"/>
      <c r="AX604" s="197"/>
      <c r="AY604" s="38"/>
      <c r="AZ604" s="92">
        <f>+(AD604/F604)-1</f>
        <v>0.72618624788002273</v>
      </c>
      <c r="BA604" s="29"/>
      <c r="BB604" s="99">
        <f>+F604*1.09</f>
        <v>1272.027286064874</v>
      </c>
      <c r="BC604" s="93">
        <f t="shared" si="352"/>
        <v>3264.7141999999999</v>
      </c>
      <c r="BD604" s="93">
        <f t="shared" si="353"/>
        <v>1267.44</v>
      </c>
      <c r="BE604" s="93">
        <f t="shared" si="354"/>
        <v>1511.2109599999999</v>
      </c>
      <c r="BF604" s="93"/>
      <c r="BG604" s="93"/>
      <c r="BH604" s="93"/>
      <c r="BI604" s="93"/>
      <c r="BJ604" s="93"/>
      <c r="BK604" s="94">
        <f t="shared" si="363"/>
        <v>4</v>
      </c>
      <c r="BM604" s="95">
        <f t="shared" si="364"/>
        <v>1828.8481115162185</v>
      </c>
      <c r="BN604" s="96">
        <f t="shared" si="365"/>
        <v>3264.7141999999999</v>
      </c>
      <c r="BO604" s="248">
        <f t="shared" si="355"/>
        <v>1350.2260820216247</v>
      </c>
      <c r="BP604" s="183">
        <f t="shared" si="366"/>
        <v>1679.3782523920288</v>
      </c>
      <c r="BQ604" s="184">
        <f t="shared" si="367"/>
        <v>963.99053996284533</v>
      </c>
      <c r="BR604" s="232">
        <f t="shared" si="368"/>
        <v>0.52710257013287054</v>
      </c>
      <c r="BS604" s="184"/>
      <c r="BT604" s="97"/>
      <c r="BU604" s="171">
        <f t="shared" si="380"/>
        <v>1350.2260820216247</v>
      </c>
      <c r="BV604" s="175">
        <v>0</v>
      </c>
      <c r="BW604" s="176">
        <f t="shared" si="370"/>
        <v>1350.2260820216247</v>
      </c>
    </row>
    <row r="605" spans="1:75" s="35" customFormat="1" ht="84.95" hidden="1" customHeight="1" x14ac:dyDescent="0.3">
      <c r="A605" s="244">
        <v>192</v>
      </c>
      <c r="B605" s="104" t="s">
        <v>470</v>
      </c>
      <c r="C605" s="217" t="s">
        <v>471</v>
      </c>
      <c r="D605" s="207">
        <v>1320.93</v>
      </c>
      <c r="E605" s="74">
        <f>+D605*0.0562</f>
        <v>74.236266000000001</v>
      </c>
      <c r="F605" s="75">
        <f>+E605+D605</f>
        <v>1395.1662660000002</v>
      </c>
      <c r="G605" s="74">
        <f>+F605*0.19</f>
        <v>265.08159054000004</v>
      </c>
      <c r="H605" s="76">
        <f>+G605+F605</f>
        <v>1660.2478565400002</v>
      </c>
      <c r="I605" s="105" t="s">
        <v>472</v>
      </c>
      <c r="J605" s="106">
        <v>735</v>
      </c>
      <c r="K605" s="107" t="s">
        <v>473</v>
      </c>
      <c r="L605" s="110">
        <v>1927</v>
      </c>
      <c r="M605" s="81">
        <f t="shared" si="371"/>
        <v>108.2974</v>
      </c>
      <c r="N605" s="82">
        <f t="shared" ref="N605:N636" si="381">+M605+L605</f>
        <v>2035.2973999999999</v>
      </c>
      <c r="O605" s="83">
        <f t="shared" ref="O605:O636" si="382">+N605*0.19</f>
        <v>386.70650599999999</v>
      </c>
      <c r="P605" s="83">
        <f t="shared" si="373"/>
        <v>2422.0039059999999</v>
      </c>
      <c r="Q605" s="84" t="s">
        <v>77</v>
      </c>
      <c r="R605" s="110">
        <v>1520</v>
      </c>
      <c r="S605" s="81">
        <f t="shared" si="374"/>
        <v>85.424000000000007</v>
      </c>
      <c r="T605" s="82">
        <f t="shared" ref="T605:T636" si="383">+S605+R605</f>
        <v>1605.424</v>
      </c>
      <c r="U605" s="83">
        <f t="shared" ref="U605:U636" si="384">+T605*0.19</f>
        <v>305.03055999999998</v>
      </c>
      <c r="V605" s="83">
        <f t="shared" si="376"/>
        <v>1910.4545599999999</v>
      </c>
      <c r="W605" s="84" t="s">
        <v>77</v>
      </c>
      <c r="X605" s="110">
        <v>2029.4</v>
      </c>
      <c r="Y605" s="81">
        <f t="shared" si="377"/>
        <v>114.05228000000001</v>
      </c>
      <c r="Z605" s="82">
        <f t="shared" ref="Z605:Z636" si="385">+Y605+X605</f>
        <v>2143.45228</v>
      </c>
      <c r="AA605" s="83">
        <f t="shared" ref="AA605:AA636" si="386">+Z605*0.19</f>
        <v>407.25593320000002</v>
      </c>
      <c r="AB605" s="83">
        <f t="shared" si="379"/>
        <v>2550.7082132</v>
      </c>
      <c r="AC605" s="84" t="s">
        <v>77</v>
      </c>
      <c r="AD605" s="85">
        <f t="shared" si="362"/>
        <v>1928.0578933333334</v>
      </c>
      <c r="AE605" s="86"/>
      <c r="AF605" s="87"/>
      <c r="AG605" s="88"/>
      <c r="AH605" s="114"/>
      <c r="AI605" s="86"/>
      <c r="AJ605" s="87"/>
      <c r="AK605" s="88"/>
      <c r="AL605" s="114"/>
      <c r="AM605" s="86">
        <v>1008.4033613445379</v>
      </c>
      <c r="AN605" s="87">
        <f>+AM605*0.19</f>
        <v>191.59663865546219</v>
      </c>
      <c r="AO605" s="90">
        <f>+AN605+AM605</f>
        <v>1200</v>
      </c>
      <c r="AP605" s="91" t="s">
        <v>474</v>
      </c>
      <c r="AQ605" s="113"/>
      <c r="AR605" s="111"/>
      <c r="AS605" s="112">
        <v>1112</v>
      </c>
      <c r="AT605" s="91" t="s">
        <v>475</v>
      </c>
      <c r="AU605" s="86"/>
      <c r="AV605" s="87"/>
      <c r="AW605" s="90"/>
      <c r="AX605" s="197"/>
      <c r="AY605" s="38"/>
      <c r="AZ605" s="92">
        <f>+(AD605/F605)-1</f>
        <v>0.38195564236308233</v>
      </c>
      <c r="BA605" s="29"/>
      <c r="BB605" s="99">
        <f>+F605*1.09</f>
        <v>1520.7312299400003</v>
      </c>
      <c r="BC605" s="93">
        <f t="shared" ref="BC605:BC636" si="387">+N605</f>
        <v>2035.2973999999999</v>
      </c>
      <c r="BD605" s="93">
        <f t="shared" ref="BD605:BD636" si="388">+T605</f>
        <v>1605.424</v>
      </c>
      <c r="BE605" s="93">
        <f t="shared" ref="BE605:BE636" si="389">+Z605</f>
        <v>2143.45228</v>
      </c>
      <c r="BF605" s="93"/>
      <c r="BG605" s="93"/>
      <c r="BH605" s="93">
        <f>+AM605</f>
        <v>1008.4033613445379</v>
      </c>
      <c r="BI605" s="93"/>
      <c r="BJ605" s="93"/>
      <c r="BK605" s="94">
        <f t="shared" si="363"/>
        <v>5</v>
      </c>
      <c r="BM605" s="95">
        <f t="shared" si="364"/>
        <v>1662.6616542569075</v>
      </c>
      <c r="BN605" s="96">
        <f t="shared" si="365"/>
        <v>2143.45228</v>
      </c>
      <c r="BO605" s="248">
        <f t="shared" ref="BO605:BO636" si="390">(SUM(BB605:BJ605)-BN605)/(BK605-1)</f>
        <v>1542.4639978211344</v>
      </c>
      <c r="BP605" s="183">
        <f t="shared" si="366"/>
        <v>1607.6949200846759</v>
      </c>
      <c r="BQ605" s="184">
        <f t="shared" si="367"/>
        <v>453.18079534115537</v>
      </c>
      <c r="BR605" s="232">
        <f t="shared" si="368"/>
        <v>0.27256344920259512</v>
      </c>
      <c r="BS605" s="184"/>
      <c r="BT605" s="97"/>
      <c r="BU605" s="171">
        <f t="shared" si="380"/>
        <v>1542.4639978211344</v>
      </c>
      <c r="BV605" s="175">
        <f t="shared" ref="BV605:BV636" si="391">ROUND((BU605*0.19),0)</f>
        <v>293</v>
      </c>
      <c r="BW605" s="176">
        <f t="shared" si="370"/>
        <v>1835.4639978211344</v>
      </c>
    </row>
    <row r="606" spans="1:75" s="35" customFormat="1" ht="84.95" hidden="1" customHeight="1" x14ac:dyDescent="0.3">
      <c r="A606" s="244">
        <v>193</v>
      </c>
      <c r="B606" s="104" t="s">
        <v>476</v>
      </c>
      <c r="C606" s="217" t="s">
        <v>471</v>
      </c>
      <c r="D606" s="207">
        <v>1320.93</v>
      </c>
      <c r="E606" s="74">
        <f>+D606*0.0562</f>
        <v>74.236266000000001</v>
      </c>
      <c r="F606" s="75">
        <f>+E606+D606</f>
        <v>1395.1662660000002</v>
      </c>
      <c r="G606" s="74">
        <f>+F606*0.19</f>
        <v>265.08159054000004</v>
      </c>
      <c r="H606" s="76">
        <f>+G606+F606</f>
        <v>1660.2478565400002</v>
      </c>
      <c r="I606" s="105" t="s">
        <v>477</v>
      </c>
      <c r="J606" s="106">
        <v>737</v>
      </c>
      <c r="K606" s="107" t="s">
        <v>473</v>
      </c>
      <c r="L606" s="110">
        <v>1927</v>
      </c>
      <c r="M606" s="81">
        <f t="shared" si="371"/>
        <v>108.2974</v>
      </c>
      <c r="N606" s="82">
        <f t="shared" si="381"/>
        <v>2035.2973999999999</v>
      </c>
      <c r="O606" s="83">
        <f t="shared" si="382"/>
        <v>386.70650599999999</v>
      </c>
      <c r="P606" s="83">
        <f t="shared" si="373"/>
        <v>2422.0039059999999</v>
      </c>
      <c r="Q606" s="84" t="s">
        <v>77</v>
      </c>
      <c r="R606" s="110">
        <v>1360</v>
      </c>
      <c r="S606" s="81">
        <f t="shared" si="374"/>
        <v>76.432000000000002</v>
      </c>
      <c r="T606" s="82">
        <f t="shared" si="383"/>
        <v>1436.432</v>
      </c>
      <c r="U606" s="83">
        <f t="shared" si="384"/>
        <v>272.92207999999999</v>
      </c>
      <c r="V606" s="83">
        <f t="shared" si="376"/>
        <v>1709.3540800000001</v>
      </c>
      <c r="W606" s="84" t="s">
        <v>77</v>
      </c>
      <c r="X606" s="110">
        <v>2029.4</v>
      </c>
      <c r="Y606" s="81">
        <f t="shared" si="377"/>
        <v>114.05228000000001</v>
      </c>
      <c r="Z606" s="82">
        <f t="shared" si="385"/>
        <v>2143.45228</v>
      </c>
      <c r="AA606" s="83">
        <f t="shared" si="386"/>
        <v>407.25593320000002</v>
      </c>
      <c r="AB606" s="83">
        <f t="shared" si="379"/>
        <v>2550.7082132</v>
      </c>
      <c r="AC606" s="84" t="s">
        <v>77</v>
      </c>
      <c r="AD606" s="85">
        <f t="shared" si="362"/>
        <v>1871.7272266666666</v>
      </c>
      <c r="AE606" s="86"/>
      <c r="AF606" s="87"/>
      <c r="AG606" s="88"/>
      <c r="AH606" s="114"/>
      <c r="AI606" s="86"/>
      <c r="AJ606" s="87"/>
      <c r="AK606" s="88"/>
      <c r="AL606" s="114"/>
      <c r="AM606" s="86">
        <v>1092.4369747899161</v>
      </c>
      <c r="AN606" s="87">
        <f>+AM606*0.19</f>
        <v>207.56302521008408</v>
      </c>
      <c r="AO606" s="90">
        <f>+AN606+AM606</f>
        <v>1300.0000000000002</v>
      </c>
      <c r="AP606" s="91" t="s">
        <v>478</v>
      </c>
      <c r="AQ606" s="113"/>
      <c r="AR606" s="111"/>
      <c r="AS606" s="112">
        <v>1112</v>
      </c>
      <c r="AT606" s="91" t="s">
        <v>475</v>
      </c>
      <c r="AU606" s="86"/>
      <c r="AV606" s="87"/>
      <c r="AW606" s="90"/>
      <c r="AX606" s="197"/>
      <c r="AY606" s="38"/>
      <c r="AZ606" s="92">
        <f>+(AD606/F606)-1</f>
        <v>0.34158004840024314</v>
      </c>
      <c r="BA606" s="29"/>
      <c r="BB606" s="99">
        <f>+F606*1.09</f>
        <v>1520.7312299400003</v>
      </c>
      <c r="BC606" s="93">
        <f t="shared" si="387"/>
        <v>2035.2973999999999</v>
      </c>
      <c r="BD606" s="93">
        <f t="shared" si="388"/>
        <v>1436.432</v>
      </c>
      <c r="BE606" s="93">
        <f t="shared" si="389"/>
        <v>2143.45228</v>
      </c>
      <c r="BF606" s="93"/>
      <c r="BG606" s="93"/>
      <c r="BH606" s="93">
        <f>+AM606</f>
        <v>1092.4369747899161</v>
      </c>
      <c r="BI606" s="93"/>
      <c r="BJ606" s="93"/>
      <c r="BK606" s="94">
        <f t="shared" si="363"/>
        <v>5</v>
      </c>
      <c r="BM606" s="95">
        <f t="shared" si="364"/>
        <v>1645.6699769459833</v>
      </c>
      <c r="BN606" s="96">
        <f t="shared" si="365"/>
        <v>2143.45228</v>
      </c>
      <c r="BO606" s="248">
        <f t="shared" si="390"/>
        <v>1521.2244011824791</v>
      </c>
      <c r="BP606" s="183">
        <f t="shared" si="366"/>
        <v>1597.6995940280506</v>
      </c>
      <c r="BQ606" s="184">
        <f t="shared" si="367"/>
        <v>437.33674845705713</v>
      </c>
      <c r="BR606" s="232">
        <f t="shared" si="368"/>
        <v>0.26574997088338576</v>
      </c>
      <c r="BS606" s="184"/>
      <c r="BT606" s="97"/>
      <c r="BU606" s="171">
        <f t="shared" si="380"/>
        <v>1521.2244011824791</v>
      </c>
      <c r="BV606" s="175">
        <f t="shared" si="391"/>
        <v>289</v>
      </c>
      <c r="BW606" s="176">
        <f t="shared" si="370"/>
        <v>1810.2244011824791</v>
      </c>
    </row>
    <row r="607" spans="1:75" s="35" customFormat="1" ht="84.95" hidden="1" customHeight="1" x14ac:dyDescent="0.3">
      <c r="A607" s="244">
        <v>194</v>
      </c>
      <c r="B607" s="104" t="s">
        <v>479</v>
      </c>
      <c r="C607" s="217" t="s">
        <v>18</v>
      </c>
      <c r="D607" s="206"/>
      <c r="E607" s="74"/>
      <c r="F607" s="75"/>
      <c r="G607" s="74"/>
      <c r="H607" s="76"/>
      <c r="I607" s="105" t="s">
        <v>480</v>
      </c>
      <c r="J607" s="106">
        <v>591</v>
      </c>
      <c r="K607" s="107" t="s">
        <v>76</v>
      </c>
      <c r="L607" s="110">
        <v>8348</v>
      </c>
      <c r="M607" s="81">
        <f t="shared" si="371"/>
        <v>469.1576</v>
      </c>
      <c r="N607" s="82">
        <f t="shared" si="381"/>
        <v>8817.1576000000005</v>
      </c>
      <c r="O607" s="83">
        <f t="shared" si="382"/>
        <v>1675.2599440000001</v>
      </c>
      <c r="P607" s="83">
        <f t="shared" si="373"/>
        <v>10492.417544</v>
      </c>
      <c r="Q607" s="84" t="s">
        <v>77</v>
      </c>
      <c r="R607" s="110">
        <v>2864</v>
      </c>
      <c r="S607" s="81">
        <f t="shared" si="374"/>
        <v>160.95679999999999</v>
      </c>
      <c r="T607" s="82">
        <f t="shared" si="383"/>
        <v>3024.9567999999999</v>
      </c>
      <c r="U607" s="83">
        <f t="shared" si="384"/>
        <v>574.74179200000003</v>
      </c>
      <c r="V607" s="83">
        <f t="shared" si="376"/>
        <v>3599.6985919999997</v>
      </c>
      <c r="W607" s="84" t="s">
        <v>77</v>
      </c>
      <c r="X607" s="110">
        <v>5139.2</v>
      </c>
      <c r="Y607" s="81">
        <f t="shared" si="377"/>
        <v>288.82303999999999</v>
      </c>
      <c r="Z607" s="82">
        <f t="shared" si="385"/>
        <v>5428.02304</v>
      </c>
      <c r="AA607" s="83">
        <f t="shared" si="386"/>
        <v>1031.3243775999999</v>
      </c>
      <c r="AB607" s="83">
        <f t="shared" si="379"/>
        <v>6459.3474176</v>
      </c>
      <c r="AC607" s="84" t="s">
        <v>77</v>
      </c>
      <c r="AD607" s="85">
        <f t="shared" si="362"/>
        <v>5756.7124799999992</v>
      </c>
      <c r="AE607" s="86"/>
      <c r="AF607" s="87"/>
      <c r="AG607" s="88"/>
      <c r="AH607" s="114"/>
      <c r="AI607" s="86"/>
      <c r="AJ607" s="87"/>
      <c r="AK607" s="88"/>
      <c r="AL607" s="114"/>
      <c r="AM607" s="86">
        <v>14201.680672268909</v>
      </c>
      <c r="AN607" s="87">
        <f>+AM607*0.19</f>
        <v>2698.3193277310929</v>
      </c>
      <c r="AO607" s="90">
        <f>+AN607+AM607</f>
        <v>16900</v>
      </c>
      <c r="AP607" s="91" t="s">
        <v>481</v>
      </c>
      <c r="AQ607" s="86"/>
      <c r="AR607" s="87"/>
      <c r="AS607" s="90"/>
      <c r="AT607" s="91"/>
      <c r="AU607" s="86"/>
      <c r="AV607" s="87"/>
      <c r="AW607" s="90"/>
      <c r="AX607" s="197"/>
      <c r="AY607" s="38"/>
      <c r="AZ607" s="92"/>
      <c r="BA607" s="29"/>
      <c r="BB607" s="99"/>
      <c r="BC607" s="93">
        <f t="shared" si="387"/>
        <v>8817.1576000000005</v>
      </c>
      <c r="BD607" s="93">
        <f t="shared" si="388"/>
        <v>3024.9567999999999</v>
      </c>
      <c r="BE607" s="93">
        <f t="shared" si="389"/>
        <v>5428.02304</v>
      </c>
      <c r="BF607" s="93"/>
      <c r="BG607" s="93"/>
      <c r="BH607" s="93">
        <f>+AM607</f>
        <v>14201.680672268909</v>
      </c>
      <c r="BI607" s="93"/>
      <c r="BJ607" s="93"/>
      <c r="BK607" s="94">
        <f t="shared" si="363"/>
        <v>4</v>
      </c>
      <c r="BM607" s="95">
        <f t="shared" si="364"/>
        <v>7867.9545280672264</v>
      </c>
      <c r="BN607" s="96">
        <f t="shared" si="365"/>
        <v>14201.680672268909</v>
      </c>
      <c r="BO607" s="248">
        <f t="shared" si="390"/>
        <v>5756.7124799999992</v>
      </c>
      <c r="BP607" s="183">
        <f t="shared" si="366"/>
        <v>6733.7548521245917</v>
      </c>
      <c r="BQ607" s="184">
        <f t="shared" si="367"/>
        <v>4845.0994486538266</v>
      </c>
      <c r="BR607" s="232">
        <f t="shared" si="368"/>
        <v>0.61580165866108938</v>
      </c>
      <c r="BS607" s="184"/>
      <c r="BT607" s="97"/>
      <c r="BU607" s="171">
        <f t="shared" si="380"/>
        <v>5756.7124799999992</v>
      </c>
      <c r="BV607" s="175">
        <f t="shared" si="391"/>
        <v>1094</v>
      </c>
      <c r="BW607" s="176">
        <f t="shared" si="370"/>
        <v>6850.7124799999992</v>
      </c>
    </row>
    <row r="608" spans="1:75" s="35" customFormat="1" ht="84.95" hidden="1" customHeight="1" x14ac:dyDescent="0.3">
      <c r="A608" s="244">
        <v>205</v>
      </c>
      <c r="B608" s="104" t="s">
        <v>499</v>
      </c>
      <c r="C608" s="217" t="s">
        <v>18</v>
      </c>
      <c r="D608" s="206"/>
      <c r="E608" s="74"/>
      <c r="F608" s="75"/>
      <c r="G608" s="74"/>
      <c r="H608" s="76"/>
      <c r="I608" s="105" t="s">
        <v>500</v>
      </c>
      <c r="J608" s="106">
        <v>762</v>
      </c>
      <c r="K608" s="107" t="s">
        <v>76</v>
      </c>
      <c r="L608" s="110">
        <v>39214</v>
      </c>
      <c r="M608" s="81">
        <f t="shared" si="371"/>
        <v>2203.8267999999998</v>
      </c>
      <c r="N608" s="82">
        <f t="shared" si="381"/>
        <v>41417.826800000003</v>
      </c>
      <c r="O608" s="83">
        <f t="shared" si="382"/>
        <v>7869.3870920000008</v>
      </c>
      <c r="P608" s="83">
        <f t="shared" si="373"/>
        <v>49287.213892</v>
      </c>
      <c r="Q608" s="84" t="s">
        <v>77</v>
      </c>
      <c r="R608" s="110">
        <v>57440</v>
      </c>
      <c r="S608" s="81">
        <f t="shared" si="374"/>
        <v>3228.1280000000002</v>
      </c>
      <c r="T608" s="82">
        <f t="shared" si="383"/>
        <v>60668.127999999997</v>
      </c>
      <c r="U608" s="83">
        <f t="shared" si="384"/>
        <v>11526.944319999999</v>
      </c>
      <c r="V608" s="83">
        <f t="shared" si="376"/>
        <v>72195.072319999992</v>
      </c>
      <c r="W608" s="84" t="s">
        <v>77</v>
      </c>
      <c r="X608" s="110">
        <v>75774</v>
      </c>
      <c r="Y608" s="81">
        <f t="shared" si="377"/>
        <v>4258.4988000000003</v>
      </c>
      <c r="Z608" s="82">
        <f t="shared" si="385"/>
        <v>80032.498800000001</v>
      </c>
      <c r="AA608" s="83">
        <f t="shared" si="386"/>
        <v>15206.174772</v>
      </c>
      <c r="AB608" s="83">
        <f t="shared" si="379"/>
        <v>95238.673572</v>
      </c>
      <c r="AC608" s="84" t="s">
        <v>77</v>
      </c>
      <c r="AD608" s="85">
        <f t="shared" si="362"/>
        <v>60706.1512</v>
      </c>
      <c r="AE608" s="86"/>
      <c r="AF608" s="87"/>
      <c r="AG608" s="88"/>
      <c r="AH608" s="114"/>
      <c r="AI608" s="86"/>
      <c r="AJ608" s="87"/>
      <c r="AK608" s="88"/>
      <c r="AL608" s="114"/>
      <c r="AM608" s="86">
        <v>51176.470588235294</v>
      </c>
      <c r="AN608" s="87">
        <f>+AM608*0.19</f>
        <v>9723.5294117647063</v>
      </c>
      <c r="AO608" s="90">
        <f>+AN608+AM608</f>
        <v>60900</v>
      </c>
      <c r="AP608" s="91" t="s">
        <v>501</v>
      </c>
      <c r="AQ608" s="113"/>
      <c r="AR608" s="111"/>
      <c r="AS608" s="112">
        <v>60990</v>
      </c>
      <c r="AT608" s="91" t="s">
        <v>502</v>
      </c>
      <c r="AU608" s="86"/>
      <c r="AV608" s="87"/>
      <c r="AW608" s="90"/>
      <c r="AX608" s="197"/>
      <c r="AY608" s="38"/>
      <c r="AZ608" s="92"/>
      <c r="BA608" s="29"/>
      <c r="BB608" s="99"/>
      <c r="BC608" s="93">
        <f t="shared" si="387"/>
        <v>41417.826800000003</v>
      </c>
      <c r="BD608" s="93">
        <f t="shared" si="388"/>
        <v>60668.127999999997</v>
      </c>
      <c r="BE608" s="93">
        <f t="shared" si="389"/>
        <v>80032.498800000001</v>
      </c>
      <c r="BF608" s="93"/>
      <c r="BG608" s="93"/>
      <c r="BH608" s="93">
        <f>+AM608</f>
        <v>51176.470588235294</v>
      </c>
      <c r="BI608" s="93"/>
      <c r="BJ608" s="93"/>
      <c r="BK608" s="94">
        <f t="shared" si="363"/>
        <v>4</v>
      </c>
      <c r="BM608" s="95">
        <f t="shared" si="364"/>
        <v>58323.731047058827</v>
      </c>
      <c r="BN608" s="96">
        <f t="shared" si="365"/>
        <v>80032.498800000001</v>
      </c>
      <c r="BO608" s="248">
        <f t="shared" si="390"/>
        <v>51087.475129411767</v>
      </c>
      <c r="BP608" s="183">
        <f t="shared" si="366"/>
        <v>56639.727143799915</v>
      </c>
      <c r="BQ608" s="184">
        <f t="shared" si="367"/>
        <v>16468.755517657075</v>
      </c>
      <c r="BR608" s="232">
        <f t="shared" si="368"/>
        <v>0.28236800393255307</v>
      </c>
      <c r="BS608" s="184"/>
      <c r="BT608" s="97"/>
      <c r="BU608" s="171">
        <f t="shared" si="380"/>
        <v>51087.475129411767</v>
      </c>
      <c r="BV608" s="175">
        <f t="shared" si="391"/>
        <v>9707</v>
      </c>
      <c r="BW608" s="176">
        <f t="shared" si="370"/>
        <v>60794.475129411767</v>
      </c>
    </row>
    <row r="609" spans="1:147" s="35" customFormat="1" ht="84.95" hidden="1" customHeight="1" x14ac:dyDescent="0.3">
      <c r="A609" s="244">
        <v>212</v>
      </c>
      <c r="B609" s="104" t="s">
        <v>515</v>
      </c>
      <c r="C609" s="217" t="s">
        <v>18</v>
      </c>
      <c r="D609" s="206"/>
      <c r="E609" s="74"/>
      <c r="F609" s="75"/>
      <c r="G609" s="74"/>
      <c r="H609" s="76"/>
      <c r="I609" s="105" t="s">
        <v>516</v>
      </c>
      <c r="J609" s="106">
        <v>770</v>
      </c>
      <c r="K609" s="107" t="s">
        <v>76</v>
      </c>
      <c r="L609" s="110">
        <v>159210</v>
      </c>
      <c r="M609" s="81">
        <f t="shared" si="371"/>
        <v>8947.6020000000008</v>
      </c>
      <c r="N609" s="82">
        <f t="shared" si="381"/>
        <v>168157.60200000001</v>
      </c>
      <c r="O609" s="83">
        <f t="shared" si="382"/>
        <v>31949.944380000004</v>
      </c>
      <c r="P609" s="83">
        <f t="shared" si="373"/>
        <v>200107.54638000001</v>
      </c>
      <c r="Q609" s="84" t="s">
        <v>77</v>
      </c>
      <c r="R609" s="110">
        <v>287680</v>
      </c>
      <c r="S609" s="81">
        <f t="shared" si="374"/>
        <v>16167.616</v>
      </c>
      <c r="T609" s="82">
        <f t="shared" si="383"/>
        <v>303847.61599999998</v>
      </c>
      <c r="U609" s="83">
        <f t="shared" si="384"/>
        <v>57731.047039999998</v>
      </c>
      <c r="V609" s="83">
        <f t="shared" si="376"/>
        <v>361578.66303999996</v>
      </c>
      <c r="W609" s="84" t="s">
        <v>77</v>
      </c>
      <c r="X609" s="110">
        <v>135050</v>
      </c>
      <c r="Y609" s="81">
        <f t="shared" si="377"/>
        <v>7589.81</v>
      </c>
      <c r="Z609" s="82">
        <f t="shared" si="385"/>
        <v>142639.81</v>
      </c>
      <c r="AA609" s="83">
        <f t="shared" si="386"/>
        <v>27101.563900000001</v>
      </c>
      <c r="AB609" s="83">
        <f t="shared" si="379"/>
        <v>169741.37390000001</v>
      </c>
      <c r="AC609" s="84" t="s">
        <v>77</v>
      </c>
      <c r="AD609" s="85">
        <f t="shared" si="362"/>
        <v>204881.67599999998</v>
      </c>
      <c r="AE609" s="86"/>
      <c r="AF609" s="87"/>
      <c r="AG609" s="88"/>
      <c r="AH609" s="114"/>
      <c r="AI609" s="86"/>
      <c r="AJ609" s="87"/>
      <c r="AK609" s="88"/>
      <c r="AL609" s="114"/>
      <c r="AM609" s="86"/>
      <c r="AN609" s="87"/>
      <c r="AO609" s="90"/>
      <c r="AP609" s="91"/>
      <c r="AQ609" s="86"/>
      <c r="AR609" s="87"/>
      <c r="AS609" s="90"/>
      <c r="AT609" s="91"/>
      <c r="AU609" s="86"/>
      <c r="AV609" s="87"/>
      <c r="AW609" s="90"/>
      <c r="AX609" s="197"/>
      <c r="AY609" s="38"/>
      <c r="AZ609" s="92"/>
      <c r="BA609" s="29"/>
      <c r="BB609" s="99"/>
      <c r="BC609" s="93">
        <f t="shared" si="387"/>
        <v>168157.60200000001</v>
      </c>
      <c r="BD609" s="93">
        <f t="shared" si="388"/>
        <v>303847.61599999998</v>
      </c>
      <c r="BE609" s="93">
        <f t="shared" si="389"/>
        <v>142639.81</v>
      </c>
      <c r="BF609" s="93"/>
      <c r="BG609" s="93"/>
      <c r="BH609" s="93"/>
      <c r="BI609" s="93"/>
      <c r="BJ609" s="93"/>
      <c r="BK609" s="94">
        <f t="shared" si="363"/>
        <v>3</v>
      </c>
      <c r="BM609" s="95">
        <f t="shared" si="364"/>
        <v>204881.67599999998</v>
      </c>
      <c r="BN609" s="96">
        <f t="shared" si="365"/>
        <v>303847.61599999998</v>
      </c>
      <c r="BO609" s="248">
        <f t="shared" si="390"/>
        <v>155398.70599999998</v>
      </c>
      <c r="BP609" s="183">
        <f t="shared" si="366"/>
        <v>193882.09184531556</v>
      </c>
      <c r="BQ609" s="184">
        <f t="shared" si="367"/>
        <v>86651.499624654636</v>
      </c>
      <c r="BR609" s="232">
        <f t="shared" si="368"/>
        <v>0.42293435565538151</v>
      </c>
      <c r="BS609" s="184"/>
      <c r="BT609" s="97"/>
      <c r="BU609" s="171">
        <f t="shared" si="380"/>
        <v>155398.70599999998</v>
      </c>
      <c r="BV609" s="175">
        <f t="shared" si="391"/>
        <v>29526</v>
      </c>
      <c r="BW609" s="176">
        <f t="shared" si="370"/>
        <v>184924.70599999998</v>
      </c>
    </row>
    <row r="610" spans="1:147" s="35" customFormat="1" ht="84.95" hidden="1" customHeight="1" x14ac:dyDescent="0.3">
      <c r="A610" s="244">
        <v>213</v>
      </c>
      <c r="B610" s="104" t="s">
        <v>517</v>
      </c>
      <c r="C610" s="217" t="s">
        <v>18</v>
      </c>
      <c r="D610" s="206"/>
      <c r="E610" s="74"/>
      <c r="F610" s="75"/>
      <c r="G610" s="74"/>
      <c r="H610" s="76"/>
      <c r="I610" s="105" t="s">
        <v>518</v>
      </c>
      <c r="J610" s="106">
        <v>771</v>
      </c>
      <c r="K610" s="107" t="s">
        <v>76</v>
      </c>
      <c r="L610" s="110">
        <v>577773</v>
      </c>
      <c r="M610" s="81">
        <f t="shared" si="371"/>
        <v>32470.8426</v>
      </c>
      <c r="N610" s="82">
        <f t="shared" si="381"/>
        <v>610243.84259999997</v>
      </c>
      <c r="O610" s="83">
        <f t="shared" si="382"/>
        <v>115946.33009399999</v>
      </c>
      <c r="P610" s="83">
        <f t="shared" si="373"/>
        <v>726190.17269399995</v>
      </c>
      <c r="Q610" s="84" t="s">
        <v>77</v>
      </c>
      <c r="R610" s="110">
        <v>784000</v>
      </c>
      <c r="S610" s="81">
        <f t="shared" si="374"/>
        <v>44060.800000000003</v>
      </c>
      <c r="T610" s="82">
        <f t="shared" si="383"/>
        <v>828060.8</v>
      </c>
      <c r="U610" s="83">
        <f t="shared" si="384"/>
        <v>157331.55200000003</v>
      </c>
      <c r="V610" s="83">
        <f t="shared" si="376"/>
        <v>985392.35200000007</v>
      </c>
      <c r="W610" s="84" t="s">
        <v>77</v>
      </c>
      <c r="X610" s="110">
        <v>124684</v>
      </c>
      <c r="Y610" s="81">
        <f t="shared" si="377"/>
        <v>7007.2407999999996</v>
      </c>
      <c r="Z610" s="82">
        <f t="shared" si="385"/>
        <v>131691.2408</v>
      </c>
      <c r="AA610" s="83">
        <f t="shared" si="386"/>
        <v>25021.335751999999</v>
      </c>
      <c r="AB610" s="83">
        <f t="shared" si="379"/>
        <v>156712.57655200001</v>
      </c>
      <c r="AC610" s="84" t="s">
        <v>77</v>
      </c>
      <c r="AD610" s="85">
        <f t="shared" si="362"/>
        <v>523331.96113333333</v>
      </c>
      <c r="AE610" s="86"/>
      <c r="AF610" s="87"/>
      <c r="AG610" s="88"/>
      <c r="AH610" s="114"/>
      <c r="AI610" s="86"/>
      <c r="AJ610" s="87"/>
      <c r="AK610" s="88"/>
      <c r="AL610" s="114"/>
      <c r="AM610" s="86"/>
      <c r="AN610" s="87"/>
      <c r="AO610" s="90"/>
      <c r="AP610" s="91"/>
      <c r="AQ610" s="86"/>
      <c r="AR610" s="87"/>
      <c r="AS610" s="90"/>
      <c r="AT610" s="91"/>
      <c r="AU610" s="86"/>
      <c r="AV610" s="87"/>
      <c r="AW610" s="90"/>
      <c r="AX610" s="197"/>
      <c r="AY610" s="38"/>
      <c r="AZ610" s="92"/>
      <c r="BA610" s="29"/>
      <c r="BB610" s="99"/>
      <c r="BC610" s="93">
        <f t="shared" si="387"/>
        <v>610243.84259999997</v>
      </c>
      <c r="BD610" s="93">
        <f t="shared" si="388"/>
        <v>828060.8</v>
      </c>
      <c r="BE610" s="93">
        <f t="shared" si="389"/>
        <v>131691.2408</v>
      </c>
      <c r="BF610" s="93"/>
      <c r="BG610" s="93"/>
      <c r="BH610" s="93"/>
      <c r="BI610" s="93"/>
      <c r="BJ610" s="93"/>
      <c r="BK610" s="94">
        <f t="shared" si="363"/>
        <v>3</v>
      </c>
      <c r="BM610" s="95">
        <f t="shared" si="364"/>
        <v>523331.96113333333</v>
      </c>
      <c r="BN610" s="96">
        <f t="shared" si="365"/>
        <v>828060.8</v>
      </c>
      <c r="BO610" s="248">
        <f t="shared" si="390"/>
        <v>370967.54169999994</v>
      </c>
      <c r="BP610" s="183">
        <f t="shared" si="366"/>
        <v>405235.52160257654</v>
      </c>
      <c r="BQ610" s="184">
        <f t="shared" si="367"/>
        <v>356227.31099700602</v>
      </c>
      <c r="BR610" s="232">
        <f t="shared" si="368"/>
        <v>0.6806909140912325</v>
      </c>
      <c r="BS610" s="184"/>
      <c r="BT610" s="97"/>
      <c r="BU610" s="171">
        <f t="shared" si="380"/>
        <v>370967.54169999994</v>
      </c>
      <c r="BV610" s="175">
        <f t="shared" si="391"/>
        <v>70484</v>
      </c>
      <c r="BW610" s="176">
        <f t="shared" si="370"/>
        <v>441451.54169999994</v>
      </c>
    </row>
    <row r="611" spans="1:147" s="35" customFormat="1" ht="84.95" hidden="1" customHeight="1" x14ac:dyDescent="0.3">
      <c r="A611" s="244">
        <v>217</v>
      </c>
      <c r="B611" s="104" t="s">
        <v>527</v>
      </c>
      <c r="C611" s="217" t="s">
        <v>18</v>
      </c>
      <c r="D611" s="207">
        <v>21398.724453781513</v>
      </c>
      <c r="E611" s="74">
        <f>+D611*0.0562</f>
        <v>1202.608314302521</v>
      </c>
      <c r="F611" s="75">
        <f>+E611+D611</f>
        <v>22601.332768084034</v>
      </c>
      <c r="G611" s="74">
        <f>+F611*0.19</f>
        <v>4294.2532259359668</v>
      </c>
      <c r="H611" s="76">
        <f>+G611+F611</f>
        <v>26895.585994020003</v>
      </c>
      <c r="I611" s="105" t="s">
        <v>528</v>
      </c>
      <c r="J611" s="106">
        <v>783</v>
      </c>
      <c r="K611" s="107" t="s">
        <v>76</v>
      </c>
      <c r="L611" s="110">
        <v>37236</v>
      </c>
      <c r="M611" s="81">
        <f t="shared" si="371"/>
        <v>2092.6632</v>
      </c>
      <c r="N611" s="82">
        <f t="shared" si="381"/>
        <v>39328.663200000003</v>
      </c>
      <c r="O611" s="83">
        <f t="shared" si="382"/>
        <v>7472.4460080000008</v>
      </c>
      <c r="P611" s="83">
        <f t="shared" si="373"/>
        <v>46801.109208000002</v>
      </c>
      <c r="Q611" s="84" t="s">
        <v>77</v>
      </c>
      <c r="R611" s="110">
        <v>28640</v>
      </c>
      <c r="S611" s="81">
        <f t="shared" si="374"/>
        <v>1609.568</v>
      </c>
      <c r="T611" s="82">
        <f t="shared" si="383"/>
        <v>30249.567999999999</v>
      </c>
      <c r="U611" s="83">
        <f t="shared" si="384"/>
        <v>5747.4179199999999</v>
      </c>
      <c r="V611" s="83">
        <f t="shared" si="376"/>
        <v>35996.985919999999</v>
      </c>
      <c r="W611" s="84" t="s">
        <v>77</v>
      </c>
      <c r="X611" s="110">
        <v>42194</v>
      </c>
      <c r="Y611" s="81">
        <f t="shared" si="377"/>
        <v>2371.3027999999999</v>
      </c>
      <c r="Z611" s="82">
        <f t="shared" si="385"/>
        <v>44565.302799999998</v>
      </c>
      <c r="AA611" s="83">
        <f t="shared" si="386"/>
        <v>8467.4075319999993</v>
      </c>
      <c r="AB611" s="83">
        <f t="shared" si="379"/>
        <v>53032.710331999995</v>
      </c>
      <c r="AC611" s="84" t="s">
        <v>77</v>
      </c>
      <c r="AD611" s="85">
        <f t="shared" si="362"/>
        <v>38047.844666666671</v>
      </c>
      <c r="AE611" s="86"/>
      <c r="AF611" s="87"/>
      <c r="AG611" s="88"/>
      <c r="AH611" s="114"/>
      <c r="AI611" s="86"/>
      <c r="AJ611" s="87"/>
      <c r="AK611" s="88"/>
      <c r="AL611" s="114"/>
      <c r="AM611" s="86"/>
      <c r="AN611" s="87"/>
      <c r="AO611" s="90"/>
      <c r="AP611" s="91"/>
      <c r="AQ611" s="86"/>
      <c r="AR611" s="87"/>
      <c r="AS611" s="90"/>
      <c r="AT611" s="91"/>
      <c r="AU611" s="86"/>
      <c r="AV611" s="87"/>
      <c r="AW611" s="90"/>
      <c r="AX611" s="197"/>
      <c r="AY611" s="38"/>
      <c r="AZ611" s="92">
        <f>+(AD611/F611)-1</f>
        <v>0.68343367433601454</v>
      </c>
      <c r="BA611" s="29"/>
      <c r="BB611" s="99">
        <f>+F611*1.09</f>
        <v>24635.4527172116</v>
      </c>
      <c r="BC611" s="93">
        <f t="shared" si="387"/>
        <v>39328.663200000003</v>
      </c>
      <c r="BD611" s="93">
        <f t="shared" si="388"/>
        <v>30249.567999999999</v>
      </c>
      <c r="BE611" s="93">
        <f t="shared" si="389"/>
        <v>44565.302799999998</v>
      </c>
      <c r="BF611" s="93"/>
      <c r="BG611" s="93"/>
      <c r="BH611" s="93"/>
      <c r="BI611" s="93"/>
      <c r="BJ611" s="93"/>
      <c r="BK611" s="94">
        <f t="shared" si="363"/>
        <v>4</v>
      </c>
      <c r="BM611" s="95">
        <f t="shared" si="364"/>
        <v>34694.746679302902</v>
      </c>
      <c r="BN611" s="96">
        <f t="shared" si="365"/>
        <v>44565.302799999998</v>
      </c>
      <c r="BO611" s="248">
        <f t="shared" si="390"/>
        <v>31404.561305737199</v>
      </c>
      <c r="BP611" s="183">
        <f t="shared" si="366"/>
        <v>33806.206713885156</v>
      </c>
      <c r="BQ611" s="184">
        <f t="shared" si="367"/>
        <v>8941.4776735413507</v>
      </c>
      <c r="BR611" s="232">
        <f t="shared" si="368"/>
        <v>0.25771848851328766</v>
      </c>
      <c r="BS611" s="184"/>
      <c r="BT611" s="97"/>
      <c r="BU611" s="171">
        <f t="shared" si="380"/>
        <v>31404.561305737199</v>
      </c>
      <c r="BV611" s="175">
        <f t="shared" si="391"/>
        <v>5967</v>
      </c>
      <c r="BW611" s="176">
        <f t="shared" si="370"/>
        <v>37371.561305737196</v>
      </c>
    </row>
    <row r="612" spans="1:147" s="35" customFormat="1" ht="84.95" hidden="1" customHeight="1" x14ac:dyDescent="0.3">
      <c r="A612" s="244">
        <v>221</v>
      </c>
      <c r="B612" s="104" t="s">
        <v>534</v>
      </c>
      <c r="C612" s="217" t="s">
        <v>18</v>
      </c>
      <c r="D612" s="207">
        <v>50390.875210084036</v>
      </c>
      <c r="E612" s="74">
        <f>+D612*0.0562</f>
        <v>2831.967186806723</v>
      </c>
      <c r="F612" s="75">
        <f>+E612+D612</f>
        <v>53222.842396890759</v>
      </c>
      <c r="G612" s="74">
        <f>+F612*0.19</f>
        <v>10112.340055409244</v>
      </c>
      <c r="H612" s="76">
        <f>+G612+F612</f>
        <v>63335.182452300003</v>
      </c>
      <c r="I612" s="105" t="s">
        <v>535</v>
      </c>
      <c r="J612" s="106">
        <v>787</v>
      </c>
      <c r="K612" s="107" t="s">
        <v>76</v>
      </c>
      <c r="L612" s="110">
        <v>50076</v>
      </c>
      <c r="M612" s="81">
        <f t="shared" si="371"/>
        <v>2814.2712000000001</v>
      </c>
      <c r="N612" s="82">
        <f t="shared" si="381"/>
        <v>52890.271200000003</v>
      </c>
      <c r="O612" s="83">
        <f t="shared" si="382"/>
        <v>10049.151528</v>
      </c>
      <c r="P612" s="83">
        <f t="shared" si="373"/>
        <v>62939.422728000005</v>
      </c>
      <c r="Q612" s="84" t="s">
        <v>77</v>
      </c>
      <c r="R612" s="110">
        <v>446400</v>
      </c>
      <c r="S612" s="81">
        <f t="shared" si="374"/>
        <v>25087.68</v>
      </c>
      <c r="T612" s="82">
        <f t="shared" si="383"/>
        <v>471487.68</v>
      </c>
      <c r="U612" s="83">
        <f t="shared" si="384"/>
        <v>89582.659199999995</v>
      </c>
      <c r="V612" s="83">
        <f t="shared" si="376"/>
        <v>561070.33920000005</v>
      </c>
      <c r="W612" s="84" t="s">
        <v>77</v>
      </c>
      <c r="X612" s="110">
        <v>64094</v>
      </c>
      <c r="Y612" s="81">
        <f t="shared" si="377"/>
        <v>3602.0828000000001</v>
      </c>
      <c r="Z612" s="82">
        <f t="shared" si="385"/>
        <v>67696.082800000004</v>
      </c>
      <c r="AA612" s="83">
        <f t="shared" si="386"/>
        <v>12862.255732000001</v>
      </c>
      <c r="AB612" s="83">
        <f t="shared" si="379"/>
        <v>80558.338532000009</v>
      </c>
      <c r="AC612" s="84" t="s">
        <v>77</v>
      </c>
      <c r="AD612" s="85">
        <f t="shared" si="362"/>
        <v>197358.01133333333</v>
      </c>
      <c r="AE612" s="86"/>
      <c r="AF612" s="87"/>
      <c r="AG612" s="88"/>
      <c r="AH612" s="114"/>
      <c r="AI612" s="86"/>
      <c r="AJ612" s="87"/>
      <c r="AK612" s="88"/>
      <c r="AL612" s="114"/>
      <c r="AM612" s="86"/>
      <c r="AN612" s="87"/>
      <c r="AO612" s="90"/>
      <c r="AP612" s="91"/>
      <c r="AQ612" s="86"/>
      <c r="AR612" s="87"/>
      <c r="AS612" s="90"/>
      <c r="AT612" s="91"/>
      <c r="AU612" s="86"/>
      <c r="AV612" s="87"/>
      <c r="AW612" s="90"/>
      <c r="AX612" s="197"/>
      <c r="AY612" s="38"/>
      <c r="AZ612" s="92">
        <f>+(AD612/F612)-1</f>
        <v>2.7081448950359488</v>
      </c>
      <c r="BA612" s="29"/>
      <c r="BB612" s="99">
        <f>+F612*1.09</f>
        <v>58012.898212610933</v>
      </c>
      <c r="BC612" s="93">
        <f t="shared" si="387"/>
        <v>52890.271200000003</v>
      </c>
      <c r="BD612" s="93">
        <f t="shared" si="388"/>
        <v>471487.68</v>
      </c>
      <c r="BE612" s="93">
        <f t="shared" si="389"/>
        <v>67696.082800000004</v>
      </c>
      <c r="BF612" s="93"/>
      <c r="BG612" s="93"/>
      <c r="BH612" s="93"/>
      <c r="BI612" s="93"/>
      <c r="BJ612" s="93"/>
      <c r="BK612" s="94">
        <f t="shared" si="363"/>
        <v>4</v>
      </c>
      <c r="BM612" s="95">
        <f t="shared" si="364"/>
        <v>162521.73305315274</v>
      </c>
      <c r="BN612" s="96">
        <f t="shared" si="365"/>
        <v>471487.68</v>
      </c>
      <c r="BO612" s="248">
        <f t="shared" si="390"/>
        <v>59533.084070870325</v>
      </c>
      <c r="BP612" s="183">
        <f t="shared" si="366"/>
        <v>99479.492533823854</v>
      </c>
      <c r="BQ612" s="184">
        <f t="shared" si="367"/>
        <v>206068.77032233859</v>
      </c>
      <c r="BR612" s="232">
        <f t="shared" si="368"/>
        <v>1.2679459322215312</v>
      </c>
      <c r="BS612" s="184"/>
      <c r="BT612" s="97"/>
      <c r="BU612" s="171">
        <f t="shared" si="380"/>
        <v>59533.084070870325</v>
      </c>
      <c r="BV612" s="175">
        <f t="shared" si="391"/>
        <v>11311</v>
      </c>
      <c r="BW612" s="176">
        <f t="shared" si="370"/>
        <v>70844.084070870333</v>
      </c>
    </row>
    <row r="613" spans="1:147" s="35" customFormat="1" ht="84.95" hidden="1" customHeight="1" x14ac:dyDescent="0.3">
      <c r="A613" s="244">
        <v>231</v>
      </c>
      <c r="B613" s="104" t="s">
        <v>1461</v>
      </c>
      <c r="C613" s="217" t="s">
        <v>18</v>
      </c>
      <c r="D613" s="206"/>
      <c r="E613" s="74"/>
      <c r="F613" s="75"/>
      <c r="G613" s="74"/>
      <c r="H613" s="76"/>
      <c r="I613" s="105" t="s">
        <v>561</v>
      </c>
      <c r="J613" s="106">
        <v>807</v>
      </c>
      <c r="K613" s="107" t="s">
        <v>76</v>
      </c>
      <c r="L613" s="110">
        <v>23090</v>
      </c>
      <c r="M613" s="81">
        <f t="shared" si="371"/>
        <v>1297.6579999999999</v>
      </c>
      <c r="N613" s="82">
        <f t="shared" si="381"/>
        <v>24387.657999999999</v>
      </c>
      <c r="O613" s="83">
        <f t="shared" si="382"/>
        <v>4633.6550200000001</v>
      </c>
      <c r="P613" s="83">
        <f t="shared" si="373"/>
        <v>29021.313020000001</v>
      </c>
      <c r="Q613" s="84" t="s">
        <v>77</v>
      </c>
      <c r="R613" s="110">
        <v>28640</v>
      </c>
      <c r="S613" s="81">
        <f t="shared" si="374"/>
        <v>1609.568</v>
      </c>
      <c r="T613" s="82">
        <f t="shared" si="383"/>
        <v>30249.567999999999</v>
      </c>
      <c r="U613" s="83">
        <f t="shared" si="384"/>
        <v>5747.4179199999999</v>
      </c>
      <c r="V613" s="83">
        <f t="shared" si="376"/>
        <v>35996.985919999999</v>
      </c>
      <c r="W613" s="84" t="s">
        <v>77</v>
      </c>
      <c r="X613" s="110">
        <v>72854</v>
      </c>
      <c r="Y613" s="81">
        <f t="shared" si="377"/>
        <v>4094.3948</v>
      </c>
      <c r="Z613" s="82">
        <f t="shared" si="385"/>
        <v>76948.394799999995</v>
      </c>
      <c r="AA613" s="83">
        <f t="shared" si="386"/>
        <v>14620.195011999998</v>
      </c>
      <c r="AB613" s="83">
        <f t="shared" si="379"/>
        <v>91568.589811999991</v>
      </c>
      <c r="AC613" s="84" t="s">
        <v>77</v>
      </c>
      <c r="AD613" s="85">
        <f t="shared" si="362"/>
        <v>43861.873599999992</v>
      </c>
      <c r="AE613" s="86"/>
      <c r="AF613" s="87"/>
      <c r="AG613" s="88"/>
      <c r="AH613" s="114"/>
      <c r="AI613" s="86"/>
      <c r="AJ613" s="87"/>
      <c r="AK613" s="88"/>
      <c r="AL613" s="114"/>
      <c r="AM613" s="86"/>
      <c r="AN613" s="87"/>
      <c r="AO613" s="90"/>
      <c r="AP613" s="91"/>
      <c r="AQ613" s="86"/>
      <c r="AR613" s="87"/>
      <c r="AS613" s="90"/>
      <c r="AT613" s="91"/>
      <c r="AU613" s="86"/>
      <c r="AV613" s="87"/>
      <c r="AW613" s="90"/>
      <c r="AX613" s="197"/>
      <c r="AY613" s="38"/>
      <c r="AZ613" s="92"/>
      <c r="BA613" s="29"/>
      <c r="BB613" s="99"/>
      <c r="BC613" s="93">
        <f t="shared" si="387"/>
        <v>24387.657999999999</v>
      </c>
      <c r="BD613" s="93">
        <f t="shared" si="388"/>
        <v>30249.567999999999</v>
      </c>
      <c r="BE613" s="93">
        <f t="shared" si="389"/>
        <v>76948.394799999995</v>
      </c>
      <c r="BF613" s="93"/>
      <c r="BG613" s="93"/>
      <c r="BH613" s="93"/>
      <c r="BI613" s="93"/>
      <c r="BJ613" s="93"/>
      <c r="BK613" s="94">
        <f t="shared" si="363"/>
        <v>3</v>
      </c>
      <c r="BM613" s="95">
        <f t="shared" si="364"/>
        <v>43861.873599999992</v>
      </c>
      <c r="BN613" s="96">
        <f t="shared" si="365"/>
        <v>76948.394799999995</v>
      </c>
      <c r="BO613" s="248">
        <f t="shared" si="390"/>
        <v>27318.61299999999</v>
      </c>
      <c r="BP613" s="183">
        <f t="shared" si="366"/>
        <v>38432.291445256938</v>
      </c>
      <c r="BQ613" s="184">
        <f t="shared" si="367"/>
        <v>28803.279519015934</v>
      </c>
      <c r="BR613" s="232">
        <f t="shared" si="368"/>
        <v>0.65668146741036482</v>
      </c>
      <c r="BS613" s="184"/>
      <c r="BT613" s="97"/>
      <c r="BU613" s="171">
        <f t="shared" si="380"/>
        <v>27318.61299999999</v>
      </c>
      <c r="BV613" s="175">
        <f t="shared" si="391"/>
        <v>5191</v>
      </c>
      <c r="BW613" s="176">
        <f t="shared" si="370"/>
        <v>32509.61299999999</v>
      </c>
    </row>
    <row r="614" spans="1:147" s="35" customFormat="1" ht="84.95" hidden="1" customHeight="1" x14ac:dyDescent="0.3">
      <c r="A614" s="244">
        <v>232</v>
      </c>
      <c r="B614" s="104" t="s">
        <v>1462</v>
      </c>
      <c r="C614" s="217" t="s">
        <v>18</v>
      </c>
      <c r="D614" s="206"/>
      <c r="E614" s="74"/>
      <c r="F614" s="75"/>
      <c r="G614" s="74"/>
      <c r="H614" s="76"/>
      <c r="I614" s="105" t="s">
        <v>562</v>
      </c>
      <c r="J614" s="106">
        <v>808</v>
      </c>
      <c r="K614" s="107" t="s">
        <v>76</v>
      </c>
      <c r="L614" s="110">
        <v>24740</v>
      </c>
      <c r="M614" s="81">
        <f t="shared" si="371"/>
        <v>1390.3879999999999</v>
      </c>
      <c r="N614" s="82">
        <f t="shared" si="381"/>
        <v>26130.387999999999</v>
      </c>
      <c r="O614" s="83">
        <f t="shared" si="382"/>
        <v>4964.7737200000001</v>
      </c>
      <c r="P614" s="83">
        <f t="shared" si="373"/>
        <v>31095.16172</v>
      </c>
      <c r="Q614" s="84" t="s">
        <v>77</v>
      </c>
      <c r="R614" s="110">
        <v>28640</v>
      </c>
      <c r="S614" s="81">
        <f t="shared" si="374"/>
        <v>1609.568</v>
      </c>
      <c r="T614" s="82">
        <f t="shared" si="383"/>
        <v>30249.567999999999</v>
      </c>
      <c r="U614" s="83">
        <f t="shared" si="384"/>
        <v>5747.4179199999999</v>
      </c>
      <c r="V614" s="83">
        <f t="shared" si="376"/>
        <v>35996.985919999999</v>
      </c>
      <c r="W614" s="84" t="s">
        <v>77</v>
      </c>
      <c r="X614" s="110">
        <v>62634</v>
      </c>
      <c r="Y614" s="81">
        <f t="shared" si="377"/>
        <v>3520.0308</v>
      </c>
      <c r="Z614" s="82">
        <f t="shared" si="385"/>
        <v>66154.030799999993</v>
      </c>
      <c r="AA614" s="83">
        <f t="shared" si="386"/>
        <v>12569.265851999999</v>
      </c>
      <c r="AB614" s="83">
        <f t="shared" si="379"/>
        <v>78723.29665199999</v>
      </c>
      <c r="AC614" s="84" t="s">
        <v>77</v>
      </c>
      <c r="AD614" s="85">
        <f t="shared" si="362"/>
        <v>40844.662266666659</v>
      </c>
      <c r="AE614" s="86"/>
      <c r="AF614" s="87"/>
      <c r="AG614" s="88"/>
      <c r="AH614" s="114"/>
      <c r="AI614" s="86"/>
      <c r="AJ614" s="87"/>
      <c r="AK614" s="88"/>
      <c r="AL614" s="114"/>
      <c r="AM614" s="86"/>
      <c r="AN614" s="87"/>
      <c r="AO614" s="90"/>
      <c r="AP614" s="91"/>
      <c r="AQ614" s="86"/>
      <c r="AR614" s="87"/>
      <c r="AS614" s="90"/>
      <c r="AT614" s="91"/>
      <c r="AU614" s="86"/>
      <c r="AV614" s="87"/>
      <c r="AW614" s="90"/>
      <c r="AX614" s="197"/>
      <c r="AY614" s="38"/>
      <c r="AZ614" s="92"/>
      <c r="BA614" s="29"/>
      <c r="BB614" s="99"/>
      <c r="BC614" s="93">
        <f t="shared" si="387"/>
        <v>26130.387999999999</v>
      </c>
      <c r="BD614" s="93">
        <f t="shared" si="388"/>
        <v>30249.567999999999</v>
      </c>
      <c r="BE614" s="93">
        <f t="shared" si="389"/>
        <v>66154.030799999993</v>
      </c>
      <c r="BF614" s="93"/>
      <c r="BG614" s="93"/>
      <c r="BH614" s="93"/>
      <c r="BI614" s="93"/>
      <c r="BJ614" s="93"/>
      <c r="BK614" s="94">
        <f t="shared" si="363"/>
        <v>3</v>
      </c>
      <c r="BM614" s="95">
        <f t="shared" si="364"/>
        <v>40844.662266666659</v>
      </c>
      <c r="BN614" s="96">
        <f t="shared" si="365"/>
        <v>66154.030799999993</v>
      </c>
      <c r="BO614" s="248">
        <f t="shared" si="390"/>
        <v>28189.977999999996</v>
      </c>
      <c r="BP614" s="183">
        <f t="shared" si="366"/>
        <v>37394.447027423179</v>
      </c>
      <c r="BQ614" s="184">
        <f t="shared" si="367"/>
        <v>22015.108735483522</v>
      </c>
      <c r="BR614" s="232">
        <f t="shared" si="368"/>
        <v>0.53899597924818832</v>
      </c>
      <c r="BS614" s="184"/>
      <c r="BT614" s="97"/>
      <c r="BU614" s="171">
        <f t="shared" si="380"/>
        <v>28189.977999999996</v>
      </c>
      <c r="BV614" s="175">
        <f t="shared" si="391"/>
        <v>5356</v>
      </c>
      <c r="BW614" s="176">
        <f t="shared" si="370"/>
        <v>33545.977999999996</v>
      </c>
    </row>
    <row r="615" spans="1:147" s="119" customFormat="1" ht="84.95" hidden="1" customHeight="1" x14ac:dyDescent="0.3">
      <c r="A615" s="244">
        <v>233</v>
      </c>
      <c r="B615" s="104" t="s">
        <v>563</v>
      </c>
      <c r="C615" s="217" t="s">
        <v>18</v>
      </c>
      <c r="D615" s="206"/>
      <c r="E615" s="74"/>
      <c r="F615" s="75"/>
      <c r="G615" s="74"/>
      <c r="H615" s="76"/>
      <c r="I615" s="105" t="s">
        <v>564</v>
      </c>
      <c r="J615" s="106">
        <v>811</v>
      </c>
      <c r="K615" s="107" t="s">
        <v>76</v>
      </c>
      <c r="L615" s="110">
        <v>8990</v>
      </c>
      <c r="M615" s="81">
        <f t="shared" si="371"/>
        <v>505.238</v>
      </c>
      <c r="N615" s="82">
        <f t="shared" si="381"/>
        <v>9495.2379999999994</v>
      </c>
      <c r="O615" s="83">
        <f t="shared" si="382"/>
        <v>1804.0952199999999</v>
      </c>
      <c r="P615" s="83">
        <f t="shared" si="373"/>
        <v>11299.333219999999</v>
      </c>
      <c r="Q615" s="84" t="s">
        <v>77</v>
      </c>
      <c r="R615" s="110">
        <v>10400</v>
      </c>
      <c r="S615" s="81">
        <f t="shared" si="374"/>
        <v>584.48</v>
      </c>
      <c r="T615" s="82">
        <f t="shared" si="383"/>
        <v>10984.48</v>
      </c>
      <c r="U615" s="83">
        <f t="shared" si="384"/>
        <v>2087.0511999999999</v>
      </c>
      <c r="V615" s="83">
        <f t="shared" si="376"/>
        <v>13071.531199999999</v>
      </c>
      <c r="W615" s="84" t="s">
        <v>77</v>
      </c>
      <c r="X615" s="110">
        <v>30514</v>
      </c>
      <c r="Y615" s="81">
        <f t="shared" si="377"/>
        <v>1714.8868</v>
      </c>
      <c r="Z615" s="82">
        <f t="shared" si="385"/>
        <v>32228.8868</v>
      </c>
      <c r="AA615" s="83">
        <f t="shared" si="386"/>
        <v>6123.4884920000004</v>
      </c>
      <c r="AB615" s="83">
        <f t="shared" si="379"/>
        <v>38352.375291999997</v>
      </c>
      <c r="AC615" s="84" t="s">
        <v>77</v>
      </c>
      <c r="AD615" s="85">
        <f t="shared" si="362"/>
        <v>17569.534933333332</v>
      </c>
      <c r="AE615" s="86"/>
      <c r="AF615" s="87"/>
      <c r="AG615" s="88"/>
      <c r="AH615" s="114"/>
      <c r="AI615" s="86"/>
      <c r="AJ615" s="87"/>
      <c r="AK615" s="88"/>
      <c r="AL615" s="114"/>
      <c r="AM615" s="86"/>
      <c r="AN615" s="87"/>
      <c r="AO615" s="90"/>
      <c r="AP615" s="91"/>
      <c r="AQ615" s="86"/>
      <c r="AR615" s="87"/>
      <c r="AS615" s="90"/>
      <c r="AT615" s="91"/>
      <c r="AU615" s="86"/>
      <c r="AV615" s="87"/>
      <c r="AW615" s="90"/>
      <c r="AX615" s="197"/>
      <c r="AY615" s="38"/>
      <c r="AZ615" s="92"/>
      <c r="BA615" s="29"/>
      <c r="BB615" s="99"/>
      <c r="BC615" s="93">
        <f t="shared" si="387"/>
        <v>9495.2379999999994</v>
      </c>
      <c r="BD615" s="93">
        <f t="shared" si="388"/>
        <v>10984.48</v>
      </c>
      <c r="BE615" s="93">
        <f t="shared" si="389"/>
        <v>32228.8868</v>
      </c>
      <c r="BF615" s="93"/>
      <c r="BG615" s="93"/>
      <c r="BH615" s="93"/>
      <c r="BI615" s="93"/>
      <c r="BJ615" s="93"/>
      <c r="BK615" s="94">
        <f t="shared" si="363"/>
        <v>3</v>
      </c>
      <c r="BL615" s="35"/>
      <c r="BM615" s="95">
        <f t="shared" si="364"/>
        <v>17569.534933333332</v>
      </c>
      <c r="BN615" s="96">
        <f t="shared" si="365"/>
        <v>32228.8868</v>
      </c>
      <c r="BO615" s="248">
        <f t="shared" si="390"/>
        <v>10239.859</v>
      </c>
      <c r="BP615" s="183">
        <f t="shared" si="366"/>
        <v>14979.945068074872</v>
      </c>
      <c r="BQ615" s="184">
        <f t="shared" si="367"/>
        <v>12717.189481040952</v>
      </c>
      <c r="BR615" s="232">
        <f t="shared" si="368"/>
        <v>0.72382049549379945</v>
      </c>
      <c r="BS615" s="184"/>
      <c r="BT615" s="97"/>
      <c r="BU615" s="171">
        <f t="shared" si="380"/>
        <v>10239.859</v>
      </c>
      <c r="BV615" s="175">
        <f t="shared" si="391"/>
        <v>1946</v>
      </c>
      <c r="BW615" s="176">
        <f t="shared" si="370"/>
        <v>12185.859</v>
      </c>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row>
    <row r="616" spans="1:147" s="35" customFormat="1" ht="84.95" hidden="1" customHeight="1" x14ac:dyDescent="0.3">
      <c r="A616" s="244">
        <v>234</v>
      </c>
      <c r="B616" s="104" t="s">
        <v>190</v>
      </c>
      <c r="C616" s="217" t="s">
        <v>18</v>
      </c>
      <c r="D616" s="206"/>
      <c r="E616" s="74"/>
      <c r="F616" s="75"/>
      <c r="G616" s="74"/>
      <c r="H616" s="76"/>
      <c r="I616" s="105" t="s">
        <v>191</v>
      </c>
      <c r="J616" s="106">
        <v>297</v>
      </c>
      <c r="K616" s="107" t="s">
        <v>76</v>
      </c>
      <c r="L616" s="110">
        <v>6422</v>
      </c>
      <c r="M616" s="81">
        <f t="shared" si="371"/>
        <v>360.91640000000001</v>
      </c>
      <c r="N616" s="82">
        <f t="shared" si="381"/>
        <v>6782.9164000000001</v>
      </c>
      <c r="O616" s="83">
        <f t="shared" si="382"/>
        <v>1288.7541160000001</v>
      </c>
      <c r="P616" s="83">
        <f t="shared" si="373"/>
        <v>8071.6705160000001</v>
      </c>
      <c r="Q616" s="84" t="s">
        <v>77</v>
      </c>
      <c r="R616" s="110">
        <v>63840</v>
      </c>
      <c r="S616" s="81">
        <f t="shared" si="374"/>
        <v>3587.808</v>
      </c>
      <c r="T616" s="82">
        <f t="shared" si="383"/>
        <v>67427.808000000005</v>
      </c>
      <c r="U616" s="83">
        <f t="shared" si="384"/>
        <v>12811.283520000001</v>
      </c>
      <c r="V616" s="83">
        <f t="shared" si="376"/>
        <v>80239.091520000002</v>
      </c>
      <c r="W616" s="84" t="s">
        <v>77</v>
      </c>
      <c r="X616" s="110">
        <v>124684</v>
      </c>
      <c r="Y616" s="81">
        <f t="shared" si="377"/>
        <v>7007.2407999999996</v>
      </c>
      <c r="Z616" s="82">
        <f t="shared" si="385"/>
        <v>131691.2408</v>
      </c>
      <c r="AA616" s="83">
        <f t="shared" si="386"/>
        <v>25021.335751999999</v>
      </c>
      <c r="AB616" s="83">
        <f t="shared" si="379"/>
        <v>156712.57655200001</v>
      </c>
      <c r="AC616" s="84" t="s">
        <v>77</v>
      </c>
      <c r="AD616" s="85">
        <f t="shared" si="362"/>
        <v>68633.988400000002</v>
      </c>
      <c r="AE616" s="86"/>
      <c r="AF616" s="87"/>
      <c r="AG616" s="88"/>
      <c r="AH616" s="114"/>
      <c r="AI616" s="86"/>
      <c r="AJ616" s="87"/>
      <c r="AK616" s="88"/>
      <c r="AL616" s="114"/>
      <c r="AM616" s="86"/>
      <c r="AN616" s="87"/>
      <c r="AO616" s="90"/>
      <c r="AP616" s="91"/>
      <c r="AQ616" s="86"/>
      <c r="AR616" s="87"/>
      <c r="AS616" s="90"/>
      <c r="AT616" s="91"/>
      <c r="AU616" s="86"/>
      <c r="AV616" s="87"/>
      <c r="AW616" s="90"/>
      <c r="AX616" s="197"/>
      <c r="AY616" s="38"/>
      <c r="AZ616" s="92"/>
      <c r="BA616" s="29"/>
      <c r="BB616" s="99"/>
      <c r="BC616" s="93">
        <f t="shared" si="387"/>
        <v>6782.9164000000001</v>
      </c>
      <c r="BD616" s="93">
        <f t="shared" si="388"/>
        <v>67427.808000000005</v>
      </c>
      <c r="BE616" s="93">
        <f t="shared" si="389"/>
        <v>131691.2408</v>
      </c>
      <c r="BF616" s="93"/>
      <c r="BG616" s="93"/>
      <c r="BH616" s="93"/>
      <c r="BI616" s="93"/>
      <c r="BJ616" s="93"/>
      <c r="BK616" s="94">
        <f t="shared" si="363"/>
        <v>3</v>
      </c>
      <c r="BM616" s="95">
        <f t="shared" si="364"/>
        <v>68633.988400000002</v>
      </c>
      <c r="BN616" s="96">
        <f t="shared" si="365"/>
        <v>131691.2408</v>
      </c>
      <c r="BO616" s="248">
        <f t="shared" si="390"/>
        <v>37105.362200000003</v>
      </c>
      <c r="BP616" s="183">
        <f t="shared" si="366"/>
        <v>39198.62186729705</v>
      </c>
      <c r="BQ616" s="184">
        <f t="shared" si="367"/>
        <v>62462.897222846746</v>
      </c>
      <c r="BR616" s="232">
        <f t="shared" si="368"/>
        <v>0.91008695078030388</v>
      </c>
      <c r="BS616" s="184"/>
      <c r="BT616" s="97"/>
      <c r="BU616" s="171">
        <f t="shared" si="380"/>
        <v>37105.362200000003</v>
      </c>
      <c r="BV616" s="175">
        <f t="shared" si="391"/>
        <v>7050</v>
      </c>
      <c r="BW616" s="176">
        <f t="shared" si="370"/>
        <v>44155.362200000003</v>
      </c>
    </row>
    <row r="617" spans="1:147" s="35" customFormat="1" ht="84.95" hidden="1" customHeight="1" x14ac:dyDescent="0.3">
      <c r="A617" s="244">
        <v>235</v>
      </c>
      <c r="B617" s="104" t="s">
        <v>565</v>
      </c>
      <c r="C617" s="217" t="s">
        <v>18</v>
      </c>
      <c r="D617" s="206"/>
      <c r="E617" s="74"/>
      <c r="F617" s="75"/>
      <c r="G617" s="74"/>
      <c r="H617" s="76"/>
      <c r="I617" s="105" t="s">
        <v>566</v>
      </c>
      <c r="J617" s="106">
        <v>819</v>
      </c>
      <c r="K617" s="107" t="s">
        <v>76</v>
      </c>
      <c r="L617" s="110">
        <v>70618</v>
      </c>
      <c r="M617" s="81">
        <f t="shared" si="371"/>
        <v>3968.7316000000001</v>
      </c>
      <c r="N617" s="82">
        <f t="shared" si="381"/>
        <v>74586.731599999999</v>
      </c>
      <c r="O617" s="83">
        <f t="shared" si="382"/>
        <v>14171.479004000001</v>
      </c>
      <c r="P617" s="83">
        <f t="shared" si="373"/>
        <v>88758.210603999993</v>
      </c>
      <c r="Q617" s="84" t="s">
        <v>77</v>
      </c>
      <c r="R617" s="110">
        <v>111840</v>
      </c>
      <c r="S617" s="81">
        <f t="shared" si="374"/>
        <v>6285.4080000000004</v>
      </c>
      <c r="T617" s="82">
        <f t="shared" si="383"/>
        <v>118125.408</v>
      </c>
      <c r="U617" s="83">
        <f t="shared" si="384"/>
        <v>22443.827519999999</v>
      </c>
      <c r="V617" s="83">
        <f t="shared" si="376"/>
        <v>140569.23551999999</v>
      </c>
      <c r="W617" s="84" t="s">
        <v>77</v>
      </c>
      <c r="X617" s="110">
        <v>103514</v>
      </c>
      <c r="Y617" s="81">
        <f t="shared" si="377"/>
        <v>5817.4867999999997</v>
      </c>
      <c r="Z617" s="82">
        <f t="shared" si="385"/>
        <v>109331.4868</v>
      </c>
      <c r="AA617" s="83">
        <f t="shared" si="386"/>
        <v>20772.982491999999</v>
      </c>
      <c r="AB617" s="83">
        <f t="shared" si="379"/>
        <v>130104.46929199999</v>
      </c>
      <c r="AC617" s="84" t="s">
        <v>77</v>
      </c>
      <c r="AD617" s="85">
        <f t="shared" si="362"/>
        <v>100681.20880000001</v>
      </c>
      <c r="AE617" s="86"/>
      <c r="AF617" s="87"/>
      <c r="AG617" s="88"/>
      <c r="AH617" s="114"/>
      <c r="AI617" s="86"/>
      <c r="AJ617" s="87"/>
      <c r="AK617" s="88"/>
      <c r="AL617" s="114"/>
      <c r="AM617" s="86"/>
      <c r="AN617" s="87"/>
      <c r="AO617" s="90"/>
      <c r="AP617" s="91"/>
      <c r="AQ617" s="86"/>
      <c r="AR617" s="87"/>
      <c r="AS617" s="90"/>
      <c r="AT617" s="91"/>
      <c r="AU617" s="86"/>
      <c r="AV617" s="87"/>
      <c r="AW617" s="90"/>
      <c r="AX617" s="197"/>
      <c r="AY617" s="38"/>
      <c r="AZ617" s="92"/>
      <c r="BA617" s="29"/>
      <c r="BB617" s="99"/>
      <c r="BC617" s="93">
        <f t="shared" si="387"/>
        <v>74586.731599999999</v>
      </c>
      <c r="BD617" s="93">
        <f t="shared" si="388"/>
        <v>118125.408</v>
      </c>
      <c r="BE617" s="93">
        <f t="shared" si="389"/>
        <v>109331.4868</v>
      </c>
      <c r="BF617" s="93"/>
      <c r="BG617" s="93"/>
      <c r="BH617" s="93"/>
      <c r="BI617" s="93"/>
      <c r="BJ617" s="93"/>
      <c r="BK617" s="94">
        <f t="shared" si="363"/>
        <v>3</v>
      </c>
      <c r="BM617" s="95">
        <f t="shared" si="364"/>
        <v>100681.20880000001</v>
      </c>
      <c r="BN617" s="96">
        <f t="shared" si="365"/>
        <v>118125.408</v>
      </c>
      <c r="BO617" s="248">
        <f t="shared" si="390"/>
        <v>91959.109200000006</v>
      </c>
      <c r="BP617" s="183">
        <f t="shared" si="366"/>
        <v>98760.523682711602</v>
      </c>
      <c r="BQ617" s="184">
        <f t="shared" si="367"/>
        <v>23022.262438212736</v>
      </c>
      <c r="BR617" s="232">
        <f t="shared" si="368"/>
        <v>0.22866493869720736</v>
      </c>
      <c r="BS617" s="184"/>
      <c r="BT617" s="97"/>
      <c r="BU617" s="171">
        <f t="shared" si="380"/>
        <v>91959.109200000006</v>
      </c>
      <c r="BV617" s="175">
        <f t="shared" si="391"/>
        <v>17472</v>
      </c>
      <c r="BW617" s="176">
        <f t="shared" si="370"/>
        <v>109431.10920000001</v>
      </c>
    </row>
    <row r="618" spans="1:147" s="35" customFormat="1" ht="84.95" hidden="1" customHeight="1" x14ac:dyDescent="0.3">
      <c r="A618" s="244">
        <v>236</v>
      </c>
      <c r="B618" s="104" t="s">
        <v>567</v>
      </c>
      <c r="C618" s="217" t="s">
        <v>18</v>
      </c>
      <c r="D618" s="206"/>
      <c r="E618" s="74"/>
      <c r="F618" s="75"/>
      <c r="G618" s="74"/>
      <c r="H618" s="76"/>
      <c r="I618" s="105" t="s">
        <v>568</v>
      </c>
      <c r="J618" s="106">
        <v>821</v>
      </c>
      <c r="K618" s="107" t="s">
        <v>76</v>
      </c>
      <c r="L618" s="110">
        <v>11558</v>
      </c>
      <c r="M618" s="81">
        <f t="shared" si="371"/>
        <v>649.55960000000005</v>
      </c>
      <c r="N618" s="82">
        <f t="shared" si="381"/>
        <v>12207.559600000001</v>
      </c>
      <c r="O618" s="83">
        <f t="shared" si="382"/>
        <v>2319.4363240000002</v>
      </c>
      <c r="P618" s="83">
        <f t="shared" si="373"/>
        <v>14526.995924000001</v>
      </c>
      <c r="Q618" s="84" t="s">
        <v>77</v>
      </c>
      <c r="R618" s="110">
        <v>31200</v>
      </c>
      <c r="S618" s="81">
        <f t="shared" si="374"/>
        <v>1753.44</v>
      </c>
      <c r="T618" s="82">
        <f t="shared" si="383"/>
        <v>32953.440000000002</v>
      </c>
      <c r="U618" s="83">
        <f t="shared" si="384"/>
        <v>6261.1536000000006</v>
      </c>
      <c r="V618" s="83">
        <f t="shared" si="376"/>
        <v>39214.5936</v>
      </c>
      <c r="W618" s="84" t="s">
        <v>77</v>
      </c>
      <c r="X618" s="110">
        <v>20294</v>
      </c>
      <c r="Y618" s="81">
        <f t="shared" si="377"/>
        <v>1140.5228</v>
      </c>
      <c r="Z618" s="82">
        <f t="shared" si="385"/>
        <v>21434.522799999999</v>
      </c>
      <c r="AA618" s="83">
        <f t="shared" si="386"/>
        <v>4072.5593319999998</v>
      </c>
      <c r="AB618" s="83">
        <f t="shared" si="379"/>
        <v>25507.082132</v>
      </c>
      <c r="AC618" s="84" t="s">
        <v>77</v>
      </c>
      <c r="AD618" s="85">
        <f t="shared" si="362"/>
        <v>22198.507466666666</v>
      </c>
      <c r="AE618" s="86"/>
      <c r="AF618" s="87"/>
      <c r="AG618" s="88"/>
      <c r="AH618" s="114"/>
      <c r="AI618" s="86"/>
      <c r="AJ618" s="87"/>
      <c r="AK618" s="88"/>
      <c r="AL618" s="114"/>
      <c r="AM618" s="86"/>
      <c r="AN618" s="87"/>
      <c r="AO618" s="90"/>
      <c r="AP618" s="91"/>
      <c r="AQ618" s="86"/>
      <c r="AR618" s="87"/>
      <c r="AS618" s="90"/>
      <c r="AT618" s="91"/>
      <c r="AU618" s="86"/>
      <c r="AV618" s="87"/>
      <c r="AW618" s="90"/>
      <c r="AX618" s="197"/>
      <c r="AY618" s="38"/>
      <c r="AZ618" s="92"/>
      <c r="BA618" s="29"/>
      <c r="BB618" s="99"/>
      <c r="BC618" s="93">
        <f t="shared" si="387"/>
        <v>12207.559600000001</v>
      </c>
      <c r="BD618" s="93">
        <f t="shared" si="388"/>
        <v>32953.440000000002</v>
      </c>
      <c r="BE618" s="93">
        <f t="shared" si="389"/>
        <v>21434.522799999999</v>
      </c>
      <c r="BF618" s="93"/>
      <c r="BG618" s="93"/>
      <c r="BH618" s="93"/>
      <c r="BI618" s="93"/>
      <c r="BJ618" s="93"/>
      <c r="BK618" s="94">
        <f t="shared" si="363"/>
        <v>3</v>
      </c>
      <c r="BM618" s="95">
        <f t="shared" si="364"/>
        <v>22198.507466666666</v>
      </c>
      <c r="BN618" s="96">
        <f t="shared" si="365"/>
        <v>32953.440000000002</v>
      </c>
      <c r="BO618" s="248">
        <f t="shared" si="390"/>
        <v>16821.0412</v>
      </c>
      <c r="BP618" s="183">
        <f t="shared" si="366"/>
        <v>20506.008979554095</v>
      </c>
      <c r="BQ618" s="184">
        <f t="shared" si="367"/>
        <v>10394.019569971586</v>
      </c>
      <c r="BR618" s="232">
        <f t="shared" si="368"/>
        <v>0.46823055944546144</v>
      </c>
      <c r="BS618" s="184"/>
      <c r="BT618" s="97"/>
      <c r="BU618" s="171">
        <f t="shared" si="380"/>
        <v>16821.0412</v>
      </c>
      <c r="BV618" s="175">
        <f t="shared" si="391"/>
        <v>3196</v>
      </c>
      <c r="BW618" s="176">
        <f t="shared" si="370"/>
        <v>20017.0412</v>
      </c>
    </row>
    <row r="619" spans="1:147" s="35" customFormat="1" ht="84.95" hidden="1" customHeight="1" x14ac:dyDescent="0.3">
      <c r="A619" s="244">
        <v>253</v>
      </c>
      <c r="B619" s="104" t="s">
        <v>602</v>
      </c>
      <c r="C619" s="217" t="s">
        <v>603</v>
      </c>
      <c r="D619" s="207">
        <v>250427.66445378153</v>
      </c>
      <c r="E619" s="74">
        <f>+D619*0.0562</f>
        <v>14074.034742302521</v>
      </c>
      <c r="F619" s="75">
        <f>+E619+D619</f>
        <v>264501.69919608405</v>
      </c>
      <c r="G619" s="74">
        <f>+F619*0.19</f>
        <v>50255.322847255971</v>
      </c>
      <c r="H619" s="76">
        <f>+G619+F619</f>
        <v>314757.02204334002</v>
      </c>
      <c r="I619" s="105" t="s">
        <v>604</v>
      </c>
      <c r="J619" s="106">
        <v>856</v>
      </c>
      <c r="K619" s="107" t="s">
        <v>76</v>
      </c>
      <c r="L619" s="110">
        <v>398291</v>
      </c>
      <c r="M619" s="81">
        <f t="shared" si="371"/>
        <v>22383.9542</v>
      </c>
      <c r="N619" s="82">
        <f t="shared" si="381"/>
        <v>420674.95419999998</v>
      </c>
      <c r="O619" s="83">
        <f t="shared" si="382"/>
        <v>79928.241297999994</v>
      </c>
      <c r="P619" s="83">
        <f t="shared" si="373"/>
        <v>500603.19549799996</v>
      </c>
      <c r="Q619" s="84" t="s">
        <v>77</v>
      </c>
      <c r="R619" s="110">
        <v>468000</v>
      </c>
      <c r="S619" s="81">
        <f t="shared" si="374"/>
        <v>26301.599999999999</v>
      </c>
      <c r="T619" s="82">
        <f t="shared" si="383"/>
        <v>494301.6</v>
      </c>
      <c r="U619" s="83">
        <f t="shared" si="384"/>
        <v>93917.304000000004</v>
      </c>
      <c r="V619" s="83">
        <f t="shared" si="376"/>
        <v>588218.90399999998</v>
      </c>
      <c r="W619" s="84" t="s">
        <v>77</v>
      </c>
      <c r="X619" s="110">
        <v>437854</v>
      </c>
      <c r="Y619" s="81">
        <f t="shared" si="377"/>
        <v>24607.394799999998</v>
      </c>
      <c r="Z619" s="82">
        <f t="shared" si="385"/>
        <v>462461.39480000001</v>
      </c>
      <c r="AA619" s="83">
        <f t="shared" si="386"/>
        <v>87867.665011999998</v>
      </c>
      <c r="AB619" s="83">
        <f t="shared" si="379"/>
        <v>550329.05981200002</v>
      </c>
      <c r="AC619" s="84" t="s">
        <v>77</v>
      </c>
      <c r="AD619" s="85">
        <f t="shared" si="362"/>
        <v>459145.98300000001</v>
      </c>
      <c r="AE619" s="86"/>
      <c r="AF619" s="87"/>
      <c r="AG619" s="88"/>
      <c r="AH619" s="114"/>
      <c r="AI619" s="86"/>
      <c r="AJ619" s="87"/>
      <c r="AK619" s="88"/>
      <c r="AL619" s="114"/>
      <c r="AM619" s="86"/>
      <c r="AN619" s="87"/>
      <c r="AO619" s="90"/>
      <c r="AP619" s="91"/>
      <c r="AQ619" s="86"/>
      <c r="AR619" s="87"/>
      <c r="AS619" s="90"/>
      <c r="AT619" s="91"/>
      <c r="AU619" s="86"/>
      <c r="AV619" s="87"/>
      <c r="AW619" s="90"/>
      <c r="AX619" s="197"/>
      <c r="AY619" s="38"/>
      <c r="AZ619" s="92">
        <f>+(AD619/F619)-1</f>
        <v>0.73589048537499013</v>
      </c>
      <c r="BA619" s="29"/>
      <c r="BB619" s="99">
        <f>+F619*1.09</f>
        <v>288306.85212373163</v>
      </c>
      <c r="BC619" s="93">
        <f t="shared" si="387"/>
        <v>420674.95419999998</v>
      </c>
      <c r="BD619" s="93">
        <f t="shared" si="388"/>
        <v>494301.6</v>
      </c>
      <c r="BE619" s="93">
        <f t="shared" si="389"/>
        <v>462461.39480000001</v>
      </c>
      <c r="BF619" s="93"/>
      <c r="BG619" s="93"/>
      <c r="BH619" s="93"/>
      <c r="BI619" s="93"/>
      <c r="BJ619" s="93"/>
      <c r="BK619" s="94">
        <f t="shared" si="363"/>
        <v>4</v>
      </c>
      <c r="BM619" s="95">
        <f t="shared" si="364"/>
        <v>416436.20028093283</v>
      </c>
      <c r="BN619" s="96">
        <f t="shared" si="365"/>
        <v>494301.6</v>
      </c>
      <c r="BO619" s="248">
        <f t="shared" si="390"/>
        <v>390481.06704124372</v>
      </c>
      <c r="BP619" s="183">
        <f t="shared" si="366"/>
        <v>408053.66259200091</v>
      </c>
      <c r="BQ619" s="184">
        <f t="shared" si="367"/>
        <v>90584.097018376488</v>
      </c>
      <c r="BR619" s="232">
        <f t="shared" si="368"/>
        <v>0.2175221485482467</v>
      </c>
      <c r="BS619" s="184"/>
      <c r="BT619" s="97"/>
      <c r="BU619" s="171">
        <f t="shared" si="380"/>
        <v>390481.06704124372</v>
      </c>
      <c r="BV619" s="175">
        <f t="shared" si="391"/>
        <v>74191</v>
      </c>
      <c r="BW619" s="176">
        <f t="shared" si="370"/>
        <v>464672.06704124372</v>
      </c>
    </row>
    <row r="620" spans="1:147" s="35" customFormat="1" ht="84.95" hidden="1" customHeight="1" x14ac:dyDescent="0.3">
      <c r="A620" s="244">
        <v>254</v>
      </c>
      <c r="B620" s="104" t="s">
        <v>605</v>
      </c>
      <c r="C620" s="217" t="s">
        <v>603</v>
      </c>
      <c r="D620" s="207">
        <v>193059</v>
      </c>
      <c r="E620" s="74">
        <f>+D620*0.0562</f>
        <v>10849.915800000001</v>
      </c>
      <c r="F620" s="75">
        <f>+E620+D620</f>
        <v>203908.91579999999</v>
      </c>
      <c r="G620" s="74">
        <f>+F620*0.19</f>
        <v>38742.694001999997</v>
      </c>
      <c r="H620" s="76">
        <f>+G620+F620</f>
        <v>242651.60980199999</v>
      </c>
      <c r="I620" s="105" t="s">
        <v>606</v>
      </c>
      <c r="J620" s="106">
        <v>896</v>
      </c>
      <c r="K620" s="107" t="s">
        <v>76</v>
      </c>
      <c r="L620" s="110">
        <v>160493</v>
      </c>
      <c r="M620" s="81">
        <f t="shared" si="371"/>
        <v>9019.7065999999995</v>
      </c>
      <c r="N620" s="82">
        <f t="shared" si="381"/>
        <v>169512.7066</v>
      </c>
      <c r="O620" s="83">
        <f t="shared" si="382"/>
        <v>32207.414254000003</v>
      </c>
      <c r="P620" s="83">
        <f t="shared" si="373"/>
        <v>201720.12085400001</v>
      </c>
      <c r="Q620" s="84" t="s">
        <v>77</v>
      </c>
      <c r="R620" s="110">
        <v>238400</v>
      </c>
      <c r="S620" s="81">
        <f t="shared" si="374"/>
        <v>13398.08</v>
      </c>
      <c r="T620" s="82">
        <f t="shared" si="383"/>
        <v>251798.08</v>
      </c>
      <c r="U620" s="83">
        <f t="shared" si="384"/>
        <v>47841.635199999997</v>
      </c>
      <c r="V620" s="83">
        <f t="shared" si="376"/>
        <v>299639.71519999998</v>
      </c>
      <c r="W620" s="84" t="s">
        <v>77</v>
      </c>
      <c r="X620" s="110">
        <v>304556</v>
      </c>
      <c r="Y620" s="81">
        <f t="shared" si="377"/>
        <v>17116.047200000001</v>
      </c>
      <c r="Z620" s="82">
        <f t="shared" si="385"/>
        <v>321672.04720000003</v>
      </c>
      <c r="AA620" s="83">
        <f t="shared" si="386"/>
        <v>61117.688968000009</v>
      </c>
      <c r="AB620" s="83">
        <f t="shared" si="379"/>
        <v>382789.73616800003</v>
      </c>
      <c r="AC620" s="84" t="s">
        <v>77</v>
      </c>
      <c r="AD620" s="85">
        <f t="shared" si="362"/>
        <v>247660.94460000002</v>
      </c>
      <c r="AE620" s="86"/>
      <c r="AF620" s="87"/>
      <c r="AG620" s="88"/>
      <c r="AH620" s="114"/>
      <c r="AI620" s="86"/>
      <c r="AJ620" s="87"/>
      <c r="AK620" s="88"/>
      <c r="AL620" s="114"/>
      <c r="AM620" s="86">
        <v>100420.1680672269</v>
      </c>
      <c r="AN620" s="87">
        <f>+AM620*0.19</f>
        <v>19079.831932773111</v>
      </c>
      <c r="AO620" s="90">
        <f>+AN620+AM620</f>
        <v>119500.00000000001</v>
      </c>
      <c r="AP620" s="91" t="s">
        <v>607</v>
      </c>
      <c r="AQ620" s="113"/>
      <c r="AR620" s="111"/>
      <c r="AS620" s="112">
        <v>191990</v>
      </c>
      <c r="AT620" s="91" t="s">
        <v>608</v>
      </c>
      <c r="AU620" s="86"/>
      <c r="AV620" s="87"/>
      <c r="AW620" s="90"/>
      <c r="AX620" s="197"/>
      <c r="AY620" s="38"/>
      <c r="AZ620" s="92">
        <f>+(AD620/F620)-1</f>
        <v>0.21456653147483418</v>
      </c>
      <c r="BA620" s="29"/>
      <c r="BB620" s="99">
        <f>+F620*1.09</f>
        <v>222260.718222</v>
      </c>
      <c r="BC620" s="93">
        <f t="shared" si="387"/>
        <v>169512.7066</v>
      </c>
      <c r="BD620" s="93">
        <f t="shared" si="388"/>
        <v>251798.08</v>
      </c>
      <c r="BE620" s="93">
        <f t="shared" si="389"/>
        <v>321672.04720000003</v>
      </c>
      <c r="BF620" s="93"/>
      <c r="BG620" s="93"/>
      <c r="BH620" s="93">
        <f>+AM620</f>
        <v>100420.1680672269</v>
      </c>
      <c r="BI620" s="93"/>
      <c r="BJ620" s="93"/>
      <c r="BK620" s="94">
        <f t="shared" si="363"/>
        <v>5</v>
      </c>
      <c r="BM620" s="95">
        <f t="shared" si="364"/>
        <v>213132.7440178454</v>
      </c>
      <c r="BN620" s="96">
        <f t="shared" si="365"/>
        <v>321672.04720000003</v>
      </c>
      <c r="BO620" s="248">
        <f t="shared" si="390"/>
        <v>185997.91822230673</v>
      </c>
      <c r="BP620" s="183">
        <f t="shared" si="366"/>
        <v>198276.08293600462</v>
      </c>
      <c r="BQ620" s="184">
        <f t="shared" si="367"/>
        <v>83615.101651421923</v>
      </c>
      <c r="BR620" s="232">
        <f t="shared" si="368"/>
        <v>0.39231466772848805</v>
      </c>
      <c r="BS620" s="184"/>
      <c r="BT620" s="97"/>
      <c r="BU620" s="171">
        <f t="shared" si="380"/>
        <v>185997.91822230673</v>
      </c>
      <c r="BV620" s="175">
        <f t="shared" si="391"/>
        <v>35340</v>
      </c>
      <c r="BW620" s="176">
        <f t="shared" si="370"/>
        <v>221337.91822230673</v>
      </c>
    </row>
    <row r="621" spans="1:147" s="119" customFormat="1" ht="84.95" hidden="1" customHeight="1" x14ac:dyDescent="0.3">
      <c r="A621" s="244">
        <v>256</v>
      </c>
      <c r="B621" s="104" t="s">
        <v>612</v>
      </c>
      <c r="C621" s="217" t="s">
        <v>101</v>
      </c>
      <c r="D621" s="206"/>
      <c r="E621" s="74"/>
      <c r="F621" s="75"/>
      <c r="G621" s="74"/>
      <c r="H621" s="76"/>
      <c r="I621" s="105" t="s">
        <v>613</v>
      </c>
      <c r="J621" s="106">
        <v>929</v>
      </c>
      <c r="K621" s="107" t="s">
        <v>76</v>
      </c>
      <c r="L621" s="110">
        <v>114272</v>
      </c>
      <c r="M621" s="81">
        <f t="shared" si="371"/>
        <v>6422.0864000000001</v>
      </c>
      <c r="N621" s="82">
        <f t="shared" si="381"/>
        <v>120694.0864</v>
      </c>
      <c r="O621" s="83">
        <f t="shared" si="382"/>
        <v>22931.876415999999</v>
      </c>
      <c r="P621" s="83">
        <f t="shared" si="373"/>
        <v>143625.96281599998</v>
      </c>
      <c r="Q621" s="84" t="s">
        <v>77</v>
      </c>
      <c r="R621" s="110">
        <v>248000</v>
      </c>
      <c r="S621" s="81">
        <f t="shared" si="374"/>
        <v>13937.6</v>
      </c>
      <c r="T621" s="82">
        <f t="shared" si="383"/>
        <v>261937.6</v>
      </c>
      <c r="U621" s="83">
        <f t="shared" si="384"/>
        <v>49768.144</v>
      </c>
      <c r="V621" s="83">
        <f t="shared" si="376"/>
        <v>311705.74400000001</v>
      </c>
      <c r="W621" s="84" t="s">
        <v>77</v>
      </c>
      <c r="X621" s="110">
        <v>154614</v>
      </c>
      <c r="Y621" s="81">
        <f t="shared" si="377"/>
        <v>8689.3068000000003</v>
      </c>
      <c r="Z621" s="82">
        <f t="shared" si="385"/>
        <v>163303.30679999999</v>
      </c>
      <c r="AA621" s="83">
        <f t="shared" si="386"/>
        <v>31027.628291999998</v>
      </c>
      <c r="AB621" s="83">
        <f t="shared" si="379"/>
        <v>194330.935092</v>
      </c>
      <c r="AC621" s="84" t="s">
        <v>77</v>
      </c>
      <c r="AD621" s="85">
        <f t="shared" si="362"/>
        <v>181978.33106666667</v>
      </c>
      <c r="AE621" s="86"/>
      <c r="AF621" s="87"/>
      <c r="AG621" s="88"/>
      <c r="AH621" s="114"/>
      <c r="AI621" s="86"/>
      <c r="AJ621" s="87"/>
      <c r="AK621" s="88"/>
      <c r="AL621" s="114"/>
      <c r="AM621" s="86">
        <v>96554.621848739494</v>
      </c>
      <c r="AN621" s="87">
        <f>+AM621*0.19</f>
        <v>18345.378151260506</v>
      </c>
      <c r="AO621" s="90">
        <f>+AN621+AM621</f>
        <v>114900</v>
      </c>
      <c r="AP621" s="91" t="s">
        <v>614</v>
      </c>
      <c r="AQ621" s="113"/>
      <c r="AR621" s="111"/>
      <c r="AS621" s="112">
        <v>99990</v>
      </c>
      <c r="AT621" s="91" t="s">
        <v>615</v>
      </c>
      <c r="AU621" s="86"/>
      <c r="AV621" s="87"/>
      <c r="AW621" s="90"/>
      <c r="AX621" s="197"/>
      <c r="AY621" s="38"/>
      <c r="AZ621" s="92"/>
      <c r="BA621" s="29"/>
      <c r="BB621" s="99"/>
      <c r="BC621" s="93">
        <f t="shared" si="387"/>
        <v>120694.0864</v>
      </c>
      <c r="BD621" s="93">
        <f t="shared" si="388"/>
        <v>261937.6</v>
      </c>
      <c r="BE621" s="93">
        <f t="shared" si="389"/>
        <v>163303.30679999999</v>
      </c>
      <c r="BF621" s="93"/>
      <c r="BG621" s="93"/>
      <c r="BH621" s="93">
        <f>+AM621</f>
        <v>96554.621848739494</v>
      </c>
      <c r="BI621" s="93"/>
      <c r="BJ621" s="93"/>
      <c r="BK621" s="94">
        <f t="shared" si="363"/>
        <v>4</v>
      </c>
      <c r="BL621" s="35"/>
      <c r="BM621" s="95">
        <f t="shared" si="364"/>
        <v>160622.40376218487</v>
      </c>
      <c r="BN621" s="96">
        <f t="shared" si="365"/>
        <v>261937.6</v>
      </c>
      <c r="BO621" s="248">
        <f t="shared" si="390"/>
        <v>126850.67168291316</v>
      </c>
      <c r="BP621" s="183">
        <f t="shared" si="366"/>
        <v>149421.45824610587</v>
      </c>
      <c r="BQ621" s="184">
        <f t="shared" si="367"/>
        <v>72963.249736858023</v>
      </c>
      <c r="BR621" s="232">
        <f t="shared" si="368"/>
        <v>0.45425325501221064</v>
      </c>
      <c r="BS621" s="184"/>
      <c r="BT621" s="97"/>
      <c r="BU621" s="171">
        <f t="shared" si="380"/>
        <v>126850.67168291316</v>
      </c>
      <c r="BV621" s="175">
        <f t="shared" si="391"/>
        <v>24102</v>
      </c>
      <c r="BW621" s="176">
        <f t="shared" si="370"/>
        <v>150952.67168291315</v>
      </c>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row>
    <row r="622" spans="1:147" s="135" customFormat="1" ht="84.95" hidden="1" customHeight="1" x14ac:dyDescent="0.3">
      <c r="A622" s="244">
        <v>257</v>
      </c>
      <c r="B622" s="104" t="s">
        <v>616</v>
      </c>
      <c r="C622" s="217" t="s">
        <v>18</v>
      </c>
      <c r="D622" s="207">
        <v>52046.520504201682</v>
      </c>
      <c r="E622" s="74">
        <f>+D622*0.0562</f>
        <v>2925.0144523361346</v>
      </c>
      <c r="F622" s="75">
        <f>+E622+D622</f>
        <v>54971.53495653782</v>
      </c>
      <c r="G622" s="74">
        <f>+F622*0.19</f>
        <v>10444.591641742187</v>
      </c>
      <c r="H622" s="76">
        <f>+G622+F622</f>
        <v>65416.126598280011</v>
      </c>
      <c r="I622" s="105" t="s">
        <v>617</v>
      </c>
      <c r="J622" s="106">
        <v>863</v>
      </c>
      <c r="K622" s="107" t="s">
        <v>76</v>
      </c>
      <c r="L622" s="110">
        <v>48791</v>
      </c>
      <c r="M622" s="81">
        <f t="shared" si="371"/>
        <v>2742.0542</v>
      </c>
      <c r="N622" s="82">
        <f t="shared" si="381"/>
        <v>51533.054199999999</v>
      </c>
      <c r="O622" s="83">
        <f t="shared" si="382"/>
        <v>9791.2802979999997</v>
      </c>
      <c r="P622" s="83">
        <f t="shared" si="373"/>
        <v>61324.334497999997</v>
      </c>
      <c r="Q622" s="84" t="s">
        <v>77</v>
      </c>
      <c r="R622" s="110">
        <v>56000</v>
      </c>
      <c r="S622" s="81">
        <f t="shared" si="374"/>
        <v>3147.2</v>
      </c>
      <c r="T622" s="82">
        <f t="shared" si="383"/>
        <v>59147.199999999997</v>
      </c>
      <c r="U622" s="83">
        <f t="shared" si="384"/>
        <v>11237.967999999999</v>
      </c>
      <c r="V622" s="83">
        <f t="shared" si="376"/>
        <v>70385.167999999991</v>
      </c>
      <c r="W622" s="84" t="s">
        <v>77</v>
      </c>
      <c r="X622" s="110">
        <v>72854</v>
      </c>
      <c r="Y622" s="81">
        <f t="shared" si="377"/>
        <v>4094.3948</v>
      </c>
      <c r="Z622" s="82">
        <f t="shared" si="385"/>
        <v>76948.394799999995</v>
      </c>
      <c r="AA622" s="83">
        <f t="shared" si="386"/>
        <v>14620.195011999998</v>
      </c>
      <c r="AB622" s="83">
        <f t="shared" si="379"/>
        <v>91568.589811999991</v>
      </c>
      <c r="AC622" s="84" t="s">
        <v>77</v>
      </c>
      <c r="AD622" s="85">
        <f t="shared" si="362"/>
        <v>62542.882999999994</v>
      </c>
      <c r="AE622" s="86"/>
      <c r="AF622" s="87"/>
      <c r="AG622" s="88"/>
      <c r="AH622" s="114"/>
      <c r="AI622" s="86"/>
      <c r="AJ622" s="87"/>
      <c r="AK622" s="88"/>
      <c r="AL622" s="114"/>
      <c r="AM622" s="86">
        <v>42773.10924369748</v>
      </c>
      <c r="AN622" s="87">
        <f>+AM622*0.19</f>
        <v>8126.8907563025214</v>
      </c>
      <c r="AO622" s="90">
        <f>+AN622+AM622</f>
        <v>50900</v>
      </c>
      <c r="AP622" s="91" t="s">
        <v>618</v>
      </c>
      <c r="AQ622" s="113"/>
      <c r="AR622" s="111"/>
      <c r="AS622" s="112">
        <v>65490</v>
      </c>
      <c r="AT622" s="91" t="s">
        <v>619</v>
      </c>
      <c r="AU622" s="86"/>
      <c r="AV622" s="87"/>
      <c r="AW622" s="90"/>
      <c r="AX622" s="197"/>
      <c r="AY622" s="38"/>
      <c r="AZ622" s="92">
        <f>+(AD622/F622)-1</f>
        <v>0.13773215627775937</v>
      </c>
      <c r="BA622" s="29"/>
      <c r="BB622" s="99">
        <f>+F622*1.09</f>
        <v>59918.973102626231</v>
      </c>
      <c r="BC622" s="93">
        <f t="shared" si="387"/>
        <v>51533.054199999999</v>
      </c>
      <c r="BD622" s="93">
        <f t="shared" si="388"/>
        <v>59147.199999999997</v>
      </c>
      <c r="BE622" s="93">
        <f t="shared" si="389"/>
        <v>76948.394799999995</v>
      </c>
      <c r="BF622" s="93"/>
      <c r="BG622" s="93"/>
      <c r="BH622" s="93">
        <f>+AM622</f>
        <v>42773.10924369748</v>
      </c>
      <c r="BI622" s="93"/>
      <c r="BJ622" s="93"/>
      <c r="BK622" s="94">
        <f t="shared" si="363"/>
        <v>5</v>
      </c>
      <c r="BL622" s="35"/>
      <c r="BM622" s="95">
        <f t="shared" si="364"/>
        <v>58064.146269264747</v>
      </c>
      <c r="BN622" s="96">
        <f t="shared" si="365"/>
        <v>76948.394799999995</v>
      </c>
      <c r="BO622" s="248">
        <f t="shared" si="390"/>
        <v>53343.084136580932</v>
      </c>
      <c r="BP622" s="183">
        <f t="shared" si="366"/>
        <v>56988.990501301683</v>
      </c>
      <c r="BQ622" s="184">
        <f t="shared" si="367"/>
        <v>12626.35346676223</v>
      </c>
      <c r="BR622" s="232">
        <f t="shared" si="368"/>
        <v>0.21745525040890459</v>
      </c>
      <c r="BS622" s="184"/>
      <c r="BT622" s="97"/>
      <c r="BU622" s="171">
        <f t="shared" si="380"/>
        <v>53343.084136580932</v>
      </c>
      <c r="BV622" s="175">
        <f t="shared" si="391"/>
        <v>10135</v>
      </c>
      <c r="BW622" s="176">
        <f t="shared" si="370"/>
        <v>63478.084136580932</v>
      </c>
      <c r="BX622" s="35"/>
      <c r="BY622" s="35"/>
      <c r="BZ622" s="35"/>
      <c r="CA622" s="35"/>
      <c r="CB622" s="35"/>
      <c r="CC622" s="35"/>
      <c r="CD622" s="134"/>
      <c r="CE622" s="134"/>
      <c r="CF622" s="134"/>
      <c r="CG622" s="134"/>
      <c r="CH622" s="134"/>
      <c r="CI622" s="134"/>
      <c r="CJ622" s="134"/>
      <c r="CK622" s="134"/>
      <c r="CL622" s="134"/>
      <c r="CM622" s="134"/>
      <c r="CN622" s="134"/>
      <c r="CO622" s="134"/>
      <c r="CP622" s="134"/>
      <c r="CQ622" s="134"/>
      <c r="CR622" s="134"/>
      <c r="CS622" s="134"/>
      <c r="CT622" s="134"/>
      <c r="CU622" s="134"/>
      <c r="CV622" s="134"/>
      <c r="CW622" s="134"/>
      <c r="CX622" s="134"/>
      <c r="CY622" s="134"/>
      <c r="CZ622" s="134"/>
      <c r="DA622" s="134"/>
      <c r="DB622" s="134"/>
      <c r="DC622" s="134"/>
      <c r="DD622" s="134"/>
      <c r="DE622" s="134"/>
      <c r="DF622" s="134"/>
      <c r="DG622" s="134"/>
      <c r="DH622" s="134"/>
      <c r="DI622" s="134"/>
      <c r="DJ622" s="134"/>
      <c r="DK622" s="134"/>
      <c r="DL622" s="134"/>
      <c r="DM622" s="134"/>
      <c r="DN622" s="134"/>
      <c r="DO622" s="134"/>
      <c r="DP622" s="134"/>
      <c r="DQ622" s="134"/>
      <c r="DR622" s="134"/>
      <c r="DS622" s="134"/>
      <c r="DT622" s="134"/>
      <c r="DU622" s="134"/>
      <c r="DV622" s="134"/>
      <c r="DW622" s="134"/>
      <c r="DX622" s="134"/>
      <c r="DY622" s="134"/>
      <c r="DZ622" s="134"/>
      <c r="EA622" s="134"/>
      <c r="EB622" s="134"/>
      <c r="EC622" s="134"/>
      <c r="ED622" s="134"/>
      <c r="EE622" s="134"/>
      <c r="EF622" s="134"/>
      <c r="EG622" s="134"/>
      <c r="EH622" s="134"/>
      <c r="EI622" s="134"/>
      <c r="EJ622" s="134"/>
      <c r="EK622" s="134"/>
      <c r="EL622" s="134"/>
      <c r="EM622" s="134"/>
      <c r="EN622" s="134"/>
      <c r="EO622" s="134"/>
      <c r="EP622" s="134"/>
      <c r="EQ622" s="134"/>
    </row>
    <row r="623" spans="1:147" s="119" customFormat="1" ht="84.95" hidden="1" customHeight="1" x14ac:dyDescent="0.3">
      <c r="A623" s="244">
        <v>258</v>
      </c>
      <c r="B623" s="104" t="s">
        <v>620</v>
      </c>
      <c r="C623" s="217" t="s">
        <v>18</v>
      </c>
      <c r="D623" s="206"/>
      <c r="E623" s="74"/>
      <c r="F623" s="75"/>
      <c r="G623" s="74"/>
      <c r="H623" s="76"/>
      <c r="I623" s="105" t="s">
        <v>621</v>
      </c>
      <c r="J623" s="106">
        <v>598</v>
      </c>
      <c r="K623" s="107" t="s">
        <v>76</v>
      </c>
      <c r="L623" s="110">
        <v>94400</v>
      </c>
      <c r="M623" s="81">
        <f t="shared" si="371"/>
        <v>5305.28</v>
      </c>
      <c r="N623" s="82">
        <f t="shared" si="381"/>
        <v>99705.279999999999</v>
      </c>
      <c r="O623" s="83">
        <f t="shared" si="382"/>
        <v>18944.003199999999</v>
      </c>
      <c r="P623" s="83">
        <f t="shared" si="373"/>
        <v>118649.28320000001</v>
      </c>
      <c r="Q623" s="84" t="s">
        <v>77</v>
      </c>
      <c r="R623" s="110">
        <v>83458</v>
      </c>
      <c r="S623" s="81">
        <f t="shared" si="374"/>
        <v>4690.3396000000002</v>
      </c>
      <c r="T623" s="82">
        <f t="shared" si="383"/>
        <v>88148.339600000007</v>
      </c>
      <c r="U623" s="83">
        <f t="shared" si="384"/>
        <v>16748.184524</v>
      </c>
      <c r="V623" s="83">
        <f t="shared" si="376"/>
        <v>104896.524124</v>
      </c>
      <c r="W623" s="84" t="s">
        <v>77</v>
      </c>
      <c r="X623" s="110">
        <v>94000</v>
      </c>
      <c r="Y623" s="81">
        <f t="shared" si="377"/>
        <v>5282.8</v>
      </c>
      <c r="Z623" s="82">
        <f t="shared" si="385"/>
        <v>99282.8</v>
      </c>
      <c r="AA623" s="83">
        <f t="shared" si="386"/>
        <v>18863.732</v>
      </c>
      <c r="AB623" s="83">
        <f t="shared" si="379"/>
        <v>118146.53200000001</v>
      </c>
      <c r="AC623" s="84" t="s">
        <v>77</v>
      </c>
      <c r="AD623" s="85">
        <f t="shared" si="362"/>
        <v>95712.139866666679</v>
      </c>
      <c r="AE623" s="86"/>
      <c r="AF623" s="87"/>
      <c r="AG623" s="88"/>
      <c r="AH623" s="114"/>
      <c r="AI623" s="86"/>
      <c r="AJ623" s="87"/>
      <c r="AK623" s="88"/>
      <c r="AL623" s="114"/>
      <c r="AM623" s="86"/>
      <c r="AN623" s="87"/>
      <c r="AO623" s="90"/>
      <c r="AP623" s="91"/>
      <c r="AQ623" s="86"/>
      <c r="AR623" s="87"/>
      <c r="AS623" s="90"/>
      <c r="AT623" s="91"/>
      <c r="AU623" s="86"/>
      <c r="AV623" s="87"/>
      <c r="AW623" s="90"/>
      <c r="AX623" s="197"/>
      <c r="AY623" s="38"/>
      <c r="AZ623" s="92"/>
      <c r="BA623" s="29"/>
      <c r="BB623" s="99"/>
      <c r="BC623" s="93">
        <f t="shared" si="387"/>
        <v>99705.279999999999</v>
      </c>
      <c r="BD623" s="93">
        <f t="shared" si="388"/>
        <v>88148.339600000007</v>
      </c>
      <c r="BE623" s="93">
        <f t="shared" si="389"/>
        <v>99282.8</v>
      </c>
      <c r="BF623" s="93"/>
      <c r="BG623" s="93"/>
      <c r="BH623" s="93"/>
      <c r="BI623" s="93"/>
      <c r="BJ623" s="93"/>
      <c r="BK623" s="94">
        <f t="shared" si="363"/>
        <v>3</v>
      </c>
      <c r="BL623" s="35"/>
      <c r="BM623" s="95">
        <f t="shared" si="364"/>
        <v>95712.139866666679</v>
      </c>
      <c r="BN623" s="96">
        <f t="shared" si="365"/>
        <v>99705.279999999999</v>
      </c>
      <c r="BO623" s="248">
        <f t="shared" si="390"/>
        <v>93715.569800000012</v>
      </c>
      <c r="BP623" s="183">
        <f t="shared" si="366"/>
        <v>95558.378144649629</v>
      </c>
      <c r="BQ623" s="184">
        <f t="shared" si="367"/>
        <v>6553.8483498720052</v>
      </c>
      <c r="BR623" s="232">
        <f t="shared" si="368"/>
        <v>6.8474577613685667E-2</v>
      </c>
      <c r="BS623" s="184"/>
      <c r="BT623" s="97"/>
      <c r="BU623" s="171">
        <f t="shared" si="380"/>
        <v>93715.569800000012</v>
      </c>
      <c r="BV623" s="175">
        <f t="shared" si="391"/>
        <v>17806</v>
      </c>
      <c r="BW623" s="176">
        <f t="shared" si="370"/>
        <v>111521.56980000001</v>
      </c>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row>
    <row r="624" spans="1:147" s="119" customFormat="1" ht="84.95" hidden="1" customHeight="1" x14ac:dyDescent="0.3">
      <c r="A624" s="244">
        <v>259</v>
      </c>
      <c r="B624" s="104" t="s">
        <v>622</v>
      </c>
      <c r="C624" s="217" t="s">
        <v>101</v>
      </c>
      <c r="D624" s="206"/>
      <c r="E624" s="74"/>
      <c r="F624" s="75"/>
      <c r="G624" s="74"/>
      <c r="H624" s="76"/>
      <c r="I624" s="105" t="s">
        <v>623</v>
      </c>
      <c r="J624" s="106">
        <v>908</v>
      </c>
      <c r="K624" s="107" t="s">
        <v>624</v>
      </c>
      <c r="L624" s="110">
        <v>239200</v>
      </c>
      <c r="M624" s="81">
        <f t="shared" si="371"/>
        <v>13443.04</v>
      </c>
      <c r="N624" s="82">
        <f t="shared" si="381"/>
        <v>252643.04</v>
      </c>
      <c r="O624" s="83">
        <f t="shared" si="382"/>
        <v>48002.177600000003</v>
      </c>
      <c r="P624" s="83">
        <f t="shared" si="373"/>
        <v>300645.21760000003</v>
      </c>
      <c r="Q624" s="84" t="s">
        <v>77</v>
      </c>
      <c r="R624" s="110">
        <v>228542</v>
      </c>
      <c r="S624" s="81">
        <f t="shared" si="374"/>
        <v>12844.0604</v>
      </c>
      <c r="T624" s="82">
        <f t="shared" si="383"/>
        <v>241386.06039999999</v>
      </c>
      <c r="U624" s="83">
        <f t="shared" si="384"/>
        <v>45863.351475999996</v>
      </c>
      <c r="V624" s="83">
        <f t="shared" si="376"/>
        <v>287249.411876</v>
      </c>
      <c r="W624" s="84" t="s">
        <v>77</v>
      </c>
      <c r="X624" s="110">
        <v>236352</v>
      </c>
      <c r="Y624" s="81">
        <f t="shared" si="377"/>
        <v>13282.982400000001</v>
      </c>
      <c r="Z624" s="82">
        <f t="shared" si="385"/>
        <v>249634.98240000001</v>
      </c>
      <c r="AA624" s="83">
        <f t="shared" si="386"/>
        <v>47430.646656000004</v>
      </c>
      <c r="AB624" s="83">
        <f t="shared" si="379"/>
        <v>297065.62905600003</v>
      </c>
      <c r="AC624" s="84" t="s">
        <v>77</v>
      </c>
      <c r="AD624" s="85">
        <f t="shared" si="362"/>
        <v>247888.0276</v>
      </c>
      <c r="AE624" s="86"/>
      <c r="AF624" s="87"/>
      <c r="AG624" s="88"/>
      <c r="AH624" s="114"/>
      <c r="AI624" s="86"/>
      <c r="AJ624" s="87"/>
      <c r="AK624" s="88"/>
      <c r="AL624" s="114"/>
      <c r="AM624" s="86"/>
      <c r="AN624" s="87"/>
      <c r="AO624" s="90"/>
      <c r="AP624" s="91"/>
      <c r="AQ624" s="86"/>
      <c r="AR624" s="87"/>
      <c r="AS624" s="90"/>
      <c r="AT624" s="91"/>
      <c r="AU624" s="86"/>
      <c r="AV624" s="87"/>
      <c r="AW624" s="90"/>
      <c r="AX624" s="197"/>
      <c r="AY624" s="38"/>
      <c r="AZ624" s="92"/>
      <c r="BA624" s="29"/>
      <c r="BB624" s="99"/>
      <c r="BC624" s="93">
        <f t="shared" si="387"/>
        <v>252643.04</v>
      </c>
      <c r="BD624" s="93">
        <f t="shared" si="388"/>
        <v>241386.06039999999</v>
      </c>
      <c r="BE624" s="93">
        <f t="shared" si="389"/>
        <v>249634.98240000001</v>
      </c>
      <c r="BF624" s="93"/>
      <c r="BG624" s="93"/>
      <c r="BH624" s="93"/>
      <c r="BI624" s="93"/>
      <c r="BJ624" s="93"/>
      <c r="BK624" s="94">
        <f t="shared" si="363"/>
        <v>3</v>
      </c>
      <c r="BL624" s="35"/>
      <c r="BM624" s="95">
        <f t="shared" si="364"/>
        <v>247888.0276</v>
      </c>
      <c r="BN624" s="96">
        <f t="shared" si="365"/>
        <v>252643.04</v>
      </c>
      <c r="BO624" s="248">
        <f t="shared" si="390"/>
        <v>245510.52139999997</v>
      </c>
      <c r="BP624" s="183">
        <f t="shared" si="366"/>
        <v>247842.04849335109</v>
      </c>
      <c r="BQ624" s="184">
        <f t="shared" si="367"/>
        <v>5828.2746789797457</v>
      </c>
      <c r="BR624" s="232">
        <f t="shared" si="368"/>
        <v>2.3511723157458961E-2</v>
      </c>
      <c r="BS624" s="184"/>
      <c r="BT624" s="97"/>
      <c r="BU624" s="171">
        <f t="shared" si="380"/>
        <v>245510.52139999997</v>
      </c>
      <c r="BV624" s="175">
        <f t="shared" si="391"/>
        <v>46647</v>
      </c>
      <c r="BW624" s="176">
        <f t="shared" si="370"/>
        <v>292157.52139999997</v>
      </c>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row>
    <row r="625" spans="1:209" s="35" customFormat="1" ht="84.95" hidden="1" customHeight="1" x14ac:dyDescent="0.3">
      <c r="A625" s="244">
        <v>260</v>
      </c>
      <c r="B625" s="104" t="s">
        <v>625</v>
      </c>
      <c r="C625" s="217" t="s">
        <v>18</v>
      </c>
      <c r="D625" s="206"/>
      <c r="E625" s="74"/>
      <c r="F625" s="75"/>
      <c r="G625" s="74"/>
      <c r="H625" s="76"/>
      <c r="I625" s="105" t="s">
        <v>626</v>
      </c>
      <c r="J625" s="106">
        <v>889</v>
      </c>
      <c r="K625" s="107" t="s">
        <v>76</v>
      </c>
      <c r="L625" s="110">
        <v>760000</v>
      </c>
      <c r="M625" s="81">
        <f t="shared" si="371"/>
        <v>42712</v>
      </c>
      <c r="N625" s="82">
        <f t="shared" si="381"/>
        <v>802712</v>
      </c>
      <c r="O625" s="83">
        <f t="shared" si="382"/>
        <v>152515.28</v>
      </c>
      <c r="P625" s="83">
        <f t="shared" si="373"/>
        <v>955227.28</v>
      </c>
      <c r="Q625" s="84" t="s">
        <v>77</v>
      </c>
      <c r="R625" s="110">
        <v>716438</v>
      </c>
      <c r="S625" s="81">
        <f t="shared" si="374"/>
        <v>40263.815600000002</v>
      </c>
      <c r="T625" s="82">
        <f t="shared" si="383"/>
        <v>756701.81559999997</v>
      </c>
      <c r="U625" s="83">
        <f t="shared" si="384"/>
        <v>143773.34496399999</v>
      </c>
      <c r="V625" s="83">
        <f t="shared" si="376"/>
        <v>900475.16056400002</v>
      </c>
      <c r="W625" s="84" t="s">
        <v>77</v>
      </c>
      <c r="X625" s="110">
        <v>758481</v>
      </c>
      <c r="Y625" s="81">
        <f t="shared" si="377"/>
        <v>42626.6322</v>
      </c>
      <c r="Z625" s="82">
        <f t="shared" si="385"/>
        <v>801107.63219999999</v>
      </c>
      <c r="AA625" s="83">
        <f t="shared" si="386"/>
        <v>152210.45011800001</v>
      </c>
      <c r="AB625" s="83">
        <f t="shared" si="379"/>
        <v>953318.08231800003</v>
      </c>
      <c r="AC625" s="84" t="s">
        <v>77</v>
      </c>
      <c r="AD625" s="85">
        <f t="shared" si="362"/>
        <v>786840.48259999987</v>
      </c>
      <c r="AE625" s="86"/>
      <c r="AF625" s="87"/>
      <c r="AG625" s="88"/>
      <c r="AH625" s="114"/>
      <c r="AI625" s="86"/>
      <c r="AJ625" s="87"/>
      <c r="AK625" s="88"/>
      <c r="AL625" s="114"/>
      <c r="AM625" s="86"/>
      <c r="AN625" s="87"/>
      <c r="AO625" s="90"/>
      <c r="AP625" s="91"/>
      <c r="AQ625" s="86"/>
      <c r="AR625" s="87"/>
      <c r="AS625" s="90"/>
      <c r="AT625" s="91"/>
      <c r="AU625" s="86"/>
      <c r="AV625" s="87"/>
      <c r="AW625" s="90"/>
      <c r="AX625" s="197"/>
      <c r="AY625" s="38"/>
      <c r="AZ625" s="92"/>
      <c r="BA625" s="29"/>
      <c r="BB625" s="99"/>
      <c r="BC625" s="93">
        <f t="shared" si="387"/>
        <v>802712</v>
      </c>
      <c r="BD625" s="93">
        <f t="shared" si="388"/>
        <v>756701.81559999997</v>
      </c>
      <c r="BE625" s="93">
        <f t="shared" si="389"/>
        <v>801107.63219999999</v>
      </c>
      <c r="BF625" s="93"/>
      <c r="BG625" s="93"/>
      <c r="BH625" s="93"/>
      <c r="BI625" s="93"/>
      <c r="BJ625" s="93"/>
      <c r="BK625" s="94">
        <f t="shared" si="363"/>
        <v>3</v>
      </c>
      <c r="BM625" s="95">
        <f t="shared" si="364"/>
        <v>786840.48259999987</v>
      </c>
      <c r="BN625" s="96">
        <f t="shared" si="365"/>
        <v>802712</v>
      </c>
      <c r="BO625" s="248">
        <f t="shared" si="390"/>
        <v>778904.72389999987</v>
      </c>
      <c r="BP625" s="183">
        <f t="shared" si="366"/>
        <v>786547.82339752547</v>
      </c>
      <c r="BQ625" s="184">
        <f t="shared" si="367"/>
        <v>26113.175513753333</v>
      </c>
      <c r="BR625" s="232">
        <f t="shared" si="368"/>
        <v>3.3187381802555642E-2</v>
      </c>
      <c r="BS625" s="184"/>
      <c r="BT625" s="97"/>
      <c r="BU625" s="171">
        <f t="shared" si="380"/>
        <v>778904.72389999987</v>
      </c>
      <c r="BV625" s="175">
        <f t="shared" si="391"/>
        <v>147992</v>
      </c>
      <c r="BW625" s="176">
        <f t="shared" si="370"/>
        <v>926896.72389999987</v>
      </c>
    </row>
    <row r="626" spans="1:209" s="35" customFormat="1" ht="84.95" hidden="1" customHeight="1" x14ac:dyDescent="0.3">
      <c r="A626" s="244">
        <v>274</v>
      </c>
      <c r="B626" s="104" t="s">
        <v>641</v>
      </c>
      <c r="C626" s="217" t="s">
        <v>18</v>
      </c>
      <c r="D626" s="206"/>
      <c r="E626" s="74"/>
      <c r="F626" s="75"/>
      <c r="G626" s="74"/>
      <c r="H626" s="76"/>
      <c r="I626" s="105" t="s">
        <v>642</v>
      </c>
      <c r="J626" s="106">
        <v>1026</v>
      </c>
      <c r="K626" s="107" t="s">
        <v>76</v>
      </c>
      <c r="L626" s="110">
        <v>12560</v>
      </c>
      <c r="M626" s="81">
        <f t="shared" si="371"/>
        <v>705.87199999999996</v>
      </c>
      <c r="N626" s="82">
        <f t="shared" si="381"/>
        <v>13265.871999999999</v>
      </c>
      <c r="O626" s="83">
        <f t="shared" si="382"/>
        <v>2520.51568</v>
      </c>
      <c r="P626" s="83">
        <f t="shared" si="373"/>
        <v>15786.38768</v>
      </c>
      <c r="Q626" s="84" t="s">
        <v>77</v>
      </c>
      <c r="R626" s="110">
        <v>6422</v>
      </c>
      <c r="S626" s="81">
        <f t="shared" si="374"/>
        <v>360.91640000000001</v>
      </c>
      <c r="T626" s="82">
        <f t="shared" si="383"/>
        <v>6782.9164000000001</v>
      </c>
      <c r="U626" s="83">
        <f t="shared" si="384"/>
        <v>1288.7541160000001</v>
      </c>
      <c r="V626" s="83">
        <f t="shared" si="376"/>
        <v>8071.6705160000001</v>
      </c>
      <c r="W626" s="84" t="s">
        <v>77</v>
      </c>
      <c r="X626" s="110">
        <v>5851</v>
      </c>
      <c r="Y626" s="81">
        <f t="shared" si="377"/>
        <v>328.82619999999997</v>
      </c>
      <c r="Z626" s="82">
        <f t="shared" si="385"/>
        <v>6179.8261999999995</v>
      </c>
      <c r="AA626" s="83">
        <f t="shared" si="386"/>
        <v>1174.166978</v>
      </c>
      <c r="AB626" s="83">
        <f t="shared" si="379"/>
        <v>7353.9931779999997</v>
      </c>
      <c r="AC626" s="84" t="s">
        <v>77</v>
      </c>
      <c r="AD626" s="85">
        <f t="shared" si="362"/>
        <v>8742.871533333333</v>
      </c>
      <c r="AE626" s="86"/>
      <c r="AF626" s="87"/>
      <c r="AG626" s="88"/>
      <c r="AH626" s="114"/>
      <c r="AI626" s="86"/>
      <c r="AJ626" s="87"/>
      <c r="AK626" s="88"/>
      <c r="AL626" s="114"/>
      <c r="AM626" s="86"/>
      <c r="AN626" s="87"/>
      <c r="AO626" s="90"/>
      <c r="AP626" s="91"/>
      <c r="AQ626" s="86"/>
      <c r="AR626" s="87"/>
      <c r="AS626" s="90"/>
      <c r="AT626" s="91"/>
      <c r="AU626" s="86"/>
      <c r="AV626" s="87"/>
      <c r="AW626" s="90"/>
      <c r="AX626" s="197"/>
      <c r="AY626" s="38"/>
      <c r="AZ626" s="92"/>
      <c r="BA626" s="29"/>
      <c r="BB626" s="99"/>
      <c r="BC626" s="93">
        <f t="shared" si="387"/>
        <v>13265.871999999999</v>
      </c>
      <c r="BD626" s="93">
        <f t="shared" si="388"/>
        <v>6782.9164000000001</v>
      </c>
      <c r="BE626" s="93">
        <f t="shared" si="389"/>
        <v>6179.8261999999995</v>
      </c>
      <c r="BF626" s="93"/>
      <c r="BG626" s="93"/>
      <c r="BH626" s="93"/>
      <c r="BI626" s="93"/>
      <c r="BJ626" s="93"/>
      <c r="BK626" s="94">
        <f t="shared" si="363"/>
        <v>3</v>
      </c>
      <c r="BM626" s="95">
        <f t="shared" si="364"/>
        <v>8742.871533333333</v>
      </c>
      <c r="BN626" s="96">
        <f t="shared" si="365"/>
        <v>13265.871999999999</v>
      </c>
      <c r="BO626" s="248">
        <f t="shared" si="390"/>
        <v>6481.3712999999989</v>
      </c>
      <c r="BP626" s="183">
        <f t="shared" si="366"/>
        <v>8223.2376739530064</v>
      </c>
      <c r="BQ626" s="184">
        <f t="shared" si="367"/>
        <v>3928.6230874740572</v>
      </c>
      <c r="BR626" s="232">
        <f t="shared" si="368"/>
        <v>0.44935157430778566</v>
      </c>
      <c r="BS626" s="184"/>
      <c r="BT626" s="97"/>
      <c r="BU626" s="171">
        <f t="shared" si="380"/>
        <v>6481.3712999999989</v>
      </c>
      <c r="BV626" s="175">
        <f t="shared" si="391"/>
        <v>1231</v>
      </c>
      <c r="BW626" s="176">
        <f t="shared" si="370"/>
        <v>7712.3712999999989</v>
      </c>
    </row>
    <row r="627" spans="1:209" s="35" customFormat="1" ht="84.95" hidden="1" customHeight="1" x14ac:dyDescent="0.3">
      <c r="A627" s="244">
        <v>275</v>
      </c>
      <c r="B627" s="104" t="s">
        <v>643</v>
      </c>
      <c r="C627" s="217" t="s">
        <v>18</v>
      </c>
      <c r="D627" s="206"/>
      <c r="E627" s="74"/>
      <c r="F627" s="75"/>
      <c r="G627" s="74"/>
      <c r="H627" s="76"/>
      <c r="I627" s="105" t="s">
        <v>644</v>
      </c>
      <c r="J627" s="106">
        <v>1009</v>
      </c>
      <c r="K627" s="107" t="s">
        <v>76</v>
      </c>
      <c r="L627" s="110">
        <v>12560</v>
      </c>
      <c r="M627" s="81">
        <f t="shared" si="371"/>
        <v>705.87199999999996</v>
      </c>
      <c r="N627" s="82">
        <f t="shared" si="381"/>
        <v>13265.871999999999</v>
      </c>
      <c r="O627" s="83">
        <f t="shared" si="382"/>
        <v>2520.51568</v>
      </c>
      <c r="P627" s="83">
        <f t="shared" si="373"/>
        <v>15786.38768</v>
      </c>
      <c r="Q627" s="84" t="s">
        <v>77</v>
      </c>
      <c r="R627" s="110">
        <v>6422</v>
      </c>
      <c r="S627" s="81">
        <f t="shared" si="374"/>
        <v>360.91640000000001</v>
      </c>
      <c r="T627" s="82">
        <f t="shared" si="383"/>
        <v>6782.9164000000001</v>
      </c>
      <c r="U627" s="83">
        <f t="shared" si="384"/>
        <v>1288.7541160000001</v>
      </c>
      <c r="V627" s="83">
        <f t="shared" si="376"/>
        <v>8071.6705160000001</v>
      </c>
      <c r="W627" s="84" t="s">
        <v>77</v>
      </c>
      <c r="X627" s="110">
        <v>7470</v>
      </c>
      <c r="Y627" s="81">
        <f t="shared" si="377"/>
        <v>419.81400000000002</v>
      </c>
      <c r="Z627" s="82">
        <f t="shared" si="385"/>
        <v>7889.8140000000003</v>
      </c>
      <c r="AA627" s="83">
        <f t="shared" si="386"/>
        <v>1499.06466</v>
      </c>
      <c r="AB627" s="83">
        <f t="shared" si="379"/>
        <v>9388.8786600000003</v>
      </c>
      <c r="AC627" s="84" t="s">
        <v>77</v>
      </c>
      <c r="AD627" s="85">
        <f t="shared" si="362"/>
        <v>9312.8674666666648</v>
      </c>
      <c r="AE627" s="86"/>
      <c r="AF627" s="87"/>
      <c r="AG627" s="88"/>
      <c r="AH627" s="114"/>
      <c r="AI627" s="86"/>
      <c r="AJ627" s="87"/>
      <c r="AK627" s="88"/>
      <c r="AL627" s="114"/>
      <c r="AM627" s="86"/>
      <c r="AN627" s="87"/>
      <c r="AO627" s="90"/>
      <c r="AP627" s="91"/>
      <c r="AQ627" s="86"/>
      <c r="AR627" s="87"/>
      <c r="AS627" s="90"/>
      <c r="AT627" s="91"/>
      <c r="AU627" s="86"/>
      <c r="AV627" s="87"/>
      <c r="AW627" s="90"/>
      <c r="AX627" s="197"/>
      <c r="AY627" s="38"/>
      <c r="AZ627" s="92"/>
      <c r="BA627" s="29"/>
      <c r="BB627" s="99"/>
      <c r="BC627" s="93">
        <f t="shared" si="387"/>
        <v>13265.871999999999</v>
      </c>
      <c r="BD627" s="93">
        <f t="shared" si="388"/>
        <v>6782.9164000000001</v>
      </c>
      <c r="BE627" s="93">
        <f t="shared" si="389"/>
        <v>7889.8140000000003</v>
      </c>
      <c r="BF627" s="93"/>
      <c r="BG627" s="93"/>
      <c r="BH627" s="93"/>
      <c r="BI627" s="93"/>
      <c r="BJ627" s="93"/>
      <c r="BK627" s="94">
        <f t="shared" si="363"/>
        <v>3</v>
      </c>
      <c r="BM627" s="95">
        <f t="shared" si="364"/>
        <v>9312.8674666666648</v>
      </c>
      <c r="BN627" s="96">
        <f t="shared" si="365"/>
        <v>13265.871999999999</v>
      </c>
      <c r="BO627" s="248">
        <f t="shared" si="390"/>
        <v>7336.3651999999984</v>
      </c>
      <c r="BP627" s="183">
        <f t="shared" si="366"/>
        <v>8920.8521978860063</v>
      </c>
      <c r="BQ627" s="184">
        <f t="shared" si="367"/>
        <v>3467.8508048410745</v>
      </c>
      <c r="BR627" s="232">
        <f t="shared" si="368"/>
        <v>0.37237196999242972</v>
      </c>
      <c r="BS627" s="184"/>
      <c r="BT627" s="97"/>
      <c r="BU627" s="171">
        <f t="shared" si="380"/>
        <v>7336.3651999999984</v>
      </c>
      <c r="BV627" s="175">
        <f t="shared" si="391"/>
        <v>1394</v>
      </c>
      <c r="BW627" s="176">
        <f t="shared" si="370"/>
        <v>8730.3651999999984</v>
      </c>
    </row>
    <row r="628" spans="1:209" ht="84.95" hidden="1" customHeight="1" x14ac:dyDescent="0.3">
      <c r="A628" s="244">
        <v>276</v>
      </c>
      <c r="B628" s="104" t="s">
        <v>645</v>
      </c>
      <c r="C628" s="217" t="s">
        <v>18</v>
      </c>
      <c r="D628" s="206"/>
      <c r="E628" s="74"/>
      <c r="F628" s="75"/>
      <c r="G628" s="74"/>
      <c r="H628" s="76"/>
      <c r="I628" s="105" t="s">
        <v>646</v>
      </c>
      <c r="J628" s="106">
        <v>1036</v>
      </c>
      <c r="K628" s="107" t="s">
        <v>76</v>
      </c>
      <c r="L628" s="110">
        <v>12560</v>
      </c>
      <c r="M628" s="81">
        <f t="shared" si="371"/>
        <v>705.87199999999996</v>
      </c>
      <c r="N628" s="82">
        <f t="shared" si="381"/>
        <v>13265.871999999999</v>
      </c>
      <c r="O628" s="83">
        <f t="shared" si="382"/>
        <v>2520.51568</v>
      </c>
      <c r="P628" s="83">
        <f t="shared" si="373"/>
        <v>15786.38768</v>
      </c>
      <c r="Q628" s="84" t="s">
        <v>77</v>
      </c>
      <c r="R628" s="110">
        <v>6422</v>
      </c>
      <c r="S628" s="81">
        <f t="shared" si="374"/>
        <v>360.91640000000001</v>
      </c>
      <c r="T628" s="82">
        <f t="shared" si="383"/>
        <v>6782.9164000000001</v>
      </c>
      <c r="U628" s="83">
        <f t="shared" si="384"/>
        <v>1288.7541160000001</v>
      </c>
      <c r="V628" s="83">
        <f t="shared" si="376"/>
        <v>8071.6705160000001</v>
      </c>
      <c r="W628" s="84" t="s">
        <v>77</v>
      </c>
      <c r="X628" s="110">
        <v>5704</v>
      </c>
      <c r="Y628" s="81">
        <f t="shared" si="377"/>
        <v>320.56479999999999</v>
      </c>
      <c r="Z628" s="82">
        <f t="shared" si="385"/>
        <v>6024.5648000000001</v>
      </c>
      <c r="AA628" s="83">
        <f t="shared" si="386"/>
        <v>1144.667312</v>
      </c>
      <c r="AB628" s="83">
        <f t="shared" si="379"/>
        <v>7169.2321119999997</v>
      </c>
      <c r="AC628" s="84" t="s">
        <v>77</v>
      </c>
      <c r="AD628" s="85">
        <f t="shared" si="362"/>
        <v>8691.1177333333326</v>
      </c>
      <c r="AE628" s="86"/>
      <c r="AF628" s="87"/>
      <c r="AG628" s="88"/>
      <c r="AH628" s="114"/>
      <c r="AI628" s="86"/>
      <c r="AJ628" s="87"/>
      <c r="AK628" s="88"/>
      <c r="AL628" s="114"/>
      <c r="AM628" s="86"/>
      <c r="AN628" s="87"/>
      <c r="AO628" s="90"/>
      <c r="AP628" s="91"/>
      <c r="AQ628" s="86"/>
      <c r="AR628" s="87"/>
      <c r="AS628" s="90"/>
      <c r="AT628" s="91"/>
      <c r="AU628" s="86"/>
      <c r="AV628" s="87"/>
      <c r="AW628" s="90"/>
      <c r="AX628" s="197"/>
      <c r="AZ628" s="92"/>
      <c r="BB628" s="99"/>
      <c r="BC628" s="93">
        <f t="shared" si="387"/>
        <v>13265.871999999999</v>
      </c>
      <c r="BD628" s="93">
        <f t="shared" si="388"/>
        <v>6782.9164000000001</v>
      </c>
      <c r="BE628" s="93">
        <f t="shared" si="389"/>
        <v>6024.5648000000001</v>
      </c>
      <c r="BF628" s="93"/>
      <c r="BG628" s="93"/>
      <c r="BH628" s="93"/>
      <c r="BI628" s="93"/>
      <c r="BJ628" s="93"/>
      <c r="BK628" s="94">
        <f t="shared" si="363"/>
        <v>3</v>
      </c>
      <c r="BM628" s="95">
        <f t="shared" si="364"/>
        <v>8691.1177333333326</v>
      </c>
      <c r="BN628" s="96">
        <f t="shared" si="365"/>
        <v>13265.871999999999</v>
      </c>
      <c r="BO628" s="248">
        <f t="shared" si="390"/>
        <v>6403.7405999999992</v>
      </c>
      <c r="BP628" s="183">
        <f t="shared" si="366"/>
        <v>8153.7861247447063</v>
      </c>
      <c r="BQ628" s="184">
        <f t="shared" si="367"/>
        <v>3979.956876348575</v>
      </c>
      <c r="BR628" s="232">
        <f t="shared" si="368"/>
        <v>0.45793383526311171</v>
      </c>
      <c r="BS628" s="184"/>
      <c r="BT628" s="97"/>
      <c r="BU628" s="171">
        <f t="shared" si="380"/>
        <v>6403.7405999999992</v>
      </c>
      <c r="BV628" s="175">
        <f t="shared" si="391"/>
        <v>1217</v>
      </c>
      <c r="BW628" s="176">
        <f t="shared" si="370"/>
        <v>7620.7405999999992</v>
      </c>
    </row>
    <row r="629" spans="1:209" ht="84.95" hidden="1" customHeight="1" x14ac:dyDescent="0.3">
      <c r="A629" s="244">
        <v>298</v>
      </c>
      <c r="B629" s="104" t="s">
        <v>688</v>
      </c>
      <c r="C629" s="217" t="s">
        <v>18</v>
      </c>
      <c r="D629" s="206"/>
      <c r="E629" s="74"/>
      <c r="F629" s="75"/>
      <c r="G629" s="74"/>
      <c r="H629" s="76"/>
      <c r="I629" s="105" t="s">
        <v>689</v>
      </c>
      <c r="J629" s="106">
        <v>1067</v>
      </c>
      <c r="K629" s="107" t="s">
        <v>76</v>
      </c>
      <c r="L629" s="110">
        <v>13600</v>
      </c>
      <c r="M629" s="81">
        <f t="shared" si="371"/>
        <v>764.32</v>
      </c>
      <c r="N629" s="82">
        <f t="shared" si="381"/>
        <v>14364.32</v>
      </c>
      <c r="O629" s="83">
        <f t="shared" si="382"/>
        <v>2729.2208000000001</v>
      </c>
      <c r="P629" s="83">
        <f t="shared" si="373"/>
        <v>17093.540799999999</v>
      </c>
      <c r="Q629" s="84" t="s">
        <v>77</v>
      </c>
      <c r="R629" s="110">
        <v>3212</v>
      </c>
      <c r="S629" s="81">
        <f t="shared" si="374"/>
        <v>180.51439999999999</v>
      </c>
      <c r="T629" s="82">
        <f t="shared" si="383"/>
        <v>3392.5144</v>
      </c>
      <c r="U629" s="83">
        <f t="shared" si="384"/>
        <v>644.57773599999996</v>
      </c>
      <c r="V629" s="83">
        <f t="shared" si="376"/>
        <v>4037.0921360000002</v>
      </c>
      <c r="W629" s="84" t="s">
        <v>77</v>
      </c>
      <c r="X629" s="110">
        <v>13011</v>
      </c>
      <c r="Y629" s="81">
        <f t="shared" si="377"/>
        <v>731.21820000000002</v>
      </c>
      <c r="Z629" s="82">
        <f t="shared" si="385"/>
        <v>13742.218199999999</v>
      </c>
      <c r="AA629" s="83">
        <f t="shared" si="386"/>
        <v>2611.0214579999997</v>
      </c>
      <c r="AB629" s="83">
        <f t="shared" si="379"/>
        <v>16353.239657999999</v>
      </c>
      <c r="AC629" s="84" t="s">
        <v>77</v>
      </c>
      <c r="AD629" s="85">
        <f t="shared" si="362"/>
        <v>10499.6842</v>
      </c>
      <c r="AE629" s="86"/>
      <c r="AF629" s="87"/>
      <c r="AG629" s="88"/>
      <c r="AH629" s="114"/>
      <c r="AI629" s="86"/>
      <c r="AJ629" s="87"/>
      <c r="AK629" s="88"/>
      <c r="AL629" s="114"/>
      <c r="AM629" s="86"/>
      <c r="AN629" s="87"/>
      <c r="AO629" s="90"/>
      <c r="AP629" s="91"/>
      <c r="AQ629" s="86"/>
      <c r="AR629" s="87"/>
      <c r="AS629" s="90"/>
      <c r="AT629" s="91"/>
      <c r="AU629" s="86"/>
      <c r="AV629" s="87"/>
      <c r="AW629" s="90"/>
      <c r="AX629" s="197"/>
      <c r="AZ629" s="92"/>
      <c r="BB629" s="99"/>
      <c r="BC629" s="93">
        <f t="shared" si="387"/>
        <v>14364.32</v>
      </c>
      <c r="BD629" s="93">
        <f t="shared" si="388"/>
        <v>3392.5144</v>
      </c>
      <c r="BE629" s="93">
        <f t="shared" si="389"/>
        <v>13742.218199999999</v>
      </c>
      <c r="BF629" s="93"/>
      <c r="BG629" s="93"/>
      <c r="BH629" s="93"/>
      <c r="BI629" s="93"/>
      <c r="BJ629" s="93"/>
      <c r="BK629" s="94">
        <f t="shared" si="363"/>
        <v>3</v>
      </c>
      <c r="BM629" s="95">
        <f t="shared" si="364"/>
        <v>10499.6842</v>
      </c>
      <c r="BN629" s="96">
        <f t="shared" si="365"/>
        <v>14364.32</v>
      </c>
      <c r="BO629" s="248">
        <f t="shared" si="390"/>
        <v>8567.3662999999997</v>
      </c>
      <c r="BP629" s="183">
        <f t="shared" si="366"/>
        <v>8748.921848003838</v>
      </c>
      <c r="BQ629" s="184">
        <f t="shared" si="367"/>
        <v>6162.8442773539891</v>
      </c>
      <c r="BR629" s="232">
        <f t="shared" si="368"/>
        <v>0.58695520360069398</v>
      </c>
      <c r="BS629" s="184"/>
      <c r="BT629" s="97"/>
      <c r="BU629" s="171">
        <f t="shared" si="380"/>
        <v>8567.3662999999997</v>
      </c>
      <c r="BV629" s="175">
        <f t="shared" si="391"/>
        <v>1628</v>
      </c>
      <c r="BW629" s="176">
        <f t="shared" si="370"/>
        <v>10195.3663</v>
      </c>
    </row>
    <row r="630" spans="1:209" ht="84.95" hidden="1" customHeight="1" x14ac:dyDescent="0.3">
      <c r="A630" s="244">
        <v>317</v>
      </c>
      <c r="B630" s="104" t="s">
        <v>720</v>
      </c>
      <c r="C630" s="217" t="s">
        <v>101</v>
      </c>
      <c r="D630" s="206"/>
      <c r="E630" s="74"/>
      <c r="F630" s="75"/>
      <c r="G630" s="74"/>
      <c r="H630" s="76"/>
      <c r="I630" s="105" t="s">
        <v>721</v>
      </c>
      <c r="J630" s="106">
        <v>786</v>
      </c>
      <c r="K630" s="107" t="s">
        <v>624</v>
      </c>
      <c r="L630" s="110">
        <v>94400</v>
      </c>
      <c r="M630" s="81">
        <f t="shared" si="371"/>
        <v>5305.28</v>
      </c>
      <c r="N630" s="82">
        <f t="shared" si="381"/>
        <v>99705.279999999999</v>
      </c>
      <c r="O630" s="83">
        <f t="shared" si="382"/>
        <v>18944.003199999999</v>
      </c>
      <c r="P630" s="83">
        <f t="shared" si="373"/>
        <v>118649.28320000001</v>
      </c>
      <c r="Q630" s="84" t="s">
        <v>77</v>
      </c>
      <c r="R630" s="110">
        <v>64198</v>
      </c>
      <c r="S630" s="81">
        <f t="shared" si="374"/>
        <v>3607.9276</v>
      </c>
      <c r="T630" s="82">
        <f t="shared" si="383"/>
        <v>67805.927599999995</v>
      </c>
      <c r="U630" s="83">
        <f t="shared" si="384"/>
        <v>12883.126243999999</v>
      </c>
      <c r="V630" s="83">
        <f t="shared" si="376"/>
        <v>80689.053843999995</v>
      </c>
      <c r="W630" s="84" t="s">
        <v>77</v>
      </c>
      <c r="X630" s="110">
        <v>88721</v>
      </c>
      <c r="Y630" s="81">
        <f t="shared" si="377"/>
        <v>4986.1202000000003</v>
      </c>
      <c r="Z630" s="82">
        <f t="shared" si="385"/>
        <v>93707.120200000005</v>
      </c>
      <c r="AA630" s="83">
        <f t="shared" si="386"/>
        <v>17804.352838000003</v>
      </c>
      <c r="AB630" s="83">
        <f t="shared" si="379"/>
        <v>111511.47303800001</v>
      </c>
      <c r="AC630" s="84" t="s">
        <v>77</v>
      </c>
      <c r="AD630" s="85">
        <f t="shared" si="362"/>
        <v>87072.775933333338</v>
      </c>
      <c r="AE630" s="86"/>
      <c r="AF630" s="87"/>
      <c r="AG630" s="88"/>
      <c r="AH630" s="114"/>
      <c r="AI630" s="86"/>
      <c r="AJ630" s="87"/>
      <c r="AK630" s="88"/>
      <c r="AL630" s="114"/>
      <c r="AM630" s="86"/>
      <c r="AN630" s="87"/>
      <c r="AO630" s="90"/>
      <c r="AP630" s="91"/>
      <c r="AQ630" s="86"/>
      <c r="AR630" s="87"/>
      <c r="AS630" s="90"/>
      <c r="AT630" s="91"/>
      <c r="AU630" s="86"/>
      <c r="AV630" s="87"/>
      <c r="AW630" s="90"/>
      <c r="AX630" s="197"/>
      <c r="AZ630" s="92"/>
      <c r="BB630" s="99"/>
      <c r="BC630" s="93">
        <f t="shared" si="387"/>
        <v>99705.279999999999</v>
      </c>
      <c r="BD630" s="93">
        <f t="shared" si="388"/>
        <v>67805.927599999995</v>
      </c>
      <c r="BE630" s="93">
        <f t="shared" si="389"/>
        <v>93707.120200000005</v>
      </c>
      <c r="BF630" s="93"/>
      <c r="BG630" s="93"/>
      <c r="BH630" s="93"/>
      <c r="BI630" s="93"/>
      <c r="BJ630" s="93"/>
      <c r="BK630" s="94">
        <f t="shared" si="363"/>
        <v>3</v>
      </c>
      <c r="BM630" s="95">
        <f t="shared" si="364"/>
        <v>87072.775933333338</v>
      </c>
      <c r="BN630" s="96">
        <f t="shared" si="365"/>
        <v>99705.279999999999</v>
      </c>
      <c r="BO630" s="248">
        <f t="shared" si="390"/>
        <v>80756.5239</v>
      </c>
      <c r="BP630" s="183">
        <f t="shared" si="366"/>
        <v>85885.42520948677</v>
      </c>
      <c r="BQ630" s="184">
        <f t="shared" si="367"/>
        <v>16952.966223388092</v>
      </c>
      <c r="BR630" s="232">
        <f t="shared" si="368"/>
        <v>0.1946988142007556</v>
      </c>
      <c r="BS630" s="184"/>
      <c r="BT630" s="97"/>
      <c r="BU630" s="171">
        <f t="shared" si="380"/>
        <v>80756.5239</v>
      </c>
      <c r="BV630" s="175">
        <f t="shared" si="391"/>
        <v>15344</v>
      </c>
      <c r="BW630" s="176">
        <f t="shared" si="370"/>
        <v>96100.5239</v>
      </c>
    </row>
    <row r="631" spans="1:209" ht="84.95" hidden="1" customHeight="1" x14ac:dyDescent="0.3">
      <c r="A631" s="244">
        <v>320</v>
      </c>
      <c r="B631" s="104" t="s">
        <v>727</v>
      </c>
      <c r="C631" s="217" t="s">
        <v>18</v>
      </c>
      <c r="D631" s="206"/>
      <c r="E631" s="74"/>
      <c r="F631" s="75"/>
      <c r="G631" s="74"/>
      <c r="H631" s="76"/>
      <c r="I631" s="105" t="s">
        <v>728</v>
      </c>
      <c r="J631" s="106">
        <v>477</v>
      </c>
      <c r="K631" s="107" t="s">
        <v>76</v>
      </c>
      <c r="L631" s="110">
        <v>1360</v>
      </c>
      <c r="M631" s="81">
        <f t="shared" si="371"/>
        <v>76.432000000000002</v>
      </c>
      <c r="N631" s="82">
        <f t="shared" si="381"/>
        <v>1436.432</v>
      </c>
      <c r="O631" s="83">
        <f t="shared" si="382"/>
        <v>272.92207999999999</v>
      </c>
      <c r="P631" s="83">
        <f t="shared" si="373"/>
        <v>1709.3540800000001</v>
      </c>
      <c r="Q631" s="84" t="s">
        <v>77</v>
      </c>
      <c r="R631" s="110">
        <v>849</v>
      </c>
      <c r="S631" s="81">
        <f t="shared" si="374"/>
        <v>47.713799999999999</v>
      </c>
      <c r="T631" s="82">
        <f t="shared" si="383"/>
        <v>896.71379999999999</v>
      </c>
      <c r="U631" s="83">
        <f t="shared" si="384"/>
        <v>170.37562199999999</v>
      </c>
      <c r="V631" s="83">
        <f t="shared" si="376"/>
        <v>1067.089422</v>
      </c>
      <c r="W631" s="84" t="s">
        <v>77</v>
      </c>
      <c r="X631" s="110">
        <v>1272</v>
      </c>
      <c r="Y631" s="81">
        <f t="shared" si="377"/>
        <v>71.486400000000003</v>
      </c>
      <c r="Z631" s="82">
        <f t="shared" si="385"/>
        <v>1343.4864</v>
      </c>
      <c r="AA631" s="83">
        <f t="shared" si="386"/>
        <v>255.262416</v>
      </c>
      <c r="AB631" s="83">
        <f t="shared" si="379"/>
        <v>1598.748816</v>
      </c>
      <c r="AC631" s="84" t="s">
        <v>77</v>
      </c>
      <c r="AD631" s="85">
        <f t="shared" si="362"/>
        <v>1225.5440666666666</v>
      </c>
      <c r="AE631" s="86"/>
      <c r="AF631" s="87"/>
      <c r="AG631" s="88"/>
      <c r="AH631" s="114"/>
      <c r="AI631" s="86"/>
      <c r="AJ631" s="87"/>
      <c r="AK631" s="88"/>
      <c r="AL631" s="114"/>
      <c r="AM631" s="86"/>
      <c r="AN631" s="87"/>
      <c r="AO631" s="90"/>
      <c r="AP631" s="91"/>
      <c r="AQ631" s="86"/>
      <c r="AR631" s="87"/>
      <c r="AS631" s="90"/>
      <c r="AT631" s="91"/>
      <c r="AU631" s="86"/>
      <c r="AV631" s="87"/>
      <c r="AW631" s="90"/>
      <c r="AX631" s="197"/>
      <c r="AZ631" s="92"/>
      <c r="BB631" s="99"/>
      <c r="BC631" s="93">
        <f t="shared" si="387"/>
        <v>1436.432</v>
      </c>
      <c r="BD631" s="93">
        <f t="shared" si="388"/>
        <v>896.71379999999999</v>
      </c>
      <c r="BE631" s="93">
        <f t="shared" si="389"/>
        <v>1343.4864</v>
      </c>
      <c r="BF631" s="93"/>
      <c r="BG631" s="93"/>
      <c r="BH631" s="93"/>
      <c r="BI631" s="93"/>
      <c r="BJ631" s="93"/>
      <c r="BK631" s="94">
        <f t="shared" si="363"/>
        <v>3</v>
      </c>
      <c r="BM631" s="95">
        <f t="shared" si="364"/>
        <v>1225.5440666666666</v>
      </c>
      <c r="BN631" s="96">
        <f t="shared" si="365"/>
        <v>1436.432</v>
      </c>
      <c r="BO631" s="248">
        <f t="shared" si="390"/>
        <v>1120.1001000000001</v>
      </c>
      <c r="BP631" s="183">
        <f t="shared" si="366"/>
        <v>1200.5789738203391</v>
      </c>
      <c r="BQ631" s="184">
        <f t="shared" si="367"/>
        <v>288.54242209230387</v>
      </c>
      <c r="BR631" s="232">
        <f t="shared" si="368"/>
        <v>0.23544026684989366</v>
      </c>
      <c r="BS631" s="184"/>
      <c r="BT631" s="97"/>
      <c r="BU631" s="171">
        <f t="shared" si="380"/>
        <v>1120.1001000000001</v>
      </c>
      <c r="BV631" s="175">
        <f t="shared" si="391"/>
        <v>213</v>
      </c>
      <c r="BW631" s="176">
        <f t="shared" si="370"/>
        <v>1333.1001000000001</v>
      </c>
    </row>
    <row r="632" spans="1:209" ht="84.95" hidden="1" customHeight="1" x14ac:dyDescent="0.3">
      <c r="A632" s="244">
        <v>321</v>
      </c>
      <c r="B632" s="104" t="s">
        <v>729</v>
      </c>
      <c r="C632" s="217" t="s">
        <v>18</v>
      </c>
      <c r="D632" s="206"/>
      <c r="E632" s="74"/>
      <c r="F632" s="75"/>
      <c r="G632" s="74"/>
      <c r="H632" s="76"/>
      <c r="I632" s="105" t="s">
        <v>730</v>
      </c>
      <c r="J632" s="106">
        <v>480</v>
      </c>
      <c r="K632" s="107" t="s">
        <v>76</v>
      </c>
      <c r="L632" s="110">
        <v>2400</v>
      </c>
      <c r="M632" s="81">
        <f t="shared" si="371"/>
        <v>134.88</v>
      </c>
      <c r="N632" s="82">
        <f t="shared" si="381"/>
        <v>2534.88</v>
      </c>
      <c r="O632" s="83">
        <f t="shared" si="382"/>
        <v>481.62720000000002</v>
      </c>
      <c r="P632" s="83">
        <f t="shared" si="373"/>
        <v>3016.5072</v>
      </c>
      <c r="Q632" s="84" t="s">
        <v>77</v>
      </c>
      <c r="R632" s="110">
        <v>1357</v>
      </c>
      <c r="S632" s="81">
        <f t="shared" si="374"/>
        <v>76.263400000000004</v>
      </c>
      <c r="T632" s="82">
        <f t="shared" si="383"/>
        <v>1433.2634</v>
      </c>
      <c r="U632" s="83">
        <f t="shared" si="384"/>
        <v>272.32004599999999</v>
      </c>
      <c r="V632" s="83">
        <f t="shared" si="376"/>
        <v>1705.5834460000001</v>
      </c>
      <c r="W632" s="84" t="s">
        <v>77</v>
      </c>
      <c r="X632" s="110">
        <v>2052</v>
      </c>
      <c r="Y632" s="81">
        <f t="shared" si="377"/>
        <v>115.3224</v>
      </c>
      <c r="Z632" s="82">
        <f t="shared" si="385"/>
        <v>2167.3224</v>
      </c>
      <c r="AA632" s="83">
        <f t="shared" si="386"/>
        <v>411.79125600000003</v>
      </c>
      <c r="AB632" s="83">
        <f t="shared" si="379"/>
        <v>2579.113656</v>
      </c>
      <c r="AC632" s="84" t="s">
        <v>77</v>
      </c>
      <c r="AD632" s="85">
        <f t="shared" si="362"/>
        <v>2045.1552666666666</v>
      </c>
      <c r="AE632" s="86"/>
      <c r="AF632" s="87"/>
      <c r="AG632" s="88"/>
      <c r="AH632" s="114"/>
      <c r="AI632" s="86"/>
      <c r="AJ632" s="87"/>
      <c r="AK632" s="88"/>
      <c r="AL632" s="114"/>
      <c r="AM632" s="86"/>
      <c r="AN632" s="87"/>
      <c r="AO632" s="90"/>
      <c r="AP632" s="91"/>
      <c r="AQ632" s="86"/>
      <c r="AR632" s="87"/>
      <c r="AS632" s="90"/>
      <c r="AT632" s="91"/>
      <c r="AU632" s="86"/>
      <c r="AV632" s="87"/>
      <c r="AW632" s="90"/>
      <c r="AX632" s="197"/>
      <c r="AZ632" s="92"/>
      <c r="BB632" s="99"/>
      <c r="BC632" s="93">
        <f t="shared" si="387"/>
        <v>2534.88</v>
      </c>
      <c r="BD632" s="93">
        <f t="shared" si="388"/>
        <v>1433.2634</v>
      </c>
      <c r="BE632" s="93">
        <f t="shared" si="389"/>
        <v>2167.3224</v>
      </c>
      <c r="BF632" s="93"/>
      <c r="BG632" s="93"/>
      <c r="BH632" s="93"/>
      <c r="BI632" s="93"/>
      <c r="BJ632" s="93"/>
      <c r="BK632" s="94">
        <f t="shared" si="363"/>
        <v>3</v>
      </c>
      <c r="BM632" s="95">
        <f t="shared" si="364"/>
        <v>2045.1552666666666</v>
      </c>
      <c r="BN632" s="96">
        <f t="shared" si="365"/>
        <v>2534.88</v>
      </c>
      <c r="BO632" s="248">
        <f t="shared" si="390"/>
        <v>1800.2928999999999</v>
      </c>
      <c r="BP632" s="183">
        <f t="shared" si="366"/>
        <v>1989.4619854830917</v>
      </c>
      <c r="BQ632" s="184">
        <f t="shared" si="367"/>
        <v>560.8773392632786</v>
      </c>
      <c r="BR632" s="232">
        <f t="shared" si="368"/>
        <v>0.27424682536570177</v>
      </c>
      <c r="BS632" s="184"/>
      <c r="BT632" s="97"/>
      <c r="BU632" s="171">
        <f t="shared" si="380"/>
        <v>1800.2928999999999</v>
      </c>
      <c r="BV632" s="175">
        <f t="shared" si="391"/>
        <v>342</v>
      </c>
      <c r="BW632" s="176">
        <f t="shared" si="370"/>
        <v>2142.2928999999999</v>
      </c>
    </row>
    <row r="633" spans="1:209" ht="84.95" hidden="1" customHeight="1" x14ac:dyDescent="0.3">
      <c r="A633" s="244">
        <v>322</v>
      </c>
      <c r="B633" s="104" t="s">
        <v>731</v>
      </c>
      <c r="C633" s="217" t="s">
        <v>18</v>
      </c>
      <c r="D633" s="206"/>
      <c r="E633" s="74"/>
      <c r="F633" s="75"/>
      <c r="G633" s="74"/>
      <c r="H633" s="76"/>
      <c r="I633" s="105" t="s">
        <v>732</v>
      </c>
      <c r="J633" s="106">
        <v>475</v>
      </c>
      <c r="K633" s="107" t="s">
        <v>76</v>
      </c>
      <c r="L633" s="110">
        <v>9440</v>
      </c>
      <c r="M633" s="81">
        <f t="shared" si="371"/>
        <v>530.52800000000002</v>
      </c>
      <c r="N633" s="82">
        <f t="shared" si="381"/>
        <v>9970.5280000000002</v>
      </c>
      <c r="O633" s="83">
        <f t="shared" si="382"/>
        <v>1894.40032</v>
      </c>
      <c r="P633" s="83">
        <f t="shared" si="373"/>
        <v>11864.928320000001</v>
      </c>
      <c r="Q633" s="84" t="s">
        <v>77</v>
      </c>
      <c r="R633" s="110">
        <v>6253</v>
      </c>
      <c r="S633" s="81">
        <f t="shared" si="374"/>
        <v>351.41860000000003</v>
      </c>
      <c r="T633" s="82">
        <f t="shared" si="383"/>
        <v>6604.4186</v>
      </c>
      <c r="U633" s="83">
        <f t="shared" si="384"/>
        <v>1254.839534</v>
      </c>
      <c r="V633" s="83">
        <f t="shared" si="376"/>
        <v>7859.2581339999997</v>
      </c>
      <c r="W633" s="84" t="s">
        <v>77</v>
      </c>
      <c r="X633" s="110">
        <v>9406</v>
      </c>
      <c r="Y633" s="81">
        <f t="shared" si="377"/>
        <v>528.61720000000003</v>
      </c>
      <c r="Z633" s="82">
        <f t="shared" si="385"/>
        <v>9934.6172000000006</v>
      </c>
      <c r="AA633" s="83">
        <f t="shared" si="386"/>
        <v>1887.5772680000002</v>
      </c>
      <c r="AB633" s="83">
        <f t="shared" si="379"/>
        <v>11822.194468000002</v>
      </c>
      <c r="AC633" s="84" t="s">
        <v>77</v>
      </c>
      <c r="AD633" s="85">
        <f t="shared" si="362"/>
        <v>8836.5212666666666</v>
      </c>
      <c r="AE633" s="86"/>
      <c r="AF633" s="87"/>
      <c r="AG633" s="88"/>
      <c r="AH633" s="114"/>
      <c r="AI633" s="86"/>
      <c r="AJ633" s="87"/>
      <c r="AK633" s="88"/>
      <c r="AL633" s="114"/>
      <c r="AM633" s="86"/>
      <c r="AN633" s="87"/>
      <c r="AO633" s="90"/>
      <c r="AP633" s="91"/>
      <c r="AQ633" s="86"/>
      <c r="AR633" s="87"/>
      <c r="AS633" s="90"/>
      <c r="AT633" s="91"/>
      <c r="AU633" s="86"/>
      <c r="AV633" s="87"/>
      <c r="AW633" s="90"/>
      <c r="AX633" s="197"/>
      <c r="AZ633" s="92"/>
      <c r="BB633" s="99"/>
      <c r="BC633" s="93">
        <f t="shared" si="387"/>
        <v>9970.5280000000002</v>
      </c>
      <c r="BD633" s="93">
        <f t="shared" si="388"/>
        <v>6604.4186</v>
      </c>
      <c r="BE633" s="93">
        <f t="shared" si="389"/>
        <v>9934.6172000000006</v>
      </c>
      <c r="BF633" s="93"/>
      <c r="BG633" s="93"/>
      <c r="BH633" s="93"/>
      <c r="BI633" s="93"/>
      <c r="BJ633" s="93"/>
      <c r="BK633" s="94">
        <f t="shared" si="363"/>
        <v>3</v>
      </c>
      <c r="BM633" s="95">
        <f t="shared" si="364"/>
        <v>8836.5212666666666</v>
      </c>
      <c r="BN633" s="96">
        <f t="shared" si="365"/>
        <v>9970.5280000000002</v>
      </c>
      <c r="BO633" s="248">
        <f t="shared" si="390"/>
        <v>8269.5178999999989</v>
      </c>
      <c r="BP633" s="183">
        <f t="shared" si="366"/>
        <v>8680.9641414919588</v>
      </c>
      <c r="BQ633" s="184">
        <f t="shared" si="367"/>
        <v>1933.1410016588266</v>
      </c>
      <c r="BR633" s="232">
        <f t="shared" si="368"/>
        <v>0.21876719846203127</v>
      </c>
      <c r="BS633" s="184"/>
      <c r="BT633" s="97"/>
      <c r="BU633" s="171">
        <f t="shared" si="380"/>
        <v>8269.5178999999989</v>
      </c>
      <c r="BV633" s="175">
        <f t="shared" si="391"/>
        <v>1571</v>
      </c>
      <c r="BW633" s="176">
        <f t="shared" si="370"/>
        <v>9840.5178999999989</v>
      </c>
    </row>
    <row r="634" spans="1:209" ht="84.95" hidden="1" customHeight="1" x14ac:dyDescent="0.3">
      <c r="A634" s="244">
        <v>323</v>
      </c>
      <c r="B634" s="104" t="s">
        <v>733</v>
      </c>
      <c r="C634" s="217" t="s">
        <v>18</v>
      </c>
      <c r="D634" s="206"/>
      <c r="E634" s="74"/>
      <c r="F634" s="75"/>
      <c r="G634" s="74"/>
      <c r="H634" s="76"/>
      <c r="I634" s="105" t="s">
        <v>734</v>
      </c>
      <c r="J634" s="106">
        <v>478</v>
      </c>
      <c r="K634" s="107" t="s">
        <v>76</v>
      </c>
      <c r="L634" s="110">
        <v>15840</v>
      </c>
      <c r="M634" s="81">
        <f t="shared" si="371"/>
        <v>890.20799999999997</v>
      </c>
      <c r="N634" s="82">
        <f t="shared" si="381"/>
        <v>16730.207999999999</v>
      </c>
      <c r="O634" s="83">
        <f t="shared" si="382"/>
        <v>3178.7395199999996</v>
      </c>
      <c r="P634" s="83">
        <f t="shared" si="373"/>
        <v>19908.947519999998</v>
      </c>
      <c r="Q634" s="84" t="s">
        <v>77</v>
      </c>
      <c r="R634" s="110">
        <v>10340</v>
      </c>
      <c r="S634" s="81">
        <f t="shared" si="374"/>
        <v>581.10799999999995</v>
      </c>
      <c r="T634" s="82">
        <f t="shared" si="383"/>
        <v>10921.108</v>
      </c>
      <c r="U634" s="83">
        <f t="shared" si="384"/>
        <v>2075.0105200000003</v>
      </c>
      <c r="V634" s="83">
        <f t="shared" si="376"/>
        <v>12996.11852</v>
      </c>
      <c r="W634" s="84" t="s">
        <v>77</v>
      </c>
      <c r="X634" s="110">
        <v>15499</v>
      </c>
      <c r="Y634" s="81">
        <f t="shared" si="377"/>
        <v>871.04380000000003</v>
      </c>
      <c r="Z634" s="82">
        <f t="shared" si="385"/>
        <v>16370.043799999999</v>
      </c>
      <c r="AA634" s="83">
        <f t="shared" si="386"/>
        <v>3110.3083219999999</v>
      </c>
      <c r="AB634" s="83">
        <f t="shared" si="379"/>
        <v>19480.352122</v>
      </c>
      <c r="AC634" s="84" t="s">
        <v>77</v>
      </c>
      <c r="AD634" s="85">
        <f t="shared" si="362"/>
        <v>14673.786599999999</v>
      </c>
      <c r="AE634" s="86"/>
      <c r="AF634" s="87"/>
      <c r="AG634" s="88"/>
      <c r="AH634" s="114"/>
      <c r="AI634" s="86"/>
      <c r="AJ634" s="87"/>
      <c r="AK634" s="88"/>
      <c r="AL634" s="114"/>
      <c r="AM634" s="86"/>
      <c r="AN634" s="87"/>
      <c r="AO634" s="90"/>
      <c r="AP634" s="91"/>
      <c r="AQ634" s="86"/>
      <c r="AR634" s="87"/>
      <c r="AS634" s="90"/>
      <c r="AT634" s="91"/>
      <c r="AU634" s="86"/>
      <c r="AV634" s="87"/>
      <c r="AW634" s="90"/>
      <c r="AX634" s="197"/>
      <c r="AZ634" s="92"/>
      <c r="BB634" s="99"/>
      <c r="BC634" s="93">
        <f t="shared" si="387"/>
        <v>16730.207999999999</v>
      </c>
      <c r="BD634" s="93">
        <f t="shared" si="388"/>
        <v>10921.108</v>
      </c>
      <c r="BE634" s="93">
        <f t="shared" si="389"/>
        <v>16370.043799999999</v>
      </c>
      <c r="BF634" s="93"/>
      <c r="BG634" s="93"/>
      <c r="BH634" s="93"/>
      <c r="BI634" s="93"/>
      <c r="BJ634" s="93"/>
      <c r="BK634" s="94">
        <f t="shared" si="363"/>
        <v>3</v>
      </c>
      <c r="BM634" s="95">
        <f t="shared" si="364"/>
        <v>14673.786599999999</v>
      </c>
      <c r="BN634" s="96">
        <f t="shared" si="365"/>
        <v>16730.207999999999</v>
      </c>
      <c r="BO634" s="248">
        <f t="shared" si="390"/>
        <v>13645.5759</v>
      </c>
      <c r="BP634" s="183">
        <f t="shared" si="366"/>
        <v>14408.07502472896</v>
      </c>
      <c r="BQ634" s="184">
        <f t="shared" si="367"/>
        <v>3254.900469893646</v>
      </c>
      <c r="BR634" s="232">
        <f t="shared" si="368"/>
        <v>0.22181735080525472</v>
      </c>
      <c r="BS634" s="184"/>
      <c r="BT634" s="97"/>
      <c r="BU634" s="171">
        <f t="shared" si="380"/>
        <v>13645.5759</v>
      </c>
      <c r="BV634" s="175">
        <f t="shared" si="391"/>
        <v>2593</v>
      </c>
      <c r="BW634" s="176">
        <f t="shared" si="370"/>
        <v>16238.5759</v>
      </c>
    </row>
    <row r="635" spans="1:209" ht="84.95" hidden="1" customHeight="1" x14ac:dyDescent="0.3">
      <c r="A635" s="244">
        <v>332</v>
      </c>
      <c r="B635" s="104" t="s">
        <v>752</v>
      </c>
      <c r="C635" s="217" t="s">
        <v>18</v>
      </c>
      <c r="D635" s="207">
        <v>7925.5800000000008</v>
      </c>
      <c r="E635" s="74">
        <f>+D635*0.0562</f>
        <v>445.41759600000006</v>
      </c>
      <c r="F635" s="75">
        <f>+E635+D635</f>
        <v>8370.9975960000011</v>
      </c>
      <c r="G635" s="74">
        <f>+F635*0.19</f>
        <v>1590.4895432400003</v>
      </c>
      <c r="H635" s="76">
        <f>+G635+F635</f>
        <v>9961.4871392400019</v>
      </c>
      <c r="I635" s="105" t="s">
        <v>753</v>
      </c>
      <c r="J635" s="106">
        <v>1108</v>
      </c>
      <c r="K635" s="107" t="s">
        <v>76</v>
      </c>
      <c r="L635" s="110">
        <v>15824</v>
      </c>
      <c r="M635" s="81">
        <f t="shared" si="371"/>
        <v>889.30880000000002</v>
      </c>
      <c r="N635" s="82">
        <f t="shared" si="381"/>
        <v>16713.308799999999</v>
      </c>
      <c r="O635" s="83">
        <f t="shared" si="382"/>
        <v>3175.5286719999999</v>
      </c>
      <c r="P635" s="83">
        <f t="shared" si="373"/>
        <v>19888.837471999999</v>
      </c>
      <c r="Q635" s="84" t="s">
        <v>77</v>
      </c>
      <c r="R635" s="110">
        <v>11558</v>
      </c>
      <c r="S635" s="81">
        <f t="shared" si="374"/>
        <v>649.55960000000005</v>
      </c>
      <c r="T635" s="82">
        <f t="shared" si="383"/>
        <v>12207.559600000001</v>
      </c>
      <c r="U635" s="83">
        <f t="shared" si="384"/>
        <v>2319.4363240000002</v>
      </c>
      <c r="V635" s="83">
        <f t="shared" si="376"/>
        <v>14526.995924000001</v>
      </c>
      <c r="W635" s="84" t="s">
        <v>77</v>
      </c>
      <c r="X635" s="110">
        <v>15174</v>
      </c>
      <c r="Y635" s="81">
        <f t="shared" si="377"/>
        <v>852.77880000000005</v>
      </c>
      <c r="Z635" s="82">
        <f t="shared" si="385"/>
        <v>16026.7788</v>
      </c>
      <c r="AA635" s="83">
        <f t="shared" si="386"/>
        <v>3045.0879720000003</v>
      </c>
      <c r="AB635" s="83">
        <f t="shared" si="379"/>
        <v>19071.866772000001</v>
      </c>
      <c r="AC635" s="84" t="s">
        <v>77</v>
      </c>
      <c r="AD635" s="85">
        <f t="shared" si="362"/>
        <v>14982.549066666666</v>
      </c>
      <c r="AE635" s="86"/>
      <c r="AF635" s="87"/>
      <c r="AG635" s="88"/>
      <c r="AH635" s="114"/>
      <c r="AI635" s="86"/>
      <c r="AJ635" s="87"/>
      <c r="AK635" s="88"/>
      <c r="AL635" s="114"/>
      <c r="AM635" s="86"/>
      <c r="AN635" s="87"/>
      <c r="AO635" s="90"/>
      <c r="AP635" s="91"/>
      <c r="AQ635" s="86"/>
      <c r="AR635" s="87"/>
      <c r="AS635" s="90"/>
      <c r="AT635" s="91"/>
      <c r="AU635" s="86"/>
      <c r="AV635" s="87"/>
      <c r="AW635" s="90"/>
      <c r="AX635" s="197"/>
      <c r="AZ635" s="92">
        <f>+(AD635/F635)-1</f>
        <v>0.78981643404436408</v>
      </c>
      <c r="BB635" s="99">
        <f>+F635*1.09</f>
        <v>9124.3873796400021</v>
      </c>
      <c r="BC635" s="93">
        <f t="shared" si="387"/>
        <v>16713.308799999999</v>
      </c>
      <c r="BD635" s="93">
        <f t="shared" si="388"/>
        <v>12207.559600000001</v>
      </c>
      <c r="BE635" s="93">
        <f t="shared" si="389"/>
        <v>16026.7788</v>
      </c>
      <c r="BF635" s="93"/>
      <c r="BG635" s="93"/>
      <c r="BH635" s="93"/>
      <c r="BI635" s="93"/>
      <c r="BJ635" s="93"/>
      <c r="BK635" s="94">
        <f t="shared" si="363"/>
        <v>4</v>
      </c>
      <c r="BM635" s="95">
        <f t="shared" si="364"/>
        <v>13518.00864491</v>
      </c>
      <c r="BN635" s="96">
        <f t="shared" si="365"/>
        <v>16713.308799999999</v>
      </c>
      <c r="BO635" s="248">
        <f t="shared" si="390"/>
        <v>12452.908593213333</v>
      </c>
      <c r="BP635" s="183">
        <f t="shared" si="366"/>
        <v>13142.721714054609</v>
      </c>
      <c r="BQ635" s="184">
        <f t="shared" si="367"/>
        <v>3536.7148266023592</v>
      </c>
      <c r="BR635" s="232">
        <f t="shared" si="368"/>
        <v>0.26162986868143889</v>
      </c>
      <c r="BS635" s="184"/>
      <c r="BT635" s="97"/>
      <c r="BU635" s="171">
        <f t="shared" si="380"/>
        <v>12452.908593213333</v>
      </c>
      <c r="BV635" s="175">
        <f t="shared" si="391"/>
        <v>2366</v>
      </c>
      <c r="BW635" s="176">
        <f t="shared" si="370"/>
        <v>14818.908593213333</v>
      </c>
    </row>
    <row r="636" spans="1:209" ht="84.95" hidden="1" customHeight="1" x14ac:dyDescent="0.3">
      <c r="A636" s="244">
        <v>333</v>
      </c>
      <c r="B636" s="104" t="s">
        <v>754</v>
      </c>
      <c r="C636" s="217" t="s">
        <v>18</v>
      </c>
      <c r="D636" s="207">
        <v>8494.2544537815138</v>
      </c>
      <c r="E636" s="74">
        <f>+D636*0.0562</f>
        <v>477.37710030252106</v>
      </c>
      <c r="F636" s="75">
        <f>+E636+D636</f>
        <v>8971.6315540840351</v>
      </c>
      <c r="G636" s="74">
        <f>+F636*0.19</f>
        <v>1704.6099952759666</v>
      </c>
      <c r="H636" s="76">
        <f>+G636+F636</f>
        <v>10676.241549360002</v>
      </c>
      <c r="I636" s="105" t="s">
        <v>755</v>
      </c>
      <c r="J636" s="106">
        <v>1101</v>
      </c>
      <c r="K636" s="107" t="s">
        <v>76</v>
      </c>
      <c r="L636" s="110">
        <v>15200</v>
      </c>
      <c r="M636" s="81">
        <f t="shared" si="371"/>
        <v>854.24</v>
      </c>
      <c r="N636" s="82">
        <f t="shared" si="381"/>
        <v>16054.24</v>
      </c>
      <c r="O636" s="83">
        <f t="shared" si="382"/>
        <v>3050.3056000000001</v>
      </c>
      <c r="P636" s="83">
        <f t="shared" si="373"/>
        <v>19104.545600000001</v>
      </c>
      <c r="Q636" s="84" t="s">
        <v>77</v>
      </c>
      <c r="R636" s="110">
        <v>10273</v>
      </c>
      <c r="S636" s="81">
        <f t="shared" si="374"/>
        <v>577.34259999999995</v>
      </c>
      <c r="T636" s="82">
        <f t="shared" si="383"/>
        <v>10850.3426</v>
      </c>
      <c r="U636" s="83">
        <f t="shared" si="384"/>
        <v>2061.565094</v>
      </c>
      <c r="V636" s="83">
        <f t="shared" si="376"/>
        <v>12911.907694</v>
      </c>
      <c r="W636" s="84" t="s">
        <v>77</v>
      </c>
      <c r="X636" s="110">
        <v>14974</v>
      </c>
      <c r="Y636" s="81">
        <f t="shared" si="377"/>
        <v>841.53880000000004</v>
      </c>
      <c r="Z636" s="82">
        <f t="shared" si="385"/>
        <v>15815.5388</v>
      </c>
      <c r="AA636" s="83">
        <f t="shared" si="386"/>
        <v>3004.9523720000002</v>
      </c>
      <c r="AB636" s="83">
        <f t="shared" si="379"/>
        <v>18820.491172000002</v>
      </c>
      <c r="AC636" s="84" t="s">
        <v>77</v>
      </c>
      <c r="AD636" s="85">
        <f t="shared" si="362"/>
        <v>14240.040466666667</v>
      </c>
      <c r="AE636" s="86"/>
      <c r="AF636" s="87"/>
      <c r="AG636" s="88"/>
      <c r="AH636" s="114"/>
      <c r="AI636" s="86"/>
      <c r="AJ636" s="87"/>
      <c r="AK636" s="88"/>
      <c r="AL636" s="114"/>
      <c r="AM636" s="86"/>
      <c r="AN636" s="87"/>
      <c r="AO636" s="90"/>
      <c r="AP636" s="91"/>
      <c r="AQ636" s="86"/>
      <c r="AR636" s="87"/>
      <c r="AS636" s="90"/>
      <c r="AT636" s="91"/>
      <c r="AU636" s="86"/>
      <c r="AV636" s="87"/>
      <c r="AW636" s="90"/>
      <c r="AX636" s="197"/>
      <c r="AZ636" s="92">
        <f>+(AD636/F636)-1</f>
        <v>0.58722974531698924</v>
      </c>
      <c r="BB636" s="99">
        <f>+F636*1.09</f>
        <v>9779.0783939515986</v>
      </c>
      <c r="BC636" s="93">
        <f t="shared" si="387"/>
        <v>16054.24</v>
      </c>
      <c r="BD636" s="93">
        <f t="shared" si="388"/>
        <v>10850.3426</v>
      </c>
      <c r="BE636" s="93">
        <f t="shared" si="389"/>
        <v>15815.5388</v>
      </c>
      <c r="BF636" s="93"/>
      <c r="BG636" s="93"/>
      <c r="BH636" s="93"/>
      <c r="BI636" s="93"/>
      <c r="BJ636" s="93"/>
      <c r="BK636" s="94">
        <f t="shared" si="363"/>
        <v>4</v>
      </c>
      <c r="BM636" s="95">
        <f t="shared" si="364"/>
        <v>13124.7999484879</v>
      </c>
      <c r="BN636" s="96">
        <f t="shared" si="365"/>
        <v>16054.24</v>
      </c>
      <c r="BO636" s="248">
        <f t="shared" si="390"/>
        <v>12148.319931317201</v>
      </c>
      <c r="BP636" s="183">
        <f t="shared" si="366"/>
        <v>12811.612086181607</v>
      </c>
      <c r="BQ636" s="184">
        <f t="shared" si="367"/>
        <v>3275.6019056563891</v>
      </c>
      <c r="BR636" s="232">
        <f t="shared" si="368"/>
        <v>0.24957347300625096</v>
      </c>
      <c r="BS636" s="184"/>
      <c r="BT636" s="97"/>
      <c r="BU636" s="171">
        <f t="shared" si="380"/>
        <v>12148.319931317201</v>
      </c>
      <c r="BV636" s="175">
        <f t="shared" si="391"/>
        <v>2308</v>
      </c>
      <c r="BW636" s="176">
        <f t="shared" si="370"/>
        <v>14456.319931317201</v>
      </c>
    </row>
    <row r="637" spans="1:209" s="120" customFormat="1" ht="84.95" hidden="1" customHeight="1" x14ac:dyDescent="0.3">
      <c r="A637" s="244">
        <v>335</v>
      </c>
      <c r="B637" s="104" t="s">
        <v>1466</v>
      </c>
      <c r="C637" s="217" t="s">
        <v>18</v>
      </c>
      <c r="D637" s="206"/>
      <c r="E637" s="74"/>
      <c r="F637" s="75"/>
      <c r="G637" s="74"/>
      <c r="H637" s="76"/>
      <c r="I637" s="105" t="s">
        <v>757</v>
      </c>
      <c r="J637" s="106">
        <v>1111</v>
      </c>
      <c r="K637" s="107" t="s">
        <v>76</v>
      </c>
      <c r="L637" s="110">
        <v>30400</v>
      </c>
      <c r="M637" s="81">
        <f t="shared" si="371"/>
        <v>1708.48</v>
      </c>
      <c r="N637" s="82">
        <f t="shared" ref="N637:N668" si="392">+M637+L637</f>
        <v>32108.48</v>
      </c>
      <c r="O637" s="83">
        <f t="shared" ref="O637:O668" si="393">+N637*0.19</f>
        <v>6100.6112000000003</v>
      </c>
      <c r="P637" s="83">
        <f t="shared" si="373"/>
        <v>38209.091200000003</v>
      </c>
      <c r="Q637" s="84" t="s">
        <v>77</v>
      </c>
      <c r="R637" s="110">
        <v>12585</v>
      </c>
      <c r="S637" s="81">
        <f t="shared" si="374"/>
        <v>707.27700000000004</v>
      </c>
      <c r="T637" s="82">
        <f t="shared" ref="T637:T668" si="394">+S637+R637</f>
        <v>13292.277</v>
      </c>
      <c r="U637" s="83">
        <f t="shared" ref="U637:U668" si="395">+T637*0.19</f>
        <v>2525.5326300000002</v>
      </c>
      <c r="V637" s="83">
        <f t="shared" si="376"/>
        <v>15817.80963</v>
      </c>
      <c r="W637" s="84" t="s">
        <v>77</v>
      </c>
      <c r="X637" s="110">
        <v>31801</v>
      </c>
      <c r="Y637" s="81">
        <f t="shared" si="377"/>
        <v>1787.2162000000001</v>
      </c>
      <c r="Z637" s="82">
        <f t="shared" ref="Z637:Z668" si="396">+Y637+X637</f>
        <v>33588.216200000003</v>
      </c>
      <c r="AA637" s="83">
        <f t="shared" ref="AA637:AA668" si="397">+Z637*0.19</f>
        <v>6381.7610780000005</v>
      </c>
      <c r="AB637" s="83">
        <f t="shared" si="379"/>
        <v>39969.977278000006</v>
      </c>
      <c r="AC637" s="84" t="s">
        <v>77</v>
      </c>
      <c r="AD637" s="85">
        <f t="shared" si="362"/>
        <v>26329.657733333337</v>
      </c>
      <c r="AE637" s="86"/>
      <c r="AF637" s="87"/>
      <c r="AG637" s="88"/>
      <c r="AH637" s="114"/>
      <c r="AI637" s="86"/>
      <c r="AJ637" s="87"/>
      <c r="AK637" s="88"/>
      <c r="AL637" s="114"/>
      <c r="AM637" s="86"/>
      <c r="AN637" s="87"/>
      <c r="AO637" s="90"/>
      <c r="AP637" s="91"/>
      <c r="AQ637" s="86"/>
      <c r="AR637" s="87"/>
      <c r="AS637" s="90"/>
      <c r="AT637" s="91"/>
      <c r="AU637" s="86"/>
      <c r="AV637" s="87"/>
      <c r="AW637" s="90"/>
      <c r="AX637" s="197"/>
      <c r="AY637" s="38"/>
      <c r="AZ637" s="92"/>
      <c r="BA637" s="29"/>
      <c r="BB637" s="99"/>
      <c r="BC637" s="93">
        <f t="shared" ref="BC637:BC668" si="398">+N637</f>
        <v>32108.48</v>
      </c>
      <c r="BD637" s="93">
        <f t="shared" ref="BD637:BD668" si="399">+T637</f>
        <v>13292.277</v>
      </c>
      <c r="BE637" s="93">
        <f t="shared" ref="BE637:BE668" si="400">+Z637</f>
        <v>33588.216200000003</v>
      </c>
      <c r="BF637" s="93"/>
      <c r="BG637" s="93"/>
      <c r="BH637" s="93"/>
      <c r="BI637" s="93"/>
      <c r="BJ637" s="93"/>
      <c r="BK637" s="94">
        <f t="shared" si="363"/>
        <v>3</v>
      </c>
      <c r="BL637" s="35"/>
      <c r="BM637" s="95">
        <f t="shared" si="364"/>
        <v>26329.657733333337</v>
      </c>
      <c r="BN637" s="96">
        <f t="shared" si="365"/>
        <v>33588.216200000003</v>
      </c>
      <c r="BO637" s="248">
        <f t="shared" ref="BO637:BO668" si="401">(SUM(BB637:BJ637)-BN637)/(BK637-1)</f>
        <v>22700.378500000003</v>
      </c>
      <c r="BP637" s="183">
        <f t="shared" si="366"/>
        <v>24292.303025141297</v>
      </c>
      <c r="BQ637" s="184">
        <f t="shared" si="367"/>
        <v>11314.91834238392</v>
      </c>
      <c r="BR637" s="232">
        <f t="shared" si="368"/>
        <v>0.42974042644159549</v>
      </c>
      <c r="BS637" s="184"/>
      <c r="BT637" s="97"/>
      <c r="BU637" s="171">
        <f t="shared" si="380"/>
        <v>22700.378500000003</v>
      </c>
      <c r="BV637" s="175">
        <f t="shared" ref="BV637:BV668" si="402">ROUND((BU637*0.19),0)</f>
        <v>4313</v>
      </c>
      <c r="BW637" s="176">
        <f t="shared" si="370"/>
        <v>27013.378500000003</v>
      </c>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119"/>
      <c r="ES637" s="119"/>
      <c r="ET637" s="119"/>
      <c r="EU637" s="119"/>
      <c r="EV637" s="119"/>
      <c r="EW637" s="119"/>
      <c r="EX637" s="119"/>
      <c r="EY637" s="119"/>
      <c r="EZ637" s="119"/>
      <c r="FA637" s="119"/>
      <c r="FB637" s="119"/>
      <c r="FC637" s="119"/>
      <c r="FD637" s="119"/>
      <c r="FE637" s="119"/>
      <c r="FF637" s="119"/>
      <c r="FG637" s="119"/>
      <c r="FH637" s="119"/>
      <c r="FI637" s="119"/>
      <c r="FJ637" s="119"/>
      <c r="FK637" s="119"/>
      <c r="FL637" s="119"/>
      <c r="FM637" s="119"/>
      <c r="FN637" s="119"/>
      <c r="FO637" s="119"/>
      <c r="FP637" s="119"/>
      <c r="FQ637" s="119"/>
      <c r="FR637" s="119"/>
      <c r="FS637" s="119"/>
      <c r="FT637" s="119"/>
      <c r="FU637" s="119"/>
      <c r="FV637" s="119"/>
      <c r="FW637" s="119"/>
      <c r="FX637" s="119"/>
      <c r="FY637" s="119"/>
      <c r="FZ637" s="119"/>
      <c r="GA637" s="119"/>
      <c r="GB637" s="119"/>
      <c r="GC637" s="119"/>
      <c r="GD637" s="119"/>
      <c r="GE637" s="119"/>
      <c r="GF637" s="119"/>
      <c r="GG637" s="119"/>
      <c r="GH637" s="119"/>
      <c r="GI637" s="119"/>
      <c r="GJ637" s="119"/>
      <c r="GK637" s="119"/>
      <c r="GL637" s="119"/>
      <c r="GM637" s="119"/>
      <c r="GN637" s="119"/>
      <c r="GO637" s="119"/>
      <c r="GP637" s="119"/>
      <c r="GQ637" s="119"/>
      <c r="GR637" s="119"/>
      <c r="GS637" s="119"/>
      <c r="GT637" s="119"/>
      <c r="GU637" s="119"/>
      <c r="GV637" s="119"/>
      <c r="GW637" s="119"/>
      <c r="GX637" s="119"/>
      <c r="GY637" s="119"/>
      <c r="GZ637" s="119"/>
      <c r="HA637" s="119"/>
    </row>
    <row r="638" spans="1:209" ht="84.95" hidden="1" customHeight="1" x14ac:dyDescent="0.3">
      <c r="A638" s="244">
        <v>337</v>
      </c>
      <c r="B638" s="104" t="s">
        <v>759</v>
      </c>
      <c r="C638" s="217" t="s">
        <v>18</v>
      </c>
      <c r="D638" s="207">
        <v>32515.200000000004</v>
      </c>
      <c r="E638" s="74">
        <f>+D638*0.0562</f>
        <v>1827.3542400000003</v>
      </c>
      <c r="F638" s="75">
        <f>+E638+D638</f>
        <v>34342.554240000005</v>
      </c>
      <c r="G638" s="74">
        <f>+F638*0.19</f>
        <v>6525.0853056000014</v>
      </c>
      <c r="H638" s="76">
        <f>+G638+F638</f>
        <v>40867.639545600003</v>
      </c>
      <c r="I638" s="105" t="s">
        <v>760</v>
      </c>
      <c r="J638" s="106">
        <v>826</v>
      </c>
      <c r="K638" s="107" t="s">
        <v>76</v>
      </c>
      <c r="L638" s="110">
        <v>63200</v>
      </c>
      <c r="M638" s="81">
        <f t="shared" si="371"/>
        <v>3551.84</v>
      </c>
      <c r="N638" s="82">
        <f t="shared" si="392"/>
        <v>66751.839999999997</v>
      </c>
      <c r="O638" s="83">
        <f t="shared" si="393"/>
        <v>12682.8496</v>
      </c>
      <c r="P638" s="83">
        <f t="shared" si="373"/>
        <v>79434.689599999998</v>
      </c>
      <c r="Q638" s="84" t="s">
        <v>77</v>
      </c>
      <c r="R638" s="110">
        <v>42372</v>
      </c>
      <c r="S638" s="81">
        <f t="shared" si="374"/>
        <v>2381.3063999999999</v>
      </c>
      <c r="T638" s="82">
        <f t="shared" si="394"/>
        <v>44753.306400000001</v>
      </c>
      <c r="U638" s="83">
        <f t="shared" si="395"/>
        <v>8503.128216000001</v>
      </c>
      <c r="V638" s="83">
        <f t="shared" si="376"/>
        <v>53256.434615999999</v>
      </c>
      <c r="W638" s="84" t="s">
        <v>77</v>
      </c>
      <c r="X638" s="110">
        <v>63650</v>
      </c>
      <c r="Y638" s="81">
        <f t="shared" si="377"/>
        <v>3577.13</v>
      </c>
      <c r="Z638" s="82">
        <f t="shared" si="396"/>
        <v>67227.13</v>
      </c>
      <c r="AA638" s="83">
        <f t="shared" si="397"/>
        <v>12773.154700000001</v>
      </c>
      <c r="AB638" s="83">
        <f t="shared" si="379"/>
        <v>80000.284700000004</v>
      </c>
      <c r="AC638" s="84" t="s">
        <v>77</v>
      </c>
      <c r="AD638" s="85">
        <f t="shared" si="362"/>
        <v>59577.425466666667</v>
      </c>
      <c r="AE638" s="86"/>
      <c r="AF638" s="87"/>
      <c r="AG638" s="88"/>
      <c r="AH638" s="114"/>
      <c r="AI638" s="86"/>
      <c r="AJ638" s="87"/>
      <c r="AK638" s="88"/>
      <c r="AL638" s="114"/>
      <c r="AM638" s="86"/>
      <c r="AN638" s="87"/>
      <c r="AO638" s="90"/>
      <c r="AP638" s="91"/>
      <c r="AQ638" s="86"/>
      <c r="AR638" s="87"/>
      <c r="AS638" s="90"/>
      <c r="AT638" s="91"/>
      <c r="AU638" s="86"/>
      <c r="AV638" s="87"/>
      <c r="AW638" s="90"/>
      <c r="AX638" s="197"/>
      <c r="AZ638" s="92">
        <f>+(AD638/F638)-1</f>
        <v>0.73479890430731865</v>
      </c>
      <c r="BB638" s="99">
        <f>+F638*1.09</f>
        <v>37433.384121600007</v>
      </c>
      <c r="BC638" s="93">
        <f t="shared" si="398"/>
        <v>66751.839999999997</v>
      </c>
      <c r="BD638" s="93">
        <f t="shared" si="399"/>
        <v>44753.306400000001</v>
      </c>
      <c r="BE638" s="93">
        <f t="shared" si="400"/>
        <v>67227.13</v>
      </c>
      <c r="BF638" s="93"/>
      <c r="BG638" s="93"/>
      <c r="BH638" s="93"/>
      <c r="BI638" s="93"/>
      <c r="BJ638" s="93"/>
      <c r="BK638" s="94">
        <f t="shared" si="363"/>
        <v>4</v>
      </c>
      <c r="BM638" s="95">
        <f t="shared" si="364"/>
        <v>54041.415130400004</v>
      </c>
      <c r="BN638" s="96">
        <f t="shared" si="365"/>
        <v>67227.13</v>
      </c>
      <c r="BO638" s="248">
        <f t="shared" si="401"/>
        <v>49646.176840533335</v>
      </c>
      <c r="BP638" s="183">
        <f t="shared" si="366"/>
        <v>52362.817599307244</v>
      </c>
      <c r="BQ638" s="184">
        <f t="shared" si="367"/>
        <v>15248.099715102524</v>
      </c>
      <c r="BR638" s="232">
        <f t="shared" si="368"/>
        <v>0.28215581842757825</v>
      </c>
      <c r="BS638" s="184"/>
      <c r="BT638" s="97"/>
      <c r="BU638" s="171">
        <f t="shared" si="380"/>
        <v>49646.176840533335</v>
      </c>
      <c r="BV638" s="175">
        <f t="shared" si="402"/>
        <v>9433</v>
      </c>
      <c r="BW638" s="176">
        <f t="shared" si="370"/>
        <v>59079.176840533335</v>
      </c>
    </row>
    <row r="639" spans="1:209" ht="84.95" hidden="1" customHeight="1" x14ac:dyDescent="0.3">
      <c r="A639" s="244">
        <v>348</v>
      </c>
      <c r="B639" s="104" t="s">
        <v>775</v>
      </c>
      <c r="C639" s="217" t="s">
        <v>18</v>
      </c>
      <c r="D639" s="206"/>
      <c r="E639" s="74"/>
      <c r="F639" s="75"/>
      <c r="G639" s="74"/>
      <c r="H639" s="76"/>
      <c r="I639" s="105" t="s">
        <v>776</v>
      </c>
      <c r="J639" s="106">
        <v>1126</v>
      </c>
      <c r="K639" s="107" t="s">
        <v>76</v>
      </c>
      <c r="L639" s="110">
        <v>1520</v>
      </c>
      <c r="M639" s="81">
        <f t="shared" si="371"/>
        <v>85.424000000000007</v>
      </c>
      <c r="N639" s="82">
        <f t="shared" si="392"/>
        <v>1605.424</v>
      </c>
      <c r="O639" s="83">
        <f t="shared" si="393"/>
        <v>305.03055999999998</v>
      </c>
      <c r="P639" s="83">
        <f t="shared" si="373"/>
        <v>1910.4545599999999</v>
      </c>
      <c r="Q639" s="84" t="s">
        <v>77</v>
      </c>
      <c r="R639" s="110">
        <v>1029</v>
      </c>
      <c r="S639" s="81">
        <f t="shared" si="374"/>
        <v>57.829799999999999</v>
      </c>
      <c r="T639" s="82">
        <f t="shared" si="394"/>
        <v>1086.8298</v>
      </c>
      <c r="U639" s="83">
        <f t="shared" si="395"/>
        <v>206.49766199999999</v>
      </c>
      <c r="V639" s="83">
        <f t="shared" si="376"/>
        <v>1293.327462</v>
      </c>
      <c r="W639" s="84" t="s">
        <v>77</v>
      </c>
      <c r="X639" s="110">
        <v>1476</v>
      </c>
      <c r="Y639" s="81">
        <f t="shared" si="377"/>
        <v>82.9512</v>
      </c>
      <c r="Z639" s="82">
        <f t="shared" si="396"/>
        <v>1558.9512</v>
      </c>
      <c r="AA639" s="83">
        <f t="shared" si="397"/>
        <v>296.20072800000003</v>
      </c>
      <c r="AB639" s="83">
        <f t="shared" si="379"/>
        <v>1855.151928</v>
      </c>
      <c r="AC639" s="84" t="s">
        <v>77</v>
      </c>
      <c r="AD639" s="85">
        <f t="shared" si="362"/>
        <v>1417.0683333333334</v>
      </c>
      <c r="AE639" s="86"/>
      <c r="AF639" s="87"/>
      <c r="AG639" s="88"/>
      <c r="AH639" s="114"/>
      <c r="AI639" s="86"/>
      <c r="AJ639" s="87"/>
      <c r="AK639" s="88"/>
      <c r="AL639" s="114"/>
      <c r="AM639" s="86"/>
      <c r="AN639" s="87"/>
      <c r="AO639" s="90"/>
      <c r="AP639" s="91"/>
      <c r="AQ639" s="86"/>
      <c r="AR639" s="87"/>
      <c r="AS639" s="90"/>
      <c r="AT639" s="91"/>
      <c r="AU639" s="86"/>
      <c r="AV639" s="87"/>
      <c r="AW639" s="90"/>
      <c r="AX639" s="197"/>
      <c r="AZ639" s="92"/>
      <c r="BB639" s="99"/>
      <c r="BC639" s="93">
        <f t="shared" si="398"/>
        <v>1605.424</v>
      </c>
      <c r="BD639" s="93">
        <f t="shared" si="399"/>
        <v>1086.8298</v>
      </c>
      <c r="BE639" s="93">
        <f t="shared" si="400"/>
        <v>1558.9512</v>
      </c>
      <c r="BF639" s="93"/>
      <c r="BG639" s="93"/>
      <c r="BH639" s="93"/>
      <c r="BI639" s="93"/>
      <c r="BJ639" s="93"/>
      <c r="BK639" s="94">
        <f t="shared" si="363"/>
        <v>3</v>
      </c>
      <c r="BM639" s="95">
        <f t="shared" si="364"/>
        <v>1417.0683333333334</v>
      </c>
      <c r="BN639" s="96">
        <f t="shared" si="365"/>
        <v>1605.424</v>
      </c>
      <c r="BO639" s="248">
        <f t="shared" si="401"/>
        <v>1322.8905</v>
      </c>
      <c r="BP639" s="183">
        <f t="shared" si="366"/>
        <v>1395.9223793183317</v>
      </c>
      <c r="BQ639" s="184">
        <f t="shared" si="367"/>
        <v>286.93735720287918</v>
      </c>
      <c r="BR639" s="232">
        <f t="shared" si="368"/>
        <v>0.20248660594081855</v>
      </c>
      <c r="BS639" s="184"/>
      <c r="BT639" s="97"/>
      <c r="BU639" s="171">
        <f t="shared" si="380"/>
        <v>1322.8905</v>
      </c>
      <c r="BV639" s="175">
        <f t="shared" si="402"/>
        <v>251</v>
      </c>
      <c r="BW639" s="176">
        <f t="shared" si="370"/>
        <v>1573.8905</v>
      </c>
    </row>
    <row r="640" spans="1:209" ht="84.95" hidden="1" customHeight="1" x14ac:dyDescent="0.3">
      <c r="A640" s="244">
        <v>351</v>
      </c>
      <c r="B640" s="104" t="s">
        <v>778</v>
      </c>
      <c r="C640" s="217" t="s">
        <v>18</v>
      </c>
      <c r="D640" s="207">
        <v>11991.687731092437</v>
      </c>
      <c r="E640" s="74">
        <f>+D640*0.0562</f>
        <v>673.93285048739494</v>
      </c>
      <c r="F640" s="75">
        <f>+E640+D640</f>
        <v>12665.620581579833</v>
      </c>
      <c r="G640" s="74">
        <f>+F640*0.19</f>
        <v>2406.4679105001683</v>
      </c>
      <c r="H640" s="76">
        <f>+G640+F640</f>
        <v>15072.088492080002</v>
      </c>
      <c r="I640" s="105" t="s">
        <v>779</v>
      </c>
      <c r="J640" s="106">
        <v>1149</v>
      </c>
      <c r="K640" s="107" t="s">
        <v>76</v>
      </c>
      <c r="L640" s="110">
        <v>7840</v>
      </c>
      <c r="M640" s="81">
        <f t="shared" si="371"/>
        <v>440.608</v>
      </c>
      <c r="N640" s="82">
        <f t="shared" si="392"/>
        <v>8280.6080000000002</v>
      </c>
      <c r="O640" s="83">
        <f t="shared" si="393"/>
        <v>1573.3155200000001</v>
      </c>
      <c r="P640" s="83">
        <f t="shared" si="373"/>
        <v>9853.9235200000003</v>
      </c>
      <c r="Q640" s="84" t="s">
        <v>77</v>
      </c>
      <c r="R640" s="110">
        <v>7064</v>
      </c>
      <c r="S640" s="81">
        <f t="shared" si="374"/>
        <v>396.99680000000001</v>
      </c>
      <c r="T640" s="82">
        <f t="shared" si="394"/>
        <v>7460.9967999999999</v>
      </c>
      <c r="U640" s="83">
        <f t="shared" si="395"/>
        <v>1417.5893920000001</v>
      </c>
      <c r="V640" s="83">
        <f t="shared" si="376"/>
        <v>8878.5861920000007</v>
      </c>
      <c r="W640" s="84" t="s">
        <v>77</v>
      </c>
      <c r="X640" s="110">
        <v>6400</v>
      </c>
      <c r="Y640" s="81">
        <f t="shared" si="377"/>
        <v>359.68</v>
      </c>
      <c r="Z640" s="82">
        <f t="shared" si="396"/>
        <v>6759.68</v>
      </c>
      <c r="AA640" s="83">
        <f t="shared" si="397"/>
        <v>1284.3392000000001</v>
      </c>
      <c r="AB640" s="83">
        <f t="shared" si="379"/>
        <v>8044.0192000000006</v>
      </c>
      <c r="AC640" s="84" t="s">
        <v>77</v>
      </c>
      <c r="AD640" s="85">
        <f t="shared" si="362"/>
        <v>7500.4282666666668</v>
      </c>
      <c r="AE640" s="86"/>
      <c r="AF640" s="87"/>
      <c r="AG640" s="88"/>
      <c r="AH640" s="114"/>
      <c r="AI640" s="86"/>
      <c r="AJ640" s="87"/>
      <c r="AK640" s="88"/>
      <c r="AL640" s="114"/>
      <c r="AM640" s="86"/>
      <c r="AN640" s="87"/>
      <c r="AO640" s="90"/>
      <c r="AP640" s="91"/>
      <c r="AQ640" s="86"/>
      <c r="AR640" s="87"/>
      <c r="AS640" s="90"/>
      <c r="AT640" s="91"/>
      <c r="AU640" s="86"/>
      <c r="AV640" s="87"/>
      <c r="AW640" s="90"/>
      <c r="AX640" s="197"/>
      <c r="AZ640" s="92">
        <f>+(AD640/F640)-1</f>
        <v>-0.40781202007781059</v>
      </c>
      <c r="BB640" s="99">
        <f>+F640*1.09</f>
        <v>13805.526433922019</v>
      </c>
      <c r="BC640" s="93">
        <f t="shared" si="398"/>
        <v>8280.6080000000002</v>
      </c>
      <c r="BD640" s="93">
        <f t="shared" si="399"/>
        <v>7460.9967999999999</v>
      </c>
      <c r="BE640" s="93">
        <f t="shared" si="400"/>
        <v>6759.68</v>
      </c>
      <c r="BF640" s="93"/>
      <c r="BG640" s="93"/>
      <c r="BH640" s="93"/>
      <c r="BI640" s="93"/>
      <c r="BJ640" s="93"/>
      <c r="BK640" s="94">
        <f t="shared" si="363"/>
        <v>4</v>
      </c>
      <c r="BM640" s="95">
        <f t="shared" si="364"/>
        <v>9076.7028084805061</v>
      </c>
      <c r="BN640" s="96">
        <f t="shared" si="365"/>
        <v>13805.526433922019</v>
      </c>
      <c r="BO640" s="248">
        <f t="shared" si="401"/>
        <v>7500.4282666666686</v>
      </c>
      <c r="BP640" s="183">
        <f t="shared" si="366"/>
        <v>8713.8393138943684</v>
      </c>
      <c r="BQ640" s="184">
        <f t="shared" si="367"/>
        <v>3213.2351519656049</v>
      </c>
      <c r="BR640" s="232">
        <f t="shared" si="368"/>
        <v>0.35400907353311478</v>
      </c>
      <c r="BS640" s="184"/>
      <c r="BT640" s="97"/>
      <c r="BU640" s="171">
        <f t="shared" si="380"/>
        <v>7500.4282666666686</v>
      </c>
      <c r="BV640" s="175">
        <f t="shared" si="402"/>
        <v>1425</v>
      </c>
      <c r="BW640" s="176">
        <f t="shared" si="370"/>
        <v>8925.4282666666695</v>
      </c>
    </row>
    <row r="641" spans="1:75" ht="84.95" hidden="1" customHeight="1" x14ac:dyDescent="0.3">
      <c r="A641" s="244">
        <v>352</v>
      </c>
      <c r="B641" s="104" t="s">
        <v>780</v>
      </c>
      <c r="C641" s="217" t="s">
        <v>18</v>
      </c>
      <c r="D641" s="207">
        <v>4621.9742016806722</v>
      </c>
      <c r="E641" s="74">
        <f>+D641*0.0562</f>
        <v>259.75495013445379</v>
      </c>
      <c r="F641" s="75">
        <f>+E641+D641</f>
        <v>4881.729151815126</v>
      </c>
      <c r="G641" s="74">
        <f>+F641*0.19</f>
        <v>927.52853884487399</v>
      </c>
      <c r="H641" s="76">
        <f>+G641+F641</f>
        <v>5809.2576906599998</v>
      </c>
      <c r="I641" s="105" t="s">
        <v>781</v>
      </c>
      <c r="J641" s="106">
        <v>1148</v>
      </c>
      <c r="K641" s="107" t="s">
        <v>76</v>
      </c>
      <c r="L641" s="110">
        <v>12000</v>
      </c>
      <c r="M641" s="81">
        <f t="shared" si="371"/>
        <v>674.4</v>
      </c>
      <c r="N641" s="82">
        <f t="shared" si="392"/>
        <v>12674.4</v>
      </c>
      <c r="O641" s="83">
        <f t="shared" si="393"/>
        <v>2408.136</v>
      </c>
      <c r="P641" s="83">
        <f t="shared" si="373"/>
        <v>15082.536</v>
      </c>
      <c r="Q641" s="84" t="s">
        <v>77</v>
      </c>
      <c r="R641" s="110">
        <v>10273</v>
      </c>
      <c r="S641" s="81">
        <f t="shared" si="374"/>
        <v>577.34259999999995</v>
      </c>
      <c r="T641" s="82">
        <f t="shared" si="394"/>
        <v>10850.3426</v>
      </c>
      <c r="U641" s="83">
        <f t="shared" si="395"/>
        <v>2061.565094</v>
      </c>
      <c r="V641" s="83">
        <f t="shared" si="376"/>
        <v>12911.907694</v>
      </c>
      <c r="W641" s="84" t="s">
        <v>77</v>
      </c>
      <c r="X641" s="110">
        <v>12000</v>
      </c>
      <c r="Y641" s="81">
        <f t="shared" si="377"/>
        <v>674.4</v>
      </c>
      <c r="Z641" s="82">
        <f t="shared" si="396"/>
        <v>12674.4</v>
      </c>
      <c r="AA641" s="83">
        <f t="shared" si="397"/>
        <v>2408.136</v>
      </c>
      <c r="AB641" s="83">
        <f t="shared" si="379"/>
        <v>15082.536</v>
      </c>
      <c r="AC641" s="84" t="s">
        <v>77</v>
      </c>
      <c r="AD641" s="85">
        <f t="shared" si="362"/>
        <v>12066.380866666666</v>
      </c>
      <c r="AE641" s="86"/>
      <c r="AF641" s="87"/>
      <c r="AG641" s="88"/>
      <c r="AH641" s="114"/>
      <c r="AI641" s="86"/>
      <c r="AJ641" s="87"/>
      <c r="AK641" s="88"/>
      <c r="AL641" s="114"/>
      <c r="AM641" s="86"/>
      <c r="AN641" s="87"/>
      <c r="AO641" s="90"/>
      <c r="AP641" s="91"/>
      <c r="AQ641" s="86"/>
      <c r="AR641" s="87"/>
      <c r="AS641" s="90"/>
      <c r="AT641" s="91"/>
      <c r="AU641" s="86"/>
      <c r="AV641" s="87"/>
      <c r="AW641" s="90"/>
      <c r="AX641" s="197"/>
      <c r="AZ641" s="92">
        <f>+(AD641/F641)-1</f>
        <v>1.4717432064374445</v>
      </c>
      <c r="BB641" s="99">
        <f>+F641*1.09</f>
        <v>5321.0847754784882</v>
      </c>
      <c r="BC641" s="93">
        <f t="shared" si="398"/>
        <v>12674.4</v>
      </c>
      <c r="BD641" s="93">
        <f t="shared" si="399"/>
        <v>10850.3426</v>
      </c>
      <c r="BE641" s="93">
        <f t="shared" si="400"/>
        <v>12674.4</v>
      </c>
      <c r="BF641" s="93"/>
      <c r="BG641" s="93"/>
      <c r="BH641" s="93"/>
      <c r="BI641" s="93"/>
      <c r="BJ641" s="93"/>
      <c r="BK641" s="94">
        <f t="shared" si="363"/>
        <v>4</v>
      </c>
      <c r="BM641" s="95">
        <f t="shared" si="364"/>
        <v>10380.056843869621</v>
      </c>
      <c r="BN641" s="96">
        <f t="shared" si="365"/>
        <v>12674.4</v>
      </c>
      <c r="BO641" s="248">
        <f t="shared" si="401"/>
        <v>9615.2757918261614</v>
      </c>
      <c r="BP641" s="183">
        <f t="shared" si="366"/>
        <v>9813.5154818856845</v>
      </c>
      <c r="BQ641" s="184">
        <f t="shared" si="367"/>
        <v>3480.5357881292475</v>
      </c>
      <c r="BR641" s="232">
        <f t="shared" si="368"/>
        <v>0.33530989670685901</v>
      </c>
      <c r="BS641" s="184"/>
      <c r="BT641" s="97"/>
      <c r="BU641" s="171">
        <f t="shared" si="380"/>
        <v>9615.2757918261614</v>
      </c>
      <c r="BV641" s="175">
        <f t="shared" si="402"/>
        <v>1827</v>
      </c>
      <c r="BW641" s="176">
        <f t="shared" si="370"/>
        <v>11442.275791826161</v>
      </c>
    </row>
    <row r="642" spans="1:75" s="35" customFormat="1" ht="84.95" hidden="1" customHeight="1" x14ac:dyDescent="0.3">
      <c r="A642" s="244">
        <v>358</v>
      </c>
      <c r="B642" s="104" t="s">
        <v>792</v>
      </c>
      <c r="C642" s="217" t="s">
        <v>18</v>
      </c>
      <c r="D642" s="207">
        <v>1018.6615966386555</v>
      </c>
      <c r="E642" s="74">
        <f>+D642*0.0562</f>
        <v>57.248781731092443</v>
      </c>
      <c r="F642" s="75">
        <f>+E642+D642</f>
        <v>1075.9103783697481</v>
      </c>
      <c r="G642" s="74">
        <f>+F642*0.19</f>
        <v>204.42297189025214</v>
      </c>
      <c r="H642" s="76">
        <f>+G642+F642</f>
        <v>1280.3333502600003</v>
      </c>
      <c r="I642" s="105" t="s">
        <v>793</v>
      </c>
      <c r="J642" s="106">
        <v>20</v>
      </c>
      <c r="K642" s="107" t="s">
        <v>76</v>
      </c>
      <c r="L642" s="110">
        <v>5120</v>
      </c>
      <c r="M642" s="81">
        <f t="shared" si="371"/>
        <v>287.74400000000003</v>
      </c>
      <c r="N642" s="82">
        <f t="shared" si="392"/>
        <v>5407.7439999999997</v>
      </c>
      <c r="O642" s="83">
        <f t="shared" si="393"/>
        <v>1027.47136</v>
      </c>
      <c r="P642" s="83">
        <f t="shared" si="373"/>
        <v>6435.2153600000001</v>
      </c>
      <c r="Q642" s="84" t="s">
        <v>77</v>
      </c>
      <c r="R642" s="110">
        <v>1157</v>
      </c>
      <c r="S642" s="81">
        <f t="shared" si="374"/>
        <v>65.023399999999995</v>
      </c>
      <c r="T642" s="82">
        <f t="shared" si="394"/>
        <v>1222.0234</v>
      </c>
      <c r="U642" s="83">
        <f t="shared" si="395"/>
        <v>232.18444600000001</v>
      </c>
      <c r="V642" s="83">
        <f t="shared" si="376"/>
        <v>1454.207846</v>
      </c>
      <c r="W642" s="84" t="s">
        <v>77</v>
      </c>
      <c r="X642" s="110">
        <v>4000</v>
      </c>
      <c r="Y642" s="81">
        <f t="shared" si="377"/>
        <v>224.8</v>
      </c>
      <c r="Z642" s="82">
        <f t="shared" si="396"/>
        <v>4224.8</v>
      </c>
      <c r="AA642" s="83">
        <f t="shared" si="397"/>
        <v>802.71199999999999</v>
      </c>
      <c r="AB642" s="83">
        <f t="shared" si="379"/>
        <v>5027.5120000000006</v>
      </c>
      <c r="AC642" s="84" t="s">
        <v>77</v>
      </c>
      <c r="AD642" s="85">
        <f t="shared" si="362"/>
        <v>3618.1891333333333</v>
      </c>
      <c r="AE642" s="86"/>
      <c r="AF642" s="87"/>
      <c r="AG642" s="88"/>
      <c r="AH642" s="114"/>
      <c r="AI642" s="113">
        <v>3427</v>
      </c>
      <c r="AJ642" s="111">
        <v>651.13</v>
      </c>
      <c r="AK642" s="115">
        <v>4078.13</v>
      </c>
      <c r="AL642" s="114">
        <v>11907</v>
      </c>
      <c r="AM642" s="86"/>
      <c r="AN642" s="87"/>
      <c r="AO642" s="90"/>
      <c r="AP642" s="91"/>
      <c r="AQ642" s="86"/>
      <c r="AR642" s="87"/>
      <c r="AS642" s="90"/>
      <c r="AT642" s="91"/>
      <c r="AU642" s="86"/>
      <c r="AV642" s="87"/>
      <c r="AW642" s="90"/>
      <c r="AX642" s="197"/>
      <c r="AY642" s="38"/>
      <c r="AZ642" s="92">
        <f>+(AD642/F642)-1</f>
        <v>2.3629094077665864</v>
      </c>
      <c r="BA642" s="29"/>
      <c r="BB642" s="99">
        <f>+F642*1.09</f>
        <v>1172.7423124230254</v>
      </c>
      <c r="BC642" s="93">
        <f t="shared" si="398"/>
        <v>5407.7439999999997</v>
      </c>
      <c r="BD642" s="93">
        <f t="shared" si="399"/>
        <v>1222.0234</v>
      </c>
      <c r="BE642" s="93">
        <f t="shared" si="400"/>
        <v>4224.8</v>
      </c>
      <c r="BF642" s="93"/>
      <c r="BG642" s="93">
        <f>+AI642</f>
        <v>3427</v>
      </c>
      <c r="BH642" s="93"/>
      <c r="BI642" s="93"/>
      <c r="BJ642" s="93"/>
      <c r="BK642" s="94">
        <f t="shared" si="363"/>
        <v>5</v>
      </c>
      <c r="BM642" s="95">
        <f t="shared" si="364"/>
        <v>3090.8619424846052</v>
      </c>
      <c r="BN642" s="96">
        <f t="shared" si="365"/>
        <v>5407.7439999999997</v>
      </c>
      <c r="BO642" s="248">
        <f t="shared" si="401"/>
        <v>2511.6414281057569</v>
      </c>
      <c r="BP642" s="183">
        <f t="shared" si="366"/>
        <v>2570.4176813713284</v>
      </c>
      <c r="BQ642" s="184">
        <f t="shared" si="367"/>
        <v>1866.7141715814671</v>
      </c>
      <c r="BR642" s="232">
        <f t="shared" si="368"/>
        <v>0.60394615040000765</v>
      </c>
      <c r="BS642" s="184"/>
      <c r="BT642" s="97"/>
      <c r="BU642" s="171">
        <f t="shared" si="380"/>
        <v>2511.6414281057569</v>
      </c>
      <c r="BV642" s="175">
        <f t="shared" si="402"/>
        <v>477</v>
      </c>
      <c r="BW642" s="176">
        <f t="shared" si="370"/>
        <v>2988.6414281057569</v>
      </c>
    </row>
    <row r="643" spans="1:75" s="35" customFormat="1" ht="84.95" hidden="1" customHeight="1" x14ac:dyDescent="0.3">
      <c r="A643" s="244">
        <v>362</v>
      </c>
      <c r="B643" s="104" t="s">
        <v>798</v>
      </c>
      <c r="C643" s="217" t="s">
        <v>18</v>
      </c>
      <c r="D643" s="207">
        <v>13158.068067226892</v>
      </c>
      <c r="E643" s="74">
        <f>+D643*0.0562</f>
        <v>739.48342537815131</v>
      </c>
      <c r="F643" s="75">
        <f>+E643+D643</f>
        <v>13897.551492605044</v>
      </c>
      <c r="G643" s="74">
        <f>+F643*0.19</f>
        <v>2640.5347835949583</v>
      </c>
      <c r="H643" s="76">
        <f>+G643+F643</f>
        <v>16538.086276200003</v>
      </c>
      <c r="I643" s="105" t="s">
        <v>799</v>
      </c>
      <c r="J643" s="106">
        <v>595</v>
      </c>
      <c r="K643" s="107" t="s">
        <v>76</v>
      </c>
      <c r="L643" s="122">
        <v>29104</v>
      </c>
      <c r="M643" s="81">
        <f t="shared" si="371"/>
        <v>1635.6448</v>
      </c>
      <c r="N643" s="82">
        <f t="shared" si="392"/>
        <v>30739.644800000002</v>
      </c>
      <c r="O643" s="83">
        <f t="shared" si="393"/>
        <v>5840.5325120000007</v>
      </c>
      <c r="P643" s="83">
        <f t="shared" si="373"/>
        <v>36580.177312</v>
      </c>
      <c r="Q643" s="84" t="s">
        <v>77</v>
      </c>
      <c r="R643" s="123">
        <v>42372</v>
      </c>
      <c r="S643" s="81">
        <f t="shared" si="374"/>
        <v>2381.3063999999999</v>
      </c>
      <c r="T643" s="82">
        <f t="shared" si="394"/>
        <v>44753.306400000001</v>
      </c>
      <c r="U643" s="83">
        <f t="shared" si="395"/>
        <v>8503.128216000001</v>
      </c>
      <c r="V643" s="83">
        <f t="shared" si="376"/>
        <v>53256.434615999999</v>
      </c>
      <c r="W643" s="84" t="s">
        <v>77</v>
      </c>
      <c r="X643" s="123">
        <v>29088</v>
      </c>
      <c r="Y643" s="81">
        <f t="shared" si="377"/>
        <v>1634.7456</v>
      </c>
      <c r="Z643" s="82">
        <f t="shared" si="396"/>
        <v>30722.745599999998</v>
      </c>
      <c r="AA643" s="83">
        <f t="shared" si="397"/>
        <v>5837.3216640000001</v>
      </c>
      <c r="AB643" s="83">
        <f t="shared" si="379"/>
        <v>36560.067263999998</v>
      </c>
      <c r="AC643" s="84" t="s">
        <v>77</v>
      </c>
      <c r="AD643" s="85">
        <f t="shared" si="362"/>
        <v>35405.232266666666</v>
      </c>
      <c r="AE643" s="86"/>
      <c r="AF643" s="87"/>
      <c r="AG643" s="88"/>
      <c r="AH643" s="114"/>
      <c r="AI643" s="86"/>
      <c r="AJ643" s="87"/>
      <c r="AK643" s="88"/>
      <c r="AL643" s="114"/>
      <c r="AM643" s="86"/>
      <c r="AN643" s="87"/>
      <c r="AO643" s="90"/>
      <c r="AP643" s="91"/>
      <c r="AQ643" s="86"/>
      <c r="AR643" s="87"/>
      <c r="AS643" s="90"/>
      <c r="AT643" s="91"/>
      <c r="AU643" s="86"/>
      <c r="AV643" s="87"/>
      <c r="AW643" s="90"/>
      <c r="AX643" s="197"/>
      <c r="AY643" s="251"/>
      <c r="AZ643" s="92">
        <f>+(AD643/F643)-1</f>
        <v>1.5475877736812822</v>
      </c>
      <c r="BA643" s="29"/>
      <c r="BB643" s="99">
        <f>+F643*1.09</f>
        <v>15148.331126939498</v>
      </c>
      <c r="BC643" s="93">
        <f t="shared" si="398"/>
        <v>30739.644800000002</v>
      </c>
      <c r="BD643" s="93">
        <f t="shared" si="399"/>
        <v>44753.306400000001</v>
      </c>
      <c r="BE643" s="93">
        <f t="shared" si="400"/>
        <v>30722.745599999998</v>
      </c>
      <c r="BF643" s="93"/>
      <c r="BG643" s="93"/>
      <c r="BH643" s="93"/>
      <c r="BI643" s="93"/>
      <c r="BJ643" s="93"/>
      <c r="BK643" s="94">
        <f t="shared" si="363"/>
        <v>4</v>
      </c>
      <c r="BM643" s="95">
        <f t="shared" si="364"/>
        <v>30341.006981734874</v>
      </c>
      <c r="BN643" s="96">
        <f t="shared" si="365"/>
        <v>44753.306400000001</v>
      </c>
      <c r="BO643" s="248">
        <f t="shared" si="401"/>
        <v>25536.907175646498</v>
      </c>
      <c r="BP643" s="183">
        <f t="shared" si="366"/>
        <v>28287.019935415989</v>
      </c>
      <c r="BQ643" s="184">
        <f t="shared" si="367"/>
        <v>12094.577443816626</v>
      </c>
      <c r="BR643" s="232">
        <f t="shared" si="368"/>
        <v>0.39862149107633438</v>
      </c>
      <c r="BS643" s="184"/>
      <c r="BT643" s="97"/>
      <c r="BU643" s="171">
        <f t="shared" si="380"/>
        <v>25536.907175646498</v>
      </c>
      <c r="BV643" s="175">
        <f t="shared" si="402"/>
        <v>4852</v>
      </c>
      <c r="BW643" s="176">
        <f t="shared" si="370"/>
        <v>30388.907175646498</v>
      </c>
    </row>
    <row r="644" spans="1:75" s="35" customFormat="1" ht="84.95" hidden="1" customHeight="1" x14ac:dyDescent="0.3">
      <c r="A644" s="244">
        <v>370</v>
      </c>
      <c r="B644" s="104" t="s">
        <v>809</v>
      </c>
      <c r="C644" s="217" t="s">
        <v>18</v>
      </c>
      <c r="D644" s="206"/>
      <c r="E644" s="74"/>
      <c r="F644" s="75"/>
      <c r="G644" s="74"/>
      <c r="H644" s="76"/>
      <c r="I644" s="105" t="s">
        <v>810</v>
      </c>
      <c r="J644" s="106">
        <v>1272</v>
      </c>
      <c r="K644" s="107" t="s">
        <v>76</v>
      </c>
      <c r="L644" s="122">
        <v>320</v>
      </c>
      <c r="M644" s="81">
        <f t="shared" si="371"/>
        <v>17.984000000000002</v>
      </c>
      <c r="N644" s="82">
        <f t="shared" si="392"/>
        <v>337.98399999999998</v>
      </c>
      <c r="O644" s="83">
        <f t="shared" si="393"/>
        <v>64.21696</v>
      </c>
      <c r="P644" s="83">
        <f t="shared" si="373"/>
        <v>402.20096000000001</v>
      </c>
      <c r="Q644" s="84" t="s">
        <v>77</v>
      </c>
      <c r="R644" s="124">
        <v>58</v>
      </c>
      <c r="S644" s="81">
        <f t="shared" si="374"/>
        <v>3.2595999999999998</v>
      </c>
      <c r="T644" s="82">
        <f t="shared" si="394"/>
        <v>61.259599999999999</v>
      </c>
      <c r="U644" s="83">
        <f t="shared" si="395"/>
        <v>11.639324</v>
      </c>
      <c r="V644" s="83">
        <f t="shared" si="376"/>
        <v>72.898923999999994</v>
      </c>
      <c r="W644" s="84" t="s">
        <v>77</v>
      </c>
      <c r="X644" s="124">
        <v>320.32</v>
      </c>
      <c r="Y644" s="81">
        <f t="shared" si="377"/>
        <v>18.001984</v>
      </c>
      <c r="Z644" s="82">
        <f t="shared" si="396"/>
        <v>338.32198399999999</v>
      </c>
      <c r="AA644" s="83">
        <f t="shared" si="397"/>
        <v>64.281176959999996</v>
      </c>
      <c r="AB644" s="83">
        <f t="shared" si="379"/>
        <v>402.60316095999997</v>
      </c>
      <c r="AC644" s="84" t="s">
        <v>77</v>
      </c>
      <c r="AD644" s="85">
        <f t="shared" si="362"/>
        <v>245.85519466666665</v>
      </c>
      <c r="AE644" s="86"/>
      <c r="AF644" s="87"/>
      <c r="AG644" s="88"/>
      <c r="AH644" s="114"/>
      <c r="AI644" s="86"/>
      <c r="AJ644" s="87"/>
      <c r="AK644" s="88"/>
      <c r="AL644" s="114"/>
      <c r="AM644" s="86"/>
      <c r="AN644" s="87"/>
      <c r="AO644" s="90"/>
      <c r="AP644" s="91"/>
      <c r="AQ644" s="86"/>
      <c r="AR644" s="87"/>
      <c r="AS644" s="90"/>
      <c r="AT644" s="91"/>
      <c r="AU644" s="86"/>
      <c r="AV644" s="87"/>
      <c r="AW644" s="90"/>
      <c r="AX644" s="197"/>
      <c r="AY644" s="38"/>
      <c r="AZ644" s="92"/>
      <c r="BA644" s="29"/>
      <c r="BB644" s="99"/>
      <c r="BC644" s="93">
        <f t="shared" si="398"/>
        <v>337.98399999999998</v>
      </c>
      <c r="BD644" s="93">
        <f t="shared" si="399"/>
        <v>61.259599999999999</v>
      </c>
      <c r="BE644" s="93">
        <f t="shared" si="400"/>
        <v>338.32198399999999</v>
      </c>
      <c r="BF644" s="93"/>
      <c r="BG644" s="93"/>
      <c r="BH644" s="93"/>
      <c r="BI644" s="93"/>
      <c r="BJ644" s="93"/>
      <c r="BK644" s="94">
        <f t="shared" si="363"/>
        <v>3</v>
      </c>
      <c r="BM644" s="95">
        <f t="shared" si="364"/>
        <v>245.85519466666665</v>
      </c>
      <c r="BN644" s="96">
        <f t="shared" si="365"/>
        <v>338.32198399999999</v>
      </c>
      <c r="BO644" s="248">
        <f t="shared" si="401"/>
        <v>199.62179999999998</v>
      </c>
      <c r="BP644" s="183">
        <f t="shared" si="366"/>
        <v>191.33753399976203</v>
      </c>
      <c r="BQ644" s="184">
        <f t="shared" si="367"/>
        <v>159.86456372833629</v>
      </c>
      <c r="BR644" s="232">
        <f t="shared" si="368"/>
        <v>0.65023870634534509</v>
      </c>
      <c r="BS644" s="184"/>
      <c r="BT644" s="97"/>
      <c r="BU644" s="171">
        <f t="shared" si="380"/>
        <v>199.62179999999998</v>
      </c>
      <c r="BV644" s="175">
        <f t="shared" si="402"/>
        <v>38</v>
      </c>
      <c r="BW644" s="176">
        <f t="shared" si="370"/>
        <v>237.62179999999998</v>
      </c>
    </row>
    <row r="645" spans="1:75" s="35" customFormat="1" ht="84.95" hidden="1" customHeight="1" x14ac:dyDescent="0.3">
      <c r="A645" s="244">
        <v>371</v>
      </c>
      <c r="B645" s="104" t="s">
        <v>811</v>
      </c>
      <c r="C645" s="217" t="s">
        <v>115</v>
      </c>
      <c r="D645" s="206"/>
      <c r="E645" s="74"/>
      <c r="F645" s="75"/>
      <c r="G645" s="74"/>
      <c r="H645" s="76"/>
      <c r="I645" s="105" t="s">
        <v>812</v>
      </c>
      <c r="J645" s="106">
        <v>1271</v>
      </c>
      <c r="K645" s="107" t="s">
        <v>76</v>
      </c>
      <c r="L645" s="122">
        <v>320</v>
      </c>
      <c r="M645" s="81">
        <f t="shared" si="371"/>
        <v>17.984000000000002</v>
      </c>
      <c r="N645" s="82">
        <f t="shared" si="392"/>
        <v>337.98399999999998</v>
      </c>
      <c r="O645" s="83">
        <f t="shared" si="393"/>
        <v>64.21696</v>
      </c>
      <c r="P645" s="83">
        <f t="shared" si="373"/>
        <v>402.20096000000001</v>
      </c>
      <c r="Q645" s="84" t="s">
        <v>77</v>
      </c>
      <c r="R645" s="124">
        <v>1927</v>
      </c>
      <c r="S645" s="81">
        <f t="shared" si="374"/>
        <v>108.2974</v>
      </c>
      <c r="T645" s="82">
        <f t="shared" si="394"/>
        <v>2035.2973999999999</v>
      </c>
      <c r="U645" s="83">
        <f t="shared" si="395"/>
        <v>386.70650599999999</v>
      </c>
      <c r="V645" s="83">
        <f t="shared" si="376"/>
        <v>2422.0039059999999</v>
      </c>
      <c r="W645" s="84" t="s">
        <v>77</v>
      </c>
      <c r="X645" s="124">
        <v>320.32</v>
      </c>
      <c r="Y645" s="81">
        <f t="shared" si="377"/>
        <v>18.001984</v>
      </c>
      <c r="Z645" s="82">
        <f t="shared" si="396"/>
        <v>338.32198399999999</v>
      </c>
      <c r="AA645" s="83">
        <f t="shared" si="397"/>
        <v>64.281176959999996</v>
      </c>
      <c r="AB645" s="83">
        <f t="shared" si="379"/>
        <v>402.60316095999997</v>
      </c>
      <c r="AC645" s="84" t="s">
        <v>77</v>
      </c>
      <c r="AD645" s="85">
        <f t="shared" si="362"/>
        <v>903.86779466666667</v>
      </c>
      <c r="AE645" s="86"/>
      <c r="AF645" s="87"/>
      <c r="AG645" s="88"/>
      <c r="AH645" s="114"/>
      <c r="AI645" s="86"/>
      <c r="AJ645" s="87"/>
      <c r="AK645" s="88"/>
      <c r="AL645" s="114"/>
      <c r="AM645" s="86"/>
      <c r="AN645" s="87"/>
      <c r="AO645" s="90"/>
      <c r="AP645" s="91"/>
      <c r="AQ645" s="86"/>
      <c r="AR645" s="87"/>
      <c r="AS645" s="90"/>
      <c r="AT645" s="91"/>
      <c r="AU645" s="86"/>
      <c r="AV645" s="87"/>
      <c r="AW645" s="90"/>
      <c r="AX645" s="197"/>
      <c r="AY645" s="38"/>
      <c r="AZ645" s="92"/>
      <c r="BA645" s="29"/>
      <c r="BB645" s="99"/>
      <c r="BC645" s="93">
        <f t="shared" si="398"/>
        <v>337.98399999999998</v>
      </c>
      <c r="BD645" s="93">
        <f t="shared" si="399"/>
        <v>2035.2973999999999</v>
      </c>
      <c r="BE645" s="93">
        <f t="shared" si="400"/>
        <v>338.32198399999999</v>
      </c>
      <c r="BF645" s="93"/>
      <c r="BG645" s="93"/>
      <c r="BH645" s="93"/>
      <c r="BI645" s="93"/>
      <c r="BJ645" s="93"/>
      <c r="BK645" s="94">
        <f t="shared" si="363"/>
        <v>3</v>
      </c>
      <c r="BM645" s="95">
        <f t="shared" si="364"/>
        <v>903.86779466666667</v>
      </c>
      <c r="BN645" s="96">
        <f t="shared" si="365"/>
        <v>2035.2973999999999</v>
      </c>
      <c r="BO645" s="248">
        <f t="shared" si="401"/>
        <v>338.15299200000004</v>
      </c>
      <c r="BP645" s="183">
        <f t="shared" si="366"/>
        <v>615.10805285254207</v>
      </c>
      <c r="BQ645" s="184">
        <f t="shared" si="367"/>
        <v>979.84679538530543</v>
      </c>
      <c r="BR645" s="232">
        <f t="shared" si="368"/>
        <v>1.0840598604872946</v>
      </c>
      <c r="BS645" s="184"/>
      <c r="BT645" s="97"/>
      <c r="BU645" s="171">
        <f t="shared" si="380"/>
        <v>338.15299200000004</v>
      </c>
      <c r="BV645" s="175">
        <f t="shared" si="402"/>
        <v>64</v>
      </c>
      <c r="BW645" s="176">
        <f t="shared" si="370"/>
        <v>402.15299200000004</v>
      </c>
    </row>
    <row r="646" spans="1:75" s="35" customFormat="1" ht="84.95" hidden="1" customHeight="1" x14ac:dyDescent="0.3">
      <c r="A646" s="244">
        <v>375</v>
      </c>
      <c r="B646" s="104" t="s">
        <v>815</v>
      </c>
      <c r="C646" s="217" t="s">
        <v>18</v>
      </c>
      <c r="D646" s="206"/>
      <c r="E646" s="74"/>
      <c r="F646" s="75"/>
      <c r="G646" s="74"/>
      <c r="H646" s="76"/>
      <c r="I646" s="105" t="s">
        <v>816</v>
      </c>
      <c r="J646" s="106">
        <v>1315</v>
      </c>
      <c r="K646" s="107" t="s">
        <v>76</v>
      </c>
      <c r="L646" s="122">
        <v>1070.4000000000001</v>
      </c>
      <c r="M646" s="81">
        <f t="shared" si="371"/>
        <v>60.156480000000002</v>
      </c>
      <c r="N646" s="82">
        <f t="shared" si="392"/>
        <v>1130.5564800000002</v>
      </c>
      <c r="O646" s="83">
        <f t="shared" si="393"/>
        <v>214.80573120000003</v>
      </c>
      <c r="P646" s="83">
        <f t="shared" si="373"/>
        <v>1345.3622112000003</v>
      </c>
      <c r="Q646" s="84" t="s">
        <v>77</v>
      </c>
      <c r="R646" s="123">
        <v>2057</v>
      </c>
      <c r="S646" s="81">
        <f t="shared" si="374"/>
        <v>115.60339999999999</v>
      </c>
      <c r="T646" s="82">
        <f t="shared" si="394"/>
        <v>2172.6034</v>
      </c>
      <c r="U646" s="83">
        <f t="shared" si="395"/>
        <v>412.794646</v>
      </c>
      <c r="V646" s="83">
        <f t="shared" si="376"/>
        <v>2585.3980459999998</v>
      </c>
      <c r="W646" s="84" t="s">
        <v>77</v>
      </c>
      <c r="X646" s="123">
        <v>1060.8</v>
      </c>
      <c r="Y646" s="81">
        <f t="shared" si="377"/>
        <v>59.616959999999999</v>
      </c>
      <c r="Z646" s="82">
        <f t="shared" si="396"/>
        <v>1120.41696</v>
      </c>
      <c r="AA646" s="83">
        <f t="shared" si="397"/>
        <v>212.8792224</v>
      </c>
      <c r="AB646" s="83">
        <f t="shared" si="379"/>
        <v>1333.2961823999999</v>
      </c>
      <c r="AC646" s="84" t="s">
        <v>77</v>
      </c>
      <c r="AD646" s="85">
        <f t="shared" si="362"/>
        <v>1474.5256133333332</v>
      </c>
      <c r="AE646" s="86"/>
      <c r="AF646" s="87"/>
      <c r="AG646" s="88"/>
      <c r="AH646" s="114"/>
      <c r="AI646" s="86"/>
      <c r="AJ646" s="87"/>
      <c r="AK646" s="88"/>
      <c r="AL646" s="114"/>
      <c r="AM646" s="86"/>
      <c r="AN646" s="87"/>
      <c r="AO646" s="90"/>
      <c r="AP646" s="91"/>
      <c r="AQ646" s="86"/>
      <c r="AR646" s="87"/>
      <c r="AS646" s="90"/>
      <c r="AT646" s="91"/>
      <c r="AU646" s="86"/>
      <c r="AV646" s="87"/>
      <c r="AW646" s="90"/>
      <c r="AX646" s="197"/>
      <c r="AY646" s="38"/>
      <c r="AZ646" s="92"/>
      <c r="BA646" s="29"/>
      <c r="BB646" s="99"/>
      <c r="BC646" s="93">
        <f t="shared" si="398"/>
        <v>1130.5564800000002</v>
      </c>
      <c r="BD646" s="93">
        <f t="shared" si="399"/>
        <v>2172.6034</v>
      </c>
      <c r="BE646" s="93">
        <f t="shared" si="400"/>
        <v>1120.41696</v>
      </c>
      <c r="BF646" s="93"/>
      <c r="BG646" s="93"/>
      <c r="BH646" s="93"/>
      <c r="BI646" s="93"/>
      <c r="BJ646" s="93"/>
      <c r="BK646" s="94">
        <f t="shared" si="363"/>
        <v>3</v>
      </c>
      <c r="BM646" s="95">
        <f t="shared" si="364"/>
        <v>1474.5256133333332</v>
      </c>
      <c r="BN646" s="96">
        <f t="shared" si="365"/>
        <v>2172.6034</v>
      </c>
      <c r="BO646" s="248">
        <f t="shared" si="401"/>
        <v>1125.4867199999999</v>
      </c>
      <c r="BP646" s="183">
        <f t="shared" si="366"/>
        <v>1401.363486775067</v>
      </c>
      <c r="BQ646" s="184">
        <f t="shared" si="367"/>
        <v>604.57435410752601</v>
      </c>
      <c r="BR646" s="232">
        <f t="shared" si="368"/>
        <v>0.41001278556349846</v>
      </c>
      <c r="BS646" s="184"/>
      <c r="BT646" s="97"/>
      <c r="BU646" s="171">
        <f t="shared" si="380"/>
        <v>1125.4867199999999</v>
      </c>
      <c r="BV646" s="175">
        <f t="shared" si="402"/>
        <v>214</v>
      </c>
      <c r="BW646" s="176">
        <f t="shared" si="370"/>
        <v>1339.4867199999999</v>
      </c>
    </row>
    <row r="647" spans="1:75" s="35" customFormat="1" ht="84.95" hidden="1" customHeight="1" x14ac:dyDescent="0.3">
      <c r="A647" s="244">
        <v>380</v>
      </c>
      <c r="B647" s="104" t="s">
        <v>821</v>
      </c>
      <c r="C647" s="217" t="s">
        <v>18</v>
      </c>
      <c r="D647" s="206"/>
      <c r="E647" s="74"/>
      <c r="F647" s="75"/>
      <c r="G647" s="74"/>
      <c r="H647" s="76"/>
      <c r="I647" s="105" t="s">
        <v>822</v>
      </c>
      <c r="J647" s="106">
        <v>1275</v>
      </c>
      <c r="K647" s="107" t="s">
        <v>76</v>
      </c>
      <c r="L647" s="122">
        <v>73.599999999999994</v>
      </c>
      <c r="M647" s="81">
        <f t="shared" si="371"/>
        <v>4.1363199999999996</v>
      </c>
      <c r="N647" s="82">
        <f t="shared" si="392"/>
        <v>77.736319999999992</v>
      </c>
      <c r="O647" s="83">
        <f t="shared" si="393"/>
        <v>14.769900799999998</v>
      </c>
      <c r="P647" s="83">
        <f t="shared" si="373"/>
        <v>92.506220799999994</v>
      </c>
      <c r="Q647" s="84" t="s">
        <v>77</v>
      </c>
      <c r="R647" s="123">
        <v>41</v>
      </c>
      <c r="S647" s="81">
        <f t="shared" si="374"/>
        <v>2.3041999999999998</v>
      </c>
      <c r="T647" s="82">
        <f t="shared" si="394"/>
        <v>43.304200000000002</v>
      </c>
      <c r="U647" s="83">
        <f t="shared" si="395"/>
        <v>8.2277979999999999</v>
      </c>
      <c r="V647" s="83">
        <f t="shared" si="376"/>
        <v>51.531998000000002</v>
      </c>
      <c r="W647" s="84" t="s">
        <v>77</v>
      </c>
      <c r="X647" s="123">
        <v>73.44</v>
      </c>
      <c r="Y647" s="81">
        <f t="shared" si="377"/>
        <v>4.1273279999999994</v>
      </c>
      <c r="Z647" s="82">
        <f t="shared" si="396"/>
        <v>77.567328000000003</v>
      </c>
      <c r="AA647" s="83">
        <f t="shared" si="397"/>
        <v>14.737792320000001</v>
      </c>
      <c r="AB647" s="83">
        <f t="shared" si="379"/>
        <v>92.30512032</v>
      </c>
      <c r="AC647" s="84" t="s">
        <v>77</v>
      </c>
      <c r="AD647" s="85">
        <f t="shared" si="362"/>
        <v>66.202615999999992</v>
      </c>
      <c r="AE647" s="86"/>
      <c r="AF647" s="87"/>
      <c r="AG647" s="88"/>
      <c r="AH647" s="114"/>
      <c r="AI647" s="86"/>
      <c r="AJ647" s="87"/>
      <c r="AK647" s="88"/>
      <c r="AL647" s="114"/>
      <c r="AM647" s="86"/>
      <c r="AN647" s="87"/>
      <c r="AO647" s="90"/>
      <c r="AP647" s="91"/>
      <c r="AQ647" s="86"/>
      <c r="AR647" s="87"/>
      <c r="AS647" s="90"/>
      <c r="AT647" s="91"/>
      <c r="AU647" s="86"/>
      <c r="AV647" s="87"/>
      <c r="AW647" s="90"/>
      <c r="AX647" s="197"/>
      <c r="AY647" s="38"/>
      <c r="AZ647" s="92"/>
      <c r="BA647" s="29"/>
      <c r="BB647" s="99"/>
      <c r="BC647" s="93">
        <f t="shared" si="398"/>
        <v>77.736319999999992</v>
      </c>
      <c r="BD647" s="93">
        <f t="shared" si="399"/>
        <v>43.304200000000002</v>
      </c>
      <c r="BE647" s="93">
        <f t="shared" si="400"/>
        <v>77.567328000000003</v>
      </c>
      <c r="BF647" s="93"/>
      <c r="BG647" s="93"/>
      <c r="BH647" s="93"/>
      <c r="BI647" s="93"/>
      <c r="BJ647" s="93"/>
      <c r="BK647" s="94">
        <f t="shared" si="363"/>
        <v>3</v>
      </c>
      <c r="BM647" s="95">
        <f t="shared" si="364"/>
        <v>66.202615999999992</v>
      </c>
      <c r="BN647" s="96">
        <f t="shared" si="365"/>
        <v>77.736319999999992</v>
      </c>
      <c r="BO647" s="248">
        <f t="shared" si="401"/>
        <v>60.435763999999999</v>
      </c>
      <c r="BP647" s="183">
        <f t="shared" si="366"/>
        <v>63.916199392494896</v>
      </c>
      <c r="BQ647" s="184">
        <f t="shared" si="367"/>
        <v>19.830789975586139</v>
      </c>
      <c r="BR647" s="232">
        <f t="shared" si="368"/>
        <v>0.2995469238796567</v>
      </c>
      <c r="BS647" s="184"/>
      <c r="BT647" s="97"/>
      <c r="BU647" s="171">
        <f t="shared" si="380"/>
        <v>60.435763999999999</v>
      </c>
      <c r="BV647" s="175">
        <f t="shared" si="402"/>
        <v>11</v>
      </c>
      <c r="BW647" s="176">
        <f t="shared" si="370"/>
        <v>71.435764000000006</v>
      </c>
    </row>
    <row r="648" spans="1:75" s="35" customFormat="1" ht="84.95" hidden="1" customHeight="1" x14ac:dyDescent="0.3">
      <c r="A648" s="244">
        <v>381</v>
      </c>
      <c r="B648" s="104" t="s">
        <v>823</v>
      </c>
      <c r="C648" s="217" t="s">
        <v>18</v>
      </c>
      <c r="D648" s="207">
        <v>5442.5389915966389</v>
      </c>
      <c r="E648" s="74">
        <f>+D648*0.0562</f>
        <v>305.87069132773109</v>
      </c>
      <c r="F648" s="75">
        <f>+E648+D648</f>
        <v>5748.4096829243699</v>
      </c>
      <c r="G648" s="74">
        <f>+F648*0.19</f>
        <v>1092.1978397556302</v>
      </c>
      <c r="H648" s="76">
        <f>+G648+F648</f>
        <v>6840.6075226800003</v>
      </c>
      <c r="I648" s="105" t="s">
        <v>824</v>
      </c>
      <c r="J648" s="106">
        <v>1421</v>
      </c>
      <c r="K648" s="107" t="s">
        <v>76</v>
      </c>
      <c r="L648" s="122">
        <v>70400</v>
      </c>
      <c r="M648" s="81">
        <f t="shared" si="371"/>
        <v>3956.48</v>
      </c>
      <c r="N648" s="82">
        <f t="shared" si="392"/>
        <v>74356.479999999996</v>
      </c>
      <c r="O648" s="83">
        <f t="shared" si="393"/>
        <v>14127.7312</v>
      </c>
      <c r="P648" s="83">
        <f t="shared" si="373"/>
        <v>88484.211199999991</v>
      </c>
      <c r="Q648" s="84" t="s">
        <v>77</v>
      </c>
      <c r="R648" s="123">
        <v>47507</v>
      </c>
      <c r="S648" s="81">
        <f t="shared" si="374"/>
        <v>2669.8933999999999</v>
      </c>
      <c r="T648" s="82">
        <f t="shared" si="394"/>
        <v>50176.893400000001</v>
      </c>
      <c r="U648" s="83">
        <f t="shared" si="395"/>
        <v>9533.6097460000001</v>
      </c>
      <c r="V648" s="83">
        <f t="shared" si="376"/>
        <v>59710.503146000003</v>
      </c>
      <c r="W648" s="84" t="s">
        <v>77</v>
      </c>
      <c r="X648" s="123">
        <v>70334.400000000009</v>
      </c>
      <c r="Y648" s="81">
        <f t="shared" si="377"/>
        <v>3952.7932800000003</v>
      </c>
      <c r="Z648" s="82">
        <f t="shared" si="396"/>
        <v>74287.193280000007</v>
      </c>
      <c r="AA648" s="83">
        <f t="shared" si="397"/>
        <v>14114.566723200001</v>
      </c>
      <c r="AB648" s="83">
        <f t="shared" si="379"/>
        <v>88401.760003200005</v>
      </c>
      <c r="AC648" s="84" t="s">
        <v>77</v>
      </c>
      <c r="AD648" s="85">
        <f t="shared" ref="AD648:AD712" si="403">AVERAGE(N648,T648,Z648)</f>
        <v>66273.522226666668</v>
      </c>
      <c r="AE648" s="86"/>
      <c r="AF648" s="87"/>
      <c r="AG648" s="88"/>
      <c r="AH648" s="114"/>
      <c r="AI648" s="86"/>
      <c r="AJ648" s="87"/>
      <c r="AK648" s="88"/>
      <c r="AL648" s="114"/>
      <c r="AM648" s="86"/>
      <c r="AN648" s="87"/>
      <c r="AO648" s="90"/>
      <c r="AP648" s="91"/>
      <c r="AQ648" s="86"/>
      <c r="AR648" s="87"/>
      <c r="AS648" s="90"/>
      <c r="AT648" s="91"/>
      <c r="AU648" s="86"/>
      <c r="AV648" s="87"/>
      <c r="AW648" s="90"/>
      <c r="AX648" s="197"/>
      <c r="AY648" s="38"/>
      <c r="AZ648" s="92">
        <f>+(AD648/F648)-1</f>
        <v>10.529018612492413</v>
      </c>
      <c r="BA648" s="29"/>
      <c r="BB648" s="99">
        <f>+F648*1.09</f>
        <v>6265.7665543875637</v>
      </c>
      <c r="BC648" s="93">
        <f t="shared" si="398"/>
        <v>74356.479999999996</v>
      </c>
      <c r="BD648" s="93">
        <f t="shared" si="399"/>
        <v>50176.893400000001</v>
      </c>
      <c r="BE648" s="93">
        <f t="shared" si="400"/>
        <v>74287.193280000007</v>
      </c>
      <c r="BF648" s="93"/>
      <c r="BG648" s="93"/>
      <c r="BH648" s="93"/>
      <c r="BI648" s="93"/>
      <c r="BJ648" s="93"/>
      <c r="BK648" s="94">
        <f t="shared" ref="BK648:BK711" si="404">COUNT(BB648:BJ648)</f>
        <v>4</v>
      </c>
      <c r="BM648" s="95">
        <f t="shared" ref="BM648:BM712" si="405">AVERAGE(BB648:BJ648)</f>
        <v>51271.583308596892</v>
      </c>
      <c r="BN648" s="96">
        <f t="shared" ref="BN648:BN712" si="406">MAX(BB648:BJ648)</f>
        <v>74356.479999999996</v>
      </c>
      <c r="BO648" s="248">
        <f t="shared" si="401"/>
        <v>43576.617744795854</v>
      </c>
      <c r="BP648" s="183">
        <f t="shared" ref="BP648:BP712" si="407">GEOMEAN(BB648:BJ648)</f>
        <v>36301.760565828365</v>
      </c>
      <c r="BQ648" s="184">
        <f t="shared" ref="BQ648:BQ712" si="408">IF(BK648=1,0,STDEVA(BB648:BJ648))</f>
        <v>32090.2510913515</v>
      </c>
      <c r="BR648" s="232">
        <f t="shared" ref="BR648:BR711" si="409">+BQ648/BM648</f>
        <v>0.62588765590101858</v>
      </c>
      <c r="BS648" s="184"/>
      <c r="BT648" s="97"/>
      <c r="BU648" s="171">
        <f t="shared" si="380"/>
        <v>43576.617744795854</v>
      </c>
      <c r="BV648" s="175">
        <f t="shared" si="402"/>
        <v>8280</v>
      </c>
      <c r="BW648" s="176">
        <f t="shared" ref="BW648:BW711" si="410">+BV648+BU648</f>
        <v>51856.617744795854</v>
      </c>
    </row>
    <row r="649" spans="1:75" s="35" customFormat="1" ht="84.95" hidden="1" customHeight="1" x14ac:dyDescent="0.3">
      <c r="A649" s="244">
        <v>382</v>
      </c>
      <c r="B649" s="104" t="s">
        <v>825</v>
      </c>
      <c r="C649" s="217" t="s">
        <v>18</v>
      </c>
      <c r="D649" s="207">
        <v>6758.3457983193275</v>
      </c>
      <c r="E649" s="74">
        <f>+D649*0.0562</f>
        <v>379.8190338655462</v>
      </c>
      <c r="F649" s="75">
        <f>+E649+D649</f>
        <v>7138.1648321848734</v>
      </c>
      <c r="G649" s="74">
        <f>+F649*0.19</f>
        <v>1356.251318115126</v>
      </c>
      <c r="H649" s="76">
        <f>+G649+F649</f>
        <v>8494.4161502999996</v>
      </c>
      <c r="I649" s="105" t="s">
        <v>826</v>
      </c>
      <c r="J649" s="106">
        <v>1422</v>
      </c>
      <c r="K649" s="107" t="s">
        <v>76</v>
      </c>
      <c r="L649" s="122">
        <v>84800</v>
      </c>
      <c r="M649" s="81">
        <f t="shared" ref="M649:M712" si="411">+L649*0.0562</f>
        <v>4765.76</v>
      </c>
      <c r="N649" s="82">
        <f t="shared" si="392"/>
        <v>89565.759999999995</v>
      </c>
      <c r="O649" s="83">
        <f t="shared" si="393"/>
        <v>17017.4944</v>
      </c>
      <c r="P649" s="83">
        <f t="shared" ref="P649:P712" si="412">+N649+O649</f>
        <v>106583.25439999999</v>
      </c>
      <c r="Q649" s="84" t="s">
        <v>77</v>
      </c>
      <c r="R649" s="124">
        <v>57779</v>
      </c>
      <c r="S649" s="81">
        <f t="shared" ref="S649:S712" si="413">+R649*0.0562</f>
        <v>3247.1797999999999</v>
      </c>
      <c r="T649" s="82">
        <f t="shared" si="394"/>
        <v>61026.179799999998</v>
      </c>
      <c r="U649" s="83">
        <f t="shared" si="395"/>
        <v>11594.974162</v>
      </c>
      <c r="V649" s="83">
        <f t="shared" ref="V649:V712" si="414">+T649+U649</f>
        <v>72621.153961999997</v>
      </c>
      <c r="W649" s="84" t="s">
        <v>77</v>
      </c>
      <c r="X649" s="124">
        <v>87223.200000000012</v>
      </c>
      <c r="Y649" s="81">
        <f t="shared" ref="Y649:Y712" si="415">+X649*0.0562</f>
        <v>4901.9438400000008</v>
      </c>
      <c r="Z649" s="82">
        <f t="shared" si="396"/>
        <v>92125.143840000019</v>
      </c>
      <c r="AA649" s="83">
        <f t="shared" si="397"/>
        <v>17503.777329600005</v>
      </c>
      <c r="AB649" s="83">
        <f t="shared" ref="AB649:AB712" si="416">+AA649+Z649</f>
        <v>109628.92116960003</v>
      </c>
      <c r="AC649" s="84" t="s">
        <v>77</v>
      </c>
      <c r="AD649" s="85">
        <f t="shared" si="403"/>
        <v>80905.69454666668</v>
      </c>
      <c r="AE649" s="86"/>
      <c r="AF649" s="87"/>
      <c r="AG649" s="88"/>
      <c r="AH649" s="114"/>
      <c r="AI649" s="86"/>
      <c r="AJ649" s="87"/>
      <c r="AK649" s="88"/>
      <c r="AL649" s="114"/>
      <c r="AM649" s="86"/>
      <c r="AN649" s="87"/>
      <c r="AO649" s="90"/>
      <c r="AP649" s="91"/>
      <c r="AQ649" s="86"/>
      <c r="AR649" s="87"/>
      <c r="AS649" s="90"/>
      <c r="AT649" s="91"/>
      <c r="AU649" s="86"/>
      <c r="AV649" s="87"/>
      <c r="AW649" s="90"/>
      <c r="AX649" s="197"/>
      <c r="AY649" s="38"/>
      <c r="AZ649" s="92">
        <f>+(AD649/F649)-1</f>
        <v>10.334242967026414</v>
      </c>
      <c r="BA649" s="29"/>
      <c r="BB649" s="99">
        <f>+F649*1.09</f>
        <v>7780.599667081513</v>
      </c>
      <c r="BC649" s="93">
        <f t="shared" si="398"/>
        <v>89565.759999999995</v>
      </c>
      <c r="BD649" s="93">
        <f t="shared" si="399"/>
        <v>61026.179799999998</v>
      </c>
      <c r="BE649" s="93">
        <f t="shared" si="400"/>
        <v>92125.143840000019</v>
      </c>
      <c r="BF649" s="93"/>
      <c r="BG649" s="93"/>
      <c r="BH649" s="93"/>
      <c r="BI649" s="93"/>
      <c r="BJ649" s="93"/>
      <c r="BK649" s="94">
        <f t="shared" si="404"/>
        <v>4</v>
      </c>
      <c r="BM649" s="95">
        <f t="shared" si="405"/>
        <v>62624.42082677038</v>
      </c>
      <c r="BN649" s="96">
        <f t="shared" si="406"/>
        <v>92125.143840000019</v>
      </c>
      <c r="BO649" s="248">
        <f t="shared" si="401"/>
        <v>52790.846489027164</v>
      </c>
      <c r="BP649" s="183">
        <f t="shared" si="407"/>
        <v>44489.99554082573</v>
      </c>
      <c r="BQ649" s="184">
        <f t="shared" si="408"/>
        <v>39185.573487045302</v>
      </c>
      <c r="BR649" s="232">
        <f t="shared" si="409"/>
        <v>0.62572352717543134</v>
      </c>
      <c r="BS649" s="184"/>
      <c r="BT649" s="97"/>
      <c r="BU649" s="171">
        <f t="shared" ref="BU649:BU712" si="417">+BO649</f>
        <v>52790.846489027164</v>
      </c>
      <c r="BV649" s="175">
        <f t="shared" si="402"/>
        <v>10030</v>
      </c>
      <c r="BW649" s="176">
        <f t="shared" si="410"/>
        <v>62820.846489027164</v>
      </c>
    </row>
    <row r="650" spans="1:75" s="35" customFormat="1" ht="84.95" hidden="1" customHeight="1" x14ac:dyDescent="0.3">
      <c r="A650" s="244">
        <v>383</v>
      </c>
      <c r="B650" s="104" t="s">
        <v>827</v>
      </c>
      <c r="C650" s="217" t="s">
        <v>18</v>
      </c>
      <c r="D650" s="207">
        <v>10166.97705882353</v>
      </c>
      <c r="E650" s="74">
        <f>+D650*0.0562</f>
        <v>571.38411070588234</v>
      </c>
      <c r="F650" s="75">
        <f>+E650+D650</f>
        <v>10738.361169529411</v>
      </c>
      <c r="G650" s="74">
        <f>+F650*0.19</f>
        <v>2040.2886222105881</v>
      </c>
      <c r="H650" s="76">
        <f>+G650+F650</f>
        <v>12778.649791739999</v>
      </c>
      <c r="I650" s="105" t="s">
        <v>828</v>
      </c>
      <c r="J650" s="106">
        <v>1423</v>
      </c>
      <c r="K650" s="107" t="s">
        <v>76</v>
      </c>
      <c r="L650" s="122">
        <v>128000</v>
      </c>
      <c r="M650" s="81">
        <f t="shared" si="411"/>
        <v>7193.6</v>
      </c>
      <c r="N650" s="82">
        <f t="shared" si="392"/>
        <v>135193.60000000001</v>
      </c>
      <c r="O650" s="83">
        <f t="shared" si="393"/>
        <v>25686.784</v>
      </c>
      <c r="P650" s="83">
        <f t="shared" si="412"/>
        <v>160880.38400000002</v>
      </c>
      <c r="Q650" s="84" t="s">
        <v>77</v>
      </c>
      <c r="R650" s="123">
        <v>87309</v>
      </c>
      <c r="S650" s="81">
        <f t="shared" si="413"/>
        <v>4906.7658000000001</v>
      </c>
      <c r="T650" s="82">
        <f t="shared" si="394"/>
        <v>92215.765799999994</v>
      </c>
      <c r="U650" s="83">
        <f t="shared" si="395"/>
        <v>17520.995501999998</v>
      </c>
      <c r="V650" s="83">
        <f t="shared" si="414"/>
        <v>109736.761302</v>
      </c>
      <c r="W650" s="84" t="s">
        <v>77</v>
      </c>
      <c r="X650" s="123">
        <v>130300.8</v>
      </c>
      <c r="Y650" s="81">
        <f t="shared" si="415"/>
        <v>7322.9049599999998</v>
      </c>
      <c r="Z650" s="82">
        <f t="shared" si="396"/>
        <v>137623.70496</v>
      </c>
      <c r="AA650" s="83">
        <f t="shared" si="397"/>
        <v>26148.503942400002</v>
      </c>
      <c r="AB650" s="83">
        <f t="shared" si="416"/>
        <v>163772.20890240002</v>
      </c>
      <c r="AC650" s="84" t="s">
        <v>77</v>
      </c>
      <c r="AD650" s="85">
        <f t="shared" si="403"/>
        <v>121677.69025333335</v>
      </c>
      <c r="AE650" s="86"/>
      <c r="AF650" s="87"/>
      <c r="AG650" s="88"/>
      <c r="AH650" s="114"/>
      <c r="AI650" s="86"/>
      <c r="AJ650" s="87"/>
      <c r="AK650" s="88"/>
      <c r="AL650" s="114"/>
      <c r="AM650" s="86"/>
      <c r="AN650" s="87"/>
      <c r="AO650" s="90"/>
      <c r="AP650" s="91"/>
      <c r="AQ650" s="86"/>
      <c r="AR650" s="87"/>
      <c r="AS650" s="90"/>
      <c r="AT650" s="91"/>
      <c r="AU650" s="86"/>
      <c r="AV650" s="87"/>
      <c r="AW650" s="90"/>
      <c r="AX650" s="197"/>
      <c r="AY650" s="38"/>
      <c r="AZ650" s="92">
        <f>+(AD650/F650)-1</f>
        <v>10.331122909015143</v>
      </c>
      <c r="BA650" s="29"/>
      <c r="BB650" s="99">
        <f>+F650*1.09</f>
        <v>11704.813674787059</v>
      </c>
      <c r="BC650" s="93">
        <f t="shared" si="398"/>
        <v>135193.60000000001</v>
      </c>
      <c r="BD650" s="93">
        <f t="shared" si="399"/>
        <v>92215.765799999994</v>
      </c>
      <c r="BE650" s="93">
        <f t="shared" si="400"/>
        <v>137623.70496</v>
      </c>
      <c r="BF650" s="93"/>
      <c r="BG650" s="93"/>
      <c r="BH650" s="93"/>
      <c r="BI650" s="93"/>
      <c r="BJ650" s="93"/>
      <c r="BK650" s="94">
        <f t="shared" si="404"/>
        <v>4</v>
      </c>
      <c r="BM650" s="95">
        <f t="shared" si="405"/>
        <v>94184.471108696773</v>
      </c>
      <c r="BN650" s="96">
        <f t="shared" si="406"/>
        <v>137623.70496</v>
      </c>
      <c r="BO650" s="248">
        <f t="shared" si="401"/>
        <v>79704.726491595691</v>
      </c>
      <c r="BP650" s="183">
        <f t="shared" si="407"/>
        <v>66942.937410908955</v>
      </c>
      <c r="BQ650" s="184">
        <f t="shared" si="408"/>
        <v>58808.971484004367</v>
      </c>
      <c r="BR650" s="232">
        <f t="shared" si="409"/>
        <v>0.6244019931495276</v>
      </c>
      <c r="BS650" s="184"/>
      <c r="BT650" s="97"/>
      <c r="BU650" s="171">
        <f t="shared" si="417"/>
        <v>79704.726491595691</v>
      </c>
      <c r="BV650" s="175">
        <f t="shared" si="402"/>
        <v>15144</v>
      </c>
      <c r="BW650" s="176">
        <f t="shared" si="410"/>
        <v>94848.726491595691</v>
      </c>
    </row>
    <row r="651" spans="1:75" s="35" customFormat="1" ht="84.95" hidden="1" customHeight="1" x14ac:dyDescent="0.3">
      <c r="A651" s="244">
        <v>384</v>
      </c>
      <c r="B651" s="104" t="s">
        <v>829</v>
      </c>
      <c r="C651" s="217" t="s">
        <v>18</v>
      </c>
      <c r="D651" s="207">
        <v>10166.97705882353</v>
      </c>
      <c r="E651" s="74">
        <f>+D651*0.0562</f>
        <v>571.38411070588234</v>
      </c>
      <c r="F651" s="75">
        <f>+E651+D651</f>
        <v>10738.361169529411</v>
      </c>
      <c r="G651" s="74">
        <f>+F651*0.19</f>
        <v>2040.2886222105881</v>
      </c>
      <c r="H651" s="76">
        <f>+G651+F651</f>
        <v>12778.649791739999</v>
      </c>
      <c r="I651" s="105" t="s">
        <v>830</v>
      </c>
      <c r="J651" s="106">
        <v>1424</v>
      </c>
      <c r="K651" s="107" t="s">
        <v>76</v>
      </c>
      <c r="L651" s="122">
        <v>176000</v>
      </c>
      <c r="M651" s="81">
        <f t="shared" si="411"/>
        <v>9891.2000000000007</v>
      </c>
      <c r="N651" s="82">
        <f t="shared" si="392"/>
        <v>185891.20000000001</v>
      </c>
      <c r="O651" s="83">
        <f t="shared" si="393"/>
        <v>35319.328000000001</v>
      </c>
      <c r="P651" s="83">
        <f t="shared" si="412"/>
        <v>221210.52800000002</v>
      </c>
      <c r="Q651" s="84" t="s">
        <v>77</v>
      </c>
      <c r="R651" s="124">
        <v>120692</v>
      </c>
      <c r="S651" s="81">
        <f t="shared" si="413"/>
        <v>6782.8904000000002</v>
      </c>
      <c r="T651" s="82">
        <f t="shared" si="394"/>
        <v>127474.8904</v>
      </c>
      <c r="U651" s="83">
        <f t="shared" si="395"/>
        <v>24220.229176000001</v>
      </c>
      <c r="V651" s="83">
        <f t="shared" si="414"/>
        <v>151695.119576</v>
      </c>
      <c r="W651" s="84" t="s">
        <v>77</v>
      </c>
      <c r="X651" s="124">
        <v>183319.2</v>
      </c>
      <c r="Y651" s="81">
        <f t="shared" si="415"/>
        <v>10302.539040000001</v>
      </c>
      <c r="Z651" s="82">
        <f t="shared" si="396"/>
        <v>193621.73904000001</v>
      </c>
      <c r="AA651" s="83">
        <f t="shared" si="397"/>
        <v>36788.130417600005</v>
      </c>
      <c r="AB651" s="83">
        <f t="shared" si="416"/>
        <v>230409.86945760003</v>
      </c>
      <c r="AC651" s="84" t="s">
        <v>77</v>
      </c>
      <c r="AD651" s="85">
        <f t="shared" si="403"/>
        <v>168995.94314666666</v>
      </c>
      <c r="AE651" s="86"/>
      <c r="AF651" s="87"/>
      <c r="AG651" s="88"/>
      <c r="AH651" s="114"/>
      <c r="AI651" s="86"/>
      <c r="AJ651" s="87"/>
      <c r="AK651" s="88"/>
      <c r="AL651" s="114"/>
      <c r="AM651" s="86"/>
      <c r="AN651" s="87"/>
      <c r="AO651" s="90"/>
      <c r="AP651" s="91"/>
      <c r="AQ651" s="86"/>
      <c r="AR651" s="87"/>
      <c r="AS651" s="90"/>
      <c r="AT651" s="91"/>
      <c r="AU651" s="86"/>
      <c r="AV651" s="87"/>
      <c r="AW651" s="90"/>
      <c r="AX651" s="197"/>
      <c r="AY651" s="38"/>
      <c r="AZ651" s="92">
        <f>+(AD651/F651)-1</f>
        <v>14.737591656555596</v>
      </c>
      <c r="BA651" s="29"/>
      <c r="BB651" s="99">
        <f>+F651*1.09</f>
        <v>11704.813674787059</v>
      </c>
      <c r="BC651" s="93">
        <f t="shared" si="398"/>
        <v>185891.20000000001</v>
      </c>
      <c r="BD651" s="93">
        <f t="shared" si="399"/>
        <v>127474.8904</v>
      </c>
      <c r="BE651" s="93">
        <f t="shared" si="400"/>
        <v>193621.73904000001</v>
      </c>
      <c r="BF651" s="93"/>
      <c r="BG651" s="93"/>
      <c r="BH651" s="93"/>
      <c r="BI651" s="93"/>
      <c r="BJ651" s="93"/>
      <c r="BK651" s="94">
        <f t="shared" si="404"/>
        <v>4</v>
      </c>
      <c r="BM651" s="95">
        <f t="shared" si="405"/>
        <v>129673.16077869677</v>
      </c>
      <c r="BN651" s="96">
        <f t="shared" si="406"/>
        <v>193621.73904000001</v>
      </c>
      <c r="BO651" s="248">
        <f t="shared" si="401"/>
        <v>108356.96802492901</v>
      </c>
      <c r="BP651" s="183">
        <f t="shared" si="407"/>
        <v>85605.274626021914</v>
      </c>
      <c r="BQ651" s="184">
        <f t="shared" si="408"/>
        <v>84006.451947883921</v>
      </c>
      <c r="BR651" s="232">
        <f t="shared" si="409"/>
        <v>0.64783222251558503</v>
      </c>
      <c r="BS651" s="184"/>
      <c r="BT651" s="97"/>
      <c r="BU651" s="171">
        <f t="shared" si="417"/>
        <v>108356.96802492901</v>
      </c>
      <c r="BV651" s="175">
        <f t="shared" si="402"/>
        <v>20588</v>
      </c>
      <c r="BW651" s="176">
        <f t="shared" si="410"/>
        <v>128944.96802492901</v>
      </c>
    </row>
    <row r="652" spans="1:75" s="35" customFormat="1" ht="84.95" hidden="1" customHeight="1" x14ac:dyDescent="0.3">
      <c r="A652" s="244">
        <v>385</v>
      </c>
      <c r="B652" s="104" t="s">
        <v>831</v>
      </c>
      <c r="C652" s="217" t="s">
        <v>370</v>
      </c>
      <c r="D652" s="207">
        <v>12363.11924369748</v>
      </c>
      <c r="E652" s="74">
        <f>+D652*0.0562</f>
        <v>694.80730149579836</v>
      </c>
      <c r="F652" s="75">
        <f>+E652+D652</f>
        <v>13057.926545193279</v>
      </c>
      <c r="G652" s="74">
        <f>+F652*0.19</f>
        <v>2481.0060435867231</v>
      </c>
      <c r="H652" s="76">
        <f>+G652+F652</f>
        <v>15538.932588780002</v>
      </c>
      <c r="I652" s="105" t="s">
        <v>832</v>
      </c>
      <c r="J652" s="106">
        <v>1565</v>
      </c>
      <c r="K652" s="107" t="s">
        <v>833</v>
      </c>
      <c r="L652" s="122">
        <v>27200</v>
      </c>
      <c r="M652" s="81">
        <f t="shared" si="411"/>
        <v>1528.64</v>
      </c>
      <c r="N652" s="82">
        <f t="shared" si="392"/>
        <v>28728.639999999999</v>
      </c>
      <c r="O652" s="83">
        <f t="shared" si="393"/>
        <v>5458.4416000000001</v>
      </c>
      <c r="P652" s="83">
        <f t="shared" si="412"/>
        <v>34187.081599999998</v>
      </c>
      <c r="Q652" s="84" t="s">
        <v>77</v>
      </c>
      <c r="R652" s="123">
        <v>13868</v>
      </c>
      <c r="S652" s="81">
        <f t="shared" si="413"/>
        <v>779.38160000000005</v>
      </c>
      <c r="T652" s="82">
        <f t="shared" si="394"/>
        <v>14647.381600000001</v>
      </c>
      <c r="U652" s="83">
        <f t="shared" si="395"/>
        <v>2783.002504</v>
      </c>
      <c r="V652" s="83">
        <f t="shared" si="414"/>
        <v>17430.384104000001</v>
      </c>
      <c r="W652" s="84" t="s">
        <v>77</v>
      </c>
      <c r="X652" s="123">
        <v>25600</v>
      </c>
      <c r="Y652" s="81">
        <f t="shared" si="415"/>
        <v>1438.72</v>
      </c>
      <c r="Z652" s="82">
        <f t="shared" si="396"/>
        <v>27038.720000000001</v>
      </c>
      <c r="AA652" s="83">
        <f t="shared" si="397"/>
        <v>5137.3568000000005</v>
      </c>
      <c r="AB652" s="83">
        <f t="shared" si="416"/>
        <v>32176.076800000003</v>
      </c>
      <c r="AC652" s="84" t="s">
        <v>77</v>
      </c>
      <c r="AD652" s="85">
        <f t="shared" si="403"/>
        <v>23471.580533333337</v>
      </c>
      <c r="AE652" s="86"/>
      <c r="AF652" s="87"/>
      <c r="AG652" s="88"/>
      <c r="AH652" s="114"/>
      <c r="AI652" s="86"/>
      <c r="AJ652" s="87"/>
      <c r="AK652" s="88"/>
      <c r="AL652" s="114"/>
      <c r="AM652" s="86"/>
      <c r="AN652" s="87"/>
      <c r="AO652" s="90"/>
      <c r="AP652" s="91"/>
      <c r="AQ652" s="86"/>
      <c r="AR652" s="87"/>
      <c r="AS652" s="90"/>
      <c r="AT652" s="91"/>
      <c r="AU652" s="86"/>
      <c r="AV652" s="87"/>
      <c r="AW652" s="90"/>
      <c r="AX652" s="197"/>
      <c r="AY652" s="38"/>
      <c r="AZ652" s="92">
        <f>+(AD652/F652)-1</f>
        <v>0.79749675050618229</v>
      </c>
      <c r="BA652" s="29"/>
      <c r="BB652" s="99">
        <f>+F652*1.09</f>
        <v>14233.139934260675</v>
      </c>
      <c r="BC652" s="93">
        <f t="shared" si="398"/>
        <v>28728.639999999999</v>
      </c>
      <c r="BD652" s="93">
        <f t="shared" si="399"/>
        <v>14647.381600000001</v>
      </c>
      <c r="BE652" s="93">
        <f t="shared" si="400"/>
        <v>27038.720000000001</v>
      </c>
      <c r="BF652" s="93"/>
      <c r="BG652" s="93"/>
      <c r="BH652" s="93"/>
      <c r="BI652" s="93"/>
      <c r="BJ652" s="93"/>
      <c r="BK652" s="94">
        <f t="shared" si="404"/>
        <v>4</v>
      </c>
      <c r="BM652" s="95">
        <f t="shared" si="405"/>
        <v>21161.970383565167</v>
      </c>
      <c r="BN652" s="96">
        <f t="shared" si="406"/>
        <v>28728.639999999999</v>
      </c>
      <c r="BO652" s="248">
        <f t="shared" si="401"/>
        <v>18639.747178086891</v>
      </c>
      <c r="BP652" s="183">
        <f t="shared" si="407"/>
        <v>20060.441074422357</v>
      </c>
      <c r="BQ652" s="184">
        <f t="shared" si="408"/>
        <v>7793.9984080211289</v>
      </c>
      <c r="BR652" s="232">
        <f t="shared" si="409"/>
        <v>0.36830211302413091</v>
      </c>
      <c r="BS652" s="184"/>
      <c r="BT652" s="97"/>
      <c r="BU652" s="171">
        <f t="shared" si="417"/>
        <v>18639.747178086891</v>
      </c>
      <c r="BV652" s="175">
        <f t="shared" si="402"/>
        <v>3542</v>
      </c>
      <c r="BW652" s="176">
        <f t="shared" si="410"/>
        <v>22181.747178086891</v>
      </c>
    </row>
    <row r="653" spans="1:75" s="35" customFormat="1" ht="84.95" hidden="1" customHeight="1" x14ac:dyDescent="0.3">
      <c r="A653" s="244">
        <v>386</v>
      </c>
      <c r="B653" s="104" t="s">
        <v>834</v>
      </c>
      <c r="C653" s="217" t="s">
        <v>370</v>
      </c>
      <c r="D653" s="206"/>
      <c r="E653" s="74"/>
      <c r="F653" s="75"/>
      <c r="G653" s="74"/>
      <c r="H653" s="76"/>
      <c r="I653" s="105" t="s">
        <v>835</v>
      </c>
      <c r="J653" s="106">
        <v>1560</v>
      </c>
      <c r="K653" s="107" t="s">
        <v>833</v>
      </c>
      <c r="L653" s="122">
        <v>9600</v>
      </c>
      <c r="M653" s="81">
        <f t="shared" si="411"/>
        <v>539.52</v>
      </c>
      <c r="N653" s="82">
        <f t="shared" si="392"/>
        <v>10139.52</v>
      </c>
      <c r="O653" s="83">
        <f t="shared" si="393"/>
        <v>1926.5088000000001</v>
      </c>
      <c r="P653" s="83">
        <f t="shared" si="412"/>
        <v>12066.0288</v>
      </c>
      <c r="Q653" s="84" t="s">
        <v>77</v>
      </c>
      <c r="R653" s="124">
        <v>2827</v>
      </c>
      <c r="S653" s="81">
        <f t="shared" si="413"/>
        <v>158.87739999999999</v>
      </c>
      <c r="T653" s="82">
        <f t="shared" si="394"/>
        <v>2985.8773999999999</v>
      </c>
      <c r="U653" s="83">
        <f t="shared" si="395"/>
        <v>567.31670599999995</v>
      </c>
      <c r="V653" s="83">
        <f t="shared" si="414"/>
        <v>3553.1941059999999</v>
      </c>
      <c r="W653" s="84" t="s">
        <v>77</v>
      </c>
      <c r="X653" s="124">
        <v>7899.2000000000007</v>
      </c>
      <c r="Y653" s="81">
        <f t="shared" si="415"/>
        <v>443.93504000000001</v>
      </c>
      <c r="Z653" s="82">
        <f t="shared" si="396"/>
        <v>8343.135040000001</v>
      </c>
      <c r="AA653" s="83">
        <f t="shared" si="397"/>
        <v>1585.1956576000002</v>
      </c>
      <c r="AB653" s="83">
        <f t="shared" si="416"/>
        <v>9928.3306976000022</v>
      </c>
      <c r="AC653" s="84" t="s">
        <v>77</v>
      </c>
      <c r="AD653" s="85">
        <f t="shared" si="403"/>
        <v>7156.1774800000012</v>
      </c>
      <c r="AE653" s="86"/>
      <c r="AF653" s="87"/>
      <c r="AG653" s="88"/>
      <c r="AH653" s="114"/>
      <c r="AI653" s="86"/>
      <c r="AJ653" s="87"/>
      <c r="AK653" s="88"/>
      <c r="AL653" s="114"/>
      <c r="AM653" s="86"/>
      <c r="AN653" s="87"/>
      <c r="AO653" s="90"/>
      <c r="AP653" s="91"/>
      <c r="AQ653" s="86"/>
      <c r="AR653" s="87"/>
      <c r="AS653" s="90"/>
      <c r="AT653" s="91"/>
      <c r="AU653" s="86"/>
      <c r="AV653" s="87"/>
      <c r="AW653" s="90"/>
      <c r="AX653" s="197"/>
      <c r="AY653" s="38"/>
      <c r="AZ653" s="92"/>
      <c r="BA653" s="29"/>
      <c r="BB653" s="99"/>
      <c r="BC653" s="93">
        <f t="shared" si="398"/>
        <v>10139.52</v>
      </c>
      <c r="BD653" s="93">
        <f t="shared" si="399"/>
        <v>2985.8773999999999</v>
      </c>
      <c r="BE653" s="93">
        <f t="shared" si="400"/>
        <v>8343.135040000001</v>
      </c>
      <c r="BF653" s="93"/>
      <c r="BG653" s="93"/>
      <c r="BH653" s="93"/>
      <c r="BI653" s="93"/>
      <c r="BJ653" s="93"/>
      <c r="BK653" s="94">
        <f t="shared" si="404"/>
        <v>3</v>
      </c>
      <c r="BM653" s="95">
        <f t="shared" si="405"/>
        <v>7156.1774800000012</v>
      </c>
      <c r="BN653" s="96">
        <f t="shared" si="406"/>
        <v>10139.52</v>
      </c>
      <c r="BO653" s="248">
        <f t="shared" si="401"/>
        <v>5664.5062200000011</v>
      </c>
      <c r="BP653" s="183">
        <f t="shared" si="407"/>
        <v>6321.2972606728017</v>
      </c>
      <c r="BQ653" s="184">
        <f t="shared" si="408"/>
        <v>3721.5993603643778</v>
      </c>
      <c r="BR653" s="232">
        <f t="shared" si="409"/>
        <v>0.52005408903921946</v>
      </c>
      <c r="BS653" s="184"/>
      <c r="BT653" s="97"/>
      <c r="BU653" s="171">
        <f t="shared" si="417"/>
        <v>5664.5062200000011</v>
      </c>
      <c r="BV653" s="175">
        <f t="shared" si="402"/>
        <v>1076</v>
      </c>
      <c r="BW653" s="176">
        <f t="shared" si="410"/>
        <v>6740.5062200000011</v>
      </c>
    </row>
    <row r="654" spans="1:75" s="35" customFormat="1" ht="84.95" hidden="1" customHeight="1" x14ac:dyDescent="0.3">
      <c r="A654" s="244">
        <v>387</v>
      </c>
      <c r="B654" s="104" t="s">
        <v>836</v>
      </c>
      <c r="C654" s="217" t="s">
        <v>370</v>
      </c>
      <c r="D654" s="206"/>
      <c r="E654" s="74"/>
      <c r="F654" s="75"/>
      <c r="G654" s="74"/>
      <c r="H654" s="76"/>
      <c r="I654" s="105" t="s">
        <v>837</v>
      </c>
      <c r="J654" s="106">
        <v>1570</v>
      </c>
      <c r="K654" s="107" t="s">
        <v>833</v>
      </c>
      <c r="L654" s="122">
        <v>4960</v>
      </c>
      <c r="M654" s="81">
        <f t="shared" si="411"/>
        <v>278.75200000000001</v>
      </c>
      <c r="N654" s="82">
        <f t="shared" si="392"/>
        <v>5238.7520000000004</v>
      </c>
      <c r="O654" s="83">
        <f t="shared" si="393"/>
        <v>995.36288000000013</v>
      </c>
      <c r="P654" s="83">
        <f t="shared" si="412"/>
        <v>6234.114880000001</v>
      </c>
      <c r="Q654" s="84" t="s">
        <v>77</v>
      </c>
      <c r="R654" s="124">
        <v>2827</v>
      </c>
      <c r="S654" s="81">
        <f t="shared" si="413"/>
        <v>158.87739999999999</v>
      </c>
      <c r="T654" s="82">
        <f t="shared" si="394"/>
        <v>2985.8773999999999</v>
      </c>
      <c r="U654" s="83">
        <f t="shared" si="395"/>
        <v>567.31670599999995</v>
      </c>
      <c r="V654" s="83">
        <f t="shared" si="414"/>
        <v>3553.1941059999999</v>
      </c>
      <c r="W654" s="84" t="s">
        <v>77</v>
      </c>
      <c r="X654" s="124">
        <v>4658.4000000000005</v>
      </c>
      <c r="Y654" s="81">
        <f t="shared" si="415"/>
        <v>261.80208000000005</v>
      </c>
      <c r="Z654" s="82">
        <f t="shared" si="396"/>
        <v>4920.2020800000009</v>
      </c>
      <c r="AA654" s="83">
        <f t="shared" si="397"/>
        <v>934.83839520000015</v>
      </c>
      <c r="AB654" s="83">
        <f t="shared" si="416"/>
        <v>5855.0404752000013</v>
      </c>
      <c r="AC654" s="84" t="s">
        <v>77</v>
      </c>
      <c r="AD654" s="85">
        <f t="shared" si="403"/>
        <v>4381.6104933333336</v>
      </c>
      <c r="AE654" s="86"/>
      <c r="AF654" s="87"/>
      <c r="AG654" s="88"/>
      <c r="AH654" s="114"/>
      <c r="AI654" s="86"/>
      <c r="AJ654" s="87"/>
      <c r="AK654" s="88"/>
      <c r="AL654" s="114"/>
      <c r="AM654" s="86"/>
      <c r="AN654" s="87"/>
      <c r="AO654" s="90"/>
      <c r="AP654" s="91"/>
      <c r="AQ654" s="86"/>
      <c r="AR654" s="87"/>
      <c r="AS654" s="90"/>
      <c r="AT654" s="91"/>
      <c r="AU654" s="86"/>
      <c r="AV654" s="87"/>
      <c r="AW654" s="90"/>
      <c r="AX654" s="197"/>
      <c r="AY654" s="38"/>
      <c r="AZ654" s="92"/>
      <c r="BA654" s="29"/>
      <c r="BB654" s="99"/>
      <c r="BC654" s="93">
        <f t="shared" si="398"/>
        <v>5238.7520000000004</v>
      </c>
      <c r="BD654" s="93">
        <f t="shared" si="399"/>
        <v>2985.8773999999999</v>
      </c>
      <c r="BE654" s="93">
        <f t="shared" si="400"/>
        <v>4920.2020800000009</v>
      </c>
      <c r="BF654" s="93"/>
      <c r="BG654" s="93"/>
      <c r="BH654" s="93"/>
      <c r="BI654" s="93"/>
      <c r="BJ654" s="93"/>
      <c r="BK654" s="94">
        <f t="shared" si="404"/>
        <v>3</v>
      </c>
      <c r="BM654" s="95">
        <f t="shared" si="405"/>
        <v>4381.6104933333336</v>
      </c>
      <c r="BN654" s="96">
        <f t="shared" si="406"/>
        <v>5238.7520000000004</v>
      </c>
      <c r="BO654" s="248">
        <f t="shared" si="401"/>
        <v>3953.0397400000002</v>
      </c>
      <c r="BP654" s="183">
        <f t="shared" si="407"/>
        <v>4253.6418205192003</v>
      </c>
      <c r="BQ654" s="184">
        <f t="shared" si="408"/>
        <v>1219.1889368561285</v>
      </c>
      <c r="BR654" s="232">
        <f t="shared" si="409"/>
        <v>0.27825132761370214</v>
      </c>
      <c r="BS654" s="184"/>
      <c r="BT654" s="97"/>
      <c r="BU654" s="171">
        <f t="shared" si="417"/>
        <v>3953.0397400000002</v>
      </c>
      <c r="BV654" s="175">
        <f t="shared" si="402"/>
        <v>751</v>
      </c>
      <c r="BW654" s="176">
        <f t="shared" si="410"/>
        <v>4704.0397400000002</v>
      </c>
    </row>
    <row r="655" spans="1:75" s="35" customFormat="1" ht="84.95" hidden="1" customHeight="1" x14ac:dyDescent="0.3">
      <c r="A655" s="244">
        <v>388</v>
      </c>
      <c r="B655" s="104" t="s">
        <v>838</v>
      </c>
      <c r="C655" s="217" t="s">
        <v>370</v>
      </c>
      <c r="D655" s="206"/>
      <c r="E655" s="74"/>
      <c r="F655" s="75"/>
      <c r="G655" s="74"/>
      <c r="H655" s="76"/>
      <c r="I655" s="105" t="s">
        <v>839</v>
      </c>
      <c r="J655" s="106">
        <v>1562</v>
      </c>
      <c r="K655" s="107" t="s">
        <v>833</v>
      </c>
      <c r="L655" s="122">
        <v>12800</v>
      </c>
      <c r="M655" s="81">
        <f t="shared" si="411"/>
        <v>719.36</v>
      </c>
      <c r="N655" s="82">
        <f t="shared" si="392"/>
        <v>13519.36</v>
      </c>
      <c r="O655" s="83">
        <f t="shared" si="393"/>
        <v>2568.6784000000002</v>
      </c>
      <c r="P655" s="83">
        <f t="shared" si="412"/>
        <v>16088.038400000001</v>
      </c>
      <c r="Q655" s="84" t="s">
        <v>77</v>
      </c>
      <c r="R655" s="124">
        <v>6293</v>
      </c>
      <c r="S655" s="81">
        <f t="shared" si="413"/>
        <v>353.66660000000002</v>
      </c>
      <c r="T655" s="82">
        <f t="shared" si="394"/>
        <v>6646.6666000000005</v>
      </c>
      <c r="U655" s="83">
        <f t="shared" si="395"/>
        <v>1262.8666540000002</v>
      </c>
      <c r="V655" s="83">
        <f t="shared" si="414"/>
        <v>7909.5332540000009</v>
      </c>
      <c r="W655" s="84" t="s">
        <v>77</v>
      </c>
      <c r="X655" s="124">
        <v>11611.2</v>
      </c>
      <c r="Y655" s="81">
        <f t="shared" si="415"/>
        <v>652.54944</v>
      </c>
      <c r="Z655" s="82">
        <f t="shared" si="396"/>
        <v>12263.749440000001</v>
      </c>
      <c r="AA655" s="83">
        <f t="shared" si="397"/>
        <v>2330.1123936000004</v>
      </c>
      <c r="AB655" s="83">
        <f t="shared" si="416"/>
        <v>14593.861833600002</v>
      </c>
      <c r="AC655" s="84" t="s">
        <v>77</v>
      </c>
      <c r="AD655" s="85">
        <f t="shared" si="403"/>
        <v>10809.925346666669</v>
      </c>
      <c r="AE655" s="86"/>
      <c r="AF655" s="87"/>
      <c r="AG655" s="88"/>
      <c r="AH655" s="114"/>
      <c r="AI655" s="86"/>
      <c r="AJ655" s="87"/>
      <c r="AK655" s="88"/>
      <c r="AL655" s="114"/>
      <c r="AM655" s="86"/>
      <c r="AN655" s="87"/>
      <c r="AO655" s="90"/>
      <c r="AP655" s="91"/>
      <c r="AQ655" s="86"/>
      <c r="AR655" s="87"/>
      <c r="AS655" s="90"/>
      <c r="AT655" s="91"/>
      <c r="AU655" s="86"/>
      <c r="AV655" s="87"/>
      <c r="AW655" s="90"/>
      <c r="AX655" s="197"/>
      <c r="AY655" s="38"/>
      <c r="AZ655" s="92"/>
      <c r="BA655" s="29"/>
      <c r="BB655" s="99"/>
      <c r="BC655" s="93">
        <f t="shared" si="398"/>
        <v>13519.36</v>
      </c>
      <c r="BD655" s="93">
        <f t="shared" si="399"/>
        <v>6646.6666000000005</v>
      </c>
      <c r="BE655" s="93">
        <f t="shared" si="400"/>
        <v>12263.749440000001</v>
      </c>
      <c r="BF655" s="93"/>
      <c r="BG655" s="93"/>
      <c r="BH655" s="93"/>
      <c r="BI655" s="93"/>
      <c r="BJ655" s="93"/>
      <c r="BK655" s="94">
        <f t="shared" si="404"/>
        <v>3</v>
      </c>
      <c r="BM655" s="95">
        <f t="shared" si="405"/>
        <v>10809.925346666669</v>
      </c>
      <c r="BN655" s="96">
        <f t="shared" si="406"/>
        <v>13519.36</v>
      </c>
      <c r="BO655" s="248">
        <f t="shared" si="401"/>
        <v>9455.2080200000019</v>
      </c>
      <c r="BP655" s="183">
        <f t="shared" si="407"/>
        <v>10329.067103636218</v>
      </c>
      <c r="BQ655" s="184">
        <f t="shared" si="408"/>
        <v>3659.7379705886387</v>
      </c>
      <c r="BR655" s="232">
        <f t="shared" si="409"/>
        <v>0.33855349164988913</v>
      </c>
      <c r="BS655" s="184"/>
      <c r="BT655" s="97"/>
      <c r="BU655" s="171">
        <f t="shared" si="417"/>
        <v>9455.2080200000019</v>
      </c>
      <c r="BV655" s="175">
        <f t="shared" si="402"/>
        <v>1796</v>
      </c>
      <c r="BW655" s="176">
        <f t="shared" si="410"/>
        <v>11251.208020000002</v>
      </c>
    </row>
    <row r="656" spans="1:75" s="35" customFormat="1" ht="84.95" hidden="1" customHeight="1" x14ac:dyDescent="0.3">
      <c r="A656" s="244">
        <v>389</v>
      </c>
      <c r="B656" s="104" t="s">
        <v>840</v>
      </c>
      <c r="C656" s="217" t="s">
        <v>370</v>
      </c>
      <c r="D656" s="206"/>
      <c r="E656" s="74"/>
      <c r="F656" s="75"/>
      <c r="G656" s="74"/>
      <c r="H656" s="76"/>
      <c r="I656" s="105" t="s">
        <v>841</v>
      </c>
      <c r="J656" s="106">
        <v>1563</v>
      </c>
      <c r="K656" s="107" t="s">
        <v>833</v>
      </c>
      <c r="L656" s="122">
        <v>8000</v>
      </c>
      <c r="M656" s="81">
        <f t="shared" si="411"/>
        <v>449.6</v>
      </c>
      <c r="N656" s="82">
        <f t="shared" si="392"/>
        <v>8449.6</v>
      </c>
      <c r="O656" s="83">
        <f t="shared" si="393"/>
        <v>1605.424</v>
      </c>
      <c r="P656" s="83">
        <f t="shared" si="412"/>
        <v>10055.024000000001</v>
      </c>
      <c r="Q656" s="84" t="s">
        <v>77</v>
      </c>
      <c r="R656" s="123">
        <v>5010</v>
      </c>
      <c r="S656" s="81">
        <f t="shared" si="413"/>
        <v>281.56200000000001</v>
      </c>
      <c r="T656" s="82">
        <f t="shared" si="394"/>
        <v>5291.5619999999999</v>
      </c>
      <c r="U656" s="83">
        <f t="shared" si="395"/>
        <v>1005.39678</v>
      </c>
      <c r="V656" s="83">
        <f t="shared" si="414"/>
        <v>6296.9587799999999</v>
      </c>
      <c r="W656" s="84" t="s">
        <v>77</v>
      </c>
      <c r="X656" s="123">
        <v>6894.4000000000005</v>
      </c>
      <c r="Y656" s="81">
        <f t="shared" si="415"/>
        <v>387.46528000000001</v>
      </c>
      <c r="Z656" s="82">
        <f t="shared" si="396"/>
        <v>7281.8652800000009</v>
      </c>
      <c r="AA656" s="83">
        <f t="shared" si="397"/>
        <v>1383.5544032000003</v>
      </c>
      <c r="AB656" s="83">
        <f t="shared" si="416"/>
        <v>8665.4196832000016</v>
      </c>
      <c r="AC656" s="84" t="s">
        <v>77</v>
      </c>
      <c r="AD656" s="85">
        <f t="shared" si="403"/>
        <v>7007.675760000001</v>
      </c>
      <c r="AE656" s="86"/>
      <c r="AF656" s="87"/>
      <c r="AG656" s="88"/>
      <c r="AH656" s="114"/>
      <c r="AI656" s="86"/>
      <c r="AJ656" s="87"/>
      <c r="AK656" s="88"/>
      <c r="AL656" s="114"/>
      <c r="AM656" s="86"/>
      <c r="AN656" s="87"/>
      <c r="AO656" s="90"/>
      <c r="AP656" s="91"/>
      <c r="AQ656" s="86"/>
      <c r="AR656" s="87"/>
      <c r="AS656" s="90"/>
      <c r="AT656" s="91"/>
      <c r="AU656" s="86"/>
      <c r="AV656" s="87"/>
      <c r="AW656" s="90"/>
      <c r="AX656" s="197"/>
      <c r="AY656" s="38"/>
      <c r="AZ656" s="92"/>
      <c r="BA656" s="29"/>
      <c r="BB656" s="99"/>
      <c r="BC656" s="93">
        <f t="shared" si="398"/>
        <v>8449.6</v>
      </c>
      <c r="BD656" s="93">
        <f t="shared" si="399"/>
        <v>5291.5619999999999</v>
      </c>
      <c r="BE656" s="93">
        <f t="shared" si="400"/>
        <v>7281.8652800000009</v>
      </c>
      <c r="BF656" s="93"/>
      <c r="BG656" s="93"/>
      <c r="BH656" s="93"/>
      <c r="BI656" s="93"/>
      <c r="BJ656" s="93"/>
      <c r="BK656" s="94">
        <f t="shared" si="404"/>
        <v>3</v>
      </c>
      <c r="BM656" s="95">
        <f t="shared" si="405"/>
        <v>7007.675760000001</v>
      </c>
      <c r="BN656" s="96">
        <f t="shared" si="406"/>
        <v>8449.6</v>
      </c>
      <c r="BO656" s="248">
        <f t="shared" si="401"/>
        <v>6286.7136400000009</v>
      </c>
      <c r="BP656" s="183">
        <f t="shared" si="407"/>
        <v>6879.4580440546288</v>
      </c>
      <c r="BQ656" s="184">
        <f t="shared" si="408"/>
        <v>1596.7735976084327</v>
      </c>
      <c r="BR656" s="232">
        <f t="shared" si="409"/>
        <v>0.22786065627106475</v>
      </c>
      <c r="BS656" s="184"/>
      <c r="BT656" s="97"/>
      <c r="BU656" s="171">
        <f t="shared" si="417"/>
        <v>6286.7136400000009</v>
      </c>
      <c r="BV656" s="175">
        <f t="shared" si="402"/>
        <v>1194</v>
      </c>
      <c r="BW656" s="176">
        <f t="shared" si="410"/>
        <v>7480.7136400000009</v>
      </c>
    </row>
    <row r="657" spans="1:209" s="35" customFormat="1" ht="84.95" hidden="1" customHeight="1" x14ac:dyDescent="0.3">
      <c r="A657" s="244">
        <v>390</v>
      </c>
      <c r="B657" s="104" t="s">
        <v>842</v>
      </c>
      <c r="C657" s="217" t="s">
        <v>370</v>
      </c>
      <c r="D657" s="206"/>
      <c r="E657" s="74"/>
      <c r="F657" s="75"/>
      <c r="G657" s="74"/>
      <c r="H657" s="76"/>
      <c r="I657" s="105" t="s">
        <v>843</v>
      </c>
      <c r="J657" s="106">
        <v>1566</v>
      </c>
      <c r="K657" s="107" t="s">
        <v>833</v>
      </c>
      <c r="L657" s="122">
        <v>51200</v>
      </c>
      <c r="M657" s="81">
        <f t="shared" si="411"/>
        <v>2877.44</v>
      </c>
      <c r="N657" s="82">
        <f t="shared" si="392"/>
        <v>54077.440000000002</v>
      </c>
      <c r="O657" s="83">
        <f t="shared" si="393"/>
        <v>10274.713600000001</v>
      </c>
      <c r="P657" s="83">
        <f t="shared" si="412"/>
        <v>64352.153600000005</v>
      </c>
      <c r="Q657" s="84" t="s">
        <v>77</v>
      </c>
      <c r="R657" s="124">
        <v>30174</v>
      </c>
      <c r="S657" s="81">
        <f t="shared" si="413"/>
        <v>1695.7788</v>
      </c>
      <c r="T657" s="82">
        <f t="shared" si="394"/>
        <v>31869.7788</v>
      </c>
      <c r="U657" s="83">
        <f t="shared" si="395"/>
        <v>6055.2579720000003</v>
      </c>
      <c r="V657" s="83">
        <f t="shared" si="414"/>
        <v>37925.036771999999</v>
      </c>
      <c r="W657" s="84" t="s">
        <v>77</v>
      </c>
      <c r="X657" s="124">
        <v>48216</v>
      </c>
      <c r="Y657" s="81">
        <f t="shared" si="415"/>
        <v>2709.7392</v>
      </c>
      <c r="Z657" s="82">
        <f t="shared" si="396"/>
        <v>50925.739199999996</v>
      </c>
      <c r="AA657" s="83">
        <f t="shared" si="397"/>
        <v>9675.8904480000001</v>
      </c>
      <c r="AB657" s="83">
        <f t="shared" si="416"/>
        <v>60601.629647999995</v>
      </c>
      <c r="AC657" s="84" t="s">
        <v>77</v>
      </c>
      <c r="AD657" s="85">
        <f t="shared" si="403"/>
        <v>45624.319333333326</v>
      </c>
      <c r="AE657" s="86"/>
      <c r="AF657" s="87"/>
      <c r="AG657" s="88"/>
      <c r="AH657" s="114"/>
      <c r="AI657" s="86"/>
      <c r="AJ657" s="87"/>
      <c r="AK657" s="88"/>
      <c r="AL657" s="114"/>
      <c r="AM657" s="86"/>
      <c r="AN657" s="87"/>
      <c r="AO657" s="90"/>
      <c r="AP657" s="91"/>
      <c r="AQ657" s="86"/>
      <c r="AR657" s="87"/>
      <c r="AS657" s="90"/>
      <c r="AT657" s="91"/>
      <c r="AU657" s="86"/>
      <c r="AV657" s="87"/>
      <c r="AW657" s="90"/>
      <c r="AX657" s="197"/>
      <c r="AY657" s="38"/>
      <c r="AZ657" s="92"/>
      <c r="BA657" s="29"/>
      <c r="BB657" s="99"/>
      <c r="BC657" s="93">
        <f t="shared" si="398"/>
        <v>54077.440000000002</v>
      </c>
      <c r="BD657" s="93">
        <f t="shared" si="399"/>
        <v>31869.7788</v>
      </c>
      <c r="BE657" s="93">
        <f t="shared" si="400"/>
        <v>50925.739199999996</v>
      </c>
      <c r="BF657" s="93"/>
      <c r="BG657" s="93"/>
      <c r="BH657" s="93"/>
      <c r="BI657" s="93"/>
      <c r="BJ657" s="93"/>
      <c r="BK657" s="94">
        <f t="shared" si="404"/>
        <v>3</v>
      </c>
      <c r="BM657" s="95">
        <f t="shared" si="405"/>
        <v>45624.319333333326</v>
      </c>
      <c r="BN657" s="96">
        <f t="shared" si="406"/>
        <v>54077.440000000002</v>
      </c>
      <c r="BO657" s="248">
        <f t="shared" si="401"/>
        <v>41397.758999999991</v>
      </c>
      <c r="BP657" s="183">
        <f t="shared" si="407"/>
        <v>44440.353509783323</v>
      </c>
      <c r="BQ657" s="184">
        <f t="shared" si="408"/>
        <v>12015.566713456079</v>
      </c>
      <c r="BR657" s="232">
        <f t="shared" si="409"/>
        <v>0.26335881584708826</v>
      </c>
      <c r="BS657" s="184"/>
      <c r="BT657" s="97"/>
      <c r="BU657" s="171">
        <f t="shared" si="417"/>
        <v>41397.758999999991</v>
      </c>
      <c r="BV657" s="175">
        <f t="shared" si="402"/>
        <v>7866</v>
      </c>
      <c r="BW657" s="176">
        <f t="shared" si="410"/>
        <v>49263.758999999991</v>
      </c>
    </row>
    <row r="658" spans="1:209" ht="84.95" hidden="1" customHeight="1" x14ac:dyDescent="0.3">
      <c r="A658" s="244">
        <v>391</v>
      </c>
      <c r="B658" s="104" t="s">
        <v>844</v>
      </c>
      <c r="C658" s="217" t="s">
        <v>370</v>
      </c>
      <c r="D658" s="206"/>
      <c r="E658" s="74"/>
      <c r="F658" s="75"/>
      <c r="G658" s="74"/>
      <c r="H658" s="76"/>
      <c r="I658" s="105" t="s">
        <v>845</v>
      </c>
      <c r="J658" s="106">
        <v>1568</v>
      </c>
      <c r="K658" s="107" t="s">
        <v>833</v>
      </c>
      <c r="L658" s="122">
        <v>68800</v>
      </c>
      <c r="M658" s="81">
        <f t="shared" si="411"/>
        <v>3866.56</v>
      </c>
      <c r="N658" s="82">
        <f t="shared" si="392"/>
        <v>72666.559999999998</v>
      </c>
      <c r="O658" s="83">
        <f t="shared" si="393"/>
        <v>13806.6464</v>
      </c>
      <c r="P658" s="83">
        <f t="shared" si="412"/>
        <v>86473.206399999995</v>
      </c>
      <c r="Q658" s="84" t="s">
        <v>77</v>
      </c>
      <c r="R658" s="124">
        <v>51358</v>
      </c>
      <c r="S658" s="81">
        <f t="shared" si="413"/>
        <v>2886.3195999999998</v>
      </c>
      <c r="T658" s="82">
        <f t="shared" si="394"/>
        <v>54244.319600000003</v>
      </c>
      <c r="U658" s="83">
        <f t="shared" si="395"/>
        <v>10306.420724000001</v>
      </c>
      <c r="V658" s="83">
        <f t="shared" si="414"/>
        <v>64550.740324000006</v>
      </c>
      <c r="W658" s="84" t="s">
        <v>77</v>
      </c>
      <c r="X658" s="124">
        <v>77476.800000000003</v>
      </c>
      <c r="Y658" s="81">
        <f t="shared" si="415"/>
        <v>4354.1961600000004</v>
      </c>
      <c r="Z658" s="82">
        <f t="shared" si="396"/>
        <v>81830.99616000001</v>
      </c>
      <c r="AA658" s="83">
        <f t="shared" si="397"/>
        <v>15547.889270400003</v>
      </c>
      <c r="AB658" s="83">
        <f t="shared" si="416"/>
        <v>97378.885430400012</v>
      </c>
      <c r="AC658" s="84" t="s">
        <v>77</v>
      </c>
      <c r="AD658" s="85">
        <f t="shared" si="403"/>
        <v>69580.625253333346</v>
      </c>
      <c r="AE658" s="86"/>
      <c r="AF658" s="87"/>
      <c r="AG658" s="88"/>
      <c r="AH658" s="114"/>
      <c r="AI658" s="86"/>
      <c r="AJ658" s="87"/>
      <c r="AK658" s="88"/>
      <c r="AL658" s="114"/>
      <c r="AM658" s="86"/>
      <c r="AN658" s="87"/>
      <c r="AO658" s="90"/>
      <c r="AP658" s="91"/>
      <c r="AQ658" s="86"/>
      <c r="AR658" s="87"/>
      <c r="AS658" s="90"/>
      <c r="AT658" s="91"/>
      <c r="AU658" s="86"/>
      <c r="AV658" s="87"/>
      <c r="AW658" s="90"/>
      <c r="AX658" s="197"/>
      <c r="AZ658" s="92"/>
      <c r="BB658" s="99"/>
      <c r="BC658" s="93">
        <f t="shared" si="398"/>
        <v>72666.559999999998</v>
      </c>
      <c r="BD658" s="93">
        <f t="shared" si="399"/>
        <v>54244.319600000003</v>
      </c>
      <c r="BE658" s="93">
        <f t="shared" si="400"/>
        <v>81830.99616000001</v>
      </c>
      <c r="BF658" s="93"/>
      <c r="BG658" s="93"/>
      <c r="BH658" s="93"/>
      <c r="BI658" s="93"/>
      <c r="BJ658" s="93"/>
      <c r="BK658" s="94">
        <f t="shared" si="404"/>
        <v>3</v>
      </c>
      <c r="BM658" s="95">
        <f t="shared" si="405"/>
        <v>69580.625253333346</v>
      </c>
      <c r="BN658" s="96">
        <f t="shared" si="406"/>
        <v>81830.99616000001</v>
      </c>
      <c r="BO658" s="248">
        <f t="shared" si="401"/>
        <v>63455.439800000007</v>
      </c>
      <c r="BP658" s="183">
        <f t="shared" si="407"/>
        <v>68580.750777386158</v>
      </c>
      <c r="BQ658" s="184">
        <f t="shared" si="408"/>
        <v>14049.855011779549</v>
      </c>
      <c r="BR658" s="232">
        <f t="shared" si="409"/>
        <v>0.20192194250376436</v>
      </c>
      <c r="BS658" s="184"/>
      <c r="BT658" s="97"/>
      <c r="BU658" s="171">
        <f t="shared" si="417"/>
        <v>63455.439800000007</v>
      </c>
      <c r="BV658" s="175">
        <f t="shared" si="402"/>
        <v>12057</v>
      </c>
      <c r="BW658" s="176">
        <f t="shared" si="410"/>
        <v>75512.439800000007</v>
      </c>
    </row>
    <row r="659" spans="1:209" ht="84.95" hidden="1" customHeight="1" x14ac:dyDescent="0.3">
      <c r="A659" s="244">
        <v>392</v>
      </c>
      <c r="B659" s="104" t="s">
        <v>846</v>
      </c>
      <c r="C659" s="217" t="s">
        <v>370</v>
      </c>
      <c r="D659" s="206"/>
      <c r="E659" s="74"/>
      <c r="F659" s="75"/>
      <c r="G659" s="74"/>
      <c r="H659" s="76"/>
      <c r="I659" s="105" t="s">
        <v>847</v>
      </c>
      <c r="J659" s="106">
        <v>1564</v>
      </c>
      <c r="K659" s="107" t="s">
        <v>833</v>
      </c>
      <c r="L659" s="122">
        <v>41600</v>
      </c>
      <c r="M659" s="81">
        <f t="shared" si="411"/>
        <v>2337.92</v>
      </c>
      <c r="N659" s="82">
        <f t="shared" si="392"/>
        <v>43937.919999999998</v>
      </c>
      <c r="O659" s="83">
        <f t="shared" si="393"/>
        <v>8348.2047999999995</v>
      </c>
      <c r="P659" s="83">
        <f t="shared" si="412"/>
        <v>52286.124799999998</v>
      </c>
      <c r="Q659" s="84" t="s">
        <v>77</v>
      </c>
      <c r="R659" s="124">
        <v>23113</v>
      </c>
      <c r="S659" s="81">
        <f t="shared" si="413"/>
        <v>1298.9505999999999</v>
      </c>
      <c r="T659" s="82">
        <f t="shared" si="394"/>
        <v>24411.9506</v>
      </c>
      <c r="U659" s="83">
        <f t="shared" si="395"/>
        <v>4638.270614</v>
      </c>
      <c r="V659" s="83">
        <f t="shared" si="414"/>
        <v>29050.221214000001</v>
      </c>
      <c r="W659" s="84" t="s">
        <v>77</v>
      </c>
      <c r="X659" s="124">
        <v>38400</v>
      </c>
      <c r="Y659" s="81">
        <f t="shared" si="415"/>
        <v>2158.08</v>
      </c>
      <c r="Z659" s="82">
        <f t="shared" si="396"/>
        <v>40558.080000000002</v>
      </c>
      <c r="AA659" s="83">
        <f t="shared" si="397"/>
        <v>7706.0352000000003</v>
      </c>
      <c r="AB659" s="83">
        <f t="shared" si="416"/>
        <v>48264.1152</v>
      </c>
      <c r="AC659" s="84" t="s">
        <v>77</v>
      </c>
      <c r="AD659" s="85">
        <f t="shared" si="403"/>
        <v>36302.650199999996</v>
      </c>
      <c r="AE659" s="86"/>
      <c r="AF659" s="87"/>
      <c r="AG659" s="88"/>
      <c r="AH659" s="114"/>
      <c r="AI659" s="86"/>
      <c r="AJ659" s="87"/>
      <c r="AK659" s="88"/>
      <c r="AL659" s="114"/>
      <c r="AM659" s="86"/>
      <c r="AN659" s="87"/>
      <c r="AO659" s="90"/>
      <c r="AP659" s="91"/>
      <c r="AQ659" s="86"/>
      <c r="AR659" s="87"/>
      <c r="AS659" s="90"/>
      <c r="AT659" s="91"/>
      <c r="AU659" s="86"/>
      <c r="AV659" s="87"/>
      <c r="AW659" s="90"/>
      <c r="AX659" s="197"/>
      <c r="AZ659" s="92"/>
      <c r="BB659" s="99"/>
      <c r="BC659" s="93">
        <f t="shared" si="398"/>
        <v>43937.919999999998</v>
      </c>
      <c r="BD659" s="93">
        <f t="shared" si="399"/>
        <v>24411.9506</v>
      </c>
      <c r="BE659" s="93">
        <f t="shared" si="400"/>
        <v>40558.080000000002</v>
      </c>
      <c r="BF659" s="93"/>
      <c r="BG659" s="93"/>
      <c r="BH659" s="93"/>
      <c r="BI659" s="93"/>
      <c r="BJ659" s="93"/>
      <c r="BK659" s="94">
        <f t="shared" si="404"/>
        <v>3</v>
      </c>
      <c r="BM659" s="95">
        <f t="shared" si="405"/>
        <v>36302.650199999996</v>
      </c>
      <c r="BN659" s="96">
        <f t="shared" si="406"/>
        <v>43937.919999999998</v>
      </c>
      <c r="BO659" s="248">
        <f t="shared" si="401"/>
        <v>32485.015299999999</v>
      </c>
      <c r="BP659" s="183">
        <f t="shared" si="407"/>
        <v>35170.060973928572</v>
      </c>
      <c r="BQ659" s="184">
        <f t="shared" si="408"/>
        <v>10435.390857053699</v>
      </c>
      <c r="BR659" s="232">
        <f t="shared" si="409"/>
        <v>0.28745534553435165</v>
      </c>
      <c r="BS659" s="184"/>
      <c r="BT659" s="97"/>
      <c r="BU659" s="171">
        <f t="shared" si="417"/>
        <v>32485.015299999999</v>
      </c>
      <c r="BV659" s="175">
        <f t="shared" si="402"/>
        <v>6172</v>
      </c>
      <c r="BW659" s="176">
        <f t="shared" si="410"/>
        <v>38657.015299999999</v>
      </c>
    </row>
    <row r="660" spans="1:209" s="140" customFormat="1" ht="84.95" hidden="1" customHeight="1" x14ac:dyDescent="0.3">
      <c r="A660" s="244">
        <v>396</v>
      </c>
      <c r="B660" s="104" t="s">
        <v>850</v>
      </c>
      <c r="C660" s="217" t="s">
        <v>18</v>
      </c>
      <c r="D660" s="206"/>
      <c r="E660" s="74"/>
      <c r="F660" s="75"/>
      <c r="G660" s="74"/>
      <c r="H660" s="76"/>
      <c r="I660" s="105" t="s">
        <v>851</v>
      </c>
      <c r="J660" s="106">
        <v>1429</v>
      </c>
      <c r="K660" s="107" t="s">
        <v>76</v>
      </c>
      <c r="L660" s="122">
        <v>156800</v>
      </c>
      <c r="M660" s="81">
        <f t="shared" si="411"/>
        <v>8812.16</v>
      </c>
      <c r="N660" s="82">
        <f t="shared" si="392"/>
        <v>165612.16</v>
      </c>
      <c r="O660" s="83">
        <f t="shared" si="393"/>
        <v>31466.310400000002</v>
      </c>
      <c r="P660" s="83">
        <f t="shared" si="412"/>
        <v>197078.47039999999</v>
      </c>
      <c r="Q660" s="84" t="s">
        <v>77</v>
      </c>
      <c r="R660" s="123">
        <v>87309</v>
      </c>
      <c r="S660" s="81">
        <f t="shared" si="413"/>
        <v>4906.7658000000001</v>
      </c>
      <c r="T660" s="82">
        <f t="shared" si="394"/>
        <v>92215.765799999994</v>
      </c>
      <c r="U660" s="83">
        <f t="shared" si="395"/>
        <v>17520.995501999998</v>
      </c>
      <c r="V660" s="83">
        <f t="shared" si="414"/>
        <v>109736.761302</v>
      </c>
      <c r="W660" s="84" t="s">
        <v>77</v>
      </c>
      <c r="X660" s="123">
        <v>174036</v>
      </c>
      <c r="Y660" s="81">
        <f t="shared" si="415"/>
        <v>9780.8232000000007</v>
      </c>
      <c r="Z660" s="82">
        <f t="shared" si="396"/>
        <v>183816.82320000001</v>
      </c>
      <c r="AA660" s="83">
        <f t="shared" si="397"/>
        <v>34925.196408000003</v>
      </c>
      <c r="AB660" s="83">
        <f t="shared" si="416"/>
        <v>218742.019608</v>
      </c>
      <c r="AC660" s="84" t="s">
        <v>77</v>
      </c>
      <c r="AD660" s="85">
        <f t="shared" si="403"/>
        <v>147214.91633333333</v>
      </c>
      <c r="AE660" s="86"/>
      <c r="AF660" s="87"/>
      <c r="AG660" s="88"/>
      <c r="AH660" s="114"/>
      <c r="AI660" s="86"/>
      <c r="AJ660" s="87"/>
      <c r="AK660" s="88"/>
      <c r="AL660" s="114"/>
      <c r="AM660" s="86"/>
      <c r="AN660" s="87"/>
      <c r="AO660" s="90"/>
      <c r="AP660" s="91"/>
      <c r="AQ660" s="86"/>
      <c r="AR660" s="87"/>
      <c r="AS660" s="90"/>
      <c r="AT660" s="91"/>
      <c r="AU660" s="86"/>
      <c r="AV660" s="87"/>
      <c r="AW660" s="90"/>
      <c r="AX660" s="197"/>
      <c r="AY660" s="38"/>
      <c r="AZ660" s="92"/>
      <c r="BA660" s="29"/>
      <c r="BB660" s="99"/>
      <c r="BC660" s="93">
        <f t="shared" si="398"/>
        <v>165612.16</v>
      </c>
      <c r="BD660" s="93">
        <f t="shared" si="399"/>
        <v>92215.765799999994</v>
      </c>
      <c r="BE660" s="93">
        <f t="shared" si="400"/>
        <v>183816.82320000001</v>
      </c>
      <c r="BF660" s="93"/>
      <c r="BG660" s="93"/>
      <c r="BH660" s="93"/>
      <c r="BI660" s="93"/>
      <c r="BJ660" s="93"/>
      <c r="BK660" s="94">
        <f t="shared" si="404"/>
        <v>3</v>
      </c>
      <c r="BL660" s="35"/>
      <c r="BM660" s="95">
        <f t="shared" si="405"/>
        <v>147214.91633333333</v>
      </c>
      <c r="BN660" s="96">
        <f t="shared" si="406"/>
        <v>183816.82320000001</v>
      </c>
      <c r="BO660" s="248">
        <f t="shared" si="401"/>
        <v>128913.9629</v>
      </c>
      <c r="BP660" s="183">
        <f t="shared" si="407"/>
        <v>141067.68897307169</v>
      </c>
      <c r="BQ660" s="184">
        <f t="shared" si="408"/>
        <v>48492.601086119823</v>
      </c>
      <c r="BR660" s="232">
        <f t="shared" si="409"/>
        <v>0.32940005193712713</v>
      </c>
      <c r="BS660" s="184"/>
      <c r="BT660" s="97"/>
      <c r="BU660" s="171">
        <f t="shared" si="417"/>
        <v>128913.9629</v>
      </c>
      <c r="BV660" s="175">
        <f t="shared" si="402"/>
        <v>24494</v>
      </c>
      <c r="BW660" s="176">
        <f t="shared" si="410"/>
        <v>153407.96289999998</v>
      </c>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139"/>
      <c r="ES660" s="139"/>
      <c r="ET660" s="139"/>
      <c r="EU660" s="139"/>
      <c r="EV660" s="139"/>
      <c r="EW660" s="139"/>
      <c r="EX660" s="139"/>
      <c r="EY660" s="139"/>
      <c r="EZ660" s="139"/>
      <c r="FA660" s="139"/>
      <c r="FB660" s="139"/>
      <c r="FC660" s="139"/>
      <c r="FD660" s="139"/>
      <c r="FE660" s="139"/>
      <c r="FF660" s="139"/>
      <c r="FG660" s="139"/>
      <c r="FH660" s="139"/>
      <c r="FI660" s="139"/>
      <c r="FJ660" s="139"/>
      <c r="FK660" s="139"/>
      <c r="FL660" s="139"/>
      <c r="FM660" s="139"/>
      <c r="FN660" s="139"/>
      <c r="FO660" s="139"/>
      <c r="FP660" s="139"/>
      <c r="FQ660" s="139"/>
      <c r="FR660" s="139"/>
      <c r="FS660" s="139"/>
      <c r="FT660" s="139"/>
      <c r="FU660" s="139"/>
      <c r="FV660" s="139"/>
      <c r="FW660" s="139"/>
      <c r="FX660" s="139"/>
      <c r="FY660" s="139"/>
      <c r="FZ660" s="139"/>
      <c r="GA660" s="139"/>
      <c r="GB660" s="139"/>
      <c r="GC660" s="139"/>
      <c r="GD660" s="139"/>
      <c r="GE660" s="139"/>
      <c r="GF660" s="139"/>
      <c r="GG660" s="139"/>
      <c r="GH660" s="139"/>
      <c r="GI660" s="139"/>
      <c r="GJ660" s="139"/>
      <c r="GK660" s="139"/>
      <c r="GL660" s="139"/>
      <c r="GM660" s="139"/>
      <c r="GN660" s="139"/>
      <c r="GO660" s="139"/>
      <c r="GP660" s="139"/>
      <c r="GQ660" s="139"/>
      <c r="GR660" s="139"/>
      <c r="GS660" s="139"/>
      <c r="GT660" s="139"/>
      <c r="GU660" s="139"/>
      <c r="GV660" s="139"/>
      <c r="GW660" s="139"/>
      <c r="GX660" s="139"/>
      <c r="GY660" s="139"/>
      <c r="GZ660" s="139"/>
      <c r="HA660" s="139"/>
    </row>
    <row r="661" spans="1:209" ht="84.95" hidden="1" customHeight="1" x14ac:dyDescent="0.3">
      <c r="A661" s="244">
        <v>397</v>
      </c>
      <c r="B661" s="104" t="s">
        <v>852</v>
      </c>
      <c r="C661" s="217" t="s">
        <v>18</v>
      </c>
      <c r="D661" s="206"/>
      <c r="E661" s="74"/>
      <c r="F661" s="75"/>
      <c r="G661" s="74"/>
      <c r="H661" s="76"/>
      <c r="I661" s="105" t="s">
        <v>853</v>
      </c>
      <c r="J661" s="106">
        <v>1427</v>
      </c>
      <c r="K661" s="107" t="s">
        <v>76</v>
      </c>
      <c r="L661" s="122">
        <v>62400</v>
      </c>
      <c r="M661" s="81">
        <f t="shared" si="411"/>
        <v>3506.88</v>
      </c>
      <c r="N661" s="82">
        <f t="shared" si="392"/>
        <v>65906.880000000005</v>
      </c>
      <c r="O661" s="83">
        <f t="shared" si="393"/>
        <v>12522.307200000001</v>
      </c>
      <c r="P661" s="83">
        <f t="shared" si="412"/>
        <v>78429.1872</v>
      </c>
      <c r="Q661" s="84" t="s">
        <v>77</v>
      </c>
      <c r="R661" s="123">
        <v>38520</v>
      </c>
      <c r="S661" s="81">
        <f t="shared" si="413"/>
        <v>2164.8240000000001</v>
      </c>
      <c r="T661" s="82">
        <f t="shared" si="394"/>
        <v>40684.824000000001</v>
      </c>
      <c r="U661" s="83">
        <f t="shared" si="395"/>
        <v>7730.1165600000004</v>
      </c>
      <c r="V661" s="83">
        <f t="shared" si="414"/>
        <v>48414.940560000003</v>
      </c>
      <c r="W661" s="84" t="s">
        <v>77</v>
      </c>
      <c r="X661" s="123">
        <v>69257.600000000006</v>
      </c>
      <c r="Y661" s="81">
        <f t="shared" si="415"/>
        <v>3892.2771200000002</v>
      </c>
      <c r="Z661" s="82">
        <f t="shared" si="396"/>
        <v>73149.877120000005</v>
      </c>
      <c r="AA661" s="83">
        <f t="shared" si="397"/>
        <v>13898.476652800002</v>
      </c>
      <c r="AB661" s="83">
        <f t="shared" si="416"/>
        <v>87048.353772800008</v>
      </c>
      <c r="AC661" s="84" t="s">
        <v>77</v>
      </c>
      <c r="AD661" s="85">
        <f t="shared" si="403"/>
        <v>59913.860373333329</v>
      </c>
      <c r="AE661" s="86"/>
      <c r="AF661" s="87"/>
      <c r="AG661" s="88"/>
      <c r="AH661" s="114"/>
      <c r="AI661" s="86"/>
      <c r="AJ661" s="87"/>
      <c r="AK661" s="88"/>
      <c r="AL661" s="114"/>
      <c r="AM661" s="86"/>
      <c r="AN661" s="87"/>
      <c r="AO661" s="90"/>
      <c r="AP661" s="91"/>
      <c r="AQ661" s="86"/>
      <c r="AR661" s="87"/>
      <c r="AS661" s="90"/>
      <c r="AT661" s="91"/>
      <c r="AU661" s="86"/>
      <c r="AV661" s="87"/>
      <c r="AW661" s="90"/>
      <c r="AX661" s="197"/>
      <c r="AZ661" s="92"/>
      <c r="BB661" s="99"/>
      <c r="BC661" s="93">
        <f t="shared" si="398"/>
        <v>65906.880000000005</v>
      </c>
      <c r="BD661" s="93">
        <f t="shared" si="399"/>
        <v>40684.824000000001</v>
      </c>
      <c r="BE661" s="93">
        <f t="shared" si="400"/>
        <v>73149.877120000005</v>
      </c>
      <c r="BF661" s="93"/>
      <c r="BG661" s="93"/>
      <c r="BH661" s="93"/>
      <c r="BI661" s="93"/>
      <c r="BJ661" s="93"/>
      <c r="BK661" s="94">
        <f t="shared" si="404"/>
        <v>3</v>
      </c>
      <c r="BM661" s="95">
        <f t="shared" si="405"/>
        <v>59913.860373333329</v>
      </c>
      <c r="BN661" s="96">
        <f t="shared" si="406"/>
        <v>73149.877120000005</v>
      </c>
      <c r="BO661" s="248">
        <f t="shared" si="401"/>
        <v>53295.851999999992</v>
      </c>
      <c r="BP661" s="183">
        <f t="shared" si="407"/>
        <v>58102.158279660769</v>
      </c>
      <c r="BQ661" s="184">
        <f t="shared" si="408"/>
        <v>17042.069466626275</v>
      </c>
      <c r="BR661" s="232">
        <f t="shared" si="409"/>
        <v>0.28444285446529866</v>
      </c>
      <c r="BS661" s="184"/>
      <c r="BT661" s="97"/>
      <c r="BU661" s="171">
        <f t="shared" si="417"/>
        <v>53295.851999999992</v>
      </c>
      <c r="BV661" s="175">
        <f t="shared" si="402"/>
        <v>10126</v>
      </c>
      <c r="BW661" s="176">
        <f t="shared" si="410"/>
        <v>63421.851999999992</v>
      </c>
    </row>
    <row r="662" spans="1:209" ht="84.95" hidden="1" customHeight="1" x14ac:dyDescent="0.3">
      <c r="A662" s="244">
        <v>400</v>
      </c>
      <c r="B662" s="104" t="s">
        <v>856</v>
      </c>
      <c r="C662" s="217" t="s">
        <v>18</v>
      </c>
      <c r="D662" s="206"/>
      <c r="E662" s="74"/>
      <c r="F662" s="75"/>
      <c r="G662" s="74"/>
      <c r="H662" s="76"/>
      <c r="I662" s="105" t="s">
        <v>857</v>
      </c>
      <c r="J662" s="106">
        <v>1665</v>
      </c>
      <c r="K662" s="107" t="s">
        <v>76</v>
      </c>
      <c r="L662" s="122">
        <v>484.79999999999995</v>
      </c>
      <c r="M662" s="81">
        <f t="shared" si="411"/>
        <v>27.245759999999997</v>
      </c>
      <c r="N662" s="82">
        <f t="shared" si="392"/>
        <v>512.04575999999997</v>
      </c>
      <c r="O662" s="83">
        <f t="shared" si="393"/>
        <v>97.288694399999997</v>
      </c>
      <c r="P662" s="83">
        <f t="shared" si="412"/>
        <v>609.33445439999991</v>
      </c>
      <c r="Q662" s="84" t="s">
        <v>77</v>
      </c>
      <c r="R662" s="123">
        <v>386</v>
      </c>
      <c r="S662" s="81">
        <f t="shared" si="413"/>
        <v>21.693200000000001</v>
      </c>
      <c r="T662" s="82">
        <f t="shared" si="394"/>
        <v>407.69319999999999</v>
      </c>
      <c r="U662" s="83">
        <f t="shared" si="395"/>
        <v>77.461708000000002</v>
      </c>
      <c r="V662" s="83">
        <f t="shared" si="414"/>
        <v>485.15490799999998</v>
      </c>
      <c r="W662" s="84" t="s">
        <v>77</v>
      </c>
      <c r="X662" s="123">
        <v>501.6</v>
      </c>
      <c r="Y662" s="81">
        <f t="shared" si="415"/>
        <v>28.189920000000001</v>
      </c>
      <c r="Z662" s="82">
        <f t="shared" si="396"/>
        <v>529.78992000000005</v>
      </c>
      <c r="AA662" s="83">
        <f t="shared" si="397"/>
        <v>100.66008480000001</v>
      </c>
      <c r="AB662" s="83">
        <f t="shared" si="416"/>
        <v>630.4500048000001</v>
      </c>
      <c r="AC662" s="84" t="s">
        <v>77</v>
      </c>
      <c r="AD662" s="85">
        <f t="shared" si="403"/>
        <v>483.17629333333326</v>
      </c>
      <c r="AE662" s="86"/>
      <c r="AF662" s="87"/>
      <c r="AG662" s="88"/>
      <c r="AH662" s="114"/>
      <c r="AI662" s="86"/>
      <c r="AJ662" s="87"/>
      <c r="AK662" s="88"/>
      <c r="AL662" s="114"/>
      <c r="AM662" s="86"/>
      <c r="AN662" s="87"/>
      <c r="AO662" s="90"/>
      <c r="AP662" s="91"/>
      <c r="AQ662" s="86"/>
      <c r="AR662" s="87"/>
      <c r="AS662" s="90"/>
      <c r="AT662" s="91"/>
      <c r="AU662" s="86"/>
      <c r="AV662" s="87"/>
      <c r="AW662" s="90"/>
      <c r="AX662" s="197"/>
      <c r="AZ662" s="92"/>
      <c r="BB662" s="99"/>
      <c r="BC662" s="93">
        <f t="shared" si="398"/>
        <v>512.04575999999997</v>
      </c>
      <c r="BD662" s="93">
        <f t="shared" si="399"/>
        <v>407.69319999999999</v>
      </c>
      <c r="BE662" s="93">
        <f t="shared" si="400"/>
        <v>529.78992000000005</v>
      </c>
      <c r="BF662" s="93"/>
      <c r="BG662" s="93"/>
      <c r="BH662" s="93"/>
      <c r="BI662" s="93"/>
      <c r="BJ662" s="93"/>
      <c r="BK662" s="94">
        <f t="shared" si="404"/>
        <v>3</v>
      </c>
      <c r="BM662" s="95">
        <f t="shared" si="405"/>
        <v>483.17629333333326</v>
      </c>
      <c r="BN662" s="96">
        <f t="shared" si="406"/>
        <v>529.78992000000005</v>
      </c>
      <c r="BO662" s="248">
        <f t="shared" si="401"/>
        <v>459.8694799999999</v>
      </c>
      <c r="BP662" s="183">
        <f t="shared" si="407"/>
        <v>480.00818658259965</v>
      </c>
      <c r="BQ662" s="184">
        <f t="shared" si="408"/>
        <v>65.969590251137532</v>
      </c>
      <c r="BR662" s="232">
        <f t="shared" si="409"/>
        <v>0.13653316845498975</v>
      </c>
      <c r="BS662" s="184"/>
      <c r="BT662" s="97"/>
      <c r="BU662" s="171">
        <f t="shared" si="417"/>
        <v>459.8694799999999</v>
      </c>
      <c r="BV662" s="175">
        <f t="shared" si="402"/>
        <v>87</v>
      </c>
      <c r="BW662" s="176">
        <f t="shared" si="410"/>
        <v>546.86947999999984</v>
      </c>
    </row>
    <row r="663" spans="1:209" ht="84.95" hidden="1" customHeight="1" x14ac:dyDescent="0.3">
      <c r="A663" s="244">
        <v>401</v>
      </c>
      <c r="B663" s="104" t="s">
        <v>858</v>
      </c>
      <c r="C663" s="217" t="s">
        <v>18</v>
      </c>
      <c r="D663" s="207">
        <v>754.81714285714293</v>
      </c>
      <c r="E663" s="74">
        <f>+D663*0.0562</f>
        <v>42.420723428571435</v>
      </c>
      <c r="F663" s="75">
        <f>+E663+D663</f>
        <v>797.2378662857144</v>
      </c>
      <c r="G663" s="74">
        <f>+F663*0.19</f>
        <v>151.47519459428574</v>
      </c>
      <c r="H663" s="76">
        <f>+G663+F663</f>
        <v>948.71306088000017</v>
      </c>
      <c r="I663" s="105" t="s">
        <v>859</v>
      </c>
      <c r="J663" s="106">
        <v>1664</v>
      </c>
      <c r="K663" s="107" t="s">
        <v>76</v>
      </c>
      <c r="L663" s="122">
        <v>2000</v>
      </c>
      <c r="M663" s="81">
        <f t="shared" si="411"/>
        <v>112.4</v>
      </c>
      <c r="N663" s="82">
        <f t="shared" si="392"/>
        <v>2112.4</v>
      </c>
      <c r="O663" s="83">
        <f t="shared" si="393"/>
        <v>401.35599999999999</v>
      </c>
      <c r="P663" s="83">
        <f t="shared" si="412"/>
        <v>2513.7560000000003</v>
      </c>
      <c r="Q663" s="84" t="s">
        <v>77</v>
      </c>
      <c r="R663" s="124">
        <v>900</v>
      </c>
      <c r="S663" s="81">
        <f t="shared" si="413"/>
        <v>50.58</v>
      </c>
      <c r="T663" s="82">
        <f t="shared" si="394"/>
        <v>950.58</v>
      </c>
      <c r="U663" s="83">
        <f t="shared" si="395"/>
        <v>180.61020000000002</v>
      </c>
      <c r="V663" s="83">
        <f t="shared" si="414"/>
        <v>1131.1902</v>
      </c>
      <c r="W663" s="84" t="s">
        <v>77</v>
      </c>
      <c r="X663" s="124">
        <v>1760</v>
      </c>
      <c r="Y663" s="81">
        <f t="shared" si="415"/>
        <v>98.912000000000006</v>
      </c>
      <c r="Z663" s="82">
        <f t="shared" si="396"/>
        <v>1858.912</v>
      </c>
      <c r="AA663" s="83">
        <f t="shared" si="397"/>
        <v>353.19328000000002</v>
      </c>
      <c r="AB663" s="83">
        <f t="shared" si="416"/>
        <v>2212.1052800000002</v>
      </c>
      <c r="AC663" s="84" t="s">
        <v>77</v>
      </c>
      <c r="AD663" s="85">
        <f t="shared" si="403"/>
        <v>1640.6306666666667</v>
      </c>
      <c r="AE663" s="86"/>
      <c r="AF663" s="87"/>
      <c r="AG663" s="88"/>
      <c r="AH663" s="114"/>
      <c r="AI663" s="86"/>
      <c r="AJ663" s="87"/>
      <c r="AK663" s="88"/>
      <c r="AL663" s="114"/>
      <c r="AM663" s="86"/>
      <c r="AN663" s="87"/>
      <c r="AO663" s="90"/>
      <c r="AP663" s="91"/>
      <c r="AQ663" s="86"/>
      <c r="AR663" s="87"/>
      <c r="AS663" s="90"/>
      <c r="AT663" s="91"/>
      <c r="AU663" s="86"/>
      <c r="AV663" s="87"/>
      <c r="AW663" s="90"/>
      <c r="AX663" s="197"/>
      <c r="AZ663" s="92">
        <f>+(AD663/F663)-1</f>
        <v>1.0578935547934658</v>
      </c>
      <c r="BB663" s="99">
        <f>+F663*1.09</f>
        <v>868.98927425142881</v>
      </c>
      <c r="BC663" s="93">
        <f t="shared" si="398"/>
        <v>2112.4</v>
      </c>
      <c r="BD663" s="93">
        <f t="shared" si="399"/>
        <v>950.58</v>
      </c>
      <c r="BE663" s="93">
        <f t="shared" si="400"/>
        <v>1858.912</v>
      </c>
      <c r="BF663" s="93"/>
      <c r="BG663" s="93"/>
      <c r="BH663" s="93"/>
      <c r="BI663" s="93"/>
      <c r="BJ663" s="93"/>
      <c r="BK663" s="94">
        <f t="shared" si="404"/>
        <v>4</v>
      </c>
      <c r="BM663" s="95">
        <f t="shared" si="405"/>
        <v>1447.7203185628573</v>
      </c>
      <c r="BN663" s="96">
        <f t="shared" si="406"/>
        <v>2112.4</v>
      </c>
      <c r="BO663" s="248">
        <f t="shared" si="401"/>
        <v>1226.1604247504763</v>
      </c>
      <c r="BP663" s="183">
        <f t="shared" si="407"/>
        <v>1342.0216423400507</v>
      </c>
      <c r="BQ663" s="184">
        <f t="shared" si="408"/>
        <v>630.59648899251499</v>
      </c>
      <c r="BR663" s="232">
        <f t="shared" si="409"/>
        <v>0.43557894498469435</v>
      </c>
      <c r="BS663" s="184"/>
      <c r="BT663" s="97"/>
      <c r="BU663" s="171">
        <f t="shared" si="417"/>
        <v>1226.1604247504763</v>
      </c>
      <c r="BV663" s="175">
        <f t="shared" si="402"/>
        <v>233</v>
      </c>
      <c r="BW663" s="176">
        <f t="shared" si="410"/>
        <v>1459.1604247504763</v>
      </c>
    </row>
    <row r="664" spans="1:209" ht="84.95" hidden="1" customHeight="1" x14ac:dyDescent="0.3">
      <c r="A664" s="244">
        <v>402</v>
      </c>
      <c r="B664" s="104" t="s">
        <v>860</v>
      </c>
      <c r="C664" s="217" t="s">
        <v>18</v>
      </c>
      <c r="D664" s="207">
        <v>461.08739495798318</v>
      </c>
      <c r="E664" s="74">
        <f>+D664*0.0562</f>
        <v>25.913111596638654</v>
      </c>
      <c r="F664" s="75">
        <f>+E664+D664</f>
        <v>487.00050655462184</v>
      </c>
      <c r="G664" s="74">
        <f>+F664*0.19</f>
        <v>92.530096245378147</v>
      </c>
      <c r="H664" s="76">
        <f>+G664+F664</f>
        <v>579.5306028</v>
      </c>
      <c r="I664" s="105" t="s">
        <v>861</v>
      </c>
      <c r="J664" s="106">
        <v>1669</v>
      </c>
      <c r="K664" s="107" t="s">
        <v>76</v>
      </c>
      <c r="L664" s="122">
        <v>960</v>
      </c>
      <c r="M664" s="81">
        <f t="shared" si="411"/>
        <v>53.951999999999998</v>
      </c>
      <c r="N664" s="82">
        <f t="shared" si="392"/>
        <v>1013.952</v>
      </c>
      <c r="O664" s="83">
        <f t="shared" si="393"/>
        <v>192.65088</v>
      </c>
      <c r="P664" s="83">
        <f t="shared" si="412"/>
        <v>1206.6028799999999</v>
      </c>
      <c r="Q664" s="84" t="s">
        <v>77</v>
      </c>
      <c r="R664" s="123">
        <v>644</v>
      </c>
      <c r="S664" s="81">
        <f t="shared" si="413"/>
        <v>36.192799999999998</v>
      </c>
      <c r="T664" s="82">
        <f t="shared" si="394"/>
        <v>680.19280000000003</v>
      </c>
      <c r="U664" s="83">
        <f t="shared" si="395"/>
        <v>129.23663200000001</v>
      </c>
      <c r="V664" s="83">
        <f t="shared" si="414"/>
        <v>809.42943200000002</v>
      </c>
      <c r="W664" s="84" t="s">
        <v>77</v>
      </c>
      <c r="X664" s="123">
        <v>876.80000000000007</v>
      </c>
      <c r="Y664" s="81">
        <f t="shared" si="415"/>
        <v>49.276160000000004</v>
      </c>
      <c r="Z664" s="82">
        <f t="shared" si="396"/>
        <v>926.07616000000007</v>
      </c>
      <c r="AA664" s="83">
        <f t="shared" si="397"/>
        <v>175.95447040000002</v>
      </c>
      <c r="AB664" s="83">
        <f t="shared" si="416"/>
        <v>1102.0306304000001</v>
      </c>
      <c r="AC664" s="84" t="s">
        <v>77</v>
      </c>
      <c r="AD664" s="85">
        <f t="shared" si="403"/>
        <v>873.40698666666674</v>
      </c>
      <c r="AE664" s="86"/>
      <c r="AF664" s="87"/>
      <c r="AG664" s="88"/>
      <c r="AH664" s="114"/>
      <c r="AI664" s="86"/>
      <c r="AJ664" s="87"/>
      <c r="AK664" s="88"/>
      <c r="AL664" s="114"/>
      <c r="AM664" s="86"/>
      <c r="AN664" s="87"/>
      <c r="AO664" s="90"/>
      <c r="AP664" s="91"/>
      <c r="AQ664" s="86"/>
      <c r="AR664" s="87"/>
      <c r="AS664" s="90"/>
      <c r="AT664" s="91"/>
      <c r="AU664" s="86"/>
      <c r="AV664" s="87"/>
      <c r="AW664" s="90"/>
      <c r="AX664" s="197"/>
      <c r="AZ664" s="92">
        <f>+(AD664/F664)-1</f>
        <v>0.79344163899489839</v>
      </c>
      <c r="BB664" s="99">
        <f>+F664*1.09</f>
        <v>530.83055214453782</v>
      </c>
      <c r="BC664" s="93">
        <f t="shared" si="398"/>
        <v>1013.952</v>
      </c>
      <c r="BD664" s="93">
        <f t="shared" si="399"/>
        <v>680.19280000000003</v>
      </c>
      <c r="BE664" s="93">
        <f t="shared" si="400"/>
        <v>926.07616000000007</v>
      </c>
      <c r="BF664" s="93"/>
      <c r="BG664" s="93"/>
      <c r="BH664" s="93"/>
      <c r="BI664" s="93"/>
      <c r="BJ664" s="93"/>
      <c r="BK664" s="94">
        <f t="shared" si="404"/>
        <v>4</v>
      </c>
      <c r="BM664" s="95">
        <f t="shared" si="405"/>
        <v>787.76287803613457</v>
      </c>
      <c r="BN664" s="96">
        <f t="shared" si="406"/>
        <v>1013.952</v>
      </c>
      <c r="BO664" s="248">
        <f t="shared" si="401"/>
        <v>712.36650404817954</v>
      </c>
      <c r="BP664" s="183">
        <f t="shared" si="407"/>
        <v>763.06759429705539</v>
      </c>
      <c r="BQ664" s="184">
        <f t="shared" si="408"/>
        <v>222.01923688362766</v>
      </c>
      <c r="BR664" s="232">
        <f t="shared" si="409"/>
        <v>0.28183510936325645</v>
      </c>
      <c r="BS664" s="184"/>
      <c r="BT664" s="97"/>
      <c r="BU664" s="171">
        <f t="shared" si="417"/>
        <v>712.36650404817954</v>
      </c>
      <c r="BV664" s="175">
        <f t="shared" si="402"/>
        <v>135</v>
      </c>
      <c r="BW664" s="176">
        <f t="shared" si="410"/>
        <v>847.36650404817954</v>
      </c>
    </row>
    <row r="665" spans="1:209" ht="84.95" hidden="1" customHeight="1" x14ac:dyDescent="0.3">
      <c r="A665" s="244">
        <v>403</v>
      </c>
      <c r="B665" s="104" t="s">
        <v>862</v>
      </c>
      <c r="C665" s="217" t="s">
        <v>18</v>
      </c>
      <c r="D665" s="207">
        <v>3096.9703361344536</v>
      </c>
      <c r="E665" s="74">
        <f>+D665*0.0562</f>
        <v>174.0497328907563</v>
      </c>
      <c r="F665" s="75">
        <f>+E665+D665</f>
        <v>3271.02006902521</v>
      </c>
      <c r="G665" s="74">
        <f>+F665*0.19</f>
        <v>621.49381311478987</v>
      </c>
      <c r="H665" s="76">
        <f>+G665+F665</f>
        <v>3892.5138821399996</v>
      </c>
      <c r="I665" s="105" t="s">
        <v>863</v>
      </c>
      <c r="J665" s="106">
        <v>1667</v>
      </c>
      <c r="K665" s="107" t="s">
        <v>76</v>
      </c>
      <c r="L665" s="122">
        <v>5440</v>
      </c>
      <c r="M665" s="81">
        <f t="shared" si="411"/>
        <v>305.72800000000001</v>
      </c>
      <c r="N665" s="82">
        <f t="shared" si="392"/>
        <v>5745.7280000000001</v>
      </c>
      <c r="O665" s="83">
        <f t="shared" si="393"/>
        <v>1091.68832</v>
      </c>
      <c r="P665" s="83">
        <f t="shared" si="412"/>
        <v>6837.4163200000003</v>
      </c>
      <c r="Q665" s="84" t="s">
        <v>77</v>
      </c>
      <c r="R665" s="123">
        <v>3597</v>
      </c>
      <c r="S665" s="81">
        <f t="shared" si="413"/>
        <v>202.1514</v>
      </c>
      <c r="T665" s="82">
        <f t="shared" si="394"/>
        <v>3799.1514000000002</v>
      </c>
      <c r="U665" s="83">
        <f t="shared" si="395"/>
        <v>721.83876600000008</v>
      </c>
      <c r="V665" s="83">
        <f t="shared" si="414"/>
        <v>4520.9901660000005</v>
      </c>
      <c r="W665" s="84" t="s">
        <v>77</v>
      </c>
      <c r="X665" s="123">
        <v>5248.8</v>
      </c>
      <c r="Y665" s="81">
        <f t="shared" si="415"/>
        <v>294.98256000000003</v>
      </c>
      <c r="Z665" s="82">
        <f t="shared" si="396"/>
        <v>5543.7825600000006</v>
      </c>
      <c r="AA665" s="83">
        <f t="shared" si="397"/>
        <v>1053.3186864000002</v>
      </c>
      <c r="AB665" s="83">
        <f t="shared" si="416"/>
        <v>6597.1012464000005</v>
      </c>
      <c r="AC665" s="84" t="s">
        <v>77</v>
      </c>
      <c r="AD665" s="85">
        <f t="shared" si="403"/>
        <v>5029.5539866666668</v>
      </c>
      <c r="AE665" s="86"/>
      <c r="AF665" s="87"/>
      <c r="AG665" s="88"/>
      <c r="AH665" s="114"/>
      <c r="AI665" s="86"/>
      <c r="AJ665" s="87"/>
      <c r="AK665" s="88"/>
      <c r="AL665" s="114"/>
      <c r="AM665" s="86"/>
      <c r="AN665" s="87"/>
      <c r="AO665" s="90"/>
      <c r="AP665" s="91"/>
      <c r="AQ665" s="86"/>
      <c r="AR665" s="87"/>
      <c r="AS665" s="90"/>
      <c r="AT665" s="91"/>
      <c r="AU665" s="86"/>
      <c r="AV665" s="87"/>
      <c r="AW665" s="90"/>
      <c r="AX665" s="197"/>
      <c r="AZ665" s="92">
        <f>+(AD665/F665)-1</f>
        <v>0.5376102501766411</v>
      </c>
      <c r="BB665" s="99">
        <f>+F665*1.09</f>
        <v>3565.4118752374793</v>
      </c>
      <c r="BC665" s="93">
        <f t="shared" si="398"/>
        <v>5745.7280000000001</v>
      </c>
      <c r="BD665" s="93">
        <f t="shared" si="399"/>
        <v>3799.1514000000002</v>
      </c>
      <c r="BE665" s="93">
        <f t="shared" si="400"/>
        <v>5543.7825600000006</v>
      </c>
      <c r="BF665" s="93"/>
      <c r="BG665" s="93"/>
      <c r="BH665" s="93"/>
      <c r="BI665" s="93"/>
      <c r="BJ665" s="93"/>
      <c r="BK665" s="94">
        <f t="shared" si="404"/>
        <v>4</v>
      </c>
      <c r="BM665" s="95">
        <f t="shared" si="405"/>
        <v>4663.5184588093698</v>
      </c>
      <c r="BN665" s="96">
        <f t="shared" si="406"/>
        <v>5745.7280000000001</v>
      </c>
      <c r="BO665" s="248">
        <f t="shared" si="401"/>
        <v>4302.7819450791603</v>
      </c>
      <c r="BP665" s="183">
        <f t="shared" si="407"/>
        <v>4557.6071690928175</v>
      </c>
      <c r="BQ665" s="184">
        <f t="shared" si="408"/>
        <v>1140.0308270872433</v>
      </c>
      <c r="BR665" s="232">
        <f t="shared" si="409"/>
        <v>0.24445723484459017</v>
      </c>
      <c r="BS665" s="184"/>
      <c r="BT665" s="97"/>
      <c r="BU665" s="171">
        <f t="shared" si="417"/>
        <v>4302.7819450791603</v>
      </c>
      <c r="BV665" s="175">
        <f t="shared" si="402"/>
        <v>818</v>
      </c>
      <c r="BW665" s="176">
        <f t="shared" si="410"/>
        <v>5120.7819450791603</v>
      </c>
    </row>
    <row r="666" spans="1:209" s="120" customFormat="1" ht="84.95" hidden="1" customHeight="1" x14ac:dyDescent="0.3">
      <c r="A666" s="244">
        <v>404</v>
      </c>
      <c r="B666" s="104" t="s">
        <v>864</v>
      </c>
      <c r="C666" s="217" t="s">
        <v>18</v>
      </c>
      <c r="D666" s="207">
        <v>15180.875546218489</v>
      </c>
      <c r="E666" s="74">
        <f>+D666*0.0562</f>
        <v>853.16520569747911</v>
      </c>
      <c r="F666" s="75">
        <f>+E666+D666</f>
        <v>16034.040751915969</v>
      </c>
      <c r="G666" s="74">
        <f>+F666*0.19</f>
        <v>3046.4677428640343</v>
      </c>
      <c r="H666" s="76">
        <f>+G666+F666</f>
        <v>19080.508494780002</v>
      </c>
      <c r="I666" s="105" t="s">
        <v>865</v>
      </c>
      <c r="J666" s="106">
        <v>1668</v>
      </c>
      <c r="K666" s="107" t="s">
        <v>76</v>
      </c>
      <c r="L666" s="122">
        <v>23680</v>
      </c>
      <c r="M666" s="81">
        <f t="shared" si="411"/>
        <v>1330.816</v>
      </c>
      <c r="N666" s="82">
        <f t="shared" si="392"/>
        <v>25010.815999999999</v>
      </c>
      <c r="O666" s="83">
        <f t="shared" si="393"/>
        <v>4752.0550400000002</v>
      </c>
      <c r="P666" s="83">
        <f t="shared" si="412"/>
        <v>29762.871039999998</v>
      </c>
      <c r="Q666" s="84" t="s">
        <v>77</v>
      </c>
      <c r="R666" s="124">
        <v>17335</v>
      </c>
      <c r="S666" s="81">
        <f t="shared" si="413"/>
        <v>974.22699999999998</v>
      </c>
      <c r="T666" s="82">
        <f t="shared" si="394"/>
        <v>18309.226999999999</v>
      </c>
      <c r="U666" s="83">
        <f t="shared" si="395"/>
        <v>3478.7531300000001</v>
      </c>
      <c r="V666" s="83">
        <f t="shared" si="414"/>
        <v>21787.98013</v>
      </c>
      <c r="W666" s="84" t="s">
        <v>77</v>
      </c>
      <c r="X666" s="124">
        <v>25644</v>
      </c>
      <c r="Y666" s="81">
        <f t="shared" si="415"/>
        <v>1441.1928</v>
      </c>
      <c r="Z666" s="82">
        <f t="shared" si="396"/>
        <v>27085.192800000001</v>
      </c>
      <c r="AA666" s="83">
        <f t="shared" si="397"/>
        <v>5146.1866319999999</v>
      </c>
      <c r="AB666" s="83">
        <f t="shared" si="416"/>
        <v>32231.379432000002</v>
      </c>
      <c r="AC666" s="84" t="s">
        <v>77</v>
      </c>
      <c r="AD666" s="85">
        <f t="shared" si="403"/>
        <v>23468.411933333333</v>
      </c>
      <c r="AE666" s="86"/>
      <c r="AF666" s="87"/>
      <c r="AG666" s="88"/>
      <c r="AH666" s="114"/>
      <c r="AI666" s="86"/>
      <c r="AJ666" s="87"/>
      <c r="AK666" s="88"/>
      <c r="AL666" s="114"/>
      <c r="AM666" s="86"/>
      <c r="AN666" s="87"/>
      <c r="AO666" s="90"/>
      <c r="AP666" s="91"/>
      <c r="AQ666" s="86"/>
      <c r="AR666" s="87"/>
      <c r="AS666" s="90"/>
      <c r="AT666" s="91"/>
      <c r="AU666" s="86"/>
      <c r="AV666" s="87"/>
      <c r="AW666" s="90"/>
      <c r="AX666" s="197"/>
      <c r="AY666" s="38"/>
      <c r="AZ666" s="92">
        <f>+(AD666/F666)-1</f>
        <v>0.46366173670408073</v>
      </c>
      <c r="BA666" s="29"/>
      <c r="BB666" s="99">
        <f>+F666*1.09</f>
        <v>17477.104419588406</v>
      </c>
      <c r="BC666" s="93">
        <f t="shared" si="398"/>
        <v>25010.815999999999</v>
      </c>
      <c r="BD666" s="93">
        <f t="shared" si="399"/>
        <v>18309.226999999999</v>
      </c>
      <c r="BE666" s="93">
        <f t="shared" si="400"/>
        <v>27085.192800000001</v>
      </c>
      <c r="BF666" s="93"/>
      <c r="BG666" s="93"/>
      <c r="BH666" s="93"/>
      <c r="BI666" s="93"/>
      <c r="BJ666" s="93"/>
      <c r="BK666" s="94">
        <f t="shared" si="404"/>
        <v>4</v>
      </c>
      <c r="BL666" s="35"/>
      <c r="BM666" s="95">
        <f t="shared" si="405"/>
        <v>21970.585054897103</v>
      </c>
      <c r="BN666" s="96">
        <f t="shared" si="406"/>
        <v>27085.192800000001</v>
      </c>
      <c r="BO666" s="248">
        <f t="shared" si="401"/>
        <v>20265.715806529468</v>
      </c>
      <c r="BP666" s="183">
        <f t="shared" si="407"/>
        <v>21577.435182126887</v>
      </c>
      <c r="BQ666" s="184">
        <f t="shared" si="408"/>
        <v>4795.8012056339967</v>
      </c>
      <c r="BR666" s="232">
        <f t="shared" si="409"/>
        <v>0.21828281739657376</v>
      </c>
      <c r="BS666" s="184"/>
      <c r="BT666" s="97"/>
      <c r="BU666" s="171">
        <f t="shared" si="417"/>
        <v>20265.715806529468</v>
      </c>
      <c r="BV666" s="175">
        <f t="shared" si="402"/>
        <v>3850</v>
      </c>
      <c r="BW666" s="176">
        <f t="shared" si="410"/>
        <v>24115.715806529468</v>
      </c>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119"/>
      <c r="ES666" s="119"/>
      <c r="ET666" s="119"/>
      <c r="EU666" s="119"/>
      <c r="EV666" s="119"/>
      <c r="EW666" s="119"/>
      <c r="EX666" s="119"/>
      <c r="EY666" s="119"/>
      <c r="EZ666" s="119"/>
      <c r="FA666" s="119"/>
      <c r="FB666" s="119"/>
      <c r="FC666" s="119"/>
      <c r="FD666" s="119"/>
      <c r="FE666" s="119"/>
      <c r="FF666" s="119"/>
      <c r="FG666" s="119"/>
      <c r="FH666" s="119"/>
      <c r="FI666" s="119"/>
      <c r="FJ666" s="119"/>
      <c r="FK666" s="119"/>
      <c r="FL666" s="119"/>
      <c r="FM666" s="119"/>
      <c r="FN666" s="119"/>
      <c r="FO666" s="119"/>
      <c r="FP666" s="119"/>
      <c r="FQ666" s="119"/>
      <c r="FR666" s="119"/>
      <c r="FS666" s="119"/>
      <c r="FT666" s="119"/>
      <c r="FU666" s="119"/>
      <c r="FV666" s="119"/>
      <c r="FW666" s="119"/>
      <c r="FX666" s="119"/>
      <c r="FY666" s="119"/>
      <c r="FZ666" s="119"/>
      <c r="GA666" s="119"/>
      <c r="GB666" s="119"/>
      <c r="GC666" s="119"/>
      <c r="GD666" s="119"/>
      <c r="GE666" s="119"/>
      <c r="GF666" s="119"/>
      <c r="GG666" s="119"/>
      <c r="GH666" s="119"/>
      <c r="GI666" s="119"/>
      <c r="GJ666" s="119"/>
      <c r="GK666" s="119"/>
      <c r="GL666" s="119"/>
      <c r="GM666" s="119"/>
      <c r="GN666" s="119"/>
      <c r="GO666" s="119"/>
      <c r="GP666" s="119"/>
      <c r="GQ666" s="119"/>
      <c r="GR666" s="119"/>
      <c r="GS666" s="119"/>
      <c r="GT666" s="119"/>
      <c r="GU666" s="119"/>
      <c r="GV666" s="119"/>
      <c r="GW666" s="119"/>
      <c r="GX666" s="119"/>
      <c r="GY666" s="119"/>
      <c r="GZ666" s="119"/>
      <c r="HA666" s="119"/>
    </row>
    <row r="667" spans="1:209" ht="84.95" hidden="1" customHeight="1" x14ac:dyDescent="0.3">
      <c r="A667" s="244">
        <v>406</v>
      </c>
      <c r="B667" s="104" t="s">
        <v>867</v>
      </c>
      <c r="C667" s="217" t="s">
        <v>18</v>
      </c>
      <c r="D667" s="207">
        <v>1383.2621848739498</v>
      </c>
      <c r="E667" s="74">
        <f>+D667*0.0562</f>
        <v>77.739334789915972</v>
      </c>
      <c r="F667" s="75">
        <f>+E667+D667</f>
        <v>1461.0015196638658</v>
      </c>
      <c r="G667" s="74">
        <f>+F667*0.19</f>
        <v>277.59028873613448</v>
      </c>
      <c r="H667" s="76">
        <f>+G667+F667</f>
        <v>1738.5918084000002</v>
      </c>
      <c r="I667" s="105" t="s">
        <v>868</v>
      </c>
      <c r="J667" s="106">
        <v>1663</v>
      </c>
      <c r="K667" s="107" t="s">
        <v>76</v>
      </c>
      <c r="L667" s="122">
        <v>2880</v>
      </c>
      <c r="M667" s="81">
        <f t="shared" si="411"/>
        <v>161.85599999999999</v>
      </c>
      <c r="N667" s="82">
        <f t="shared" si="392"/>
        <v>3041.8559999999998</v>
      </c>
      <c r="O667" s="83">
        <f t="shared" si="393"/>
        <v>577.95263999999997</v>
      </c>
      <c r="P667" s="83">
        <f t="shared" si="412"/>
        <v>3619.8086399999997</v>
      </c>
      <c r="Q667" s="84" t="s">
        <v>77</v>
      </c>
      <c r="R667" s="123">
        <v>1671</v>
      </c>
      <c r="S667" s="81">
        <f t="shared" si="413"/>
        <v>93.910200000000003</v>
      </c>
      <c r="T667" s="82">
        <f t="shared" si="394"/>
        <v>1764.9102</v>
      </c>
      <c r="U667" s="83">
        <f t="shared" si="395"/>
        <v>335.33293800000001</v>
      </c>
      <c r="V667" s="83">
        <f t="shared" si="414"/>
        <v>2100.2431379999998</v>
      </c>
      <c r="W667" s="84" t="s">
        <v>77</v>
      </c>
      <c r="X667" s="123">
        <v>2609.6000000000004</v>
      </c>
      <c r="Y667" s="81">
        <f t="shared" si="415"/>
        <v>146.65952000000001</v>
      </c>
      <c r="Z667" s="82">
        <f t="shared" si="396"/>
        <v>2756.2595200000005</v>
      </c>
      <c r="AA667" s="83">
        <f t="shared" si="397"/>
        <v>523.68930880000005</v>
      </c>
      <c r="AB667" s="83">
        <f t="shared" si="416"/>
        <v>3279.9488288000007</v>
      </c>
      <c r="AC667" s="84" t="s">
        <v>77</v>
      </c>
      <c r="AD667" s="85">
        <f t="shared" si="403"/>
        <v>2521.0085733333335</v>
      </c>
      <c r="AE667" s="86"/>
      <c r="AF667" s="87"/>
      <c r="AG667" s="88"/>
      <c r="AH667" s="114"/>
      <c r="AI667" s="86"/>
      <c r="AJ667" s="87"/>
      <c r="AK667" s="88"/>
      <c r="AL667" s="114"/>
      <c r="AM667" s="86"/>
      <c r="AN667" s="87"/>
      <c r="AO667" s="90"/>
      <c r="AP667" s="91"/>
      <c r="AQ667" s="86"/>
      <c r="AR667" s="87"/>
      <c r="AS667" s="90"/>
      <c r="AT667" s="91"/>
      <c r="AU667" s="86"/>
      <c r="AV667" s="87"/>
      <c r="AW667" s="90"/>
      <c r="AX667" s="197"/>
      <c r="AZ667" s="92">
        <f>+(AD667/F667)-1</f>
        <v>0.72553453189654782</v>
      </c>
      <c r="BB667" s="99">
        <f>+F667*1.09</f>
        <v>1592.4916564336138</v>
      </c>
      <c r="BC667" s="93">
        <f t="shared" si="398"/>
        <v>3041.8559999999998</v>
      </c>
      <c r="BD667" s="93">
        <f t="shared" si="399"/>
        <v>1764.9102</v>
      </c>
      <c r="BE667" s="93">
        <f t="shared" si="400"/>
        <v>2756.2595200000005</v>
      </c>
      <c r="BF667" s="93"/>
      <c r="BG667" s="93"/>
      <c r="BH667" s="93"/>
      <c r="BI667" s="93"/>
      <c r="BJ667" s="93"/>
      <c r="BK667" s="94">
        <f t="shared" si="404"/>
        <v>4</v>
      </c>
      <c r="BM667" s="95">
        <f t="shared" si="405"/>
        <v>2288.8793441084035</v>
      </c>
      <c r="BN667" s="96">
        <f t="shared" si="406"/>
        <v>3041.8559999999998</v>
      </c>
      <c r="BO667" s="248">
        <f t="shared" si="401"/>
        <v>2037.8871254778715</v>
      </c>
      <c r="BP667" s="183">
        <f t="shared" si="407"/>
        <v>2203.2543391341655</v>
      </c>
      <c r="BQ667" s="184">
        <f t="shared" si="408"/>
        <v>717.61585560727508</v>
      </c>
      <c r="BR667" s="232">
        <f t="shared" si="409"/>
        <v>0.31352279771951497</v>
      </c>
      <c r="BS667" s="184"/>
      <c r="BT667" s="97"/>
      <c r="BU667" s="171">
        <f t="shared" si="417"/>
        <v>2037.8871254778715</v>
      </c>
      <c r="BV667" s="175">
        <f t="shared" si="402"/>
        <v>387</v>
      </c>
      <c r="BW667" s="176">
        <f t="shared" si="410"/>
        <v>2424.8871254778715</v>
      </c>
    </row>
    <row r="668" spans="1:209" ht="84.95" hidden="1" customHeight="1" x14ac:dyDescent="0.3">
      <c r="A668" s="244">
        <v>408</v>
      </c>
      <c r="B668" s="104" t="s">
        <v>870</v>
      </c>
      <c r="C668" s="217" t="s">
        <v>18</v>
      </c>
      <c r="D668" s="206"/>
      <c r="E668" s="74"/>
      <c r="F668" s="75"/>
      <c r="G668" s="74"/>
      <c r="H668" s="76"/>
      <c r="I668" s="105" t="s">
        <v>871</v>
      </c>
      <c r="J668" s="106">
        <v>1609</v>
      </c>
      <c r="K668" s="107" t="s">
        <v>76</v>
      </c>
      <c r="L668" s="122">
        <v>2208</v>
      </c>
      <c r="M668" s="81">
        <f t="shared" si="411"/>
        <v>124.0896</v>
      </c>
      <c r="N668" s="82">
        <f t="shared" si="392"/>
        <v>2332.0895999999998</v>
      </c>
      <c r="O668" s="83">
        <f t="shared" si="393"/>
        <v>443.09702399999998</v>
      </c>
      <c r="P668" s="83">
        <f t="shared" si="412"/>
        <v>2775.1866239999999</v>
      </c>
      <c r="Q668" s="84" t="s">
        <v>77</v>
      </c>
      <c r="R668" s="123">
        <v>1543</v>
      </c>
      <c r="S668" s="81">
        <f t="shared" si="413"/>
        <v>86.7166</v>
      </c>
      <c r="T668" s="82">
        <f t="shared" si="394"/>
        <v>1629.7166</v>
      </c>
      <c r="U668" s="83">
        <f t="shared" si="395"/>
        <v>309.64615400000002</v>
      </c>
      <c r="V668" s="83">
        <f t="shared" si="414"/>
        <v>1939.362754</v>
      </c>
      <c r="W668" s="84" t="s">
        <v>77</v>
      </c>
      <c r="X668" s="123">
        <v>2080</v>
      </c>
      <c r="Y668" s="81">
        <f t="shared" si="415"/>
        <v>116.896</v>
      </c>
      <c r="Z668" s="82">
        <f t="shared" si="396"/>
        <v>2196.8960000000002</v>
      </c>
      <c r="AA668" s="83">
        <f t="shared" si="397"/>
        <v>417.41024000000004</v>
      </c>
      <c r="AB668" s="83">
        <f t="shared" si="416"/>
        <v>2614.3062400000003</v>
      </c>
      <c r="AC668" s="84" t="s">
        <v>77</v>
      </c>
      <c r="AD668" s="85">
        <f t="shared" si="403"/>
        <v>2052.9007333333334</v>
      </c>
      <c r="AE668" s="86"/>
      <c r="AF668" s="87"/>
      <c r="AG668" s="88"/>
      <c r="AH668" s="114"/>
      <c r="AI668" s="86"/>
      <c r="AJ668" s="87"/>
      <c r="AK668" s="88"/>
      <c r="AL668" s="114"/>
      <c r="AM668" s="86"/>
      <c r="AN668" s="87"/>
      <c r="AO668" s="90"/>
      <c r="AP668" s="91"/>
      <c r="AQ668" s="86"/>
      <c r="AR668" s="87"/>
      <c r="AS668" s="90"/>
      <c r="AT668" s="91"/>
      <c r="AU668" s="86"/>
      <c r="AV668" s="87"/>
      <c r="AW668" s="90"/>
      <c r="AX668" s="197"/>
      <c r="AZ668" s="92"/>
      <c r="BB668" s="99"/>
      <c r="BC668" s="93">
        <f t="shared" si="398"/>
        <v>2332.0895999999998</v>
      </c>
      <c r="BD668" s="93">
        <f t="shared" si="399"/>
        <v>1629.7166</v>
      </c>
      <c r="BE668" s="93">
        <f t="shared" si="400"/>
        <v>2196.8960000000002</v>
      </c>
      <c r="BF668" s="93"/>
      <c r="BG668" s="93"/>
      <c r="BH668" s="93"/>
      <c r="BI668" s="93"/>
      <c r="BJ668" s="93"/>
      <c r="BK668" s="94">
        <f t="shared" si="404"/>
        <v>3</v>
      </c>
      <c r="BM668" s="95">
        <f t="shared" si="405"/>
        <v>2052.9007333333334</v>
      </c>
      <c r="BN668" s="96">
        <f t="shared" si="406"/>
        <v>2332.0895999999998</v>
      </c>
      <c r="BO668" s="248">
        <f t="shared" si="401"/>
        <v>1913.3063</v>
      </c>
      <c r="BP668" s="183">
        <f t="shared" si="407"/>
        <v>2028.7207590533387</v>
      </c>
      <c r="BQ668" s="184">
        <f t="shared" si="408"/>
        <v>372.67000871958237</v>
      </c>
      <c r="BR668" s="232">
        <f t="shared" si="409"/>
        <v>0.18153337989921758</v>
      </c>
      <c r="BS668" s="184"/>
      <c r="BT668" s="97"/>
      <c r="BU668" s="171">
        <f t="shared" si="417"/>
        <v>1913.3063</v>
      </c>
      <c r="BV668" s="175">
        <f t="shared" si="402"/>
        <v>364</v>
      </c>
      <c r="BW668" s="176">
        <f t="shared" si="410"/>
        <v>2277.3063000000002</v>
      </c>
    </row>
    <row r="669" spans="1:209" ht="84.95" hidden="1" customHeight="1" x14ac:dyDescent="0.3">
      <c r="A669" s="244">
        <v>409</v>
      </c>
      <c r="B669" s="104" t="s">
        <v>872</v>
      </c>
      <c r="C669" s="217" t="s">
        <v>18</v>
      </c>
      <c r="D669" s="206"/>
      <c r="E669" s="74"/>
      <c r="F669" s="75"/>
      <c r="G669" s="74"/>
      <c r="H669" s="76"/>
      <c r="I669" s="105" t="s">
        <v>873</v>
      </c>
      <c r="J669" s="106">
        <v>1608</v>
      </c>
      <c r="K669" s="107" t="s">
        <v>76</v>
      </c>
      <c r="L669" s="122">
        <v>4160</v>
      </c>
      <c r="M669" s="81">
        <f t="shared" si="411"/>
        <v>233.792</v>
      </c>
      <c r="N669" s="82">
        <f t="shared" ref="N669:N700" si="418">+M669+L669</f>
        <v>4393.7920000000004</v>
      </c>
      <c r="O669" s="83">
        <f t="shared" ref="O669:O700" si="419">+N669*0.19</f>
        <v>834.82048000000009</v>
      </c>
      <c r="P669" s="83">
        <f t="shared" si="412"/>
        <v>5228.6124800000007</v>
      </c>
      <c r="Q669" s="84" t="s">
        <v>77</v>
      </c>
      <c r="R669" s="124">
        <v>4880</v>
      </c>
      <c r="S669" s="81">
        <f t="shared" si="413"/>
        <v>274.25599999999997</v>
      </c>
      <c r="T669" s="82">
        <f t="shared" ref="T669:T700" si="420">+S669+R669</f>
        <v>5154.2560000000003</v>
      </c>
      <c r="U669" s="83">
        <f t="shared" ref="U669:U700" si="421">+T669*0.19</f>
        <v>979.30864000000008</v>
      </c>
      <c r="V669" s="83">
        <f t="shared" si="414"/>
        <v>6133.5646400000005</v>
      </c>
      <c r="W669" s="84" t="s">
        <v>77</v>
      </c>
      <c r="X669" s="124">
        <v>4320</v>
      </c>
      <c r="Y669" s="81">
        <f t="shared" si="415"/>
        <v>242.78399999999999</v>
      </c>
      <c r="Z669" s="82">
        <f t="shared" ref="Z669:Z700" si="422">+Y669+X669</f>
        <v>4562.7839999999997</v>
      </c>
      <c r="AA669" s="83">
        <f t="shared" ref="AA669:AA700" si="423">+Z669*0.19</f>
        <v>866.92895999999996</v>
      </c>
      <c r="AB669" s="83">
        <f t="shared" si="416"/>
        <v>5429.7129599999998</v>
      </c>
      <c r="AC669" s="84" t="s">
        <v>77</v>
      </c>
      <c r="AD669" s="85">
        <f t="shared" si="403"/>
        <v>4703.6106666666665</v>
      </c>
      <c r="AE669" s="86"/>
      <c r="AF669" s="87"/>
      <c r="AG669" s="88"/>
      <c r="AH669" s="114"/>
      <c r="AI669" s="86"/>
      <c r="AJ669" s="87"/>
      <c r="AK669" s="88"/>
      <c r="AL669" s="114"/>
      <c r="AM669" s="86"/>
      <c r="AN669" s="87"/>
      <c r="AO669" s="90"/>
      <c r="AP669" s="91"/>
      <c r="AQ669" s="86"/>
      <c r="AR669" s="87"/>
      <c r="AS669" s="90"/>
      <c r="AT669" s="91"/>
      <c r="AU669" s="86"/>
      <c r="AV669" s="87"/>
      <c r="AW669" s="90"/>
      <c r="AX669" s="197"/>
      <c r="AZ669" s="92"/>
      <c r="BB669" s="99"/>
      <c r="BC669" s="93">
        <f t="shared" ref="BC669:BC700" si="424">+N669</f>
        <v>4393.7920000000004</v>
      </c>
      <c r="BD669" s="93">
        <f t="shared" ref="BD669:BD700" si="425">+T669</f>
        <v>5154.2560000000003</v>
      </c>
      <c r="BE669" s="93">
        <f t="shared" ref="BE669:BE700" si="426">+Z669</f>
        <v>4562.7839999999997</v>
      </c>
      <c r="BF669" s="93"/>
      <c r="BG669" s="93"/>
      <c r="BH669" s="93"/>
      <c r="BI669" s="93"/>
      <c r="BJ669" s="93"/>
      <c r="BK669" s="94">
        <f t="shared" si="404"/>
        <v>3</v>
      </c>
      <c r="BM669" s="95">
        <f t="shared" si="405"/>
        <v>4703.6106666666665</v>
      </c>
      <c r="BN669" s="96">
        <f t="shared" si="406"/>
        <v>5154.2560000000003</v>
      </c>
      <c r="BO669" s="248">
        <f t="shared" ref="BO669:BO700" si="427">(SUM(BB669:BJ669)-BN669)/(BK669-1)</f>
        <v>4478.2880000000005</v>
      </c>
      <c r="BP669" s="183">
        <f t="shared" si="407"/>
        <v>4692.5811994578035</v>
      </c>
      <c r="BQ669" s="184">
        <f t="shared" si="408"/>
        <v>399.31251715584051</v>
      </c>
      <c r="BR669" s="232">
        <f t="shared" si="409"/>
        <v>8.4894891489567845E-2</v>
      </c>
      <c r="BS669" s="184"/>
      <c r="BT669" s="97"/>
      <c r="BU669" s="171">
        <f t="shared" si="417"/>
        <v>4478.2880000000005</v>
      </c>
      <c r="BV669" s="175">
        <f t="shared" ref="BV669:BV700" si="428">ROUND((BU669*0.19),0)</f>
        <v>851</v>
      </c>
      <c r="BW669" s="176">
        <f t="shared" si="410"/>
        <v>5329.2880000000005</v>
      </c>
    </row>
    <row r="670" spans="1:209" s="35" customFormat="1" ht="84.95" hidden="1" customHeight="1" x14ac:dyDescent="0.3">
      <c r="A670" s="244">
        <v>410</v>
      </c>
      <c r="B670" s="104" t="s">
        <v>874</v>
      </c>
      <c r="C670" s="217" t="s">
        <v>18</v>
      </c>
      <c r="D670" s="207">
        <v>2542.8115966386554</v>
      </c>
      <c r="E670" s="74">
        <f>+D670*0.0562</f>
        <v>142.90601173109243</v>
      </c>
      <c r="F670" s="75">
        <f>+E670+D670</f>
        <v>2685.7176083697477</v>
      </c>
      <c r="G670" s="74">
        <f>+F670*0.19</f>
        <v>510.2863455902521</v>
      </c>
      <c r="H670" s="76">
        <f>+G670+F670</f>
        <v>3196.0039539599998</v>
      </c>
      <c r="I670" s="105" t="s">
        <v>875</v>
      </c>
      <c r="J670" s="106">
        <v>1683</v>
      </c>
      <c r="K670" s="107" t="s">
        <v>76</v>
      </c>
      <c r="L670" s="122">
        <v>4240</v>
      </c>
      <c r="M670" s="81">
        <f t="shared" si="411"/>
        <v>238.28800000000001</v>
      </c>
      <c r="N670" s="82">
        <f t="shared" si="418"/>
        <v>4478.2880000000005</v>
      </c>
      <c r="O670" s="83">
        <f t="shared" si="419"/>
        <v>850.87472000000014</v>
      </c>
      <c r="P670" s="83">
        <f t="shared" si="412"/>
        <v>5329.1627200000003</v>
      </c>
      <c r="Q670" s="84" t="s">
        <v>77</v>
      </c>
      <c r="R670" s="123">
        <v>4752</v>
      </c>
      <c r="S670" s="81">
        <f t="shared" si="413"/>
        <v>267.06240000000003</v>
      </c>
      <c r="T670" s="82">
        <f t="shared" si="420"/>
        <v>5019.0623999999998</v>
      </c>
      <c r="U670" s="83">
        <f t="shared" si="421"/>
        <v>953.62185599999998</v>
      </c>
      <c r="V670" s="83">
        <f t="shared" si="414"/>
        <v>5972.6842559999996</v>
      </c>
      <c r="W670" s="84" t="s">
        <v>77</v>
      </c>
      <c r="X670" s="123">
        <v>4329.6000000000004</v>
      </c>
      <c r="Y670" s="81">
        <f t="shared" si="415"/>
        <v>243.32352000000003</v>
      </c>
      <c r="Z670" s="82">
        <f t="shared" si="422"/>
        <v>4572.9235200000003</v>
      </c>
      <c r="AA670" s="83">
        <f t="shared" si="423"/>
        <v>868.85546880000004</v>
      </c>
      <c r="AB670" s="83">
        <f t="shared" si="416"/>
        <v>5441.7789888000007</v>
      </c>
      <c r="AC670" s="84" t="s">
        <v>77</v>
      </c>
      <c r="AD670" s="85">
        <f t="shared" si="403"/>
        <v>4690.0913066666662</v>
      </c>
      <c r="AE670" s="86"/>
      <c r="AF670" s="87"/>
      <c r="AG670" s="88"/>
      <c r="AH670" s="114"/>
      <c r="AI670" s="86"/>
      <c r="AJ670" s="87"/>
      <c r="AK670" s="88"/>
      <c r="AL670" s="114"/>
      <c r="AM670" s="86"/>
      <c r="AN670" s="87"/>
      <c r="AO670" s="90"/>
      <c r="AP670" s="91"/>
      <c r="AQ670" s="86"/>
      <c r="AR670" s="87"/>
      <c r="AS670" s="90"/>
      <c r="AT670" s="91"/>
      <c r="AU670" s="86"/>
      <c r="AV670" s="87"/>
      <c r="AW670" s="90"/>
      <c r="AX670" s="197"/>
      <c r="AY670" s="38"/>
      <c r="AZ670" s="92">
        <f>+(AD670/F670)-1</f>
        <v>0.74630843244669709</v>
      </c>
      <c r="BA670" s="29"/>
      <c r="BB670" s="99">
        <f>+F670*1.09</f>
        <v>2927.4321931230252</v>
      </c>
      <c r="BC670" s="93">
        <f t="shared" si="424"/>
        <v>4478.2880000000005</v>
      </c>
      <c r="BD670" s="93">
        <f t="shared" si="425"/>
        <v>5019.0623999999998</v>
      </c>
      <c r="BE670" s="93">
        <f t="shared" si="426"/>
        <v>4572.9235200000003</v>
      </c>
      <c r="BF670" s="93"/>
      <c r="BG670" s="93"/>
      <c r="BH670" s="93"/>
      <c r="BI670" s="93"/>
      <c r="BJ670" s="93"/>
      <c r="BK670" s="94">
        <f t="shared" si="404"/>
        <v>4</v>
      </c>
      <c r="BM670" s="95">
        <f t="shared" si="405"/>
        <v>4249.4265282807564</v>
      </c>
      <c r="BN670" s="96">
        <f t="shared" si="406"/>
        <v>5019.0623999999998</v>
      </c>
      <c r="BO670" s="248">
        <f t="shared" si="427"/>
        <v>3992.8812377076756</v>
      </c>
      <c r="BP670" s="183">
        <f t="shared" si="407"/>
        <v>4164.8930086418159</v>
      </c>
      <c r="BQ670" s="184">
        <f t="shared" si="408"/>
        <v>912.32966887250984</v>
      </c>
      <c r="BR670" s="232">
        <f t="shared" si="409"/>
        <v>0.21469477417735763</v>
      </c>
      <c r="BS670" s="184"/>
      <c r="BT670" s="97"/>
      <c r="BU670" s="171">
        <f t="shared" si="417"/>
        <v>3992.8812377076756</v>
      </c>
      <c r="BV670" s="175">
        <f t="shared" si="428"/>
        <v>759</v>
      </c>
      <c r="BW670" s="176">
        <f t="shared" si="410"/>
        <v>4751.8812377076756</v>
      </c>
    </row>
    <row r="671" spans="1:209" s="35" customFormat="1" ht="84.95" hidden="1" customHeight="1" x14ac:dyDescent="0.3">
      <c r="A671" s="244">
        <v>411</v>
      </c>
      <c r="B671" s="104" t="s">
        <v>1474</v>
      </c>
      <c r="C671" s="217" t="s">
        <v>18</v>
      </c>
      <c r="D671" s="207">
        <v>3664.7909243697482</v>
      </c>
      <c r="E671" s="74">
        <f>+D671*0.0562</f>
        <v>205.96124994957984</v>
      </c>
      <c r="F671" s="75">
        <f>+E671+D671</f>
        <v>3870.7521743193279</v>
      </c>
      <c r="G671" s="74">
        <f>+F671*0.19</f>
        <v>735.4429131206723</v>
      </c>
      <c r="H671" s="76">
        <f>+G671+F671</f>
        <v>4606.19508744</v>
      </c>
      <c r="I671" s="105" t="s">
        <v>876</v>
      </c>
      <c r="J671" s="106">
        <v>1678</v>
      </c>
      <c r="K671" s="107" t="s">
        <v>76</v>
      </c>
      <c r="L671" s="122">
        <v>7440</v>
      </c>
      <c r="M671" s="81">
        <f t="shared" si="411"/>
        <v>418.12799999999999</v>
      </c>
      <c r="N671" s="82">
        <f t="shared" si="418"/>
        <v>7858.1279999999997</v>
      </c>
      <c r="O671" s="83">
        <f t="shared" si="419"/>
        <v>1493.04432</v>
      </c>
      <c r="P671" s="83">
        <f t="shared" si="412"/>
        <v>9351.1723199999997</v>
      </c>
      <c r="Q671" s="84" t="s">
        <v>77</v>
      </c>
      <c r="R671" s="124">
        <v>7706</v>
      </c>
      <c r="S671" s="81">
        <f t="shared" si="413"/>
        <v>433.0772</v>
      </c>
      <c r="T671" s="82">
        <f t="shared" si="420"/>
        <v>8139.0771999999997</v>
      </c>
      <c r="U671" s="83">
        <f t="shared" si="421"/>
        <v>1546.4246679999999</v>
      </c>
      <c r="V671" s="83">
        <f t="shared" si="414"/>
        <v>9685.5018679999994</v>
      </c>
      <c r="W671" s="84" t="s">
        <v>77</v>
      </c>
      <c r="X671" s="124">
        <v>7641.6</v>
      </c>
      <c r="Y671" s="81">
        <f t="shared" si="415"/>
        <v>429.45792</v>
      </c>
      <c r="Z671" s="82">
        <f t="shared" si="422"/>
        <v>8071.0579200000002</v>
      </c>
      <c r="AA671" s="83">
        <f t="shared" si="423"/>
        <v>1533.5010048000001</v>
      </c>
      <c r="AB671" s="83">
        <f t="shared" si="416"/>
        <v>9604.5589247999997</v>
      </c>
      <c r="AC671" s="84" t="s">
        <v>77</v>
      </c>
      <c r="AD671" s="85">
        <f t="shared" si="403"/>
        <v>8022.7543733333332</v>
      </c>
      <c r="AE671" s="86"/>
      <c r="AF671" s="87"/>
      <c r="AG671" s="88"/>
      <c r="AH671" s="114"/>
      <c r="AI671" s="86"/>
      <c r="AJ671" s="87"/>
      <c r="AK671" s="88"/>
      <c r="AL671" s="114"/>
      <c r="AM671" s="86"/>
      <c r="AN671" s="87"/>
      <c r="AO671" s="90"/>
      <c r="AP671" s="91"/>
      <c r="AQ671" s="86"/>
      <c r="AR671" s="87"/>
      <c r="AS671" s="90"/>
      <c r="AT671" s="91"/>
      <c r="AU671" s="86"/>
      <c r="AV671" s="87"/>
      <c r="AW671" s="90"/>
      <c r="AX671" s="197"/>
      <c r="AY671" s="38"/>
      <c r="AZ671" s="92">
        <f>+(AD671/F671)-1</f>
        <v>1.0726603027082549</v>
      </c>
      <c r="BA671" s="29"/>
      <c r="BB671" s="99">
        <f>+F671*1.09</f>
        <v>4219.1198700080677</v>
      </c>
      <c r="BC671" s="93">
        <f t="shared" si="424"/>
        <v>7858.1279999999997</v>
      </c>
      <c r="BD671" s="93">
        <f t="shared" si="425"/>
        <v>8139.0771999999997</v>
      </c>
      <c r="BE671" s="93">
        <f t="shared" si="426"/>
        <v>8071.0579200000002</v>
      </c>
      <c r="BF671" s="93"/>
      <c r="BG671" s="93"/>
      <c r="BH671" s="93"/>
      <c r="BI671" s="93"/>
      <c r="BJ671" s="93"/>
      <c r="BK671" s="94">
        <f t="shared" si="404"/>
        <v>4</v>
      </c>
      <c r="BM671" s="95">
        <f t="shared" si="405"/>
        <v>7071.8457475020168</v>
      </c>
      <c r="BN671" s="96">
        <f t="shared" si="406"/>
        <v>8139.0771999999997</v>
      </c>
      <c r="BO671" s="248">
        <f t="shared" si="427"/>
        <v>6716.1019300026892</v>
      </c>
      <c r="BP671" s="183">
        <f t="shared" si="407"/>
        <v>6831.43041086626</v>
      </c>
      <c r="BQ671" s="184">
        <f t="shared" si="408"/>
        <v>1905.578884187692</v>
      </c>
      <c r="BR671" s="232">
        <f t="shared" si="409"/>
        <v>0.26945990512601303</v>
      </c>
      <c r="BS671" s="184"/>
      <c r="BT671" s="97"/>
      <c r="BU671" s="171">
        <f t="shared" si="417"/>
        <v>6716.1019300026892</v>
      </c>
      <c r="BV671" s="175">
        <f t="shared" si="428"/>
        <v>1276</v>
      </c>
      <c r="BW671" s="176">
        <f t="shared" si="410"/>
        <v>7992.1019300026892</v>
      </c>
    </row>
    <row r="672" spans="1:209" s="35" customFormat="1" ht="84.95" hidden="1" customHeight="1" x14ac:dyDescent="0.3">
      <c r="A672" s="244">
        <v>412</v>
      </c>
      <c r="B672" s="104" t="s">
        <v>877</v>
      </c>
      <c r="C672" s="217" t="s">
        <v>18</v>
      </c>
      <c r="D672" s="206"/>
      <c r="E672" s="74"/>
      <c r="F672" s="75"/>
      <c r="G672" s="74"/>
      <c r="H672" s="76"/>
      <c r="I672" s="105" t="s">
        <v>878</v>
      </c>
      <c r="J672" s="106">
        <v>1684</v>
      </c>
      <c r="K672" s="107" t="s">
        <v>76</v>
      </c>
      <c r="L672" s="122">
        <v>11360</v>
      </c>
      <c r="M672" s="81">
        <f t="shared" si="411"/>
        <v>638.43200000000002</v>
      </c>
      <c r="N672" s="82">
        <f t="shared" si="418"/>
        <v>11998.432000000001</v>
      </c>
      <c r="O672" s="83">
        <f t="shared" si="419"/>
        <v>2279.70208</v>
      </c>
      <c r="P672" s="83">
        <f t="shared" si="412"/>
        <v>14278.13408</v>
      </c>
      <c r="Q672" s="84" t="s">
        <v>77</v>
      </c>
      <c r="R672" s="124">
        <v>7706</v>
      </c>
      <c r="S672" s="81">
        <f t="shared" si="413"/>
        <v>433.0772</v>
      </c>
      <c r="T672" s="82">
        <f t="shared" si="420"/>
        <v>8139.0771999999997</v>
      </c>
      <c r="U672" s="83">
        <f t="shared" si="421"/>
        <v>1546.4246679999999</v>
      </c>
      <c r="V672" s="83">
        <f t="shared" si="414"/>
        <v>9685.5018679999994</v>
      </c>
      <c r="W672" s="84" t="s">
        <v>77</v>
      </c>
      <c r="X672" s="124">
        <v>11544</v>
      </c>
      <c r="Y672" s="81">
        <f t="shared" si="415"/>
        <v>648.77279999999996</v>
      </c>
      <c r="Z672" s="82">
        <f t="shared" si="422"/>
        <v>12192.772800000001</v>
      </c>
      <c r="AA672" s="83">
        <f t="shared" si="423"/>
        <v>2316.6268319999999</v>
      </c>
      <c r="AB672" s="83">
        <f t="shared" si="416"/>
        <v>14509.399632000001</v>
      </c>
      <c r="AC672" s="84" t="s">
        <v>77</v>
      </c>
      <c r="AD672" s="85">
        <f t="shared" si="403"/>
        <v>10776.760666666667</v>
      </c>
      <c r="AE672" s="86"/>
      <c r="AF672" s="87"/>
      <c r="AG672" s="88"/>
      <c r="AH672" s="114"/>
      <c r="AI672" s="86"/>
      <c r="AJ672" s="87"/>
      <c r="AK672" s="88"/>
      <c r="AL672" s="114"/>
      <c r="AM672" s="86"/>
      <c r="AN672" s="87"/>
      <c r="AO672" s="90"/>
      <c r="AP672" s="91"/>
      <c r="AQ672" s="86"/>
      <c r="AR672" s="87"/>
      <c r="AS672" s="90"/>
      <c r="AT672" s="91"/>
      <c r="AU672" s="86"/>
      <c r="AV672" s="87"/>
      <c r="AW672" s="90"/>
      <c r="AX672" s="197"/>
      <c r="AY672" s="38"/>
      <c r="AZ672" s="92"/>
      <c r="BA672" s="29"/>
      <c r="BB672" s="99"/>
      <c r="BC672" s="93">
        <f t="shared" si="424"/>
        <v>11998.432000000001</v>
      </c>
      <c r="BD672" s="93">
        <f t="shared" si="425"/>
        <v>8139.0771999999997</v>
      </c>
      <c r="BE672" s="93">
        <f t="shared" si="426"/>
        <v>12192.772800000001</v>
      </c>
      <c r="BF672" s="93"/>
      <c r="BG672" s="93"/>
      <c r="BH672" s="93"/>
      <c r="BI672" s="93"/>
      <c r="BJ672" s="93"/>
      <c r="BK672" s="94">
        <f t="shared" si="404"/>
        <v>3</v>
      </c>
      <c r="BM672" s="95">
        <f t="shared" si="405"/>
        <v>10776.760666666667</v>
      </c>
      <c r="BN672" s="96">
        <f t="shared" si="406"/>
        <v>12192.772800000001</v>
      </c>
      <c r="BO672" s="248">
        <f t="shared" si="427"/>
        <v>10068.7546</v>
      </c>
      <c r="BP672" s="183">
        <f t="shared" si="407"/>
        <v>10599.060745534809</v>
      </c>
      <c r="BQ672" s="184">
        <f t="shared" si="408"/>
        <v>2286.3666896150253</v>
      </c>
      <c r="BR672" s="232">
        <f t="shared" si="409"/>
        <v>0.21215713704090411</v>
      </c>
      <c r="BS672" s="184"/>
      <c r="BT672" s="97"/>
      <c r="BU672" s="171">
        <f t="shared" si="417"/>
        <v>10068.7546</v>
      </c>
      <c r="BV672" s="175">
        <f t="shared" si="428"/>
        <v>1913</v>
      </c>
      <c r="BW672" s="176">
        <f t="shared" si="410"/>
        <v>11981.7546</v>
      </c>
    </row>
    <row r="673" spans="1:147" s="35" customFormat="1" ht="84.95" hidden="1" customHeight="1" x14ac:dyDescent="0.3">
      <c r="A673" s="244">
        <v>413</v>
      </c>
      <c r="B673" s="104" t="s">
        <v>879</v>
      </c>
      <c r="C673" s="217" t="s">
        <v>18</v>
      </c>
      <c r="D673" s="206"/>
      <c r="E673" s="74"/>
      <c r="F673" s="75"/>
      <c r="G673" s="74"/>
      <c r="H673" s="76"/>
      <c r="I673" s="105" t="s">
        <v>880</v>
      </c>
      <c r="J673" s="106">
        <v>1680</v>
      </c>
      <c r="K673" s="107" t="s">
        <v>76</v>
      </c>
      <c r="L673" s="122">
        <v>47680</v>
      </c>
      <c r="M673" s="81">
        <f t="shared" si="411"/>
        <v>2679.616</v>
      </c>
      <c r="N673" s="82">
        <f t="shared" si="418"/>
        <v>50359.616000000002</v>
      </c>
      <c r="O673" s="83">
        <f t="shared" si="419"/>
        <v>9568.3270400000001</v>
      </c>
      <c r="P673" s="83">
        <f t="shared" si="412"/>
        <v>59927.943039999998</v>
      </c>
      <c r="Q673" s="84" t="s">
        <v>77</v>
      </c>
      <c r="R673" s="124">
        <v>38520</v>
      </c>
      <c r="S673" s="81">
        <f t="shared" si="413"/>
        <v>2164.8240000000001</v>
      </c>
      <c r="T673" s="82">
        <f t="shared" si="420"/>
        <v>40684.824000000001</v>
      </c>
      <c r="U673" s="83">
        <f t="shared" si="421"/>
        <v>7730.1165600000004</v>
      </c>
      <c r="V673" s="83">
        <f t="shared" si="414"/>
        <v>48414.940560000003</v>
      </c>
      <c r="W673" s="84" t="s">
        <v>77</v>
      </c>
      <c r="X673" s="124">
        <v>45739.200000000004</v>
      </c>
      <c r="Y673" s="81">
        <f t="shared" si="415"/>
        <v>2570.54304</v>
      </c>
      <c r="Z673" s="82">
        <f t="shared" si="422"/>
        <v>48309.743040000001</v>
      </c>
      <c r="AA673" s="83">
        <f t="shared" si="423"/>
        <v>9178.8511775999996</v>
      </c>
      <c r="AB673" s="83">
        <f t="shared" si="416"/>
        <v>57488.594217600003</v>
      </c>
      <c r="AC673" s="84" t="s">
        <v>77</v>
      </c>
      <c r="AD673" s="85">
        <f t="shared" si="403"/>
        <v>46451.394346666668</v>
      </c>
      <c r="AE673" s="86"/>
      <c r="AF673" s="87"/>
      <c r="AG673" s="88"/>
      <c r="AH673" s="114"/>
      <c r="AI673" s="86"/>
      <c r="AJ673" s="87"/>
      <c r="AK673" s="88"/>
      <c r="AL673" s="114"/>
      <c r="AM673" s="86"/>
      <c r="AN673" s="87"/>
      <c r="AO673" s="90"/>
      <c r="AP673" s="91"/>
      <c r="AQ673" s="86"/>
      <c r="AR673" s="87"/>
      <c r="AS673" s="90"/>
      <c r="AT673" s="91"/>
      <c r="AU673" s="86"/>
      <c r="AV673" s="87"/>
      <c r="AW673" s="90"/>
      <c r="AX673" s="197"/>
      <c r="AY673" s="38"/>
      <c r="AZ673" s="92"/>
      <c r="BA673" s="29"/>
      <c r="BB673" s="99"/>
      <c r="BC673" s="93">
        <f t="shared" si="424"/>
        <v>50359.616000000002</v>
      </c>
      <c r="BD673" s="93">
        <f t="shared" si="425"/>
        <v>40684.824000000001</v>
      </c>
      <c r="BE673" s="93">
        <f t="shared" si="426"/>
        <v>48309.743040000001</v>
      </c>
      <c r="BF673" s="93"/>
      <c r="BG673" s="93"/>
      <c r="BH673" s="93"/>
      <c r="BI673" s="93"/>
      <c r="BJ673" s="93"/>
      <c r="BK673" s="94">
        <f t="shared" si="404"/>
        <v>3</v>
      </c>
      <c r="BM673" s="95">
        <f t="shared" si="405"/>
        <v>46451.394346666668</v>
      </c>
      <c r="BN673" s="96">
        <f t="shared" si="406"/>
        <v>50359.616000000002</v>
      </c>
      <c r="BO673" s="248">
        <f t="shared" si="427"/>
        <v>44497.283519999997</v>
      </c>
      <c r="BP673" s="183">
        <f t="shared" si="407"/>
        <v>46257.610292163197</v>
      </c>
      <c r="BQ673" s="184">
        <f t="shared" si="408"/>
        <v>5098.0873825706722</v>
      </c>
      <c r="BR673" s="232">
        <f t="shared" si="409"/>
        <v>0.10975100864623472</v>
      </c>
      <c r="BS673" s="184"/>
      <c r="BT673" s="97"/>
      <c r="BU673" s="171">
        <f t="shared" si="417"/>
        <v>44497.283519999997</v>
      </c>
      <c r="BV673" s="175">
        <f t="shared" si="428"/>
        <v>8454</v>
      </c>
      <c r="BW673" s="176">
        <f t="shared" si="410"/>
        <v>52951.283519999997</v>
      </c>
    </row>
    <row r="674" spans="1:147" s="35" customFormat="1" ht="84.95" hidden="1" customHeight="1" x14ac:dyDescent="0.3">
      <c r="A674" s="244">
        <v>414</v>
      </c>
      <c r="B674" s="104" t="s">
        <v>881</v>
      </c>
      <c r="C674" s="217" t="s">
        <v>18</v>
      </c>
      <c r="D674" s="206"/>
      <c r="E674" s="74"/>
      <c r="F674" s="75"/>
      <c r="G674" s="74"/>
      <c r="H674" s="76"/>
      <c r="I674" s="105" t="s">
        <v>882</v>
      </c>
      <c r="J674" s="106">
        <v>1682</v>
      </c>
      <c r="K674" s="107" t="s">
        <v>76</v>
      </c>
      <c r="L674" s="122">
        <v>232000</v>
      </c>
      <c r="M674" s="81">
        <f t="shared" si="411"/>
        <v>13038.4</v>
      </c>
      <c r="N674" s="82">
        <f t="shared" si="418"/>
        <v>245038.4</v>
      </c>
      <c r="O674" s="83">
        <f t="shared" si="419"/>
        <v>46557.296000000002</v>
      </c>
      <c r="P674" s="83">
        <f t="shared" si="412"/>
        <v>291595.696</v>
      </c>
      <c r="Q674" s="84" t="s">
        <v>77</v>
      </c>
      <c r="R674" s="124">
        <v>77038</v>
      </c>
      <c r="S674" s="81">
        <f t="shared" si="413"/>
        <v>4329.5356000000002</v>
      </c>
      <c r="T674" s="82">
        <f t="shared" si="420"/>
        <v>81367.535600000003</v>
      </c>
      <c r="U674" s="83">
        <f t="shared" si="421"/>
        <v>15459.831764</v>
      </c>
      <c r="V674" s="83">
        <f t="shared" si="414"/>
        <v>96827.367364000005</v>
      </c>
      <c r="W674" s="84" t="s">
        <v>77</v>
      </c>
      <c r="X674" s="124">
        <v>225341.12000000002</v>
      </c>
      <c r="Y674" s="81">
        <f t="shared" si="415"/>
        <v>12664.170944000001</v>
      </c>
      <c r="Z674" s="82">
        <f t="shared" si="422"/>
        <v>238005.29094400004</v>
      </c>
      <c r="AA674" s="83">
        <f t="shared" si="423"/>
        <v>45221.005279360004</v>
      </c>
      <c r="AB674" s="83">
        <f t="shared" si="416"/>
        <v>283226.29622336006</v>
      </c>
      <c r="AC674" s="84" t="s">
        <v>77</v>
      </c>
      <c r="AD674" s="85">
        <f t="shared" si="403"/>
        <v>188137.07551466665</v>
      </c>
      <c r="AE674" s="86"/>
      <c r="AF674" s="87"/>
      <c r="AG674" s="88"/>
      <c r="AH674" s="114"/>
      <c r="AI674" s="86"/>
      <c r="AJ674" s="87"/>
      <c r="AK674" s="88"/>
      <c r="AL674" s="114"/>
      <c r="AM674" s="86"/>
      <c r="AN674" s="87"/>
      <c r="AO674" s="90"/>
      <c r="AP674" s="91"/>
      <c r="AQ674" s="86"/>
      <c r="AR674" s="87"/>
      <c r="AS674" s="90"/>
      <c r="AT674" s="91"/>
      <c r="AU674" s="86"/>
      <c r="AV674" s="87"/>
      <c r="AW674" s="90"/>
      <c r="AX674" s="197"/>
      <c r="AY674" s="38"/>
      <c r="AZ674" s="92"/>
      <c r="BA674" s="29"/>
      <c r="BB674" s="99"/>
      <c r="BC674" s="93">
        <f t="shared" si="424"/>
        <v>245038.4</v>
      </c>
      <c r="BD674" s="93">
        <f t="shared" si="425"/>
        <v>81367.535600000003</v>
      </c>
      <c r="BE674" s="93">
        <f t="shared" si="426"/>
        <v>238005.29094400004</v>
      </c>
      <c r="BF674" s="93"/>
      <c r="BG674" s="93"/>
      <c r="BH674" s="93"/>
      <c r="BI674" s="93"/>
      <c r="BJ674" s="93"/>
      <c r="BK674" s="94">
        <f t="shared" si="404"/>
        <v>3</v>
      </c>
      <c r="BM674" s="95">
        <f t="shared" si="405"/>
        <v>188137.07551466665</v>
      </c>
      <c r="BN674" s="96">
        <f t="shared" si="406"/>
        <v>245038.4</v>
      </c>
      <c r="BO674" s="248">
        <f t="shared" si="427"/>
        <v>159686.41327199998</v>
      </c>
      <c r="BP674" s="183">
        <f t="shared" si="407"/>
        <v>168044.37280713837</v>
      </c>
      <c r="BQ674" s="184">
        <f t="shared" si="408"/>
        <v>92531.979044763793</v>
      </c>
      <c r="BR674" s="232">
        <f t="shared" si="409"/>
        <v>0.49183277029067168</v>
      </c>
      <c r="BS674" s="184"/>
      <c r="BT674" s="97"/>
      <c r="BU674" s="171">
        <f t="shared" si="417"/>
        <v>159686.41327199998</v>
      </c>
      <c r="BV674" s="175">
        <f t="shared" si="428"/>
        <v>30340</v>
      </c>
      <c r="BW674" s="176">
        <f t="shared" si="410"/>
        <v>190026.41327199998</v>
      </c>
    </row>
    <row r="675" spans="1:147" s="119" customFormat="1" ht="84.95" hidden="1" customHeight="1" x14ac:dyDescent="0.3">
      <c r="A675" s="244">
        <v>415</v>
      </c>
      <c r="B675" s="104" t="s">
        <v>883</v>
      </c>
      <c r="C675" s="217" t="s">
        <v>18</v>
      </c>
      <c r="D675" s="206"/>
      <c r="E675" s="74"/>
      <c r="F675" s="75"/>
      <c r="G675" s="74"/>
      <c r="H675" s="76"/>
      <c r="I675" s="105" t="s">
        <v>884</v>
      </c>
      <c r="J675" s="106">
        <v>1661</v>
      </c>
      <c r="K675" s="107" t="s">
        <v>76</v>
      </c>
      <c r="L675" s="122">
        <v>10560</v>
      </c>
      <c r="M675" s="81">
        <f t="shared" si="411"/>
        <v>593.47199999999998</v>
      </c>
      <c r="N675" s="82">
        <f t="shared" si="418"/>
        <v>11153.472</v>
      </c>
      <c r="O675" s="83">
        <f t="shared" si="419"/>
        <v>2119.1596799999998</v>
      </c>
      <c r="P675" s="83">
        <f t="shared" si="412"/>
        <v>13272.631679999999</v>
      </c>
      <c r="Q675" s="84" t="s">
        <v>77</v>
      </c>
      <c r="R675" s="123">
        <v>6165</v>
      </c>
      <c r="S675" s="81">
        <f t="shared" si="413"/>
        <v>346.47300000000001</v>
      </c>
      <c r="T675" s="82">
        <f t="shared" si="420"/>
        <v>6511.473</v>
      </c>
      <c r="U675" s="83">
        <f t="shared" si="421"/>
        <v>1237.1798699999999</v>
      </c>
      <c r="V675" s="83">
        <f t="shared" si="414"/>
        <v>7748.6528699999999</v>
      </c>
      <c r="W675" s="84" t="s">
        <v>77</v>
      </c>
      <c r="X675" s="123">
        <v>9192</v>
      </c>
      <c r="Y675" s="81">
        <f t="shared" si="415"/>
        <v>516.59040000000005</v>
      </c>
      <c r="Z675" s="82">
        <f t="shared" si="422"/>
        <v>9708.590400000001</v>
      </c>
      <c r="AA675" s="83">
        <f t="shared" si="423"/>
        <v>1844.6321760000003</v>
      </c>
      <c r="AB675" s="83">
        <f t="shared" si="416"/>
        <v>11553.222576000002</v>
      </c>
      <c r="AC675" s="84" t="s">
        <v>77</v>
      </c>
      <c r="AD675" s="85">
        <f t="shared" si="403"/>
        <v>9124.5118000000002</v>
      </c>
      <c r="AE675" s="86"/>
      <c r="AF675" s="87"/>
      <c r="AG675" s="88"/>
      <c r="AH675" s="114"/>
      <c r="AI675" s="86"/>
      <c r="AJ675" s="87"/>
      <c r="AK675" s="88"/>
      <c r="AL675" s="114"/>
      <c r="AM675" s="86"/>
      <c r="AN675" s="87"/>
      <c r="AO675" s="90"/>
      <c r="AP675" s="91"/>
      <c r="AQ675" s="86"/>
      <c r="AR675" s="87"/>
      <c r="AS675" s="90"/>
      <c r="AT675" s="91"/>
      <c r="AU675" s="86"/>
      <c r="AV675" s="87"/>
      <c r="AW675" s="90"/>
      <c r="AX675" s="197"/>
      <c r="AY675" s="38"/>
      <c r="AZ675" s="92"/>
      <c r="BA675" s="29"/>
      <c r="BB675" s="99"/>
      <c r="BC675" s="93">
        <f t="shared" si="424"/>
        <v>11153.472</v>
      </c>
      <c r="BD675" s="93">
        <f t="shared" si="425"/>
        <v>6511.473</v>
      </c>
      <c r="BE675" s="93">
        <f t="shared" si="426"/>
        <v>9708.590400000001</v>
      </c>
      <c r="BF675" s="93"/>
      <c r="BG675" s="93"/>
      <c r="BH675" s="93"/>
      <c r="BI675" s="93"/>
      <c r="BJ675" s="93"/>
      <c r="BK675" s="94">
        <f t="shared" si="404"/>
        <v>3</v>
      </c>
      <c r="BL675" s="35"/>
      <c r="BM675" s="95">
        <f t="shared" si="405"/>
        <v>9124.5118000000002</v>
      </c>
      <c r="BN675" s="96">
        <f t="shared" si="406"/>
        <v>11153.472</v>
      </c>
      <c r="BO675" s="248">
        <f t="shared" si="427"/>
        <v>8110.0317000000005</v>
      </c>
      <c r="BP675" s="183">
        <f t="shared" si="407"/>
        <v>8900.5156485966836</v>
      </c>
      <c r="BQ675" s="184">
        <f t="shared" si="408"/>
        <v>2375.4788016805601</v>
      </c>
      <c r="BR675" s="232">
        <f t="shared" si="409"/>
        <v>0.2603403725863514</v>
      </c>
      <c r="BS675" s="184"/>
      <c r="BT675" s="97"/>
      <c r="BU675" s="171">
        <f t="shared" si="417"/>
        <v>8110.0317000000005</v>
      </c>
      <c r="BV675" s="175">
        <f t="shared" si="428"/>
        <v>1541</v>
      </c>
      <c r="BW675" s="176">
        <f t="shared" si="410"/>
        <v>9651.0316999999995</v>
      </c>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row>
    <row r="676" spans="1:147" s="35" customFormat="1" ht="84.95" hidden="1" customHeight="1" x14ac:dyDescent="0.3">
      <c r="A676" s="244">
        <v>416</v>
      </c>
      <c r="B676" s="104" t="s">
        <v>885</v>
      </c>
      <c r="C676" s="217" t="s">
        <v>18</v>
      </c>
      <c r="D676" s="206"/>
      <c r="E676" s="74"/>
      <c r="F676" s="75"/>
      <c r="G676" s="74"/>
      <c r="H676" s="76"/>
      <c r="I676" s="105" t="s">
        <v>886</v>
      </c>
      <c r="J676" s="106">
        <v>1649</v>
      </c>
      <c r="K676" s="107" t="s">
        <v>76</v>
      </c>
      <c r="L676" s="122">
        <v>63680</v>
      </c>
      <c r="M676" s="81">
        <f t="shared" si="411"/>
        <v>3578.8159999999998</v>
      </c>
      <c r="N676" s="82">
        <f t="shared" si="418"/>
        <v>67258.816000000006</v>
      </c>
      <c r="O676" s="83">
        <f t="shared" si="419"/>
        <v>12779.175040000002</v>
      </c>
      <c r="P676" s="83">
        <f t="shared" si="412"/>
        <v>80037.991040000008</v>
      </c>
      <c r="Q676" s="84" t="s">
        <v>77</v>
      </c>
      <c r="R676" s="123">
        <v>28248</v>
      </c>
      <c r="S676" s="81">
        <f t="shared" si="413"/>
        <v>1587.5376000000001</v>
      </c>
      <c r="T676" s="82">
        <f t="shared" si="420"/>
        <v>29835.5376</v>
      </c>
      <c r="U676" s="83">
        <f t="shared" si="421"/>
        <v>5668.752144</v>
      </c>
      <c r="V676" s="83">
        <f t="shared" si="414"/>
        <v>35504.289744000002</v>
      </c>
      <c r="W676" s="84" t="s">
        <v>77</v>
      </c>
      <c r="X676" s="123">
        <v>54710.400000000001</v>
      </c>
      <c r="Y676" s="81">
        <f t="shared" si="415"/>
        <v>3074.7244799999999</v>
      </c>
      <c r="Z676" s="82">
        <f t="shared" si="422"/>
        <v>57785.124479999999</v>
      </c>
      <c r="AA676" s="83">
        <f t="shared" si="423"/>
        <v>10979.173651200001</v>
      </c>
      <c r="AB676" s="83">
        <f t="shared" si="416"/>
        <v>68764.298131200005</v>
      </c>
      <c r="AC676" s="84" t="s">
        <v>77</v>
      </c>
      <c r="AD676" s="85">
        <f t="shared" si="403"/>
        <v>51626.492693333334</v>
      </c>
      <c r="AE676" s="86"/>
      <c r="AF676" s="87"/>
      <c r="AG676" s="88"/>
      <c r="AH676" s="114"/>
      <c r="AI676" s="86"/>
      <c r="AJ676" s="87"/>
      <c r="AK676" s="88"/>
      <c r="AL676" s="114"/>
      <c r="AM676" s="86"/>
      <c r="AN676" s="87"/>
      <c r="AO676" s="90"/>
      <c r="AP676" s="91"/>
      <c r="AQ676" s="86"/>
      <c r="AR676" s="87"/>
      <c r="AS676" s="90"/>
      <c r="AT676" s="91"/>
      <c r="AU676" s="86"/>
      <c r="AV676" s="87"/>
      <c r="AW676" s="90"/>
      <c r="AX676" s="197"/>
      <c r="AY676" s="38"/>
      <c r="AZ676" s="92"/>
      <c r="BA676" s="29"/>
      <c r="BB676" s="99"/>
      <c r="BC676" s="93">
        <f t="shared" si="424"/>
        <v>67258.816000000006</v>
      </c>
      <c r="BD676" s="93">
        <f t="shared" si="425"/>
        <v>29835.5376</v>
      </c>
      <c r="BE676" s="93">
        <f t="shared" si="426"/>
        <v>57785.124479999999</v>
      </c>
      <c r="BF676" s="93"/>
      <c r="BG676" s="93"/>
      <c r="BH676" s="93"/>
      <c r="BI676" s="93"/>
      <c r="BJ676" s="93"/>
      <c r="BK676" s="94">
        <f t="shared" si="404"/>
        <v>3</v>
      </c>
      <c r="BM676" s="95">
        <f t="shared" si="405"/>
        <v>51626.492693333334</v>
      </c>
      <c r="BN676" s="96">
        <f t="shared" si="406"/>
        <v>67258.816000000006</v>
      </c>
      <c r="BO676" s="248">
        <f t="shared" si="427"/>
        <v>43810.331039999997</v>
      </c>
      <c r="BP676" s="183">
        <f t="shared" si="407"/>
        <v>48764.043826701331</v>
      </c>
      <c r="BQ676" s="184">
        <f t="shared" si="408"/>
        <v>19456.926804194492</v>
      </c>
      <c r="BR676" s="232">
        <f t="shared" si="409"/>
        <v>0.37687872619530122</v>
      </c>
      <c r="BS676" s="184"/>
      <c r="BT676" s="97"/>
      <c r="BU676" s="171">
        <f t="shared" si="417"/>
        <v>43810.331039999997</v>
      </c>
      <c r="BV676" s="175">
        <f t="shared" si="428"/>
        <v>8324</v>
      </c>
      <c r="BW676" s="176">
        <f t="shared" si="410"/>
        <v>52134.331039999997</v>
      </c>
    </row>
    <row r="677" spans="1:147" s="35" customFormat="1" ht="84.95" hidden="1" customHeight="1" x14ac:dyDescent="0.3">
      <c r="A677" s="244">
        <v>420</v>
      </c>
      <c r="B677" s="104" t="s">
        <v>890</v>
      </c>
      <c r="C677" s="217" t="s">
        <v>18</v>
      </c>
      <c r="D677" s="206"/>
      <c r="E677" s="74"/>
      <c r="F677" s="75"/>
      <c r="G677" s="74"/>
      <c r="H677" s="76"/>
      <c r="I677" s="105" t="s">
        <v>891</v>
      </c>
      <c r="J677" s="106">
        <v>1718</v>
      </c>
      <c r="K677" s="107" t="s">
        <v>76</v>
      </c>
      <c r="L677" s="122">
        <v>56729.599999999999</v>
      </c>
      <c r="M677" s="81">
        <f t="shared" si="411"/>
        <v>3188.20352</v>
      </c>
      <c r="N677" s="82">
        <f t="shared" si="418"/>
        <v>59917.803520000001</v>
      </c>
      <c r="O677" s="83">
        <f t="shared" si="419"/>
        <v>11384.382668800001</v>
      </c>
      <c r="P677" s="83">
        <f t="shared" si="412"/>
        <v>71302.186188799998</v>
      </c>
      <c r="Q677" s="84" t="s">
        <v>77</v>
      </c>
      <c r="R677" s="124">
        <v>34668</v>
      </c>
      <c r="S677" s="81">
        <f t="shared" si="413"/>
        <v>1948.3416</v>
      </c>
      <c r="T677" s="82">
        <f t="shared" si="420"/>
        <v>36616.3416</v>
      </c>
      <c r="U677" s="83">
        <f t="shared" si="421"/>
        <v>6957.1049039999998</v>
      </c>
      <c r="V677" s="83">
        <f t="shared" si="414"/>
        <v>43573.446504</v>
      </c>
      <c r="W677" s="84" t="s">
        <v>77</v>
      </c>
      <c r="X677" s="124">
        <v>50139.200000000004</v>
      </c>
      <c r="Y677" s="81">
        <f t="shared" si="415"/>
        <v>2817.8230400000002</v>
      </c>
      <c r="Z677" s="82">
        <f t="shared" si="422"/>
        <v>52957.023040000007</v>
      </c>
      <c r="AA677" s="83">
        <f t="shared" si="423"/>
        <v>10061.834377600002</v>
      </c>
      <c r="AB677" s="83">
        <f t="shared" si="416"/>
        <v>63018.857417600011</v>
      </c>
      <c r="AC677" s="84" t="s">
        <v>77</v>
      </c>
      <c r="AD677" s="85">
        <f t="shared" si="403"/>
        <v>49830.389386666669</v>
      </c>
      <c r="AE677" s="86"/>
      <c r="AF677" s="87"/>
      <c r="AG677" s="88"/>
      <c r="AH677" s="114"/>
      <c r="AI677" s="86"/>
      <c r="AJ677" s="87"/>
      <c r="AK677" s="88"/>
      <c r="AL677" s="114"/>
      <c r="AM677" s="86"/>
      <c r="AN677" s="87"/>
      <c r="AO677" s="90"/>
      <c r="AP677" s="91"/>
      <c r="AQ677" s="86"/>
      <c r="AR677" s="87"/>
      <c r="AS677" s="90"/>
      <c r="AT677" s="91"/>
      <c r="AU677" s="86"/>
      <c r="AV677" s="87"/>
      <c r="AW677" s="90"/>
      <c r="AX677" s="197"/>
      <c r="AY677" s="38"/>
      <c r="AZ677" s="92"/>
      <c r="BA677" s="29"/>
      <c r="BB677" s="99"/>
      <c r="BC677" s="93">
        <f t="shared" si="424"/>
        <v>59917.803520000001</v>
      </c>
      <c r="BD677" s="93">
        <f t="shared" si="425"/>
        <v>36616.3416</v>
      </c>
      <c r="BE677" s="93">
        <f t="shared" si="426"/>
        <v>52957.023040000007</v>
      </c>
      <c r="BF677" s="93"/>
      <c r="BG677" s="93"/>
      <c r="BH677" s="93"/>
      <c r="BI677" s="93"/>
      <c r="BJ677" s="93"/>
      <c r="BK677" s="94">
        <f t="shared" si="404"/>
        <v>3</v>
      </c>
      <c r="BM677" s="95">
        <f t="shared" si="405"/>
        <v>49830.389386666669</v>
      </c>
      <c r="BN677" s="96">
        <f t="shared" si="406"/>
        <v>59917.803520000001</v>
      </c>
      <c r="BO677" s="248">
        <f t="shared" si="427"/>
        <v>44786.68232</v>
      </c>
      <c r="BP677" s="183">
        <f t="shared" si="407"/>
        <v>48796.064832572556</v>
      </c>
      <c r="BQ677" s="184">
        <f t="shared" si="408"/>
        <v>11961.246189420259</v>
      </c>
      <c r="BR677" s="232">
        <f t="shared" si="409"/>
        <v>0.24003918766528404</v>
      </c>
      <c r="BS677" s="184"/>
      <c r="BT677" s="97"/>
      <c r="BU677" s="171">
        <f t="shared" si="417"/>
        <v>44786.68232</v>
      </c>
      <c r="BV677" s="175">
        <f t="shared" si="428"/>
        <v>8509</v>
      </c>
      <c r="BW677" s="176">
        <f t="shared" si="410"/>
        <v>53295.68232</v>
      </c>
    </row>
    <row r="678" spans="1:147" s="35" customFormat="1" ht="84.95" hidden="1" customHeight="1" x14ac:dyDescent="0.3">
      <c r="A678" s="244">
        <v>422</v>
      </c>
      <c r="B678" s="104" t="s">
        <v>893</v>
      </c>
      <c r="C678" s="217" t="s">
        <v>18</v>
      </c>
      <c r="D678" s="207">
        <v>22746.12428571429</v>
      </c>
      <c r="E678" s="74">
        <f>+D678*0.0562</f>
        <v>1278.3321848571431</v>
      </c>
      <c r="F678" s="75">
        <f>+E678+D678</f>
        <v>24024.456470571433</v>
      </c>
      <c r="G678" s="74">
        <f>+F678*0.19</f>
        <v>4564.6467294085724</v>
      </c>
      <c r="H678" s="76">
        <f>+G678+F678</f>
        <v>28589.103199980003</v>
      </c>
      <c r="I678" s="105" t="s">
        <v>894</v>
      </c>
      <c r="J678" s="106">
        <v>596</v>
      </c>
      <c r="K678" s="107" t="s">
        <v>76</v>
      </c>
      <c r="L678" s="122">
        <v>24800</v>
      </c>
      <c r="M678" s="81">
        <f t="shared" si="411"/>
        <v>1393.76</v>
      </c>
      <c r="N678" s="82">
        <f t="shared" si="418"/>
        <v>26193.759999999998</v>
      </c>
      <c r="O678" s="83">
        <f t="shared" si="419"/>
        <v>4976.8144000000002</v>
      </c>
      <c r="P678" s="83">
        <f t="shared" si="412"/>
        <v>31170.574399999998</v>
      </c>
      <c r="Q678" s="84" t="s">
        <v>77</v>
      </c>
      <c r="R678" s="124">
        <v>42372</v>
      </c>
      <c r="S678" s="81">
        <f t="shared" si="413"/>
        <v>2381.3063999999999</v>
      </c>
      <c r="T678" s="82">
        <f t="shared" si="420"/>
        <v>44753.306400000001</v>
      </c>
      <c r="U678" s="83">
        <f t="shared" si="421"/>
        <v>8503.128216000001</v>
      </c>
      <c r="V678" s="83">
        <f t="shared" si="414"/>
        <v>53256.434615999999</v>
      </c>
      <c r="W678" s="84" t="s">
        <v>77</v>
      </c>
      <c r="X678" s="124">
        <v>23654</v>
      </c>
      <c r="Y678" s="81">
        <f t="shared" si="415"/>
        <v>1329.3548000000001</v>
      </c>
      <c r="Z678" s="82">
        <f t="shared" si="422"/>
        <v>24983.354800000001</v>
      </c>
      <c r="AA678" s="83">
        <f t="shared" si="423"/>
        <v>4746.8374119999999</v>
      </c>
      <c r="AB678" s="83">
        <f t="shared" si="416"/>
        <v>29730.192212000002</v>
      </c>
      <c r="AC678" s="84" t="s">
        <v>77</v>
      </c>
      <c r="AD678" s="85">
        <f t="shared" si="403"/>
        <v>31976.807066666664</v>
      </c>
      <c r="AE678" s="86"/>
      <c r="AF678" s="87"/>
      <c r="AG678" s="88"/>
      <c r="AH678" s="114"/>
      <c r="AI678" s="86"/>
      <c r="AJ678" s="87"/>
      <c r="AK678" s="88"/>
      <c r="AL678" s="114"/>
      <c r="AM678" s="86"/>
      <c r="AN678" s="87"/>
      <c r="AO678" s="90"/>
      <c r="AP678" s="91"/>
      <c r="AQ678" s="86"/>
      <c r="AR678" s="87"/>
      <c r="AS678" s="90"/>
      <c r="AT678" s="91"/>
      <c r="AU678" s="86"/>
      <c r="AV678" s="87"/>
      <c r="AW678" s="90"/>
      <c r="AX678" s="197"/>
      <c r="AY678" s="38"/>
      <c r="AZ678" s="92">
        <f>+(AD678/F678)-1</f>
        <v>0.33101063517655027</v>
      </c>
      <c r="BA678" s="29"/>
      <c r="BB678" s="99">
        <f>+F678*1.09</f>
        <v>26186.657552922865</v>
      </c>
      <c r="BC678" s="93">
        <f t="shared" si="424"/>
        <v>26193.759999999998</v>
      </c>
      <c r="BD678" s="93">
        <f t="shared" si="425"/>
        <v>44753.306400000001</v>
      </c>
      <c r="BE678" s="93">
        <f t="shared" si="426"/>
        <v>24983.354800000001</v>
      </c>
      <c r="BF678" s="93"/>
      <c r="BG678" s="93"/>
      <c r="BH678" s="93"/>
      <c r="BI678" s="93"/>
      <c r="BJ678" s="93"/>
      <c r="BK678" s="94">
        <f t="shared" si="404"/>
        <v>4</v>
      </c>
      <c r="BM678" s="95">
        <f t="shared" si="405"/>
        <v>30529.269688230717</v>
      </c>
      <c r="BN678" s="96">
        <f t="shared" si="406"/>
        <v>44753.306400000001</v>
      </c>
      <c r="BO678" s="248">
        <f t="shared" si="427"/>
        <v>25787.924117640956</v>
      </c>
      <c r="BP678" s="183">
        <f t="shared" si="407"/>
        <v>29592.96284193945</v>
      </c>
      <c r="BQ678" s="184">
        <f t="shared" si="408"/>
        <v>9499.7423954499009</v>
      </c>
      <c r="BR678" s="232">
        <f t="shared" si="409"/>
        <v>0.31116834737491705</v>
      </c>
      <c r="BS678" s="184"/>
      <c r="BT678" s="97"/>
      <c r="BU678" s="171">
        <f t="shared" si="417"/>
        <v>25787.924117640956</v>
      </c>
      <c r="BV678" s="175">
        <f t="shared" si="428"/>
        <v>4900</v>
      </c>
      <c r="BW678" s="176">
        <f t="shared" si="410"/>
        <v>30687.924117640956</v>
      </c>
    </row>
    <row r="679" spans="1:147" s="119" customFormat="1" ht="84.95" hidden="1" customHeight="1" x14ac:dyDescent="0.3">
      <c r="A679" s="244">
        <v>427</v>
      </c>
      <c r="B679" s="104" t="s">
        <v>897</v>
      </c>
      <c r="C679" s="217" t="s">
        <v>18</v>
      </c>
      <c r="D679" s="207">
        <v>5399.8457142857142</v>
      </c>
      <c r="E679" s="74">
        <f>+D679*0.0562</f>
        <v>303.47132914285714</v>
      </c>
      <c r="F679" s="75">
        <f>+E679+D679</f>
        <v>5703.3170434285712</v>
      </c>
      <c r="G679" s="74">
        <f>+F679*0.19</f>
        <v>1083.6302382514286</v>
      </c>
      <c r="H679" s="76">
        <f>+G679+F679</f>
        <v>6786.9472816799998</v>
      </c>
      <c r="I679" s="105" t="s">
        <v>898</v>
      </c>
      <c r="J679" s="106">
        <v>1742</v>
      </c>
      <c r="K679" s="107" t="s">
        <v>76</v>
      </c>
      <c r="L679" s="122">
        <v>10400</v>
      </c>
      <c r="M679" s="81">
        <f t="shared" si="411"/>
        <v>584.48</v>
      </c>
      <c r="N679" s="82">
        <f t="shared" si="418"/>
        <v>10984.48</v>
      </c>
      <c r="O679" s="83">
        <f t="shared" si="419"/>
        <v>2087.0511999999999</v>
      </c>
      <c r="P679" s="83">
        <f t="shared" si="412"/>
        <v>13071.531199999999</v>
      </c>
      <c r="Q679" s="84" t="s">
        <v>77</v>
      </c>
      <c r="R679" s="124">
        <v>6165</v>
      </c>
      <c r="S679" s="81">
        <f t="shared" si="413"/>
        <v>346.47300000000001</v>
      </c>
      <c r="T679" s="82">
        <f t="shared" si="420"/>
        <v>6511.473</v>
      </c>
      <c r="U679" s="83">
        <f t="shared" si="421"/>
        <v>1237.1798699999999</v>
      </c>
      <c r="V679" s="83">
        <f t="shared" si="414"/>
        <v>7748.6528699999999</v>
      </c>
      <c r="W679" s="84" t="s">
        <v>77</v>
      </c>
      <c r="X679" s="124">
        <v>9769.6</v>
      </c>
      <c r="Y679" s="81">
        <f t="shared" si="415"/>
        <v>549.05151999999998</v>
      </c>
      <c r="Z679" s="82">
        <f t="shared" si="422"/>
        <v>10318.651519999999</v>
      </c>
      <c r="AA679" s="83">
        <f t="shared" si="423"/>
        <v>1960.5437887999999</v>
      </c>
      <c r="AB679" s="83">
        <f t="shared" si="416"/>
        <v>12279.195308799999</v>
      </c>
      <c r="AC679" s="84" t="s">
        <v>77</v>
      </c>
      <c r="AD679" s="85">
        <f t="shared" si="403"/>
        <v>9271.5348400000003</v>
      </c>
      <c r="AE679" s="86"/>
      <c r="AF679" s="87"/>
      <c r="AG679" s="88"/>
      <c r="AH679" s="114"/>
      <c r="AI679" s="86"/>
      <c r="AJ679" s="87"/>
      <c r="AK679" s="88"/>
      <c r="AL679" s="114"/>
      <c r="AM679" s="86"/>
      <c r="AN679" s="87"/>
      <c r="AO679" s="90"/>
      <c r="AP679" s="91"/>
      <c r="AQ679" s="86"/>
      <c r="AR679" s="87"/>
      <c r="AS679" s="90"/>
      <c r="AT679" s="91"/>
      <c r="AU679" s="86"/>
      <c r="AV679" s="87"/>
      <c r="AW679" s="90"/>
      <c r="AX679" s="197"/>
      <c r="AY679" s="38"/>
      <c r="AZ679" s="92">
        <f>+(AD679/F679)-1</f>
        <v>0.62563903942229038</v>
      </c>
      <c r="BA679" s="29"/>
      <c r="BB679" s="99">
        <f>+F679*1.09</f>
        <v>6216.6155773371429</v>
      </c>
      <c r="BC679" s="93">
        <f t="shared" si="424"/>
        <v>10984.48</v>
      </c>
      <c r="BD679" s="93">
        <f t="shared" si="425"/>
        <v>6511.473</v>
      </c>
      <c r="BE679" s="93">
        <f t="shared" si="426"/>
        <v>10318.651519999999</v>
      </c>
      <c r="BF679" s="93"/>
      <c r="BG679" s="93"/>
      <c r="BH679" s="93"/>
      <c r="BI679" s="93"/>
      <c r="BJ679" s="93"/>
      <c r="BK679" s="94">
        <f t="shared" si="404"/>
        <v>4</v>
      </c>
      <c r="BL679" s="35"/>
      <c r="BM679" s="95">
        <f t="shared" si="405"/>
        <v>8507.8050243342859</v>
      </c>
      <c r="BN679" s="96">
        <f t="shared" si="406"/>
        <v>10984.48</v>
      </c>
      <c r="BO679" s="248">
        <f t="shared" si="427"/>
        <v>7682.2466991123811</v>
      </c>
      <c r="BP679" s="183">
        <f t="shared" si="407"/>
        <v>8230.1722777254872</v>
      </c>
      <c r="BQ679" s="184">
        <f t="shared" si="408"/>
        <v>2493.1890287586298</v>
      </c>
      <c r="BR679" s="232">
        <f t="shared" si="409"/>
        <v>0.29304726914022283</v>
      </c>
      <c r="BS679" s="184"/>
      <c r="BT679" s="97"/>
      <c r="BU679" s="171">
        <f t="shared" si="417"/>
        <v>7682.2466991123811</v>
      </c>
      <c r="BV679" s="175">
        <f t="shared" si="428"/>
        <v>1460</v>
      </c>
      <c r="BW679" s="176">
        <f t="shared" si="410"/>
        <v>9142.2466991123802</v>
      </c>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row>
    <row r="680" spans="1:147" s="35" customFormat="1" ht="84.95" hidden="1" customHeight="1" x14ac:dyDescent="0.3">
      <c r="A680" s="244">
        <v>429</v>
      </c>
      <c r="B680" s="104" t="s">
        <v>900</v>
      </c>
      <c r="C680" s="217" t="s">
        <v>18</v>
      </c>
      <c r="D680" s="207">
        <v>11090.859579831933</v>
      </c>
      <c r="E680" s="74">
        <f>+D680*0.0562</f>
        <v>623.30630838655463</v>
      </c>
      <c r="F680" s="75">
        <f>+E680+D680</f>
        <v>11714.165888218487</v>
      </c>
      <c r="G680" s="74">
        <f>+F680*0.19</f>
        <v>2225.6915187615127</v>
      </c>
      <c r="H680" s="76">
        <f>+G680+F680</f>
        <v>13939.85740698</v>
      </c>
      <c r="I680" s="105" t="s">
        <v>901</v>
      </c>
      <c r="J680" s="106">
        <v>1743</v>
      </c>
      <c r="K680" s="107" t="s">
        <v>76</v>
      </c>
      <c r="L680" s="122">
        <v>20640</v>
      </c>
      <c r="M680" s="81">
        <f t="shared" si="411"/>
        <v>1159.9680000000001</v>
      </c>
      <c r="N680" s="82">
        <f t="shared" si="418"/>
        <v>21799.968000000001</v>
      </c>
      <c r="O680" s="83">
        <f t="shared" si="419"/>
        <v>4141.9939199999999</v>
      </c>
      <c r="P680" s="83">
        <f t="shared" si="412"/>
        <v>25941.961920000002</v>
      </c>
      <c r="Q680" s="84" t="s">
        <v>77</v>
      </c>
      <c r="R680" s="123">
        <v>12456</v>
      </c>
      <c r="S680" s="81">
        <f t="shared" si="413"/>
        <v>700.02719999999999</v>
      </c>
      <c r="T680" s="82">
        <f t="shared" si="420"/>
        <v>13156.0272</v>
      </c>
      <c r="U680" s="83">
        <f t="shared" si="421"/>
        <v>2499.645168</v>
      </c>
      <c r="V680" s="83">
        <f t="shared" si="414"/>
        <v>15655.672368</v>
      </c>
      <c r="W680" s="84" t="s">
        <v>77</v>
      </c>
      <c r="X680" s="123">
        <v>18758.400000000001</v>
      </c>
      <c r="Y680" s="81">
        <f t="shared" si="415"/>
        <v>1054.22208</v>
      </c>
      <c r="Z680" s="82">
        <f t="shared" si="422"/>
        <v>19812.622080000001</v>
      </c>
      <c r="AA680" s="83">
        <f t="shared" si="423"/>
        <v>3764.3981952000004</v>
      </c>
      <c r="AB680" s="83">
        <f t="shared" si="416"/>
        <v>23577.0202752</v>
      </c>
      <c r="AC680" s="84" t="s">
        <v>77</v>
      </c>
      <c r="AD680" s="85">
        <f t="shared" si="403"/>
        <v>18256.205760000001</v>
      </c>
      <c r="AE680" s="86"/>
      <c r="AF680" s="87"/>
      <c r="AG680" s="88"/>
      <c r="AH680" s="114"/>
      <c r="AI680" s="86"/>
      <c r="AJ680" s="87"/>
      <c r="AK680" s="88"/>
      <c r="AL680" s="114"/>
      <c r="AM680" s="86"/>
      <c r="AN680" s="87"/>
      <c r="AO680" s="90"/>
      <c r="AP680" s="91"/>
      <c r="AQ680" s="86"/>
      <c r="AR680" s="87"/>
      <c r="AS680" s="90"/>
      <c r="AT680" s="91"/>
      <c r="AU680" s="86"/>
      <c r="AV680" s="87"/>
      <c r="AW680" s="90"/>
      <c r="AX680" s="197"/>
      <c r="AY680" s="38"/>
      <c r="AZ680" s="92">
        <f>+(AD680/F680)-1</f>
        <v>0.55847253096877902</v>
      </c>
      <c r="BA680" s="29"/>
      <c r="BB680" s="99">
        <f>+F680*1.09</f>
        <v>12768.440818158153</v>
      </c>
      <c r="BC680" s="93">
        <f t="shared" si="424"/>
        <v>21799.968000000001</v>
      </c>
      <c r="BD680" s="93">
        <f t="shared" si="425"/>
        <v>13156.0272</v>
      </c>
      <c r="BE680" s="93">
        <f t="shared" si="426"/>
        <v>19812.622080000001</v>
      </c>
      <c r="BF680" s="93"/>
      <c r="BG680" s="93"/>
      <c r="BH680" s="93"/>
      <c r="BI680" s="93"/>
      <c r="BJ680" s="93"/>
      <c r="BK680" s="94">
        <f t="shared" si="404"/>
        <v>4</v>
      </c>
      <c r="BM680" s="95">
        <f t="shared" si="405"/>
        <v>16884.26452453954</v>
      </c>
      <c r="BN680" s="96">
        <f t="shared" si="406"/>
        <v>21799.968000000001</v>
      </c>
      <c r="BO680" s="248">
        <f t="shared" si="427"/>
        <v>15245.696699386053</v>
      </c>
      <c r="BP680" s="183">
        <f t="shared" si="407"/>
        <v>16412.136130452167</v>
      </c>
      <c r="BQ680" s="184">
        <f t="shared" si="408"/>
        <v>4603.591965750843</v>
      </c>
      <c r="BR680" s="232">
        <f t="shared" si="409"/>
        <v>0.27265575939419784</v>
      </c>
      <c r="BS680" s="184"/>
      <c r="BT680" s="97"/>
      <c r="BU680" s="171">
        <f t="shared" si="417"/>
        <v>15245.696699386053</v>
      </c>
      <c r="BV680" s="175">
        <f t="shared" si="428"/>
        <v>2897</v>
      </c>
      <c r="BW680" s="176">
        <f t="shared" si="410"/>
        <v>18142.696699386055</v>
      </c>
    </row>
    <row r="681" spans="1:147" s="35" customFormat="1" ht="84.95" hidden="1" customHeight="1" x14ac:dyDescent="0.3">
      <c r="A681" s="244">
        <v>430</v>
      </c>
      <c r="B681" s="104" t="s">
        <v>902</v>
      </c>
      <c r="C681" s="217" t="s">
        <v>18</v>
      </c>
      <c r="D681" s="207">
        <v>19124.026638655465</v>
      </c>
      <c r="E681" s="74">
        <f>+D681*0.0562</f>
        <v>1074.7702970924372</v>
      </c>
      <c r="F681" s="75">
        <f>+E681+D681</f>
        <v>20198.796935747901</v>
      </c>
      <c r="G681" s="74">
        <f>+F681*0.19</f>
        <v>3837.7714177921011</v>
      </c>
      <c r="H681" s="76">
        <f>+G681+F681</f>
        <v>24036.568353540002</v>
      </c>
      <c r="I681" s="105" t="s">
        <v>903</v>
      </c>
      <c r="J681" s="106">
        <v>1744</v>
      </c>
      <c r="K681" s="107" t="s">
        <v>76</v>
      </c>
      <c r="L681" s="125">
        <v>21444</v>
      </c>
      <c r="M681" s="81">
        <f t="shared" si="411"/>
        <v>1205.1528000000001</v>
      </c>
      <c r="N681" s="82">
        <f t="shared" si="418"/>
        <v>22649.1528</v>
      </c>
      <c r="O681" s="83">
        <f t="shared" si="419"/>
        <v>4303.3390319999999</v>
      </c>
      <c r="P681" s="83">
        <f t="shared" si="412"/>
        <v>26952.491832</v>
      </c>
      <c r="Q681" s="84" t="s">
        <v>77</v>
      </c>
      <c r="R681" s="124">
        <v>21444</v>
      </c>
      <c r="S681" s="81">
        <f t="shared" si="413"/>
        <v>1205.1528000000001</v>
      </c>
      <c r="T681" s="82">
        <f t="shared" si="420"/>
        <v>22649.1528</v>
      </c>
      <c r="U681" s="83">
        <f t="shared" si="421"/>
        <v>4303.3390319999999</v>
      </c>
      <c r="V681" s="83">
        <f t="shared" si="414"/>
        <v>26952.491832</v>
      </c>
      <c r="W681" s="84" t="s">
        <v>77</v>
      </c>
      <c r="X681" s="124">
        <v>32601.600000000002</v>
      </c>
      <c r="Y681" s="81">
        <f t="shared" si="415"/>
        <v>1832.20992</v>
      </c>
      <c r="Z681" s="82">
        <f t="shared" si="422"/>
        <v>34433.80992</v>
      </c>
      <c r="AA681" s="83">
        <f t="shared" si="423"/>
        <v>6542.4238848000005</v>
      </c>
      <c r="AB681" s="83">
        <f t="shared" si="416"/>
        <v>40976.233804800002</v>
      </c>
      <c r="AC681" s="84" t="s">
        <v>77</v>
      </c>
      <c r="AD681" s="85">
        <f t="shared" si="403"/>
        <v>26577.371839999996</v>
      </c>
      <c r="AE681" s="86"/>
      <c r="AF681" s="87"/>
      <c r="AG681" s="88"/>
      <c r="AH681" s="114"/>
      <c r="AI681" s="86"/>
      <c r="AJ681" s="87"/>
      <c r="AK681" s="88"/>
      <c r="AL681" s="114"/>
      <c r="AM681" s="86"/>
      <c r="AN681" s="87"/>
      <c r="AO681" s="90"/>
      <c r="AP681" s="91"/>
      <c r="AQ681" s="86"/>
      <c r="AR681" s="87"/>
      <c r="AS681" s="90"/>
      <c r="AT681" s="91"/>
      <c r="AU681" s="86"/>
      <c r="AV681" s="87"/>
      <c r="AW681" s="90"/>
      <c r="AX681" s="197"/>
      <c r="AY681" s="38"/>
      <c r="AZ681" s="92">
        <f>+(AD681/F681)-1</f>
        <v>0.31578984256053744</v>
      </c>
      <c r="BA681" s="29"/>
      <c r="BB681" s="99">
        <f>+F681*1.09</f>
        <v>22016.688659965213</v>
      </c>
      <c r="BC681" s="93">
        <f t="shared" si="424"/>
        <v>22649.1528</v>
      </c>
      <c r="BD681" s="93">
        <f t="shared" si="425"/>
        <v>22649.1528</v>
      </c>
      <c r="BE681" s="93">
        <f t="shared" si="426"/>
        <v>34433.80992</v>
      </c>
      <c r="BF681" s="93"/>
      <c r="BG681" s="93"/>
      <c r="BH681" s="93"/>
      <c r="BI681" s="93"/>
      <c r="BJ681" s="93"/>
      <c r="BK681" s="94">
        <f t="shared" si="404"/>
        <v>4</v>
      </c>
      <c r="BM681" s="95">
        <f t="shared" si="405"/>
        <v>25437.201044991303</v>
      </c>
      <c r="BN681" s="96">
        <f t="shared" si="406"/>
        <v>34433.80992</v>
      </c>
      <c r="BO681" s="248">
        <f t="shared" si="427"/>
        <v>22438.331419988404</v>
      </c>
      <c r="BP681" s="183">
        <f t="shared" si="407"/>
        <v>24972.39815153481</v>
      </c>
      <c r="BQ681" s="184">
        <f t="shared" si="408"/>
        <v>6005.1450789802047</v>
      </c>
      <c r="BR681" s="232">
        <f t="shared" si="409"/>
        <v>0.23607727392486227</v>
      </c>
      <c r="BS681" s="184"/>
      <c r="BT681" s="97"/>
      <c r="BU681" s="171">
        <f t="shared" si="417"/>
        <v>22438.331419988404</v>
      </c>
      <c r="BV681" s="175">
        <f t="shared" si="428"/>
        <v>4263</v>
      </c>
      <c r="BW681" s="176">
        <f t="shared" si="410"/>
        <v>26701.331419988404</v>
      </c>
    </row>
    <row r="682" spans="1:147" s="35" customFormat="1" ht="84.95" hidden="1" customHeight="1" x14ac:dyDescent="0.3">
      <c r="A682" s="244">
        <v>431</v>
      </c>
      <c r="B682" s="104" t="s">
        <v>904</v>
      </c>
      <c r="C682" s="217" t="s">
        <v>18</v>
      </c>
      <c r="D682" s="206"/>
      <c r="E682" s="74"/>
      <c r="F682" s="75"/>
      <c r="G682" s="74"/>
      <c r="H682" s="76"/>
      <c r="I682" s="105" t="s">
        <v>905</v>
      </c>
      <c r="J682" s="106">
        <v>1754</v>
      </c>
      <c r="K682" s="107" t="s">
        <v>76</v>
      </c>
      <c r="L682" s="122">
        <v>32800</v>
      </c>
      <c r="M682" s="81">
        <f t="shared" si="411"/>
        <v>1843.36</v>
      </c>
      <c r="N682" s="82">
        <f t="shared" si="418"/>
        <v>34643.360000000001</v>
      </c>
      <c r="O682" s="83">
        <f t="shared" si="419"/>
        <v>6582.2384000000002</v>
      </c>
      <c r="P682" s="83">
        <f t="shared" si="412"/>
        <v>41225.598400000003</v>
      </c>
      <c r="Q682" s="84" t="s">
        <v>77</v>
      </c>
      <c r="R682" s="124">
        <v>16693</v>
      </c>
      <c r="S682" s="81">
        <f t="shared" si="413"/>
        <v>938.14660000000003</v>
      </c>
      <c r="T682" s="82">
        <f t="shared" si="420"/>
        <v>17631.1466</v>
      </c>
      <c r="U682" s="83">
        <f t="shared" si="421"/>
        <v>3349.9178540000003</v>
      </c>
      <c r="V682" s="83">
        <f t="shared" si="414"/>
        <v>20981.064453999999</v>
      </c>
      <c r="W682" s="84" t="s">
        <v>77</v>
      </c>
      <c r="X682" s="124">
        <v>32995.200000000004</v>
      </c>
      <c r="Y682" s="81">
        <f t="shared" si="415"/>
        <v>1854.3302400000002</v>
      </c>
      <c r="Z682" s="82">
        <f t="shared" si="422"/>
        <v>34849.530240000007</v>
      </c>
      <c r="AA682" s="83">
        <f t="shared" si="423"/>
        <v>6621.4107456000011</v>
      </c>
      <c r="AB682" s="83">
        <f t="shared" si="416"/>
        <v>41470.940985600006</v>
      </c>
      <c r="AC682" s="84" t="s">
        <v>77</v>
      </c>
      <c r="AD682" s="85">
        <f t="shared" si="403"/>
        <v>29041.345613333338</v>
      </c>
      <c r="AE682" s="86"/>
      <c r="AF682" s="87"/>
      <c r="AG682" s="88"/>
      <c r="AH682" s="114"/>
      <c r="AI682" s="86"/>
      <c r="AJ682" s="87"/>
      <c r="AK682" s="88"/>
      <c r="AL682" s="114"/>
      <c r="AM682" s="86"/>
      <c r="AN682" s="87"/>
      <c r="AO682" s="90"/>
      <c r="AP682" s="91"/>
      <c r="AQ682" s="86"/>
      <c r="AR682" s="87"/>
      <c r="AS682" s="90"/>
      <c r="AT682" s="91"/>
      <c r="AU682" s="86"/>
      <c r="AV682" s="87"/>
      <c r="AW682" s="90"/>
      <c r="AX682" s="197"/>
      <c r="AY682" s="38"/>
      <c r="AZ682" s="92"/>
      <c r="BA682" s="29"/>
      <c r="BB682" s="99"/>
      <c r="BC682" s="93">
        <f t="shared" si="424"/>
        <v>34643.360000000001</v>
      </c>
      <c r="BD682" s="93">
        <f t="shared" si="425"/>
        <v>17631.1466</v>
      </c>
      <c r="BE682" s="93">
        <f t="shared" si="426"/>
        <v>34849.530240000007</v>
      </c>
      <c r="BF682" s="93"/>
      <c r="BG682" s="93"/>
      <c r="BH682" s="93"/>
      <c r="BI682" s="93"/>
      <c r="BJ682" s="93"/>
      <c r="BK682" s="94">
        <f t="shared" si="404"/>
        <v>3</v>
      </c>
      <c r="BM682" s="95">
        <f t="shared" si="405"/>
        <v>29041.345613333338</v>
      </c>
      <c r="BN682" s="96">
        <f t="shared" si="406"/>
        <v>34849.530240000007</v>
      </c>
      <c r="BO682" s="248">
        <f t="shared" si="427"/>
        <v>26137.253300000004</v>
      </c>
      <c r="BP682" s="183">
        <f t="shared" si="407"/>
        <v>27713.996890926832</v>
      </c>
      <c r="BQ682" s="184">
        <f t="shared" si="408"/>
        <v>9882.0598907753028</v>
      </c>
      <c r="BR682" s="232">
        <f t="shared" si="409"/>
        <v>0.34027555135869098</v>
      </c>
      <c r="BS682" s="184"/>
      <c r="BT682" s="97"/>
      <c r="BU682" s="171">
        <f t="shared" si="417"/>
        <v>26137.253300000004</v>
      </c>
      <c r="BV682" s="175">
        <f t="shared" si="428"/>
        <v>4966</v>
      </c>
      <c r="BW682" s="176">
        <f t="shared" si="410"/>
        <v>31103.253300000004</v>
      </c>
    </row>
    <row r="683" spans="1:147" s="35" customFormat="1" ht="84.95" hidden="1" customHeight="1" x14ac:dyDescent="0.3">
      <c r="A683" s="244">
        <v>438</v>
      </c>
      <c r="B683" s="104" t="s">
        <v>912</v>
      </c>
      <c r="C683" s="217" t="s">
        <v>18</v>
      </c>
      <c r="D683" s="206"/>
      <c r="E683" s="74"/>
      <c r="F683" s="75"/>
      <c r="G683" s="74"/>
      <c r="H683" s="76"/>
      <c r="I683" s="105" t="s">
        <v>913</v>
      </c>
      <c r="J683" s="106">
        <v>147</v>
      </c>
      <c r="K683" s="107" t="s">
        <v>76</v>
      </c>
      <c r="L683" s="125">
        <v>13600</v>
      </c>
      <c r="M683" s="81">
        <f t="shared" si="411"/>
        <v>764.32</v>
      </c>
      <c r="N683" s="82">
        <f t="shared" si="418"/>
        <v>14364.32</v>
      </c>
      <c r="O683" s="83">
        <f t="shared" si="419"/>
        <v>2729.2208000000001</v>
      </c>
      <c r="P683" s="83">
        <f t="shared" si="412"/>
        <v>17093.540799999999</v>
      </c>
      <c r="Q683" s="84" t="s">
        <v>77</v>
      </c>
      <c r="R683" s="126">
        <v>5137</v>
      </c>
      <c r="S683" s="81">
        <f t="shared" si="413"/>
        <v>288.69940000000003</v>
      </c>
      <c r="T683" s="82">
        <f t="shared" si="420"/>
        <v>5425.6994000000004</v>
      </c>
      <c r="U683" s="83">
        <f t="shared" si="421"/>
        <v>1030.8828860000001</v>
      </c>
      <c r="V683" s="83">
        <f t="shared" si="414"/>
        <v>6456.5822860000007</v>
      </c>
      <c r="W683" s="84" t="s">
        <v>77</v>
      </c>
      <c r="X683" s="126">
        <v>10487</v>
      </c>
      <c r="Y683" s="81">
        <f t="shared" si="415"/>
        <v>589.36940000000004</v>
      </c>
      <c r="Z683" s="82">
        <f t="shared" si="422"/>
        <v>11076.3694</v>
      </c>
      <c r="AA683" s="83">
        <f t="shared" si="423"/>
        <v>2104.510186</v>
      </c>
      <c r="AB683" s="83">
        <f t="shared" si="416"/>
        <v>13180.879585999999</v>
      </c>
      <c r="AC683" s="84" t="s">
        <v>77</v>
      </c>
      <c r="AD683" s="85">
        <f t="shared" si="403"/>
        <v>10288.796266666666</v>
      </c>
      <c r="AE683" s="86"/>
      <c r="AF683" s="87"/>
      <c r="AG683" s="88"/>
      <c r="AH683" s="114"/>
      <c r="AI683" s="86"/>
      <c r="AJ683" s="87"/>
      <c r="AK683" s="88"/>
      <c r="AL683" s="114"/>
      <c r="AM683" s="86"/>
      <c r="AN683" s="87"/>
      <c r="AO683" s="90"/>
      <c r="AP683" s="91"/>
      <c r="AQ683" s="86"/>
      <c r="AR683" s="87"/>
      <c r="AS683" s="90"/>
      <c r="AT683" s="91"/>
      <c r="AU683" s="86"/>
      <c r="AV683" s="87"/>
      <c r="AW683" s="90"/>
      <c r="AX683" s="197"/>
      <c r="AY683" s="38"/>
      <c r="AZ683" s="92"/>
      <c r="BA683" s="29"/>
      <c r="BB683" s="99"/>
      <c r="BC683" s="93">
        <f t="shared" si="424"/>
        <v>14364.32</v>
      </c>
      <c r="BD683" s="93">
        <f t="shared" si="425"/>
        <v>5425.6994000000004</v>
      </c>
      <c r="BE683" s="93">
        <f t="shared" si="426"/>
        <v>11076.3694</v>
      </c>
      <c r="BF683" s="93"/>
      <c r="BG683" s="93"/>
      <c r="BH683" s="93"/>
      <c r="BI683" s="93"/>
      <c r="BJ683" s="93"/>
      <c r="BK683" s="94">
        <f t="shared" si="404"/>
        <v>3</v>
      </c>
      <c r="BM683" s="95">
        <f t="shared" si="405"/>
        <v>10288.796266666666</v>
      </c>
      <c r="BN683" s="96">
        <f t="shared" si="406"/>
        <v>14364.32</v>
      </c>
      <c r="BO683" s="248">
        <f t="shared" si="427"/>
        <v>8251.0344000000005</v>
      </c>
      <c r="BP683" s="183">
        <f t="shared" si="407"/>
        <v>9521.6616278862475</v>
      </c>
      <c r="BQ683" s="184">
        <f t="shared" si="408"/>
        <v>4521.0549806375329</v>
      </c>
      <c r="BR683" s="232">
        <f t="shared" si="409"/>
        <v>0.43941534689385497</v>
      </c>
      <c r="BS683" s="184"/>
      <c r="BT683" s="97"/>
      <c r="BU683" s="171">
        <f t="shared" si="417"/>
        <v>8251.0344000000005</v>
      </c>
      <c r="BV683" s="175">
        <f t="shared" si="428"/>
        <v>1568</v>
      </c>
      <c r="BW683" s="176">
        <f t="shared" si="410"/>
        <v>9819.0344000000005</v>
      </c>
    </row>
    <row r="684" spans="1:147" s="35" customFormat="1" ht="84.95" hidden="1" customHeight="1" x14ac:dyDescent="0.3">
      <c r="A684" s="244">
        <v>439</v>
      </c>
      <c r="B684" s="104" t="s">
        <v>914</v>
      </c>
      <c r="C684" s="217" t="s">
        <v>18</v>
      </c>
      <c r="D684" s="206"/>
      <c r="E684" s="74"/>
      <c r="F684" s="75"/>
      <c r="G684" s="74"/>
      <c r="H684" s="76"/>
      <c r="I684" s="105" t="s">
        <v>915</v>
      </c>
      <c r="J684" s="106">
        <v>136</v>
      </c>
      <c r="K684" s="107" t="s">
        <v>76</v>
      </c>
      <c r="L684" s="125">
        <v>19200</v>
      </c>
      <c r="M684" s="81">
        <f t="shared" si="411"/>
        <v>1079.04</v>
      </c>
      <c r="N684" s="82">
        <f t="shared" si="418"/>
        <v>20279.04</v>
      </c>
      <c r="O684" s="83">
        <f t="shared" si="419"/>
        <v>3853.0176000000001</v>
      </c>
      <c r="P684" s="83">
        <f t="shared" si="412"/>
        <v>24132.0576</v>
      </c>
      <c r="Q684" s="84" t="s">
        <v>77</v>
      </c>
      <c r="R684" s="126">
        <v>15409</v>
      </c>
      <c r="S684" s="81">
        <f t="shared" si="413"/>
        <v>865.98580000000004</v>
      </c>
      <c r="T684" s="82">
        <f t="shared" si="420"/>
        <v>16274.9858</v>
      </c>
      <c r="U684" s="83">
        <f t="shared" si="421"/>
        <v>3092.2473020000002</v>
      </c>
      <c r="V684" s="83">
        <f t="shared" si="414"/>
        <v>19367.233102000002</v>
      </c>
      <c r="W684" s="84" t="s">
        <v>77</v>
      </c>
      <c r="X684" s="126">
        <v>16134</v>
      </c>
      <c r="Y684" s="81">
        <f t="shared" si="415"/>
        <v>906.73080000000004</v>
      </c>
      <c r="Z684" s="82">
        <f t="shared" si="422"/>
        <v>17040.730800000001</v>
      </c>
      <c r="AA684" s="83">
        <f t="shared" si="423"/>
        <v>3237.7388520000004</v>
      </c>
      <c r="AB684" s="83">
        <f t="shared" si="416"/>
        <v>20278.469652</v>
      </c>
      <c r="AC684" s="84" t="s">
        <v>77</v>
      </c>
      <c r="AD684" s="85">
        <f t="shared" si="403"/>
        <v>17864.918866666671</v>
      </c>
      <c r="AE684" s="86"/>
      <c r="AF684" s="87"/>
      <c r="AG684" s="88"/>
      <c r="AH684" s="114"/>
      <c r="AI684" s="86"/>
      <c r="AJ684" s="87"/>
      <c r="AK684" s="88"/>
      <c r="AL684" s="114"/>
      <c r="AM684" s="86"/>
      <c r="AN684" s="87"/>
      <c r="AO684" s="90"/>
      <c r="AP684" s="91"/>
      <c r="AQ684" s="86"/>
      <c r="AR684" s="87"/>
      <c r="AS684" s="90"/>
      <c r="AT684" s="91"/>
      <c r="AU684" s="86"/>
      <c r="AV684" s="87"/>
      <c r="AW684" s="90"/>
      <c r="AX684" s="197"/>
      <c r="AY684" s="38"/>
      <c r="AZ684" s="92"/>
      <c r="BA684" s="29"/>
      <c r="BB684" s="99"/>
      <c r="BC684" s="93">
        <f t="shared" si="424"/>
        <v>20279.04</v>
      </c>
      <c r="BD684" s="93">
        <f t="shared" si="425"/>
        <v>16274.9858</v>
      </c>
      <c r="BE684" s="93">
        <f t="shared" si="426"/>
        <v>17040.730800000001</v>
      </c>
      <c r="BF684" s="93"/>
      <c r="BG684" s="93"/>
      <c r="BH684" s="93"/>
      <c r="BI684" s="93"/>
      <c r="BJ684" s="93"/>
      <c r="BK684" s="94">
        <f t="shared" si="404"/>
        <v>3</v>
      </c>
      <c r="BM684" s="95">
        <f t="shared" si="405"/>
        <v>17864.918866666671</v>
      </c>
      <c r="BN684" s="96">
        <f t="shared" si="406"/>
        <v>20279.04</v>
      </c>
      <c r="BO684" s="248">
        <f t="shared" si="427"/>
        <v>16657.858300000004</v>
      </c>
      <c r="BP684" s="183">
        <f t="shared" si="407"/>
        <v>17783.561533384232</v>
      </c>
      <c r="BQ684" s="184">
        <f t="shared" si="408"/>
        <v>2125.4592412138168</v>
      </c>
      <c r="BR684" s="232">
        <f t="shared" si="409"/>
        <v>0.11897390954176754</v>
      </c>
      <c r="BS684" s="184"/>
      <c r="BT684" s="97"/>
      <c r="BU684" s="171">
        <f t="shared" si="417"/>
        <v>16657.858300000004</v>
      </c>
      <c r="BV684" s="175">
        <f t="shared" si="428"/>
        <v>3165</v>
      </c>
      <c r="BW684" s="176">
        <f t="shared" si="410"/>
        <v>19822.858300000004</v>
      </c>
    </row>
    <row r="685" spans="1:147" s="35" customFormat="1" ht="84.95" hidden="1" customHeight="1" x14ac:dyDescent="0.3">
      <c r="A685" s="244">
        <v>440</v>
      </c>
      <c r="B685" s="104" t="s">
        <v>916</v>
      </c>
      <c r="C685" s="217" t="s">
        <v>18</v>
      </c>
      <c r="D685" s="206"/>
      <c r="E685" s="74"/>
      <c r="F685" s="75"/>
      <c r="G685" s="74"/>
      <c r="H685" s="76"/>
      <c r="I685" s="105" t="s">
        <v>917</v>
      </c>
      <c r="J685" s="106">
        <v>657</v>
      </c>
      <c r="K685" s="107" t="s">
        <v>76</v>
      </c>
      <c r="L685" s="122">
        <v>10480</v>
      </c>
      <c r="M685" s="81">
        <f t="shared" si="411"/>
        <v>588.976</v>
      </c>
      <c r="N685" s="82">
        <f t="shared" si="418"/>
        <v>11068.976000000001</v>
      </c>
      <c r="O685" s="83">
        <f t="shared" si="419"/>
        <v>2103.1054400000003</v>
      </c>
      <c r="P685" s="83">
        <f t="shared" si="412"/>
        <v>13172.081440000002</v>
      </c>
      <c r="Q685" s="84" t="s">
        <v>77</v>
      </c>
      <c r="R685" s="123">
        <v>5780</v>
      </c>
      <c r="S685" s="81">
        <f t="shared" si="413"/>
        <v>324.83600000000001</v>
      </c>
      <c r="T685" s="82">
        <f t="shared" si="420"/>
        <v>6104.8360000000002</v>
      </c>
      <c r="U685" s="83">
        <f t="shared" si="421"/>
        <v>1159.91884</v>
      </c>
      <c r="V685" s="83">
        <f t="shared" si="414"/>
        <v>7264.7548400000005</v>
      </c>
      <c r="W685" s="84" t="s">
        <v>77</v>
      </c>
      <c r="X685" s="123">
        <v>10487.04</v>
      </c>
      <c r="Y685" s="81">
        <f t="shared" si="415"/>
        <v>589.37164800000005</v>
      </c>
      <c r="Z685" s="82">
        <f t="shared" si="422"/>
        <v>11076.411648000001</v>
      </c>
      <c r="AA685" s="83">
        <f t="shared" si="423"/>
        <v>2104.5182131200004</v>
      </c>
      <c r="AB685" s="83">
        <f t="shared" si="416"/>
        <v>13180.929861120001</v>
      </c>
      <c r="AC685" s="84" t="s">
        <v>77</v>
      </c>
      <c r="AD685" s="85">
        <f t="shared" si="403"/>
        <v>9416.7412160000003</v>
      </c>
      <c r="AE685" s="86"/>
      <c r="AF685" s="87"/>
      <c r="AG685" s="88"/>
      <c r="AH685" s="114"/>
      <c r="AI685" s="86"/>
      <c r="AJ685" s="87"/>
      <c r="AK685" s="88"/>
      <c r="AL685" s="114"/>
      <c r="AM685" s="86"/>
      <c r="AN685" s="87"/>
      <c r="AO685" s="90"/>
      <c r="AP685" s="91"/>
      <c r="AQ685" s="86"/>
      <c r="AR685" s="87"/>
      <c r="AS685" s="90"/>
      <c r="AT685" s="91"/>
      <c r="AU685" s="86"/>
      <c r="AV685" s="87"/>
      <c r="AW685" s="90"/>
      <c r="AX685" s="197"/>
      <c r="AY685" s="38"/>
      <c r="AZ685" s="92"/>
      <c r="BA685" s="29"/>
      <c r="BB685" s="99"/>
      <c r="BC685" s="93">
        <f t="shared" si="424"/>
        <v>11068.976000000001</v>
      </c>
      <c r="BD685" s="93">
        <f t="shared" si="425"/>
        <v>6104.8360000000002</v>
      </c>
      <c r="BE685" s="93">
        <f t="shared" si="426"/>
        <v>11076.411648000001</v>
      </c>
      <c r="BF685" s="93"/>
      <c r="BG685" s="93"/>
      <c r="BH685" s="93"/>
      <c r="BI685" s="93"/>
      <c r="BJ685" s="93"/>
      <c r="BK685" s="94">
        <f t="shared" si="404"/>
        <v>3</v>
      </c>
      <c r="BM685" s="95">
        <f t="shared" si="405"/>
        <v>9416.7412160000003</v>
      </c>
      <c r="BN685" s="96">
        <f t="shared" si="406"/>
        <v>11076.411648000001</v>
      </c>
      <c r="BO685" s="248">
        <f t="shared" si="427"/>
        <v>8586.9060000000009</v>
      </c>
      <c r="BP685" s="183">
        <f t="shared" si="407"/>
        <v>9079.4633173425045</v>
      </c>
      <c r="BQ685" s="184">
        <f t="shared" si="408"/>
        <v>2868.1964615488464</v>
      </c>
      <c r="BR685" s="232">
        <f t="shared" si="409"/>
        <v>0.3045848235348646</v>
      </c>
      <c r="BS685" s="184"/>
      <c r="BT685" s="97"/>
      <c r="BU685" s="171">
        <f t="shared" si="417"/>
        <v>8586.9060000000009</v>
      </c>
      <c r="BV685" s="175">
        <f t="shared" si="428"/>
        <v>1632</v>
      </c>
      <c r="BW685" s="176">
        <f t="shared" si="410"/>
        <v>10218.906000000001</v>
      </c>
    </row>
    <row r="686" spans="1:147" s="35" customFormat="1" ht="84.95" hidden="1" customHeight="1" x14ac:dyDescent="0.3">
      <c r="A686" s="244">
        <v>442</v>
      </c>
      <c r="B686" s="104" t="s">
        <v>1478</v>
      </c>
      <c r="C686" s="217" t="s">
        <v>18</v>
      </c>
      <c r="D686" s="206"/>
      <c r="E686" s="74"/>
      <c r="F686" s="75"/>
      <c r="G686" s="74"/>
      <c r="H686" s="76"/>
      <c r="I686" s="105" t="s">
        <v>919</v>
      </c>
      <c r="J686" s="106">
        <v>195</v>
      </c>
      <c r="K686" s="107" t="s">
        <v>76</v>
      </c>
      <c r="L686" s="125">
        <v>28560</v>
      </c>
      <c r="M686" s="81">
        <f t="shared" si="411"/>
        <v>1605.0719999999999</v>
      </c>
      <c r="N686" s="82">
        <f t="shared" si="418"/>
        <v>30165.072</v>
      </c>
      <c r="O686" s="83">
        <f t="shared" si="419"/>
        <v>5731.3636800000004</v>
      </c>
      <c r="P686" s="83">
        <f t="shared" si="412"/>
        <v>35896.435680000002</v>
      </c>
      <c r="Q686" s="84" t="s">
        <v>77</v>
      </c>
      <c r="R686" s="126">
        <v>28848</v>
      </c>
      <c r="S686" s="81">
        <f t="shared" si="413"/>
        <v>1621.2575999999999</v>
      </c>
      <c r="T686" s="82">
        <f t="shared" si="420"/>
        <v>30469.257600000001</v>
      </c>
      <c r="U686" s="83">
        <f t="shared" si="421"/>
        <v>5789.1589439999998</v>
      </c>
      <c r="V686" s="83">
        <f t="shared" si="414"/>
        <v>36258.416544</v>
      </c>
      <c r="W686" s="84" t="s">
        <v>77</v>
      </c>
      <c r="X686" s="126">
        <v>22309</v>
      </c>
      <c r="Y686" s="81">
        <f t="shared" si="415"/>
        <v>1253.7657999999999</v>
      </c>
      <c r="Z686" s="82">
        <f t="shared" si="422"/>
        <v>23562.765800000001</v>
      </c>
      <c r="AA686" s="83">
        <f t="shared" si="423"/>
        <v>4476.9255020000001</v>
      </c>
      <c r="AB686" s="83">
        <f t="shared" si="416"/>
        <v>28039.691301999999</v>
      </c>
      <c r="AC686" s="84" t="s">
        <v>77</v>
      </c>
      <c r="AD686" s="85">
        <f t="shared" si="403"/>
        <v>28065.698466666665</v>
      </c>
      <c r="AE686" s="86"/>
      <c r="AF686" s="87"/>
      <c r="AG686" s="88"/>
      <c r="AH686" s="114"/>
      <c r="AI686" s="86"/>
      <c r="AJ686" s="87"/>
      <c r="AK686" s="88"/>
      <c r="AL686" s="114"/>
      <c r="AM686" s="86"/>
      <c r="AN686" s="87"/>
      <c r="AO686" s="90"/>
      <c r="AP686" s="91"/>
      <c r="AQ686" s="86"/>
      <c r="AR686" s="87"/>
      <c r="AS686" s="90"/>
      <c r="AT686" s="91"/>
      <c r="AU686" s="86"/>
      <c r="AV686" s="87"/>
      <c r="AW686" s="90"/>
      <c r="AX686" s="197"/>
      <c r="AY686" s="38"/>
      <c r="AZ686" s="92"/>
      <c r="BA686" s="29"/>
      <c r="BB686" s="99"/>
      <c r="BC686" s="93">
        <f t="shared" si="424"/>
        <v>30165.072</v>
      </c>
      <c r="BD686" s="93">
        <f t="shared" si="425"/>
        <v>30469.257600000001</v>
      </c>
      <c r="BE686" s="93">
        <f t="shared" si="426"/>
        <v>23562.765800000001</v>
      </c>
      <c r="BF686" s="93"/>
      <c r="BG686" s="93"/>
      <c r="BH686" s="93"/>
      <c r="BI686" s="93"/>
      <c r="BJ686" s="93"/>
      <c r="BK686" s="94">
        <f t="shared" si="404"/>
        <v>3</v>
      </c>
      <c r="BM686" s="95">
        <f t="shared" si="405"/>
        <v>28065.698466666665</v>
      </c>
      <c r="BN686" s="96">
        <f t="shared" si="406"/>
        <v>30469.257600000001</v>
      </c>
      <c r="BO686" s="248">
        <f t="shared" si="427"/>
        <v>26863.918899999997</v>
      </c>
      <c r="BP686" s="183">
        <f t="shared" si="407"/>
        <v>27873.884863921183</v>
      </c>
      <c r="BQ686" s="184">
        <f t="shared" si="408"/>
        <v>3902.6188861087253</v>
      </c>
      <c r="BR686" s="232">
        <f t="shared" si="409"/>
        <v>0.13905297567220087</v>
      </c>
      <c r="BS686" s="184"/>
      <c r="BT686" s="97"/>
      <c r="BU686" s="171">
        <f t="shared" si="417"/>
        <v>26863.918899999997</v>
      </c>
      <c r="BV686" s="175">
        <f t="shared" si="428"/>
        <v>5104</v>
      </c>
      <c r="BW686" s="176">
        <f t="shared" si="410"/>
        <v>31967.918899999997</v>
      </c>
    </row>
    <row r="687" spans="1:147" s="35" customFormat="1" ht="84.95" hidden="1" customHeight="1" x14ac:dyDescent="0.3">
      <c r="A687" s="244">
        <v>443</v>
      </c>
      <c r="B687" s="104" t="s">
        <v>1479</v>
      </c>
      <c r="C687" s="217" t="s">
        <v>18</v>
      </c>
      <c r="D687" s="206"/>
      <c r="E687" s="74"/>
      <c r="F687" s="75"/>
      <c r="G687" s="74"/>
      <c r="H687" s="76"/>
      <c r="I687" s="105" t="s">
        <v>920</v>
      </c>
      <c r="J687" s="106">
        <v>196</v>
      </c>
      <c r="K687" s="107" t="s">
        <v>76</v>
      </c>
      <c r="L687" s="125">
        <v>20800</v>
      </c>
      <c r="M687" s="81">
        <f t="shared" si="411"/>
        <v>1168.96</v>
      </c>
      <c r="N687" s="82">
        <f t="shared" si="418"/>
        <v>21968.959999999999</v>
      </c>
      <c r="O687" s="83">
        <f t="shared" si="419"/>
        <v>4174.1023999999998</v>
      </c>
      <c r="P687" s="83">
        <f t="shared" si="412"/>
        <v>26143.062399999999</v>
      </c>
      <c r="Q687" s="84" t="s">
        <v>77</v>
      </c>
      <c r="R687" s="126">
        <v>13482</v>
      </c>
      <c r="S687" s="81">
        <f t="shared" si="413"/>
        <v>757.6884</v>
      </c>
      <c r="T687" s="82">
        <f t="shared" si="420"/>
        <v>14239.688399999999</v>
      </c>
      <c r="U687" s="83">
        <f t="shared" si="421"/>
        <v>2705.5407959999998</v>
      </c>
      <c r="V687" s="83">
        <f t="shared" si="414"/>
        <v>16945.229196</v>
      </c>
      <c r="W687" s="84" t="s">
        <v>77</v>
      </c>
      <c r="X687" s="126">
        <v>18861</v>
      </c>
      <c r="Y687" s="81">
        <f t="shared" si="415"/>
        <v>1059.9882</v>
      </c>
      <c r="Z687" s="82">
        <f t="shared" si="422"/>
        <v>19920.9882</v>
      </c>
      <c r="AA687" s="83">
        <f t="shared" si="423"/>
        <v>3784.9877580000002</v>
      </c>
      <c r="AB687" s="83">
        <f t="shared" si="416"/>
        <v>23705.975957999999</v>
      </c>
      <c r="AC687" s="84" t="s">
        <v>77</v>
      </c>
      <c r="AD687" s="85">
        <f t="shared" si="403"/>
        <v>18709.878866666666</v>
      </c>
      <c r="AE687" s="86"/>
      <c r="AF687" s="87"/>
      <c r="AG687" s="88"/>
      <c r="AH687" s="114"/>
      <c r="AI687" s="86"/>
      <c r="AJ687" s="87"/>
      <c r="AK687" s="88"/>
      <c r="AL687" s="114"/>
      <c r="AM687" s="86"/>
      <c r="AN687" s="87"/>
      <c r="AO687" s="90"/>
      <c r="AP687" s="91"/>
      <c r="AQ687" s="86"/>
      <c r="AR687" s="87"/>
      <c r="AS687" s="90"/>
      <c r="AT687" s="91"/>
      <c r="AU687" s="86"/>
      <c r="AV687" s="87"/>
      <c r="AW687" s="90"/>
      <c r="AX687" s="197"/>
      <c r="AY687" s="38"/>
      <c r="AZ687" s="92"/>
      <c r="BA687" s="29"/>
      <c r="BB687" s="99"/>
      <c r="BC687" s="93">
        <f t="shared" si="424"/>
        <v>21968.959999999999</v>
      </c>
      <c r="BD687" s="93">
        <f t="shared" si="425"/>
        <v>14239.688399999999</v>
      </c>
      <c r="BE687" s="93">
        <f t="shared" si="426"/>
        <v>19920.9882</v>
      </c>
      <c r="BF687" s="93"/>
      <c r="BG687" s="93"/>
      <c r="BH687" s="93"/>
      <c r="BI687" s="93"/>
      <c r="BJ687" s="93"/>
      <c r="BK687" s="94">
        <f t="shared" si="404"/>
        <v>3</v>
      </c>
      <c r="BM687" s="95">
        <f t="shared" si="405"/>
        <v>18709.878866666666</v>
      </c>
      <c r="BN687" s="96">
        <f t="shared" si="406"/>
        <v>21968.959999999999</v>
      </c>
      <c r="BO687" s="248">
        <f t="shared" si="427"/>
        <v>17080.338299999999</v>
      </c>
      <c r="BP687" s="183">
        <f t="shared" si="407"/>
        <v>18402.364166909974</v>
      </c>
      <c r="BQ687" s="184">
        <f t="shared" si="408"/>
        <v>4004.4349451086086</v>
      </c>
      <c r="BR687" s="232">
        <f t="shared" si="409"/>
        <v>0.2140278391776694</v>
      </c>
      <c r="BS687" s="184"/>
      <c r="BT687" s="97"/>
      <c r="BU687" s="171">
        <f t="shared" si="417"/>
        <v>17080.338299999999</v>
      </c>
      <c r="BV687" s="175">
        <f t="shared" si="428"/>
        <v>3245</v>
      </c>
      <c r="BW687" s="176">
        <f t="shared" si="410"/>
        <v>20325.338299999999</v>
      </c>
    </row>
    <row r="688" spans="1:147" s="35" customFormat="1" ht="84.95" hidden="1" customHeight="1" x14ac:dyDescent="0.3">
      <c r="A688" s="244">
        <v>444</v>
      </c>
      <c r="B688" s="104" t="s">
        <v>1480</v>
      </c>
      <c r="C688" s="217" t="s">
        <v>18</v>
      </c>
      <c r="D688" s="206"/>
      <c r="E688" s="74"/>
      <c r="F688" s="75"/>
      <c r="G688" s="74"/>
      <c r="H688" s="76"/>
      <c r="I688" s="105" t="s">
        <v>921</v>
      </c>
      <c r="J688" s="106">
        <v>197</v>
      </c>
      <c r="K688" s="107" t="s">
        <v>76</v>
      </c>
      <c r="L688" s="125">
        <v>20800</v>
      </c>
      <c r="M688" s="81">
        <f t="shared" si="411"/>
        <v>1168.96</v>
      </c>
      <c r="N688" s="82">
        <f t="shared" si="418"/>
        <v>21968.959999999999</v>
      </c>
      <c r="O688" s="83">
        <f t="shared" si="419"/>
        <v>4174.1023999999998</v>
      </c>
      <c r="P688" s="83">
        <f t="shared" si="412"/>
        <v>26143.062399999999</v>
      </c>
      <c r="Q688" s="84" t="s">
        <v>77</v>
      </c>
      <c r="R688" s="126">
        <v>13482</v>
      </c>
      <c r="S688" s="81">
        <f t="shared" si="413"/>
        <v>757.6884</v>
      </c>
      <c r="T688" s="82">
        <f t="shared" si="420"/>
        <v>14239.688399999999</v>
      </c>
      <c r="U688" s="83">
        <f t="shared" si="421"/>
        <v>2705.5407959999998</v>
      </c>
      <c r="V688" s="83">
        <f t="shared" si="414"/>
        <v>16945.229196</v>
      </c>
      <c r="W688" s="84" t="s">
        <v>77</v>
      </c>
      <c r="X688" s="126">
        <v>17638</v>
      </c>
      <c r="Y688" s="81">
        <f t="shared" si="415"/>
        <v>991.25559999999996</v>
      </c>
      <c r="Z688" s="82">
        <f t="shared" si="422"/>
        <v>18629.2556</v>
      </c>
      <c r="AA688" s="83">
        <f t="shared" si="423"/>
        <v>3539.5585639999999</v>
      </c>
      <c r="AB688" s="83">
        <f t="shared" si="416"/>
        <v>22168.814163999999</v>
      </c>
      <c r="AC688" s="84" t="s">
        <v>77</v>
      </c>
      <c r="AD688" s="85">
        <f t="shared" si="403"/>
        <v>18279.301333333333</v>
      </c>
      <c r="AE688" s="86"/>
      <c r="AF688" s="87"/>
      <c r="AG688" s="88"/>
      <c r="AH688" s="114"/>
      <c r="AI688" s="86"/>
      <c r="AJ688" s="87"/>
      <c r="AK688" s="88"/>
      <c r="AL688" s="114"/>
      <c r="AM688" s="86"/>
      <c r="AN688" s="87"/>
      <c r="AO688" s="90"/>
      <c r="AP688" s="91"/>
      <c r="AQ688" s="86"/>
      <c r="AR688" s="87"/>
      <c r="AS688" s="90"/>
      <c r="AT688" s="91"/>
      <c r="AU688" s="86"/>
      <c r="AV688" s="87"/>
      <c r="AW688" s="90"/>
      <c r="AX688" s="197"/>
      <c r="AY688" s="38"/>
      <c r="AZ688" s="92"/>
      <c r="BA688" s="29"/>
      <c r="BB688" s="99"/>
      <c r="BC688" s="93">
        <f t="shared" si="424"/>
        <v>21968.959999999999</v>
      </c>
      <c r="BD688" s="93">
        <f t="shared" si="425"/>
        <v>14239.688399999999</v>
      </c>
      <c r="BE688" s="93">
        <f t="shared" si="426"/>
        <v>18629.2556</v>
      </c>
      <c r="BF688" s="93"/>
      <c r="BG688" s="93"/>
      <c r="BH688" s="93"/>
      <c r="BI688" s="93"/>
      <c r="BJ688" s="93"/>
      <c r="BK688" s="94">
        <f t="shared" si="404"/>
        <v>3</v>
      </c>
      <c r="BM688" s="95">
        <f t="shared" si="405"/>
        <v>18279.301333333333</v>
      </c>
      <c r="BN688" s="96">
        <f t="shared" si="406"/>
        <v>21968.959999999999</v>
      </c>
      <c r="BO688" s="248">
        <f t="shared" si="427"/>
        <v>16434.471999999998</v>
      </c>
      <c r="BP688" s="183">
        <f t="shared" si="407"/>
        <v>17995.689664894031</v>
      </c>
      <c r="BQ688" s="184">
        <f t="shared" si="408"/>
        <v>3876.5011103068687</v>
      </c>
      <c r="BR688" s="232">
        <f t="shared" si="409"/>
        <v>0.21207052937181198</v>
      </c>
      <c r="BS688" s="184"/>
      <c r="BT688" s="97"/>
      <c r="BU688" s="171">
        <f t="shared" si="417"/>
        <v>16434.471999999998</v>
      </c>
      <c r="BV688" s="175">
        <f t="shared" si="428"/>
        <v>3123</v>
      </c>
      <c r="BW688" s="176">
        <f t="shared" si="410"/>
        <v>19557.471999999998</v>
      </c>
    </row>
    <row r="689" spans="1:75" s="35" customFormat="1" ht="84.95" hidden="1" customHeight="1" x14ac:dyDescent="0.3">
      <c r="A689" s="244">
        <v>445</v>
      </c>
      <c r="B689" s="104" t="s">
        <v>922</v>
      </c>
      <c r="C689" s="217" t="s">
        <v>18</v>
      </c>
      <c r="D689" s="206"/>
      <c r="E689" s="74"/>
      <c r="F689" s="75"/>
      <c r="G689" s="74"/>
      <c r="H689" s="76"/>
      <c r="I689" s="105" t="s">
        <v>923</v>
      </c>
      <c r="J689" s="106">
        <v>680</v>
      </c>
      <c r="K689" s="107" t="s">
        <v>76</v>
      </c>
      <c r="L689" s="122">
        <v>200000</v>
      </c>
      <c r="M689" s="81">
        <f t="shared" si="411"/>
        <v>11240</v>
      </c>
      <c r="N689" s="82">
        <f t="shared" si="418"/>
        <v>211240</v>
      </c>
      <c r="O689" s="83">
        <f t="shared" si="419"/>
        <v>40135.599999999999</v>
      </c>
      <c r="P689" s="83">
        <f t="shared" si="412"/>
        <v>251375.6</v>
      </c>
      <c r="Q689" s="84" t="s">
        <v>77</v>
      </c>
      <c r="R689" s="124">
        <v>243950</v>
      </c>
      <c r="S689" s="81">
        <f t="shared" si="413"/>
        <v>13709.99</v>
      </c>
      <c r="T689" s="82">
        <f t="shared" si="420"/>
        <v>257659.99</v>
      </c>
      <c r="U689" s="83">
        <f t="shared" si="421"/>
        <v>48955.398099999999</v>
      </c>
      <c r="V689" s="83">
        <f t="shared" si="414"/>
        <v>306615.38809999998</v>
      </c>
      <c r="W689" s="84" t="s">
        <v>77</v>
      </c>
      <c r="X689" s="124">
        <v>201680.64000000001</v>
      </c>
      <c r="Y689" s="81">
        <f t="shared" si="415"/>
        <v>11334.451968000001</v>
      </c>
      <c r="Z689" s="82">
        <f t="shared" si="422"/>
        <v>213015.09196800002</v>
      </c>
      <c r="AA689" s="83">
        <f t="shared" si="423"/>
        <v>40472.867473920007</v>
      </c>
      <c r="AB689" s="83">
        <f t="shared" si="416"/>
        <v>253487.95944192004</v>
      </c>
      <c r="AC689" s="84" t="s">
        <v>77</v>
      </c>
      <c r="AD689" s="85">
        <f t="shared" si="403"/>
        <v>227305.02732266669</v>
      </c>
      <c r="AE689" s="86"/>
      <c r="AF689" s="87"/>
      <c r="AG689" s="88"/>
      <c r="AH689" s="114"/>
      <c r="AI689" s="86"/>
      <c r="AJ689" s="87"/>
      <c r="AK689" s="88"/>
      <c r="AL689" s="114"/>
      <c r="AM689" s="86"/>
      <c r="AN689" s="87"/>
      <c r="AO689" s="90"/>
      <c r="AP689" s="91"/>
      <c r="AQ689" s="86"/>
      <c r="AR689" s="87"/>
      <c r="AS689" s="90"/>
      <c r="AT689" s="91"/>
      <c r="AU689" s="86"/>
      <c r="AV689" s="87"/>
      <c r="AW689" s="90"/>
      <c r="AX689" s="197"/>
      <c r="AY689" s="38"/>
      <c r="AZ689" s="92"/>
      <c r="BA689" s="29"/>
      <c r="BB689" s="99"/>
      <c r="BC689" s="93">
        <f t="shared" si="424"/>
        <v>211240</v>
      </c>
      <c r="BD689" s="93">
        <f t="shared" si="425"/>
        <v>257659.99</v>
      </c>
      <c r="BE689" s="93">
        <f t="shared" si="426"/>
        <v>213015.09196800002</v>
      </c>
      <c r="BF689" s="93"/>
      <c r="BG689" s="93"/>
      <c r="BH689" s="93"/>
      <c r="BI689" s="93"/>
      <c r="BJ689" s="93"/>
      <c r="BK689" s="94">
        <f t="shared" si="404"/>
        <v>3</v>
      </c>
      <c r="BM689" s="95">
        <f t="shared" si="405"/>
        <v>227305.02732266669</v>
      </c>
      <c r="BN689" s="96">
        <f t="shared" si="406"/>
        <v>257659.99</v>
      </c>
      <c r="BO689" s="248">
        <f t="shared" si="427"/>
        <v>212127.54598400003</v>
      </c>
      <c r="BP689" s="183">
        <f t="shared" si="407"/>
        <v>226331.24173847807</v>
      </c>
      <c r="BQ689" s="184">
        <f t="shared" si="408"/>
        <v>26303.147287547905</v>
      </c>
      <c r="BR689" s="232">
        <f t="shared" si="409"/>
        <v>0.11571740228257139</v>
      </c>
      <c r="BS689" s="184"/>
      <c r="BT689" s="97"/>
      <c r="BU689" s="171">
        <f t="shared" si="417"/>
        <v>212127.54598400003</v>
      </c>
      <c r="BV689" s="175">
        <f t="shared" si="428"/>
        <v>40304</v>
      </c>
      <c r="BW689" s="176">
        <f t="shared" si="410"/>
        <v>252431.54598400003</v>
      </c>
    </row>
    <row r="690" spans="1:75" s="35" customFormat="1" ht="84.95" hidden="1" customHeight="1" x14ac:dyDescent="0.3">
      <c r="A690" s="244">
        <v>466</v>
      </c>
      <c r="B690" s="104" t="s">
        <v>955</v>
      </c>
      <c r="C690" s="217" t="s">
        <v>18</v>
      </c>
      <c r="D690" s="206"/>
      <c r="E690" s="74"/>
      <c r="F690" s="75"/>
      <c r="G690" s="74"/>
      <c r="H690" s="76"/>
      <c r="I690" s="105" t="s">
        <v>956</v>
      </c>
      <c r="J690" s="106">
        <v>280</v>
      </c>
      <c r="K690" s="107" t="s">
        <v>76</v>
      </c>
      <c r="L690" s="110">
        <v>1568</v>
      </c>
      <c r="M690" s="81">
        <f t="shared" si="411"/>
        <v>88.121600000000001</v>
      </c>
      <c r="N690" s="82">
        <f t="shared" si="418"/>
        <v>1656.1215999999999</v>
      </c>
      <c r="O690" s="83">
        <f t="shared" si="419"/>
        <v>314.66310399999998</v>
      </c>
      <c r="P690" s="83">
        <f t="shared" si="412"/>
        <v>1970.7847039999999</v>
      </c>
      <c r="Q690" s="84" t="s">
        <v>77</v>
      </c>
      <c r="R690" s="110">
        <v>2175</v>
      </c>
      <c r="S690" s="81">
        <f t="shared" si="413"/>
        <v>122.235</v>
      </c>
      <c r="T690" s="82">
        <f t="shared" si="420"/>
        <v>2297.2350000000001</v>
      </c>
      <c r="U690" s="83">
        <f t="shared" si="421"/>
        <v>436.47465000000005</v>
      </c>
      <c r="V690" s="83">
        <f t="shared" si="414"/>
        <v>2733.7096500000002</v>
      </c>
      <c r="W690" s="84" t="s">
        <v>77</v>
      </c>
      <c r="X690" s="110">
        <v>1290</v>
      </c>
      <c r="Y690" s="81">
        <f t="shared" si="415"/>
        <v>72.498000000000005</v>
      </c>
      <c r="Z690" s="82">
        <f t="shared" si="422"/>
        <v>1362.498</v>
      </c>
      <c r="AA690" s="83">
        <f t="shared" si="423"/>
        <v>258.87461999999999</v>
      </c>
      <c r="AB690" s="83">
        <f t="shared" si="416"/>
        <v>1621.3726200000001</v>
      </c>
      <c r="AC690" s="84" t="s">
        <v>77</v>
      </c>
      <c r="AD690" s="85">
        <f t="shared" si="403"/>
        <v>1771.9515333333336</v>
      </c>
      <c r="AE690" s="86"/>
      <c r="AF690" s="87"/>
      <c r="AG690" s="88"/>
      <c r="AH690" s="114"/>
      <c r="AI690" s="86"/>
      <c r="AJ690" s="87"/>
      <c r="AK690" s="88"/>
      <c r="AL690" s="114"/>
      <c r="AM690" s="86"/>
      <c r="AN690" s="87"/>
      <c r="AO690" s="90"/>
      <c r="AP690" s="91"/>
      <c r="AQ690" s="86"/>
      <c r="AR690" s="87"/>
      <c r="AS690" s="90"/>
      <c r="AT690" s="91"/>
      <c r="AU690" s="113">
        <v>2031.09243697479</v>
      </c>
      <c r="AV690" s="111">
        <v>385.9075630252101</v>
      </c>
      <c r="AW690" s="112">
        <v>2417</v>
      </c>
      <c r="AX690" s="197" t="s">
        <v>957</v>
      </c>
      <c r="AY690" s="38"/>
      <c r="AZ690" s="92"/>
      <c r="BA690" s="29"/>
      <c r="BB690" s="99"/>
      <c r="BC690" s="93">
        <f t="shared" si="424"/>
        <v>1656.1215999999999</v>
      </c>
      <c r="BD690" s="93">
        <f t="shared" si="425"/>
        <v>2297.2350000000001</v>
      </c>
      <c r="BE690" s="93">
        <f t="shared" si="426"/>
        <v>1362.498</v>
      </c>
      <c r="BF690" s="93"/>
      <c r="BG690" s="93"/>
      <c r="BH690" s="93"/>
      <c r="BI690" s="93"/>
      <c r="BJ690" s="93">
        <f>+AU690</f>
        <v>2031.09243697479</v>
      </c>
      <c r="BK690" s="94">
        <f t="shared" si="404"/>
        <v>4</v>
      </c>
      <c r="BM690" s="95">
        <f t="shared" si="405"/>
        <v>1836.7367592436976</v>
      </c>
      <c r="BN690" s="96">
        <f t="shared" si="406"/>
        <v>2297.2350000000001</v>
      </c>
      <c r="BO690" s="248">
        <f t="shared" si="427"/>
        <v>1683.2373456582634</v>
      </c>
      <c r="BP690" s="183">
        <f t="shared" si="407"/>
        <v>1801.3197142208962</v>
      </c>
      <c r="BQ690" s="184">
        <f t="shared" si="408"/>
        <v>411.24080363520602</v>
      </c>
      <c r="BR690" s="232">
        <f t="shared" si="409"/>
        <v>0.22389751910041819</v>
      </c>
      <c r="BS690" s="184"/>
      <c r="BT690" s="97"/>
      <c r="BU690" s="171">
        <f t="shared" si="417"/>
        <v>1683.2373456582634</v>
      </c>
      <c r="BV690" s="175">
        <f t="shared" si="428"/>
        <v>320</v>
      </c>
      <c r="BW690" s="176">
        <f t="shared" si="410"/>
        <v>2003.2373456582634</v>
      </c>
    </row>
    <row r="691" spans="1:75" s="35" customFormat="1" ht="84.95" hidden="1" customHeight="1" x14ac:dyDescent="0.3">
      <c r="A691" s="244">
        <v>470</v>
      </c>
      <c r="B691" s="104" t="s">
        <v>966</v>
      </c>
      <c r="C691" s="217" t="s">
        <v>18</v>
      </c>
      <c r="D691" s="207">
        <v>2946.69</v>
      </c>
      <c r="E691" s="74">
        <f>+D691*0.0562</f>
        <v>165.60397800000001</v>
      </c>
      <c r="F691" s="75">
        <f>+E691+D691</f>
        <v>3112.2939780000002</v>
      </c>
      <c r="G691" s="74">
        <f>+F691*0.19</f>
        <v>591.33585582000001</v>
      </c>
      <c r="H691" s="76">
        <f>+G691+F691</f>
        <v>3703.6298338200004</v>
      </c>
      <c r="I691" s="105" t="s">
        <v>967</v>
      </c>
      <c r="J691" s="106">
        <v>279</v>
      </c>
      <c r="K691" s="107" t="s">
        <v>76</v>
      </c>
      <c r="L691" s="110">
        <v>2000</v>
      </c>
      <c r="M691" s="81">
        <f t="shared" si="411"/>
        <v>112.4</v>
      </c>
      <c r="N691" s="82">
        <f t="shared" si="418"/>
        <v>2112.4</v>
      </c>
      <c r="O691" s="83">
        <f t="shared" si="419"/>
        <v>401.35599999999999</v>
      </c>
      <c r="P691" s="83">
        <f t="shared" si="412"/>
        <v>2513.7560000000003</v>
      </c>
      <c r="Q691" s="84" t="s">
        <v>77</v>
      </c>
      <c r="R691" s="110">
        <v>3256</v>
      </c>
      <c r="S691" s="81">
        <f t="shared" si="413"/>
        <v>182.9872</v>
      </c>
      <c r="T691" s="82">
        <f t="shared" si="420"/>
        <v>3438.9872</v>
      </c>
      <c r="U691" s="83">
        <f t="shared" si="421"/>
        <v>653.40756799999997</v>
      </c>
      <c r="V691" s="83">
        <f t="shared" si="414"/>
        <v>4092.3947680000001</v>
      </c>
      <c r="W691" s="84" t="s">
        <v>77</v>
      </c>
      <c r="X691" s="110">
        <v>1935</v>
      </c>
      <c r="Y691" s="81">
        <f t="shared" si="415"/>
        <v>108.747</v>
      </c>
      <c r="Z691" s="82">
        <f t="shared" si="422"/>
        <v>2043.7470000000001</v>
      </c>
      <c r="AA691" s="83">
        <f t="shared" si="423"/>
        <v>388.31193000000002</v>
      </c>
      <c r="AB691" s="83">
        <f t="shared" si="416"/>
        <v>2432.0589300000001</v>
      </c>
      <c r="AC691" s="84" t="s">
        <v>77</v>
      </c>
      <c r="AD691" s="85">
        <f t="shared" si="403"/>
        <v>2531.7114000000001</v>
      </c>
      <c r="AE691" s="86"/>
      <c r="AF691" s="87"/>
      <c r="AG691" s="88"/>
      <c r="AH691" s="114"/>
      <c r="AI691" s="86"/>
      <c r="AJ691" s="87"/>
      <c r="AK691" s="88"/>
      <c r="AL691" s="114"/>
      <c r="AM691" s="86"/>
      <c r="AN691" s="87"/>
      <c r="AO691" s="90"/>
      <c r="AP691" s="91"/>
      <c r="AQ691" s="86"/>
      <c r="AR691" s="87"/>
      <c r="AS691" s="90"/>
      <c r="AT691" s="91"/>
      <c r="AU691" s="86"/>
      <c r="AV691" s="87"/>
      <c r="AW691" s="90"/>
      <c r="AX691" s="197"/>
      <c r="AY691" s="38"/>
      <c r="AZ691" s="92">
        <f>+(AD691/F691)-1</f>
        <v>-0.18654490292497683</v>
      </c>
      <c r="BA691" s="29"/>
      <c r="BB691" s="99">
        <f>+F691*1.09</f>
        <v>3392.4004360200006</v>
      </c>
      <c r="BC691" s="93">
        <f t="shared" si="424"/>
        <v>2112.4</v>
      </c>
      <c r="BD691" s="93">
        <f t="shared" si="425"/>
        <v>3438.9872</v>
      </c>
      <c r="BE691" s="93">
        <f t="shared" si="426"/>
        <v>2043.7470000000001</v>
      </c>
      <c r="BF691" s="93"/>
      <c r="BG691" s="93"/>
      <c r="BH691" s="93"/>
      <c r="BI691" s="93"/>
      <c r="BJ691" s="93"/>
      <c r="BK691" s="94">
        <f t="shared" si="404"/>
        <v>4</v>
      </c>
      <c r="BM691" s="95">
        <f t="shared" si="405"/>
        <v>2746.883659005</v>
      </c>
      <c r="BN691" s="96">
        <f t="shared" si="406"/>
        <v>3438.9872</v>
      </c>
      <c r="BO691" s="248">
        <f t="shared" si="427"/>
        <v>2516.1824786733337</v>
      </c>
      <c r="BP691" s="183">
        <f t="shared" si="407"/>
        <v>2664.0062553293446</v>
      </c>
      <c r="BQ691" s="184">
        <f t="shared" si="408"/>
        <v>773.01787293842563</v>
      </c>
      <c r="BR691" s="232">
        <f t="shared" si="409"/>
        <v>0.28141631350285684</v>
      </c>
      <c r="BS691" s="184"/>
      <c r="BT691" s="97"/>
      <c r="BU691" s="171">
        <f t="shared" si="417"/>
        <v>2516.1824786733337</v>
      </c>
      <c r="BV691" s="175">
        <f t="shared" si="428"/>
        <v>478</v>
      </c>
      <c r="BW691" s="176">
        <f t="shared" si="410"/>
        <v>2994.1824786733337</v>
      </c>
    </row>
    <row r="692" spans="1:75" s="35" customFormat="1" ht="84.95" hidden="1" customHeight="1" x14ac:dyDescent="0.3">
      <c r="A692" s="244">
        <v>472</v>
      </c>
      <c r="B692" s="104" t="s">
        <v>970</v>
      </c>
      <c r="C692" s="217" t="s">
        <v>18</v>
      </c>
      <c r="D692" s="206"/>
      <c r="E692" s="74"/>
      <c r="F692" s="75"/>
      <c r="G692" s="74"/>
      <c r="H692" s="76"/>
      <c r="I692" s="105" t="s">
        <v>971</v>
      </c>
      <c r="J692" s="106">
        <v>292</v>
      </c>
      <c r="K692" s="107" t="s">
        <v>76</v>
      </c>
      <c r="L692" s="110">
        <v>10880</v>
      </c>
      <c r="M692" s="81">
        <f t="shared" si="411"/>
        <v>611.45600000000002</v>
      </c>
      <c r="N692" s="82">
        <f t="shared" si="418"/>
        <v>11491.456</v>
      </c>
      <c r="O692" s="83">
        <f t="shared" si="419"/>
        <v>2183.37664</v>
      </c>
      <c r="P692" s="83">
        <f t="shared" si="412"/>
        <v>13674.832640000001</v>
      </c>
      <c r="Q692" s="84" t="s">
        <v>77</v>
      </c>
      <c r="R692" s="110">
        <v>7064</v>
      </c>
      <c r="S692" s="81">
        <f t="shared" si="413"/>
        <v>396.99680000000001</v>
      </c>
      <c r="T692" s="82">
        <f t="shared" si="420"/>
        <v>7460.9967999999999</v>
      </c>
      <c r="U692" s="83">
        <f t="shared" si="421"/>
        <v>1417.5893920000001</v>
      </c>
      <c r="V692" s="83">
        <f t="shared" si="414"/>
        <v>8878.5861920000007</v>
      </c>
      <c r="W692" s="84" t="s">
        <v>77</v>
      </c>
      <c r="X692" s="110">
        <v>10084</v>
      </c>
      <c r="Y692" s="81">
        <f t="shared" si="415"/>
        <v>566.72080000000005</v>
      </c>
      <c r="Z692" s="82">
        <f t="shared" si="422"/>
        <v>10650.720799999999</v>
      </c>
      <c r="AA692" s="83">
        <f t="shared" si="423"/>
        <v>2023.6369519999998</v>
      </c>
      <c r="AB692" s="83">
        <f t="shared" si="416"/>
        <v>12674.357752</v>
      </c>
      <c r="AC692" s="84" t="s">
        <v>77</v>
      </c>
      <c r="AD692" s="85">
        <f t="shared" si="403"/>
        <v>9867.7245333333321</v>
      </c>
      <c r="AE692" s="86"/>
      <c r="AF692" s="87"/>
      <c r="AG692" s="88"/>
      <c r="AH692" s="114"/>
      <c r="AI692" s="86"/>
      <c r="AJ692" s="87"/>
      <c r="AK692" s="88"/>
      <c r="AL692" s="114"/>
      <c r="AM692" s="86"/>
      <c r="AN692" s="87"/>
      <c r="AO692" s="90"/>
      <c r="AP692" s="91"/>
      <c r="AQ692" s="86"/>
      <c r="AR692" s="87"/>
      <c r="AS692" s="90"/>
      <c r="AT692" s="91"/>
      <c r="AU692" s="86"/>
      <c r="AV692" s="87"/>
      <c r="AW692" s="90"/>
      <c r="AX692" s="197"/>
      <c r="AY692" s="38"/>
      <c r="AZ692" s="92"/>
      <c r="BA692" s="29"/>
      <c r="BB692" s="99"/>
      <c r="BC692" s="93">
        <f t="shared" si="424"/>
        <v>11491.456</v>
      </c>
      <c r="BD692" s="93">
        <f t="shared" si="425"/>
        <v>7460.9967999999999</v>
      </c>
      <c r="BE692" s="93">
        <f t="shared" si="426"/>
        <v>10650.720799999999</v>
      </c>
      <c r="BF692" s="93"/>
      <c r="BG692" s="93"/>
      <c r="BH692" s="93"/>
      <c r="BI692" s="93"/>
      <c r="BJ692" s="93"/>
      <c r="BK692" s="94">
        <f t="shared" si="404"/>
        <v>3</v>
      </c>
      <c r="BM692" s="95">
        <f t="shared" si="405"/>
        <v>9867.7245333333321</v>
      </c>
      <c r="BN692" s="96">
        <f t="shared" si="406"/>
        <v>11491.456</v>
      </c>
      <c r="BO692" s="248">
        <f t="shared" si="427"/>
        <v>9055.8587999999982</v>
      </c>
      <c r="BP692" s="183">
        <f t="shared" si="407"/>
        <v>9701.755022606545</v>
      </c>
      <c r="BQ692" s="184">
        <f t="shared" si="408"/>
        <v>2126.2555598814142</v>
      </c>
      <c r="BR692" s="232">
        <f t="shared" si="409"/>
        <v>0.2154757718153652</v>
      </c>
      <c r="BS692" s="184"/>
      <c r="BT692" s="97"/>
      <c r="BU692" s="171">
        <f t="shared" si="417"/>
        <v>9055.8587999999982</v>
      </c>
      <c r="BV692" s="175">
        <f t="shared" si="428"/>
        <v>1721</v>
      </c>
      <c r="BW692" s="176">
        <f t="shared" si="410"/>
        <v>10776.858799999998</v>
      </c>
    </row>
    <row r="693" spans="1:75" s="35" customFormat="1" ht="84.95" hidden="1" customHeight="1" x14ac:dyDescent="0.3">
      <c r="A693" s="244">
        <v>473</v>
      </c>
      <c r="B693" s="104" t="s">
        <v>972</v>
      </c>
      <c r="C693" s="217" t="s">
        <v>907</v>
      </c>
      <c r="D693" s="206"/>
      <c r="E693" s="74"/>
      <c r="F693" s="75"/>
      <c r="G693" s="74"/>
      <c r="H693" s="76"/>
      <c r="I693" s="254" t="s">
        <v>972</v>
      </c>
      <c r="J693" s="106">
        <v>296</v>
      </c>
      <c r="K693" s="107"/>
      <c r="L693" s="110">
        <v>67200</v>
      </c>
      <c r="M693" s="81">
        <f t="shared" si="411"/>
        <v>3776.64</v>
      </c>
      <c r="N693" s="82">
        <f t="shared" si="418"/>
        <v>70976.639999999999</v>
      </c>
      <c r="O693" s="83">
        <f t="shared" si="419"/>
        <v>13485.561600000001</v>
      </c>
      <c r="P693" s="83">
        <f t="shared" si="412"/>
        <v>84462.2016</v>
      </c>
      <c r="Q693" s="84" t="s">
        <v>77</v>
      </c>
      <c r="R693" s="110">
        <v>43655</v>
      </c>
      <c r="S693" s="81">
        <f t="shared" si="413"/>
        <v>2453.4110000000001</v>
      </c>
      <c r="T693" s="82">
        <f t="shared" si="420"/>
        <v>46108.411</v>
      </c>
      <c r="U693" s="83">
        <f t="shared" si="421"/>
        <v>8760.5980899999995</v>
      </c>
      <c r="V693" s="83">
        <f t="shared" si="414"/>
        <v>54869.00909</v>
      </c>
      <c r="W693" s="84" t="s">
        <v>77</v>
      </c>
      <c r="X693" s="110">
        <v>63026</v>
      </c>
      <c r="Y693" s="81">
        <f t="shared" si="415"/>
        <v>3542.0612000000001</v>
      </c>
      <c r="Z693" s="82">
        <f t="shared" si="422"/>
        <v>66568.061199999996</v>
      </c>
      <c r="AA693" s="83">
        <f t="shared" si="423"/>
        <v>12647.931628</v>
      </c>
      <c r="AB693" s="83">
        <f t="shared" si="416"/>
        <v>79215.992828000002</v>
      </c>
      <c r="AC693" s="84" t="s">
        <v>77</v>
      </c>
      <c r="AD693" s="85">
        <f t="shared" si="403"/>
        <v>61217.704066666665</v>
      </c>
      <c r="AE693" s="110">
        <v>47385.478991596639</v>
      </c>
      <c r="AF693" s="128">
        <v>9003.2410084033618</v>
      </c>
      <c r="AG693" s="129">
        <v>56388.72</v>
      </c>
      <c r="AH693" s="130">
        <v>12219</v>
      </c>
      <c r="AI693" s="80"/>
      <c r="AJ693" s="101"/>
      <c r="AK693" s="102"/>
      <c r="AL693" s="130"/>
      <c r="AM693" s="80"/>
      <c r="AN693" s="101"/>
      <c r="AO693" s="131"/>
      <c r="AP693" s="132"/>
      <c r="AQ693" s="80"/>
      <c r="AR693" s="101"/>
      <c r="AS693" s="131"/>
      <c r="AT693" s="132"/>
      <c r="AU693" s="80"/>
      <c r="AV693" s="101"/>
      <c r="AW693" s="131"/>
      <c r="AX693" s="198"/>
      <c r="AY693" s="38"/>
      <c r="AZ693" s="92"/>
      <c r="BA693" s="29"/>
      <c r="BB693" s="99"/>
      <c r="BC693" s="93">
        <f t="shared" si="424"/>
        <v>70976.639999999999</v>
      </c>
      <c r="BD693" s="93">
        <f t="shared" si="425"/>
        <v>46108.411</v>
      </c>
      <c r="BE693" s="93">
        <f t="shared" si="426"/>
        <v>66568.061199999996</v>
      </c>
      <c r="BF693" s="93">
        <f>+AE693</f>
        <v>47385.478991596639</v>
      </c>
      <c r="BG693" s="93"/>
      <c r="BH693" s="93"/>
      <c r="BI693" s="93"/>
      <c r="BJ693" s="93"/>
      <c r="BK693" s="94">
        <f t="shared" si="404"/>
        <v>4</v>
      </c>
      <c r="BL693" s="29"/>
      <c r="BM693" s="95">
        <f t="shared" si="405"/>
        <v>57759.647797899161</v>
      </c>
      <c r="BN693" s="96">
        <f t="shared" si="406"/>
        <v>70976.639999999999</v>
      </c>
      <c r="BO693" s="248">
        <f t="shared" si="427"/>
        <v>53353.983730532207</v>
      </c>
      <c r="BP693" s="183">
        <f t="shared" si="407"/>
        <v>56682.852016917255</v>
      </c>
      <c r="BQ693" s="184">
        <f t="shared" si="408"/>
        <v>12853.685941849311</v>
      </c>
      <c r="BR693" s="232">
        <f t="shared" si="409"/>
        <v>0.22253747091437123</v>
      </c>
      <c r="BS693" s="184"/>
      <c r="BT693" s="97"/>
      <c r="BU693" s="171">
        <f t="shared" si="417"/>
        <v>53353.983730532207</v>
      </c>
      <c r="BV693" s="175">
        <f t="shared" si="428"/>
        <v>10137</v>
      </c>
      <c r="BW693" s="176">
        <f t="shared" si="410"/>
        <v>63490.983730532207</v>
      </c>
    </row>
    <row r="694" spans="1:75" s="35" customFormat="1" ht="84.95" hidden="1" customHeight="1" x14ac:dyDescent="0.3">
      <c r="A694" s="244">
        <v>476</v>
      </c>
      <c r="B694" s="104" t="s">
        <v>975</v>
      </c>
      <c r="C694" s="217" t="s">
        <v>18</v>
      </c>
      <c r="D694" s="206"/>
      <c r="E694" s="74"/>
      <c r="F694" s="75"/>
      <c r="G694" s="74"/>
      <c r="H694" s="76"/>
      <c r="I694" s="105" t="s">
        <v>976</v>
      </c>
      <c r="J694" s="106">
        <v>300</v>
      </c>
      <c r="K694" s="107" t="s">
        <v>833</v>
      </c>
      <c r="L694" s="125">
        <v>38240</v>
      </c>
      <c r="M694" s="81">
        <f t="shared" si="411"/>
        <v>2149.0880000000002</v>
      </c>
      <c r="N694" s="82">
        <f t="shared" si="418"/>
        <v>40389.088000000003</v>
      </c>
      <c r="O694" s="83">
        <f t="shared" si="419"/>
        <v>7673.9267200000004</v>
      </c>
      <c r="P694" s="83">
        <f t="shared" si="412"/>
        <v>48063.014720000006</v>
      </c>
      <c r="Q694" s="84" t="s">
        <v>77</v>
      </c>
      <c r="R694" s="126">
        <v>30816</v>
      </c>
      <c r="S694" s="81">
        <f t="shared" si="413"/>
        <v>1731.8592000000001</v>
      </c>
      <c r="T694" s="82">
        <f t="shared" si="420"/>
        <v>32547.859199999999</v>
      </c>
      <c r="U694" s="83">
        <f t="shared" si="421"/>
        <v>6184.0932480000001</v>
      </c>
      <c r="V694" s="83">
        <f t="shared" si="414"/>
        <v>38731.952447999996</v>
      </c>
      <c r="W694" s="84" t="s">
        <v>77</v>
      </c>
      <c r="X694" s="126">
        <v>36050</v>
      </c>
      <c r="Y694" s="81">
        <f t="shared" si="415"/>
        <v>2026.01</v>
      </c>
      <c r="Z694" s="82">
        <f t="shared" si="422"/>
        <v>38076.01</v>
      </c>
      <c r="AA694" s="83">
        <f t="shared" si="423"/>
        <v>7234.4419000000007</v>
      </c>
      <c r="AB694" s="83">
        <f t="shared" si="416"/>
        <v>45310.4519</v>
      </c>
      <c r="AC694" s="84" t="s">
        <v>77</v>
      </c>
      <c r="AD694" s="85">
        <f t="shared" si="403"/>
        <v>37004.319066666671</v>
      </c>
      <c r="AE694" s="86"/>
      <c r="AF694" s="87"/>
      <c r="AG694" s="88"/>
      <c r="AH694" s="114"/>
      <c r="AI694" s="86"/>
      <c r="AJ694" s="87"/>
      <c r="AK694" s="88"/>
      <c r="AL694" s="114"/>
      <c r="AM694" s="86"/>
      <c r="AN694" s="87"/>
      <c r="AO694" s="90"/>
      <c r="AP694" s="91"/>
      <c r="AQ694" s="86"/>
      <c r="AR694" s="87"/>
      <c r="AS694" s="90"/>
      <c r="AT694" s="91"/>
      <c r="AU694" s="86"/>
      <c r="AV694" s="87"/>
      <c r="AW694" s="90"/>
      <c r="AX694" s="197"/>
      <c r="AY694" s="38"/>
      <c r="AZ694" s="92"/>
      <c r="BA694" s="29"/>
      <c r="BB694" s="99"/>
      <c r="BC694" s="93">
        <f t="shared" si="424"/>
        <v>40389.088000000003</v>
      </c>
      <c r="BD694" s="93">
        <f t="shared" si="425"/>
        <v>32547.859199999999</v>
      </c>
      <c r="BE694" s="93">
        <f t="shared" si="426"/>
        <v>38076.01</v>
      </c>
      <c r="BF694" s="93"/>
      <c r="BG694" s="93"/>
      <c r="BH694" s="93"/>
      <c r="BI694" s="93"/>
      <c r="BJ694" s="93"/>
      <c r="BK694" s="94">
        <f t="shared" si="404"/>
        <v>3</v>
      </c>
      <c r="BM694" s="95">
        <f t="shared" si="405"/>
        <v>37004.319066666671</v>
      </c>
      <c r="BN694" s="96">
        <f t="shared" si="406"/>
        <v>40389.088000000003</v>
      </c>
      <c r="BO694" s="248">
        <f t="shared" si="427"/>
        <v>35311.934600000001</v>
      </c>
      <c r="BP694" s="183">
        <f t="shared" si="407"/>
        <v>36853.547787781543</v>
      </c>
      <c r="BQ694" s="184">
        <f t="shared" si="408"/>
        <v>4028.9711299448441</v>
      </c>
      <c r="BR694" s="232">
        <f t="shared" si="409"/>
        <v>0.1088784020775057</v>
      </c>
      <c r="BS694" s="184"/>
      <c r="BT694" s="97"/>
      <c r="BU694" s="171">
        <f t="shared" si="417"/>
        <v>35311.934600000001</v>
      </c>
      <c r="BV694" s="175">
        <f t="shared" si="428"/>
        <v>6709</v>
      </c>
      <c r="BW694" s="176">
        <f t="shared" si="410"/>
        <v>42020.934600000001</v>
      </c>
    </row>
    <row r="695" spans="1:75" s="35" customFormat="1" ht="84.95" hidden="1" customHeight="1" x14ac:dyDescent="0.3">
      <c r="A695" s="244">
        <v>477</v>
      </c>
      <c r="B695" s="104" t="s">
        <v>977</v>
      </c>
      <c r="C695" s="217" t="s">
        <v>18</v>
      </c>
      <c r="D695" s="206"/>
      <c r="E695" s="74"/>
      <c r="F695" s="75"/>
      <c r="G695" s="74"/>
      <c r="H695" s="76"/>
      <c r="I695" s="105" t="s">
        <v>978</v>
      </c>
      <c r="J695" s="106">
        <v>299</v>
      </c>
      <c r="K695" s="107" t="s">
        <v>76</v>
      </c>
      <c r="L695" s="125">
        <v>28800</v>
      </c>
      <c r="M695" s="81">
        <f t="shared" si="411"/>
        <v>1618.56</v>
      </c>
      <c r="N695" s="82">
        <f t="shared" si="418"/>
        <v>30418.560000000001</v>
      </c>
      <c r="O695" s="83">
        <f t="shared" si="419"/>
        <v>5779.5264000000006</v>
      </c>
      <c r="P695" s="83">
        <f t="shared" si="412"/>
        <v>36198.0864</v>
      </c>
      <c r="Q695" s="84" t="s">
        <v>77</v>
      </c>
      <c r="R695" s="126">
        <v>21186</v>
      </c>
      <c r="S695" s="81">
        <f t="shared" si="413"/>
        <v>1190.6532</v>
      </c>
      <c r="T695" s="82">
        <f t="shared" si="420"/>
        <v>22376.653200000001</v>
      </c>
      <c r="U695" s="83">
        <f t="shared" si="421"/>
        <v>4251.5641080000005</v>
      </c>
      <c r="V695" s="83">
        <f t="shared" si="414"/>
        <v>26628.217307999999</v>
      </c>
      <c r="W695" s="84" t="s">
        <v>77</v>
      </c>
      <c r="X695" s="126">
        <v>25325</v>
      </c>
      <c r="Y695" s="81">
        <f t="shared" si="415"/>
        <v>1423.2650000000001</v>
      </c>
      <c r="Z695" s="82">
        <f t="shared" si="422"/>
        <v>26748.264999999999</v>
      </c>
      <c r="AA695" s="83">
        <f t="shared" si="423"/>
        <v>5082.1703500000003</v>
      </c>
      <c r="AB695" s="83">
        <f t="shared" si="416"/>
        <v>31830.43535</v>
      </c>
      <c r="AC695" s="84" t="s">
        <v>77</v>
      </c>
      <c r="AD695" s="85">
        <f t="shared" si="403"/>
        <v>26514.492733333333</v>
      </c>
      <c r="AE695" s="86"/>
      <c r="AF695" s="87"/>
      <c r="AG695" s="88"/>
      <c r="AH695" s="114"/>
      <c r="AI695" s="86"/>
      <c r="AJ695" s="87"/>
      <c r="AK695" s="88"/>
      <c r="AL695" s="114"/>
      <c r="AM695" s="86"/>
      <c r="AN695" s="87"/>
      <c r="AO695" s="90"/>
      <c r="AP695" s="91"/>
      <c r="AQ695" s="86"/>
      <c r="AR695" s="87"/>
      <c r="AS695" s="90"/>
      <c r="AT695" s="91"/>
      <c r="AU695" s="86"/>
      <c r="AV695" s="87"/>
      <c r="AW695" s="90"/>
      <c r="AX695" s="197"/>
      <c r="AY695" s="38"/>
      <c r="AZ695" s="92"/>
      <c r="BA695" s="29"/>
      <c r="BB695" s="99"/>
      <c r="BC695" s="93">
        <f t="shared" si="424"/>
        <v>30418.560000000001</v>
      </c>
      <c r="BD695" s="93">
        <f t="shared" si="425"/>
        <v>22376.653200000001</v>
      </c>
      <c r="BE695" s="93">
        <f t="shared" si="426"/>
        <v>26748.264999999999</v>
      </c>
      <c r="BF695" s="93"/>
      <c r="BG695" s="93"/>
      <c r="BH695" s="93"/>
      <c r="BI695" s="93"/>
      <c r="BJ695" s="93"/>
      <c r="BK695" s="94">
        <f t="shared" si="404"/>
        <v>3</v>
      </c>
      <c r="BM695" s="95">
        <f t="shared" si="405"/>
        <v>26514.492733333333</v>
      </c>
      <c r="BN695" s="96">
        <f t="shared" si="406"/>
        <v>30418.560000000001</v>
      </c>
      <c r="BO695" s="248">
        <f t="shared" si="427"/>
        <v>24562.4591</v>
      </c>
      <c r="BP695" s="183">
        <f t="shared" si="407"/>
        <v>26307.311449776957</v>
      </c>
      <c r="BQ695" s="184">
        <f t="shared" si="408"/>
        <v>4026.0468637943686</v>
      </c>
      <c r="BR695" s="232">
        <f t="shared" si="409"/>
        <v>0.15184325433965126</v>
      </c>
      <c r="BS695" s="184"/>
      <c r="BT695" s="97"/>
      <c r="BU695" s="171">
        <f t="shared" si="417"/>
        <v>24562.4591</v>
      </c>
      <c r="BV695" s="175">
        <f t="shared" si="428"/>
        <v>4667</v>
      </c>
      <c r="BW695" s="176">
        <f t="shared" si="410"/>
        <v>29229.4591</v>
      </c>
    </row>
    <row r="696" spans="1:75" s="35" customFormat="1" ht="84.95" hidden="1" customHeight="1" x14ac:dyDescent="0.3">
      <c r="A696" s="244">
        <v>478</v>
      </c>
      <c r="B696" s="104" t="s">
        <v>979</v>
      </c>
      <c r="C696" s="217" t="s">
        <v>18</v>
      </c>
      <c r="D696" s="206"/>
      <c r="E696" s="74"/>
      <c r="F696" s="75"/>
      <c r="G696" s="74"/>
      <c r="H696" s="76"/>
      <c r="I696" s="118" t="s">
        <v>980</v>
      </c>
      <c r="J696" s="106">
        <v>302</v>
      </c>
      <c r="K696" s="107" t="s">
        <v>833</v>
      </c>
      <c r="L696" s="125">
        <v>23200</v>
      </c>
      <c r="M696" s="81">
        <f t="shared" si="411"/>
        <v>1303.8399999999999</v>
      </c>
      <c r="N696" s="82">
        <f t="shared" si="418"/>
        <v>24503.84</v>
      </c>
      <c r="O696" s="83">
        <f t="shared" si="419"/>
        <v>4655.7295999999997</v>
      </c>
      <c r="P696" s="83">
        <f t="shared" si="412"/>
        <v>29159.569599999999</v>
      </c>
      <c r="Q696" s="84" t="s">
        <v>77</v>
      </c>
      <c r="R696" s="126">
        <v>25680</v>
      </c>
      <c r="S696" s="81">
        <f t="shared" si="413"/>
        <v>1443.2159999999999</v>
      </c>
      <c r="T696" s="82">
        <f t="shared" si="420"/>
        <v>27123.216</v>
      </c>
      <c r="U696" s="83">
        <f t="shared" si="421"/>
        <v>5153.41104</v>
      </c>
      <c r="V696" s="83">
        <f t="shared" si="414"/>
        <v>32276.627039999999</v>
      </c>
      <c r="W696" s="84" t="s">
        <v>77</v>
      </c>
      <c r="X696" s="126">
        <v>22428</v>
      </c>
      <c r="Y696" s="81">
        <f t="shared" si="415"/>
        <v>1260.4536000000001</v>
      </c>
      <c r="Z696" s="82">
        <f t="shared" si="422"/>
        <v>23688.453600000001</v>
      </c>
      <c r="AA696" s="83">
        <f t="shared" si="423"/>
        <v>4500.806184</v>
      </c>
      <c r="AB696" s="83">
        <f t="shared" si="416"/>
        <v>28189.259784000002</v>
      </c>
      <c r="AC696" s="84" t="s">
        <v>77</v>
      </c>
      <c r="AD696" s="85">
        <f t="shared" si="403"/>
        <v>25105.169866666663</v>
      </c>
      <c r="AE696" s="86"/>
      <c r="AF696" s="87"/>
      <c r="AG696" s="88"/>
      <c r="AH696" s="114"/>
      <c r="AI696" s="86"/>
      <c r="AJ696" s="87"/>
      <c r="AK696" s="88"/>
      <c r="AL696" s="114"/>
      <c r="AM696" s="86"/>
      <c r="AN696" s="87"/>
      <c r="AO696" s="90"/>
      <c r="AP696" s="91"/>
      <c r="AQ696" s="86"/>
      <c r="AR696" s="87"/>
      <c r="AS696" s="90"/>
      <c r="AT696" s="91"/>
      <c r="AU696" s="86"/>
      <c r="AV696" s="87"/>
      <c r="AW696" s="90"/>
      <c r="AX696" s="197"/>
      <c r="AY696" s="38"/>
      <c r="AZ696" s="92"/>
      <c r="BA696" s="29"/>
      <c r="BB696" s="99"/>
      <c r="BC696" s="93">
        <f t="shared" si="424"/>
        <v>24503.84</v>
      </c>
      <c r="BD696" s="93">
        <f t="shared" si="425"/>
        <v>27123.216</v>
      </c>
      <c r="BE696" s="93">
        <f t="shared" si="426"/>
        <v>23688.453600000001</v>
      </c>
      <c r="BF696" s="93"/>
      <c r="BG696" s="93"/>
      <c r="BH696" s="93"/>
      <c r="BI696" s="93"/>
      <c r="BJ696" s="93"/>
      <c r="BK696" s="94">
        <f t="shared" si="404"/>
        <v>3</v>
      </c>
      <c r="BM696" s="95">
        <f t="shared" si="405"/>
        <v>25105.169866666663</v>
      </c>
      <c r="BN696" s="96">
        <f t="shared" si="406"/>
        <v>27123.216</v>
      </c>
      <c r="BO696" s="248">
        <f t="shared" si="427"/>
        <v>24096.146799999995</v>
      </c>
      <c r="BP696" s="183">
        <f t="shared" si="407"/>
        <v>25063.247746056393</v>
      </c>
      <c r="BQ696" s="184">
        <f t="shared" si="408"/>
        <v>1794.6020150781212</v>
      </c>
      <c r="BR696" s="232">
        <f t="shared" si="409"/>
        <v>7.1483364765474067E-2</v>
      </c>
      <c r="BS696" s="184"/>
      <c r="BT696" s="97"/>
      <c r="BU696" s="171">
        <f t="shared" si="417"/>
        <v>24096.146799999995</v>
      </c>
      <c r="BV696" s="175">
        <f t="shared" si="428"/>
        <v>4578</v>
      </c>
      <c r="BW696" s="176">
        <f t="shared" si="410"/>
        <v>28674.146799999995</v>
      </c>
    </row>
    <row r="697" spans="1:75" s="35" customFormat="1" ht="84.95" hidden="1" customHeight="1" x14ac:dyDescent="0.3">
      <c r="A697" s="244">
        <v>480</v>
      </c>
      <c r="B697" s="104" t="s">
        <v>983</v>
      </c>
      <c r="C697" s="217" t="s">
        <v>18</v>
      </c>
      <c r="D697" s="206"/>
      <c r="E697" s="74"/>
      <c r="F697" s="75"/>
      <c r="G697" s="74"/>
      <c r="H697" s="76"/>
      <c r="I697" s="105" t="s">
        <v>984</v>
      </c>
      <c r="J697" s="106">
        <v>416</v>
      </c>
      <c r="K697" s="107" t="s">
        <v>76</v>
      </c>
      <c r="L697" s="122">
        <v>66400</v>
      </c>
      <c r="M697" s="81">
        <f t="shared" si="411"/>
        <v>3731.68</v>
      </c>
      <c r="N697" s="82">
        <f t="shared" si="418"/>
        <v>70131.679999999993</v>
      </c>
      <c r="O697" s="83">
        <f t="shared" si="419"/>
        <v>13325.019199999999</v>
      </c>
      <c r="P697" s="83">
        <f t="shared" si="412"/>
        <v>83456.699199999988</v>
      </c>
      <c r="Q697" s="84" t="s">
        <v>77</v>
      </c>
      <c r="R697" s="124">
        <v>48791</v>
      </c>
      <c r="S697" s="81">
        <f t="shared" si="413"/>
        <v>2742.0542</v>
      </c>
      <c r="T697" s="82">
        <f t="shared" si="420"/>
        <v>51533.054199999999</v>
      </c>
      <c r="U697" s="83">
        <f t="shared" si="421"/>
        <v>9791.2802979999997</v>
      </c>
      <c r="V697" s="83">
        <f t="shared" si="414"/>
        <v>61324.334497999997</v>
      </c>
      <c r="W697" s="84" t="s">
        <v>77</v>
      </c>
      <c r="X697" s="124">
        <v>66332</v>
      </c>
      <c r="Y697" s="81">
        <f t="shared" si="415"/>
        <v>3727.8584000000001</v>
      </c>
      <c r="Z697" s="82">
        <f t="shared" si="422"/>
        <v>70059.858399999997</v>
      </c>
      <c r="AA697" s="83">
        <f t="shared" si="423"/>
        <v>13311.373095999999</v>
      </c>
      <c r="AB697" s="83">
        <f t="shared" si="416"/>
        <v>83371.231495999993</v>
      </c>
      <c r="AC697" s="84" t="s">
        <v>77</v>
      </c>
      <c r="AD697" s="85">
        <f t="shared" si="403"/>
        <v>63908.197533333325</v>
      </c>
      <c r="AE697" s="86"/>
      <c r="AF697" s="87"/>
      <c r="AG697" s="88"/>
      <c r="AH697" s="114"/>
      <c r="AI697" s="86"/>
      <c r="AJ697" s="87"/>
      <c r="AK697" s="88"/>
      <c r="AL697" s="114"/>
      <c r="AM697" s="86"/>
      <c r="AN697" s="87"/>
      <c r="AO697" s="90"/>
      <c r="AP697" s="91"/>
      <c r="AQ697" s="86"/>
      <c r="AR697" s="87"/>
      <c r="AS697" s="90"/>
      <c r="AT697" s="91"/>
      <c r="AU697" s="86"/>
      <c r="AV697" s="87"/>
      <c r="AW697" s="90"/>
      <c r="AX697" s="197"/>
      <c r="AY697" s="38"/>
      <c r="AZ697" s="92"/>
      <c r="BA697" s="29"/>
      <c r="BB697" s="99"/>
      <c r="BC697" s="93">
        <f t="shared" si="424"/>
        <v>70131.679999999993</v>
      </c>
      <c r="BD697" s="93">
        <f t="shared" si="425"/>
        <v>51533.054199999999</v>
      </c>
      <c r="BE697" s="93">
        <f t="shared" si="426"/>
        <v>70059.858399999997</v>
      </c>
      <c r="BF697" s="93"/>
      <c r="BG697" s="93"/>
      <c r="BH697" s="93"/>
      <c r="BI697" s="93"/>
      <c r="BJ697" s="93"/>
      <c r="BK697" s="94">
        <f t="shared" si="404"/>
        <v>3</v>
      </c>
      <c r="BM697" s="95">
        <f t="shared" si="405"/>
        <v>63908.197533333325</v>
      </c>
      <c r="BN697" s="96">
        <f t="shared" si="406"/>
        <v>70131.679999999993</v>
      </c>
      <c r="BO697" s="248">
        <f t="shared" si="427"/>
        <v>60796.456299999991</v>
      </c>
      <c r="BP697" s="183">
        <f t="shared" si="407"/>
        <v>63263.972677606376</v>
      </c>
      <c r="BQ697" s="184">
        <f t="shared" si="408"/>
        <v>10717.248666330666</v>
      </c>
      <c r="BR697" s="232">
        <f t="shared" si="409"/>
        <v>0.16769755805960182</v>
      </c>
      <c r="BS697" s="184"/>
      <c r="BT697" s="97"/>
      <c r="BU697" s="171">
        <f t="shared" si="417"/>
        <v>60796.456299999991</v>
      </c>
      <c r="BV697" s="175">
        <f t="shared" si="428"/>
        <v>11551</v>
      </c>
      <c r="BW697" s="176">
        <f t="shared" si="410"/>
        <v>72347.456299999991</v>
      </c>
    </row>
    <row r="698" spans="1:75" s="35" customFormat="1" ht="84.95" hidden="1" customHeight="1" x14ac:dyDescent="0.3">
      <c r="A698" s="244">
        <v>481</v>
      </c>
      <c r="B698" s="104" t="s">
        <v>985</v>
      </c>
      <c r="C698" s="217" t="s">
        <v>18</v>
      </c>
      <c r="D698" s="206"/>
      <c r="E698" s="74"/>
      <c r="F698" s="75"/>
      <c r="G698" s="74"/>
      <c r="H698" s="76"/>
      <c r="I698" s="105" t="s">
        <v>986</v>
      </c>
      <c r="J698" s="133">
        <v>410</v>
      </c>
      <c r="K698" s="107" t="s">
        <v>76</v>
      </c>
      <c r="L698" s="125">
        <v>6384</v>
      </c>
      <c r="M698" s="81">
        <f t="shared" si="411"/>
        <v>358.7808</v>
      </c>
      <c r="N698" s="82">
        <f t="shared" si="418"/>
        <v>6742.7808000000005</v>
      </c>
      <c r="O698" s="83">
        <f t="shared" si="419"/>
        <v>1281.1283520000002</v>
      </c>
      <c r="P698" s="83">
        <f t="shared" si="412"/>
        <v>8023.9091520000002</v>
      </c>
      <c r="Q698" s="84" t="s">
        <v>77</v>
      </c>
      <c r="R698" s="126">
        <v>2313</v>
      </c>
      <c r="S698" s="81">
        <f t="shared" si="413"/>
        <v>129.9906</v>
      </c>
      <c r="T698" s="82">
        <f t="shared" si="420"/>
        <v>2442.9906000000001</v>
      </c>
      <c r="U698" s="83">
        <f t="shared" si="421"/>
        <v>464.16821400000003</v>
      </c>
      <c r="V698" s="83">
        <f t="shared" si="414"/>
        <v>2907.1588140000003</v>
      </c>
      <c r="W698" s="84" t="s">
        <v>77</v>
      </c>
      <c r="X698" s="126">
        <v>6170</v>
      </c>
      <c r="Y698" s="81">
        <f t="shared" si="415"/>
        <v>346.75400000000002</v>
      </c>
      <c r="Z698" s="82">
        <f t="shared" si="422"/>
        <v>6516.7539999999999</v>
      </c>
      <c r="AA698" s="83">
        <f t="shared" si="423"/>
        <v>1238.18326</v>
      </c>
      <c r="AB698" s="83">
        <f t="shared" si="416"/>
        <v>7754.9372599999997</v>
      </c>
      <c r="AC698" s="84" t="s">
        <v>77</v>
      </c>
      <c r="AD698" s="85">
        <f t="shared" si="403"/>
        <v>5234.1751333333341</v>
      </c>
      <c r="AE698" s="86"/>
      <c r="AF698" s="87"/>
      <c r="AG698" s="88"/>
      <c r="AH698" s="114"/>
      <c r="AI698" s="86"/>
      <c r="AJ698" s="87"/>
      <c r="AK698" s="88"/>
      <c r="AL698" s="114"/>
      <c r="AM698" s="86"/>
      <c r="AN698" s="87"/>
      <c r="AO698" s="90"/>
      <c r="AP698" s="91"/>
      <c r="AQ698" s="86"/>
      <c r="AR698" s="87"/>
      <c r="AS698" s="90"/>
      <c r="AT698" s="91"/>
      <c r="AU698" s="86"/>
      <c r="AV698" s="87"/>
      <c r="AW698" s="90"/>
      <c r="AX698" s="197"/>
      <c r="AY698" s="38"/>
      <c r="AZ698" s="92"/>
      <c r="BA698" s="29"/>
      <c r="BB698" s="99"/>
      <c r="BC698" s="93">
        <f t="shared" si="424"/>
        <v>6742.7808000000005</v>
      </c>
      <c r="BD698" s="93">
        <f t="shared" si="425"/>
        <v>2442.9906000000001</v>
      </c>
      <c r="BE698" s="93">
        <f t="shared" si="426"/>
        <v>6516.7539999999999</v>
      </c>
      <c r="BF698" s="93"/>
      <c r="BG698" s="93"/>
      <c r="BH698" s="93"/>
      <c r="BI698" s="93"/>
      <c r="BJ698" s="93"/>
      <c r="BK698" s="94">
        <f t="shared" si="404"/>
        <v>3</v>
      </c>
      <c r="BM698" s="95">
        <f t="shared" si="405"/>
        <v>5234.1751333333341</v>
      </c>
      <c r="BN698" s="96">
        <f t="shared" si="406"/>
        <v>6742.7808000000005</v>
      </c>
      <c r="BO698" s="248">
        <f t="shared" si="427"/>
        <v>4479.8723000000009</v>
      </c>
      <c r="BP698" s="183">
        <f t="shared" si="407"/>
        <v>4752.5940672344868</v>
      </c>
      <c r="BQ698" s="184">
        <f t="shared" si="408"/>
        <v>2419.8771359139223</v>
      </c>
      <c r="BR698" s="232">
        <f t="shared" si="409"/>
        <v>0.46232253875174534</v>
      </c>
      <c r="BS698" s="184"/>
      <c r="BT698" s="97"/>
      <c r="BU698" s="171">
        <f t="shared" si="417"/>
        <v>4479.8723000000009</v>
      </c>
      <c r="BV698" s="175">
        <f t="shared" si="428"/>
        <v>851</v>
      </c>
      <c r="BW698" s="176">
        <f t="shared" si="410"/>
        <v>5330.8723000000009</v>
      </c>
    </row>
    <row r="699" spans="1:75" s="35" customFormat="1" ht="84.95" hidden="1" customHeight="1" x14ac:dyDescent="0.3">
      <c r="A699" s="244">
        <v>484</v>
      </c>
      <c r="B699" s="104" t="s">
        <v>1485</v>
      </c>
      <c r="C699" s="217" t="s">
        <v>18</v>
      </c>
      <c r="D699" s="207">
        <v>11380.32</v>
      </c>
      <c r="E699" s="74">
        <f>+D699*0.0562</f>
        <v>639.573984</v>
      </c>
      <c r="F699" s="75">
        <f>+E699+D699</f>
        <v>12019.893984</v>
      </c>
      <c r="G699" s="74">
        <f>+F699*0.19</f>
        <v>2283.77985696</v>
      </c>
      <c r="H699" s="76">
        <f>+G699+F699</f>
        <v>14303.67384096</v>
      </c>
      <c r="I699" s="105" t="s">
        <v>993</v>
      </c>
      <c r="J699" s="106">
        <v>452</v>
      </c>
      <c r="K699" s="107" t="s">
        <v>76</v>
      </c>
      <c r="L699" s="122">
        <v>10400</v>
      </c>
      <c r="M699" s="81">
        <f t="shared" si="411"/>
        <v>584.48</v>
      </c>
      <c r="N699" s="82">
        <f t="shared" si="418"/>
        <v>10984.48</v>
      </c>
      <c r="O699" s="83">
        <f t="shared" si="419"/>
        <v>2087.0511999999999</v>
      </c>
      <c r="P699" s="83">
        <f t="shared" si="412"/>
        <v>13071.531199999999</v>
      </c>
      <c r="Q699" s="84" t="s">
        <v>77</v>
      </c>
      <c r="R699" s="124">
        <v>4366</v>
      </c>
      <c r="S699" s="81">
        <f t="shared" si="413"/>
        <v>245.36920000000001</v>
      </c>
      <c r="T699" s="82">
        <f t="shared" si="420"/>
        <v>4611.3692000000001</v>
      </c>
      <c r="U699" s="83">
        <f t="shared" si="421"/>
        <v>876.16014800000005</v>
      </c>
      <c r="V699" s="83">
        <f t="shared" si="414"/>
        <v>5487.529348</v>
      </c>
      <c r="W699" s="84" t="s">
        <v>77</v>
      </c>
      <c r="X699" s="124">
        <v>10149.120000000001</v>
      </c>
      <c r="Y699" s="81">
        <f t="shared" si="415"/>
        <v>570.3805440000001</v>
      </c>
      <c r="Z699" s="82">
        <f t="shared" si="422"/>
        <v>10719.500544</v>
      </c>
      <c r="AA699" s="83">
        <f t="shared" si="423"/>
        <v>2036.7051033600001</v>
      </c>
      <c r="AB699" s="83">
        <f t="shared" si="416"/>
        <v>12756.205647360001</v>
      </c>
      <c r="AC699" s="84" t="s">
        <v>77</v>
      </c>
      <c r="AD699" s="85">
        <f t="shared" si="403"/>
        <v>8771.7832479999997</v>
      </c>
      <c r="AE699" s="86"/>
      <c r="AF699" s="87"/>
      <c r="AG699" s="88"/>
      <c r="AH699" s="114"/>
      <c r="AI699" s="86"/>
      <c r="AJ699" s="87"/>
      <c r="AK699" s="88"/>
      <c r="AL699" s="114"/>
      <c r="AM699" s="86"/>
      <c r="AN699" s="87"/>
      <c r="AO699" s="90"/>
      <c r="AP699" s="91"/>
      <c r="AQ699" s="86"/>
      <c r="AR699" s="87"/>
      <c r="AS699" s="90"/>
      <c r="AT699" s="91"/>
      <c r="AU699" s="86"/>
      <c r="AV699" s="87"/>
      <c r="AW699" s="90"/>
      <c r="AX699" s="197"/>
      <c r="AY699" s="38"/>
      <c r="AZ699" s="92">
        <f>+(AD699/F699)-1</f>
        <v>-0.27022790220310156</v>
      </c>
      <c r="BA699" s="29"/>
      <c r="BB699" s="99">
        <f>+F699*1.09</f>
        <v>13101.684442560001</v>
      </c>
      <c r="BC699" s="93">
        <f t="shared" si="424"/>
        <v>10984.48</v>
      </c>
      <c r="BD699" s="93">
        <f t="shared" si="425"/>
        <v>4611.3692000000001</v>
      </c>
      <c r="BE699" s="93">
        <f t="shared" si="426"/>
        <v>10719.500544</v>
      </c>
      <c r="BF699" s="93"/>
      <c r="BG699" s="93"/>
      <c r="BH699" s="93"/>
      <c r="BI699" s="93"/>
      <c r="BJ699" s="93"/>
      <c r="BK699" s="94">
        <f t="shared" si="404"/>
        <v>4</v>
      </c>
      <c r="BM699" s="95">
        <f t="shared" si="405"/>
        <v>9854.2585466400014</v>
      </c>
      <c r="BN699" s="96">
        <f t="shared" si="406"/>
        <v>13101.684442560001</v>
      </c>
      <c r="BO699" s="248">
        <f t="shared" si="427"/>
        <v>8771.7832480000015</v>
      </c>
      <c r="BP699" s="183">
        <f t="shared" si="407"/>
        <v>9183.9132056465187</v>
      </c>
      <c r="BQ699" s="184">
        <f t="shared" si="408"/>
        <v>3654.2079806817078</v>
      </c>
      <c r="BR699" s="232">
        <f t="shared" si="409"/>
        <v>0.37082525929134263</v>
      </c>
      <c r="BS699" s="184"/>
      <c r="BT699" s="97"/>
      <c r="BU699" s="171">
        <f t="shared" si="417"/>
        <v>8771.7832480000015</v>
      </c>
      <c r="BV699" s="175">
        <f t="shared" si="428"/>
        <v>1667</v>
      </c>
      <c r="BW699" s="176">
        <f t="shared" si="410"/>
        <v>10438.783248000002</v>
      </c>
    </row>
    <row r="700" spans="1:75" s="35" customFormat="1" ht="84.95" hidden="1" customHeight="1" x14ac:dyDescent="0.3">
      <c r="A700" s="244">
        <v>496</v>
      </c>
      <c r="B700" s="118" t="s">
        <v>1488</v>
      </c>
      <c r="C700" s="217" t="s">
        <v>18</v>
      </c>
      <c r="D700" s="206"/>
      <c r="E700" s="74"/>
      <c r="F700" s="75"/>
      <c r="G700" s="74"/>
      <c r="H700" s="76"/>
      <c r="I700" s="105" t="s">
        <v>1021</v>
      </c>
      <c r="J700" s="106">
        <v>582</v>
      </c>
      <c r="K700" s="107" t="s">
        <v>76</v>
      </c>
      <c r="L700" s="122">
        <v>3520</v>
      </c>
      <c r="M700" s="81">
        <f t="shared" si="411"/>
        <v>197.82400000000001</v>
      </c>
      <c r="N700" s="82">
        <f t="shared" si="418"/>
        <v>3717.8240000000001</v>
      </c>
      <c r="O700" s="83">
        <f t="shared" si="419"/>
        <v>706.38656000000003</v>
      </c>
      <c r="P700" s="83">
        <f t="shared" si="412"/>
        <v>4424.2105600000004</v>
      </c>
      <c r="Q700" s="84" t="s">
        <v>77</v>
      </c>
      <c r="R700" s="124">
        <v>900</v>
      </c>
      <c r="S700" s="81">
        <f t="shared" si="413"/>
        <v>50.58</v>
      </c>
      <c r="T700" s="82">
        <f t="shared" si="420"/>
        <v>950.58</v>
      </c>
      <c r="U700" s="83">
        <f t="shared" si="421"/>
        <v>180.61020000000002</v>
      </c>
      <c r="V700" s="83">
        <f t="shared" si="414"/>
        <v>1131.1902</v>
      </c>
      <c r="W700" s="84" t="s">
        <v>77</v>
      </c>
      <c r="X700" s="124">
        <v>3388.8</v>
      </c>
      <c r="Y700" s="81">
        <f t="shared" si="415"/>
        <v>190.45056000000002</v>
      </c>
      <c r="Z700" s="82">
        <f t="shared" si="422"/>
        <v>3579.2505600000004</v>
      </c>
      <c r="AA700" s="83">
        <f t="shared" si="423"/>
        <v>680.05760640000005</v>
      </c>
      <c r="AB700" s="83">
        <f t="shared" si="416"/>
        <v>4259.3081664000001</v>
      </c>
      <c r="AC700" s="84" t="s">
        <v>77</v>
      </c>
      <c r="AD700" s="85">
        <f t="shared" si="403"/>
        <v>2749.218186666667</v>
      </c>
      <c r="AE700" s="86"/>
      <c r="AF700" s="87"/>
      <c r="AG700" s="88"/>
      <c r="AH700" s="114"/>
      <c r="AI700" s="86"/>
      <c r="AJ700" s="87"/>
      <c r="AK700" s="88"/>
      <c r="AL700" s="114"/>
      <c r="AM700" s="86"/>
      <c r="AN700" s="87"/>
      <c r="AO700" s="90"/>
      <c r="AP700" s="91"/>
      <c r="AQ700" s="86"/>
      <c r="AR700" s="87"/>
      <c r="AS700" s="90"/>
      <c r="AT700" s="91"/>
      <c r="AU700" s="86"/>
      <c r="AV700" s="87"/>
      <c r="AW700" s="90"/>
      <c r="AX700" s="197"/>
      <c r="AY700" s="38"/>
      <c r="AZ700" s="92"/>
      <c r="BA700" s="29"/>
      <c r="BB700" s="99"/>
      <c r="BC700" s="93">
        <f t="shared" si="424"/>
        <v>3717.8240000000001</v>
      </c>
      <c r="BD700" s="93">
        <f t="shared" si="425"/>
        <v>950.58</v>
      </c>
      <c r="BE700" s="93">
        <f t="shared" si="426"/>
        <v>3579.2505600000004</v>
      </c>
      <c r="BF700" s="93"/>
      <c r="BG700" s="93"/>
      <c r="BH700" s="93"/>
      <c r="BI700" s="93"/>
      <c r="BJ700" s="93"/>
      <c r="BK700" s="94">
        <f t="shared" si="404"/>
        <v>3</v>
      </c>
      <c r="BM700" s="95">
        <f t="shared" si="405"/>
        <v>2749.218186666667</v>
      </c>
      <c r="BN700" s="96">
        <f t="shared" si="406"/>
        <v>3717.8240000000001</v>
      </c>
      <c r="BO700" s="248">
        <f t="shared" si="427"/>
        <v>2264.9152800000002</v>
      </c>
      <c r="BP700" s="183">
        <f t="shared" si="407"/>
        <v>2330.0032864800469</v>
      </c>
      <c r="BQ700" s="184">
        <f t="shared" si="408"/>
        <v>1559.2065753036136</v>
      </c>
      <c r="BR700" s="232">
        <f t="shared" si="409"/>
        <v>0.56714544624561003</v>
      </c>
      <c r="BS700" s="184"/>
      <c r="BT700" s="97"/>
      <c r="BU700" s="171">
        <f t="shared" si="417"/>
        <v>2264.9152800000002</v>
      </c>
      <c r="BV700" s="175">
        <f t="shared" si="428"/>
        <v>430</v>
      </c>
      <c r="BW700" s="176">
        <f t="shared" si="410"/>
        <v>2694.9152800000002</v>
      </c>
    </row>
    <row r="701" spans="1:75" s="35" customFormat="1" ht="84.95" hidden="1" customHeight="1" x14ac:dyDescent="0.3">
      <c r="A701" s="244">
        <v>497</v>
      </c>
      <c r="B701" s="104" t="s">
        <v>1022</v>
      </c>
      <c r="C701" s="217" t="s">
        <v>18</v>
      </c>
      <c r="D701" s="207">
        <v>812.88</v>
      </c>
      <c r="E701" s="74">
        <f>+D701*0.0562</f>
        <v>45.683855999999999</v>
      </c>
      <c r="F701" s="75">
        <f>+E701+D701</f>
        <v>858.56385599999999</v>
      </c>
      <c r="G701" s="74">
        <f>+F701*0.19</f>
        <v>163.12713264000001</v>
      </c>
      <c r="H701" s="76">
        <f>+G701+F701</f>
        <v>1021.69098864</v>
      </c>
      <c r="I701" s="105" t="s">
        <v>1023</v>
      </c>
      <c r="J701" s="106">
        <v>581</v>
      </c>
      <c r="K701" s="107" t="s">
        <v>76</v>
      </c>
      <c r="L701" s="122">
        <v>1920</v>
      </c>
      <c r="M701" s="81">
        <f t="shared" si="411"/>
        <v>107.904</v>
      </c>
      <c r="N701" s="82">
        <f t="shared" ref="N701:N712" si="429">+M701+L701</f>
        <v>2027.904</v>
      </c>
      <c r="O701" s="83">
        <f t="shared" ref="O701:O707" si="430">+N701*0.19</f>
        <v>385.30176</v>
      </c>
      <c r="P701" s="83">
        <f t="shared" si="412"/>
        <v>2413.2057599999998</v>
      </c>
      <c r="Q701" s="84" t="s">
        <v>77</v>
      </c>
      <c r="R701" s="123">
        <v>515</v>
      </c>
      <c r="S701" s="81">
        <f t="shared" si="413"/>
        <v>28.943000000000001</v>
      </c>
      <c r="T701" s="82">
        <f t="shared" ref="T701:T712" si="431">+S701+R701</f>
        <v>543.94299999999998</v>
      </c>
      <c r="U701" s="83">
        <f t="shared" ref="U701:U707" si="432">+T701*0.19</f>
        <v>103.34917</v>
      </c>
      <c r="V701" s="83">
        <f t="shared" si="414"/>
        <v>647.29216999999994</v>
      </c>
      <c r="W701" s="84" t="s">
        <v>77</v>
      </c>
      <c r="X701" s="123">
        <v>2176.8000000000002</v>
      </c>
      <c r="Y701" s="81">
        <f t="shared" si="415"/>
        <v>122.33616000000001</v>
      </c>
      <c r="Z701" s="82">
        <f t="shared" ref="Z701:Z712" si="433">+Y701+X701</f>
        <v>2299.13616</v>
      </c>
      <c r="AA701" s="83">
        <f t="shared" ref="AA701:AA707" si="434">+Z701*0.19</f>
        <v>436.83587040000003</v>
      </c>
      <c r="AB701" s="83">
        <f t="shared" si="416"/>
        <v>2735.9720304000002</v>
      </c>
      <c r="AC701" s="84" t="s">
        <v>77</v>
      </c>
      <c r="AD701" s="85">
        <f t="shared" si="403"/>
        <v>1623.6610533333333</v>
      </c>
      <c r="AE701" s="86"/>
      <c r="AF701" s="87"/>
      <c r="AG701" s="88"/>
      <c r="AH701" s="114"/>
      <c r="AI701" s="86"/>
      <c r="AJ701" s="87"/>
      <c r="AK701" s="88"/>
      <c r="AL701" s="114"/>
      <c r="AM701" s="86"/>
      <c r="AN701" s="87"/>
      <c r="AO701" s="90"/>
      <c r="AP701" s="91"/>
      <c r="AQ701" s="86"/>
      <c r="AR701" s="87"/>
      <c r="AS701" s="90"/>
      <c r="AT701" s="91"/>
      <c r="AU701" s="86"/>
      <c r="AV701" s="87"/>
      <c r="AW701" s="90"/>
      <c r="AX701" s="197"/>
      <c r="AY701" s="38"/>
      <c r="AZ701" s="92">
        <f>+(AD701/F701)-1</f>
        <v>0.89113604304038319</v>
      </c>
      <c r="BA701" s="29"/>
      <c r="BB701" s="99">
        <f>+F701*1.09</f>
        <v>935.83460304000005</v>
      </c>
      <c r="BC701" s="93">
        <f t="shared" ref="BC701:BC712" si="435">+N701</f>
        <v>2027.904</v>
      </c>
      <c r="BD701" s="93">
        <f t="shared" ref="BD701:BD712" si="436">+T701</f>
        <v>543.94299999999998</v>
      </c>
      <c r="BE701" s="93">
        <f t="shared" ref="BE701:BE712" si="437">+Z701</f>
        <v>2299.13616</v>
      </c>
      <c r="BF701" s="93"/>
      <c r="BG701" s="93"/>
      <c r="BH701" s="93"/>
      <c r="BI701" s="93"/>
      <c r="BJ701" s="93"/>
      <c r="BK701" s="94">
        <f t="shared" si="404"/>
        <v>4</v>
      </c>
      <c r="BM701" s="95">
        <f t="shared" si="405"/>
        <v>1451.7044407600001</v>
      </c>
      <c r="BN701" s="96">
        <f t="shared" si="406"/>
        <v>2299.13616</v>
      </c>
      <c r="BO701" s="248">
        <f t="shared" ref="BO701:BO712" si="438">(SUM(BB701:BJ701)-BN701)/(BK701-1)</f>
        <v>1169.2272010133336</v>
      </c>
      <c r="BP701" s="183">
        <f t="shared" si="407"/>
        <v>1241.1982193258489</v>
      </c>
      <c r="BQ701" s="184">
        <f t="shared" si="408"/>
        <v>844.64962630319133</v>
      </c>
      <c r="BR701" s="232">
        <f t="shared" si="409"/>
        <v>0.58183305264327645</v>
      </c>
      <c r="BS701" s="184"/>
      <c r="BT701" s="97"/>
      <c r="BU701" s="171">
        <f t="shared" si="417"/>
        <v>1169.2272010133336</v>
      </c>
      <c r="BV701" s="175">
        <f t="shared" ref="BV701:BV707" si="439">ROUND((BU701*0.19),0)</f>
        <v>222</v>
      </c>
      <c r="BW701" s="176">
        <f t="shared" si="410"/>
        <v>1391.2272010133336</v>
      </c>
    </row>
    <row r="702" spans="1:75" s="35" customFormat="1" ht="84.95" hidden="1" customHeight="1" x14ac:dyDescent="0.3">
      <c r="A702" s="244">
        <v>498</v>
      </c>
      <c r="B702" s="104" t="s">
        <v>1024</v>
      </c>
      <c r="C702" s="217" t="s">
        <v>18</v>
      </c>
      <c r="D702" s="206"/>
      <c r="E702" s="74"/>
      <c r="F702" s="75"/>
      <c r="G702" s="74"/>
      <c r="H702" s="76"/>
      <c r="I702" s="105" t="s">
        <v>1025</v>
      </c>
      <c r="J702" s="106">
        <v>1142</v>
      </c>
      <c r="K702" s="107" t="s">
        <v>76</v>
      </c>
      <c r="L702" s="122">
        <v>2160</v>
      </c>
      <c r="M702" s="81">
        <f t="shared" si="411"/>
        <v>121.392</v>
      </c>
      <c r="N702" s="82">
        <f t="shared" si="429"/>
        <v>2281.3919999999998</v>
      </c>
      <c r="O702" s="83">
        <f t="shared" si="430"/>
        <v>433.46447999999998</v>
      </c>
      <c r="P702" s="83">
        <f t="shared" si="412"/>
        <v>2714.8564799999999</v>
      </c>
      <c r="Q702" s="84" t="s">
        <v>77</v>
      </c>
      <c r="R702" s="124">
        <v>25680</v>
      </c>
      <c r="S702" s="81">
        <f t="shared" si="413"/>
        <v>1443.2159999999999</v>
      </c>
      <c r="T702" s="82">
        <f t="shared" si="431"/>
        <v>27123.216</v>
      </c>
      <c r="U702" s="83">
        <f t="shared" si="432"/>
        <v>5153.41104</v>
      </c>
      <c r="V702" s="83">
        <f t="shared" si="414"/>
        <v>32276.627039999999</v>
      </c>
      <c r="W702" s="84" t="s">
        <v>77</v>
      </c>
      <c r="X702" s="124">
        <v>2080</v>
      </c>
      <c r="Y702" s="81">
        <f t="shared" si="415"/>
        <v>116.896</v>
      </c>
      <c r="Z702" s="82">
        <f t="shared" si="433"/>
        <v>2196.8960000000002</v>
      </c>
      <c r="AA702" s="83">
        <f t="shared" si="434"/>
        <v>417.41024000000004</v>
      </c>
      <c r="AB702" s="83">
        <f t="shared" si="416"/>
        <v>2614.3062400000003</v>
      </c>
      <c r="AC702" s="84" t="s">
        <v>77</v>
      </c>
      <c r="AD702" s="85">
        <f t="shared" si="403"/>
        <v>10533.834666666668</v>
      </c>
      <c r="AE702" s="86"/>
      <c r="AF702" s="87"/>
      <c r="AG702" s="88"/>
      <c r="AH702" s="114"/>
      <c r="AI702" s="86"/>
      <c r="AJ702" s="87"/>
      <c r="AK702" s="88"/>
      <c r="AL702" s="114"/>
      <c r="AM702" s="86"/>
      <c r="AN702" s="87"/>
      <c r="AO702" s="90"/>
      <c r="AP702" s="91"/>
      <c r="AQ702" s="86"/>
      <c r="AR702" s="87"/>
      <c r="AS702" s="90"/>
      <c r="AT702" s="91"/>
      <c r="AU702" s="86"/>
      <c r="AV702" s="87"/>
      <c r="AW702" s="90"/>
      <c r="AX702" s="197"/>
      <c r="AY702" s="38"/>
      <c r="AZ702" s="92"/>
      <c r="BA702" s="29"/>
      <c r="BB702" s="99"/>
      <c r="BC702" s="93">
        <f t="shared" si="435"/>
        <v>2281.3919999999998</v>
      </c>
      <c r="BD702" s="93">
        <f t="shared" si="436"/>
        <v>27123.216</v>
      </c>
      <c r="BE702" s="93">
        <f t="shared" si="437"/>
        <v>2196.8960000000002</v>
      </c>
      <c r="BF702" s="93"/>
      <c r="BG702" s="93"/>
      <c r="BH702" s="93"/>
      <c r="BI702" s="93"/>
      <c r="BJ702" s="93"/>
      <c r="BK702" s="94">
        <f t="shared" si="404"/>
        <v>3</v>
      </c>
      <c r="BM702" s="95">
        <f t="shared" si="405"/>
        <v>10533.834666666668</v>
      </c>
      <c r="BN702" s="96">
        <f t="shared" si="406"/>
        <v>27123.216</v>
      </c>
      <c r="BO702" s="248">
        <f t="shared" si="438"/>
        <v>2239.1440000000002</v>
      </c>
      <c r="BP702" s="183">
        <f t="shared" si="407"/>
        <v>5141.8199501468462</v>
      </c>
      <c r="BQ702" s="184">
        <f t="shared" si="408"/>
        <v>14366.88778617573</v>
      </c>
      <c r="BR702" s="232">
        <f t="shared" si="409"/>
        <v>1.3638801292029388</v>
      </c>
      <c r="BS702" s="184"/>
      <c r="BT702" s="97"/>
      <c r="BU702" s="171">
        <f t="shared" si="417"/>
        <v>2239.1440000000002</v>
      </c>
      <c r="BV702" s="175">
        <f t="shared" si="439"/>
        <v>425</v>
      </c>
      <c r="BW702" s="176">
        <f t="shared" si="410"/>
        <v>2664.1440000000002</v>
      </c>
    </row>
    <row r="703" spans="1:75" s="35" customFormat="1" ht="84.95" hidden="1" customHeight="1" x14ac:dyDescent="0.3">
      <c r="A703" s="244">
        <v>501</v>
      </c>
      <c r="B703" s="104" t="s">
        <v>1032</v>
      </c>
      <c r="C703" s="217" t="s">
        <v>18</v>
      </c>
      <c r="D703" s="207">
        <v>9043.2900000000009</v>
      </c>
      <c r="E703" s="74">
        <f>+D703*0.0562</f>
        <v>508.23289800000003</v>
      </c>
      <c r="F703" s="75">
        <f>+E703+D703</f>
        <v>9551.5228980000011</v>
      </c>
      <c r="G703" s="74">
        <f>+F703*0.19</f>
        <v>1814.7893506200003</v>
      </c>
      <c r="H703" s="76">
        <f>+G703+F703</f>
        <v>11366.312248620001</v>
      </c>
      <c r="I703" s="105" t="s">
        <v>1033</v>
      </c>
      <c r="J703" s="118">
        <v>676</v>
      </c>
      <c r="K703" s="130" t="s">
        <v>76</v>
      </c>
      <c r="L703" s="110">
        <v>9440</v>
      </c>
      <c r="M703" s="81">
        <f t="shared" si="411"/>
        <v>530.52800000000002</v>
      </c>
      <c r="N703" s="82">
        <f t="shared" si="429"/>
        <v>9970.5280000000002</v>
      </c>
      <c r="O703" s="83">
        <f t="shared" si="430"/>
        <v>1894.40032</v>
      </c>
      <c r="P703" s="83">
        <f t="shared" si="412"/>
        <v>11864.928320000001</v>
      </c>
      <c r="Q703" s="84" t="s">
        <v>77</v>
      </c>
      <c r="R703" s="110">
        <v>6422</v>
      </c>
      <c r="S703" s="81">
        <f t="shared" si="413"/>
        <v>360.91640000000001</v>
      </c>
      <c r="T703" s="82">
        <f t="shared" si="431"/>
        <v>6782.9164000000001</v>
      </c>
      <c r="U703" s="83">
        <f t="shared" si="432"/>
        <v>1288.7541160000001</v>
      </c>
      <c r="V703" s="83">
        <f t="shared" si="414"/>
        <v>8071.6705160000001</v>
      </c>
      <c r="W703" s="84" t="s">
        <v>77</v>
      </c>
      <c r="X703" s="110">
        <v>9033</v>
      </c>
      <c r="Y703" s="81">
        <f t="shared" si="415"/>
        <v>507.65460000000002</v>
      </c>
      <c r="Z703" s="82">
        <f t="shared" si="433"/>
        <v>9540.6545999999998</v>
      </c>
      <c r="AA703" s="83">
        <f t="shared" si="434"/>
        <v>1812.7243739999999</v>
      </c>
      <c r="AB703" s="83">
        <f t="shared" si="416"/>
        <v>11353.378973999999</v>
      </c>
      <c r="AC703" s="84" t="s">
        <v>77</v>
      </c>
      <c r="AD703" s="85">
        <f t="shared" si="403"/>
        <v>8764.6996666666673</v>
      </c>
      <c r="AE703" s="86"/>
      <c r="AF703" s="87"/>
      <c r="AG703" s="88"/>
      <c r="AH703" s="114"/>
      <c r="AI703" s="86"/>
      <c r="AJ703" s="87"/>
      <c r="AK703" s="88"/>
      <c r="AL703" s="114"/>
      <c r="AM703" s="86"/>
      <c r="AN703" s="87"/>
      <c r="AO703" s="90"/>
      <c r="AP703" s="91"/>
      <c r="AQ703" s="86"/>
      <c r="AR703" s="87"/>
      <c r="AS703" s="90"/>
      <c r="AT703" s="91"/>
      <c r="AU703" s="86"/>
      <c r="AV703" s="87"/>
      <c r="AW703" s="90"/>
      <c r="AX703" s="197"/>
      <c r="AY703" s="38"/>
      <c r="AZ703" s="92">
        <f>+(AD703/F703)-1</f>
        <v>-8.2376730887394611E-2</v>
      </c>
      <c r="BA703" s="29"/>
      <c r="BB703" s="99">
        <f>+F703*1.09</f>
        <v>10411.159958820002</v>
      </c>
      <c r="BC703" s="93">
        <f t="shared" si="435"/>
        <v>9970.5280000000002</v>
      </c>
      <c r="BD703" s="93">
        <f t="shared" si="436"/>
        <v>6782.9164000000001</v>
      </c>
      <c r="BE703" s="93">
        <f t="shared" si="437"/>
        <v>9540.6545999999998</v>
      </c>
      <c r="BF703" s="93"/>
      <c r="BG703" s="93"/>
      <c r="BH703" s="93"/>
      <c r="BI703" s="93"/>
      <c r="BJ703" s="93"/>
      <c r="BK703" s="94">
        <f t="shared" si="404"/>
        <v>4</v>
      </c>
      <c r="BM703" s="95">
        <f t="shared" si="405"/>
        <v>9176.3147397050016</v>
      </c>
      <c r="BN703" s="96">
        <f t="shared" si="406"/>
        <v>10411.159958820002</v>
      </c>
      <c r="BO703" s="248">
        <f t="shared" si="438"/>
        <v>8764.6996666666673</v>
      </c>
      <c r="BP703" s="183">
        <f t="shared" si="407"/>
        <v>9053.2180071729545</v>
      </c>
      <c r="BQ703" s="184">
        <f t="shared" si="408"/>
        <v>1634.6983987168098</v>
      </c>
      <c r="BR703" s="232">
        <f t="shared" si="409"/>
        <v>0.17814323561109258</v>
      </c>
      <c r="BS703" s="184"/>
      <c r="BT703" s="97"/>
      <c r="BU703" s="171">
        <f t="shared" si="417"/>
        <v>8764.6996666666673</v>
      </c>
      <c r="BV703" s="175">
        <f t="shared" si="439"/>
        <v>1665</v>
      </c>
      <c r="BW703" s="176">
        <f t="shared" si="410"/>
        <v>10429.699666666667</v>
      </c>
    </row>
    <row r="704" spans="1:75" s="35" customFormat="1" ht="84.95" hidden="1" customHeight="1" x14ac:dyDescent="0.3">
      <c r="A704" s="244">
        <v>550</v>
      </c>
      <c r="B704" s="104" t="s">
        <v>1101</v>
      </c>
      <c r="C704" s="217" t="s">
        <v>18</v>
      </c>
      <c r="D704" s="206"/>
      <c r="E704" s="74"/>
      <c r="F704" s="75"/>
      <c r="G704" s="74"/>
      <c r="H704" s="76"/>
      <c r="I704" s="105" t="s">
        <v>1102</v>
      </c>
      <c r="J704" s="106"/>
      <c r="K704" s="107"/>
      <c r="L704" s="110">
        <v>286400</v>
      </c>
      <c r="M704" s="81">
        <f t="shared" si="411"/>
        <v>16095.68</v>
      </c>
      <c r="N704" s="82">
        <f t="shared" si="429"/>
        <v>302495.68</v>
      </c>
      <c r="O704" s="83">
        <f t="shared" si="430"/>
        <v>57474.179199999999</v>
      </c>
      <c r="P704" s="83">
        <f t="shared" si="412"/>
        <v>359969.85920000001</v>
      </c>
      <c r="Q704" s="84" t="s">
        <v>77</v>
      </c>
      <c r="R704" s="110">
        <v>87304</v>
      </c>
      <c r="S704" s="81">
        <f t="shared" si="413"/>
        <v>4906.4848000000002</v>
      </c>
      <c r="T704" s="82">
        <f t="shared" si="431"/>
        <v>92210.484800000006</v>
      </c>
      <c r="U704" s="83">
        <f t="shared" si="432"/>
        <v>17519.992112</v>
      </c>
      <c r="V704" s="83">
        <f t="shared" si="414"/>
        <v>109730.47691200001</v>
      </c>
      <c r="W704" s="84" t="s">
        <v>77</v>
      </c>
      <c r="X704" s="110">
        <v>281856.64000000001</v>
      </c>
      <c r="Y704" s="81">
        <f t="shared" si="415"/>
        <v>15840.343168000001</v>
      </c>
      <c r="Z704" s="82">
        <f t="shared" si="433"/>
        <v>297696.98316800001</v>
      </c>
      <c r="AA704" s="83">
        <f t="shared" si="434"/>
        <v>56562.426801920003</v>
      </c>
      <c r="AB704" s="83">
        <f t="shared" si="416"/>
        <v>354259.40996992</v>
      </c>
      <c r="AC704" s="84" t="s">
        <v>77</v>
      </c>
      <c r="AD704" s="85">
        <f t="shared" si="403"/>
        <v>230801.04932266669</v>
      </c>
      <c r="AE704" s="86"/>
      <c r="AF704" s="87"/>
      <c r="AG704" s="88"/>
      <c r="AH704" s="114"/>
      <c r="AI704" s="86"/>
      <c r="AJ704" s="87"/>
      <c r="AK704" s="88"/>
      <c r="AL704" s="114"/>
      <c r="AM704" s="86"/>
      <c r="AN704" s="87"/>
      <c r="AO704" s="90"/>
      <c r="AP704" s="91"/>
      <c r="AQ704" s="86"/>
      <c r="AR704" s="87"/>
      <c r="AS704" s="90"/>
      <c r="AT704" s="91"/>
      <c r="AU704" s="86"/>
      <c r="AV704" s="87"/>
      <c r="AW704" s="90"/>
      <c r="AX704" s="197"/>
      <c r="AY704" s="38"/>
      <c r="AZ704" s="92"/>
      <c r="BA704" s="29"/>
      <c r="BB704" s="99"/>
      <c r="BC704" s="93">
        <f t="shared" si="435"/>
        <v>302495.68</v>
      </c>
      <c r="BD704" s="93">
        <f t="shared" si="436"/>
        <v>92210.484800000006</v>
      </c>
      <c r="BE704" s="93">
        <f t="shared" si="437"/>
        <v>297696.98316800001</v>
      </c>
      <c r="BF704" s="93"/>
      <c r="BG704" s="93"/>
      <c r="BH704" s="93"/>
      <c r="BI704" s="93"/>
      <c r="BJ704" s="93"/>
      <c r="BK704" s="94">
        <f t="shared" si="404"/>
        <v>3</v>
      </c>
      <c r="BM704" s="95">
        <f t="shared" si="405"/>
        <v>230801.04932266669</v>
      </c>
      <c r="BN704" s="96">
        <f t="shared" si="406"/>
        <v>302495.68</v>
      </c>
      <c r="BO704" s="248">
        <f t="shared" si="438"/>
        <v>194953.73398400002</v>
      </c>
      <c r="BP704" s="183">
        <f t="shared" si="407"/>
        <v>202499.81862826608</v>
      </c>
      <c r="BQ704" s="184">
        <f t="shared" si="408"/>
        <v>120046.92958945231</v>
      </c>
      <c r="BR704" s="232">
        <f t="shared" si="409"/>
        <v>0.52013164559587055</v>
      </c>
      <c r="BS704" s="184"/>
      <c r="BT704" s="97"/>
      <c r="BU704" s="171">
        <f t="shared" si="417"/>
        <v>194953.73398400002</v>
      </c>
      <c r="BV704" s="175">
        <f t="shared" si="439"/>
        <v>37041</v>
      </c>
      <c r="BW704" s="176">
        <f t="shared" si="410"/>
        <v>231994.73398400002</v>
      </c>
    </row>
    <row r="705" spans="1:209" s="35" customFormat="1" ht="84.95" hidden="1" customHeight="1" x14ac:dyDescent="0.3">
      <c r="A705" s="244">
        <v>605</v>
      </c>
      <c r="B705" s="104" t="s">
        <v>1224</v>
      </c>
      <c r="C705" s="217" t="s">
        <v>18</v>
      </c>
      <c r="D705" s="206"/>
      <c r="E705" s="74"/>
      <c r="F705" s="75"/>
      <c r="G705" s="74"/>
      <c r="H705" s="76"/>
      <c r="I705" s="105" t="s">
        <v>1225</v>
      </c>
      <c r="J705" s="106">
        <v>794</v>
      </c>
      <c r="K705" s="107" t="s">
        <v>76</v>
      </c>
      <c r="L705" s="110">
        <v>762</v>
      </c>
      <c r="M705" s="81">
        <f t="shared" si="411"/>
        <v>42.824399999999997</v>
      </c>
      <c r="N705" s="82">
        <f t="shared" si="429"/>
        <v>804.82439999999997</v>
      </c>
      <c r="O705" s="83">
        <f t="shared" si="430"/>
        <v>152.91663599999998</v>
      </c>
      <c r="P705" s="83">
        <f t="shared" si="412"/>
        <v>957.74103599999989</v>
      </c>
      <c r="Q705" s="84" t="s">
        <v>77</v>
      </c>
      <c r="R705" s="110">
        <v>400</v>
      </c>
      <c r="S705" s="81">
        <f t="shared" si="413"/>
        <v>22.48</v>
      </c>
      <c r="T705" s="82">
        <f t="shared" si="431"/>
        <v>422.48</v>
      </c>
      <c r="U705" s="83">
        <f t="shared" si="432"/>
        <v>80.271200000000007</v>
      </c>
      <c r="V705" s="83">
        <f t="shared" si="414"/>
        <v>502.75120000000004</v>
      </c>
      <c r="W705" s="84" t="s">
        <v>77</v>
      </c>
      <c r="X705" s="110">
        <v>600</v>
      </c>
      <c r="Y705" s="81">
        <f t="shared" si="415"/>
        <v>33.72</v>
      </c>
      <c r="Z705" s="82">
        <f t="shared" si="433"/>
        <v>633.72</v>
      </c>
      <c r="AA705" s="83">
        <f t="shared" si="434"/>
        <v>120.4068</v>
      </c>
      <c r="AB705" s="83">
        <f t="shared" si="416"/>
        <v>754.1268</v>
      </c>
      <c r="AC705" s="84" t="s">
        <v>77</v>
      </c>
      <c r="AD705" s="85">
        <f t="shared" si="403"/>
        <v>620.34146666666663</v>
      </c>
      <c r="AE705" s="86"/>
      <c r="AF705" s="87"/>
      <c r="AG705" s="88"/>
      <c r="AH705" s="114"/>
      <c r="AI705" s="86"/>
      <c r="AJ705" s="87"/>
      <c r="AK705" s="88"/>
      <c r="AL705" s="114"/>
      <c r="AM705" s="86"/>
      <c r="AN705" s="87"/>
      <c r="AO705" s="90"/>
      <c r="AP705" s="91"/>
      <c r="AQ705" s="86"/>
      <c r="AR705" s="87"/>
      <c r="AS705" s="90"/>
      <c r="AT705" s="91"/>
      <c r="AU705" s="86"/>
      <c r="AV705" s="87"/>
      <c r="AW705" s="90"/>
      <c r="AX705" s="197"/>
      <c r="AY705" s="38"/>
      <c r="AZ705" s="92"/>
      <c r="BA705" s="29"/>
      <c r="BB705" s="99"/>
      <c r="BC705" s="93">
        <f t="shared" si="435"/>
        <v>804.82439999999997</v>
      </c>
      <c r="BD705" s="93">
        <f t="shared" si="436"/>
        <v>422.48</v>
      </c>
      <c r="BE705" s="93">
        <f t="shared" si="437"/>
        <v>633.72</v>
      </c>
      <c r="BF705" s="93"/>
      <c r="BG705" s="93"/>
      <c r="BH705" s="93"/>
      <c r="BI705" s="93"/>
      <c r="BJ705" s="93"/>
      <c r="BK705" s="94">
        <f t="shared" si="404"/>
        <v>3</v>
      </c>
      <c r="BM705" s="95">
        <f t="shared" si="405"/>
        <v>620.34146666666663</v>
      </c>
      <c r="BN705" s="96">
        <f t="shared" si="406"/>
        <v>804.82439999999997</v>
      </c>
      <c r="BO705" s="248">
        <f t="shared" si="438"/>
        <v>528.1</v>
      </c>
      <c r="BP705" s="183">
        <f t="shared" si="407"/>
        <v>599.51708968653054</v>
      </c>
      <c r="BQ705" s="184">
        <f t="shared" si="408"/>
        <v>191.5229722995476</v>
      </c>
      <c r="BR705" s="232">
        <f t="shared" si="409"/>
        <v>0.30873798156469245</v>
      </c>
      <c r="BS705" s="184"/>
      <c r="BT705" s="97"/>
      <c r="BU705" s="171">
        <f t="shared" si="417"/>
        <v>528.1</v>
      </c>
      <c r="BV705" s="175">
        <f t="shared" si="439"/>
        <v>100</v>
      </c>
      <c r="BW705" s="176">
        <f t="shared" si="410"/>
        <v>628.1</v>
      </c>
    </row>
    <row r="706" spans="1:209" s="35" customFormat="1" ht="84.95" hidden="1" customHeight="1" x14ac:dyDescent="0.3">
      <c r="A706" s="244">
        <v>609</v>
      </c>
      <c r="B706" s="104" t="s">
        <v>1235</v>
      </c>
      <c r="C706" s="217" t="s">
        <v>18</v>
      </c>
      <c r="D706" s="206"/>
      <c r="E706" s="74"/>
      <c r="F706" s="75"/>
      <c r="G706" s="74"/>
      <c r="H706" s="76"/>
      <c r="I706" s="105" t="s">
        <v>1236</v>
      </c>
      <c r="J706" s="106">
        <v>1143</v>
      </c>
      <c r="K706" s="107" t="s">
        <v>76</v>
      </c>
      <c r="L706" s="110">
        <v>21600</v>
      </c>
      <c r="M706" s="81">
        <f t="shared" si="411"/>
        <v>1213.92</v>
      </c>
      <c r="N706" s="82">
        <f t="shared" si="429"/>
        <v>22813.919999999998</v>
      </c>
      <c r="O706" s="83">
        <f t="shared" si="430"/>
        <v>4334.6448</v>
      </c>
      <c r="P706" s="83">
        <f t="shared" si="412"/>
        <v>27148.5648</v>
      </c>
      <c r="Q706" s="84" t="s">
        <v>77</v>
      </c>
      <c r="R706" s="110">
        <v>13996</v>
      </c>
      <c r="S706" s="81">
        <f t="shared" si="413"/>
        <v>786.5752</v>
      </c>
      <c r="T706" s="82">
        <f t="shared" si="431"/>
        <v>14782.575199999999</v>
      </c>
      <c r="U706" s="83">
        <f t="shared" si="432"/>
        <v>2808.689288</v>
      </c>
      <c r="V706" s="83">
        <f t="shared" si="414"/>
        <v>17591.264488000001</v>
      </c>
      <c r="W706" s="84" t="s">
        <v>77</v>
      </c>
      <c r="X706" s="110">
        <v>21293</v>
      </c>
      <c r="Y706" s="81">
        <f t="shared" si="415"/>
        <v>1196.6666</v>
      </c>
      <c r="Z706" s="82">
        <f t="shared" si="433"/>
        <v>22489.6666</v>
      </c>
      <c r="AA706" s="83">
        <f t="shared" si="434"/>
        <v>4273.0366540000005</v>
      </c>
      <c r="AB706" s="83">
        <f t="shared" si="416"/>
        <v>26762.703254</v>
      </c>
      <c r="AC706" s="84" t="s">
        <v>77</v>
      </c>
      <c r="AD706" s="85">
        <f t="shared" si="403"/>
        <v>20028.720600000001</v>
      </c>
      <c r="AE706" s="86"/>
      <c r="AF706" s="87"/>
      <c r="AG706" s="88"/>
      <c r="AH706" s="114"/>
      <c r="AI706" s="86"/>
      <c r="AJ706" s="87"/>
      <c r="AK706" s="88"/>
      <c r="AL706" s="114"/>
      <c r="AM706" s="86"/>
      <c r="AN706" s="87"/>
      <c r="AO706" s="90"/>
      <c r="AP706" s="91"/>
      <c r="AQ706" s="86"/>
      <c r="AR706" s="87"/>
      <c r="AS706" s="90"/>
      <c r="AT706" s="91"/>
      <c r="AU706" s="86"/>
      <c r="AV706" s="87"/>
      <c r="AW706" s="90"/>
      <c r="AX706" s="197"/>
      <c r="AY706" s="38"/>
      <c r="AZ706" s="92"/>
      <c r="BA706" s="29"/>
      <c r="BB706" s="99"/>
      <c r="BC706" s="93">
        <f t="shared" si="435"/>
        <v>22813.919999999998</v>
      </c>
      <c r="BD706" s="93">
        <f t="shared" si="436"/>
        <v>14782.575199999999</v>
      </c>
      <c r="BE706" s="93">
        <f t="shared" si="437"/>
        <v>22489.6666</v>
      </c>
      <c r="BF706" s="93"/>
      <c r="BG706" s="93"/>
      <c r="BH706" s="93"/>
      <c r="BI706" s="93"/>
      <c r="BJ706" s="93"/>
      <c r="BK706" s="94">
        <f t="shared" si="404"/>
        <v>3</v>
      </c>
      <c r="BM706" s="95">
        <f t="shared" si="405"/>
        <v>20028.720600000001</v>
      </c>
      <c r="BN706" s="96">
        <f t="shared" si="406"/>
        <v>22813.919999999998</v>
      </c>
      <c r="BO706" s="248">
        <f t="shared" si="438"/>
        <v>18636.120900000002</v>
      </c>
      <c r="BP706" s="183">
        <f t="shared" si="407"/>
        <v>19647.66793443188</v>
      </c>
      <c r="BQ706" s="184">
        <f t="shared" si="408"/>
        <v>4546.1869995974257</v>
      </c>
      <c r="BR706" s="232">
        <f t="shared" si="409"/>
        <v>0.22698339501512771</v>
      </c>
      <c r="BS706" s="184"/>
      <c r="BT706" s="97"/>
      <c r="BU706" s="171">
        <f t="shared" si="417"/>
        <v>18636.120900000002</v>
      </c>
      <c r="BV706" s="175">
        <f t="shared" si="439"/>
        <v>3541</v>
      </c>
      <c r="BW706" s="176">
        <f t="shared" si="410"/>
        <v>22177.120900000002</v>
      </c>
    </row>
    <row r="707" spans="1:209" s="35" customFormat="1" ht="84.95" hidden="1" customHeight="1" x14ac:dyDescent="0.3">
      <c r="A707" s="244">
        <v>623</v>
      </c>
      <c r="B707" s="104" t="s">
        <v>1496</v>
      </c>
      <c r="C707" s="217" t="s">
        <v>18</v>
      </c>
      <c r="D707" s="206"/>
      <c r="E707" s="74"/>
      <c r="F707" s="75"/>
      <c r="G707" s="74"/>
      <c r="H707" s="76"/>
      <c r="I707" s="105" t="s">
        <v>1260</v>
      </c>
      <c r="J707" s="106">
        <v>1720</v>
      </c>
      <c r="K707" s="107" t="s">
        <v>76</v>
      </c>
      <c r="L707" s="110">
        <v>25632</v>
      </c>
      <c r="M707" s="81">
        <f t="shared" si="411"/>
        <v>1440.5183999999999</v>
      </c>
      <c r="N707" s="82">
        <f t="shared" si="429"/>
        <v>27072.518400000001</v>
      </c>
      <c r="O707" s="83">
        <f t="shared" si="430"/>
        <v>5143.7784959999999</v>
      </c>
      <c r="P707" s="83">
        <f t="shared" si="412"/>
        <v>32216.296896</v>
      </c>
      <c r="Q707" s="84" t="s">
        <v>77</v>
      </c>
      <c r="R707" s="110">
        <v>24809.78</v>
      </c>
      <c r="S707" s="81">
        <f t="shared" si="413"/>
        <v>1394.309636</v>
      </c>
      <c r="T707" s="82">
        <f t="shared" si="431"/>
        <v>26204.089635999997</v>
      </c>
      <c r="U707" s="83">
        <f t="shared" si="432"/>
        <v>4978.7770308399995</v>
      </c>
      <c r="V707" s="83">
        <f t="shared" si="414"/>
        <v>31182.866666839996</v>
      </c>
      <c r="W707" s="84" t="s">
        <v>77</v>
      </c>
      <c r="X707" s="110">
        <v>24514.560000000001</v>
      </c>
      <c r="Y707" s="81">
        <f t="shared" si="415"/>
        <v>1377.7182720000001</v>
      </c>
      <c r="Z707" s="82">
        <f t="shared" si="433"/>
        <v>25892.278272000003</v>
      </c>
      <c r="AA707" s="83">
        <f t="shared" si="434"/>
        <v>4919.5328716800004</v>
      </c>
      <c r="AB707" s="83">
        <f t="shared" si="416"/>
        <v>30811.811143680003</v>
      </c>
      <c r="AC707" s="84" t="s">
        <v>77</v>
      </c>
      <c r="AD707" s="85">
        <f t="shared" si="403"/>
        <v>26389.628769333332</v>
      </c>
      <c r="AE707" s="86"/>
      <c r="AF707" s="87"/>
      <c r="AG707" s="88"/>
      <c r="AH707" s="114"/>
      <c r="AI707" s="86"/>
      <c r="AJ707" s="87"/>
      <c r="AK707" s="88"/>
      <c r="AL707" s="114"/>
      <c r="AM707" s="86"/>
      <c r="AN707" s="87"/>
      <c r="AO707" s="90"/>
      <c r="AP707" s="91"/>
      <c r="AQ707" s="86"/>
      <c r="AR707" s="87"/>
      <c r="AS707" s="90"/>
      <c r="AT707" s="91"/>
      <c r="AU707" s="86"/>
      <c r="AV707" s="87"/>
      <c r="AW707" s="90"/>
      <c r="AX707" s="197"/>
      <c r="AY707" s="38"/>
      <c r="AZ707" s="92"/>
      <c r="BA707" s="29"/>
      <c r="BB707" s="99"/>
      <c r="BC707" s="93">
        <f t="shared" si="435"/>
        <v>27072.518400000001</v>
      </c>
      <c r="BD707" s="93">
        <f t="shared" si="436"/>
        <v>26204.089635999997</v>
      </c>
      <c r="BE707" s="93">
        <f t="shared" si="437"/>
        <v>25892.278272000003</v>
      </c>
      <c r="BF707" s="93"/>
      <c r="BG707" s="93"/>
      <c r="BH707" s="93"/>
      <c r="BI707" s="93"/>
      <c r="BJ707" s="93"/>
      <c r="BK707" s="94">
        <f t="shared" si="404"/>
        <v>3</v>
      </c>
      <c r="BM707" s="95">
        <f t="shared" si="405"/>
        <v>26389.628769333332</v>
      </c>
      <c r="BN707" s="96">
        <f t="shared" si="406"/>
        <v>27072.518400000001</v>
      </c>
      <c r="BO707" s="248">
        <f t="shared" si="438"/>
        <v>26048.183954</v>
      </c>
      <c r="BP707" s="183">
        <f t="shared" si="407"/>
        <v>26384.933256627988</v>
      </c>
      <c r="BQ707" s="184">
        <f t="shared" si="408"/>
        <v>611.60466596808021</v>
      </c>
      <c r="BR707" s="232">
        <f t="shared" si="409"/>
        <v>2.3175948070887957E-2</v>
      </c>
      <c r="BS707" s="184"/>
      <c r="BT707" s="97"/>
      <c r="BU707" s="171">
        <f t="shared" si="417"/>
        <v>26048.183954</v>
      </c>
      <c r="BV707" s="175">
        <f t="shared" si="439"/>
        <v>4949</v>
      </c>
      <c r="BW707" s="176">
        <f t="shared" si="410"/>
        <v>30997.183954</v>
      </c>
    </row>
    <row r="708" spans="1:209" s="146" customFormat="1" ht="84.95" hidden="1" customHeight="1" x14ac:dyDescent="0.3">
      <c r="A708" s="244">
        <v>636</v>
      </c>
      <c r="B708" s="104" t="s">
        <v>1283</v>
      </c>
      <c r="C708" s="217" t="s">
        <v>18</v>
      </c>
      <c r="D708" s="206"/>
      <c r="E708" s="74"/>
      <c r="F708" s="75"/>
      <c r="G708" s="74"/>
      <c r="H708" s="76"/>
      <c r="I708" s="105" t="s">
        <v>1284</v>
      </c>
      <c r="J708" s="106">
        <v>720</v>
      </c>
      <c r="K708" s="107" t="s">
        <v>76</v>
      </c>
      <c r="L708" s="122">
        <v>1424</v>
      </c>
      <c r="M708" s="81">
        <f t="shared" si="411"/>
        <v>80.028800000000004</v>
      </c>
      <c r="N708" s="82">
        <f t="shared" si="429"/>
        <v>1504.0288</v>
      </c>
      <c r="O708" s="83">
        <v>0</v>
      </c>
      <c r="P708" s="83">
        <f t="shared" si="412"/>
        <v>1504.0288</v>
      </c>
      <c r="Q708" s="84" t="s">
        <v>77</v>
      </c>
      <c r="R708" s="124">
        <v>3091</v>
      </c>
      <c r="S708" s="81">
        <f t="shared" si="413"/>
        <v>173.71420000000001</v>
      </c>
      <c r="T708" s="82">
        <f t="shared" si="431"/>
        <v>3264.7141999999999</v>
      </c>
      <c r="U708" s="83">
        <v>0</v>
      </c>
      <c r="V708" s="83">
        <f t="shared" si="414"/>
        <v>3264.7141999999999</v>
      </c>
      <c r="W708" s="84" t="s">
        <v>77</v>
      </c>
      <c r="X708" s="124">
        <v>1300</v>
      </c>
      <c r="Y708" s="81">
        <f t="shared" si="415"/>
        <v>73.06</v>
      </c>
      <c r="Z708" s="82">
        <f t="shared" si="433"/>
        <v>1373.06</v>
      </c>
      <c r="AA708" s="83">
        <v>0</v>
      </c>
      <c r="AB708" s="83">
        <f t="shared" si="416"/>
        <v>1373.06</v>
      </c>
      <c r="AC708" s="84" t="s">
        <v>77</v>
      </c>
      <c r="AD708" s="85">
        <f t="shared" si="403"/>
        <v>2047.2676666666666</v>
      </c>
      <c r="AE708" s="86"/>
      <c r="AF708" s="87"/>
      <c r="AG708" s="88"/>
      <c r="AH708" s="114"/>
      <c r="AI708" s="86"/>
      <c r="AJ708" s="87"/>
      <c r="AK708" s="88"/>
      <c r="AL708" s="114"/>
      <c r="AM708" s="86">
        <v>504.20168067226894</v>
      </c>
      <c r="AN708" s="87">
        <v>0</v>
      </c>
      <c r="AO708" s="90">
        <f>+AN708+AM708</f>
        <v>504.20168067226894</v>
      </c>
      <c r="AP708" s="91" t="s">
        <v>1285</v>
      </c>
      <c r="AQ708" s="86"/>
      <c r="AR708" s="87"/>
      <c r="AS708" s="90"/>
      <c r="AT708" s="91"/>
      <c r="AU708" s="86"/>
      <c r="AV708" s="87"/>
      <c r="AW708" s="90"/>
      <c r="AX708" s="197"/>
      <c r="AY708" s="143"/>
      <c r="AZ708" s="92"/>
      <c r="BA708" s="29"/>
      <c r="BB708" s="99"/>
      <c r="BC708" s="93">
        <f t="shared" si="435"/>
        <v>1504.0288</v>
      </c>
      <c r="BD708" s="93">
        <f t="shared" si="436"/>
        <v>3264.7141999999999</v>
      </c>
      <c r="BE708" s="93">
        <f t="shared" si="437"/>
        <v>1373.06</v>
      </c>
      <c r="BF708" s="93"/>
      <c r="BG708" s="93"/>
      <c r="BH708" s="93">
        <f>+AM708</f>
        <v>504.20168067226894</v>
      </c>
      <c r="BI708" s="93"/>
      <c r="BJ708" s="93"/>
      <c r="BK708" s="94">
        <f t="shared" si="404"/>
        <v>4</v>
      </c>
      <c r="BL708" s="144"/>
      <c r="BM708" s="95">
        <f t="shared" si="405"/>
        <v>1661.5011701680671</v>
      </c>
      <c r="BN708" s="96">
        <f t="shared" si="406"/>
        <v>3264.7141999999999</v>
      </c>
      <c r="BO708" s="248">
        <f t="shared" si="438"/>
        <v>1127.0968268907561</v>
      </c>
      <c r="BP708" s="183">
        <f t="shared" si="407"/>
        <v>1357.840572365445</v>
      </c>
      <c r="BQ708" s="184">
        <f t="shared" si="408"/>
        <v>1157.2424095559227</v>
      </c>
      <c r="BR708" s="232">
        <f t="shared" si="409"/>
        <v>0.69650411948783841</v>
      </c>
      <c r="BS708" s="184"/>
      <c r="BT708" s="145"/>
      <c r="BU708" s="171">
        <f t="shared" si="417"/>
        <v>1127.0968268907561</v>
      </c>
      <c r="BV708" s="175">
        <v>0</v>
      </c>
      <c r="BW708" s="176">
        <f t="shared" si="410"/>
        <v>1127.0968268907561</v>
      </c>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c r="FY708" s="35"/>
      <c r="FZ708" s="35"/>
      <c r="GA708" s="35"/>
      <c r="GB708" s="35"/>
      <c r="GC708" s="35"/>
      <c r="GD708" s="35"/>
      <c r="GE708" s="35"/>
      <c r="GF708" s="35"/>
      <c r="GG708" s="35"/>
      <c r="GH708" s="35"/>
      <c r="GI708" s="35"/>
      <c r="GJ708" s="35"/>
      <c r="GK708" s="35"/>
      <c r="GL708" s="35"/>
      <c r="GM708" s="35"/>
      <c r="GN708" s="35"/>
      <c r="GO708" s="35"/>
      <c r="GP708" s="35"/>
      <c r="GQ708" s="35"/>
      <c r="GR708" s="35"/>
      <c r="GS708" s="35"/>
      <c r="GT708" s="35"/>
      <c r="GU708" s="35"/>
      <c r="GV708" s="35"/>
      <c r="GW708" s="35"/>
      <c r="GX708" s="35"/>
      <c r="GY708" s="35"/>
      <c r="GZ708" s="35"/>
      <c r="HA708" s="35"/>
    </row>
    <row r="709" spans="1:209" s="119" customFormat="1" ht="84.95" hidden="1" customHeight="1" x14ac:dyDescent="0.3">
      <c r="A709" s="244">
        <v>665</v>
      </c>
      <c r="B709" s="104" t="s">
        <v>625</v>
      </c>
      <c r="C709" s="217" t="s">
        <v>18</v>
      </c>
      <c r="D709" s="206"/>
      <c r="E709" s="74"/>
      <c r="F709" s="75"/>
      <c r="G709" s="74"/>
      <c r="H709" s="76"/>
      <c r="I709" s="105" t="s">
        <v>626</v>
      </c>
      <c r="J709" s="106">
        <v>889</v>
      </c>
      <c r="K709" s="107" t="s">
        <v>76</v>
      </c>
      <c r="L709" s="122">
        <v>760000</v>
      </c>
      <c r="M709" s="81">
        <f t="shared" si="411"/>
        <v>42712</v>
      </c>
      <c r="N709" s="82">
        <f t="shared" si="429"/>
        <v>802712</v>
      </c>
      <c r="O709" s="83">
        <f>+N709*0.19</f>
        <v>152515.28</v>
      </c>
      <c r="P709" s="83">
        <f t="shared" si="412"/>
        <v>955227.28</v>
      </c>
      <c r="Q709" s="84" t="s">
        <v>77</v>
      </c>
      <c r="R709" s="123">
        <v>716438</v>
      </c>
      <c r="S709" s="81">
        <f t="shared" si="413"/>
        <v>40263.815600000002</v>
      </c>
      <c r="T709" s="82">
        <f t="shared" si="431"/>
        <v>756701.81559999997</v>
      </c>
      <c r="U709" s="83">
        <f>+T709*0.19</f>
        <v>143773.34496399999</v>
      </c>
      <c r="V709" s="83">
        <f t="shared" si="414"/>
        <v>900475.16056400002</v>
      </c>
      <c r="W709" s="84" t="s">
        <v>77</v>
      </c>
      <c r="X709" s="123">
        <v>758480.64000000013</v>
      </c>
      <c r="Y709" s="81">
        <f t="shared" si="415"/>
        <v>42626.611968000005</v>
      </c>
      <c r="Z709" s="82">
        <f t="shared" si="433"/>
        <v>801107.25196800008</v>
      </c>
      <c r="AA709" s="83">
        <f>+Z709*0.19</f>
        <v>152210.37787392002</v>
      </c>
      <c r="AB709" s="83">
        <f t="shared" si="416"/>
        <v>953317.6298419201</v>
      </c>
      <c r="AC709" s="84" t="s">
        <v>77</v>
      </c>
      <c r="AD709" s="85">
        <f t="shared" si="403"/>
        <v>786840.35585599998</v>
      </c>
      <c r="AE709" s="86"/>
      <c r="AF709" s="87"/>
      <c r="AG709" s="88"/>
      <c r="AH709" s="114"/>
      <c r="AI709" s="86"/>
      <c r="AJ709" s="87"/>
      <c r="AK709" s="88"/>
      <c r="AL709" s="114"/>
      <c r="AM709" s="86">
        <v>394873.94957983197</v>
      </c>
      <c r="AN709" s="87">
        <f>+AM709*0.19</f>
        <v>75026.050420168074</v>
      </c>
      <c r="AO709" s="90">
        <f>+AN709+AM709</f>
        <v>469900.00000000006</v>
      </c>
      <c r="AP709" s="91" t="s">
        <v>1359</v>
      </c>
      <c r="AQ709" s="86"/>
      <c r="AR709" s="87"/>
      <c r="AS709" s="90"/>
      <c r="AT709" s="91"/>
      <c r="AU709" s="86"/>
      <c r="AV709" s="87"/>
      <c r="AW709" s="90"/>
      <c r="AX709" s="197"/>
      <c r="AY709" s="38"/>
      <c r="AZ709" s="92"/>
      <c r="BA709" s="29"/>
      <c r="BB709" s="99"/>
      <c r="BC709" s="93">
        <f t="shared" si="435"/>
        <v>802712</v>
      </c>
      <c r="BD709" s="93">
        <f t="shared" si="436"/>
        <v>756701.81559999997</v>
      </c>
      <c r="BE709" s="93">
        <f t="shared" si="437"/>
        <v>801107.25196800008</v>
      </c>
      <c r="BF709" s="93"/>
      <c r="BG709" s="93"/>
      <c r="BH709" s="93">
        <f>+AM709</f>
        <v>394873.94957983197</v>
      </c>
      <c r="BI709" s="93"/>
      <c r="BJ709" s="93"/>
      <c r="BK709" s="94">
        <f t="shared" si="404"/>
        <v>4</v>
      </c>
      <c r="BL709" s="35"/>
      <c r="BM709" s="95">
        <f t="shared" si="405"/>
        <v>688848.75428695802</v>
      </c>
      <c r="BN709" s="96">
        <f t="shared" si="406"/>
        <v>802712</v>
      </c>
      <c r="BO709" s="248">
        <f t="shared" si="438"/>
        <v>650894.33904927736</v>
      </c>
      <c r="BP709" s="183">
        <f t="shared" si="407"/>
        <v>662076.87566573045</v>
      </c>
      <c r="BQ709" s="184">
        <f t="shared" si="408"/>
        <v>197139.57218009897</v>
      </c>
      <c r="BR709" s="232">
        <f t="shared" si="409"/>
        <v>0.28618701994193535</v>
      </c>
      <c r="BS709" s="184"/>
      <c r="BT709" s="97"/>
      <c r="BU709" s="171">
        <f t="shared" si="417"/>
        <v>650894.33904927736</v>
      </c>
      <c r="BV709" s="175">
        <f>ROUND((BU709*0.19),0)</f>
        <v>123670</v>
      </c>
      <c r="BW709" s="176">
        <f t="shared" si="410"/>
        <v>774564.33904927736</v>
      </c>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row>
    <row r="710" spans="1:209" s="119" customFormat="1" ht="84.95" hidden="1" customHeight="1" x14ac:dyDescent="0.3">
      <c r="A710" s="244">
        <v>677</v>
      </c>
      <c r="B710" s="104" t="s">
        <v>1385</v>
      </c>
      <c r="C710" s="217" t="s">
        <v>18</v>
      </c>
      <c r="D710" s="206"/>
      <c r="E710" s="74"/>
      <c r="F710" s="75"/>
      <c r="G710" s="74"/>
      <c r="H710" s="76"/>
      <c r="I710" s="105" t="s">
        <v>1386</v>
      </c>
      <c r="J710" s="106">
        <v>467</v>
      </c>
      <c r="K710" s="107" t="s">
        <v>76</v>
      </c>
      <c r="L710" s="110">
        <v>6050.4201680672268</v>
      </c>
      <c r="M710" s="81">
        <f t="shared" si="411"/>
        <v>340.03361344537814</v>
      </c>
      <c r="N710" s="82">
        <f t="shared" si="429"/>
        <v>6390.453781512605</v>
      </c>
      <c r="O710" s="83">
        <f>+N710*0.19</f>
        <v>1214.1862184873951</v>
      </c>
      <c r="P710" s="83">
        <f t="shared" si="412"/>
        <v>7604.64</v>
      </c>
      <c r="Q710" s="84" t="s">
        <v>77</v>
      </c>
      <c r="R710" s="110">
        <v>4784.8739495798318</v>
      </c>
      <c r="S710" s="81">
        <f t="shared" si="413"/>
        <v>268.90991596638656</v>
      </c>
      <c r="T710" s="82">
        <f t="shared" si="431"/>
        <v>5053.7838655462183</v>
      </c>
      <c r="U710" s="83">
        <f>+T710*0.19</f>
        <v>960.21893445378146</v>
      </c>
      <c r="V710" s="83">
        <f t="shared" si="414"/>
        <v>6014.0028000000002</v>
      </c>
      <c r="W710" s="84" t="s">
        <v>77</v>
      </c>
      <c r="X710" s="110">
        <v>4705.8823529411766</v>
      </c>
      <c r="Y710" s="81">
        <f t="shared" si="415"/>
        <v>264.47058823529414</v>
      </c>
      <c r="Z710" s="82">
        <f t="shared" si="433"/>
        <v>4970.3529411764703</v>
      </c>
      <c r="AA710" s="83">
        <f>+Z710*0.19</f>
        <v>944.36705882352931</v>
      </c>
      <c r="AB710" s="83">
        <f t="shared" si="416"/>
        <v>5914.7199999999993</v>
      </c>
      <c r="AC710" s="84" t="s">
        <v>77</v>
      </c>
      <c r="AD710" s="85">
        <f t="shared" si="403"/>
        <v>5471.5301960784318</v>
      </c>
      <c r="AE710" s="86"/>
      <c r="AF710" s="87"/>
      <c r="AG710" s="88"/>
      <c r="AH710" s="114"/>
      <c r="AI710" s="86"/>
      <c r="AJ710" s="87"/>
      <c r="AK710" s="88"/>
      <c r="AL710" s="114"/>
      <c r="AM710" s="80">
        <v>4117.6470588235297</v>
      </c>
      <c r="AN710" s="101">
        <f>+AM710*0.19</f>
        <v>782.35294117647061</v>
      </c>
      <c r="AO710" s="131">
        <f>+AM710+AN710</f>
        <v>4900</v>
      </c>
      <c r="AP710" s="91" t="s">
        <v>1387</v>
      </c>
      <c r="AQ710" s="86"/>
      <c r="AR710" s="87"/>
      <c r="AS710" s="90"/>
      <c r="AT710" s="91"/>
      <c r="AU710" s="86"/>
      <c r="AV710" s="87"/>
      <c r="AW710" s="90"/>
      <c r="AX710" s="197"/>
      <c r="AY710" s="38"/>
      <c r="AZ710" s="92"/>
      <c r="BA710" s="29"/>
      <c r="BB710" s="99"/>
      <c r="BC710" s="93">
        <f t="shared" si="435"/>
        <v>6390.453781512605</v>
      </c>
      <c r="BD710" s="93">
        <f t="shared" si="436"/>
        <v>5053.7838655462183</v>
      </c>
      <c r="BE710" s="93">
        <f t="shared" si="437"/>
        <v>4970.3529411764703</v>
      </c>
      <c r="BF710" s="93"/>
      <c r="BG710" s="93"/>
      <c r="BH710" s="93">
        <f>+AM710</f>
        <v>4117.6470588235297</v>
      </c>
      <c r="BI710" s="93"/>
      <c r="BJ710" s="93"/>
      <c r="BK710" s="94">
        <f t="shared" si="404"/>
        <v>4</v>
      </c>
      <c r="BL710" s="35"/>
      <c r="BM710" s="95">
        <f t="shared" si="405"/>
        <v>5133.059411764707</v>
      </c>
      <c r="BN710" s="96">
        <f t="shared" si="406"/>
        <v>6390.453781512605</v>
      </c>
      <c r="BO710" s="248">
        <f t="shared" si="438"/>
        <v>4713.9279551820737</v>
      </c>
      <c r="BP710" s="183">
        <f t="shared" si="407"/>
        <v>5070.4461830560786</v>
      </c>
      <c r="BQ710" s="184">
        <f t="shared" si="408"/>
        <v>938.94636967520353</v>
      </c>
      <c r="BR710" s="232">
        <f t="shared" si="409"/>
        <v>0.18292139138759761</v>
      </c>
      <c r="BS710" s="184"/>
      <c r="BT710" s="97"/>
      <c r="BU710" s="171">
        <f t="shared" si="417"/>
        <v>4713.9279551820737</v>
      </c>
      <c r="BV710" s="175">
        <f>ROUND((BU710*0.19),0)</f>
        <v>896</v>
      </c>
      <c r="BW710" s="176">
        <f t="shared" si="410"/>
        <v>5609.9279551820737</v>
      </c>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row>
    <row r="711" spans="1:209" s="119" customFormat="1" ht="84.95" hidden="1" customHeight="1" x14ac:dyDescent="0.3">
      <c r="A711" s="244">
        <v>678</v>
      </c>
      <c r="B711" s="104" t="s">
        <v>1388</v>
      </c>
      <c r="C711" s="217" t="s">
        <v>18</v>
      </c>
      <c r="D711" s="206"/>
      <c r="E711" s="74"/>
      <c r="F711" s="75"/>
      <c r="G711" s="74"/>
      <c r="H711" s="76"/>
      <c r="I711" s="105" t="s">
        <v>1389</v>
      </c>
      <c r="J711" s="106">
        <v>1031</v>
      </c>
      <c r="K711" s="107" t="s">
        <v>76</v>
      </c>
      <c r="L711" s="110">
        <v>10554.621848739496</v>
      </c>
      <c r="M711" s="81">
        <f t="shared" si="411"/>
        <v>593.16974789915969</v>
      </c>
      <c r="N711" s="82">
        <f t="shared" si="429"/>
        <v>11147.791596638655</v>
      </c>
      <c r="O711" s="83">
        <f>+N711*0.19</f>
        <v>2118.0804033613445</v>
      </c>
      <c r="P711" s="83">
        <f t="shared" si="412"/>
        <v>13265.871999999999</v>
      </c>
      <c r="Q711" s="84" t="s">
        <v>77</v>
      </c>
      <c r="R711" s="110">
        <v>4784.8739495798318</v>
      </c>
      <c r="S711" s="81">
        <f t="shared" si="413"/>
        <v>268.90991596638656</v>
      </c>
      <c r="T711" s="82">
        <f t="shared" si="431"/>
        <v>5053.7838655462183</v>
      </c>
      <c r="U711" s="83">
        <f>+T711*0.19</f>
        <v>960.21893445378146</v>
      </c>
      <c r="V711" s="83">
        <f t="shared" si="414"/>
        <v>6014.0028000000002</v>
      </c>
      <c r="W711" s="84" t="s">
        <v>77</v>
      </c>
      <c r="X711" s="110">
        <v>4916.9747899159674</v>
      </c>
      <c r="Y711" s="81">
        <f t="shared" si="415"/>
        <v>276.33398319327739</v>
      </c>
      <c r="Z711" s="82">
        <f t="shared" si="433"/>
        <v>5193.3087731092446</v>
      </c>
      <c r="AA711" s="83">
        <f>+Z711*0.19</f>
        <v>986.72866689075647</v>
      </c>
      <c r="AB711" s="83">
        <f t="shared" si="416"/>
        <v>6180.037440000001</v>
      </c>
      <c r="AC711" s="84" t="s">
        <v>77</v>
      </c>
      <c r="AD711" s="85">
        <f t="shared" si="403"/>
        <v>7131.6280784313722</v>
      </c>
      <c r="AE711" s="86"/>
      <c r="AF711" s="87"/>
      <c r="AG711" s="88"/>
      <c r="AH711" s="114"/>
      <c r="AI711" s="86"/>
      <c r="AJ711" s="87"/>
      <c r="AK711" s="88"/>
      <c r="AL711" s="114"/>
      <c r="AM711" s="86"/>
      <c r="AN711" s="87"/>
      <c r="AO711" s="90"/>
      <c r="AP711" s="91"/>
      <c r="AQ711" s="86"/>
      <c r="AR711" s="87"/>
      <c r="AS711" s="90"/>
      <c r="AT711" s="91"/>
      <c r="AU711" s="86"/>
      <c r="AV711" s="87"/>
      <c r="AW711" s="90"/>
      <c r="AX711" s="197"/>
      <c r="AY711" s="38"/>
      <c r="AZ711" s="92"/>
      <c r="BA711" s="29"/>
      <c r="BB711" s="99"/>
      <c r="BC711" s="93">
        <f t="shared" si="435"/>
        <v>11147.791596638655</v>
      </c>
      <c r="BD711" s="93">
        <f t="shared" si="436"/>
        <v>5053.7838655462183</v>
      </c>
      <c r="BE711" s="93">
        <f t="shared" si="437"/>
        <v>5193.3087731092446</v>
      </c>
      <c r="BF711" s="93"/>
      <c r="BG711" s="93"/>
      <c r="BH711" s="93"/>
      <c r="BI711" s="93"/>
      <c r="BJ711" s="93"/>
      <c r="BK711" s="94">
        <f t="shared" si="404"/>
        <v>3</v>
      </c>
      <c r="BL711" s="35"/>
      <c r="BM711" s="95">
        <f t="shared" si="405"/>
        <v>7131.6280784313722</v>
      </c>
      <c r="BN711" s="96">
        <f t="shared" si="406"/>
        <v>11147.791596638655</v>
      </c>
      <c r="BO711" s="248">
        <f t="shared" si="438"/>
        <v>5123.546319327731</v>
      </c>
      <c r="BP711" s="183">
        <f t="shared" si="407"/>
        <v>6638.702649389018</v>
      </c>
      <c r="BQ711" s="184">
        <f t="shared" si="408"/>
        <v>3478.7991970925759</v>
      </c>
      <c r="BR711" s="232">
        <f t="shared" si="409"/>
        <v>0.48779874088130387</v>
      </c>
      <c r="BS711" s="184"/>
      <c r="BT711" s="97"/>
      <c r="BU711" s="171">
        <f t="shared" si="417"/>
        <v>5123.546319327731</v>
      </c>
      <c r="BV711" s="175">
        <f>ROUND((BU711*0.19),0)</f>
        <v>973</v>
      </c>
      <c r="BW711" s="176">
        <f t="shared" si="410"/>
        <v>6096.546319327731</v>
      </c>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row>
    <row r="712" spans="1:209" s="35" customFormat="1" ht="84.95" hidden="1" customHeight="1" thickBot="1" x14ac:dyDescent="0.35">
      <c r="A712" s="253">
        <v>689</v>
      </c>
      <c r="B712" s="220" t="s">
        <v>1410</v>
      </c>
      <c r="C712" s="221" t="s">
        <v>531</v>
      </c>
      <c r="D712" s="206"/>
      <c r="E712" s="74"/>
      <c r="F712" s="75"/>
      <c r="G712" s="74"/>
      <c r="H712" s="76"/>
      <c r="I712" s="254" t="s">
        <v>1410</v>
      </c>
      <c r="J712" s="106">
        <v>462</v>
      </c>
      <c r="K712" s="107"/>
      <c r="L712" s="110">
        <v>17440</v>
      </c>
      <c r="M712" s="81">
        <f t="shared" si="411"/>
        <v>980.12800000000004</v>
      </c>
      <c r="N712" s="82">
        <f t="shared" si="429"/>
        <v>18420.128000000001</v>
      </c>
      <c r="O712" s="83">
        <f>+N712*0.19</f>
        <v>3499.8243200000002</v>
      </c>
      <c r="P712" s="83">
        <f t="shared" si="412"/>
        <v>21919.95232</v>
      </c>
      <c r="Q712" s="84" t="s">
        <v>77</v>
      </c>
      <c r="R712" s="80">
        <v>4366</v>
      </c>
      <c r="S712" s="81">
        <f t="shared" si="413"/>
        <v>245.36920000000001</v>
      </c>
      <c r="T712" s="82">
        <f t="shared" si="431"/>
        <v>4611.3692000000001</v>
      </c>
      <c r="U712" s="83">
        <f>+T712*0.19</f>
        <v>876.16014800000005</v>
      </c>
      <c r="V712" s="83">
        <f t="shared" si="414"/>
        <v>5487.529348</v>
      </c>
      <c r="W712" s="84" t="s">
        <v>77</v>
      </c>
      <c r="X712" s="110">
        <v>16480</v>
      </c>
      <c r="Y712" s="81">
        <f t="shared" si="415"/>
        <v>926.17600000000004</v>
      </c>
      <c r="Z712" s="82">
        <f t="shared" si="433"/>
        <v>17406.175999999999</v>
      </c>
      <c r="AA712" s="83">
        <f>+Z712*0.19</f>
        <v>3307.17344</v>
      </c>
      <c r="AB712" s="83">
        <f t="shared" si="416"/>
        <v>20713.349439999998</v>
      </c>
      <c r="AC712" s="84" t="s">
        <v>77</v>
      </c>
      <c r="AD712" s="85">
        <f t="shared" si="403"/>
        <v>13479.224400000001</v>
      </c>
      <c r="AE712" s="86"/>
      <c r="AF712" s="87"/>
      <c r="AG712" s="88"/>
      <c r="AH712" s="114"/>
      <c r="AI712" s="86"/>
      <c r="AJ712" s="87"/>
      <c r="AK712" s="88"/>
      <c r="AL712" s="114"/>
      <c r="AM712" s="147"/>
      <c r="AN712" s="148"/>
      <c r="AO712" s="149"/>
      <c r="AP712" s="199"/>
      <c r="AQ712" s="147"/>
      <c r="AR712" s="148"/>
      <c r="AS712" s="149"/>
      <c r="AT712" s="199"/>
      <c r="AU712" s="147"/>
      <c r="AV712" s="148"/>
      <c r="AW712" s="149"/>
      <c r="AX712" s="200"/>
      <c r="AY712" s="38"/>
      <c r="AZ712" s="92"/>
      <c r="BA712" s="29"/>
      <c r="BB712" s="99"/>
      <c r="BC712" s="93">
        <f t="shared" si="435"/>
        <v>18420.128000000001</v>
      </c>
      <c r="BD712" s="93">
        <f t="shared" si="436"/>
        <v>4611.3692000000001</v>
      </c>
      <c r="BE712" s="93">
        <f t="shared" si="437"/>
        <v>17406.175999999999</v>
      </c>
      <c r="BF712" s="93"/>
      <c r="BG712" s="93"/>
      <c r="BH712" s="93"/>
      <c r="BI712" s="93"/>
      <c r="BJ712" s="93"/>
      <c r="BK712" s="94">
        <f t="shared" ref="BK712" si="440">COUNT(BB712:BJ712)</f>
        <v>3</v>
      </c>
      <c r="BM712" s="234">
        <f t="shared" si="405"/>
        <v>13479.224400000001</v>
      </c>
      <c r="BN712" s="235">
        <f t="shared" si="406"/>
        <v>18420.128000000001</v>
      </c>
      <c r="BO712" s="249">
        <f t="shared" si="438"/>
        <v>11008.772600000002</v>
      </c>
      <c r="BP712" s="236">
        <f t="shared" si="407"/>
        <v>11392.227162364223</v>
      </c>
      <c r="BQ712" s="184">
        <f t="shared" si="408"/>
        <v>7696.5035276222152</v>
      </c>
      <c r="BR712" s="232">
        <f t="shared" ref="BR712" si="441">+BQ712/BM712</f>
        <v>0.57099008809603424</v>
      </c>
      <c r="BS712" s="184"/>
      <c r="BT712" s="97"/>
      <c r="BU712" s="171">
        <f t="shared" si="417"/>
        <v>11008.772600000002</v>
      </c>
      <c r="BV712" s="175">
        <f>ROUND((BU712*0.19),0)</f>
        <v>2092</v>
      </c>
      <c r="BW712" s="176">
        <f t="shared" ref="BW712" si="442">+BV712+BU712</f>
        <v>13100.772600000002</v>
      </c>
    </row>
    <row r="713" spans="1:209" s="35" customFormat="1" ht="27" thickBot="1" x14ac:dyDescent="0.45">
      <c r="A713" s="127"/>
      <c r="B713" s="150"/>
      <c r="C713" s="150"/>
      <c r="D713" s="151"/>
      <c r="E713" s="151"/>
      <c r="F713" s="151"/>
      <c r="G713" s="151"/>
      <c r="H713" s="151"/>
      <c r="I713" s="150"/>
      <c r="J713" s="127"/>
      <c r="K713" s="127"/>
      <c r="L713" s="154"/>
      <c r="M713" s="154"/>
      <c r="N713" s="154"/>
      <c r="O713" s="156"/>
      <c r="P713" s="156"/>
      <c r="Q713" s="157"/>
      <c r="R713" s="154"/>
      <c r="S713" s="154"/>
      <c r="T713" s="154"/>
      <c r="U713" s="156"/>
      <c r="V713" s="156"/>
      <c r="W713" s="127"/>
      <c r="X713" s="154"/>
      <c r="Y713" s="154"/>
      <c r="Z713" s="154"/>
      <c r="AA713" s="156"/>
      <c r="AB713" s="156"/>
      <c r="AC713" s="127"/>
      <c r="AD713" s="127"/>
      <c r="AE713" s="158"/>
      <c r="AF713" s="159"/>
      <c r="AG713" s="159"/>
      <c r="AH713" s="160"/>
      <c r="AI713" s="159"/>
      <c r="AJ713" s="159"/>
      <c r="AK713" s="159"/>
      <c r="AL713" s="160"/>
      <c r="AM713" s="159"/>
      <c r="AN713" s="159"/>
      <c r="AO713" s="159"/>
      <c r="AP713" s="44"/>
      <c r="AQ713" s="159"/>
      <c r="AR713" s="159"/>
      <c r="AS713" s="159"/>
      <c r="AT713" s="44"/>
      <c r="AU713" s="159"/>
      <c r="AV713" s="159"/>
      <c r="AW713" s="159"/>
      <c r="AX713" s="44"/>
      <c r="AY713" s="233"/>
      <c r="AZ713" s="246">
        <f>AVERAGE(AZ8:AZ712)</f>
        <v>1.087607541985101</v>
      </c>
      <c r="BA713" s="29"/>
      <c r="BB713" s="40"/>
      <c r="BM713" s="237">
        <f>SUBTOTAL(9,BM8:BM712)</f>
        <v>39303919.11274083</v>
      </c>
      <c r="BN713" s="237">
        <f t="shared" ref="BN713:BP713" si="443">SUBTOTAL(9,BN8:BN712)</f>
        <v>41364015.800865002</v>
      </c>
      <c r="BO713" s="250">
        <f t="shared" si="443"/>
        <v>37608067.661591455</v>
      </c>
      <c r="BP713" s="237">
        <f t="shared" si="443"/>
        <v>38817473.552876763</v>
      </c>
      <c r="BU713" s="172">
        <f>SUM(BU8:BU712)</f>
        <v>45515657.157536641</v>
      </c>
      <c r="BV713" s="172">
        <f>SUM(BV8:BV712)</f>
        <v>8647243</v>
      </c>
      <c r="BW713" s="172">
        <f>SUM(BW8:BW712)</f>
        <v>54162900.157536663</v>
      </c>
      <c r="BX713" s="161"/>
    </row>
    <row r="714" spans="1:209" s="35" customFormat="1" x14ac:dyDescent="0.25">
      <c r="A714" s="127"/>
      <c r="B714" s="150"/>
      <c r="C714" s="150"/>
      <c r="D714" s="151"/>
      <c r="E714" s="151"/>
      <c r="F714" s="151"/>
      <c r="G714" s="151"/>
      <c r="H714" s="151"/>
      <c r="I714" s="150"/>
      <c r="J714" s="127"/>
      <c r="K714" s="127"/>
      <c r="L714" s="154"/>
      <c r="M714" s="154"/>
      <c r="N714" s="154"/>
      <c r="O714" s="156"/>
      <c r="P714" s="156"/>
      <c r="Q714" s="157"/>
      <c r="R714" s="154"/>
      <c r="S714" s="154"/>
      <c r="T714" s="154"/>
      <c r="U714" s="156"/>
      <c r="V714" s="156"/>
      <c r="W714" s="127"/>
      <c r="X714" s="154"/>
      <c r="Y714" s="154"/>
      <c r="Z714" s="154"/>
      <c r="AA714" s="156"/>
      <c r="AB714" s="156"/>
      <c r="AC714" s="127"/>
      <c r="AD714" s="127"/>
      <c r="AE714" s="162"/>
      <c r="AF714" s="159"/>
      <c r="AG714" s="159"/>
      <c r="AH714" s="160"/>
      <c r="AI714" s="159"/>
      <c r="AJ714" s="159"/>
      <c r="AK714" s="159"/>
      <c r="AL714" s="160"/>
      <c r="AM714" s="159"/>
      <c r="AN714" s="159"/>
      <c r="AO714" s="159"/>
      <c r="AP714" s="44"/>
      <c r="AQ714" s="159"/>
      <c r="AR714" s="159"/>
      <c r="AS714" s="159"/>
      <c r="AT714" s="44"/>
      <c r="AU714" s="159"/>
      <c r="AV714" s="159"/>
      <c r="AW714" s="159"/>
      <c r="AX714" s="44"/>
      <c r="AY714" s="233"/>
      <c r="AZ714" s="39"/>
      <c r="BA714" s="29"/>
      <c r="BB714" s="40"/>
      <c r="BU714" s="36"/>
      <c r="BV714" s="36"/>
      <c r="BW714" s="36"/>
    </row>
    <row r="715" spans="1:209" s="35" customFormat="1" x14ac:dyDescent="0.25">
      <c r="A715" s="127"/>
      <c r="B715" s="150"/>
      <c r="C715" s="150"/>
      <c r="D715" s="151"/>
      <c r="E715" s="151"/>
      <c r="F715" s="151"/>
      <c r="G715" s="151"/>
      <c r="H715" s="151"/>
      <c r="I715" s="150"/>
      <c r="J715" s="127"/>
      <c r="K715" s="127"/>
      <c r="L715" s="154"/>
      <c r="M715" s="154"/>
      <c r="N715" s="154"/>
      <c r="O715" s="156"/>
      <c r="P715" s="156"/>
      <c r="Q715" s="157"/>
      <c r="R715" s="154"/>
      <c r="S715" s="154"/>
      <c r="T715" s="154"/>
      <c r="U715" s="156"/>
      <c r="V715" s="156"/>
      <c r="W715" s="127"/>
      <c r="X715" s="154"/>
      <c r="Y715" s="154"/>
      <c r="Z715" s="154"/>
      <c r="AA715" s="156"/>
      <c r="AB715" s="156"/>
      <c r="AC715" s="127"/>
      <c r="AD715" s="127"/>
      <c r="AE715" s="162"/>
      <c r="AF715" s="159"/>
      <c r="AG715" s="159"/>
      <c r="AH715" s="160"/>
      <c r="AI715" s="159"/>
      <c r="AJ715" s="159"/>
      <c r="AK715" s="159"/>
      <c r="AL715" s="160"/>
      <c r="AM715" s="159"/>
      <c r="AN715" s="159"/>
      <c r="AO715" s="159"/>
      <c r="AP715" s="44"/>
      <c r="AQ715" s="159"/>
      <c r="AR715" s="159"/>
      <c r="AS715" s="159"/>
      <c r="AT715" s="44"/>
      <c r="AU715" s="159"/>
      <c r="AV715" s="159"/>
      <c r="AW715" s="159"/>
      <c r="AX715" s="44"/>
      <c r="AY715" s="233"/>
      <c r="AZ715" s="39"/>
      <c r="BA715" s="29"/>
      <c r="BB715" s="40"/>
      <c r="BU715" s="36"/>
      <c r="BV715" s="36"/>
      <c r="BW715" s="36"/>
    </row>
    <row r="716" spans="1:209" s="35" customFormat="1" x14ac:dyDescent="0.25">
      <c r="A716" s="127"/>
      <c r="B716" s="150"/>
      <c r="C716" s="150"/>
      <c r="D716" s="151"/>
      <c r="E716" s="151"/>
      <c r="F716" s="151"/>
      <c r="G716" s="151"/>
      <c r="H716" s="151"/>
      <c r="I716" s="150"/>
      <c r="J716" s="127"/>
      <c r="K716" s="127"/>
      <c r="L716" s="154"/>
      <c r="M716" s="154"/>
      <c r="N716" s="154"/>
      <c r="O716" s="156"/>
      <c r="P716" s="156"/>
      <c r="Q716" s="157"/>
      <c r="R716" s="154"/>
      <c r="S716" s="154"/>
      <c r="T716" s="154"/>
      <c r="U716" s="156"/>
      <c r="V716" s="156"/>
      <c r="W716" s="127"/>
      <c r="X716" s="154"/>
      <c r="Y716" s="154"/>
      <c r="Z716" s="154"/>
      <c r="AA716" s="156"/>
      <c r="AB716" s="156"/>
      <c r="AC716" s="127"/>
      <c r="AD716" s="127"/>
      <c r="AE716" s="162"/>
      <c r="AF716" s="159"/>
      <c r="AG716" s="159"/>
      <c r="AH716" s="160"/>
      <c r="AI716" s="159"/>
      <c r="AJ716" s="159"/>
      <c r="AK716" s="159"/>
      <c r="AL716" s="160"/>
      <c r="AM716" s="159"/>
      <c r="AN716" s="159"/>
      <c r="AO716" s="159"/>
      <c r="AP716" s="44"/>
      <c r="AQ716" s="159"/>
      <c r="AR716" s="159"/>
      <c r="AS716" s="159"/>
      <c r="AT716" s="44"/>
      <c r="AU716" s="159"/>
      <c r="AV716" s="159"/>
      <c r="AW716" s="159"/>
      <c r="AX716" s="44"/>
      <c r="AY716" s="233"/>
      <c r="AZ716" s="39"/>
      <c r="BA716" s="29"/>
      <c r="BB716" s="40"/>
      <c r="BU716" s="36"/>
      <c r="BV716" s="36"/>
      <c r="BW716" s="36"/>
    </row>
    <row r="717" spans="1:209" s="35" customFormat="1" x14ac:dyDescent="0.25">
      <c r="A717" s="244"/>
      <c r="B717" s="247" t="s">
        <v>2053</v>
      </c>
      <c r="C717" s="150"/>
      <c r="D717" s="151"/>
      <c r="E717" s="151"/>
      <c r="F717" s="151"/>
      <c r="G717" s="151"/>
      <c r="H717" s="151"/>
      <c r="I717" s="150"/>
      <c r="J717" s="127"/>
      <c r="K717" s="127"/>
      <c r="L717" s="154"/>
      <c r="M717" s="154"/>
      <c r="N717" s="154"/>
      <c r="O717" s="156"/>
      <c r="P717" s="156"/>
      <c r="Q717" s="157"/>
      <c r="R717" s="154"/>
      <c r="S717" s="154"/>
      <c r="T717" s="154"/>
      <c r="U717" s="156"/>
      <c r="V717" s="156"/>
      <c r="W717" s="127"/>
      <c r="X717" s="154"/>
      <c r="Y717" s="154"/>
      <c r="Z717" s="154"/>
      <c r="AA717" s="156"/>
      <c r="AB717" s="156"/>
      <c r="AC717" s="127"/>
      <c r="AD717" s="127"/>
      <c r="AE717" s="162"/>
      <c r="AF717" s="159"/>
      <c r="AG717" s="159"/>
      <c r="AH717" s="160"/>
      <c r="AI717" s="159"/>
      <c r="AJ717" s="159"/>
      <c r="AK717" s="159"/>
      <c r="AL717" s="160"/>
      <c r="AM717" s="159"/>
      <c r="AN717" s="159"/>
      <c r="AO717" s="159"/>
      <c r="AP717" s="44"/>
      <c r="AQ717" s="159"/>
      <c r="AR717" s="159"/>
      <c r="AS717" s="159"/>
      <c r="AT717" s="44"/>
      <c r="AU717" s="159"/>
      <c r="AV717" s="159"/>
      <c r="AW717" s="159"/>
      <c r="AX717" s="44"/>
      <c r="AY717" s="233"/>
      <c r="AZ717" s="39"/>
      <c r="BA717" s="29"/>
      <c r="BB717" s="40"/>
      <c r="BU717" s="36"/>
      <c r="BV717" s="36"/>
      <c r="BW717" s="36"/>
    </row>
    <row r="718" spans="1:209" x14ac:dyDescent="0.25">
      <c r="F718" s="151"/>
      <c r="J718" s="127"/>
      <c r="N718" s="154"/>
      <c r="T718" s="154"/>
      <c r="Z718" s="154"/>
      <c r="AY718" s="233"/>
    </row>
    <row r="719" spans="1:209" x14ac:dyDescent="0.25">
      <c r="F719" s="151"/>
      <c r="J719" s="127"/>
      <c r="N719" s="154"/>
      <c r="T719" s="154"/>
      <c r="Z719" s="154"/>
      <c r="AY719" s="233"/>
    </row>
    <row r="720" spans="1:209" x14ac:dyDescent="0.25">
      <c r="F720" s="151"/>
      <c r="J720" s="127"/>
      <c r="N720" s="154"/>
      <c r="T720" s="154"/>
      <c r="Z720" s="154"/>
      <c r="AY720" s="233"/>
    </row>
    <row r="721" spans="6:51" x14ac:dyDescent="0.25">
      <c r="F721" s="151"/>
      <c r="J721" s="127"/>
      <c r="N721" s="154"/>
      <c r="T721" s="154"/>
      <c r="Z721" s="154"/>
      <c r="AY721" s="233"/>
    </row>
    <row r="722" spans="6:51" x14ac:dyDescent="0.25">
      <c r="F722" s="151"/>
      <c r="J722" s="127"/>
      <c r="N722" s="154"/>
      <c r="T722" s="154"/>
      <c r="Z722" s="154"/>
      <c r="AY722" s="233"/>
    </row>
    <row r="723" spans="6:51" x14ac:dyDescent="0.25">
      <c r="F723" s="151"/>
      <c r="J723" s="127"/>
      <c r="N723" s="154"/>
      <c r="T723" s="154"/>
      <c r="Z723" s="154"/>
      <c r="AY723" s="233"/>
    </row>
    <row r="724" spans="6:51" x14ac:dyDescent="0.25">
      <c r="F724" s="151"/>
      <c r="J724" s="127"/>
      <c r="N724" s="154"/>
      <c r="T724" s="154"/>
      <c r="Z724" s="154"/>
      <c r="AY724" s="233"/>
    </row>
    <row r="725" spans="6:51" x14ac:dyDescent="0.25">
      <c r="F725" s="151"/>
      <c r="J725" s="127"/>
      <c r="N725" s="154"/>
      <c r="T725" s="154"/>
      <c r="Z725" s="154"/>
      <c r="AY725" s="233"/>
    </row>
    <row r="726" spans="6:51" x14ac:dyDescent="0.25">
      <c r="F726" s="151"/>
      <c r="J726" s="127"/>
      <c r="N726" s="154"/>
      <c r="T726" s="154"/>
      <c r="Z726" s="154"/>
      <c r="AY726" s="233"/>
    </row>
    <row r="727" spans="6:51" x14ac:dyDescent="0.25">
      <c r="F727" s="151"/>
      <c r="J727" s="127"/>
      <c r="N727" s="154"/>
      <c r="T727" s="154"/>
      <c r="Z727" s="154"/>
      <c r="AY727" s="233"/>
    </row>
    <row r="728" spans="6:51" x14ac:dyDescent="0.25">
      <c r="F728" s="151"/>
      <c r="J728" s="127"/>
      <c r="N728" s="154"/>
      <c r="T728" s="154"/>
      <c r="Z728" s="154"/>
      <c r="AY728" s="233"/>
    </row>
    <row r="729" spans="6:51" x14ac:dyDescent="0.25">
      <c r="F729" s="151"/>
      <c r="J729" s="127"/>
      <c r="N729" s="154"/>
      <c r="T729" s="154"/>
      <c r="Z729" s="154"/>
      <c r="AY729" s="233"/>
    </row>
    <row r="730" spans="6:51" x14ac:dyDescent="0.25">
      <c r="F730" s="151"/>
      <c r="J730" s="127"/>
      <c r="N730" s="154"/>
      <c r="T730" s="154"/>
      <c r="Z730" s="154"/>
      <c r="AY730" s="233"/>
    </row>
    <row r="731" spans="6:51" x14ac:dyDescent="0.25">
      <c r="F731" s="151"/>
      <c r="J731" s="127"/>
      <c r="N731" s="154"/>
      <c r="T731" s="154"/>
      <c r="Z731" s="154"/>
      <c r="AY731" s="233"/>
    </row>
    <row r="732" spans="6:51" x14ac:dyDescent="0.25">
      <c r="F732" s="151"/>
      <c r="J732" s="127"/>
      <c r="N732" s="154"/>
      <c r="T732" s="154"/>
      <c r="Z732" s="154"/>
      <c r="AY732" s="233"/>
    </row>
    <row r="733" spans="6:51" x14ac:dyDescent="0.25">
      <c r="F733" s="151"/>
      <c r="J733" s="127"/>
      <c r="N733" s="154"/>
      <c r="T733" s="154"/>
      <c r="Z733" s="154"/>
      <c r="AY733" s="233"/>
    </row>
    <row r="734" spans="6:51" x14ac:dyDescent="0.25">
      <c r="F734" s="151"/>
      <c r="J734" s="127"/>
      <c r="N734" s="154"/>
      <c r="T734" s="154"/>
      <c r="Z734" s="154"/>
      <c r="AY734" s="233"/>
    </row>
    <row r="735" spans="6:51" x14ac:dyDescent="0.25">
      <c r="F735" s="151"/>
      <c r="J735" s="127"/>
      <c r="N735" s="154"/>
      <c r="T735" s="154"/>
      <c r="Z735" s="154"/>
      <c r="AY735" s="233"/>
    </row>
    <row r="736" spans="6:51" x14ac:dyDescent="0.25">
      <c r="F736" s="151"/>
      <c r="J736" s="127"/>
      <c r="N736" s="154"/>
      <c r="T736" s="154"/>
      <c r="Z736" s="154"/>
      <c r="AY736" s="233"/>
    </row>
    <row r="737" spans="6:51" x14ac:dyDescent="0.25">
      <c r="F737" s="151"/>
      <c r="J737" s="127"/>
      <c r="N737" s="154"/>
      <c r="T737" s="154"/>
      <c r="Z737" s="154"/>
      <c r="AY737" s="233"/>
    </row>
    <row r="738" spans="6:51" x14ac:dyDescent="0.25">
      <c r="F738" s="151"/>
      <c r="J738" s="127"/>
      <c r="N738" s="154"/>
      <c r="T738" s="154"/>
      <c r="Z738" s="154"/>
      <c r="AY738" s="233"/>
    </row>
    <row r="739" spans="6:51" x14ac:dyDescent="0.25">
      <c r="F739" s="151"/>
      <c r="J739" s="127"/>
      <c r="N739" s="154"/>
      <c r="T739" s="154"/>
      <c r="Z739" s="154"/>
      <c r="AY739" s="233"/>
    </row>
    <row r="740" spans="6:51" x14ac:dyDescent="0.25">
      <c r="F740" s="151"/>
      <c r="J740" s="127"/>
      <c r="N740" s="154"/>
      <c r="T740" s="154"/>
      <c r="Z740" s="154"/>
      <c r="AY740" s="233"/>
    </row>
    <row r="741" spans="6:51" x14ac:dyDescent="0.25">
      <c r="F741" s="151"/>
      <c r="J741" s="127"/>
      <c r="N741" s="154"/>
      <c r="T741" s="154"/>
      <c r="Z741" s="154"/>
      <c r="AY741" s="233"/>
    </row>
    <row r="742" spans="6:51" x14ac:dyDescent="0.25">
      <c r="F742" s="151"/>
      <c r="J742" s="127"/>
      <c r="N742" s="154"/>
      <c r="T742" s="154"/>
      <c r="Z742" s="154"/>
      <c r="AY742" s="233"/>
    </row>
    <row r="743" spans="6:51" x14ac:dyDescent="0.25">
      <c r="F743" s="151"/>
      <c r="J743" s="127"/>
      <c r="N743" s="154"/>
      <c r="T743" s="154"/>
      <c r="Z743" s="154"/>
      <c r="AY743" s="233"/>
    </row>
    <row r="744" spans="6:51" x14ac:dyDescent="0.25">
      <c r="F744" s="151"/>
      <c r="J744" s="127"/>
      <c r="N744" s="154"/>
      <c r="T744" s="154"/>
      <c r="Z744" s="154"/>
      <c r="AY744" s="233"/>
    </row>
    <row r="745" spans="6:51" x14ac:dyDescent="0.25">
      <c r="F745" s="151"/>
      <c r="J745" s="127"/>
      <c r="N745" s="154"/>
      <c r="T745" s="154"/>
      <c r="Z745" s="154"/>
      <c r="AY745" s="233"/>
    </row>
    <row r="746" spans="6:51" x14ac:dyDescent="0.25">
      <c r="F746" s="151"/>
      <c r="J746" s="127"/>
      <c r="N746" s="154"/>
      <c r="T746" s="154"/>
      <c r="Z746" s="154"/>
      <c r="AY746" s="233"/>
    </row>
    <row r="747" spans="6:51" x14ac:dyDescent="0.25">
      <c r="F747" s="151"/>
      <c r="J747" s="127"/>
      <c r="N747" s="154"/>
      <c r="T747" s="154"/>
      <c r="Z747" s="154"/>
      <c r="AY747" s="233"/>
    </row>
    <row r="748" spans="6:51" x14ac:dyDescent="0.25">
      <c r="F748" s="151"/>
      <c r="J748" s="127"/>
      <c r="N748" s="154"/>
      <c r="T748" s="154"/>
      <c r="Z748" s="154"/>
      <c r="AY748" s="233"/>
    </row>
    <row r="749" spans="6:51" x14ac:dyDescent="0.25">
      <c r="F749" s="151"/>
      <c r="J749" s="127"/>
      <c r="N749" s="154"/>
      <c r="T749" s="154"/>
      <c r="Z749" s="154"/>
      <c r="AY749" s="233"/>
    </row>
    <row r="750" spans="6:51" x14ac:dyDescent="0.25">
      <c r="F750" s="151"/>
      <c r="J750" s="127"/>
      <c r="N750" s="154"/>
      <c r="T750" s="154"/>
      <c r="Z750" s="154"/>
      <c r="AY750" s="233"/>
    </row>
    <row r="751" spans="6:51" x14ac:dyDescent="0.25">
      <c r="F751" s="151"/>
      <c r="J751" s="127"/>
      <c r="N751" s="154"/>
      <c r="T751" s="154"/>
      <c r="Z751" s="154"/>
      <c r="AY751" s="233"/>
    </row>
    <row r="752" spans="6:51" x14ac:dyDescent="0.25">
      <c r="F752" s="151"/>
      <c r="J752" s="127"/>
      <c r="N752" s="154"/>
      <c r="T752" s="154"/>
      <c r="Z752" s="154"/>
      <c r="AY752" s="233"/>
    </row>
    <row r="753" spans="6:51" x14ac:dyDescent="0.25">
      <c r="F753" s="151"/>
      <c r="J753" s="127"/>
      <c r="N753" s="154"/>
      <c r="T753" s="154"/>
      <c r="Z753" s="154"/>
      <c r="AY753" s="233"/>
    </row>
    <row r="754" spans="6:51" x14ac:dyDescent="0.25">
      <c r="F754" s="151"/>
      <c r="J754" s="127"/>
      <c r="N754" s="154"/>
      <c r="T754" s="154"/>
      <c r="Z754" s="154"/>
      <c r="AY754" s="233"/>
    </row>
    <row r="755" spans="6:51" x14ac:dyDescent="0.25">
      <c r="F755" s="151"/>
      <c r="J755" s="127"/>
      <c r="N755" s="154"/>
      <c r="T755" s="154"/>
      <c r="Z755" s="154"/>
      <c r="AY755" s="233"/>
    </row>
    <row r="756" spans="6:51" x14ac:dyDescent="0.25">
      <c r="F756" s="151"/>
      <c r="J756" s="127"/>
      <c r="N756" s="154"/>
      <c r="T756" s="154"/>
      <c r="Z756" s="154"/>
      <c r="AY756" s="233"/>
    </row>
    <row r="757" spans="6:51" x14ac:dyDescent="0.25">
      <c r="F757" s="151"/>
      <c r="J757" s="127"/>
      <c r="N757" s="154"/>
      <c r="T757" s="154"/>
      <c r="Z757" s="154"/>
      <c r="AY757" s="233"/>
    </row>
    <row r="758" spans="6:51" x14ac:dyDescent="0.25">
      <c r="F758" s="151"/>
      <c r="J758" s="127"/>
      <c r="N758" s="154"/>
      <c r="T758" s="154"/>
      <c r="Z758" s="154"/>
      <c r="AY758" s="233"/>
    </row>
    <row r="759" spans="6:51" x14ac:dyDescent="0.25">
      <c r="F759" s="151"/>
      <c r="J759" s="127"/>
      <c r="N759" s="154"/>
      <c r="T759" s="154"/>
      <c r="Z759" s="154"/>
      <c r="AY759" s="233"/>
    </row>
    <row r="760" spans="6:51" x14ac:dyDescent="0.25">
      <c r="F760" s="151"/>
      <c r="J760" s="127"/>
      <c r="N760" s="154"/>
      <c r="T760" s="154"/>
      <c r="Z760" s="154"/>
      <c r="AY760" s="233"/>
    </row>
    <row r="761" spans="6:51" x14ac:dyDescent="0.25">
      <c r="F761" s="151"/>
      <c r="J761" s="127"/>
      <c r="N761" s="154"/>
      <c r="T761" s="154"/>
      <c r="Z761" s="154"/>
      <c r="AY761" s="233"/>
    </row>
    <row r="762" spans="6:51" x14ac:dyDescent="0.25">
      <c r="F762" s="151"/>
      <c r="J762" s="127"/>
      <c r="N762" s="154"/>
      <c r="T762" s="154"/>
      <c r="Z762" s="154"/>
      <c r="AY762" s="233"/>
    </row>
    <row r="763" spans="6:51" x14ac:dyDescent="0.25">
      <c r="F763" s="151"/>
      <c r="J763" s="127"/>
      <c r="N763" s="154"/>
      <c r="T763" s="154"/>
      <c r="Z763" s="154"/>
      <c r="AY763" s="233"/>
    </row>
    <row r="764" spans="6:51" x14ac:dyDescent="0.25">
      <c r="F764" s="151"/>
      <c r="J764" s="127"/>
      <c r="N764" s="154"/>
      <c r="T764" s="154"/>
      <c r="Z764" s="154"/>
      <c r="AY764" s="233"/>
    </row>
    <row r="765" spans="6:51" x14ac:dyDescent="0.25">
      <c r="F765" s="151"/>
      <c r="J765" s="127"/>
      <c r="N765" s="154"/>
      <c r="T765" s="154"/>
      <c r="Z765" s="154"/>
      <c r="AY765" s="233"/>
    </row>
    <row r="766" spans="6:51" x14ac:dyDescent="0.25">
      <c r="F766" s="151"/>
      <c r="J766" s="127"/>
      <c r="N766" s="154"/>
      <c r="T766" s="154"/>
      <c r="Z766" s="154"/>
      <c r="AY766" s="233"/>
    </row>
    <row r="767" spans="6:51" x14ac:dyDescent="0.25">
      <c r="F767" s="151"/>
      <c r="J767" s="127"/>
      <c r="N767" s="154"/>
      <c r="T767" s="154"/>
      <c r="Z767" s="154"/>
      <c r="AY767" s="233"/>
    </row>
    <row r="768" spans="6:51" x14ac:dyDescent="0.25">
      <c r="F768" s="151"/>
      <c r="J768" s="127"/>
      <c r="N768" s="154"/>
      <c r="T768" s="154"/>
      <c r="Z768" s="154"/>
      <c r="AY768" s="233"/>
    </row>
    <row r="769" spans="6:51" x14ac:dyDescent="0.25">
      <c r="F769" s="151"/>
      <c r="J769" s="127"/>
      <c r="N769" s="154"/>
      <c r="T769" s="154"/>
      <c r="Z769" s="154"/>
      <c r="AY769" s="233"/>
    </row>
    <row r="770" spans="6:51" x14ac:dyDescent="0.25">
      <c r="F770" s="151"/>
      <c r="J770" s="127"/>
      <c r="N770" s="154"/>
      <c r="T770" s="154"/>
      <c r="Z770" s="154"/>
      <c r="AY770" s="233"/>
    </row>
    <row r="771" spans="6:51" x14ac:dyDescent="0.25">
      <c r="F771" s="151"/>
      <c r="J771" s="127"/>
      <c r="N771" s="154"/>
      <c r="T771" s="154"/>
      <c r="Z771" s="154"/>
      <c r="AY771" s="233"/>
    </row>
    <row r="772" spans="6:51" x14ac:dyDescent="0.25">
      <c r="F772" s="151"/>
      <c r="J772" s="127"/>
      <c r="N772" s="154"/>
      <c r="T772" s="154"/>
      <c r="Z772" s="154"/>
      <c r="AY772" s="233"/>
    </row>
    <row r="773" spans="6:51" x14ac:dyDescent="0.25">
      <c r="F773" s="151"/>
      <c r="J773" s="127"/>
      <c r="N773" s="154"/>
      <c r="T773" s="154"/>
      <c r="Z773" s="154"/>
      <c r="AY773" s="233"/>
    </row>
    <row r="774" spans="6:51" x14ac:dyDescent="0.25">
      <c r="F774" s="151"/>
      <c r="J774" s="127"/>
      <c r="N774" s="154"/>
      <c r="T774" s="154"/>
      <c r="Z774" s="154"/>
      <c r="AY774" s="233"/>
    </row>
    <row r="775" spans="6:51" x14ac:dyDescent="0.25">
      <c r="F775" s="151"/>
      <c r="J775" s="127"/>
      <c r="N775" s="154"/>
      <c r="T775" s="154"/>
      <c r="Z775" s="154"/>
      <c r="AY775" s="233"/>
    </row>
    <row r="776" spans="6:51" x14ac:dyDescent="0.25">
      <c r="F776" s="151"/>
      <c r="J776" s="127"/>
      <c r="N776" s="154"/>
      <c r="T776" s="154"/>
      <c r="Z776" s="154"/>
      <c r="AY776" s="233"/>
    </row>
    <row r="777" spans="6:51" x14ac:dyDescent="0.25">
      <c r="F777" s="151"/>
      <c r="J777" s="127"/>
      <c r="N777" s="154"/>
      <c r="T777" s="154"/>
      <c r="Z777" s="154"/>
      <c r="AY777" s="233"/>
    </row>
    <row r="778" spans="6:51" x14ac:dyDescent="0.25">
      <c r="F778" s="151"/>
      <c r="J778" s="127"/>
      <c r="N778" s="154"/>
      <c r="T778" s="154"/>
      <c r="Z778" s="154"/>
      <c r="AY778" s="233"/>
    </row>
    <row r="779" spans="6:51" x14ac:dyDescent="0.25">
      <c r="F779" s="151"/>
      <c r="J779" s="127"/>
      <c r="N779" s="154"/>
      <c r="T779" s="154"/>
      <c r="Z779" s="154"/>
      <c r="AY779" s="233"/>
    </row>
    <row r="780" spans="6:51" x14ac:dyDescent="0.25">
      <c r="F780" s="151"/>
      <c r="J780" s="127"/>
      <c r="N780" s="154"/>
      <c r="T780" s="154"/>
      <c r="Z780" s="154"/>
      <c r="AY780" s="233"/>
    </row>
    <row r="781" spans="6:51" x14ac:dyDescent="0.25">
      <c r="F781" s="151"/>
      <c r="J781" s="127"/>
      <c r="N781" s="154"/>
      <c r="T781" s="154"/>
      <c r="Z781" s="154"/>
      <c r="AY781" s="233"/>
    </row>
    <row r="782" spans="6:51" x14ac:dyDescent="0.25">
      <c r="F782" s="151"/>
      <c r="J782" s="127"/>
      <c r="N782" s="154"/>
      <c r="T782" s="154"/>
      <c r="Z782" s="154"/>
      <c r="AY782" s="233"/>
    </row>
    <row r="783" spans="6:51" x14ac:dyDescent="0.25">
      <c r="F783" s="151"/>
      <c r="J783" s="127"/>
      <c r="N783" s="154"/>
      <c r="T783" s="154"/>
      <c r="Z783" s="154"/>
      <c r="AY783" s="233"/>
    </row>
    <row r="784" spans="6:51" x14ac:dyDescent="0.25">
      <c r="F784" s="151"/>
      <c r="J784" s="127"/>
      <c r="N784" s="154"/>
      <c r="T784" s="154"/>
      <c r="Z784" s="154"/>
      <c r="AY784" s="233"/>
    </row>
    <row r="785" spans="6:51" x14ac:dyDescent="0.25">
      <c r="F785" s="151"/>
      <c r="J785" s="127"/>
      <c r="N785" s="154"/>
      <c r="T785" s="154"/>
      <c r="Z785" s="154"/>
      <c r="AY785" s="233"/>
    </row>
    <row r="786" spans="6:51" x14ac:dyDescent="0.25">
      <c r="F786" s="151"/>
      <c r="J786" s="127"/>
      <c r="N786" s="154"/>
      <c r="T786" s="154"/>
      <c r="Z786" s="154"/>
      <c r="AY786" s="233"/>
    </row>
    <row r="787" spans="6:51" x14ac:dyDescent="0.25">
      <c r="F787" s="151"/>
      <c r="J787" s="127"/>
      <c r="N787" s="154"/>
      <c r="T787" s="154"/>
      <c r="Z787" s="154"/>
      <c r="AY787" s="233"/>
    </row>
    <row r="788" spans="6:51" x14ac:dyDescent="0.25">
      <c r="F788" s="151"/>
      <c r="J788" s="127"/>
      <c r="N788" s="154"/>
      <c r="T788" s="154"/>
      <c r="Z788" s="154"/>
      <c r="AY788" s="233"/>
    </row>
    <row r="789" spans="6:51" x14ac:dyDescent="0.25">
      <c r="F789" s="151"/>
      <c r="J789" s="127"/>
      <c r="N789" s="154"/>
      <c r="T789" s="154"/>
      <c r="Z789" s="154"/>
      <c r="AY789" s="233"/>
    </row>
    <row r="790" spans="6:51" x14ac:dyDescent="0.25">
      <c r="F790" s="151"/>
      <c r="J790" s="127"/>
      <c r="N790" s="154"/>
      <c r="T790" s="154"/>
      <c r="Z790" s="154"/>
      <c r="AY790" s="233"/>
    </row>
    <row r="791" spans="6:51" x14ac:dyDescent="0.25">
      <c r="F791" s="151"/>
      <c r="J791" s="127"/>
      <c r="N791" s="154"/>
      <c r="T791" s="154"/>
      <c r="Z791" s="154"/>
      <c r="AY791" s="233"/>
    </row>
    <row r="792" spans="6:51" x14ac:dyDescent="0.25">
      <c r="F792" s="151"/>
      <c r="J792" s="127"/>
      <c r="N792" s="154"/>
      <c r="T792" s="154"/>
      <c r="Z792" s="154"/>
      <c r="AY792" s="233"/>
    </row>
    <row r="793" spans="6:51" x14ac:dyDescent="0.25">
      <c r="F793" s="151"/>
      <c r="J793" s="127"/>
      <c r="N793" s="154"/>
      <c r="T793" s="154"/>
      <c r="Z793" s="154"/>
      <c r="AY793" s="233"/>
    </row>
    <row r="794" spans="6:51" x14ac:dyDescent="0.25">
      <c r="F794" s="151"/>
      <c r="J794" s="127"/>
      <c r="N794" s="154"/>
      <c r="T794" s="154"/>
      <c r="Z794" s="154"/>
      <c r="AY794" s="233"/>
    </row>
    <row r="795" spans="6:51" x14ac:dyDescent="0.25">
      <c r="F795" s="151"/>
      <c r="J795" s="127"/>
      <c r="N795" s="154"/>
      <c r="T795" s="154"/>
      <c r="Z795" s="154"/>
      <c r="AY795" s="233"/>
    </row>
    <row r="796" spans="6:51" x14ac:dyDescent="0.25">
      <c r="F796" s="151"/>
      <c r="J796" s="127"/>
      <c r="N796" s="154"/>
      <c r="T796" s="154"/>
      <c r="Z796" s="154"/>
      <c r="AY796" s="233"/>
    </row>
    <row r="797" spans="6:51" x14ac:dyDescent="0.25">
      <c r="F797" s="151"/>
      <c r="J797" s="127"/>
      <c r="N797" s="154"/>
      <c r="T797" s="154"/>
      <c r="Z797" s="154"/>
      <c r="AY797" s="233"/>
    </row>
    <row r="798" spans="6:51" x14ac:dyDescent="0.25">
      <c r="F798" s="151"/>
      <c r="J798" s="127"/>
      <c r="N798" s="154"/>
      <c r="T798" s="154"/>
      <c r="Z798" s="154"/>
      <c r="AY798" s="233"/>
    </row>
    <row r="799" spans="6:51" x14ac:dyDescent="0.25">
      <c r="F799" s="151"/>
      <c r="J799" s="127"/>
      <c r="N799" s="154"/>
      <c r="T799" s="154"/>
      <c r="Z799" s="154"/>
      <c r="AY799" s="233"/>
    </row>
    <row r="800" spans="6:51" x14ac:dyDescent="0.25">
      <c r="F800" s="151"/>
      <c r="J800" s="127"/>
      <c r="N800" s="154"/>
      <c r="T800" s="154"/>
      <c r="Z800" s="154"/>
      <c r="AY800" s="233"/>
    </row>
    <row r="801" spans="6:51" x14ac:dyDescent="0.25">
      <c r="F801" s="151"/>
      <c r="J801" s="127"/>
      <c r="N801" s="154"/>
      <c r="T801" s="154"/>
      <c r="Z801" s="154"/>
      <c r="AY801" s="233"/>
    </row>
    <row r="802" spans="6:51" x14ac:dyDescent="0.25">
      <c r="F802" s="151"/>
      <c r="J802" s="127"/>
      <c r="N802" s="154"/>
      <c r="T802" s="154"/>
      <c r="Z802" s="154"/>
      <c r="AY802" s="233"/>
    </row>
    <row r="803" spans="6:51" x14ac:dyDescent="0.25">
      <c r="F803" s="151"/>
      <c r="J803" s="127"/>
      <c r="N803" s="154"/>
      <c r="T803" s="154"/>
      <c r="Z803" s="154"/>
      <c r="AY803" s="233"/>
    </row>
    <row r="804" spans="6:51" x14ac:dyDescent="0.25">
      <c r="F804" s="151"/>
      <c r="J804" s="127"/>
      <c r="N804" s="154"/>
      <c r="T804" s="154"/>
      <c r="Z804" s="154"/>
      <c r="AY804" s="233"/>
    </row>
    <row r="805" spans="6:51" x14ac:dyDescent="0.25">
      <c r="F805" s="151"/>
      <c r="J805" s="127"/>
      <c r="N805" s="154"/>
      <c r="T805" s="154"/>
      <c r="Z805" s="154"/>
      <c r="AY805" s="233"/>
    </row>
    <row r="806" spans="6:51" x14ac:dyDescent="0.25">
      <c r="F806" s="151"/>
      <c r="J806" s="127"/>
      <c r="N806" s="154"/>
      <c r="T806" s="154"/>
      <c r="Z806" s="154"/>
      <c r="AY806" s="233"/>
    </row>
    <row r="807" spans="6:51" x14ac:dyDescent="0.25">
      <c r="F807" s="151"/>
      <c r="J807" s="127"/>
      <c r="N807" s="154"/>
      <c r="T807" s="154"/>
      <c r="Z807" s="154"/>
      <c r="AY807" s="233"/>
    </row>
    <row r="808" spans="6:51" x14ac:dyDescent="0.25">
      <c r="F808" s="151"/>
      <c r="J808" s="127"/>
      <c r="N808" s="154"/>
      <c r="T808" s="154"/>
      <c r="Z808" s="154"/>
      <c r="AY808" s="233"/>
    </row>
    <row r="809" spans="6:51" x14ac:dyDescent="0.25">
      <c r="F809" s="151"/>
      <c r="J809" s="127"/>
      <c r="N809" s="154"/>
      <c r="T809" s="154"/>
      <c r="Z809" s="154"/>
      <c r="AY809" s="233"/>
    </row>
    <row r="810" spans="6:51" x14ac:dyDescent="0.25">
      <c r="F810" s="151"/>
      <c r="J810" s="127"/>
      <c r="N810" s="154"/>
      <c r="T810" s="154"/>
      <c r="Z810" s="154"/>
      <c r="AY810" s="233"/>
    </row>
    <row r="811" spans="6:51" x14ac:dyDescent="0.25">
      <c r="F811" s="151"/>
      <c r="J811" s="127"/>
      <c r="N811" s="154"/>
      <c r="T811" s="154"/>
      <c r="Z811" s="154"/>
      <c r="AY811" s="233"/>
    </row>
    <row r="812" spans="6:51" x14ac:dyDescent="0.25">
      <c r="F812" s="151"/>
      <c r="J812" s="127"/>
      <c r="N812" s="154"/>
      <c r="T812" s="154"/>
      <c r="Z812" s="154"/>
      <c r="AY812" s="233"/>
    </row>
    <row r="813" spans="6:51" x14ac:dyDescent="0.25">
      <c r="F813" s="151"/>
      <c r="J813" s="127"/>
      <c r="N813" s="154"/>
      <c r="T813" s="154"/>
      <c r="Z813" s="154"/>
      <c r="AY813" s="233"/>
    </row>
    <row r="814" spans="6:51" x14ac:dyDescent="0.25">
      <c r="F814" s="151"/>
      <c r="J814" s="127"/>
      <c r="N814" s="154"/>
      <c r="T814" s="154"/>
      <c r="Z814" s="154"/>
      <c r="AY814" s="233"/>
    </row>
    <row r="815" spans="6:51" x14ac:dyDescent="0.25">
      <c r="F815" s="151"/>
      <c r="J815" s="127"/>
      <c r="N815" s="154"/>
      <c r="T815" s="154"/>
      <c r="Z815" s="154"/>
      <c r="AY815" s="233"/>
    </row>
    <row r="816" spans="6:51" x14ac:dyDescent="0.25">
      <c r="F816" s="151"/>
      <c r="J816" s="127"/>
      <c r="N816" s="154"/>
      <c r="T816" s="154"/>
      <c r="Z816" s="154"/>
      <c r="AY816" s="233"/>
    </row>
    <row r="817" spans="6:51" x14ac:dyDescent="0.25">
      <c r="F817" s="151"/>
      <c r="J817" s="127"/>
      <c r="N817" s="154"/>
      <c r="T817" s="154"/>
      <c r="Z817" s="154"/>
      <c r="AY817" s="233"/>
    </row>
    <row r="818" spans="6:51" x14ac:dyDescent="0.25">
      <c r="F818" s="151"/>
      <c r="J818" s="127"/>
      <c r="N818" s="154"/>
      <c r="T818" s="154"/>
      <c r="Z818" s="154"/>
      <c r="AY818" s="233"/>
    </row>
    <row r="819" spans="6:51" x14ac:dyDescent="0.25">
      <c r="F819" s="151"/>
      <c r="J819" s="127"/>
      <c r="N819" s="154"/>
      <c r="T819" s="154"/>
      <c r="Z819" s="154"/>
      <c r="AY819" s="233"/>
    </row>
    <row r="820" spans="6:51" x14ac:dyDescent="0.25">
      <c r="F820" s="151"/>
      <c r="J820" s="127"/>
      <c r="N820" s="154"/>
      <c r="T820" s="154"/>
      <c r="Z820" s="154"/>
      <c r="AY820" s="233"/>
    </row>
    <row r="821" spans="6:51" x14ac:dyDescent="0.25">
      <c r="F821" s="151"/>
      <c r="J821" s="127"/>
      <c r="N821" s="154"/>
      <c r="T821" s="154"/>
      <c r="Z821" s="154"/>
      <c r="AY821" s="233"/>
    </row>
    <row r="822" spans="6:51" x14ac:dyDescent="0.25">
      <c r="F822" s="151"/>
      <c r="J822" s="127"/>
      <c r="N822" s="154"/>
      <c r="T822" s="154"/>
      <c r="Z822" s="154"/>
      <c r="AY822" s="233"/>
    </row>
    <row r="823" spans="6:51" x14ac:dyDescent="0.25">
      <c r="F823" s="151"/>
      <c r="J823" s="127"/>
      <c r="N823" s="154"/>
      <c r="T823" s="154"/>
      <c r="Z823" s="154"/>
      <c r="AY823" s="233"/>
    </row>
    <row r="824" spans="6:51" x14ac:dyDescent="0.25">
      <c r="F824" s="151"/>
      <c r="J824" s="127"/>
      <c r="N824" s="154"/>
      <c r="T824" s="154"/>
      <c r="Z824" s="154"/>
      <c r="AY824" s="233"/>
    </row>
    <row r="825" spans="6:51" x14ac:dyDescent="0.25">
      <c r="F825" s="151"/>
      <c r="J825" s="127"/>
      <c r="N825" s="154"/>
      <c r="T825" s="154"/>
      <c r="Z825" s="154"/>
      <c r="AY825" s="233"/>
    </row>
    <row r="826" spans="6:51" x14ac:dyDescent="0.25">
      <c r="F826" s="151"/>
      <c r="J826" s="127"/>
      <c r="N826" s="154"/>
      <c r="T826" s="154"/>
      <c r="Z826" s="154"/>
      <c r="AY826" s="233"/>
    </row>
    <row r="827" spans="6:51" x14ac:dyDescent="0.25">
      <c r="F827" s="151"/>
      <c r="J827" s="127"/>
      <c r="N827" s="154"/>
      <c r="T827" s="154"/>
      <c r="Z827" s="154"/>
      <c r="AY827" s="233"/>
    </row>
    <row r="828" spans="6:51" x14ac:dyDescent="0.25">
      <c r="F828" s="151"/>
      <c r="J828" s="127"/>
      <c r="N828" s="154"/>
      <c r="T828" s="154"/>
      <c r="Z828" s="154"/>
      <c r="AY828" s="233"/>
    </row>
    <row r="829" spans="6:51" x14ac:dyDescent="0.25">
      <c r="F829" s="151"/>
      <c r="J829" s="127"/>
      <c r="N829" s="154"/>
      <c r="T829" s="154"/>
      <c r="Z829" s="154"/>
      <c r="AY829" s="233"/>
    </row>
    <row r="830" spans="6:51" x14ac:dyDescent="0.25">
      <c r="F830" s="151"/>
      <c r="J830" s="127"/>
      <c r="N830" s="154"/>
      <c r="T830" s="154"/>
      <c r="Z830" s="154"/>
      <c r="AY830" s="233"/>
    </row>
    <row r="831" spans="6:51" x14ac:dyDescent="0.25">
      <c r="F831" s="151"/>
      <c r="J831" s="127"/>
      <c r="N831" s="154"/>
      <c r="T831" s="154"/>
      <c r="Z831" s="154"/>
      <c r="AY831" s="233"/>
    </row>
    <row r="832" spans="6:51" x14ac:dyDescent="0.25">
      <c r="F832" s="151"/>
      <c r="J832" s="127"/>
      <c r="N832" s="154"/>
      <c r="T832" s="154"/>
      <c r="Z832" s="154"/>
      <c r="AY832" s="233"/>
    </row>
    <row r="833" spans="6:51" x14ac:dyDescent="0.25">
      <c r="F833" s="151"/>
      <c r="J833" s="127"/>
      <c r="N833" s="154"/>
      <c r="T833" s="154"/>
      <c r="Z833" s="154"/>
      <c r="AY833" s="233"/>
    </row>
    <row r="834" spans="6:51" x14ac:dyDescent="0.25">
      <c r="F834" s="151"/>
      <c r="J834" s="127"/>
      <c r="N834" s="154"/>
      <c r="T834" s="154"/>
      <c r="Z834" s="154"/>
      <c r="AY834" s="233"/>
    </row>
    <row r="835" spans="6:51" x14ac:dyDescent="0.25">
      <c r="F835" s="151"/>
      <c r="J835" s="127"/>
      <c r="N835" s="154"/>
      <c r="T835" s="154"/>
      <c r="Z835" s="154"/>
      <c r="AY835" s="233"/>
    </row>
    <row r="836" spans="6:51" x14ac:dyDescent="0.25">
      <c r="F836" s="151"/>
      <c r="J836" s="127"/>
      <c r="N836" s="154"/>
      <c r="T836" s="154"/>
      <c r="Z836" s="154"/>
      <c r="AY836" s="233"/>
    </row>
    <row r="837" spans="6:51" x14ac:dyDescent="0.25">
      <c r="F837" s="151"/>
      <c r="J837" s="127"/>
      <c r="N837" s="154"/>
      <c r="T837" s="154"/>
      <c r="Z837" s="154"/>
      <c r="AY837" s="233"/>
    </row>
    <row r="838" spans="6:51" x14ac:dyDescent="0.25">
      <c r="F838" s="151"/>
      <c r="J838" s="127"/>
      <c r="N838" s="154"/>
      <c r="T838" s="154"/>
      <c r="Z838" s="154"/>
      <c r="AY838" s="233"/>
    </row>
    <row r="839" spans="6:51" x14ac:dyDescent="0.25">
      <c r="F839" s="151"/>
      <c r="J839" s="127"/>
      <c r="N839" s="154"/>
      <c r="T839" s="154"/>
      <c r="Z839" s="154"/>
      <c r="AY839" s="233"/>
    </row>
    <row r="840" spans="6:51" x14ac:dyDescent="0.25">
      <c r="F840" s="151"/>
      <c r="J840" s="127"/>
      <c r="N840" s="154"/>
      <c r="T840" s="154"/>
      <c r="Z840" s="154"/>
      <c r="AY840" s="233"/>
    </row>
    <row r="841" spans="6:51" x14ac:dyDescent="0.25">
      <c r="F841" s="151"/>
      <c r="J841" s="127"/>
      <c r="N841" s="154"/>
      <c r="T841" s="154"/>
      <c r="Z841" s="154"/>
      <c r="AY841" s="233"/>
    </row>
    <row r="842" spans="6:51" x14ac:dyDescent="0.25">
      <c r="F842" s="151"/>
      <c r="J842" s="127"/>
      <c r="N842" s="154"/>
      <c r="T842" s="154"/>
      <c r="Z842" s="154"/>
      <c r="AY842" s="233"/>
    </row>
    <row r="843" spans="6:51" x14ac:dyDescent="0.25">
      <c r="F843" s="151"/>
      <c r="J843" s="127"/>
      <c r="N843" s="154"/>
      <c r="T843" s="154"/>
      <c r="Z843" s="154"/>
      <c r="AY843" s="233"/>
    </row>
    <row r="844" spans="6:51" x14ac:dyDescent="0.25">
      <c r="F844" s="151"/>
      <c r="J844" s="127"/>
      <c r="N844" s="154"/>
      <c r="T844" s="154"/>
      <c r="Z844" s="154"/>
      <c r="AY844" s="233"/>
    </row>
    <row r="845" spans="6:51" x14ac:dyDescent="0.25">
      <c r="F845" s="151"/>
      <c r="J845" s="127"/>
      <c r="N845" s="154"/>
      <c r="T845" s="154"/>
      <c r="Z845" s="154"/>
      <c r="AY845" s="233"/>
    </row>
    <row r="846" spans="6:51" x14ac:dyDescent="0.25">
      <c r="F846" s="151"/>
      <c r="J846" s="127"/>
      <c r="N846" s="154"/>
      <c r="T846" s="154"/>
      <c r="Z846" s="154"/>
      <c r="AY846" s="233"/>
    </row>
    <row r="847" spans="6:51" x14ac:dyDescent="0.25">
      <c r="F847" s="151"/>
      <c r="J847" s="127"/>
      <c r="N847" s="154"/>
      <c r="T847" s="154"/>
      <c r="Z847" s="154"/>
      <c r="AY847" s="233"/>
    </row>
    <row r="848" spans="6:51" x14ac:dyDescent="0.25">
      <c r="F848" s="151"/>
      <c r="J848" s="127"/>
      <c r="N848" s="154"/>
      <c r="T848" s="154"/>
      <c r="Z848" s="154"/>
      <c r="AY848" s="233"/>
    </row>
    <row r="849" spans="6:51" x14ac:dyDescent="0.25">
      <c r="F849" s="151"/>
      <c r="J849" s="127"/>
      <c r="N849" s="154"/>
      <c r="T849" s="154"/>
      <c r="Z849" s="154"/>
      <c r="AY849" s="233"/>
    </row>
    <row r="850" spans="6:51" x14ac:dyDescent="0.25">
      <c r="F850" s="151"/>
      <c r="J850" s="127"/>
      <c r="N850" s="154"/>
      <c r="T850" s="154"/>
      <c r="Z850" s="154"/>
      <c r="AY850" s="233"/>
    </row>
    <row r="851" spans="6:51" x14ac:dyDescent="0.25">
      <c r="F851" s="151"/>
      <c r="J851" s="127"/>
      <c r="N851" s="154"/>
      <c r="T851" s="154"/>
      <c r="Z851" s="154"/>
      <c r="AY851" s="233"/>
    </row>
    <row r="852" spans="6:51" x14ac:dyDescent="0.25">
      <c r="F852" s="151"/>
      <c r="J852" s="127"/>
      <c r="N852" s="154"/>
      <c r="T852" s="154"/>
      <c r="Z852" s="154"/>
      <c r="AY852" s="233"/>
    </row>
    <row r="853" spans="6:51" x14ac:dyDescent="0.25">
      <c r="F853" s="151"/>
      <c r="J853" s="127"/>
      <c r="N853" s="154"/>
      <c r="T853" s="154"/>
      <c r="Z853" s="154"/>
      <c r="AY853" s="233"/>
    </row>
    <row r="854" spans="6:51" x14ac:dyDescent="0.25">
      <c r="F854" s="151"/>
      <c r="J854" s="127"/>
      <c r="N854" s="154"/>
      <c r="T854" s="154"/>
      <c r="Z854" s="154"/>
      <c r="AY854" s="233"/>
    </row>
    <row r="855" spans="6:51" x14ac:dyDescent="0.25">
      <c r="F855" s="151"/>
      <c r="J855" s="127"/>
      <c r="N855" s="154"/>
      <c r="T855" s="154"/>
      <c r="Z855" s="154"/>
      <c r="AY855" s="233"/>
    </row>
    <row r="856" spans="6:51" x14ac:dyDescent="0.25">
      <c r="F856" s="151"/>
      <c r="J856" s="127"/>
      <c r="N856" s="154"/>
      <c r="T856" s="154"/>
      <c r="Z856" s="154"/>
      <c r="AY856" s="233"/>
    </row>
    <row r="857" spans="6:51" x14ac:dyDescent="0.25">
      <c r="F857" s="151"/>
      <c r="J857" s="127"/>
      <c r="N857" s="154"/>
      <c r="T857" s="154"/>
      <c r="Z857" s="154"/>
      <c r="AY857" s="233"/>
    </row>
    <row r="858" spans="6:51" x14ac:dyDescent="0.25">
      <c r="F858" s="151"/>
      <c r="J858" s="127"/>
      <c r="N858" s="154"/>
      <c r="T858" s="154"/>
      <c r="Z858" s="154"/>
      <c r="AY858" s="233"/>
    </row>
    <row r="859" spans="6:51" x14ac:dyDescent="0.25">
      <c r="F859" s="151"/>
      <c r="J859" s="127"/>
      <c r="N859" s="154"/>
      <c r="T859" s="154"/>
      <c r="Z859" s="154"/>
      <c r="AY859" s="233"/>
    </row>
    <row r="860" spans="6:51" x14ac:dyDescent="0.25">
      <c r="F860" s="151"/>
      <c r="J860" s="127"/>
      <c r="N860" s="154"/>
      <c r="T860" s="154"/>
      <c r="Z860" s="154"/>
      <c r="AY860" s="233"/>
    </row>
    <row r="861" spans="6:51" x14ac:dyDescent="0.25">
      <c r="F861" s="151"/>
      <c r="J861" s="127"/>
      <c r="N861" s="154"/>
      <c r="T861" s="154"/>
      <c r="Z861" s="154"/>
      <c r="AY861" s="233"/>
    </row>
    <row r="862" spans="6:51" x14ac:dyDescent="0.25">
      <c r="F862" s="151"/>
      <c r="J862" s="127"/>
      <c r="N862" s="154"/>
      <c r="T862" s="154"/>
      <c r="Z862" s="154"/>
      <c r="AY862" s="233"/>
    </row>
    <row r="863" spans="6:51" x14ac:dyDescent="0.25">
      <c r="F863" s="151"/>
      <c r="J863" s="127"/>
      <c r="N863" s="154"/>
      <c r="T863" s="154"/>
      <c r="Z863" s="154"/>
      <c r="AY863" s="233"/>
    </row>
    <row r="864" spans="6:51" x14ac:dyDescent="0.25">
      <c r="F864" s="151"/>
      <c r="J864" s="127"/>
      <c r="N864" s="154"/>
      <c r="T864" s="154"/>
      <c r="Z864" s="154"/>
      <c r="AY864" s="233"/>
    </row>
    <row r="865" spans="6:51" x14ac:dyDescent="0.25">
      <c r="F865" s="151"/>
      <c r="J865" s="127"/>
      <c r="N865" s="154"/>
      <c r="T865" s="154"/>
      <c r="Z865" s="154"/>
      <c r="AY865" s="233"/>
    </row>
    <row r="866" spans="6:51" x14ac:dyDescent="0.25">
      <c r="F866" s="151"/>
      <c r="J866" s="127"/>
      <c r="N866" s="154"/>
      <c r="T866" s="154"/>
      <c r="Z866" s="154"/>
      <c r="AY866" s="233"/>
    </row>
    <row r="867" spans="6:51" x14ac:dyDescent="0.25">
      <c r="F867" s="151"/>
      <c r="J867" s="127"/>
      <c r="N867" s="154"/>
      <c r="T867" s="154"/>
      <c r="Z867" s="154"/>
      <c r="AY867" s="233"/>
    </row>
    <row r="868" spans="6:51" x14ac:dyDescent="0.25">
      <c r="F868" s="151"/>
      <c r="J868" s="127"/>
      <c r="N868" s="154"/>
      <c r="T868" s="154"/>
      <c r="Z868" s="154"/>
      <c r="AY868" s="233"/>
    </row>
    <row r="869" spans="6:51" x14ac:dyDescent="0.25">
      <c r="F869" s="151"/>
      <c r="J869" s="127"/>
      <c r="N869" s="154"/>
      <c r="T869" s="154"/>
      <c r="Z869" s="154"/>
      <c r="AY869" s="233"/>
    </row>
    <row r="870" spans="6:51" x14ac:dyDescent="0.25">
      <c r="F870" s="151"/>
      <c r="J870" s="127"/>
      <c r="N870" s="154"/>
      <c r="T870" s="154"/>
      <c r="Z870" s="154"/>
      <c r="AY870" s="233"/>
    </row>
    <row r="871" spans="6:51" x14ac:dyDescent="0.25">
      <c r="F871" s="151"/>
      <c r="J871" s="127"/>
      <c r="N871" s="154"/>
      <c r="T871" s="154"/>
      <c r="Z871" s="154"/>
      <c r="AY871" s="233"/>
    </row>
    <row r="872" spans="6:51" x14ac:dyDescent="0.25">
      <c r="F872" s="151"/>
      <c r="J872" s="127"/>
      <c r="N872" s="154"/>
      <c r="T872" s="154"/>
      <c r="Z872" s="154"/>
      <c r="AY872" s="233"/>
    </row>
    <row r="873" spans="6:51" x14ac:dyDescent="0.25">
      <c r="F873" s="151"/>
      <c r="J873" s="127"/>
      <c r="N873" s="154"/>
      <c r="T873" s="154"/>
      <c r="Z873" s="154"/>
      <c r="AY873" s="233"/>
    </row>
    <row r="874" spans="6:51" x14ac:dyDescent="0.25">
      <c r="F874" s="151"/>
      <c r="J874" s="127"/>
      <c r="N874" s="154"/>
      <c r="T874" s="154"/>
      <c r="Z874" s="154"/>
      <c r="AY874" s="233"/>
    </row>
    <row r="875" spans="6:51" x14ac:dyDescent="0.25">
      <c r="F875" s="151"/>
      <c r="J875" s="127"/>
      <c r="N875" s="154"/>
      <c r="T875" s="154"/>
      <c r="Z875" s="154"/>
      <c r="AY875" s="233"/>
    </row>
    <row r="876" spans="6:51" x14ac:dyDescent="0.25">
      <c r="F876" s="151"/>
      <c r="J876" s="127"/>
      <c r="N876" s="154"/>
      <c r="T876" s="154"/>
      <c r="Z876" s="154"/>
      <c r="AY876" s="233"/>
    </row>
    <row r="877" spans="6:51" x14ac:dyDescent="0.25">
      <c r="F877" s="151"/>
      <c r="J877" s="127"/>
      <c r="N877" s="154"/>
      <c r="T877" s="154"/>
      <c r="Z877" s="154"/>
      <c r="AY877" s="233"/>
    </row>
    <row r="878" spans="6:51" x14ac:dyDescent="0.25">
      <c r="F878" s="151"/>
      <c r="J878" s="127"/>
      <c r="N878" s="154"/>
      <c r="T878" s="154"/>
      <c r="Z878" s="154"/>
      <c r="AY878" s="233"/>
    </row>
    <row r="879" spans="6:51" x14ac:dyDescent="0.25">
      <c r="F879" s="151"/>
      <c r="J879" s="127"/>
      <c r="N879" s="154"/>
      <c r="T879" s="154"/>
      <c r="Z879" s="154"/>
      <c r="AY879" s="233"/>
    </row>
    <row r="880" spans="6:51" x14ac:dyDescent="0.25">
      <c r="F880" s="151"/>
      <c r="J880" s="127"/>
      <c r="N880" s="154"/>
      <c r="T880" s="154"/>
      <c r="Z880" s="154"/>
      <c r="AY880" s="233"/>
    </row>
    <row r="881" spans="6:51" x14ac:dyDescent="0.25">
      <c r="F881" s="151"/>
      <c r="J881" s="127"/>
      <c r="N881" s="154"/>
      <c r="T881" s="154"/>
      <c r="Z881" s="154"/>
      <c r="AY881" s="233"/>
    </row>
    <row r="882" spans="6:51" x14ac:dyDescent="0.25">
      <c r="F882" s="151"/>
      <c r="J882" s="127"/>
      <c r="N882" s="154"/>
      <c r="T882" s="154"/>
      <c r="Z882" s="154"/>
      <c r="AY882" s="233"/>
    </row>
    <row r="883" spans="6:51" x14ac:dyDescent="0.25">
      <c r="F883" s="151"/>
      <c r="J883" s="127"/>
      <c r="N883" s="154"/>
      <c r="T883" s="154"/>
      <c r="Z883" s="154"/>
      <c r="AY883" s="233"/>
    </row>
    <row r="884" spans="6:51" x14ac:dyDescent="0.25">
      <c r="F884" s="151"/>
      <c r="J884" s="127"/>
      <c r="N884" s="154"/>
      <c r="T884" s="154"/>
      <c r="Z884" s="154"/>
      <c r="AY884" s="233"/>
    </row>
    <row r="885" spans="6:51" x14ac:dyDescent="0.25">
      <c r="F885" s="151"/>
      <c r="J885" s="127"/>
      <c r="N885" s="154"/>
      <c r="T885" s="154"/>
      <c r="Z885" s="154"/>
      <c r="AY885" s="233"/>
    </row>
    <row r="886" spans="6:51" x14ac:dyDescent="0.25">
      <c r="F886" s="151"/>
      <c r="J886" s="127"/>
      <c r="N886" s="154"/>
      <c r="T886" s="154"/>
      <c r="Z886" s="154"/>
      <c r="AY886" s="233"/>
    </row>
    <row r="887" spans="6:51" x14ac:dyDescent="0.25">
      <c r="F887" s="151"/>
      <c r="J887" s="127"/>
      <c r="N887" s="154"/>
      <c r="T887" s="154"/>
      <c r="Z887" s="154"/>
      <c r="AY887" s="233"/>
    </row>
    <row r="888" spans="6:51" x14ac:dyDescent="0.25">
      <c r="F888" s="151"/>
      <c r="J888" s="127"/>
      <c r="N888" s="154"/>
      <c r="T888" s="154"/>
      <c r="Z888" s="154"/>
      <c r="AY888" s="233"/>
    </row>
    <row r="889" spans="6:51" x14ac:dyDescent="0.25">
      <c r="F889" s="151"/>
      <c r="J889" s="127"/>
      <c r="N889" s="154"/>
      <c r="T889" s="154"/>
      <c r="Z889" s="154"/>
      <c r="AY889" s="233"/>
    </row>
    <row r="890" spans="6:51" x14ac:dyDescent="0.25">
      <c r="F890" s="151"/>
      <c r="J890" s="127"/>
      <c r="N890" s="154"/>
      <c r="T890" s="154"/>
      <c r="Z890" s="154"/>
      <c r="AY890" s="233"/>
    </row>
    <row r="891" spans="6:51" x14ac:dyDescent="0.25">
      <c r="F891" s="151"/>
      <c r="J891" s="127"/>
      <c r="N891" s="154"/>
      <c r="T891" s="154"/>
      <c r="Z891" s="154"/>
      <c r="AY891" s="233"/>
    </row>
    <row r="892" spans="6:51" x14ac:dyDescent="0.25">
      <c r="F892" s="151"/>
      <c r="J892" s="127"/>
      <c r="N892" s="154"/>
      <c r="T892" s="154"/>
      <c r="Z892" s="154"/>
      <c r="AY892" s="233"/>
    </row>
    <row r="893" spans="6:51" x14ac:dyDescent="0.25">
      <c r="F893" s="151"/>
      <c r="J893" s="127"/>
      <c r="N893" s="154"/>
      <c r="T893" s="154"/>
      <c r="Z893" s="154"/>
      <c r="AY893" s="233"/>
    </row>
    <row r="894" spans="6:51" x14ac:dyDescent="0.25">
      <c r="F894" s="151"/>
      <c r="J894" s="127"/>
      <c r="N894" s="154"/>
      <c r="T894" s="154"/>
      <c r="Z894" s="154"/>
      <c r="AY894" s="233"/>
    </row>
    <row r="895" spans="6:51" x14ac:dyDescent="0.25">
      <c r="F895" s="151"/>
      <c r="J895" s="127"/>
      <c r="N895" s="154"/>
      <c r="T895" s="154"/>
      <c r="Z895" s="154"/>
      <c r="AY895" s="233"/>
    </row>
    <row r="896" spans="6:51" x14ac:dyDescent="0.25">
      <c r="F896" s="151"/>
      <c r="J896" s="127"/>
      <c r="N896" s="154"/>
      <c r="T896" s="154"/>
      <c r="Z896" s="154"/>
      <c r="AY896" s="233"/>
    </row>
    <row r="897" spans="6:51" x14ac:dyDescent="0.25">
      <c r="F897" s="151"/>
      <c r="J897" s="127"/>
      <c r="N897" s="154"/>
      <c r="T897" s="154"/>
      <c r="Z897" s="154"/>
      <c r="AY897" s="233"/>
    </row>
    <row r="898" spans="6:51" x14ac:dyDescent="0.25">
      <c r="F898" s="151"/>
      <c r="J898" s="127"/>
      <c r="N898" s="154"/>
      <c r="T898" s="154"/>
      <c r="Z898" s="154"/>
      <c r="AY898" s="233"/>
    </row>
    <row r="899" spans="6:51" x14ac:dyDescent="0.25">
      <c r="F899" s="151"/>
      <c r="J899" s="127"/>
      <c r="N899" s="154"/>
      <c r="T899" s="154"/>
      <c r="Z899" s="154"/>
      <c r="AY899" s="233"/>
    </row>
    <row r="900" spans="6:51" x14ac:dyDescent="0.25">
      <c r="F900" s="151"/>
      <c r="J900" s="127"/>
      <c r="N900" s="154"/>
      <c r="T900" s="154"/>
      <c r="Z900" s="154"/>
      <c r="AY900" s="233"/>
    </row>
    <row r="901" spans="6:51" x14ac:dyDescent="0.25">
      <c r="F901" s="151"/>
      <c r="J901" s="127"/>
      <c r="N901" s="154"/>
      <c r="T901" s="154"/>
      <c r="Z901" s="154"/>
      <c r="AY901" s="233"/>
    </row>
    <row r="902" spans="6:51" x14ac:dyDescent="0.25">
      <c r="F902" s="151"/>
      <c r="J902" s="127"/>
      <c r="N902" s="154"/>
      <c r="T902" s="154"/>
      <c r="Z902" s="154"/>
      <c r="AY902" s="233"/>
    </row>
    <row r="903" spans="6:51" x14ac:dyDescent="0.25">
      <c r="F903" s="151"/>
      <c r="J903" s="127"/>
      <c r="N903" s="154"/>
      <c r="T903" s="154"/>
      <c r="Z903" s="154"/>
      <c r="AY903" s="233"/>
    </row>
    <row r="904" spans="6:51" x14ac:dyDescent="0.25">
      <c r="F904" s="151"/>
      <c r="J904" s="127"/>
      <c r="N904" s="154"/>
      <c r="T904" s="154"/>
      <c r="Z904" s="154"/>
      <c r="AY904" s="233"/>
    </row>
    <row r="905" spans="6:51" x14ac:dyDescent="0.25">
      <c r="F905" s="151"/>
      <c r="J905" s="127"/>
      <c r="N905" s="154"/>
      <c r="T905" s="154"/>
      <c r="Z905" s="154"/>
      <c r="AY905" s="233"/>
    </row>
    <row r="906" spans="6:51" x14ac:dyDescent="0.25">
      <c r="F906" s="151"/>
      <c r="J906" s="127"/>
      <c r="N906" s="154"/>
      <c r="T906" s="154"/>
      <c r="Z906" s="154"/>
      <c r="AY906" s="233"/>
    </row>
    <row r="907" spans="6:51" x14ac:dyDescent="0.25">
      <c r="F907" s="151"/>
      <c r="J907" s="127"/>
      <c r="N907" s="154"/>
      <c r="T907" s="154"/>
      <c r="Z907" s="154"/>
      <c r="AY907" s="233"/>
    </row>
    <row r="908" spans="6:51" x14ac:dyDescent="0.25">
      <c r="F908" s="151"/>
      <c r="J908" s="127"/>
      <c r="N908" s="154"/>
      <c r="T908" s="154"/>
      <c r="Z908" s="154"/>
      <c r="AY908" s="233"/>
    </row>
    <row r="909" spans="6:51" x14ac:dyDescent="0.25">
      <c r="F909" s="151"/>
      <c r="J909" s="127"/>
      <c r="N909" s="154"/>
      <c r="T909" s="154"/>
      <c r="Z909" s="154"/>
      <c r="AY909" s="233"/>
    </row>
    <row r="910" spans="6:51" x14ac:dyDescent="0.25">
      <c r="F910" s="151"/>
      <c r="J910" s="127"/>
      <c r="N910" s="154"/>
      <c r="T910" s="154"/>
      <c r="Z910" s="154"/>
      <c r="AY910" s="233"/>
    </row>
    <row r="911" spans="6:51" x14ac:dyDescent="0.25">
      <c r="F911" s="151"/>
      <c r="J911" s="127"/>
      <c r="N911" s="154"/>
      <c r="T911" s="154"/>
      <c r="Z911" s="154"/>
      <c r="AY911" s="233"/>
    </row>
    <row r="912" spans="6:51" x14ac:dyDescent="0.25">
      <c r="F912" s="151"/>
      <c r="J912" s="127"/>
      <c r="N912" s="154"/>
      <c r="T912" s="154"/>
      <c r="Z912" s="154"/>
      <c r="AY912" s="233"/>
    </row>
    <row r="913" spans="6:51" x14ac:dyDescent="0.25">
      <c r="F913" s="151"/>
      <c r="J913" s="127"/>
      <c r="N913" s="154"/>
      <c r="T913" s="154"/>
      <c r="Z913" s="154"/>
      <c r="AY913" s="233"/>
    </row>
    <row r="914" spans="6:51" x14ac:dyDescent="0.25">
      <c r="F914" s="151"/>
      <c r="J914" s="127"/>
      <c r="N914" s="154"/>
      <c r="T914" s="154"/>
      <c r="Z914" s="154"/>
      <c r="AY914" s="233"/>
    </row>
    <row r="915" spans="6:51" x14ac:dyDescent="0.25">
      <c r="F915" s="151"/>
      <c r="J915" s="127"/>
      <c r="N915" s="154"/>
      <c r="T915" s="154"/>
      <c r="Z915" s="154"/>
      <c r="AY915" s="233"/>
    </row>
    <row r="916" spans="6:51" x14ac:dyDescent="0.25">
      <c r="F916" s="151"/>
      <c r="J916" s="127"/>
      <c r="N916" s="154"/>
      <c r="T916" s="154"/>
      <c r="Z916" s="154"/>
      <c r="AY916" s="233"/>
    </row>
    <row r="917" spans="6:51" x14ac:dyDescent="0.25">
      <c r="F917" s="151"/>
      <c r="J917" s="127"/>
      <c r="N917" s="154"/>
      <c r="T917" s="154"/>
      <c r="Z917" s="154"/>
      <c r="AY917" s="233"/>
    </row>
    <row r="918" spans="6:51" x14ac:dyDescent="0.25">
      <c r="F918" s="151"/>
      <c r="J918" s="127"/>
      <c r="N918" s="154"/>
      <c r="T918" s="154"/>
      <c r="Z918" s="154"/>
      <c r="AY918" s="233"/>
    </row>
    <row r="919" spans="6:51" x14ac:dyDescent="0.25">
      <c r="F919" s="151"/>
      <c r="J919" s="127"/>
      <c r="N919" s="154"/>
      <c r="T919" s="154"/>
      <c r="Z919" s="154"/>
      <c r="AY919" s="233"/>
    </row>
    <row r="920" spans="6:51" x14ac:dyDescent="0.25">
      <c r="F920" s="151"/>
      <c r="J920" s="127"/>
      <c r="N920" s="154"/>
      <c r="T920" s="154"/>
      <c r="Z920" s="154"/>
      <c r="AY920" s="233"/>
    </row>
    <row r="921" spans="6:51" x14ac:dyDescent="0.25">
      <c r="F921" s="151"/>
      <c r="J921" s="127"/>
      <c r="N921" s="154"/>
      <c r="T921" s="154"/>
      <c r="Z921" s="154"/>
      <c r="AY921" s="233"/>
    </row>
    <row r="922" spans="6:51" x14ac:dyDescent="0.25">
      <c r="F922" s="151"/>
      <c r="J922" s="127"/>
      <c r="N922" s="154"/>
      <c r="T922" s="154"/>
      <c r="Z922" s="154"/>
      <c r="AY922" s="233"/>
    </row>
    <row r="923" spans="6:51" x14ac:dyDescent="0.25">
      <c r="F923" s="151"/>
      <c r="J923" s="127"/>
      <c r="N923" s="154"/>
      <c r="T923" s="154"/>
      <c r="Z923" s="154"/>
      <c r="AY923" s="233"/>
    </row>
    <row r="924" spans="6:51" x14ac:dyDescent="0.25">
      <c r="F924" s="151"/>
      <c r="J924" s="127"/>
      <c r="N924" s="154"/>
      <c r="T924" s="154"/>
      <c r="Z924" s="154"/>
      <c r="AY924" s="233"/>
    </row>
    <row r="925" spans="6:51" x14ac:dyDescent="0.25">
      <c r="F925" s="151"/>
      <c r="J925" s="127"/>
      <c r="N925" s="154"/>
      <c r="T925" s="154"/>
      <c r="Z925" s="154"/>
      <c r="AY925" s="233"/>
    </row>
    <row r="926" spans="6:51" x14ac:dyDescent="0.25">
      <c r="F926" s="151"/>
      <c r="J926" s="127"/>
      <c r="N926" s="154"/>
      <c r="T926" s="154"/>
      <c r="Z926" s="154"/>
      <c r="AY926" s="233"/>
    </row>
    <row r="927" spans="6:51" x14ac:dyDescent="0.25">
      <c r="F927" s="151"/>
      <c r="J927" s="127"/>
      <c r="N927" s="154"/>
      <c r="T927" s="154"/>
      <c r="Z927" s="154"/>
      <c r="AY927" s="233"/>
    </row>
    <row r="928" spans="6:51" x14ac:dyDescent="0.25">
      <c r="F928" s="151"/>
      <c r="J928" s="127"/>
      <c r="N928" s="154"/>
      <c r="T928" s="154"/>
      <c r="Z928" s="154"/>
      <c r="AY928" s="233"/>
    </row>
    <row r="929" spans="6:51" x14ac:dyDescent="0.25">
      <c r="F929" s="151"/>
      <c r="J929" s="127"/>
      <c r="N929" s="154"/>
      <c r="T929" s="154"/>
      <c r="Z929" s="154"/>
      <c r="AY929" s="233"/>
    </row>
    <row r="930" spans="6:51" x14ac:dyDescent="0.25">
      <c r="F930" s="151"/>
      <c r="J930" s="127"/>
      <c r="N930" s="154"/>
      <c r="T930" s="154"/>
      <c r="Z930" s="154"/>
      <c r="AY930" s="233"/>
    </row>
    <row r="931" spans="6:51" x14ac:dyDescent="0.25">
      <c r="F931" s="151"/>
      <c r="J931" s="127"/>
      <c r="N931" s="154"/>
      <c r="T931" s="154"/>
      <c r="Z931" s="154"/>
      <c r="AY931" s="233"/>
    </row>
    <row r="932" spans="6:51" x14ac:dyDescent="0.25">
      <c r="F932" s="151"/>
      <c r="J932" s="127"/>
      <c r="N932" s="154"/>
      <c r="T932" s="154"/>
      <c r="Z932" s="154"/>
      <c r="AY932" s="233"/>
    </row>
    <row r="933" spans="6:51" x14ac:dyDescent="0.25">
      <c r="F933" s="151"/>
      <c r="J933" s="127"/>
      <c r="N933" s="154"/>
      <c r="T933" s="154"/>
      <c r="Z933" s="154"/>
      <c r="AY933" s="233"/>
    </row>
    <row r="934" spans="6:51" x14ac:dyDescent="0.25">
      <c r="F934" s="151"/>
      <c r="J934" s="127"/>
      <c r="N934" s="154"/>
      <c r="T934" s="154"/>
      <c r="Z934" s="154"/>
      <c r="AY934" s="233"/>
    </row>
    <row r="935" spans="6:51" x14ac:dyDescent="0.25">
      <c r="F935" s="151"/>
      <c r="J935" s="127"/>
      <c r="N935" s="154"/>
      <c r="T935" s="154"/>
      <c r="Z935" s="154"/>
      <c r="AY935" s="233"/>
    </row>
    <row r="936" spans="6:51" x14ac:dyDescent="0.25">
      <c r="F936" s="151"/>
      <c r="J936" s="127"/>
      <c r="N936" s="154"/>
      <c r="T936" s="154"/>
      <c r="Z936" s="154"/>
      <c r="AY936" s="233"/>
    </row>
    <row r="937" spans="6:51" x14ac:dyDescent="0.25">
      <c r="F937" s="151"/>
      <c r="J937" s="127"/>
      <c r="N937" s="154"/>
      <c r="T937" s="154"/>
      <c r="Z937" s="154"/>
      <c r="AY937" s="233"/>
    </row>
    <row r="938" spans="6:51" x14ac:dyDescent="0.25">
      <c r="F938" s="151"/>
      <c r="J938" s="127"/>
      <c r="N938" s="154"/>
      <c r="T938" s="154"/>
      <c r="Z938" s="154"/>
      <c r="AY938" s="233"/>
    </row>
    <row r="939" spans="6:51" x14ac:dyDescent="0.25">
      <c r="F939" s="151"/>
      <c r="J939" s="127"/>
      <c r="N939" s="154"/>
      <c r="T939" s="154"/>
      <c r="Z939" s="154"/>
      <c r="AY939" s="233"/>
    </row>
    <row r="940" spans="6:51" x14ac:dyDescent="0.25">
      <c r="F940" s="151"/>
      <c r="J940" s="127"/>
      <c r="N940" s="154"/>
      <c r="T940" s="154"/>
      <c r="Z940" s="154"/>
      <c r="AY940" s="233"/>
    </row>
    <row r="941" spans="6:51" x14ac:dyDescent="0.25">
      <c r="F941" s="151"/>
      <c r="J941" s="127"/>
      <c r="N941" s="154"/>
      <c r="T941" s="154"/>
      <c r="Z941" s="154"/>
      <c r="AY941" s="233"/>
    </row>
    <row r="942" spans="6:51" x14ac:dyDescent="0.25">
      <c r="F942" s="151"/>
      <c r="J942" s="127"/>
      <c r="N942" s="154"/>
      <c r="T942" s="154"/>
      <c r="Z942" s="154"/>
      <c r="AY942" s="233"/>
    </row>
    <row r="943" spans="6:51" x14ac:dyDescent="0.25">
      <c r="F943" s="151"/>
      <c r="J943" s="127"/>
      <c r="N943" s="154"/>
      <c r="T943" s="154"/>
      <c r="Z943" s="154"/>
      <c r="AY943" s="233"/>
    </row>
    <row r="944" spans="6:51" x14ac:dyDescent="0.25">
      <c r="F944" s="151"/>
      <c r="J944" s="127"/>
      <c r="N944" s="154"/>
      <c r="T944" s="154"/>
      <c r="Z944" s="154"/>
      <c r="AY944" s="233"/>
    </row>
    <row r="945" spans="6:51" x14ac:dyDescent="0.25">
      <c r="F945" s="151"/>
      <c r="J945" s="127"/>
      <c r="N945" s="154"/>
      <c r="T945" s="154"/>
      <c r="Z945" s="154"/>
      <c r="AY945" s="233"/>
    </row>
    <row r="946" spans="6:51" x14ac:dyDescent="0.25">
      <c r="F946" s="151"/>
      <c r="J946" s="127"/>
      <c r="N946" s="154"/>
      <c r="T946" s="154"/>
      <c r="Z946" s="154"/>
      <c r="AY946" s="233"/>
    </row>
    <row r="947" spans="6:51" x14ac:dyDescent="0.25">
      <c r="F947" s="151"/>
      <c r="J947" s="127"/>
      <c r="N947" s="154"/>
      <c r="T947" s="154"/>
      <c r="Z947" s="154"/>
      <c r="AY947" s="233"/>
    </row>
    <row r="948" spans="6:51" x14ac:dyDescent="0.25">
      <c r="F948" s="151"/>
      <c r="J948" s="127"/>
      <c r="N948" s="154"/>
      <c r="T948" s="154"/>
      <c r="Z948" s="154"/>
      <c r="AY948" s="233"/>
    </row>
    <row r="949" spans="6:51" x14ac:dyDescent="0.25">
      <c r="F949" s="151"/>
      <c r="J949" s="127"/>
      <c r="N949" s="154"/>
      <c r="T949" s="154"/>
      <c r="Z949" s="154"/>
      <c r="AY949" s="233"/>
    </row>
    <row r="950" spans="6:51" x14ac:dyDescent="0.25">
      <c r="F950" s="151"/>
      <c r="J950" s="127"/>
      <c r="N950" s="154"/>
      <c r="T950" s="154"/>
      <c r="Z950" s="154"/>
      <c r="AY950" s="233"/>
    </row>
    <row r="951" spans="6:51" x14ac:dyDescent="0.25">
      <c r="F951" s="151"/>
      <c r="J951" s="127"/>
      <c r="N951" s="154"/>
      <c r="T951" s="154"/>
      <c r="Z951" s="154"/>
      <c r="AY951" s="233"/>
    </row>
    <row r="952" spans="6:51" x14ac:dyDescent="0.25">
      <c r="F952" s="151"/>
      <c r="J952" s="127"/>
      <c r="N952" s="154"/>
      <c r="T952" s="154"/>
      <c r="Z952" s="154"/>
      <c r="AY952" s="233"/>
    </row>
    <row r="953" spans="6:51" x14ac:dyDescent="0.25">
      <c r="F953" s="151"/>
      <c r="J953" s="127"/>
      <c r="N953" s="154"/>
      <c r="T953" s="154"/>
      <c r="Z953" s="154"/>
      <c r="AY953" s="233"/>
    </row>
    <row r="954" spans="6:51" x14ac:dyDescent="0.25">
      <c r="F954" s="151"/>
      <c r="J954" s="127"/>
      <c r="N954" s="154"/>
      <c r="T954" s="154"/>
      <c r="Z954" s="154"/>
      <c r="AY954" s="233"/>
    </row>
    <row r="955" spans="6:51" x14ac:dyDescent="0.25">
      <c r="F955" s="151"/>
      <c r="J955" s="127"/>
      <c r="N955" s="154"/>
      <c r="T955" s="154"/>
      <c r="Z955" s="154"/>
      <c r="AY955" s="233"/>
    </row>
    <row r="956" spans="6:51" x14ac:dyDescent="0.25">
      <c r="F956" s="151"/>
      <c r="J956" s="127"/>
      <c r="N956" s="154"/>
      <c r="T956" s="154"/>
      <c r="Z956" s="154"/>
      <c r="AY956" s="233"/>
    </row>
    <row r="957" spans="6:51" x14ac:dyDescent="0.25">
      <c r="F957" s="151"/>
      <c r="J957" s="127"/>
      <c r="N957" s="154"/>
      <c r="T957" s="154"/>
      <c r="Z957" s="154"/>
      <c r="AY957" s="233"/>
    </row>
    <row r="958" spans="6:51" x14ac:dyDescent="0.25">
      <c r="F958" s="151"/>
      <c r="J958" s="127"/>
      <c r="N958" s="154"/>
      <c r="T958" s="154"/>
      <c r="Z958" s="154"/>
      <c r="AY958" s="233"/>
    </row>
    <row r="959" spans="6:51" x14ac:dyDescent="0.25">
      <c r="F959" s="151"/>
      <c r="J959" s="127"/>
      <c r="N959" s="154"/>
      <c r="T959" s="154"/>
      <c r="Z959" s="154"/>
      <c r="AY959" s="233"/>
    </row>
    <row r="960" spans="6:51" x14ac:dyDescent="0.25">
      <c r="F960" s="151"/>
      <c r="J960" s="127"/>
      <c r="N960" s="154"/>
      <c r="T960" s="154"/>
      <c r="Z960" s="154"/>
      <c r="AY960" s="233"/>
    </row>
    <row r="961" spans="6:51" x14ac:dyDescent="0.25">
      <c r="F961" s="151"/>
      <c r="J961" s="127"/>
      <c r="N961" s="154"/>
      <c r="T961" s="154"/>
      <c r="Z961" s="154"/>
      <c r="AY961" s="233"/>
    </row>
    <row r="962" spans="6:51" x14ac:dyDescent="0.25">
      <c r="F962" s="151"/>
      <c r="J962" s="127"/>
      <c r="N962" s="154"/>
      <c r="T962" s="154"/>
      <c r="Z962" s="154"/>
      <c r="AY962" s="233"/>
    </row>
    <row r="963" spans="6:51" x14ac:dyDescent="0.25">
      <c r="F963" s="151"/>
      <c r="J963" s="127"/>
      <c r="N963" s="154"/>
      <c r="T963" s="154"/>
      <c r="Z963" s="154"/>
      <c r="AY963" s="233"/>
    </row>
    <row r="964" spans="6:51" x14ac:dyDescent="0.25">
      <c r="F964" s="151"/>
      <c r="J964" s="127"/>
      <c r="N964" s="154"/>
      <c r="T964" s="154"/>
      <c r="Z964" s="154"/>
      <c r="AY964" s="233"/>
    </row>
    <row r="965" spans="6:51" x14ac:dyDescent="0.25">
      <c r="F965" s="151"/>
      <c r="J965" s="127"/>
      <c r="N965" s="154"/>
      <c r="T965" s="154"/>
      <c r="Z965" s="154"/>
      <c r="AY965" s="233"/>
    </row>
    <row r="966" spans="6:51" x14ac:dyDescent="0.25">
      <c r="F966" s="151"/>
      <c r="J966" s="127"/>
      <c r="N966" s="154"/>
      <c r="T966" s="154"/>
      <c r="Z966" s="154"/>
      <c r="AY966" s="233"/>
    </row>
    <row r="967" spans="6:51" x14ac:dyDescent="0.25">
      <c r="F967" s="151"/>
      <c r="J967" s="127"/>
      <c r="N967" s="154"/>
      <c r="T967" s="154"/>
      <c r="Z967" s="154"/>
      <c r="AY967" s="233"/>
    </row>
    <row r="968" spans="6:51" x14ac:dyDescent="0.25">
      <c r="F968" s="151"/>
      <c r="J968" s="127"/>
      <c r="N968" s="154"/>
      <c r="T968" s="154"/>
      <c r="Z968" s="154"/>
      <c r="AY968" s="233"/>
    </row>
    <row r="969" spans="6:51" x14ac:dyDescent="0.25">
      <c r="F969" s="151"/>
      <c r="J969" s="127"/>
      <c r="N969" s="154"/>
      <c r="T969" s="154"/>
      <c r="Z969" s="154"/>
      <c r="AY969" s="233"/>
    </row>
    <row r="970" spans="6:51" x14ac:dyDescent="0.25">
      <c r="F970" s="151"/>
      <c r="J970" s="127"/>
      <c r="N970" s="154"/>
      <c r="T970" s="154"/>
      <c r="Z970" s="154"/>
      <c r="AY970" s="233"/>
    </row>
    <row r="971" spans="6:51" x14ac:dyDescent="0.25">
      <c r="F971" s="151"/>
      <c r="J971" s="127"/>
      <c r="N971" s="154"/>
      <c r="T971" s="154"/>
      <c r="Z971" s="154"/>
      <c r="AY971" s="233"/>
    </row>
    <row r="972" spans="6:51" x14ac:dyDescent="0.25">
      <c r="F972" s="151"/>
      <c r="J972" s="127"/>
      <c r="N972" s="154"/>
      <c r="T972" s="154"/>
      <c r="Z972" s="154"/>
      <c r="AY972" s="233"/>
    </row>
    <row r="973" spans="6:51" x14ac:dyDescent="0.25">
      <c r="F973" s="151"/>
      <c r="J973" s="127"/>
      <c r="N973" s="154"/>
      <c r="T973" s="154"/>
      <c r="Z973" s="154"/>
      <c r="AY973" s="233"/>
    </row>
    <row r="974" spans="6:51" x14ac:dyDescent="0.25">
      <c r="F974" s="151"/>
      <c r="J974" s="127"/>
      <c r="N974" s="154"/>
      <c r="T974" s="154"/>
      <c r="Z974" s="154"/>
      <c r="AY974" s="233"/>
    </row>
    <row r="975" spans="6:51" x14ac:dyDescent="0.25">
      <c r="F975" s="151"/>
      <c r="J975" s="127"/>
      <c r="N975" s="154"/>
      <c r="T975" s="154"/>
      <c r="Z975" s="154"/>
      <c r="AY975" s="233"/>
    </row>
    <row r="976" spans="6:51" x14ac:dyDescent="0.25">
      <c r="F976" s="151"/>
      <c r="J976" s="127"/>
      <c r="N976" s="154"/>
      <c r="T976" s="154"/>
      <c r="Z976" s="154"/>
      <c r="AY976" s="233"/>
    </row>
    <row r="977" spans="6:51" x14ac:dyDescent="0.25">
      <c r="F977" s="151"/>
      <c r="J977" s="127"/>
      <c r="N977" s="154"/>
      <c r="T977" s="154"/>
      <c r="Z977" s="154"/>
      <c r="AY977" s="233"/>
    </row>
    <row r="978" spans="6:51" x14ac:dyDescent="0.25">
      <c r="F978" s="151"/>
      <c r="J978" s="127"/>
      <c r="N978" s="154"/>
      <c r="T978" s="154"/>
      <c r="Z978" s="154"/>
      <c r="AY978" s="233"/>
    </row>
    <row r="979" spans="6:51" x14ac:dyDescent="0.25">
      <c r="F979" s="151"/>
      <c r="J979" s="127"/>
      <c r="N979" s="154"/>
      <c r="T979" s="154"/>
      <c r="Z979" s="154"/>
      <c r="AY979" s="233"/>
    </row>
    <row r="980" spans="6:51" x14ac:dyDescent="0.25">
      <c r="F980" s="151"/>
      <c r="J980" s="127"/>
      <c r="N980" s="154"/>
      <c r="T980" s="154"/>
      <c r="Z980" s="154"/>
      <c r="AY980" s="233"/>
    </row>
    <row r="981" spans="6:51" x14ac:dyDescent="0.25">
      <c r="F981" s="151"/>
      <c r="J981" s="127"/>
      <c r="N981" s="154"/>
      <c r="T981" s="154"/>
      <c r="Z981" s="154"/>
      <c r="AY981" s="233"/>
    </row>
    <row r="982" spans="6:51" x14ac:dyDescent="0.25">
      <c r="F982" s="151"/>
      <c r="J982" s="127"/>
      <c r="N982" s="154"/>
      <c r="T982" s="154"/>
      <c r="Z982" s="154"/>
      <c r="AY982" s="233"/>
    </row>
    <row r="983" spans="6:51" x14ac:dyDescent="0.25">
      <c r="F983" s="151"/>
      <c r="J983" s="127"/>
      <c r="N983" s="154"/>
      <c r="T983" s="154"/>
      <c r="Z983" s="154"/>
      <c r="AY983" s="233"/>
    </row>
    <row r="984" spans="6:51" x14ac:dyDescent="0.25">
      <c r="F984" s="151"/>
      <c r="J984" s="127"/>
      <c r="N984" s="154"/>
      <c r="T984" s="154"/>
      <c r="Z984" s="154"/>
      <c r="AY984" s="233"/>
    </row>
    <row r="985" spans="6:51" x14ac:dyDescent="0.25">
      <c r="F985" s="151"/>
      <c r="J985" s="127"/>
      <c r="N985" s="154"/>
      <c r="T985" s="154"/>
      <c r="Z985" s="154"/>
      <c r="AY985" s="233"/>
    </row>
    <row r="986" spans="6:51" x14ac:dyDescent="0.25">
      <c r="F986" s="151"/>
      <c r="J986" s="127"/>
      <c r="N986" s="154"/>
      <c r="T986" s="154"/>
      <c r="Z986" s="154"/>
      <c r="AY986" s="233"/>
    </row>
    <row r="987" spans="6:51" x14ac:dyDescent="0.25">
      <c r="F987" s="151"/>
      <c r="J987" s="127"/>
      <c r="N987" s="154"/>
      <c r="T987" s="154"/>
      <c r="Z987" s="154"/>
      <c r="AY987" s="233"/>
    </row>
    <row r="988" spans="6:51" x14ac:dyDescent="0.25">
      <c r="F988" s="151"/>
      <c r="J988" s="127"/>
      <c r="N988" s="154"/>
      <c r="T988" s="154"/>
      <c r="Z988" s="154"/>
      <c r="AY988" s="233"/>
    </row>
    <row r="989" spans="6:51" x14ac:dyDescent="0.25">
      <c r="F989" s="151"/>
      <c r="J989" s="127"/>
      <c r="N989" s="154"/>
      <c r="T989" s="154"/>
      <c r="Z989" s="154"/>
      <c r="AY989" s="233"/>
    </row>
    <row r="990" spans="6:51" x14ac:dyDescent="0.25">
      <c r="F990" s="151"/>
      <c r="J990" s="127"/>
      <c r="N990" s="154"/>
      <c r="T990" s="154"/>
      <c r="Z990" s="154"/>
      <c r="AY990" s="233"/>
    </row>
    <row r="991" spans="6:51" x14ac:dyDescent="0.25">
      <c r="F991" s="151"/>
      <c r="J991" s="127"/>
      <c r="N991" s="154"/>
      <c r="T991" s="154"/>
      <c r="Z991" s="154"/>
      <c r="AY991" s="233"/>
    </row>
    <row r="992" spans="6:51" x14ac:dyDescent="0.25">
      <c r="F992" s="151"/>
      <c r="J992" s="127"/>
      <c r="N992" s="154"/>
      <c r="T992" s="154"/>
      <c r="Z992" s="154"/>
      <c r="AY992" s="233"/>
    </row>
    <row r="993" spans="6:51" x14ac:dyDescent="0.25">
      <c r="F993" s="151"/>
      <c r="J993" s="127"/>
      <c r="N993" s="154"/>
      <c r="T993" s="154"/>
      <c r="Z993" s="154"/>
      <c r="AY993" s="233"/>
    </row>
    <row r="994" spans="6:51" x14ac:dyDescent="0.25">
      <c r="F994" s="151"/>
      <c r="J994" s="127"/>
      <c r="N994" s="154"/>
      <c r="T994" s="154"/>
      <c r="Z994" s="154"/>
      <c r="AY994" s="233"/>
    </row>
    <row r="995" spans="6:51" x14ac:dyDescent="0.25">
      <c r="F995" s="151"/>
      <c r="J995" s="127"/>
      <c r="N995" s="154"/>
      <c r="T995" s="154"/>
      <c r="Z995" s="154"/>
      <c r="AY995" s="233"/>
    </row>
    <row r="996" spans="6:51" x14ac:dyDescent="0.25">
      <c r="F996" s="151"/>
      <c r="J996" s="127"/>
      <c r="N996" s="154"/>
      <c r="T996" s="154"/>
      <c r="Z996" s="154"/>
      <c r="AY996" s="233"/>
    </row>
    <row r="997" spans="6:51" x14ac:dyDescent="0.25">
      <c r="F997" s="151"/>
      <c r="J997" s="127"/>
      <c r="N997" s="154"/>
      <c r="T997" s="154"/>
      <c r="Z997" s="154"/>
      <c r="AY997" s="233"/>
    </row>
    <row r="998" spans="6:51" x14ac:dyDescent="0.25">
      <c r="F998" s="151"/>
      <c r="J998" s="127"/>
      <c r="N998" s="154"/>
      <c r="T998" s="154"/>
      <c r="Z998" s="154"/>
      <c r="AY998" s="233"/>
    </row>
    <row r="999" spans="6:51" x14ac:dyDescent="0.25">
      <c r="F999" s="151"/>
      <c r="J999" s="127"/>
      <c r="N999" s="154"/>
      <c r="T999" s="154"/>
      <c r="Z999" s="154"/>
      <c r="AY999" s="233"/>
    </row>
    <row r="1000" spans="6:51" x14ac:dyDescent="0.25">
      <c r="F1000" s="151"/>
      <c r="J1000" s="127"/>
      <c r="N1000" s="154"/>
      <c r="T1000" s="154"/>
      <c r="Z1000" s="154"/>
      <c r="AY1000" s="233"/>
    </row>
    <row r="1001" spans="6:51" x14ac:dyDescent="0.25">
      <c r="F1001" s="151"/>
      <c r="J1001" s="127"/>
      <c r="N1001" s="154"/>
      <c r="T1001" s="154"/>
      <c r="Z1001" s="154"/>
      <c r="AY1001" s="233"/>
    </row>
    <row r="1002" spans="6:51" x14ac:dyDescent="0.25">
      <c r="F1002" s="151"/>
      <c r="J1002" s="127"/>
      <c r="N1002" s="154"/>
      <c r="T1002" s="154"/>
      <c r="Z1002" s="154"/>
      <c r="AY1002" s="233"/>
    </row>
    <row r="1003" spans="6:51" x14ac:dyDescent="0.25">
      <c r="F1003" s="151"/>
      <c r="J1003" s="127"/>
      <c r="N1003" s="154"/>
      <c r="T1003" s="154"/>
      <c r="Z1003" s="154"/>
      <c r="AY1003" s="233"/>
    </row>
    <row r="1004" spans="6:51" x14ac:dyDescent="0.25">
      <c r="F1004" s="151"/>
      <c r="J1004" s="127"/>
      <c r="N1004" s="154"/>
      <c r="T1004" s="154"/>
      <c r="Z1004" s="154"/>
      <c r="AY1004" s="233"/>
    </row>
    <row r="1005" spans="6:51" x14ac:dyDescent="0.25">
      <c r="F1005" s="151"/>
      <c r="J1005" s="127"/>
      <c r="N1005" s="154"/>
      <c r="T1005" s="154"/>
      <c r="Z1005" s="154"/>
      <c r="AY1005" s="233"/>
    </row>
    <row r="1006" spans="6:51" x14ac:dyDescent="0.25">
      <c r="F1006" s="151"/>
      <c r="J1006" s="127"/>
      <c r="N1006" s="154"/>
      <c r="T1006" s="154"/>
      <c r="Z1006" s="154"/>
      <c r="AY1006" s="233"/>
    </row>
    <row r="1007" spans="6:51" x14ac:dyDescent="0.25">
      <c r="F1007" s="151"/>
      <c r="J1007" s="127"/>
      <c r="N1007" s="154"/>
      <c r="T1007" s="154"/>
      <c r="Z1007" s="154"/>
      <c r="AY1007" s="233"/>
    </row>
    <row r="1008" spans="6:51" x14ac:dyDescent="0.25">
      <c r="F1008" s="151"/>
      <c r="J1008" s="127"/>
      <c r="N1008" s="154"/>
      <c r="T1008" s="154"/>
      <c r="Z1008" s="154"/>
      <c r="AY1008" s="233"/>
    </row>
    <row r="1009" spans="6:51" x14ac:dyDescent="0.25">
      <c r="F1009" s="151"/>
      <c r="J1009" s="127"/>
      <c r="N1009" s="154"/>
      <c r="T1009" s="154"/>
      <c r="Z1009" s="154"/>
      <c r="AY1009" s="233"/>
    </row>
    <row r="1010" spans="6:51" x14ac:dyDescent="0.25">
      <c r="F1010" s="151"/>
      <c r="J1010" s="127"/>
      <c r="N1010" s="154"/>
      <c r="T1010" s="154"/>
      <c r="Z1010" s="154"/>
      <c r="AY1010" s="233"/>
    </row>
    <row r="1011" spans="6:51" x14ac:dyDescent="0.25">
      <c r="F1011" s="151"/>
      <c r="J1011" s="127"/>
      <c r="N1011" s="154"/>
      <c r="T1011" s="154"/>
      <c r="Z1011" s="154"/>
      <c r="AY1011" s="233"/>
    </row>
    <row r="1012" spans="6:51" x14ac:dyDescent="0.25">
      <c r="F1012" s="151"/>
      <c r="J1012" s="127"/>
      <c r="N1012" s="154"/>
      <c r="T1012" s="154"/>
      <c r="Z1012" s="154"/>
      <c r="AY1012" s="233"/>
    </row>
    <row r="1013" spans="6:51" x14ac:dyDescent="0.25">
      <c r="F1013" s="151"/>
      <c r="J1013" s="127"/>
      <c r="N1013" s="154"/>
      <c r="T1013" s="154"/>
      <c r="Z1013" s="154"/>
      <c r="AY1013" s="233"/>
    </row>
    <row r="1014" spans="6:51" x14ac:dyDescent="0.25">
      <c r="F1014" s="151"/>
      <c r="J1014" s="127"/>
      <c r="N1014" s="154"/>
      <c r="T1014" s="154"/>
      <c r="Z1014" s="154"/>
      <c r="AY1014" s="233"/>
    </row>
    <row r="1015" spans="6:51" x14ac:dyDescent="0.25">
      <c r="F1015" s="151"/>
      <c r="J1015" s="127"/>
      <c r="N1015" s="154"/>
      <c r="T1015" s="154"/>
      <c r="Z1015" s="154"/>
      <c r="AY1015" s="233"/>
    </row>
    <row r="1016" spans="6:51" x14ac:dyDescent="0.25">
      <c r="F1016" s="151"/>
      <c r="J1016" s="127"/>
      <c r="N1016" s="154"/>
      <c r="T1016" s="154"/>
      <c r="Z1016" s="154"/>
      <c r="AY1016" s="233"/>
    </row>
    <row r="1017" spans="6:51" x14ac:dyDescent="0.25">
      <c r="F1017" s="151"/>
      <c r="J1017" s="127"/>
      <c r="N1017" s="154"/>
      <c r="T1017" s="154"/>
      <c r="Z1017" s="154"/>
      <c r="AY1017" s="233"/>
    </row>
    <row r="1018" spans="6:51" x14ac:dyDescent="0.25">
      <c r="F1018" s="151"/>
      <c r="J1018" s="127"/>
      <c r="N1018" s="154"/>
      <c r="T1018" s="154"/>
      <c r="Z1018" s="154"/>
      <c r="AY1018" s="233"/>
    </row>
    <row r="1019" spans="6:51" x14ac:dyDescent="0.25">
      <c r="F1019" s="151"/>
      <c r="J1019" s="127"/>
      <c r="N1019" s="154"/>
      <c r="T1019" s="154"/>
      <c r="Z1019" s="154"/>
      <c r="AY1019" s="233"/>
    </row>
    <row r="1020" spans="6:51" x14ac:dyDescent="0.25">
      <c r="F1020" s="151"/>
      <c r="J1020" s="127"/>
      <c r="N1020" s="154"/>
      <c r="T1020" s="154"/>
      <c r="Z1020" s="154"/>
      <c r="AY1020" s="233"/>
    </row>
    <row r="1021" spans="6:51" x14ac:dyDescent="0.25">
      <c r="F1021" s="151"/>
      <c r="J1021" s="127"/>
      <c r="N1021" s="154"/>
      <c r="T1021" s="154"/>
      <c r="Z1021" s="154"/>
      <c r="AY1021" s="233"/>
    </row>
    <row r="1022" spans="6:51" x14ac:dyDescent="0.25">
      <c r="F1022" s="151"/>
      <c r="J1022" s="127"/>
      <c r="N1022" s="154"/>
      <c r="T1022" s="154"/>
      <c r="Z1022" s="154"/>
      <c r="AY1022" s="233"/>
    </row>
    <row r="1023" spans="6:51" x14ac:dyDescent="0.25">
      <c r="F1023" s="151"/>
      <c r="J1023" s="127"/>
      <c r="N1023" s="154"/>
      <c r="T1023" s="154"/>
      <c r="Z1023" s="154"/>
      <c r="AY1023" s="233"/>
    </row>
    <row r="1024" spans="6:51" x14ac:dyDescent="0.25">
      <c r="F1024" s="151"/>
      <c r="J1024" s="127"/>
      <c r="N1024" s="154"/>
      <c r="T1024" s="154"/>
      <c r="Z1024" s="154"/>
      <c r="AY1024" s="233"/>
    </row>
    <row r="1025" spans="6:51" x14ac:dyDescent="0.25">
      <c r="F1025" s="151"/>
      <c r="J1025" s="127"/>
      <c r="N1025" s="154"/>
      <c r="T1025" s="154"/>
      <c r="Z1025" s="154"/>
      <c r="AY1025" s="233"/>
    </row>
    <row r="1026" spans="6:51" x14ac:dyDescent="0.25">
      <c r="F1026" s="151"/>
      <c r="J1026" s="127"/>
      <c r="N1026" s="154"/>
      <c r="T1026" s="154"/>
      <c r="Z1026" s="154"/>
      <c r="AY1026" s="233"/>
    </row>
    <row r="1027" spans="6:51" x14ac:dyDescent="0.25">
      <c r="F1027" s="151"/>
      <c r="J1027" s="127"/>
      <c r="N1027" s="154"/>
      <c r="T1027" s="154"/>
      <c r="Z1027" s="154"/>
      <c r="AY1027" s="233"/>
    </row>
    <row r="1028" spans="6:51" x14ac:dyDescent="0.25">
      <c r="F1028" s="151"/>
      <c r="J1028" s="127"/>
      <c r="N1028" s="154"/>
      <c r="T1028" s="154"/>
      <c r="Z1028" s="154"/>
      <c r="AY1028" s="233"/>
    </row>
    <row r="1029" spans="6:51" x14ac:dyDescent="0.25">
      <c r="F1029" s="151"/>
      <c r="J1029" s="127"/>
      <c r="N1029" s="154"/>
      <c r="T1029" s="154"/>
      <c r="Z1029" s="154"/>
      <c r="AY1029" s="233"/>
    </row>
    <row r="1030" spans="6:51" x14ac:dyDescent="0.25">
      <c r="F1030" s="151"/>
      <c r="J1030" s="127"/>
      <c r="N1030" s="154"/>
      <c r="T1030" s="154"/>
      <c r="Z1030" s="154"/>
      <c r="AY1030" s="233"/>
    </row>
    <row r="1031" spans="6:51" x14ac:dyDescent="0.25">
      <c r="F1031" s="151"/>
      <c r="J1031" s="127"/>
      <c r="N1031" s="154"/>
      <c r="T1031" s="154"/>
      <c r="Z1031" s="154"/>
      <c r="AY1031" s="233"/>
    </row>
    <row r="1032" spans="6:51" x14ac:dyDescent="0.25">
      <c r="F1032" s="151"/>
      <c r="J1032" s="127"/>
      <c r="N1032" s="154"/>
      <c r="T1032" s="154"/>
      <c r="Z1032" s="154"/>
      <c r="AY1032" s="233"/>
    </row>
    <row r="1033" spans="6:51" x14ac:dyDescent="0.25">
      <c r="F1033" s="151"/>
      <c r="J1033" s="127"/>
      <c r="N1033" s="154"/>
      <c r="T1033" s="154"/>
      <c r="Z1033" s="154"/>
      <c r="AY1033" s="233"/>
    </row>
    <row r="1034" spans="6:51" x14ac:dyDescent="0.25">
      <c r="F1034" s="151"/>
      <c r="J1034" s="127"/>
      <c r="N1034" s="154"/>
      <c r="T1034" s="154"/>
      <c r="Z1034" s="154"/>
      <c r="AY1034" s="233"/>
    </row>
    <row r="1035" spans="6:51" x14ac:dyDescent="0.25">
      <c r="F1035" s="151"/>
      <c r="J1035" s="127"/>
      <c r="N1035" s="154"/>
      <c r="T1035" s="154"/>
      <c r="Z1035" s="154"/>
      <c r="AY1035" s="233"/>
    </row>
    <row r="1036" spans="6:51" x14ac:dyDescent="0.25">
      <c r="F1036" s="151"/>
      <c r="J1036" s="127"/>
      <c r="N1036" s="154"/>
      <c r="T1036" s="154"/>
      <c r="Z1036" s="154"/>
      <c r="AY1036" s="233"/>
    </row>
    <row r="1037" spans="6:51" x14ac:dyDescent="0.25">
      <c r="F1037" s="151"/>
      <c r="J1037" s="127"/>
      <c r="N1037" s="154"/>
      <c r="T1037" s="154"/>
      <c r="Z1037" s="154"/>
      <c r="AY1037" s="233"/>
    </row>
    <row r="1038" spans="6:51" x14ac:dyDescent="0.25">
      <c r="F1038" s="151"/>
      <c r="J1038" s="127"/>
      <c r="N1038" s="154"/>
      <c r="T1038" s="154"/>
      <c r="Z1038" s="154"/>
      <c r="AY1038" s="233"/>
    </row>
    <row r="1039" spans="6:51" x14ac:dyDescent="0.25">
      <c r="F1039" s="151"/>
      <c r="J1039" s="127"/>
      <c r="N1039" s="154"/>
      <c r="T1039" s="154"/>
      <c r="Z1039" s="154"/>
      <c r="AY1039" s="233"/>
    </row>
    <row r="1040" spans="6:51" x14ac:dyDescent="0.25">
      <c r="F1040" s="151"/>
      <c r="J1040" s="127"/>
      <c r="N1040" s="154"/>
      <c r="T1040" s="154"/>
      <c r="Z1040" s="154"/>
      <c r="AY1040" s="233"/>
    </row>
    <row r="1041" spans="6:51" x14ac:dyDescent="0.25">
      <c r="F1041" s="151"/>
      <c r="J1041" s="127"/>
      <c r="N1041" s="154"/>
      <c r="T1041" s="154"/>
      <c r="Z1041" s="154"/>
      <c r="AY1041" s="233"/>
    </row>
    <row r="1042" spans="6:51" x14ac:dyDescent="0.25">
      <c r="F1042" s="151"/>
      <c r="J1042" s="127"/>
      <c r="N1042" s="154"/>
      <c r="T1042" s="154"/>
      <c r="Z1042" s="154"/>
      <c r="AY1042" s="233"/>
    </row>
    <row r="1043" spans="6:51" x14ac:dyDescent="0.25">
      <c r="F1043" s="151"/>
      <c r="J1043" s="127"/>
      <c r="N1043" s="154"/>
      <c r="T1043" s="154"/>
      <c r="Z1043" s="154"/>
      <c r="AY1043" s="233"/>
    </row>
    <row r="1044" spans="6:51" x14ac:dyDescent="0.25">
      <c r="F1044" s="151"/>
      <c r="J1044" s="127"/>
      <c r="N1044" s="154"/>
      <c r="T1044" s="154"/>
      <c r="Z1044" s="154"/>
      <c r="AY1044" s="233"/>
    </row>
    <row r="1045" spans="6:51" x14ac:dyDescent="0.25">
      <c r="F1045" s="151"/>
      <c r="J1045" s="127"/>
      <c r="N1045" s="154"/>
      <c r="T1045" s="154"/>
      <c r="Z1045" s="154"/>
      <c r="AY1045" s="233"/>
    </row>
    <row r="1046" spans="6:51" x14ac:dyDescent="0.25">
      <c r="F1046" s="151"/>
      <c r="J1046" s="127"/>
      <c r="N1046" s="154"/>
      <c r="T1046" s="154"/>
      <c r="Z1046" s="154"/>
      <c r="AY1046" s="233"/>
    </row>
    <row r="1047" spans="6:51" x14ac:dyDescent="0.25">
      <c r="F1047" s="151"/>
      <c r="J1047" s="127"/>
      <c r="N1047" s="154"/>
      <c r="T1047" s="154"/>
      <c r="Z1047" s="154"/>
      <c r="AY1047" s="233"/>
    </row>
    <row r="1048" spans="6:51" x14ac:dyDescent="0.25">
      <c r="F1048" s="151"/>
      <c r="J1048" s="127"/>
      <c r="N1048" s="154"/>
      <c r="T1048" s="154"/>
      <c r="Z1048" s="154"/>
      <c r="AY1048" s="233"/>
    </row>
    <row r="1049" spans="6:51" x14ac:dyDescent="0.25">
      <c r="F1049" s="151"/>
      <c r="J1049" s="127"/>
      <c r="N1049" s="154"/>
      <c r="T1049" s="154"/>
      <c r="Z1049" s="154"/>
      <c r="AY1049" s="233"/>
    </row>
    <row r="1050" spans="6:51" x14ac:dyDescent="0.25">
      <c r="F1050" s="151"/>
      <c r="J1050" s="127"/>
      <c r="N1050" s="154"/>
      <c r="T1050" s="154"/>
      <c r="Z1050" s="154"/>
      <c r="AY1050" s="233"/>
    </row>
    <row r="1051" spans="6:51" x14ac:dyDescent="0.25">
      <c r="F1051" s="151"/>
      <c r="J1051" s="127"/>
      <c r="N1051" s="154"/>
      <c r="T1051" s="154"/>
      <c r="Z1051" s="154"/>
      <c r="AY1051" s="233"/>
    </row>
    <row r="1052" spans="6:51" x14ac:dyDescent="0.25">
      <c r="F1052" s="151"/>
      <c r="J1052" s="127"/>
      <c r="N1052" s="154"/>
      <c r="T1052" s="154"/>
      <c r="Z1052" s="154"/>
      <c r="AY1052" s="233"/>
    </row>
    <row r="1053" spans="6:51" x14ac:dyDescent="0.25">
      <c r="F1053" s="151"/>
      <c r="J1053" s="127"/>
      <c r="N1053" s="154"/>
      <c r="T1053" s="154"/>
      <c r="Z1053" s="154"/>
      <c r="AY1053" s="233"/>
    </row>
    <row r="1054" spans="6:51" x14ac:dyDescent="0.25">
      <c r="F1054" s="151"/>
      <c r="J1054" s="127"/>
      <c r="N1054" s="154"/>
      <c r="T1054" s="154"/>
      <c r="Z1054" s="154"/>
      <c r="AY1054" s="233"/>
    </row>
    <row r="1055" spans="6:51" x14ac:dyDescent="0.25">
      <c r="F1055" s="151"/>
      <c r="J1055" s="127"/>
      <c r="N1055" s="154"/>
      <c r="T1055" s="154"/>
      <c r="Z1055" s="154"/>
      <c r="AY1055" s="233"/>
    </row>
    <row r="1056" spans="6:51" x14ac:dyDescent="0.25">
      <c r="F1056" s="151"/>
      <c r="J1056" s="127"/>
      <c r="N1056" s="154"/>
      <c r="T1056" s="154"/>
      <c r="Z1056" s="154"/>
      <c r="AY1056" s="233"/>
    </row>
    <row r="1057" spans="6:51" x14ac:dyDescent="0.25">
      <c r="F1057" s="151"/>
      <c r="J1057" s="127"/>
      <c r="N1057" s="154"/>
      <c r="T1057" s="154"/>
      <c r="Z1057" s="154"/>
      <c r="AY1057" s="233"/>
    </row>
  </sheetData>
  <autoFilter ref="A7:HA712" xr:uid="{00000000-0009-0000-0000-000002000000}">
    <filterColumn colId="8">
      <filters>
        <filter val=" "/>
      </filters>
    </filterColumn>
  </autoFilter>
  <mergeCells count="26">
    <mergeCell ref="I5:AC5"/>
    <mergeCell ref="AE5:AL5"/>
    <mergeCell ref="AM5:AX5"/>
    <mergeCell ref="A1:BW1"/>
    <mergeCell ref="BB3:BE3"/>
    <mergeCell ref="BF3:BH3"/>
    <mergeCell ref="BI3:BJ3"/>
    <mergeCell ref="I4:K4"/>
    <mergeCell ref="L4:V4"/>
    <mergeCell ref="D6:H6"/>
    <mergeCell ref="I6:K6"/>
    <mergeCell ref="L6:Q6"/>
    <mergeCell ref="R6:W6"/>
    <mergeCell ref="X6:AC6"/>
    <mergeCell ref="AE6:AH6"/>
    <mergeCell ref="AI6:AL6"/>
    <mergeCell ref="BV5:BY5"/>
    <mergeCell ref="BZ5:CC5"/>
    <mergeCell ref="BK5:BN5"/>
    <mergeCell ref="BO5:BU5"/>
    <mergeCell ref="BH6:BJ6"/>
    <mergeCell ref="AM6:AP6"/>
    <mergeCell ref="AQ6:AT6"/>
    <mergeCell ref="AU6:AX6"/>
    <mergeCell ref="BC6:BE6"/>
    <mergeCell ref="BF6:BG6"/>
  </mergeCells>
  <hyperlinks>
    <hyperlink ref="AP8" r:id="rId1" xr:uid="{00000000-0004-0000-0200-000000000000}"/>
    <hyperlink ref="AT8" r:id="rId2" xr:uid="{00000000-0004-0000-0200-000001000000}"/>
    <hyperlink ref="AP9" r:id="rId3" xr:uid="{00000000-0004-0000-0200-000002000000}"/>
    <hyperlink ref="AT9" r:id="rId4" xr:uid="{00000000-0004-0000-0200-000003000000}"/>
    <hyperlink ref="AP10" r:id="rId5" xr:uid="{00000000-0004-0000-0200-000004000000}"/>
    <hyperlink ref="AT10" r:id="rId6" xr:uid="{00000000-0004-0000-0200-000005000000}"/>
    <hyperlink ref="AP11" r:id="rId7" xr:uid="{00000000-0004-0000-0200-000006000000}"/>
    <hyperlink ref="AT59" r:id="rId8" xr:uid="{00000000-0004-0000-0200-000007000000}"/>
    <hyperlink ref="AT66" r:id="rId9" xr:uid="{00000000-0004-0000-0200-000008000000}"/>
    <hyperlink ref="AT72" r:id="rId10" xr:uid="{00000000-0004-0000-0200-000009000000}"/>
    <hyperlink ref="AT73" r:id="rId11" xr:uid="{00000000-0004-0000-0200-00000A000000}"/>
    <hyperlink ref="AP182" r:id="rId12" location="PDP" xr:uid="{00000000-0004-0000-0200-00000B000000}"/>
    <hyperlink ref="AP181" r:id="rId13" xr:uid="{00000000-0004-0000-0200-00000C000000}"/>
    <hyperlink ref="AP179" r:id="rId14" xr:uid="{00000000-0004-0000-0200-00000D000000}"/>
    <hyperlink ref="AP178" r:id="rId15" xr:uid="{00000000-0004-0000-0200-00000E000000}"/>
    <hyperlink ref="AP174" r:id="rId16" xr:uid="{00000000-0004-0000-0200-00000F000000}"/>
    <hyperlink ref="AP172" r:id="rId17" xr:uid="{00000000-0004-0000-0200-000010000000}"/>
    <hyperlink ref="AP171" r:id="rId18" xr:uid="{00000000-0004-0000-0200-000011000000}"/>
    <hyperlink ref="AP170" r:id="rId19" xr:uid="{00000000-0004-0000-0200-000012000000}"/>
    <hyperlink ref="AP168" r:id="rId20" xr:uid="{00000000-0004-0000-0200-000013000000}"/>
    <hyperlink ref="AP167" r:id="rId21" xr:uid="{00000000-0004-0000-0200-000014000000}"/>
    <hyperlink ref="AP166" r:id="rId22" location="PDP" xr:uid="{00000000-0004-0000-0200-000015000000}"/>
    <hyperlink ref="AP164" r:id="rId23" xr:uid="{00000000-0004-0000-0200-000016000000}"/>
    <hyperlink ref="AP163" r:id="rId24" xr:uid="{00000000-0004-0000-0200-000017000000}"/>
    <hyperlink ref="AP160" r:id="rId25" location="PDP" xr:uid="{00000000-0004-0000-0200-000018000000}"/>
    <hyperlink ref="AP162" r:id="rId26" location="PDP" xr:uid="{00000000-0004-0000-0200-000019000000}"/>
    <hyperlink ref="AP159" r:id="rId27" xr:uid="{00000000-0004-0000-0200-00001A000000}"/>
    <hyperlink ref="AP158" r:id="rId28" xr:uid="{00000000-0004-0000-0200-00001B000000}"/>
    <hyperlink ref="AP157" r:id="rId29" xr:uid="{00000000-0004-0000-0200-00001C000000}"/>
    <hyperlink ref="AP148" r:id="rId30" location="PDP" xr:uid="{00000000-0004-0000-0200-00001D000000}"/>
    <hyperlink ref="AP149" r:id="rId31" xr:uid="{00000000-0004-0000-0200-00001E000000}"/>
    <hyperlink ref="AP150" r:id="rId32" xr:uid="{00000000-0004-0000-0200-00001F000000}"/>
    <hyperlink ref="AP151" r:id="rId33" xr:uid="{00000000-0004-0000-0200-000020000000}"/>
    <hyperlink ref="AP152" r:id="rId34" xr:uid="{00000000-0004-0000-0200-000021000000}"/>
    <hyperlink ref="AP153" r:id="rId35" xr:uid="{00000000-0004-0000-0200-000022000000}"/>
    <hyperlink ref="AP156" r:id="rId36" xr:uid="{00000000-0004-0000-0200-000023000000}"/>
    <hyperlink ref="AP621" r:id="rId37" xr:uid="{00000000-0004-0000-0200-000024000000}"/>
    <hyperlink ref="AP622" r:id="rId38" xr:uid="{00000000-0004-0000-0200-000025000000}"/>
    <hyperlink ref="AP620" r:id="rId39" xr:uid="{00000000-0004-0000-0200-000026000000}"/>
    <hyperlink ref="AP115" r:id="rId40" xr:uid="{00000000-0004-0000-0200-000027000000}"/>
    <hyperlink ref="AP122" r:id="rId41" xr:uid="{00000000-0004-0000-0200-000028000000}"/>
    <hyperlink ref="AP118" r:id="rId42" xr:uid="{00000000-0004-0000-0200-000029000000}"/>
    <hyperlink ref="AP120" r:id="rId43" xr:uid="{00000000-0004-0000-0200-00002A000000}"/>
    <hyperlink ref="AP121" r:id="rId44" xr:uid="{00000000-0004-0000-0200-00002B000000}"/>
    <hyperlink ref="AP123" r:id="rId45" xr:uid="{00000000-0004-0000-0200-00002C000000}"/>
    <hyperlink ref="AP602" r:id="rId46" xr:uid="{00000000-0004-0000-0200-00002D000000}"/>
    <hyperlink ref="AP126" r:id="rId47" xr:uid="{00000000-0004-0000-0200-00002E000000}"/>
    <hyperlink ref="AP127" r:id="rId48" xr:uid="{00000000-0004-0000-0200-00002F000000}"/>
    <hyperlink ref="AP128" r:id="rId49" xr:uid="{00000000-0004-0000-0200-000030000000}"/>
    <hyperlink ref="AP129" r:id="rId50" xr:uid="{00000000-0004-0000-0200-000031000000}"/>
    <hyperlink ref="AP130" r:id="rId51" xr:uid="{00000000-0004-0000-0200-000032000000}"/>
    <hyperlink ref="AP131" r:id="rId52" xr:uid="{00000000-0004-0000-0200-000033000000}"/>
    <hyperlink ref="AP134" r:id="rId53" xr:uid="{00000000-0004-0000-0200-000034000000}"/>
    <hyperlink ref="AP605" r:id="rId54" xr:uid="{00000000-0004-0000-0200-000035000000}"/>
    <hyperlink ref="AP606" r:id="rId55" xr:uid="{00000000-0004-0000-0200-000036000000}"/>
    <hyperlink ref="AP607" r:id="rId56" xr:uid="{00000000-0004-0000-0200-000037000000}"/>
    <hyperlink ref="AP136" r:id="rId57" xr:uid="{00000000-0004-0000-0200-000038000000}"/>
    <hyperlink ref="AP142" r:id="rId58" xr:uid="{00000000-0004-0000-0200-000039000000}"/>
    <hyperlink ref="AP143" r:id="rId59" xr:uid="{00000000-0004-0000-0200-00003A000000}"/>
    <hyperlink ref="AP133" r:id="rId60" xr:uid="{00000000-0004-0000-0200-00003B000000}"/>
    <hyperlink ref="AP144" r:id="rId61" xr:uid="{00000000-0004-0000-0200-00003C000000}"/>
    <hyperlink ref="AP145" r:id="rId62" xr:uid="{00000000-0004-0000-0200-00003D000000}"/>
    <hyperlink ref="AP146" r:id="rId63" xr:uid="{00000000-0004-0000-0200-00003E000000}"/>
    <hyperlink ref="AP147" r:id="rId64" xr:uid="{00000000-0004-0000-0200-00003F000000}"/>
    <hyperlink ref="AP140" r:id="rId65" xr:uid="{00000000-0004-0000-0200-000040000000}"/>
    <hyperlink ref="AP125" r:id="rId66" xr:uid="{00000000-0004-0000-0200-000041000000}"/>
    <hyperlink ref="AP132" r:id="rId67" xr:uid="{00000000-0004-0000-0200-000042000000}"/>
    <hyperlink ref="AP608" r:id="rId68" xr:uid="{00000000-0004-0000-0200-000043000000}"/>
    <hyperlink ref="AT182" r:id="rId69" xr:uid="{00000000-0004-0000-0200-000044000000}"/>
    <hyperlink ref="AT181" r:id="rId70" xr:uid="{00000000-0004-0000-0200-000045000000}"/>
    <hyperlink ref="AT171" r:id="rId71" xr:uid="{00000000-0004-0000-0200-000046000000}"/>
    <hyperlink ref="AT170" r:id="rId72" xr:uid="{00000000-0004-0000-0200-000047000000}"/>
    <hyperlink ref="AT167" r:id="rId73" xr:uid="{00000000-0004-0000-0200-000048000000}"/>
    <hyperlink ref="AT164" r:id="rId74" xr:uid="{00000000-0004-0000-0200-000049000000}"/>
    <hyperlink ref="AT163" r:id="rId75" xr:uid="{00000000-0004-0000-0200-00004A000000}"/>
    <hyperlink ref="AT161" r:id="rId76" xr:uid="{00000000-0004-0000-0200-00004B000000}"/>
    <hyperlink ref="AT162" r:id="rId77" xr:uid="{00000000-0004-0000-0200-00004C000000}"/>
    <hyperlink ref="AT160" r:id="rId78" xr:uid="{00000000-0004-0000-0200-00004D000000}"/>
    <hyperlink ref="AT158" r:id="rId79" xr:uid="{00000000-0004-0000-0200-00004E000000}"/>
    <hyperlink ref="AT157" r:id="rId80" xr:uid="{00000000-0004-0000-0200-00004F000000}"/>
    <hyperlink ref="AT148" r:id="rId81" xr:uid="{00000000-0004-0000-0200-000050000000}"/>
    <hyperlink ref="AT151" r:id="rId82" xr:uid="{00000000-0004-0000-0200-000051000000}"/>
    <hyperlink ref="AT153" r:id="rId83" xr:uid="{00000000-0004-0000-0200-000052000000}"/>
    <hyperlink ref="AT621" r:id="rId84" xr:uid="{00000000-0004-0000-0200-000053000000}"/>
    <hyperlink ref="AT622" r:id="rId85" xr:uid="{00000000-0004-0000-0200-000054000000}"/>
    <hyperlink ref="AT620" r:id="rId86" xr:uid="{00000000-0004-0000-0200-000055000000}"/>
    <hyperlink ref="AT132" r:id="rId87" xr:uid="{00000000-0004-0000-0200-000056000000}"/>
    <hyperlink ref="AT608" r:id="rId88" xr:uid="{00000000-0004-0000-0200-000057000000}"/>
    <hyperlink ref="AT118" r:id="rId89" xr:uid="{00000000-0004-0000-0200-000058000000}"/>
    <hyperlink ref="AT120" r:id="rId90" xr:uid="{00000000-0004-0000-0200-000059000000}"/>
    <hyperlink ref="AT122" r:id="rId91" xr:uid="{00000000-0004-0000-0200-00005A000000}"/>
    <hyperlink ref="AT126" r:id="rId92" xr:uid="{00000000-0004-0000-0200-00005B000000}"/>
    <hyperlink ref="AT127" r:id="rId93" xr:uid="{00000000-0004-0000-0200-00005C000000}"/>
    <hyperlink ref="AT128" r:id="rId94" xr:uid="{00000000-0004-0000-0200-00005D000000}"/>
    <hyperlink ref="AT131" r:id="rId95" xr:uid="{00000000-0004-0000-0200-00005E000000}"/>
    <hyperlink ref="AT605" r:id="rId96" xr:uid="{00000000-0004-0000-0200-00005F000000}"/>
    <hyperlink ref="AT606" r:id="rId97" xr:uid="{00000000-0004-0000-0200-000060000000}"/>
    <hyperlink ref="AT143" r:id="rId98" xr:uid="{00000000-0004-0000-0200-000061000000}"/>
    <hyperlink ref="AT133" r:id="rId99" xr:uid="{00000000-0004-0000-0200-000062000000}"/>
    <hyperlink ref="AT144" r:id="rId100" xr:uid="{00000000-0004-0000-0200-000063000000}"/>
    <hyperlink ref="AP183" r:id="rId101" xr:uid="{00000000-0004-0000-0200-000064000000}"/>
    <hyperlink ref="AP197" r:id="rId102" xr:uid="{00000000-0004-0000-0200-000065000000}"/>
    <hyperlink ref="AP206" r:id="rId103" xr:uid="{00000000-0004-0000-0200-000066000000}"/>
    <hyperlink ref="AP207" r:id="rId104" xr:uid="{00000000-0004-0000-0200-000067000000}"/>
    <hyperlink ref="AP208" r:id="rId105" xr:uid="{00000000-0004-0000-0200-000068000000}"/>
    <hyperlink ref="AP210" r:id="rId106" xr:uid="{00000000-0004-0000-0200-000069000000}"/>
    <hyperlink ref="AP211" r:id="rId107" xr:uid="{00000000-0004-0000-0200-00006A000000}"/>
    <hyperlink ref="AP216" r:id="rId108" xr:uid="{00000000-0004-0000-0200-00006B000000}"/>
    <hyperlink ref="AP214" r:id="rId109" xr:uid="{00000000-0004-0000-0200-00006C000000}"/>
    <hyperlink ref="AP215" r:id="rId110" xr:uid="{00000000-0004-0000-0200-00006D000000}"/>
    <hyperlink ref="AP213" r:id="rId111" xr:uid="{00000000-0004-0000-0200-00006E000000}"/>
    <hyperlink ref="AP217" r:id="rId112" xr:uid="{00000000-0004-0000-0200-00006F000000}"/>
    <hyperlink ref="AP218" r:id="rId113" xr:uid="{00000000-0004-0000-0200-000070000000}"/>
    <hyperlink ref="AP219" r:id="rId114" xr:uid="{00000000-0004-0000-0200-000071000000}"/>
    <hyperlink ref="AP220" r:id="rId115" xr:uid="{00000000-0004-0000-0200-000072000000}"/>
    <hyperlink ref="AP221" r:id="rId116" xr:uid="{00000000-0004-0000-0200-000073000000}"/>
    <hyperlink ref="AP223" r:id="rId117" xr:uid="{00000000-0004-0000-0200-000074000000}"/>
    <hyperlink ref="AP225" r:id="rId118" xr:uid="{00000000-0004-0000-0200-000075000000}"/>
    <hyperlink ref="AP226" r:id="rId119" xr:uid="{00000000-0004-0000-0200-000076000000}"/>
    <hyperlink ref="AP255" r:id="rId120" xr:uid="{00000000-0004-0000-0200-000077000000}"/>
    <hyperlink ref="AP253" r:id="rId121" xr:uid="{00000000-0004-0000-0200-000078000000}"/>
    <hyperlink ref="AP250" r:id="rId122" xr:uid="{00000000-0004-0000-0200-000079000000}"/>
    <hyperlink ref="AP242" r:id="rId123" xr:uid="{00000000-0004-0000-0200-00007A000000}"/>
    <hyperlink ref="AP241" r:id="rId124" xr:uid="{00000000-0004-0000-0200-00007B000000}"/>
    <hyperlink ref="AP240" r:id="rId125" xr:uid="{00000000-0004-0000-0200-00007C000000}"/>
    <hyperlink ref="AP239" r:id="rId126" xr:uid="{00000000-0004-0000-0200-00007D000000}"/>
    <hyperlink ref="AP238" r:id="rId127" xr:uid="{00000000-0004-0000-0200-00007E000000}"/>
    <hyperlink ref="AP236" r:id="rId128" xr:uid="{00000000-0004-0000-0200-00007F000000}"/>
    <hyperlink ref="AP235" r:id="rId129" xr:uid="{00000000-0004-0000-0200-000080000000}"/>
    <hyperlink ref="AP229" r:id="rId130" xr:uid="{00000000-0004-0000-0200-000081000000}"/>
    <hyperlink ref="AP263" r:id="rId131" xr:uid="{00000000-0004-0000-0200-000082000000}"/>
    <hyperlink ref="AP260" r:id="rId132" xr:uid="{00000000-0004-0000-0200-000083000000}"/>
    <hyperlink ref="AP259" r:id="rId133" xr:uid="{00000000-0004-0000-0200-000084000000}"/>
    <hyperlink ref="AP205" r:id="rId134" xr:uid="{00000000-0004-0000-0200-000085000000}"/>
    <hyperlink ref="AP199" r:id="rId135" xr:uid="{00000000-0004-0000-0200-000086000000}"/>
    <hyperlink ref="AP201" r:id="rId136" xr:uid="{00000000-0004-0000-0200-000087000000}"/>
    <hyperlink ref="AP202" r:id="rId137" xr:uid="{00000000-0004-0000-0200-000088000000}"/>
    <hyperlink ref="AP186" r:id="rId138" xr:uid="{00000000-0004-0000-0200-000089000000}"/>
    <hyperlink ref="AT197" r:id="rId139" xr:uid="{00000000-0004-0000-0200-00008A000000}"/>
    <hyperlink ref="AT224" r:id="rId140" xr:uid="{00000000-0004-0000-0200-00008B000000}"/>
    <hyperlink ref="AT225" r:id="rId141" xr:uid="{00000000-0004-0000-0200-00008C000000}"/>
    <hyperlink ref="AT223" r:id="rId142" xr:uid="{00000000-0004-0000-0200-00008D000000}"/>
    <hyperlink ref="AT226" r:id="rId143" xr:uid="{00000000-0004-0000-0200-00008E000000}"/>
    <hyperlink ref="AT199" r:id="rId144" xr:uid="{00000000-0004-0000-0200-00008F000000}"/>
    <hyperlink ref="AT201" r:id="rId145" xr:uid="{00000000-0004-0000-0200-000090000000}"/>
    <hyperlink ref="AT204" r:id="rId146" xr:uid="{00000000-0004-0000-0200-000091000000}"/>
    <hyperlink ref="AT203" r:id="rId147" xr:uid="{00000000-0004-0000-0200-000092000000}"/>
    <hyperlink ref="AT202" r:id="rId148" xr:uid="{00000000-0004-0000-0200-000093000000}"/>
    <hyperlink ref="AT212" r:id="rId149" xr:uid="{00000000-0004-0000-0200-000094000000}"/>
    <hyperlink ref="AT213" r:id="rId150" xr:uid="{00000000-0004-0000-0200-000095000000}"/>
    <hyperlink ref="AT221" r:id="rId151" xr:uid="{00000000-0004-0000-0200-000096000000}"/>
    <hyperlink ref="AT237" r:id="rId152" xr:uid="{00000000-0004-0000-0200-000097000000}"/>
    <hyperlink ref="AT238" r:id="rId153" xr:uid="{00000000-0004-0000-0200-000098000000}"/>
    <hyperlink ref="AT239" r:id="rId154" xr:uid="{00000000-0004-0000-0200-000099000000}"/>
    <hyperlink ref="AT241" r:id="rId155" xr:uid="{00000000-0004-0000-0200-00009A000000}"/>
    <hyperlink ref="AT259" r:id="rId156" xr:uid="{00000000-0004-0000-0200-00009B000000}"/>
    <hyperlink ref="AT260" r:id="rId157" xr:uid="{00000000-0004-0000-0200-00009C000000}"/>
    <hyperlink ref="AP314" r:id="rId158" display="https://www.googleadservices.com/pagead/aclk?sa=L&amp;ai=DChcSEwjjy7iExZj2AhX3FNQBHdFVBSEYABAQGgJvYQ&amp;ae=2&amp;ohost=www.google.com&amp;cid=CAASE-RoilnKjmE7XDdubekbtc2JemQ&amp;sig=AOD64_3xl-FkIsxpFhGw4Tr7e-7te-q_oA&amp;ctype=5&amp;q=&amp;ved=2ahUKEwiNzq-ExZj2AhXZlGoFHRvoCsgQ9aACegQIARBE&amp;adurl=" xr:uid="{00000000-0004-0000-0200-00009D000000}"/>
    <hyperlink ref="AP322" r:id="rId159" location="PDP" xr:uid="{00000000-0004-0000-0200-00009E000000}"/>
    <hyperlink ref="AP324" r:id="rId160" xr:uid="{00000000-0004-0000-0200-00009F000000}"/>
    <hyperlink ref="AP326" r:id="rId161" xr:uid="{00000000-0004-0000-0200-0000A0000000}"/>
    <hyperlink ref="AP327" r:id="rId162" xr:uid="{00000000-0004-0000-0200-0000A1000000}"/>
    <hyperlink ref="AP331" r:id="rId163" xr:uid="{00000000-0004-0000-0200-0000A2000000}"/>
    <hyperlink ref="AP332" r:id="rId164" xr:uid="{00000000-0004-0000-0200-0000A3000000}"/>
    <hyperlink ref="AP333" r:id="rId165" xr:uid="{00000000-0004-0000-0200-0000A4000000}"/>
    <hyperlink ref="AP335" r:id="rId166" xr:uid="{00000000-0004-0000-0200-0000A5000000}"/>
    <hyperlink ref="AP337" r:id="rId167" xr:uid="{00000000-0004-0000-0200-0000A6000000}"/>
    <hyperlink ref="AP341" r:id="rId168" xr:uid="{00000000-0004-0000-0200-0000A7000000}"/>
    <hyperlink ref="AP343" r:id="rId169" xr:uid="{00000000-0004-0000-0200-0000A8000000}"/>
    <hyperlink ref="AP342" r:id="rId170" xr:uid="{00000000-0004-0000-0200-0000A9000000}"/>
    <hyperlink ref="AP344" r:id="rId171" xr:uid="{00000000-0004-0000-0200-0000AA000000}"/>
    <hyperlink ref="AP346" r:id="rId172" xr:uid="{00000000-0004-0000-0200-0000AB000000}"/>
    <hyperlink ref="AP362" r:id="rId173" xr:uid="{00000000-0004-0000-0200-0000AC000000}"/>
    <hyperlink ref="AT316" r:id="rId174" xr:uid="{00000000-0004-0000-0200-0000AD000000}"/>
    <hyperlink ref="AT317" r:id="rId175" xr:uid="{00000000-0004-0000-0200-0000AE000000}"/>
    <hyperlink ref="AT326" r:id="rId176" xr:uid="{00000000-0004-0000-0200-0000AF000000}"/>
    <hyperlink ref="AT330" r:id="rId177" xr:uid="{00000000-0004-0000-0200-0000B0000000}"/>
    <hyperlink ref="AT331" r:id="rId178" xr:uid="{00000000-0004-0000-0200-0000B1000000}"/>
    <hyperlink ref="AT332" r:id="rId179" xr:uid="{00000000-0004-0000-0200-0000B2000000}"/>
    <hyperlink ref="AT337" r:id="rId180" xr:uid="{00000000-0004-0000-0200-0000B3000000}"/>
    <hyperlink ref="AT341" r:id="rId181" xr:uid="{00000000-0004-0000-0200-0000B4000000}"/>
    <hyperlink ref="AT343" r:id="rId182" xr:uid="{00000000-0004-0000-0200-0000B5000000}"/>
    <hyperlink ref="AT342" r:id="rId183" xr:uid="{00000000-0004-0000-0200-0000B6000000}"/>
    <hyperlink ref="AT345" r:id="rId184" xr:uid="{00000000-0004-0000-0200-0000B7000000}"/>
    <hyperlink ref="AT346" r:id="rId185" xr:uid="{00000000-0004-0000-0200-0000B8000000}"/>
    <hyperlink ref="AT347" r:id="rId186" xr:uid="{00000000-0004-0000-0200-0000B9000000}"/>
    <hyperlink ref="AX314" r:id="rId187" xr:uid="{00000000-0004-0000-0200-0000BA000000}"/>
    <hyperlink ref="AX316" r:id="rId188" xr:uid="{00000000-0004-0000-0200-0000BB000000}"/>
    <hyperlink ref="AX318" r:id="rId189" xr:uid="{00000000-0004-0000-0200-0000BC000000}"/>
    <hyperlink ref="AX317" r:id="rId190" xr:uid="{00000000-0004-0000-0200-0000BD000000}"/>
    <hyperlink ref="AX319" r:id="rId191" xr:uid="{00000000-0004-0000-0200-0000BE000000}"/>
    <hyperlink ref="AX320" r:id="rId192" xr:uid="{00000000-0004-0000-0200-0000BF000000}"/>
    <hyperlink ref="AX322" r:id="rId193" xr:uid="{00000000-0004-0000-0200-0000C0000000}"/>
    <hyperlink ref="AX690" r:id="rId194" xr:uid="{00000000-0004-0000-0200-0000C1000000}"/>
    <hyperlink ref="AX324" r:id="rId195" xr:uid="{00000000-0004-0000-0200-0000C2000000}"/>
    <hyperlink ref="AX326" r:id="rId196" xr:uid="{00000000-0004-0000-0200-0000C3000000}"/>
    <hyperlink ref="AX333" r:id="rId197" xr:uid="{00000000-0004-0000-0200-0000C4000000}"/>
    <hyperlink ref="AX337" r:id="rId198" xr:uid="{00000000-0004-0000-0200-0000C5000000}"/>
    <hyperlink ref="AX339" r:id="rId199" xr:uid="{00000000-0004-0000-0200-0000C6000000}"/>
    <hyperlink ref="AX344" r:id="rId200" xr:uid="{00000000-0004-0000-0200-0000C7000000}"/>
    <hyperlink ref="AP379" r:id="rId201" xr:uid="{00000000-0004-0000-0200-0000C8000000}"/>
    <hyperlink ref="AP380" r:id="rId202" xr:uid="{00000000-0004-0000-0200-0000C9000000}"/>
    <hyperlink ref="AP381" r:id="rId203" display="https://www.homecenter.com.co/homecenter-co/product/115439/sensor-de-movimiento-techo-para-interior-800w-120v/115439/?kid=bnnext1034178&amp;nbrd=googleSearch&amp;ef_id=CjwKCAiAvOeQBhBkEiwAxutUVKwmsojXLkiUg9HZGvpjdGI5WwTBZ6RjcB2krj0o_0EMENcQcc0TahoCGA8QAvD_BwE:G:s&amp;s_kwcid=AL!868!3!492992987759!!!g!!&amp;gclid=CjwKCAiAvOeQBhBkEiwAxutUVKwmsojXLkiUg9HZGvpjdGI5WwTBZ6RjcB2krj0o_0EMENcQcc0TahoCGA8QAvD_BwE&amp;gclsrc=aw.ds" xr:uid="{00000000-0004-0000-0200-0000CA000000}"/>
    <hyperlink ref="AP382" r:id="rId204" xr:uid="{00000000-0004-0000-0200-0000CB000000}"/>
    <hyperlink ref="AP386" r:id="rId205" xr:uid="{00000000-0004-0000-0200-0000CC000000}"/>
    <hyperlink ref="AP387" r:id="rId206" xr:uid="{00000000-0004-0000-0200-0000CD000000}"/>
    <hyperlink ref="AP390" r:id="rId207" xr:uid="{00000000-0004-0000-0200-0000CE000000}"/>
    <hyperlink ref="AP389" r:id="rId208" xr:uid="{00000000-0004-0000-0200-0000CF000000}"/>
    <hyperlink ref="AP391" r:id="rId209" xr:uid="{00000000-0004-0000-0200-0000D0000000}"/>
    <hyperlink ref="AP393" r:id="rId210" display="https://www.homecenter.com.co/homecenter-co/product/67755/tablero-trifasico-24-circuitos-con-puerta/67755/?kid=bnnext1034178&amp;nbrd=googleSearch&amp;ef_id=Cj0KCQiA3-yQBhD3ARIsAHuHT65lIhDi-NIZOPMJ8TeISBN10zmuRBd4ImGkUKYzCtJBtQEyv1VpVusaAjiaEALw_wcB:G:s&amp;s_kwcid=AL!868!3!492992987882!!!g!!&amp;gclid=Cj0KCQiA3-yQBhD3ARIsAHuHT65lIhDi-NIZOPMJ8TeISBN10zmuRBd4ImGkUKYzCtJBtQEyv1VpVusaAjiaEALw_wcB&amp;gclsrc=aw.ds" xr:uid="{00000000-0004-0000-0200-0000D1000000}"/>
    <hyperlink ref="AP395" r:id="rId211" xr:uid="{00000000-0004-0000-0200-0000D2000000}"/>
    <hyperlink ref="AP396" r:id="rId212" xr:uid="{00000000-0004-0000-0200-0000D3000000}"/>
    <hyperlink ref="AP398" r:id="rId213" xr:uid="{00000000-0004-0000-0200-0000D4000000}"/>
    <hyperlink ref="AP401" r:id="rId214" xr:uid="{00000000-0004-0000-0200-0000D5000000}"/>
    <hyperlink ref="AP400" r:id="rId215" xr:uid="{00000000-0004-0000-0200-0000D6000000}"/>
    <hyperlink ref="AP410" r:id="rId216" xr:uid="{00000000-0004-0000-0200-0000D7000000}"/>
    <hyperlink ref="AP411" r:id="rId217" xr:uid="{00000000-0004-0000-0200-0000D8000000}"/>
    <hyperlink ref="AP412" r:id="rId218" xr:uid="{00000000-0004-0000-0200-0000D9000000}"/>
    <hyperlink ref="AP415" r:id="rId219" xr:uid="{00000000-0004-0000-0200-0000DA000000}"/>
    <hyperlink ref="AP414" r:id="rId220" xr:uid="{00000000-0004-0000-0200-0000DB000000}"/>
    <hyperlink ref="AP417" r:id="rId221" xr:uid="{00000000-0004-0000-0200-0000DC000000}"/>
    <hyperlink ref="AP425" r:id="rId222" xr:uid="{00000000-0004-0000-0200-0000DD000000}"/>
    <hyperlink ref="AP426" r:id="rId223" xr:uid="{00000000-0004-0000-0200-0000DE000000}"/>
    <hyperlink ref="AP427" r:id="rId224" xr:uid="{00000000-0004-0000-0200-0000DF000000}"/>
    <hyperlink ref="AP430" r:id="rId225" xr:uid="{00000000-0004-0000-0200-0000E0000000}"/>
    <hyperlink ref="AP432" r:id="rId226" xr:uid="{00000000-0004-0000-0200-0000E1000000}"/>
    <hyperlink ref="AP433" r:id="rId227" xr:uid="{00000000-0004-0000-0200-0000E2000000}"/>
    <hyperlink ref="AP434" r:id="rId228" xr:uid="{00000000-0004-0000-0200-0000E3000000}"/>
    <hyperlink ref="AP437" r:id="rId229" xr:uid="{00000000-0004-0000-0200-0000E4000000}"/>
    <hyperlink ref="AP440" r:id="rId230" xr:uid="{00000000-0004-0000-0200-0000E5000000}"/>
    <hyperlink ref="AP446" r:id="rId231" xr:uid="{00000000-0004-0000-0200-0000E6000000}"/>
    <hyperlink ref="AP447" r:id="rId232" xr:uid="{00000000-0004-0000-0200-0000E7000000}"/>
    <hyperlink ref="AP448" r:id="rId233" xr:uid="{00000000-0004-0000-0200-0000E8000000}"/>
    <hyperlink ref="AP449" r:id="rId234" xr:uid="{00000000-0004-0000-0200-0000E9000000}"/>
    <hyperlink ref="AP450" r:id="rId235" xr:uid="{00000000-0004-0000-0200-0000EA000000}"/>
    <hyperlink ref="AP451" r:id="rId236" xr:uid="{00000000-0004-0000-0200-0000EB000000}"/>
    <hyperlink ref="AP452" r:id="rId237" xr:uid="{00000000-0004-0000-0200-0000EC000000}"/>
    <hyperlink ref="AP455" r:id="rId238" display="https://www.homecenter.com.co/homecenter-co/product/230208/bisagra-cierre-lento-parche-semi-acodada-35mm-95-grados-2und/230208/?kid=bnnext1034178&amp;nbrd=googleSearch&amp;ef_id=Cj0KCQiA3-yQBhD3ARIsAHuHT67Tx3xXUhebZwC8zyJNaHGEiUNNN_N7Y8hjjelJLnL3kWJbjklyQ84aAtpnEALw_wcB:G:s&amp;s_kwcid=AL!868!3!492992987759!!!g!!&amp;gclid=Cj0KCQiA3-yQBhD3ARIsAHuHT67Tx3xXUhebZwC8zyJNaHGEiUNNN_N7Y8hjjelJLnL3kWJbjklyQ84aAtpnEALw_wcB&amp;gclsrc=aw.ds" xr:uid="{00000000-0004-0000-0200-0000ED000000}"/>
    <hyperlink ref="AP456" r:id="rId239" xr:uid="{00000000-0004-0000-0200-0000EE000000}"/>
    <hyperlink ref="AP457" r:id="rId240" xr:uid="{00000000-0004-0000-0200-0000EF000000}"/>
    <hyperlink ref="AP458" r:id="rId241" xr:uid="{00000000-0004-0000-0200-0000F0000000}"/>
    <hyperlink ref="AP460" r:id="rId242" xr:uid="{00000000-0004-0000-0200-0000F1000000}"/>
    <hyperlink ref="AP459" r:id="rId243" xr:uid="{00000000-0004-0000-0200-0000F2000000}"/>
    <hyperlink ref="AT380" r:id="rId244" xr:uid="{00000000-0004-0000-0200-0000F3000000}"/>
    <hyperlink ref="AT387" r:id="rId245" xr:uid="{00000000-0004-0000-0200-0000F4000000}"/>
    <hyperlink ref="AT392" r:id="rId246" xr:uid="{00000000-0004-0000-0200-0000F5000000}"/>
    <hyperlink ref="AT394" r:id="rId247" xr:uid="{00000000-0004-0000-0200-0000F6000000}"/>
    <hyperlink ref="AT398" r:id="rId248" xr:uid="{00000000-0004-0000-0200-0000F7000000}"/>
    <hyperlink ref="AT400" r:id="rId249" xr:uid="{00000000-0004-0000-0200-0000F8000000}"/>
    <hyperlink ref="AT410" r:id="rId250" xr:uid="{00000000-0004-0000-0200-0000F9000000}"/>
    <hyperlink ref="AT411" r:id="rId251" xr:uid="{00000000-0004-0000-0200-0000FA000000}"/>
    <hyperlink ref="AT412" r:id="rId252" xr:uid="{00000000-0004-0000-0200-0000FB000000}"/>
    <hyperlink ref="AT413" r:id="rId253" xr:uid="{00000000-0004-0000-0200-0000FC000000}"/>
    <hyperlink ref="AT415" r:id="rId254" xr:uid="{00000000-0004-0000-0200-0000FD000000}"/>
    <hyperlink ref="AT414" r:id="rId255" xr:uid="{00000000-0004-0000-0200-0000FE000000}"/>
    <hyperlink ref="AT425" r:id="rId256" xr:uid="{00000000-0004-0000-0200-0000FF000000}"/>
    <hyperlink ref="AT426" r:id="rId257" xr:uid="{00000000-0004-0000-0200-000000010000}"/>
    <hyperlink ref="AT427" r:id="rId258" xr:uid="{00000000-0004-0000-0200-000001010000}"/>
    <hyperlink ref="AT430" r:id="rId259" xr:uid="{00000000-0004-0000-0200-000002010000}"/>
    <hyperlink ref="AT433" r:id="rId260" xr:uid="{00000000-0004-0000-0200-000003010000}"/>
    <hyperlink ref="AT434" r:id="rId261" xr:uid="{00000000-0004-0000-0200-000004010000}"/>
    <hyperlink ref="AT437" r:id="rId262" xr:uid="{00000000-0004-0000-0200-000005010000}"/>
    <hyperlink ref="AT439" r:id="rId263" xr:uid="{00000000-0004-0000-0200-000006010000}"/>
    <hyperlink ref="AT440" r:id="rId264" xr:uid="{00000000-0004-0000-0200-000007010000}"/>
    <hyperlink ref="AT441" r:id="rId265" xr:uid="{00000000-0004-0000-0200-000008010000}"/>
    <hyperlink ref="AT446" r:id="rId266" xr:uid="{00000000-0004-0000-0200-000009010000}"/>
    <hyperlink ref="AT448" r:id="rId267" xr:uid="{00000000-0004-0000-0200-00000A010000}"/>
    <hyperlink ref="AT449" r:id="rId268" xr:uid="{00000000-0004-0000-0200-00000B010000}"/>
    <hyperlink ref="AT450" r:id="rId269" xr:uid="{00000000-0004-0000-0200-00000C010000}"/>
    <hyperlink ref="AT451" r:id="rId270" xr:uid="{00000000-0004-0000-0200-00000D010000}"/>
    <hyperlink ref="AT457" r:id="rId271" xr:uid="{00000000-0004-0000-0200-00000E010000}"/>
    <hyperlink ref="AT458" r:id="rId272" xr:uid="{00000000-0004-0000-0200-00000F010000}"/>
    <hyperlink ref="AT459" r:id="rId273" xr:uid="{00000000-0004-0000-0200-000010010000}"/>
    <hyperlink ref="AX393" r:id="rId274" xr:uid="{00000000-0004-0000-0200-000011010000}"/>
    <hyperlink ref="AX395" r:id="rId275" xr:uid="{00000000-0004-0000-0200-000012010000}"/>
    <hyperlink ref="AX396" r:id="rId276" xr:uid="{00000000-0004-0000-0200-000013010000}"/>
    <hyperlink ref="AX397" r:id="rId277" xr:uid="{00000000-0004-0000-0200-000014010000}"/>
    <hyperlink ref="AX416" r:id="rId278" xr:uid="{00000000-0004-0000-0200-000015010000}"/>
    <hyperlink ref="AX426" r:id="rId279" xr:uid="{00000000-0004-0000-0200-000016010000}"/>
    <hyperlink ref="AX427" r:id="rId280" xr:uid="{00000000-0004-0000-0200-000017010000}"/>
    <hyperlink ref="AX430" r:id="rId281" xr:uid="{00000000-0004-0000-0200-000018010000}"/>
    <hyperlink ref="AX432" r:id="rId282" xr:uid="{00000000-0004-0000-0200-000019010000}"/>
    <hyperlink ref="AX434" r:id="rId283" xr:uid="{00000000-0004-0000-0200-00001A010000}"/>
    <hyperlink ref="AX437" r:id="rId284" xr:uid="{00000000-0004-0000-0200-00001B010000}"/>
    <hyperlink ref="AX439" r:id="rId285" xr:uid="{00000000-0004-0000-0200-00001C010000}"/>
    <hyperlink ref="AX440" r:id="rId286" xr:uid="{00000000-0004-0000-0200-00001D010000}"/>
    <hyperlink ref="AX446" r:id="rId287" xr:uid="{00000000-0004-0000-0200-00001E010000}"/>
    <hyperlink ref="AP540" r:id="rId288" xr:uid="{00000000-0004-0000-0200-00001F010000}"/>
    <hyperlink ref="AP539" r:id="rId289" xr:uid="{00000000-0004-0000-0200-000020010000}"/>
    <hyperlink ref="AP537" r:id="rId290" xr:uid="{00000000-0004-0000-0200-000021010000}"/>
    <hyperlink ref="AP536" r:id="rId291" xr:uid="{00000000-0004-0000-0200-000022010000}"/>
    <hyperlink ref="AP535" r:id="rId292" xr:uid="{00000000-0004-0000-0200-000023010000}"/>
    <hyperlink ref="AP534" r:id="rId293" xr:uid="{00000000-0004-0000-0200-000024010000}"/>
    <hyperlink ref="AP533" r:id="rId294" xr:uid="{00000000-0004-0000-0200-000025010000}"/>
    <hyperlink ref="AP531" r:id="rId295" xr:uid="{00000000-0004-0000-0200-000026010000}"/>
    <hyperlink ref="AP530" r:id="rId296" xr:uid="{00000000-0004-0000-0200-000027010000}"/>
    <hyperlink ref="AP526" r:id="rId297" xr:uid="{00000000-0004-0000-0200-000028010000}"/>
    <hyperlink ref="AP525" r:id="rId298" xr:uid="{00000000-0004-0000-0200-000029010000}"/>
    <hyperlink ref="AP524" r:id="rId299" xr:uid="{00000000-0004-0000-0200-00002A010000}"/>
    <hyperlink ref="AP523" r:id="rId300" xr:uid="{00000000-0004-0000-0200-00002B010000}"/>
    <hyperlink ref="AP522" r:id="rId301" xr:uid="{00000000-0004-0000-0200-00002C010000}"/>
    <hyperlink ref="AP521" r:id="rId302" xr:uid="{00000000-0004-0000-0200-00002D010000}"/>
    <hyperlink ref="AP520" r:id="rId303" display="https://www.homecenter.com.co/homecenter-co/product/89675/chazo-concreto-expansivo-3-8x1-7-8-10un/89675/?kid=bnnext1034178&amp;nbrd=googleSearch&amp;ef_id=EAIaIQobChMIrK2oq6-c9gIVAp-GCh2kpgNpEAMYASAAEgIMg_D_BwE:G:s&amp;s_kwcid=AL!868!3!492992987882!!!g!!&amp;gclid=EAIaIQobChMIrK2oq6-c9gIVAp-GCh2kpgNpEAMYASAAEgIMg_D_BwE&amp;gclsrc=aw.ds" xr:uid="{00000000-0004-0000-0200-00002E010000}"/>
    <hyperlink ref="AP519" r:id="rId304" xr:uid="{00000000-0004-0000-0200-00002F010000}"/>
    <hyperlink ref="AP518" r:id="rId305" xr:uid="{00000000-0004-0000-0200-000030010000}"/>
    <hyperlink ref="AP517" r:id="rId306" display="https://www.homecenter.com.co/homecenter-co/product/373517/barra-de-seguridad-abatible-acero-inoxidable/373517/?kid=bnnext1034178&amp;nbrd=googleSearch&amp;ef_id=EAIaIQobChMIloLjh6Gc9gIVCINaBR3AWw6iEAAYASAAEgJ4F_D_BwE:G:s&amp;s_kwcid=AL!868!3!492992987759!!!g!!&amp;gclid=EAIaIQobChMIloLjh6Gc9gIVCINaBR3AWw6iEAAYASAAEgJ4F_D_BwE&amp;gclsrc=aw.ds" xr:uid="{00000000-0004-0000-0200-000031010000}"/>
    <hyperlink ref="AP516" r:id="rId307" display="https://www.homecenter.com.co/homecenter-co/product/74602/pegacor-corona-max-porcelanato-gris-25-kg/74602/?kid=bnnext1034178&amp;nbrd=googleSearch&amp;ef_id=EAIaIQobChMIlMew7Z-c9gIVR6GGCh1Lawf8EAAYASAAEgKqJvD_BwE:G:s&amp;s_kwcid=AL!868!3!492992987759!!!g!!&amp;gclid=EAIaIQobChMIlMew7Z-c9gIVR6GGCh1Lawf8EAAYASAAEgKqJvD_BwE&amp;gclsrc=aw.ds" xr:uid="{00000000-0004-0000-0200-000032010000}"/>
    <hyperlink ref="AP710" r:id="rId308" xr:uid="{00000000-0004-0000-0200-000033010000}"/>
    <hyperlink ref="AP514" r:id="rId309" xr:uid="{00000000-0004-0000-0200-000034010000}"/>
    <hyperlink ref="AP512" r:id="rId310" xr:uid="{00000000-0004-0000-0200-000035010000}"/>
    <hyperlink ref="AP511" r:id="rId311" xr:uid="{00000000-0004-0000-0200-000036010000}"/>
    <hyperlink ref="AP510" r:id="rId312" xr:uid="{00000000-0004-0000-0200-000037010000}"/>
    <hyperlink ref="AP508" r:id="rId313" xr:uid="{00000000-0004-0000-0200-000038010000}"/>
    <hyperlink ref="AP507" r:id="rId314" xr:uid="{00000000-0004-0000-0200-000039010000}"/>
    <hyperlink ref="AP506" r:id="rId315" xr:uid="{00000000-0004-0000-0200-00003A010000}"/>
    <hyperlink ref="AP505" r:id="rId316" xr:uid="{00000000-0004-0000-0200-00003B010000}"/>
    <hyperlink ref="AP504" r:id="rId317" xr:uid="{00000000-0004-0000-0200-00003C010000}"/>
    <hyperlink ref="AP709" r:id="rId318" xr:uid="{00000000-0004-0000-0200-00003D010000}"/>
    <hyperlink ref="AP503" r:id="rId319" xr:uid="{00000000-0004-0000-0200-00003E010000}"/>
    <hyperlink ref="AP502" r:id="rId320" xr:uid="{00000000-0004-0000-0200-00003F010000}"/>
    <hyperlink ref="AP501" r:id="rId321" xr:uid="{00000000-0004-0000-0200-000040010000}"/>
    <hyperlink ref="AP500" r:id="rId322" xr:uid="{00000000-0004-0000-0200-000041010000}"/>
    <hyperlink ref="AP499" r:id="rId323" xr:uid="{00000000-0004-0000-0200-000042010000}"/>
    <hyperlink ref="AP498" r:id="rId324" display="https://www.homecenter.com.co/homecenter-co/product/79365/tablero-triplex-pino-18mm-122x244mt-bc/79365/?bvstate=pg:2/ct:r&amp;kid=bnnext1034178&amp;nbrd=googleSearch&amp;ef_id=EAIaIQobChMIq6H0teib9gIVi8mGCh2_bwL4EAAYASAAEgLapfD_BwE:G:s&amp;s_kwcid=AL!868!3!492992987759!!!g!!&amp;gclid=EAIaIQobChMIq6H0teib9gIVi8mGCh2_bwL4EAAYASAAEgLapfD_BwE&amp;gclsrc=aw.ds" xr:uid="{00000000-0004-0000-0200-000043010000}"/>
    <hyperlink ref="AP497" r:id="rId325" xr:uid="{00000000-0004-0000-0200-000044010000}"/>
    <hyperlink ref="AP495" r:id="rId326" xr:uid="{00000000-0004-0000-0200-000045010000}"/>
    <hyperlink ref="AP494" r:id="rId327" location="PDP" xr:uid="{00000000-0004-0000-0200-000046010000}"/>
    <hyperlink ref="AP493" r:id="rId328" location="PDP" xr:uid="{00000000-0004-0000-0200-000047010000}"/>
    <hyperlink ref="AP492" r:id="rId329" xr:uid="{00000000-0004-0000-0200-000048010000}"/>
    <hyperlink ref="AP491" r:id="rId330" location="PDP" xr:uid="{00000000-0004-0000-0200-000049010000}"/>
    <hyperlink ref="AP490" r:id="rId331" xr:uid="{00000000-0004-0000-0200-00004A010000}"/>
    <hyperlink ref="AP489" r:id="rId332" xr:uid="{00000000-0004-0000-0200-00004B010000}"/>
    <hyperlink ref="AP487" r:id="rId333" xr:uid="{00000000-0004-0000-0200-00004C010000}"/>
    <hyperlink ref="AP488" r:id="rId334" xr:uid="{00000000-0004-0000-0200-00004D010000}"/>
    <hyperlink ref="AP486" r:id="rId335" xr:uid="{00000000-0004-0000-0200-00004E010000}"/>
    <hyperlink ref="AP485" r:id="rId336" xr:uid="{00000000-0004-0000-0200-00004F010000}"/>
    <hyperlink ref="AP484" r:id="rId337" display="https://www.homecenter.com.co/homecenter-co/product/37151/chazo-colapsible-nylon-bloque-hueco-5-16x2-100un/37151/?kid=bnnext1034178&amp;nbrd=googleSearch&amp;ef_id=EAIaIQobChMIvbX41Imb9gIVl4CGCh3Gkw9OEAAYASAAEgKMcfD_BwE:G:s&amp;s_kwcid=AL!868!3!492992987759!!!g!!&amp;gclid=EAIaIQobChMIvbX41Imb9gIVl4CGCh3Gkw9OEAAYASAAEgKMcfD_BwE&amp;gclsrc=aw.ds" xr:uid="{00000000-0004-0000-0200-000050010000}"/>
    <hyperlink ref="AP483" r:id="rId338" xr:uid="{00000000-0004-0000-0200-000051010000}"/>
    <hyperlink ref="AP482" r:id="rId339" xr:uid="{00000000-0004-0000-0200-000052010000}"/>
    <hyperlink ref="AP481" r:id="rId340" xr:uid="{00000000-0004-0000-0200-000053010000}"/>
    <hyperlink ref="AP480" r:id="rId341" xr:uid="{00000000-0004-0000-0200-000054010000}"/>
    <hyperlink ref="AP479" r:id="rId342" xr:uid="{00000000-0004-0000-0200-000055010000}"/>
    <hyperlink ref="AP478" r:id="rId343" xr:uid="{00000000-0004-0000-0200-000056010000}"/>
    <hyperlink ref="AP477" r:id="rId344" xr:uid="{00000000-0004-0000-0200-000057010000}"/>
    <hyperlink ref="AP476" r:id="rId345" xr:uid="{00000000-0004-0000-0200-000058010000}"/>
    <hyperlink ref="AP708" r:id="rId346" xr:uid="{00000000-0004-0000-0200-000059010000}"/>
    <hyperlink ref="AP475" r:id="rId347" xr:uid="{00000000-0004-0000-0200-00005A010000}"/>
    <hyperlink ref="AP473" r:id="rId348" xr:uid="{00000000-0004-0000-0200-00005B010000}"/>
    <hyperlink ref="AP472" r:id="rId349" xr:uid="{00000000-0004-0000-0200-00005C010000}"/>
    <hyperlink ref="AP471" r:id="rId350" xr:uid="{00000000-0004-0000-0200-00005D010000}"/>
    <hyperlink ref="AP470" r:id="rId351" xr:uid="{00000000-0004-0000-0200-00005E010000}"/>
    <hyperlink ref="AT470" r:id="rId352" xr:uid="{00000000-0004-0000-0200-00005F010000}"/>
    <hyperlink ref="AT472" r:id="rId353" xr:uid="{00000000-0004-0000-0200-000060010000}"/>
    <hyperlink ref="AT475" r:id="rId354" xr:uid="{00000000-0004-0000-0200-000061010000}"/>
    <hyperlink ref="AT476" r:id="rId355" xr:uid="{00000000-0004-0000-0200-000062010000}"/>
    <hyperlink ref="AT477" r:id="rId356" xr:uid="{00000000-0004-0000-0200-000063010000}"/>
    <hyperlink ref="AT478" r:id="rId357" xr:uid="{00000000-0004-0000-0200-000064010000}"/>
    <hyperlink ref="AT479" r:id="rId358" xr:uid="{00000000-0004-0000-0200-000065010000}"/>
    <hyperlink ref="AT481" r:id="rId359" xr:uid="{00000000-0004-0000-0200-000066010000}"/>
    <hyperlink ref="AT482" r:id="rId360" xr:uid="{00000000-0004-0000-0200-000067010000}"/>
    <hyperlink ref="AT483" r:id="rId361" xr:uid="{00000000-0004-0000-0200-000068010000}"/>
    <hyperlink ref="AT484" r:id="rId362" xr:uid="{00000000-0004-0000-0200-000069010000}"/>
    <hyperlink ref="AT485" r:id="rId363" xr:uid="{00000000-0004-0000-0200-00006A010000}"/>
    <hyperlink ref="AT486" r:id="rId364" xr:uid="{00000000-0004-0000-0200-00006B010000}"/>
    <hyperlink ref="AT487" r:id="rId365" xr:uid="{00000000-0004-0000-0200-00006C010000}"/>
    <hyperlink ref="AT489" r:id="rId366" xr:uid="{00000000-0004-0000-0200-00006D010000}"/>
    <hyperlink ref="AT490" r:id="rId367" xr:uid="{00000000-0004-0000-0200-00006E010000}"/>
    <hyperlink ref="AT491" r:id="rId368" xr:uid="{00000000-0004-0000-0200-00006F010000}"/>
    <hyperlink ref="AT492" r:id="rId369" xr:uid="{00000000-0004-0000-0200-000070010000}"/>
    <hyperlink ref="AT493" r:id="rId370" xr:uid="{00000000-0004-0000-0200-000071010000}"/>
    <hyperlink ref="AT494" r:id="rId371" xr:uid="{00000000-0004-0000-0200-000072010000}"/>
    <hyperlink ref="AT495" r:id="rId372" xr:uid="{00000000-0004-0000-0200-000073010000}"/>
    <hyperlink ref="AT496" r:id="rId373" xr:uid="{00000000-0004-0000-0200-000074010000}"/>
    <hyperlink ref="AT498" r:id="rId374" xr:uid="{00000000-0004-0000-0200-000075010000}"/>
    <hyperlink ref="AT499" r:id="rId375" xr:uid="{00000000-0004-0000-0200-000076010000}"/>
    <hyperlink ref="AT500" r:id="rId376" xr:uid="{00000000-0004-0000-0200-000077010000}"/>
    <hyperlink ref="AT505" r:id="rId377" xr:uid="{00000000-0004-0000-0200-000078010000}"/>
    <hyperlink ref="AT506" r:id="rId378" xr:uid="{00000000-0004-0000-0200-000079010000}"/>
    <hyperlink ref="AT507" r:id="rId379" xr:uid="{00000000-0004-0000-0200-00007A010000}"/>
    <hyperlink ref="AT508" r:id="rId380" xr:uid="{00000000-0004-0000-0200-00007B010000}"/>
    <hyperlink ref="AT510" r:id="rId381" xr:uid="{00000000-0004-0000-0200-00007C010000}"/>
    <hyperlink ref="AT516" r:id="rId382" xr:uid="{00000000-0004-0000-0200-00007D010000}"/>
    <hyperlink ref="AT532" r:id="rId383" xr:uid="{00000000-0004-0000-0200-00007E010000}"/>
    <hyperlink ref="AT537" r:id="rId384" xr:uid="{00000000-0004-0000-0200-00007F010000}"/>
    <hyperlink ref="AX469" r:id="rId385" xr:uid="{00000000-0004-0000-0200-000080010000}"/>
    <hyperlink ref="AX468" r:id="rId386" xr:uid="{00000000-0004-0000-0200-000081010000}"/>
    <hyperlink ref="AX467" r:id="rId387" xr:uid="{00000000-0004-0000-0200-000082010000}"/>
    <hyperlink ref="AX466" r:id="rId388" xr:uid="{00000000-0004-0000-0200-000083010000}"/>
    <hyperlink ref="AX465" r:id="rId389" xr:uid="{00000000-0004-0000-0200-000084010000}"/>
    <hyperlink ref="AX464" r:id="rId390" xr:uid="{00000000-0004-0000-0200-000085010000}"/>
    <hyperlink ref="AP14" r:id="rId391" xr:uid="{00000000-0004-0000-0200-000086010000}"/>
    <hyperlink ref="AP315" r:id="rId392" xr:uid="{00000000-0004-0000-0200-000087010000}"/>
    <hyperlink ref="AT315" r:id="rId393" xr:uid="{00000000-0004-0000-0200-000088010000}"/>
    <hyperlink ref="AX315" r:id="rId394" xr:uid="{00000000-0004-0000-0200-000089010000}"/>
  </hyperlinks>
  <pageMargins left="0.7" right="0.7" top="0.75" bottom="0.75" header="0.3" footer="0.3"/>
  <pageSetup orientation="portrait" r:id="rId39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Y26"/>
  <sheetViews>
    <sheetView showGridLines="0" view="pageBreakPreview" topLeftCell="A7" zoomScale="80" zoomScaleNormal="70" zoomScaleSheetLayoutView="80" workbookViewId="0">
      <selection activeCell="A8" sqref="A8:S8"/>
    </sheetView>
  </sheetViews>
  <sheetFormatPr baseColWidth="10" defaultRowHeight="15.75" x14ac:dyDescent="0.25"/>
  <cols>
    <col min="1" max="2" width="11.42578125" style="1"/>
    <col min="3" max="3" width="14.85546875" style="1" customWidth="1"/>
    <col min="4" max="12" width="11.42578125" style="1"/>
    <col min="13" max="13" width="19.42578125" style="1" customWidth="1"/>
    <col min="14" max="16384" width="11.42578125" style="1"/>
  </cols>
  <sheetData>
    <row r="1" spans="1:259" ht="78" customHeight="1" thickBot="1" x14ac:dyDescent="0.3">
      <c r="A1" s="390" t="s">
        <v>2091</v>
      </c>
      <c r="B1" s="391"/>
      <c r="C1" s="391"/>
      <c r="D1" s="391"/>
      <c r="E1" s="391"/>
      <c r="F1" s="391"/>
      <c r="G1" s="391"/>
      <c r="H1" s="391"/>
      <c r="I1" s="391"/>
      <c r="J1" s="391"/>
      <c r="K1" s="391"/>
      <c r="L1" s="391"/>
      <c r="M1" s="391"/>
      <c r="N1" s="391"/>
      <c r="O1" s="391"/>
      <c r="P1" s="391"/>
      <c r="Q1" s="391"/>
      <c r="R1" s="391"/>
      <c r="S1" s="392"/>
    </row>
    <row r="3" spans="1:259" s="2" customFormat="1" ht="14.25" customHeight="1" x14ac:dyDescent="0.25">
      <c r="A3" s="396" t="s">
        <v>2121</v>
      </c>
      <c r="B3" s="397"/>
      <c r="C3" s="397"/>
      <c r="D3" s="397"/>
      <c r="E3" s="397"/>
      <c r="F3" s="397"/>
      <c r="G3" s="397"/>
      <c r="H3" s="397"/>
      <c r="I3" s="397"/>
      <c r="J3" s="397"/>
      <c r="K3" s="397"/>
      <c r="L3" s="397"/>
      <c r="M3" s="397"/>
      <c r="N3" s="397"/>
      <c r="O3" s="397"/>
      <c r="P3" s="397"/>
      <c r="Q3" s="397"/>
      <c r="R3" s="397"/>
      <c r="S3" s="397"/>
      <c r="T3" s="1"/>
      <c r="U3" s="1"/>
      <c r="V3" s="4"/>
      <c r="X3" s="5"/>
      <c r="Y3" s="5"/>
      <c r="Z3" s="5"/>
      <c r="AA3" s="5"/>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ht="21.75" customHeight="1" x14ac:dyDescent="0.25">
      <c r="A4" s="398"/>
      <c r="B4" s="398"/>
      <c r="C4" s="398"/>
      <c r="D4" s="398"/>
      <c r="E4" s="398"/>
      <c r="F4" s="398"/>
      <c r="G4" s="398"/>
      <c r="H4" s="398"/>
      <c r="I4" s="398"/>
      <c r="J4" s="398"/>
      <c r="K4" s="398"/>
      <c r="L4" s="398"/>
      <c r="M4" s="398"/>
      <c r="N4" s="398"/>
      <c r="O4" s="398"/>
      <c r="P4" s="398"/>
      <c r="Q4" s="398"/>
      <c r="R4" s="398"/>
      <c r="S4" s="398"/>
    </row>
    <row r="5" spans="1:259" s="2" customFormat="1" ht="219" customHeight="1" x14ac:dyDescent="0.25">
      <c r="A5" s="398"/>
      <c r="B5" s="398"/>
      <c r="C5" s="398"/>
      <c r="D5" s="398"/>
      <c r="E5" s="398"/>
      <c r="F5" s="398"/>
      <c r="G5" s="398"/>
      <c r="H5" s="398"/>
      <c r="I5" s="398"/>
      <c r="J5" s="398"/>
      <c r="K5" s="398"/>
      <c r="L5" s="398"/>
      <c r="M5" s="398"/>
      <c r="N5" s="398"/>
      <c r="O5" s="398"/>
      <c r="P5" s="398"/>
      <c r="Q5" s="398"/>
      <c r="R5" s="398"/>
      <c r="S5" s="398"/>
      <c r="V5" s="3"/>
    </row>
    <row r="6" spans="1:259" s="2" customFormat="1" ht="219" customHeight="1" x14ac:dyDescent="0.25">
      <c r="A6" s="398"/>
      <c r="B6" s="398"/>
      <c r="C6" s="398"/>
      <c r="D6" s="398"/>
      <c r="E6" s="398"/>
      <c r="F6" s="398"/>
      <c r="G6" s="398"/>
      <c r="H6" s="398"/>
      <c r="I6" s="398"/>
      <c r="J6" s="398"/>
      <c r="K6" s="398"/>
      <c r="L6" s="398"/>
      <c r="M6" s="398"/>
      <c r="N6" s="398"/>
      <c r="O6" s="398"/>
      <c r="P6" s="398"/>
      <c r="Q6" s="398"/>
      <c r="R6" s="398"/>
      <c r="S6" s="398"/>
      <c r="V6" s="3"/>
    </row>
    <row r="7" spans="1:259" s="2" customFormat="1" ht="139.5" customHeight="1" x14ac:dyDescent="0.25">
      <c r="A7" s="398"/>
      <c r="B7" s="398"/>
      <c r="C7" s="398"/>
      <c r="D7" s="398"/>
      <c r="E7" s="398"/>
      <c r="F7" s="398"/>
      <c r="G7" s="398"/>
      <c r="H7" s="398"/>
      <c r="I7" s="398"/>
      <c r="J7" s="398"/>
      <c r="K7" s="398"/>
      <c r="L7" s="398"/>
      <c r="M7" s="398"/>
      <c r="N7" s="398"/>
      <c r="O7" s="398"/>
      <c r="P7" s="398"/>
      <c r="Q7" s="398"/>
      <c r="R7" s="398"/>
      <c r="S7" s="398"/>
      <c r="V7" s="3"/>
    </row>
    <row r="8" spans="1:259" s="2" customFormat="1" ht="393.75" customHeight="1" x14ac:dyDescent="0.25">
      <c r="A8" s="398" t="s">
        <v>2128</v>
      </c>
      <c r="B8" s="398"/>
      <c r="C8" s="398"/>
      <c r="D8" s="398"/>
      <c r="E8" s="398"/>
      <c r="F8" s="398"/>
      <c r="G8" s="398"/>
      <c r="H8" s="398"/>
      <c r="I8" s="398"/>
      <c r="J8" s="398"/>
      <c r="K8" s="398"/>
      <c r="L8" s="398"/>
      <c r="M8" s="398"/>
      <c r="N8" s="398"/>
      <c r="O8" s="398"/>
      <c r="P8" s="398"/>
      <c r="Q8" s="398"/>
      <c r="R8" s="398"/>
      <c r="S8" s="398"/>
      <c r="V8" s="3"/>
    </row>
    <row r="9" spans="1:259" s="2" customFormat="1" x14ac:dyDescent="0.25">
      <c r="C9" s="7"/>
      <c r="D9" s="1"/>
      <c r="E9" s="1"/>
      <c r="F9" s="1"/>
      <c r="G9" s="1"/>
      <c r="H9" s="8"/>
      <c r="I9" s="1"/>
      <c r="J9" s="9"/>
      <c r="K9" s="10"/>
      <c r="L9" s="7"/>
      <c r="M9" s="11"/>
      <c r="N9" s="10"/>
      <c r="O9" s="10"/>
      <c r="P9" s="10"/>
      <c r="Q9" s="10"/>
      <c r="V9" s="3"/>
    </row>
    <row r="10" spans="1:259" s="2" customFormat="1" ht="31.5" x14ac:dyDescent="0.25">
      <c r="C10" s="7" t="s">
        <v>4</v>
      </c>
      <c r="D10" s="1"/>
      <c r="E10" s="1"/>
      <c r="F10" s="1"/>
      <c r="G10" s="1"/>
      <c r="H10" s="8"/>
      <c r="I10" s="1"/>
      <c r="J10" s="9"/>
      <c r="K10" s="10"/>
      <c r="L10" s="7" t="s">
        <v>5</v>
      </c>
      <c r="M10" s="11"/>
      <c r="N10" s="10"/>
      <c r="O10" s="10"/>
      <c r="P10" s="10"/>
      <c r="Q10" s="10"/>
      <c r="V10" s="3"/>
    </row>
    <row r="11" spans="1:259" s="2" customFormat="1" x14ac:dyDescent="0.25">
      <c r="C11" s="1"/>
      <c r="D11" s="1"/>
      <c r="E11" s="1"/>
      <c r="F11" s="1"/>
      <c r="G11" s="1"/>
      <c r="H11" s="8"/>
      <c r="I11" s="1"/>
      <c r="J11" s="9"/>
      <c r="K11" s="10"/>
      <c r="L11" s="1"/>
      <c r="M11" s="11"/>
      <c r="N11" s="10"/>
      <c r="O11" s="10"/>
      <c r="P11" s="10"/>
      <c r="Q11" s="10"/>
      <c r="V11" s="3"/>
    </row>
    <row r="12" spans="1:259" s="2" customFormat="1" x14ac:dyDescent="0.25">
      <c r="C12" s="1"/>
      <c r="D12" s="1"/>
      <c r="E12" s="1"/>
      <c r="F12" s="1"/>
      <c r="G12" s="1"/>
      <c r="H12" s="18"/>
      <c r="I12" s="19"/>
      <c r="J12" s="20"/>
      <c r="K12" s="21"/>
      <c r="L12" s="1"/>
      <c r="M12" s="11"/>
      <c r="N12" s="10"/>
      <c r="O12" s="10"/>
      <c r="P12" s="10"/>
      <c r="Q12" s="10"/>
      <c r="V12" s="3"/>
    </row>
    <row r="13" spans="1:259" s="2" customFormat="1" x14ac:dyDescent="0.25">
      <c r="C13" s="393" t="s">
        <v>13</v>
      </c>
      <c r="D13" s="393"/>
      <c r="E13" s="393"/>
      <c r="F13" s="393"/>
      <c r="G13" s="1"/>
      <c r="H13" s="394"/>
      <c r="I13" s="394"/>
      <c r="J13" s="394"/>
      <c r="K13" s="394"/>
      <c r="L13" s="12"/>
      <c r="M13" s="395" t="s">
        <v>19</v>
      </c>
      <c r="N13" s="395"/>
      <c r="O13" s="395"/>
      <c r="P13" s="395"/>
      <c r="Q13" s="10"/>
      <c r="V13" s="3"/>
    </row>
    <row r="14" spans="1:259" s="2" customFormat="1" ht="39" customHeight="1" x14ac:dyDescent="0.25">
      <c r="C14" s="399" t="s">
        <v>14</v>
      </c>
      <c r="D14" s="399"/>
      <c r="E14" s="399"/>
      <c r="F14" s="399"/>
      <c r="G14" s="1"/>
      <c r="H14" s="399"/>
      <c r="I14" s="399"/>
      <c r="J14" s="399"/>
      <c r="K14" s="399"/>
      <c r="L14" s="13"/>
      <c r="M14" s="399" t="s">
        <v>16</v>
      </c>
      <c r="N14" s="399"/>
      <c r="O14" s="399"/>
      <c r="P14" s="399"/>
      <c r="Q14" s="10"/>
      <c r="V14" s="3"/>
    </row>
    <row r="15" spans="1:259" s="2" customFormat="1" x14ac:dyDescent="0.25">
      <c r="C15" s="14" t="s">
        <v>6</v>
      </c>
      <c r="D15" s="400" t="s">
        <v>2126</v>
      </c>
      <c r="E15" s="401"/>
      <c r="F15" s="401"/>
      <c r="G15" s="1"/>
      <c r="H15" s="22"/>
      <c r="I15" s="402"/>
      <c r="J15" s="402"/>
      <c r="K15" s="402"/>
      <c r="L15" s="15"/>
      <c r="M15" s="14" t="s">
        <v>6</v>
      </c>
      <c r="N15" s="400" t="s">
        <v>2127</v>
      </c>
      <c r="O15" s="401"/>
      <c r="P15" s="401"/>
      <c r="Q15" s="10"/>
      <c r="V15" s="3"/>
    </row>
    <row r="16" spans="1:259" s="2" customFormat="1" x14ac:dyDescent="0.25">
      <c r="C16" s="1"/>
      <c r="D16" s="1"/>
      <c r="E16" s="1"/>
      <c r="F16" s="1"/>
      <c r="G16" s="1"/>
      <c r="H16" s="8"/>
      <c r="I16" s="1"/>
      <c r="J16" s="9"/>
      <c r="K16" s="10"/>
      <c r="L16" s="1"/>
      <c r="M16" s="11"/>
      <c r="N16" s="10"/>
      <c r="O16" s="10"/>
      <c r="P16" s="10"/>
      <c r="Q16" s="10"/>
      <c r="V16" s="3"/>
    </row>
    <row r="17" spans="3:22" s="2" customFormat="1" x14ac:dyDescent="0.25">
      <c r="C17" s="1"/>
      <c r="D17" s="1"/>
      <c r="E17" s="1"/>
      <c r="F17" s="1"/>
      <c r="G17" s="1"/>
      <c r="H17" s="8"/>
      <c r="I17" s="1"/>
      <c r="J17" s="9"/>
      <c r="K17" s="10"/>
      <c r="L17" s="1"/>
      <c r="M17" s="11"/>
      <c r="N17" s="10"/>
      <c r="O17" s="10"/>
      <c r="P17" s="10"/>
      <c r="Q17" s="10"/>
      <c r="V17" s="3"/>
    </row>
    <row r="18" spans="3:22" s="2" customFormat="1" x14ac:dyDescent="0.25">
      <c r="C18" s="1"/>
      <c r="D18" s="1"/>
      <c r="E18" s="1"/>
      <c r="F18" s="1"/>
      <c r="G18" s="1"/>
      <c r="H18" s="8"/>
      <c r="I18" s="1"/>
      <c r="J18" s="9"/>
      <c r="K18" s="10"/>
      <c r="L18" s="1"/>
      <c r="M18" s="11"/>
      <c r="N18" s="10"/>
      <c r="O18" s="10"/>
      <c r="P18" s="10"/>
      <c r="Q18" s="10"/>
      <c r="V18" s="3"/>
    </row>
    <row r="19" spans="3:22" s="2" customFormat="1" x14ac:dyDescent="0.25">
      <c r="C19" s="1"/>
      <c r="D19" s="1"/>
      <c r="E19" s="1"/>
      <c r="F19" s="1"/>
      <c r="G19" s="1"/>
      <c r="H19" s="8"/>
      <c r="I19" s="1"/>
      <c r="J19" s="9"/>
      <c r="K19" s="10"/>
      <c r="L19" s="1"/>
      <c r="M19" s="11"/>
      <c r="N19" s="10"/>
      <c r="O19" s="10"/>
      <c r="P19" s="10"/>
      <c r="Q19" s="10"/>
      <c r="V19" s="3"/>
    </row>
    <row r="20" spans="3:22" s="2" customFormat="1" ht="31.5" x14ac:dyDescent="0.25">
      <c r="C20" s="7" t="s">
        <v>5</v>
      </c>
      <c r="D20" s="1"/>
      <c r="E20" s="1"/>
      <c r="F20" s="1"/>
      <c r="G20" s="1"/>
      <c r="H20" s="8"/>
      <c r="I20" s="1"/>
      <c r="J20" s="9"/>
      <c r="K20" s="10"/>
      <c r="L20" s="7" t="s">
        <v>7</v>
      </c>
      <c r="M20" s="11"/>
      <c r="N20" s="10"/>
      <c r="O20" s="10"/>
      <c r="P20" s="10"/>
      <c r="Q20" s="10"/>
      <c r="V20" s="3"/>
    </row>
    <row r="21" spans="3:22" s="2" customFormat="1" x14ac:dyDescent="0.25">
      <c r="C21" s="7"/>
      <c r="D21" s="1"/>
      <c r="E21" s="1"/>
      <c r="F21" s="1"/>
      <c r="G21" s="1"/>
      <c r="H21" s="8"/>
      <c r="I21" s="1"/>
      <c r="J21" s="9"/>
      <c r="K21" s="10"/>
      <c r="L21" s="7"/>
      <c r="M21" s="11"/>
      <c r="N21" s="10"/>
      <c r="O21" s="10"/>
      <c r="P21" s="10"/>
      <c r="Q21" s="10"/>
      <c r="V21" s="3"/>
    </row>
    <row r="22" spans="3:22" s="2" customFormat="1" x14ac:dyDescent="0.25">
      <c r="C22" s="7"/>
      <c r="D22" s="1"/>
      <c r="E22" s="1"/>
      <c r="F22" s="1"/>
      <c r="G22" s="1"/>
      <c r="H22" s="8"/>
      <c r="I22" s="1"/>
      <c r="J22" s="9"/>
      <c r="K22" s="10"/>
      <c r="L22" s="7"/>
      <c r="M22" s="11"/>
      <c r="N22" s="10"/>
      <c r="O22" s="10"/>
      <c r="P22" s="10"/>
      <c r="Q22" s="10"/>
      <c r="V22" s="3"/>
    </row>
    <row r="23" spans="3:22" s="2" customFormat="1" x14ac:dyDescent="0.25">
      <c r="C23" s="1"/>
      <c r="D23" s="1"/>
      <c r="E23" s="1"/>
      <c r="F23" s="1"/>
      <c r="G23" s="1"/>
      <c r="H23" s="8"/>
      <c r="I23" s="1"/>
      <c r="J23" s="9"/>
      <c r="K23" s="10"/>
      <c r="L23" s="1"/>
      <c r="M23" s="11"/>
      <c r="N23" s="10"/>
      <c r="O23" s="10"/>
      <c r="P23" s="10"/>
      <c r="Q23" s="10"/>
      <c r="V23" s="3"/>
    </row>
    <row r="24" spans="3:22" s="2" customFormat="1" x14ac:dyDescent="0.25">
      <c r="C24" s="395" t="s">
        <v>17</v>
      </c>
      <c r="D24" s="395"/>
      <c r="E24" s="395"/>
      <c r="F24" s="395"/>
      <c r="G24" s="1"/>
      <c r="H24" s="1"/>
      <c r="I24" s="1"/>
      <c r="J24" s="1"/>
      <c r="K24" s="16"/>
      <c r="L24" s="13"/>
      <c r="M24" s="403" t="s">
        <v>8</v>
      </c>
      <c r="N24" s="403"/>
      <c r="O24" s="403"/>
      <c r="P24" s="403"/>
      <c r="Q24" s="10"/>
      <c r="V24" s="3"/>
    </row>
    <row r="25" spans="3:22" s="2" customFormat="1" x14ac:dyDescent="0.25">
      <c r="C25" s="404" t="s">
        <v>9</v>
      </c>
      <c r="D25" s="404"/>
      <c r="E25" s="404"/>
      <c r="F25" s="404"/>
      <c r="G25" s="1"/>
      <c r="H25" s="1"/>
      <c r="I25" s="1"/>
      <c r="J25" s="1"/>
      <c r="K25" s="17"/>
      <c r="L25" s="13"/>
      <c r="M25" s="405" t="s">
        <v>10</v>
      </c>
      <c r="N25" s="405"/>
      <c r="O25" s="405"/>
      <c r="P25" s="405"/>
      <c r="Q25" s="10"/>
      <c r="V25" s="3"/>
    </row>
    <row r="26" spans="3:22" s="2" customFormat="1" x14ac:dyDescent="0.25">
      <c r="C26" s="14" t="s">
        <v>6</v>
      </c>
      <c r="D26" s="400" t="s">
        <v>2126</v>
      </c>
      <c r="E26" s="401"/>
      <c r="F26" s="401"/>
      <c r="G26" s="1"/>
      <c r="H26" s="1"/>
      <c r="I26" s="1"/>
      <c r="J26" s="1"/>
      <c r="K26" s="15"/>
      <c r="L26" s="15"/>
      <c r="M26" s="14" t="s">
        <v>6</v>
      </c>
      <c r="N26" s="400" t="s">
        <v>2126</v>
      </c>
      <c r="O26" s="401"/>
      <c r="P26" s="401"/>
      <c r="Q26" s="10"/>
      <c r="V26" s="3"/>
    </row>
  </sheetData>
  <mergeCells count="18">
    <mergeCell ref="D26:F26"/>
    <mergeCell ref="N26:P26"/>
    <mergeCell ref="A8:S8"/>
    <mergeCell ref="D15:F15"/>
    <mergeCell ref="I15:K15"/>
    <mergeCell ref="N15:P15"/>
    <mergeCell ref="C24:F24"/>
    <mergeCell ref="M24:P24"/>
    <mergeCell ref="C25:F25"/>
    <mergeCell ref="M25:P25"/>
    <mergeCell ref="C14:F14"/>
    <mergeCell ref="H14:K14"/>
    <mergeCell ref="M14:P14"/>
    <mergeCell ref="A1:S1"/>
    <mergeCell ref="A3:S7"/>
    <mergeCell ref="C13:F13"/>
    <mergeCell ref="H13:K13"/>
    <mergeCell ref="M13:P13"/>
  </mergeCells>
  <pageMargins left="0.7" right="0.7" top="0.75" bottom="0.75" header="0.3" footer="0.3"/>
  <pageSetup scale="3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M1108"/>
  <sheetViews>
    <sheetView topLeftCell="A505" zoomScale="60" zoomScaleNormal="60" zoomScaleSheetLayoutView="100" workbookViewId="0">
      <selection activeCell="F521" sqref="F521"/>
    </sheetView>
  </sheetViews>
  <sheetFormatPr baseColWidth="10" defaultColWidth="11.42578125" defaultRowHeight="15" x14ac:dyDescent="0.25"/>
  <cols>
    <col min="1" max="1" width="6.42578125" style="263" customWidth="1"/>
    <col min="2" max="2" width="44.5703125" style="264" customWidth="1"/>
    <col min="3" max="3" width="6.5703125" style="264" customWidth="1"/>
    <col min="4" max="4" width="7.28515625" style="263" customWidth="1"/>
    <col min="5" max="5" width="19.140625" style="265" bestFit="1" customWidth="1"/>
    <col min="6" max="6" width="15.7109375" style="265" customWidth="1"/>
    <col min="7" max="7" width="15.7109375" style="328" customWidth="1"/>
    <col min="8" max="8" width="18.7109375" style="259" bestFit="1" customWidth="1"/>
    <col min="9" max="9" width="15.7109375" style="262" customWidth="1"/>
    <col min="10" max="10" width="15.7109375" style="318" customWidth="1"/>
    <col min="11" max="12" width="15.7109375" style="262" customWidth="1"/>
    <col min="13" max="13" width="15.7109375" style="318" customWidth="1"/>
    <col min="14" max="14" width="17.28515625" style="262" bestFit="1" customWidth="1"/>
    <col min="15" max="15" width="15.7109375" style="262" customWidth="1"/>
    <col min="16" max="16" width="15.7109375" style="318" customWidth="1"/>
    <col min="17" max="17" width="17.28515625" style="262" bestFit="1" customWidth="1"/>
    <col min="18" max="18" width="15.7109375" style="262" customWidth="1"/>
    <col min="19" max="19" width="15.7109375" style="318" customWidth="1"/>
    <col min="20" max="20" width="17.28515625" style="262" bestFit="1" customWidth="1"/>
    <col min="21" max="21" width="15.7109375" style="262" customWidth="1"/>
    <col min="22" max="22" width="15.7109375" style="318" customWidth="1"/>
    <col min="23" max="23" width="16.85546875" style="262" bestFit="1" customWidth="1"/>
    <col min="24" max="24" width="15.7109375" style="262" customWidth="1"/>
    <col min="25" max="25" width="15.7109375" style="318" customWidth="1"/>
    <col min="26" max="26" width="15.7109375" style="262" customWidth="1"/>
    <col min="27" max="35" width="20.7109375" style="262" customWidth="1"/>
    <col min="36" max="36" width="16.85546875" style="262" bestFit="1" customWidth="1"/>
    <col min="37" max="37" width="17.28515625" style="262" bestFit="1" customWidth="1"/>
    <col min="38" max="38" width="18.42578125" style="262" customWidth="1"/>
    <col min="39" max="39" width="14" style="262" customWidth="1"/>
    <col min="40" max="41" width="11.42578125" style="262" customWidth="1"/>
    <col min="42" max="42" width="19.42578125" style="262" customWidth="1"/>
    <col min="43" max="43" width="13" style="262" customWidth="1"/>
    <col min="44" max="44" width="11.42578125" style="262" customWidth="1"/>
    <col min="45" max="45" width="11.42578125" style="326" customWidth="1"/>
    <col min="46" max="16384" width="11.42578125" style="262"/>
  </cols>
  <sheetData>
    <row r="1" spans="1:65" s="261" customFormat="1" ht="36" customHeight="1" x14ac:dyDescent="0.25">
      <c r="A1" s="356" t="s">
        <v>2093</v>
      </c>
      <c r="B1" s="357"/>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8"/>
      <c r="AS1" s="359"/>
    </row>
    <row r="2" spans="1:65" s="335" customFormat="1" ht="3" customHeight="1" x14ac:dyDescent="0.25">
      <c r="A2" s="330"/>
      <c r="B2" s="331"/>
      <c r="C2" s="332"/>
      <c r="D2" s="332"/>
      <c r="E2" s="333"/>
      <c r="F2" s="333"/>
      <c r="G2" s="333"/>
      <c r="H2" s="334"/>
    </row>
    <row r="3" spans="1:65" ht="40.5" customHeight="1" x14ac:dyDescent="0.25">
      <c r="A3" s="448" t="s">
        <v>1441</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50"/>
      <c r="AS3" s="359"/>
    </row>
    <row r="4" spans="1:65" s="326" customFormat="1" ht="22.5" customHeight="1" x14ac:dyDescent="0.25">
      <c r="A4" s="336"/>
      <c r="B4" s="336"/>
      <c r="C4" s="336"/>
      <c r="D4" s="336"/>
      <c r="E4" s="336"/>
      <c r="F4" s="336"/>
      <c r="G4" s="336"/>
      <c r="H4" s="337"/>
    </row>
    <row r="5" spans="1:65" s="315" customFormat="1" ht="56.25" customHeight="1" thickBot="1" x14ac:dyDescent="0.3">
      <c r="A5" s="313"/>
      <c r="B5" s="314"/>
      <c r="C5" s="314"/>
      <c r="D5" s="313"/>
      <c r="E5" s="451" t="s">
        <v>2094</v>
      </c>
      <c r="F5" s="451"/>
      <c r="G5" s="452"/>
      <c r="H5" s="451" t="s">
        <v>2096</v>
      </c>
      <c r="I5" s="451"/>
      <c r="J5" s="452"/>
      <c r="K5" s="451" t="s">
        <v>2115</v>
      </c>
      <c r="L5" s="451"/>
      <c r="M5" s="452"/>
      <c r="N5" s="451" t="s">
        <v>2116</v>
      </c>
      <c r="O5" s="451"/>
      <c r="P5" s="452"/>
      <c r="Q5" s="451" t="s">
        <v>2117</v>
      </c>
      <c r="R5" s="451"/>
      <c r="S5" s="452"/>
      <c r="T5" s="451" t="s">
        <v>2118</v>
      </c>
      <c r="U5" s="451"/>
      <c r="V5" s="452"/>
      <c r="W5" s="451" t="s">
        <v>2119</v>
      </c>
      <c r="X5" s="451"/>
      <c r="Y5" s="452"/>
      <c r="Z5" s="339"/>
      <c r="AS5" s="360"/>
    </row>
    <row r="6" spans="1:65" s="260" customFormat="1" ht="61.5" customHeight="1" x14ac:dyDescent="0.25">
      <c r="A6" s="312" t="s">
        <v>0</v>
      </c>
      <c r="B6" s="312" t="s">
        <v>2090</v>
      </c>
      <c r="C6" s="312" t="s">
        <v>18</v>
      </c>
      <c r="D6" s="312" t="s">
        <v>1</v>
      </c>
      <c r="E6" s="300" t="s">
        <v>12</v>
      </c>
      <c r="F6" s="300" t="s">
        <v>3</v>
      </c>
      <c r="G6" s="300" t="s">
        <v>44</v>
      </c>
      <c r="H6" s="300" t="s">
        <v>12</v>
      </c>
      <c r="I6" s="300" t="s">
        <v>3</v>
      </c>
      <c r="J6" s="300" t="s">
        <v>44</v>
      </c>
      <c r="K6" s="300" t="s">
        <v>12</v>
      </c>
      <c r="L6" s="300" t="s">
        <v>3</v>
      </c>
      <c r="M6" s="300" t="s">
        <v>44</v>
      </c>
      <c r="N6" s="300" t="s">
        <v>12</v>
      </c>
      <c r="O6" s="300" t="s">
        <v>3</v>
      </c>
      <c r="P6" s="300" t="s">
        <v>44</v>
      </c>
      <c r="Q6" s="300" t="s">
        <v>12</v>
      </c>
      <c r="R6" s="300" t="s">
        <v>3</v>
      </c>
      <c r="S6" s="300" t="s">
        <v>44</v>
      </c>
      <c r="T6" s="300" t="s">
        <v>12</v>
      </c>
      <c r="U6" s="300" t="s">
        <v>3</v>
      </c>
      <c r="V6" s="300" t="s">
        <v>44</v>
      </c>
      <c r="W6" s="300" t="s">
        <v>12</v>
      </c>
      <c r="X6" s="300" t="s">
        <v>3</v>
      </c>
      <c r="Y6" s="344" t="s">
        <v>44</v>
      </c>
      <c r="Z6" s="373" t="s">
        <v>2122</v>
      </c>
      <c r="AA6" s="374" t="s">
        <v>2123</v>
      </c>
      <c r="AB6" s="371" t="s">
        <v>2094</v>
      </c>
      <c r="AC6" s="372" t="s">
        <v>2096</v>
      </c>
      <c r="AD6" s="372" t="s">
        <v>2115</v>
      </c>
      <c r="AE6" s="372" t="s">
        <v>2116</v>
      </c>
      <c r="AF6" s="372" t="s">
        <v>2117</v>
      </c>
      <c r="AG6" s="372" t="s">
        <v>2118</v>
      </c>
      <c r="AH6" s="363" t="s">
        <v>2119</v>
      </c>
      <c r="AI6" s="346" t="s">
        <v>2124</v>
      </c>
      <c r="AJ6" s="355" t="s">
        <v>15</v>
      </c>
      <c r="AK6" s="355" t="s">
        <v>2120</v>
      </c>
      <c r="AL6" s="355" t="s">
        <v>71</v>
      </c>
      <c r="AM6" s="355" t="s">
        <v>1444</v>
      </c>
      <c r="AN6" s="347" t="s">
        <v>1447</v>
      </c>
      <c r="AP6" s="346" t="s">
        <v>72</v>
      </c>
      <c r="AQ6" s="355" t="s">
        <v>3</v>
      </c>
      <c r="AR6" s="347" t="s">
        <v>73</v>
      </c>
      <c r="AS6" s="361"/>
      <c r="AU6" s="370"/>
      <c r="AV6" s="370"/>
      <c r="AW6" s="370"/>
      <c r="AX6" s="370"/>
      <c r="AY6" s="370"/>
      <c r="AZ6" s="370"/>
      <c r="BA6" s="370"/>
      <c r="BB6" s="370"/>
      <c r="BC6" s="370"/>
      <c r="BD6" s="370"/>
      <c r="BE6" s="370"/>
      <c r="BF6" s="370"/>
      <c r="BG6" s="370"/>
      <c r="BH6" s="370"/>
      <c r="BI6" s="370"/>
      <c r="BJ6" s="370"/>
      <c r="BK6" s="370"/>
      <c r="BL6" s="370"/>
      <c r="BM6" s="370"/>
    </row>
    <row r="7" spans="1:65" ht="24.95" customHeight="1" x14ac:dyDescent="0.25">
      <c r="A7" s="319">
        <v>1</v>
      </c>
      <c r="B7" s="295" t="s">
        <v>91</v>
      </c>
      <c r="C7" s="319" t="s">
        <v>18</v>
      </c>
      <c r="D7" s="320">
        <v>1</v>
      </c>
      <c r="E7" s="305">
        <v>6071.4285714285716</v>
      </c>
      <c r="F7" s="321">
        <f>+E7*0.19</f>
        <v>1153.5714285714287</v>
      </c>
      <c r="G7" s="321">
        <f>+F7+E7</f>
        <v>7225</v>
      </c>
      <c r="H7" s="301">
        <v>3616</v>
      </c>
      <c r="I7" s="322">
        <v>687.04</v>
      </c>
      <c r="J7" s="322">
        <f>+H7+I7</f>
        <v>4303.04</v>
      </c>
      <c r="K7" s="302">
        <v>6560</v>
      </c>
      <c r="L7" s="323">
        <v>1246.4000000000001</v>
      </c>
      <c r="M7" s="323">
        <f>+L7+K7</f>
        <v>7806.4</v>
      </c>
      <c r="N7" s="304">
        <v>5102</v>
      </c>
      <c r="O7" s="323">
        <v>969.38</v>
      </c>
      <c r="P7" s="323">
        <f>+N7+O7</f>
        <v>6071.38</v>
      </c>
      <c r="Q7" s="302">
        <v>3605</v>
      </c>
      <c r="R7" s="323">
        <v>684.95</v>
      </c>
      <c r="S7" s="323">
        <f>+R7+Q7</f>
        <v>4289.95</v>
      </c>
      <c r="T7" s="302">
        <v>18173</v>
      </c>
      <c r="U7" s="323">
        <v>3452.87</v>
      </c>
      <c r="V7" s="323">
        <f>+T7+U7</f>
        <v>21625.87</v>
      </c>
      <c r="W7" s="302">
        <v>4482</v>
      </c>
      <c r="X7" s="323">
        <v>851.58</v>
      </c>
      <c r="Y7" s="345">
        <f>+X7+W7</f>
        <v>5333.58</v>
      </c>
      <c r="Z7" s="348">
        <f>+AJ7-AM7</f>
        <v>1661.0528222418707</v>
      </c>
      <c r="AA7" s="349">
        <f>+AJ7+AM7</f>
        <v>11941.64105530915</v>
      </c>
      <c r="AB7" s="352">
        <f>IF(AND(E7&gt;$Z7,E7&lt;$AA7),E7,"")</f>
        <v>6071.4285714285716</v>
      </c>
      <c r="AC7" s="324">
        <f>IF(AND(H7&gt;$Z7,H7&lt;$AA7),H7,"")</f>
        <v>3616</v>
      </c>
      <c r="AD7" s="324">
        <f>IF(AND(K7&gt;$Z7,K7&lt;$AA7),K7,"")</f>
        <v>6560</v>
      </c>
      <c r="AE7" s="324">
        <f>IF(AND(N7&gt;$Z7,N7&lt;$AA7),N7,"")</f>
        <v>5102</v>
      </c>
      <c r="AF7" s="324">
        <f>IF(AND(Q7&gt;$Z7,Q7&lt;$AA7),Q7,"")</f>
        <v>3605</v>
      </c>
      <c r="AG7" s="324" t="str">
        <f>IF(AND(T7&gt;$Z7,T7&lt;$AA7),T7,"")</f>
        <v/>
      </c>
      <c r="AH7" s="364">
        <f>IF(AND(W7&gt;$Z7,W7&lt;$AA7),W7,"")</f>
        <v>4482</v>
      </c>
      <c r="AI7" s="352">
        <f>MIN(AB7:AH7)</f>
        <v>3605</v>
      </c>
      <c r="AJ7" s="324">
        <f>AVERAGE(E7,H7,K7,N7,Q7,T7,W7)</f>
        <v>6801.3469387755104</v>
      </c>
      <c r="AK7" s="324">
        <f>MIN(E7,H7,K7,N7,Q7,T7,W7)</f>
        <v>3605</v>
      </c>
      <c r="AL7" s="324">
        <f>GEOMEAN(E7,H7,K7,N7,Q7,T7,W7)</f>
        <v>5780.8983937008006</v>
      </c>
      <c r="AM7" s="324">
        <f t="shared" ref="AM7:AM70" si="0">STDEVA(E7,H7,K7,N7,Q7,T7,W7)</f>
        <v>5140.2941165336397</v>
      </c>
      <c r="AN7" s="366">
        <f>+AM7/AJ7</f>
        <v>0.75577590186262122</v>
      </c>
      <c r="AO7" s="326"/>
      <c r="AP7" s="352">
        <f>+AI7</f>
        <v>3605</v>
      </c>
      <c r="AQ7" s="325">
        <f>+AP7*19/100</f>
        <v>684.95</v>
      </c>
      <c r="AR7" s="349">
        <f>+AQ7+AP7</f>
        <v>4289.95</v>
      </c>
      <c r="AS7" s="329"/>
      <c r="AT7" s="317">
        <f>+AI7/AP7</f>
        <v>1</v>
      </c>
      <c r="AU7" s="326"/>
      <c r="AV7" s="326"/>
      <c r="AW7" s="326"/>
      <c r="AX7" s="326"/>
      <c r="AY7" s="326"/>
      <c r="AZ7" s="326"/>
      <c r="BA7" s="326"/>
      <c r="BB7" s="326"/>
      <c r="BC7" s="326"/>
      <c r="BD7" s="326"/>
      <c r="BE7" s="326"/>
      <c r="BF7" s="326"/>
      <c r="BG7" s="326"/>
      <c r="BH7" s="326"/>
      <c r="BI7" s="326"/>
      <c r="BJ7" s="326"/>
      <c r="BK7" s="326"/>
      <c r="BL7" s="326"/>
      <c r="BM7" s="326"/>
    </row>
    <row r="8" spans="1:65" ht="24.95" customHeight="1" x14ac:dyDescent="0.25">
      <c r="A8" s="319">
        <v>2</v>
      </c>
      <c r="B8" s="295" t="s">
        <v>100</v>
      </c>
      <c r="C8" s="319" t="s">
        <v>101</v>
      </c>
      <c r="D8" s="320">
        <v>1</v>
      </c>
      <c r="E8" s="305">
        <v>179900</v>
      </c>
      <c r="F8" s="321">
        <f t="shared" ref="F8:F71" si="1">+E8*70%</f>
        <v>125929.99999999999</v>
      </c>
      <c r="G8" s="321">
        <f t="shared" ref="G8:G71" si="2">+F8+E8</f>
        <v>305830</v>
      </c>
      <c r="H8" s="301">
        <v>349412</v>
      </c>
      <c r="I8" s="322">
        <v>66388.28</v>
      </c>
      <c r="J8" s="322">
        <f t="shared" ref="J8:J71" si="3">+H8+I8</f>
        <v>415800.28</v>
      </c>
      <c r="K8" s="302">
        <v>198520</v>
      </c>
      <c r="L8" s="323">
        <v>37718.800000000003</v>
      </c>
      <c r="M8" s="323">
        <f t="shared" ref="M8:M71" si="4">+L8+K8</f>
        <v>236238.8</v>
      </c>
      <c r="N8" s="304">
        <v>215966</v>
      </c>
      <c r="O8" s="323">
        <v>41033.54</v>
      </c>
      <c r="P8" s="323">
        <f t="shared" ref="P8:P71" si="5">+N8+O8</f>
        <v>256999.54</v>
      </c>
      <c r="Q8" s="302">
        <v>224875</v>
      </c>
      <c r="R8" s="323">
        <v>42726.25</v>
      </c>
      <c r="S8" s="323">
        <f t="shared" ref="S8:S71" si="6">+R8+Q8</f>
        <v>267601.25</v>
      </c>
      <c r="T8" s="302">
        <v>206268</v>
      </c>
      <c r="U8" s="323">
        <v>39190.92</v>
      </c>
      <c r="V8" s="323">
        <f t="shared" ref="V8:V71" si="7">+T8+U8</f>
        <v>245458.91999999998</v>
      </c>
      <c r="W8" s="302">
        <v>303922</v>
      </c>
      <c r="X8" s="323">
        <v>57745.18</v>
      </c>
      <c r="Y8" s="345">
        <f t="shared" ref="Y8:Y71" si="8">+X8+W8</f>
        <v>361667.18</v>
      </c>
      <c r="Z8" s="348">
        <f t="shared" ref="Z8:Z71" si="9">+AJ8-AM8</f>
        <v>177476.16489146935</v>
      </c>
      <c r="AA8" s="349">
        <f t="shared" ref="AA8:AA71" si="10">+AJ8+AM8</f>
        <v>302198.97796567349</v>
      </c>
      <c r="AB8" s="352">
        <f t="shared" ref="AB8:AB71" si="11">IF(AND(E8&gt;$Z8,E8&lt;$AA8),E8,"")</f>
        <v>179900</v>
      </c>
      <c r="AC8" s="324" t="str">
        <f t="shared" ref="AC8:AC71" si="12">IF(AND(H8&gt;$Z8,H8&lt;$AA8),H8,"")</f>
        <v/>
      </c>
      <c r="AD8" s="324">
        <f t="shared" ref="AD8:AD71" si="13">IF(AND(K8&gt;$Z8,K8&lt;$AA8),K8,"")</f>
        <v>198520</v>
      </c>
      <c r="AE8" s="324">
        <f t="shared" ref="AE8:AE71" si="14">IF(AND(N8&gt;$Z8,N8&lt;$AA8),N8,"")</f>
        <v>215966</v>
      </c>
      <c r="AF8" s="324">
        <f t="shared" ref="AF8:AF71" si="15">IF(AND(Q8&gt;$Z8,Q8&lt;$AA8),Q8,"")</f>
        <v>224875</v>
      </c>
      <c r="AG8" s="324">
        <f t="shared" ref="AG8:AG71" si="16">IF(AND(T8&gt;$Z8,T8&lt;$AA8),T8,"")</f>
        <v>206268</v>
      </c>
      <c r="AH8" s="364" t="str">
        <f t="shared" ref="AH8:AH71" si="17">IF(AND(W8&gt;$Z8,W8&lt;$AA8),W8,"")</f>
        <v/>
      </c>
      <c r="AI8" s="352">
        <f t="shared" ref="AI8:AI71" si="18">MIN(AB8:AH8)</f>
        <v>179900</v>
      </c>
      <c r="AJ8" s="324">
        <f>AVERAGE(E8,H8,K8,N8,Q8,T8,W8)</f>
        <v>239837.57142857142</v>
      </c>
      <c r="AK8" s="324">
        <f t="shared" ref="AK8:AK71" si="19">MIN(E8,H8,K8,N8,Q8,T8,W8)</f>
        <v>179900</v>
      </c>
      <c r="AL8" s="324">
        <f>GEOMEAN(E8,H8,K8,N8,Q8,T8,W8)</f>
        <v>233629.50355827343</v>
      </c>
      <c r="AM8" s="324">
        <f t="shared" si="0"/>
        <v>62361.406537102062</v>
      </c>
      <c r="AN8" s="366">
        <f t="shared" ref="AN8:AN71" si="20">+AM8/AJ8</f>
        <v>0.26001516845610062</v>
      </c>
      <c r="AO8" s="326"/>
      <c r="AP8" s="352">
        <f t="shared" ref="AP8:AP71" si="21">+AI8</f>
        <v>179900</v>
      </c>
      <c r="AQ8" s="325">
        <f t="shared" ref="AQ8:AQ71" si="22">+AP8*19/100</f>
        <v>34181</v>
      </c>
      <c r="AR8" s="349">
        <f t="shared" ref="AR8:AR71" si="23">+AQ8+AP8</f>
        <v>214081</v>
      </c>
      <c r="AS8" s="329"/>
      <c r="AT8" s="317">
        <f t="shared" ref="AT8:AT71" si="24">+AI8/AP8</f>
        <v>1</v>
      </c>
      <c r="AU8" s="326"/>
      <c r="AV8" s="326"/>
      <c r="AW8" s="326"/>
      <c r="AX8" s="326"/>
      <c r="AY8" s="326"/>
      <c r="AZ8" s="326"/>
      <c r="BA8" s="326"/>
      <c r="BB8" s="326"/>
      <c r="BC8" s="326"/>
      <c r="BD8" s="326"/>
      <c r="BE8" s="326"/>
      <c r="BF8" s="326"/>
      <c r="BG8" s="326"/>
      <c r="BH8" s="326"/>
      <c r="BI8" s="326"/>
      <c r="BJ8" s="326"/>
      <c r="BK8" s="326"/>
      <c r="BL8" s="326"/>
      <c r="BM8" s="326"/>
    </row>
    <row r="9" spans="1:65" ht="24.95" customHeight="1" x14ac:dyDescent="0.25">
      <c r="A9" s="319">
        <v>3</v>
      </c>
      <c r="B9" s="295" t="s">
        <v>108</v>
      </c>
      <c r="C9" s="319" t="s">
        <v>162</v>
      </c>
      <c r="D9" s="320">
        <v>1</v>
      </c>
      <c r="E9" s="305">
        <v>7596</v>
      </c>
      <c r="F9" s="321">
        <f t="shared" si="1"/>
        <v>5317.2</v>
      </c>
      <c r="G9" s="321">
        <f t="shared" si="2"/>
        <v>12913.2</v>
      </c>
      <c r="H9" s="301">
        <v>13000</v>
      </c>
      <c r="I9" s="322">
        <v>2470</v>
      </c>
      <c r="J9" s="322">
        <f t="shared" si="3"/>
        <v>15470</v>
      </c>
      <c r="K9" s="302">
        <v>9120</v>
      </c>
      <c r="L9" s="323">
        <v>1732.8</v>
      </c>
      <c r="M9" s="323">
        <f t="shared" si="4"/>
        <v>10852.8</v>
      </c>
      <c r="N9" s="304">
        <v>8821</v>
      </c>
      <c r="O9" s="323">
        <v>1675.99</v>
      </c>
      <c r="P9" s="323">
        <f t="shared" si="5"/>
        <v>10496.99</v>
      </c>
      <c r="Q9" s="302">
        <v>9875</v>
      </c>
      <c r="R9" s="323">
        <v>1876.25</v>
      </c>
      <c r="S9" s="323">
        <f t="shared" si="6"/>
        <v>11751.25</v>
      </c>
      <c r="T9" s="302">
        <v>9255</v>
      </c>
      <c r="U9" s="323">
        <v>1758.45</v>
      </c>
      <c r="V9" s="323">
        <f t="shared" si="7"/>
        <v>11013.45</v>
      </c>
      <c r="W9" s="302">
        <v>11765</v>
      </c>
      <c r="X9" s="323">
        <v>2235.35</v>
      </c>
      <c r="Y9" s="345">
        <f t="shared" si="8"/>
        <v>14000.35</v>
      </c>
      <c r="Z9" s="348">
        <f t="shared" si="9"/>
        <v>8066.6763175801398</v>
      </c>
      <c r="AA9" s="349">
        <f t="shared" si="10"/>
        <v>11771.037968134147</v>
      </c>
      <c r="AB9" s="352" t="str">
        <f t="shared" si="11"/>
        <v/>
      </c>
      <c r="AC9" s="324" t="str">
        <f t="shared" si="12"/>
        <v/>
      </c>
      <c r="AD9" s="324">
        <f t="shared" si="13"/>
        <v>9120</v>
      </c>
      <c r="AE9" s="324">
        <f t="shared" si="14"/>
        <v>8821</v>
      </c>
      <c r="AF9" s="324">
        <f t="shared" si="15"/>
        <v>9875</v>
      </c>
      <c r="AG9" s="324">
        <f t="shared" si="16"/>
        <v>9255</v>
      </c>
      <c r="AH9" s="364">
        <f t="shared" si="17"/>
        <v>11765</v>
      </c>
      <c r="AI9" s="352">
        <f t="shared" si="18"/>
        <v>8821</v>
      </c>
      <c r="AJ9" s="324">
        <f t="shared" ref="AJ9:AJ72" si="25">AVERAGE(E9,H9,K9,N9,Q9,T9,W9)</f>
        <v>9918.8571428571431</v>
      </c>
      <c r="AK9" s="324">
        <f t="shared" si="19"/>
        <v>7596</v>
      </c>
      <c r="AL9" s="324">
        <f t="shared" ref="AL9:AL72" si="26">GEOMEAN(E9,H9,K9,N9,Q9,T9,W9)</f>
        <v>9777.3445141705906</v>
      </c>
      <c r="AM9" s="324">
        <f t="shared" si="0"/>
        <v>1852.1808252770034</v>
      </c>
      <c r="AN9" s="366">
        <f t="shared" si="20"/>
        <v>0.18673328979345291</v>
      </c>
      <c r="AO9" s="326"/>
      <c r="AP9" s="352">
        <f t="shared" si="21"/>
        <v>8821</v>
      </c>
      <c r="AQ9" s="325">
        <f t="shared" si="22"/>
        <v>1675.99</v>
      </c>
      <c r="AR9" s="349">
        <f t="shared" si="23"/>
        <v>10496.99</v>
      </c>
      <c r="AS9" s="329"/>
      <c r="AT9" s="317">
        <f t="shared" si="24"/>
        <v>1</v>
      </c>
      <c r="AU9" s="326"/>
      <c r="AV9" s="326"/>
      <c r="AW9" s="326"/>
      <c r="AX9" s="326"/>
      <c r="AY9" s="326"/>
      <c r="AZ9" s="326"/>
      <c r="BA9" s="326"/>
      <c r="BB9" s="326"/>
      <c r="BC9" s="326"/>
      <c r="BD9" s="326"/>
      <c r="BE9" s="326"/>
      <c r="BF9" s="326"/>
      <c r="BG9" s="326"/>
      <c r="BH9" s="326"/>
      <c r="BI9" s="326"/>
      <c r="BJ9" s="326"/>
      <c r="BK9" s="326"/>
      <c r="BL9" s="326"/>
      <c r="BM9" s="326"/>
    </row>
    <row r="10" spans="1:65" s="326" customFormat="1" ht="24.95" customHeight="1" x14ac:dyDescent="0.25">
      <c r="A10" s="319">
        <v>4</v>
      </c>
      <c r="B10" s="295" t="s">
        <v>111</v>
      </c>
      <c r="C10" s="319" t="s">
        <v>18</v>
      </c>
      <c r="D10" s="320">
        <v>1</v>
      </c>
      <c r="E10" s="305">
        <v>56500</v>
      </c>
      <c r="F10" s="321">
        <f t="shared" si="1"/>
        <v>39550</v>
      </c>
      <c r="G10" s="321">
        <f t="shared" si="2"/>
        <v>96050</v>
      </c>
      <c r="H10" s="301">
        <v>132011</v>
      </c>
      <c r="I10" s="322">
        <v>25082.09</v>
      </c>
      <c r="J10" s="322">
        <f t="shared" si="3"/>
        <v>157093.09</v>
      </c>
      <c r="K10" s="302">
        <v>62580</v>
      </c>
      <c r="L10" s="323">
        <v>11890.2</v>
      </c>
      <c r="M10" s="323">
        <f t="shared" si="4"/>
        <v>74470.2</v>
      </c>
      <c r="N10" s="304">
        <v>101921</v>
      </c>
      <c r="O10" s="323">
        <v>19364.990000000002</v>
      </c>
      <c r="P10" s="323">
        <f t="shared" si="5"/>
        <v>121285.99</v>
      </c>
      <c r="Q10" s="302">
        <v>110370</v>
      </c>
      <c r="R10" s="323">
        <v>20970.3</v>
      </c>
      <c r="S10" s="323">
        <f t="shared" si="6"/>
        <v>131340.29999999999</v>
      </c>
      <c r="T10" s="302">
        <v>61831</v>
      </c>
      <c r="U10" s="323">
        <v>11747.89</v>
      </c>
      <c r="V10" s="323">
        <f t="shared" si="7"/>
        <v>73578.89</v>
      </c>
      <c r="W10" s="302">
        <v>64567</v>
      </c>
      <c r="X10" s="323">
        <v>12267.73</v>
      </c>
      <c r="Y10" s="345">
        <f t="shared" si="8"/>
        <v>76834.73</v>
      </c>
      <c r="Z10" s="348">
        <f t="shared" si="9"/>
        <v>54239.52522485159</v>
      </c>
      <c r="AA10" s="349">
        <f t="shared" si="10"/>
        <v>114269.04620371983</v>
      </c>
      <c r="AB10" s="352">
        <f t="shared" si="11"/>
        <v>56500</v>
      </c>
      <c r="AC10" s="324" t="str">
        <f t="shared" si="12"/>
        <v/>
      </c>
      <c r="AD10" s="324">
        <f t="shared" si="13"/>
        <v>62580</v>
      </c>
      <c r="AE10" s="324">
        <f t="shared" si="14"/>
        <v>101921</v>
      </c>
      <c r="AF10" s="324">
        <f t="shared" si="15"/>
        <v>110370</v>
      </c>
      <c r="AG10" s="324">
        <f t="shared" si="16"/>
        <v>61831</v>
      </c>
      <c r="AH10" s="364">
        <f t="shared" si="17"/>
        <v>64567</v>
      </c>
      <c r="AI10" s="352">
        <f t="shared" si="18"/>
        <v>56500</v>
      </c>
      <c r="AJ10" s="324">
        <f t="shared" si="25"/>
        <v>84254.28571428571</v>
      </c>
      <c r="AK10" s="324">
        <f t="shared" si="19"/>
        <v>56500</v>
      </c>
      <c r="AL10" s="324">
        <f t="shared" si="26"/>
        <v>79994.627020136351</v>
      </c>
      <c r="AM10" s="324">
        <f t="shared" si="0"/>
        <v>30014.76048943412</v>
      </c>
      <c r="AN10" s="366">
        <f t="shared" si="20"/>
        <v>0.35624016315581886</v>
      </c>
      <c r="AP10" s="352">
        <f t="shared" si="21"/>
        <v>56500</v>
      </c>
      <c r="AQ10" s="325">
        <f t="shared" si="22"/>
        <v>10735</v>
      </c>
      <c r="AR10" s="349">
        <f t="shared" si="23"/>
        <v>67235</v>
      </c>
      <c r="AS10" s="329"/>
      <c r="AT10" s="317">
        <f t="shared" si="24"/>
        <v>1</v>
      </c>
    </row>
    <row r="11" spans="1:65" s="326" customFormat="1" ht="24.95" customHeight="1" x14ac:dyDescent="0.25">
      <c r="A11" s="319">
        <v>5</v>
      </c>
      <c r="B11" s="295" t="s">
        <v>113</v>
      </c>
      <c r="C11" s="319" t="s">
        <v>18</v>
      </c>
      <c r="D11" s="320">
        <v>1</v>
      </c>
      <c r="E11" s="305">
        <v>123900</v>
      </c>
      <c r="F11" s="321">
        <f t="shared" si="1"/>
        <v>86730</v>
      </c>
      <c r="G11" s="321">
        <f t="shared" si="2"/>
        <v>210630</v>
      </c>
      <c r="H11" s="301">
        <v>216000</v>
      </c>
      <c r="I11" s="322">
        <v>41040</v>
      </c>
      <c r="J11" s="322">
        <f t="shared" si="3"/>
        <v>257040</v>
      </c>
      <c r="K11" s="302">
        <v>111250</v>
      </c>
      <c r="L11" s="323">
        <v>21137.5</v>
      </c>
      <c r="M11" s="323">
        <f t="shared" si="4"/>
        <v>132387.5</v>
      </c>
      <c r="N11" s="304">
        <v>130974</v>
      </c>
      <c r="O11" s="323">
        <v>24885.06</v>
      </c>
      <c r="P11" s="323">
        <f t="shared" si="5"/>
        <v>155859.06</v>
      </c>
      <c r="Q11" s="302">
        <v>4833</v>
      </c>
      <c r="R11" s="323">
        <v>918.27</v>
      </c>
      <c r="S11" s="323">
        <f t="shared" si="6"/>
        <v>5751.27</v>
      </c>
      <c r="T11" s="302">
        <v>103134</v>
      </c>
      <c r="U11" s="323">
        <v>19595.46</v>
      </c>
      <c r="V11" s="323">
        <f t="shared" si="7"/>
        <v>122729.45999999999</v>
      </c>
      <c r="W11" s="302">
        <v>142437</v>
      </c>
      <c r="X11" s="323">
        <v>27063.03</v>
      </c>
      <c r="Y11" s="345">
        <f t="shared" si="8"/>
        <v>169500.03</v>
      </c>
      <c r="Z11" s="348">
        <f t="shared" si="9"/>
        <v>56387.195681952777</v>
      </c>
      <c r="AA11" s="349">
        <f t="shared" si="10"/>
        <v>181477.94717519009</v>
      </c>
      <c r="AB11" s="352">
        <f t="shared" si="11"/>
        <v>123900</v>
      </c>
      <c r="AC11" s="324" t="str">
        <f t="shared" si="12"/>
        <v/>
      </c>
      <c r="AD11" s="324">
        <f t="shared" si="13"/>
        <v>111250</v>
      </c>
      <c r="AE11" s="324">
        <f t="shared" si="14"/>
        <v>130974</v>
      </c>
      <c r="AF11" s="324" t="str">
        <f t="shared" si="15"/>
        <v/>
      </c>
      <c r="AG11" s="324">
        <f t="shared" si="16"/>
        <v>103134</v>
      </c>
      <c r="AH11" s="364">
        <f t="shared" si="17"/>
        <v>142437</v>
      </c>
      <c r="AI11" s="352">
        <f t="shared" si="18"/>
        <v>103134</v>
      </c>
      <c r="AJ11" s="324">
        <f t="shared" si="25"/>
        <v>118932.57142857143</v>
      </c>
      <c r="AK11" s="324">
        <f t="shared" si="19"/>
        <v>4833</v>
      </c>
      <c r="AL11" s="324">
        <f t="shared" si="26"/>
        <v>83238.00511824069</v>
      </c>
      <c r="AM11" s="324">
        <f t="shared" si="0"/>
        <v>62545.375746618658</v>
      </c>
      <c r="AN11" s="366">
        <f t="shared" si="20"/>
        <v>0.52588937576433537</v>
      </c>
      <c r="AP11" s="352">
        <f t="shared" si="21"/>
        <v>103134</v>
      </c>
      <c r="AQ11" s="325">
        <f t="shared" si="22"/>
        <v>19595.46</v>
      </c>
      <c r="AR11" s="349">
        <f t="shared" si="23"/>
        <v>122729.45999999999</v>
      </c>
      <c r="AS11" s="329"/>
      <c r="AT11" s="317">
        <f t="shared" si="24"/>
        <v>1</v>
      </c>
    </row>
    <row r="12" spans="1:65" ht="24.95" customHeight="1" x14ac:dyDescent="0.25">
      <c r="A12" s="319">
        <v>6</v>
      </c>
      <c r="B12" s="295" t="s">
        <v>114</v>
      </c>
      <c r="C12" s="319" t="s">
        <v>115</v>
      </c>
      <c r="D12" s="320">
        <v>1</v>
      </c>
      <c r="E12" s="305">
        <v>5000</v>
      </c>
      <c r="F12" s="321">
        <f t="shared" si="1"/>
        <v>3500</v>
      </c>
      <c r="G12" s="321">
        <f t="shared" si="2"/>
        <v>8500</v>
      </c>
      <c r="H12" s="301">
        <v>5378</v>
      </c>
      <c r="I12" s="322">
        <v>1021.82</v>
      </c>
      <c r="J12" s="322">
        <f t="shared" si="3"/>
        <v>6399.82</v>
      </c>
      <c r="K12" s="302">
        <v>8950</v>
      </c>
      <c r="L12" s="323">
        <v>1700.5</v>
      </c>
      <c r="M12" s="323">
        <f t="shared" si="4"/>
        <v>10650.5</v>
      </c>
      <c r="N12" s="304">
        <v>3842</v>
      </c>
      <c r="O12" s="323">
        <v>729.98</v>
      </c>
      <c r="P12" s="323">
        <f t="shared" si="5"/>
        <v>4571.9799999999996</v>
      </c>
      <c r="Q12" s="302">
        <v>4320</v>
      </c>
      <c r="R12" s="323">
        <v>820.8</v>
      </c>
      <c r="S12" s="323">
        <f t="shared" si="6"/>
        <v>5140.8</v>
      </c>
      <c r="T12" s="302">
        <v>6228</v>
      </c>
      <c r="U12" s="323">
        <v>1183.32</v>
      </c>
      <c r="V12" s="323">
        <f t="shared" si="7"/>
        <v>7411.32</v>
      </c>
      <c r="W12" s="302">
        <v>5042</v>
      </c>
      <c r="X12" s="323">
        <v>957.98</v>
      </c>
      <c r="Y12" s="345">
        <f t="shared" si="8"/>
        <v>5999.98</v>
      </c>
      <c r="Z12" s="348">
        <f t="shared" si="9"/>
        <v>3851.9703211126507</v>
      </c>
      <c r="AA12" s="349">
        <f t="shared" si="10"/>
        <v>7222.3153931730631</v>
      </c>
      <c r="AB12" s="352">
        <f t="shared" si="11"/>
        <v>5000</v>
      </c>
      <c r="AC12" s="324">
        <f t="shared" si="12"/>
        <v>5378</v>
      </c>
      <c r="AD12" s="324" t="str">
        <f t="shared" si="13"/>
        <v/>
      </c>
      <c r="AE12" s="324" t="str">
        <f t="shared" si="14"/>
        <v/>
      </c>
      <c r="AF12" s="324">
        <f t="shared" si="15"/>
        <v>4320</v>
      </c>
      <c r="AG12" s="324">
        <f t="shared" si="16"/>
        <v>6228</v>
      </c>
      <c r="AH12" s="364">
        <f t="shared" si="17"/>
        <v>5042</v>
      </c>
      <c r="AI12" s="352">
        <f t="shared" si="18"/>
        <v>4320</v>
      </c>
      <c r="AJ12" s="324">
        <f t="shared" si="25"/>
        <v>5537.1428571428569</v>
      </c>
      <c r="AK12" s="324">
        <f t="shared" si="19"/>
        <v>3842</v>
      </c>
      <c r="AL12" s="324">
        <f t="shared" si="26"/>
        <v>5349.8766652363929</v>
      </c>
      <c r="AM12" s="324">
        <f t="shared" si="0"/>
        <v>1685.1725360302064</v>
      </c>
      <c r="AN12" s="366">
        <f t="shared" si="20"/>
        <v>0.30433972528925296</v>
      </c>
      <c r="AO12" s="326"/>
      <c r="AP12" s="352">
        <f t="shared" si="21"/>
        <v>4320</v>
      </c>
      <c r="AQ12" s="325">
        <f t="shared" si="22"/>
        <v>820.8</v>
      </c>
      <c r="AR12" s="349">
        <f t="shared" si="23"/>
        <v>5140.8</v>
      </c>
      <c r="AS12" s="329"/>
      <c r="AT12" s="317">
        <f t="shared" si="24"/>
        <v>1</v>
      </c>
      <c r="AU12" s="326"/>
      <c r="AV12" s="326"/>
      <c r="AW12" s="326"/>
      <c r="AX12" s="326"/>
      <c r="AY12" s="326"/>
      <c r="AZ12" s="326"/>
      <c r="BA12" s="326"/>
      <c r="BB12" s="326"/>
      <c r="BC12" s="326"/>
      <c r="BD12" s="326"/>
      <c r="BE12" s="326"/>
      <c r="BF12" s="326"/>
      <c r="BG12" s="326"/>
      <c r="BH12" s="326"/>
      <c r="BI12" s="326"/>
      <c r="BJ12" s="326"/>
      <c r="BK12" s="326"/>
      <c r="BL12" s="326"/>
      <c r="BM12" s="326"/>
    </row>
    <row r="13" spans="1:65" ht="24.95" customHeight="1" x14ac:dyDescent="0.25">
      <c r="A13" s="319">
        <v>7</v>
      </c>
      <c r="B13" s="295" t="s">
        <v>117</v>
      </c>
      <c r="C13" s="319" t="s">
        <v>115</v>
      </c>
      <c r="D13" s="320">
        <v>1</v>
      </c>
      <c r="E13" s="305">
        <v>5300</v>
      </c>
      <c r="F13" s="321">
        <f t="shared" si="1"/>
        <v>3709.9999999999995</v>
      </c>
      <c r="G13" s="321">
        <f t="shared" si="2"/>
        <v>9010</v>
      </c>
      <c r="H13" s="301">
        <v>8403</v>
      </c>
      <c r="I13" s="322">
        <v>1596.57</v>
      </c>
      <c r="J13" s="322">
        <f t="shared" si="3"/>
        <v>9999.57</v>
      </c>
      <c r="K13" s="302">
        <v>9250</v>
      </c>
      <c r="L13" s="323">
        <v>1757.5</v>
      </c>
      <c r="M13" s="323">
        <f t="shared" si="4"/>
        <v>11007.5</v>
      </c>
      <c r="N13" s="304">
        <v>6002</v>
      </c>
      <c r="O13" s="323">
        <v>1140.3800000000001</v>
      </c>
      <c r="P13" s="323">
        <f t="shared" si="5"/>
        <v>7142.38</v>
      </c>
      <c r="Q13" s="302">
        <v>6750</v>
      </c>
      <c r="R13" s="323">
        <v>1282.5</v>
      </c>
      <c r="S13" s="323">
        <f t="shared" si="6"/>
        <v>8032.5</v>
      </c>
      <c r="T13" s="302">
        <v>7842</v>
      </c>
      <c r="U13" s="323">
        <v>1489.98</v>
      </c>
      <c r="V13" s="323">
        <f t="shared" si="7"/>
        <v>9331.98</v>
      </c>
      <c r="W13" s="302">
        <v>7563</v>
      </c>
      <c r="X13" s="323">
        <v>1436.97</v>
      </c>
      <c r="Y13" s="345">
        <f t="shared" si="8"/>
        <v>8999.9699999999993</v>
      </c>
      <c r="Z13" s="348">
        <f t="shared" si="9"/>
        <v>5924.8790376130892</v>
      </c>
      <c r="AA13" s="349">
        <f t="shared" si="10"/>
        <v>8677.9781052440539</v>
      </c>
      <c r="AB13" s="352" t="str">
        <f t="shared" si="11"/>
        <v/>
      </c>
      <c r="AC13" s="324">
        <f t="shared" si="12"/>
        <v>8403</v>
      </c>
      <c r="AD13" s="324" t="str">
        <f t="shared" si="13"/>
        <v/>
      </c>
      <c r="AE13" s="324">
        <f t="shared" si="14"/>
        <v>6002</v>
      </c>
      <c r="AF13" s="324">
        <f t="shared" si="15"/>
        <v>6750</v>
      </c>
      <c r="AG13" s="324">
        <f t="shared" si="16"/>
        <v>7842</v>
      </c>
      <c r="AH13" s="364">
        <f t="shared" si="17"/>
        <v>7563</v>
      </c>
      <c r="AI13" s="352">
        <f t="shared" si="18"/>
        <v>6002</v>
      </c>
      <c r="AJ13" s="324">
        <f t="shared" si="25"/>
        <v>7301.4285714285716</v>
      </c>
      <c r="AK13" s="324">
        <f t="shared" si="19"/>
        <v>5300</v>
      </c>
      <c r="AL13" s="324">
        <f t="shared" si="26"/>
        <v>7186.383361598987</v>
      </c>
      <c r="AM13" s="324">
        <f t="shared" si="0"/>
        <v>1376.5495338154824</v>
      </c>
      <c r="AN13" s="366">
        <f t="shared" si="20"/>
        <v>0.18853153466461312</v>
      </c>
      <c r="AO13" s="326"/>
      <c r="AP13" s="352">
        <f t="shared" si="21"/>
        <v>6002</v>
      </c>
      <c r="AQ13" s="325">
        <f t="shared" si="22"/>
        <v>1140.3800000000001</v>
      </c>
      <c r="AR13" s="349">
        <f t="shared" si="23"/>
        <v>7142.38</v>
      </c>
      <c r="AS13" s="329"/>
      <c r="AT13" s="317">
        <f t="shared" si="24"/>
        <v>1</v>
      </c>
      <c r="AU13" s="326"/>
      <c r="AV13" s="326"/>
      <c r="AW13" s="326"/>
      <c r="AX13" s="326"/>
      <c r="AY13" s="326"/>
      <c r="AZ13" s="326"/>
      <c r="BA13" s="326"/>
      <c r="BB13" s="326"/>
      <c r="BC13" s="326"/>
      <c r="BD13" s="326"/>
      <c r="BE13" s="326"/>
      <c r="BF13" s="326"/>
      <c r="BG13" s="326"/>
      <c r="BH13" s="326"/>
      <c r="BI13" s="326"/>
      <c r="BJ13" s="326"/>
      <c r="BK13" s="326"/>
      <c r="BL13" s="326"/>
      <c r="BM13" s="326"/>
    </row>
    <row r="14" spans="1:65" ht="24.95" customHeight="1" x14ac:dyDescent="0.25">
      <c r="A14" s="319">
        <v>8</v>
      </c>
      <c r="B14" s="295" t="s">
        <v>120</v>
      </c>
      <c r="C14" s="319" t="s">
        <v>115</v>
      </c>
      <c r="D14" s="320">
        <v>1</v>
      </c>
      <c r="E14" s="305">
        <v>6900</v>
      </c>
      <c r="F14" s="321">
        <f t="shared" si="1"/>
        <v>4830</v>
      </c>
      <c r="G14" s="321">
        <f t="shared" si="2"/>
        <v>11730</v>
      </c>
      <c r="H14" s="301">
        <v>12605</v>
      </c>
      <c r="I14" s="322">
        <v>2394.9499999999998</v>
      </c>
      <c r="J14" s="322">
        <f t="shared" si="3"/>
        <v>14999.95</v>
      </c>
      <c r="K14" s="302">
        <v>11250</v>
      </c>
      <c r="L14" s="323">
        <v>2137.5</v>
      </c>
      <c r="M14" s="323">
        <f t="shared" si="4"/>
        <v>13387.5</v>
      </c>
      <c r="N14" s="304">
        <v>9004</v>
      </c>
      <c r="O14" s="323">
        <v>1710.76</v>
      </c>
      <c r="P14" s="323">
        <f t="shared" si="5"/>
        <v>10714.76</v>
      </c>
      <c r="Q14" s="302">
        <v>9750</v>
      </c>
      <c r="R14" s="323">
        <v>1852.5</v>
      </c>
      <c r="S14" s="323">
        <f t="shared" si="6"/>
        <v>11602.5</v>
      </c>
      <c r="T14" s="302">
        <v>12492</v>
      </c>
      <c r="U14" s="323">
        <v>2373.48</v>
      </c>
      <c r="V14" s="323">
        <f t="shared" si="7"/>
        <v>14865.48</v>
      </c>
      <c r="W14" s="302">
        <v>10588</v>
      </c>
      <c r="X14" s="323">
        <v>2011.72</v>
      </c>
      <c r="Y14" s="345">
        <f t="shared" si="8"/>
        <v>12599.72</v>
      </c>
      <c r="Z14" s="348">
        <f t="shared" si="9"/>
        <v>8344.5469255841272</v>
      </c>
      <c r="AA14" s="349">
        <f t="shared" si="10"/>
        <v>12395.167360130159</v>
      </c>
      <c r="AB14" s="352" t="str">
        <f t="shared" si="11"/>
        <v/>
      </c>
      <c r="AC14" s="324" t="str">
        <f t="shared" si="12"/>
        <v/>
      </c>
      <c r="AD14" s="324">
        <f t="shared" si="13"/>
        <v>11250</v>
      </c>
      <c r="AE14" s="324">
        <f t="shared" si="14"/>
        <v>9004</v>
      </c>
      <c r="AF14" s="324">
        <f t="shared" si="15"/>
        <v>9750</v>
      </c>
      <c r="AG14" s="324" t="str">
        <f t="shared" si="16"/>
        <v/>
      </c>
      <c r="AH14" s="364">
        <f t="shared" si="17"/>
        <v>10588</v>
      </c>
      <c r="AI14" s="352">
        <f t="shared" si="18"/>
        <v>9004</v>
      </c>
      <c r="AJ14" s="324">
        <f t="shared" si="25"/>
        <v>10369.857142857143</v>
      </c>
      <c r="AK14" s="324">
        <f t="shared" si="19"/>
        <v>6900</v>
      </c>
      <c r="AL14" s="324">
        <f t="shared" si="26"/>
        <v>10184.005825173601</v>
      </c>
      <c r="AM14" s="324">
        <f t="shared" si="0"/>
        <v>2025.310217273015</v>
      </c>
      <c r="AN14" s="366">
        <f t="shared" si="20"/>
        <v>0.19530743667650891</v>
      </c>
      <c r="AO14" s="326"/>
      <c r="AP14" s="352">
        <f t="shared" si="21"/>
        <v>9004</v>
      </c>
      <c r="AQ14" s="325">
        <f t="shared" si="22"/>
        <v>1710.76</v>
      </c>
      <c r="AR14" s="349">
        <f t="shared" si="23"/>
        <v>10714.76</v>
      </c>
      <c r="AS14" s="329"/>
      <c r="AT14" s="317">
        <f t="shared" si="24"/>
        <v>1</v>
      </c>
      <c r="AU14" s="326"/>
      <c r="AV14" s="326"/>
      <c r="AW14" s="326"/>
      <c r="AX14" s="326"/>
      <c r="AY14" s="326"/>
      <c r="AZ14" s="326"/>
      <c r="BA14" s="326"/>
      <c r="BB14" s="326"/>
      <c r="BC14" s="326"/>
      <c r="BD14" s="326"/>
      <c r="BE14" s="326"/>
      <c r="BF14" s="326"/>
      <c r="BG14" s="326"/>
      <c r="BH14" s="326"/>
      <c r="BI14" s="326"/>
      <c r="BJ14" s="326"/>
      <c r="BK14" s="326"/>
      <c r="BL14" s="326"/>
      <c r="BM14" s="326"/>
    </row>
    <row r="15" spans="1:65" ht="24.95" customHeight="1" x14ac:dyDescent="0.25">
      <c r="A15" s="319">
        <v>9</v>
      </c>
      <c r="B15" s="295" t="s">
        <v>123</v>
      </c>
      <c r="C15" s="319" t="s">
        <v>115</v>
      </c>
      <c r="D15" s="320">
        <v>1</v>
      </c>
      <c r="E15" s="305">
        <v>9500</v>
      </c>
      <c r="F15" s="321">
        <f t="shared" si="1"/>
        <v>6650</v>
      </c>
      <c r="G15" s="321">
        <f t="shared" si="2"/>
        <v>16150</v>
      </c>
      <c r="H15" s="301">
        <v>27731</v>
      </c>
      <c r="I15" s="322">
        <v>5268.89</v>
      </c>
      <c r="J15" s="322">
        <f t="shared" si="3"/>
        <v>32999.89</v>
      </c>
      <c r="K15" s="302">
        <v>13460</v>
      </c>
      <c r="L15" s="323">
        <v>2557.4</v>
      </c>
      <c r="M15" s="323">
        <f t="shared" si="4"/>
        <v>16017.4</v>
      </c>
      <c r="N15" s="304">
        <v>19808</v>
      </c>
      <c r="O15" s="323">
        <v>3763.52</v>
      </c>
      <c r="P15" s="323">
        <f t="shared" si="5"/>
        <v>23571.52</v>
      </c>
      <c r="Q15" s="302">
        <v>21450</v>
      </c>
      <c r="R15" s="323">
        <v>4075.5</v>
      </c>
      <c r="S15" s="323">
        <f t="shared" si="6"/>
        <v>25525.5</v>
      </c>
      <c r="T15" s="302">
        <v>16343</v>
      </c>
      <c r="U15" s="323">
        <v>3105.17</v>
      </c>
      <c r="V15" s="323">
        <f t="shared" si="7"/>
        <v>19448.169999999998</v>
      </c>
      <c r="W15" s="302">
        <v>18487</v>
      </c>
      <c r="X15" s="323">
        <v>3512.53</v>
      </c>
      <c r="Y15" s="345">
        <f t="shared" si="8"/>
        <v>21999.53</v>
      </c>
      <c r="Z15" s="348">
        <f t="shared" si="9"/>
        <v>12257.206631734653</v>
      </c>
      <c r="AA15" s="349">
        <f t="shared" si="10"/>
        <v>23965.364796836773</v>
      </c>
      <c r="AB15" s="352" t="str">
        <f t="shared" si="11"/>
        <v/>
      </c>
      <c r="AC15" s="324" t="str">
        <f t="shared" si="12"/>
        <v/>
      </c>
      <c r="AD15" s="324">
        <f t="shared" si="13"/>
        <v>13460</v>
      </c>
      <c r="AE15" s="324">
        <f t="shared" si="14"/>
        <v>19808</v>
      </c>
      <c r="AF15" s="324">
        <f t="shared" si="15"/>
        <v>21450</v>
      </c>
      <c r="AG15" s="324">
        <f t="shared" si="16"/>
        <v>16343</v>
      </c>
      <c r="AH15" s="364">
        <f t="shared" si="17"/>
        <v>18487</v>
      </c>
      <c r="AI15" s="352">
        <f t="shared" si="18"/>
        <v>13460</v>
      </c>
      <c r="AJ15" s="324">
        <f t="shared" si="25"/>
        <v>18111.285714285714</v>
      </c>
      <c r="AK15" s="324">
        <f t="shared" si="19"/>
        <v>9500</v>
      </c>
      <c r="AL15" s="324">
        <f t="shared" si="26"/>
        <v>17253.839870322601</v>
      </c>
      <c r="AM15" s="324">
        <f t="shared" si="0"/>
        <v>5854.0790825510612</v>
      </c>
      <c r="AN15" s="366">
        <f t="shared" si="20"/>
        <v>0.32322824425068369</v>
      </c>
      <c r="AO15" s="326"/>
      <c r="AP15" s="352">
        <f t="shared" si="21"/>
        <v>13460</v>
      </c>
      <c r="AQ15" s="325">
        <f t="shared" si="22"/>
        <v>2557.4</v>
      </c>
      <c r="AR15" s="349">
        <f t="shared" si="23"/>
        <v>16017.4</v>
      </c>
      <c r="AS15" s="329"/>
      <c r="AT15" s="317">
        <f t="shared" si="24"/>
        <v>1</v>
      </c>
      <c r="AU15" s="326"/>
      <c r="AV15" s="326"/>
      <c r="AW15" s="326"/>
      <c r="AX15" s="326"/>
      <c r="AY15" s="326"/>
      <c r="AZ15" s="326"/>
      <c r="BA15" s="326"/>
      <c r="BB15" s="326"/>
      <c r="BC15" s="326"/>
      <c r="BD15" s="326"/>
      <c r="BE15" s="326"/>
      <c r="BF15" s="326"/>
      <c r="BG15" s="326"/>
      <c r="BH15" s="326"/>
      <c r="BI15" s="326"/>
      <c r="BJ15" s="326"/>
      <c r="BK15" s="326"/>
      <c r="BL15" s="326"/>
      <c r="BM15" s="326"/>
    </row>
    <row r="16" spans="1:65" ht="46.5" customHeight="1" x14ac:dyDescent="0.25">
      <c r="A16" s="319">
        <v>10</v>
      </c>
      <c r="B16" s="295" t="s">
        <v>125</v>
      </c>
      <c r="C16" s="319" t="s">
        <v>126</v>
      </c>
      <c r="D16" s="320">
        <v>1</v>
      </c>
      <c r="E16" s="305">
        <v>21900</v>
      </c>
      <c r="F16" s="321">
        <f t="shared" si="1"/>
        <v>15329.999999999998</v>
      </c>
      <c r="G16" s="321">
        <f t="shared" si="2"/>
        <v>37230</v>
      </c>
      <c r="H16" s="301">
        <v>38200</v>
      </c>
      <c r="I16" s="322">
        <v>7258</v>
      </c>
      <c r="J16" s="322">
        <f t="shared" si="3"/>
        <v>45458</v>
      </c>
      <c r="K16" s="302">
        <v>29990</v>
      </c>
      <c r="L16" s="323">
        <v>5698.1</v>
      </c>
      <c r="M16" s="323">
        <f t="shared" si="4"/>
        <v>35688.1</v>
      </c>
      <c r="N16" s="304">
        <v>22929</v>
      </c>
      <c r="O16" s="323">
        <v>4356.51</v>
      </c>
      <c r="P16" s="323">
        <f t="shared" si="5"/>
        <v>27285.510000000002</v>
      </c>
      <c r="Q16" s="302">
        <v>24830</v>
      </c>
      <c r="R16" s="323">
        <v>4717.7</v>
      </c>
      <c r="S16" s="323">
        <f t="shared" si="6"/>
        <v>29547.7</v>
      </c>
      <c r="T16" s="302">
        <v>23273</v>
      </c>
      <c r="U16" s="323">
        <v>4421.87</v>
      </c>
      <c r="V16" s="323">
        <f t="shared" si="7"/>
        <v>27694.87</v>
      </c>
      <c r="W16" s="302">
        <v>100840</v>
      </c>
      <c r="X16" s="323">
        <v>19159.599999999999</v>
      </c>
      <c r="Y16" s="345">
        <f t="shared" si="8"/>
        <v>119999.6</v>
      </c>
      <c r="Z16" s="348">
        <f t="shared" si="9"/>
        <v>8882.4852471731101</v>
      </c>
      <c r="AA16" s="349">
        <f t="shared" si="10"/>
        <v>65963.800467112596</v>
      </c>
      <c r="AB16" s="352">
        <f t="shared" si="11"/>
        <v>21900</v>
      </c>
      <c r="AC16" s="324">
        <f t="shared" si="12"/>
        <v>38200</v>
      </c>
      <c r="AD16" s="324">
        <f t="shared" si="13"/>
        <v>29990</v>
      </c>
      <c r="AE16" s="324">
        <f t="shared" si="14"/>
        <v>22929</v>
      </c>
      <c r="AF16" s="324">
        <f t="shared" si="15"/>
        <v>24830</v>
      </c>
      <c r="AG16" s="324">
        <f t="shared" si="16"/>
        <v>23273</v>
      </c>
      <c r="AH16" s="364" t="str">
        <f t="shared" si="17"/>
        <v/>
      </c>
      <c r="AI16" s="352">
        <f t="shared" si="18"/>
        <v>21900</v>
      </c>
      <c r="AJ16" s="324">
        <f t="shared" si="25"/>
        <v>37423.142857142855</v>
      </c>
      <c r="AK16" s="324">
        <f t="shared" si="19"/>
        <v>21900</v>
      </c>
      <c r="AL16" s="324">
        <f t="shared" si="26"/>
        <v>31887.370801457386</v>
      </c>
      <c r="AM16" s="324">
        <f t="shared" si="0"/>
        <v>28540.657609969745</v>
      </c>
      <c r="AN16" s="366">
        <f t="shared" si="20"/>
        <v>0.76264726666382232</v>
      </c>
      <c r="AO16" s="326"/>
      <c r="AP16" s="352">
        <f t="shared" si="21"/>
        <v>21900</v>
      </c>
      <c r="AQ16" s="325">
        <f t="shared" si="22"/>
        <v>4161</v>
      </c>
      <c r="AR16" s="349">
        <f t="shared" si="23"/>
        <v>26061</v>
      </c>
      <c r="AS16" s="329"/>
      <c r="AT16" s="317">
        <f t="shared" si="24"/>
        <v>1</v>
      </c>
      <c r="AU16" s="326"/>
      <c r="AV16" s="326"/>
      <c r="AW16" s="326"/>
      <c r="AX16" s="326"/>
      <c r="AY16" s="326"/>
      <c r="AZ16" s="326"/>
      <c r="BA16" s="326"/>
      <c r="BB16" s="326"/>
      <c r="BC16" s="326"/>
      <c r="BD16" s="326"/>
      <c r="BE16" s="326"/>
      <c r="BF16" s="326"/>
      <c r="BG16" s="326"/>
      <c r="BH16" s="326"/>
      <c r="BI16" s="326"/>
      <c r="BJ16" s="326"/>
      <c r="BK16" s="326"/>
      <c r="BL16" s="326"/>
      <c r="BM16" s="326"/>
    </row>
    <row r="17" spans="1:65" ht="24.95" customHeight="1" x14ac:dyDescent="0.25">
      <c r="A17" s="319">
        <v>11</v>
      </c>
      <c r="B17" s="295" t="s">
        <v>129</v>
      </c>
      <c r="C17" s="319" t="s">
        <v>18</v>
      </c>
      <c r="D17" s="320">
        <v>1</v>
      </c>
      <c r="E17" s="305">
        <v>34400</v>
      </c>
      <c r="F17" s="321">
        <f t="shared" si="1"/>
        <v>24080</v>
      </c>
      <c r="G17" s="321">
        <f t="shared" si="2"/>
        <v>58480</v>
      </c>
      <c r="H17" s="301">
        <v>60555</v>
      </c>
      <c r="I17" s="322">
        <v>11505.45</v>
      </c>
      <c r="J17" s="322">
        <f t="shared" si="3"/>
        <v>72060.45</v>
      </c>
      <c r="K17" s="302">
        <v>39850</v>
      </c>
      <c r="L17" s="323">
        <v>7571.5</v>
      </c>
      <c r="M17" s="323">
        <f t="shared" si="4"/>
        <v>47421.5</v>
      </c>
      <c r="N17" s="304">
        <v>0</v>
      </c>
      <c r="O17" s="323">
        <v>0</v>
      </c>
      <c r="P17" s="323">
        <f t="shared" si="5"/>
        <v>0</v>
      </c>
      <c r="Q17" s="302">
        <v>46839</v>
      </c>
      <c r="R17" s="323">
        <v>8899.41</v>
      </c>
      <c r="S17" s="323">
        <f t="shared" si="6"/>
        <v>55738.41</v>
      </c>
      <c r="T17" s="302">
        <v>39486</v>
      </c>
      <c r="U17" s="323">
        <v>7502.34</v>
      </c>
      <c r="V17" s="323">
        <f t="shared" si="7"/>
        <v>46988.34</v>
      </c>
      <c r="W17" s="302">
        <v>58823</v>
      </c>
      <c r="X17" s="323">
        <v>11176.37</v>
      </c>
      <c r="Y17" s="345">
        <f t="shared" si="8"/>
        <v>69999.37</v>
      </c>
      <c r="Z17" s="348">
        <f t="shared" si="9"/>
        <v>19764.462814651593</v>
      </c>
      <c r="AA17" s="349">
        <f t="shared" si="10"/>
        <v>60222.108613919845</v>
      </c>
      <c r="AB17" s="352">
        <f t="shared" si="11"/>
        <v>34400</v>
      </c>
      <c r="AC17" s="324" t="str">
        <f t="shared" si="12"/>
        <v/>
      </c>
      <c r="AD17" s="324">
        <f t="shared" si="13"/>
        <v>39850</v>
      </c>
      <c r="AE17" s="324" t="str">
        <f t="shared" si="14"/>
        <v/>
      </c>
      <c r="AF17" s="324">
        <f t="shared" si="15"/>
        <v>46839</v>
      </c>
      <c r="AG17" s="324">
        <f t="shared" si="16"/>
        <v>39486</v>
      </c>
      <c r="AH17" s="364">
        <f t="shared" si="17"/>
        <v>58823</v>
      </c>
      <c r="AI17" s="352">
        <f t="shared" si="18"/>
        <v>34400</v>
      </c>
      <c r="AJ17" s="324">
        <f t="shared" si="25"/>
        <v>39993.285714285717</v>
      </c>
      <c r="AK17" s="324">
        <f>MIN(E17,H17,K17,Q17,T17,W17)</f>
        <v>34400</v>
      </c>
      <c r="AL17" s="324">
        <f>GEOMEAN(E17,H17,K17,Q17,T17,W17)</f>
        <v>45634.060838249432</v>
      </c>
      <c r="AM17" s="324">
        <f t="shared" si="0"/>
        <v>20228.822899634124</v>
      </c>
      <c r="AN17" s="366">
        <f t="shared" si="20"/>
        <v>0.50580547555282085</v>
      </c>
      <c r="AO17" s="326"/>
      <c r="AP17" s="352">
        <f t="shared" si="21"/>
        <v>34400</v>
      </c>
      <c r="AQ17" s="325">
        <f t="shared" si="22"/>
        <v>6536</v>
      </c>
      <c r="AR17" s="349">
        <f t="shared" si="23"/>
        <v>40936</v>
      </c>
      <c r="AS17" s="329"/>
      <c r="AT17" s="317">
        <f t="shared" si="24"/>
        <v>1</v>
      </c>
      <c r="AU17" s="326"/>
      <c r="AV17" s="326"/>
      <c r="AW17" s="326"/>
      <c r="AX17" s="326"/>
      <c r="AY17" s="326"/>
      <c r="AZ17" s="326"/>
      <c r="BA17" s="326"/>
      <c r="BB17" s="326"/>
      <c r="BC17" s="326"/>
      <c r="BD17" s="326"/>
      <c r="BE17" s="326"/>
      <c r="BF17" s="326"/>
      <c r="BG17" s="326"/>
      <c r="BH17" s="326"/>
      <c r="BI17" s="326"/>
      <c r="BJ17" s="326"/>
      <c r="BK17" s="326"/>
      <c r="BL17" s="326"/>
      <c r="BM17" s="326"/>
    </row>
    <row r="18" spans="1:65" ht="24.95" customHeight="1" x14ac:dyDescent="0.25">
      <c r="A18" s="319">
        <v>12</v>
      </c>
      <c r="B18" s="295" t="s">
        <v>131</v>
      </c>
      <c r="C18" s="319" t="s">
        <v>18</v>
      </c>
      <c r="D18" s="320">
        <v>1</v>
      </c>
      <c r="E18" s="305">
        <v>2800</v>
      </c>
      <c r="F18" s="321">
        <f t="shared" si="1"/>
        <v>1959.9999999999998</v>
      </c>
      <c r="G18" s="321">
        <f t="shared" si="2"/>
        <v>4760</v>
      </c>
      <c r="H18" s="301">
        <v>6387</v>
      </c>
      <c r="I18" s="322">
        <v>1213.53</v>
      </c>
      <c r="J18" s="322">
        <f t="shared" si="3"/>
        <v>7600.53</v>
      </c>
      <c r="K18" s="302">
        <v>4690</v>
      </c>
      <c r="L18" s="323">
        <v>891.1</v>
      </c>
      <c r="M18" s="323">
        <f t="shared" si="4"/>
        <v>5581.1</v>
      </c>
      <c r="N18" s="304">
        <v>0</v>
      </c>
      <c r="O18" s="323">
        <v>0</v>
      </c>
      <c r="P18" s="323">
        <f t="shared" si="5"/>
        <v>0</v>
      </c>
      <c r="Q18" s="302">
        <v>6227</v>
      </c>
      <c r="R18" s="323">
        <v>1183.1300000000001</v>
      </c>
      <c r="S18" s="323">
        <f t="shared" si="6"/>
        <v>7410.13</v>
      </c>
      <c r="T18" s="302">
        <v>4185</v>
      </c>
      <c r="U18" s="323">
        <v>795.15</v>
      </c>
      <c r="V18" s="323">
        <f t="shared" si="7"/>
        <v>4980.1499999999996</v>
      </c>
      <c r="W18" s="302">
        <v>6723</v>
      </c>
      <c r="X18" s="323">
        <v>1277.3700000000001</v>
      </c>
      <c r="Y18" s="345">
        <f t="shared" si="8"/>
        <v>8000.37</v>
      </c>
      <c r="Z18" s="348">
        <f t="shared" si="9"/>
        <v>2024.5172497900339</v>
      </c>
      <c r="AA18" s="349">
        <f t="shared" si="10"/>
        <v>6836.0541787813954</v>
      </c>
      <c r="AB18" s="352">
        <f t="shared" si="11"/>
        <v>2800</v>
      </c>
      <c r="AC18" s="324">
        <f t="shared" si="12"/>
        <v>6387</v>
      </c>
      <c r="AD18" s="324">
        <f t="shared" si="13"/>
        <v>4690</v>
      </c>
      <c r="AE18" s="324" t="str">
        <f t="shared" si="14"/>
        <v/>
      </c>
      <c r="AF18" s="324">
        <f t="shared" si="15"/>
        <v>6227</v>
      </c>
      <c r="AG18" s="324">
        <f t="shared" si="16"/>
        <v>4185</v>
      </c>
      <c r="AH18" s="364">
        <f t="shared" si="17"/>
        <v>6723</v>
      </c>
      <c r="AI18" s="352">
        <f t="shared" si="18"/>
        <v>2800</v>
      </c>
      <c r="AJ18" s="324">
        <f t="shared" si="25"/>
        <v>4430.2857142857147</v>
      </c>
      <c r="AK18" s="324">
        <f>MIN(E18,H18,K18,Q18,T18,W18)</f>
        <v>2800</v>
      </c>
      <c r="AL18" s="324">
        <f>GEOMEAN(E18,H18,K18,Q18,T18,W18)</f>
        <v>4949.1149185320692</v>
      </c>
      <c r="AM18" s="324">
        <f t="shared" si="0"/>
        <v>2405.7684644956807</v>
      </c>
      <c r="AN18" s="366">
        <f t="shared" si="20"/>
        <v>0.54302783604636151</v>
      </c>
      <c r="AO18" s="326"/>
      <c r="AP18" s="352">
        <f t="shared" si="21"/>
        <v>2800</v>
      </c>
      <c r="AQ18" s="325">
        <f t="shared" si="22"/>
        <v>532</v>
      </c>
      <c r="AR18" s="349">
        <f t="shared" si="23"/>
        <v>3332</v>
      </c>
      <c r="AS18" s="329"/>
      <c r="AT18" s="317">
        <f t="shared" si="24"/>
        <v>1</v>
      </c>
      <c r="AU18" s="326"/>
      <c r="AV18" s="326"/>
      <c r="AW18" s="326"/>
      <c r="AX18" s="326"/>
      <c r="AY18" s="326"/>
      <c r="AZ18" s="326"/>
      <c r="BA18" s="326"/>
      <c r="BB18" s="326"/>
      <c r="BC18" s="326"/>
      <c r="BD18" s="326"/>
      <c r="BE18" s="326"/>
      <c r="BF18" s="326"/>
      <c r="BG18" s="326"/>
      <c r="BH18" s="326"/>
      <c r="BI18" s="326"/>
      <c r="BJ18" s="326"/>
      <c r="BK18" s="326"/>
      <c r="BL18" s="326"/>
      <c r="BM18" s="326"/>
    </row>
    <row r="19" spans="1:65" s="327" customFormat="1" ht="24.95" customHeight="1" x14ac:dyDescent="0.25">
      <c r="A19" s="319">
        <v>13</v>
      </c>
      <c r="B19" s="295" t="s">
        <v>134</v>
      </c>
      <c r="C19" s="319" t="s">
        <v>18</v>
      </c>
      <c r="D19" s="320">
        <v>1</v>
      </c>
      <c r="E19" s="305">
        <v>933</v>
      </c>
      <c r="F19" s="321">
        <f t="shared" si="1"/>
        <v>653.09999999999991</v>
      </c>
      <c r="G19" s="321">
        <f t="shared" si="2"/>
        <v>1586.1</v>
      </c>
      <c r="H19" s="301">
        <v>321</v>
      </c>
      <c r="I19" s="322">
        <v>60.99</v>
      </c>
      <c r="J19" s="322">
        <f t="shared" si="3"/>
        <v>381.99</v>
      </c>
      <c r="K19" s="302">
        <v>400</v>
      </c>
      <c r="L19" s="323">
        <v>76</v>
      </c>
      <c r="M19" s="323">
        <f t="shared" si="4"/>
        <v>476</v>
      </c>
      <c r="N19" s="304">
        <v>229</v>
      </c>
      <c r="O19" s="323">
        <v>43.51</v>
      </c>
      <c r="P19" s="323">
        <f t="shared" si="5"/>
        <v>272.51</v>
      </c>
      <c r="Q19" s="302">
        <v>258</v>
      </c>
      <c r="R19" s="323">
        <v>49.02</v>
      </c>
      <c r="S19" s="323">
        <f t="shared" si="6"/>
        <v>307.02</v>
      </c>
      <c r="T19" s="302">
        <v>98</v>
      </c>
      <c r="U19" s="323">
        <v>18.62</v>
      </c>
      <c r="V19" s="323">
        <f t="shared" si="7"/>
        <v>116.62</v>
      </c>
      <c r="W19" s="302">
        <v>1000</v>
      </c>
      <c r="X19" s="323">
        <v>190</v>
      </c>
      <c r="Y19" s="345">
        <f t="shared" si="8"/>
        <v>1190</v>
      </c>
      <c r="Z19" s="348">
        <f t="shared" si="9"/>
        <v>106.01473226829188</v>
      </c>
      <c r="AA19" s="349">
        <f t="shared" si="10"/>
        <v>819.41383916027962</v>
      </c>
      <c r="AB19" s="352" t="str">
        <f t="shared" si="11"/>
        <v/>
      </c>
      <c r="AC19" s="324">
        <f t="shared" si="12"/>
        <v>321</v>
      </c>
      <c r="AD19" s="324">
        <f t="shared" si="13"/>
        <v>400</v>
      </c>
      <c r="AE19" s="324">
        <f t="shared" si="14"/>
        <v>229</v>
      </c>
      <c r="AF19" s="324">
        <f t="shared" si="15"/>
        <v>258</v>
      </c>
      <c r="AG19" s="324" t="str">
        <f t="shared" si="16"/>
        <v/>
      </c>
      <c r="AH19" s="364" t="str">
        <f t="shared" si="17"/>
        <v/>
      </c>
      <c r="AI19" s="352">
        <f t="shared" si="18"/>
        <v>229</v>
      </c>
      <c r="AJ19" s="324">
        <f t="shared" si="25"/>
        <v>462.71428571428572</v>
      </c>
      <c r="AK19" s="324">
        <f t="shared" si="19"/>
        <v>98</v>
      </c>
      <c r="AL19" s="324">
        <f t="shared" si="26"/>
        <v>353.77941677425707</v>
      </c>
      <c r="AM19" s="324">
        <f t="shared" si="0"/>
        <v>356.69955344599384</v>
      </c>
      <c r="AN19" s="366">
        <f t="shared" si="20"/>
        <v>0.77088511087433065</v>
      </c>
      <c r="AO19" s="326"/>
      <c r="AP19" s="352">
        <f>+Z19</f>
        <v>106.01473226829188</v>
      </c>
      <c r="AQ19" s="325">
        <f t="shared" si="22"/>
        <v>20.142799130975458</v>
      </c>
      <c r="AR19" s="349">
        <f t="shared" si="23"/>
        <v>126.15753139926734</v>
      </c>
      <c r="AS19" s="326"/>
      <c r="AT19" s="317">
        <f t="shared" si="24"/>
        <v>2.1600771430565788</v>
      </c>
      <c r="AU19" s="326"/>
      <c r="AV19" s="326"/>
      <c r="AW19" s="326"/>
      <c r="AX19" s="326"/>
      <c r="AY19" s="326"/>
      <c r="AZ19" s="326"/>
      <c r="BA19" s="326"/>
      <c r="BB19" s="326"/>
      <c r="BC19" s="326"/>
      <c r="BD19" s="326"/>
      <c r="BE19" s="326"/>
      <c r="BF19" s="326"/>
      <c r="BG19" s="326"/>
      <c r="BH19" s="326"/>
      <c r="BI19" s="326"/>
      <c r="BJ19" s="326"/>
      <c r="BK19" s="326"/>
      <c r="BL19" s="326"/>
      <c r="BM19" s="326"/>
    </row>
    <row r="20" spans="1:65" ht="24.95" customHeight="1" x14ac:dyDescent="0.25">
      <c r="A20" s="319">
        <v>14</v>
      </c>
      <c r="B20" s="295" t="s">
        <v>141</v>
      </c>
      <c r="C20" s="319" t="s">
        <v>18</v>
      </c>
      <c r="D20" s="320">
        <v>1</v>
      </c>
      <c r="E20" s="305">
        <v>148900</v>
      </c>
      <c r="F20" s="321">
        <f t="shared" si="1"/>
        <v>104230</v>
      </c>
      <c r="G20" s="321">
        <f t="shared" si="2"/>
        <v>253130</v>
      </c>
      <c r="H20" s="301">
        <v>168571</v>
      </c>
      <c r="I20" s="322">
        <v>32028.49</v>
      </c>
      <c r="J20" s="322">
        <f t="shared" si="3"/>
        <v>200599.49</v>
      </c>
      <c r="K20" s="302">
        <v>100145</v>
      </c>
      <c r="L20" s="323">
        <v>19027.55</v>
      </c>
      <c r="M20" s="323">
        <f t="shared" si="4"/>
        <v>119172.55</v>
      </c>
      <c r="N20" s="304">
        <v>178752</v>
      </c>
      <c r="O20" s="323">
        <v>33962.879999999997</v>
      </c>
      <c r="P20" s="323">
        <f t="shared" si="5"/>
        <v>212714.88</v>
      </c>
      <c r="Q20" s="302">
        <v>193570</v>
      </c>
      <c r="R20" s="323">
        <v>36778.300000000003</v>
      </c>
      <c r="S20" s="323">
        <f t="shared" si="6"/>
        <v>230348.3</v>
      </c>
      <c r="T20" s="302">
        <v>67545</v>
      </c>
      <c r="U20" s="323">
        <v>12833.55</v>
      </c>
      <c r="V20" s="323">
        <f t="shared" si="7"/>
        <v>80378.55</v>
      </c>
      <c r="W20" s="302">
        <v>50420</v>
      </c>
      <c r="X20" s="323">
        <v>9579.7999999999993</v>
      </c>
      <c r="Y20" s="345">
        <f t="shared" si="8"/>
        <v>59999.8</v>
      </c>
      <c r="Z20" s="348">
        <f t="shared" si="9"/>
        <v>72856.884971892316</v>
      </c>
      <c r="AA20" s="349">
        <f t="shared" si="10"/>
        <v>186543.97217096481</v>
      </c>
      <c r="AB20" s="352">
        <f t="shared" si="11"/>
        <v>148900</v>
      </c>
      <c r="AC20" s="324">
        <f t="shared" si="12"/>
        <v>168571</v>
      </c>
      <c r="AD20" s="324">
        <f t="shared" si="13"/>
        <v>100145</v>
      </c>
      <c r="AE20" s="324">
        <f t="shared" si="14"/>
        <v>178752</v>
      </c>
      <c r="AF20" s="324" t="str">
        <f t="shared" si="15"/>
        <v/>
      </c>
      <c r="AG20" s="324" t="str">
        <f t="shared" si="16"/>
        <v/>
      </c>
      <c r="AH20" s="364" t="str">
        <f t="shared" si="17"/>
        <v/>
      </c>
      <c r="AI20" s="352">
        <f t="shared" si="18"/>
        <v>100145</v>
      </c>
      <c r="AJ20" s="324">
        <f t="shared" si="25"/>
        <v>129700.42857142857</v>
      </c>
      <c r="AK20" s="324">
        <f t="shared" si="19"/>
        <v>50420</v>
      </c>
      <c r="AL20" s="324">
        <f t="shared" si="26"/>
        <v>116780.48180433198</v>
      </c>
      <c r="AM20" s="324">
        <f t="shared" si="0"/>
        <v>56843.543599536257</v>
      </c>
      <c r="AN20" s="366">
        <f t="shared" si="20"/>
        <v>0.43826797047344684</v>
      </c>
      <c r="AO20" s="326"/>
      <c r="AP20" s="352">
        <f t="shared" si="21"/>
        <v>100145</v>
      </c>
      <c r="AQ20" s="325">
        <f t="shared" si="22"/>
        <v>19027.55</v>
      </c>
      <c r="AR20" s="349">
        <f t="shared" si="23"/>
        <v>119172.55</v>
      </c>
      <c r="AS20" s="329"/>
      <c r="AT20" s="317">
        <f t="shared" si="24"/>
        <v>1</v>
      </c>
      <c r="AU20" s="326"/>
      <c r="AV20" s="326"/>
      <c r="AW20" s="326"/>
      <c r="AX20" s="326"/>
      <c r="AY20" s="326"/>
      <c r="AZ20" s="326"/>
      <c r="BA20" s="326"/>
      <c r="BB20" s="326"/>
      <c r="BC20" s="326"/>
      <c r="BD20" s="326"/>
      <c r="BE20" s="326"/>
      <c r="BF20" s="326"/>
      <c r="BG20" s="326"/>
      <c r="BH20" s="326"/>
      <c r="BI20" s="326"/>
      <c r="BJ20" s="326"/>
      <c r="BK20" s="326"/>
      <c r="BL20" s="326"/>
      <c r="BM20" s="326"/>
    </row>
    <row r="21" spans="1:65" ht="24.95" customHeight="1" x14ac:dyDescent="0.25">
      <c r="A21" s="319">
        <v>15</v>
      </c>
      <c r="B21" s="295" t="s">
        <v>142</v>
      </c>
      <c r="C21" s="319" t="s">
        <v>18</v>
      </c>
      <c r="D21" s="320">
        <v>1</v>
      </c>
      <c r="E21" s="305">
        <v>177400</v>
      </c>
      <c r="F21" s="321">
        <f t="shared" si="1"/>
        <v>124179.99999999999</v>
      </c>
      <c r="G21" s="321">
        <f t="shared" si="2"/>
        <v>301580</v>
      </c>
      <c r="H21" s="301">
        <v>257647</v>
      </c>
      <c r="I21" s="322">
        <v>48952.93</v>
      </c>
      <c r="J21" s="322">
        <f t="shared" si="3"/>
        <v>306599.93</v>
      </c>
      <c r="K21" s="302">
        <v>98250</v>
      </c>
      <c r="L21" s="323">
        <v>18667.5</v>
      </c>
      <c r="M21" s="323">
        <f t="shared" si="4"/>
        <v>116917.5</v>
      </c>
      <c r="N21" s="304">
        <v>0</v>
      </c>
      <c r="O21" s="323">
        <v>0</v>
      </c>
      <c r="P21" s="323">
        <f t="shared" si="5"/>
        <v>0</v>
      </c>
      <c r="Q21" s="302">
        <v>54135</v>
      </c>
      <c r="R21" s="323">
        <v>10285.65</v>
      </c>
      <c r="S21" s="323">
        <f t="shared" si="6"/>
        <v>64420.65</v>
      </c>
      <c r="T21" s="302">
        <v>67637</v>
      </c>
      <c r="U21" s="323">
        <v>12851.03</v>
      </c>
      <c r="V21" s="323">
        <f t="shared" si="7"/>
        <v>80488.03</v>
      </c>
      <c r="W21" s="302">
        <v>50420</v>
      </c>
      <c r="X21" s="323">
        <v>9579.7999999999993</v>
      </c>
      <c r="Y21" s="345">
        <f t="shared" si="8"/>
        <v>59999.8</v>
      </c>
      <c r="Z21" s="348">
        <f t="shared" si="9"/>
        <v>12796.233325153604</v>
      </c>
      <c r="AA21" s="349">
        <f t="shared" si="10"/>
        <v>188772.05238913209</v>
      </c>
      <c r="AB21" s="352">
        <f t="shared" si="11"/>
        <v>177400</v>
      </c>
      <c r="AC21" s="324" t="str">
        <f t="shared" si="12"/>
        <v/>
      </c>
      <c r="AD21" s="324">
        <f t="shared" si="13"/>
        <v>98250</v>
      </c>
      <c r="AE21" s="324" t="str">
        <f t="shared" si="14"/>
        <v/>
      </c>
      <c r="AF21" s="324">
        <f t="shared" si="15"/>
        <v>54135</v>
      </c>
      <c r="AG21" s="324">
        <f t="shared" si="16"/>
        <v>67637</v>
      </c>
      <c r="AH21" s="364">
        <f t="shared" si="17"/>
        <v>50420</v>
      </c>
      <c r="AI21" s="352">
        <f t="shared" si="18"/>
        <v>50420</v>
      </c>
      <c r="AJ21" s="324">
        <f t="shared" si="25"/>
        <v>100784.14285714286</v>
      </c>
      <c r="AK21" s="324">
        <f>MIN(E21,H21,K21,Q21,T21,W21)</f>
        <v>50420</v>
      </c>
      <c r="AL21" s="324">
        <f>GEOMEAN(E21,H21,K21,Q21,T21,W21)</f>
        <v>96923.576334085388</v>
      </c>
      <c r="AM21" s="324">
        <f t="shared" si="0"/>
        <v>87987.909531989251</v>
      </c>
      <c r="AN21" s="366">
        <f t="shared" si="20"/>
        <v>0.87303326731377073</v>
      </c>
      <c r="AO21" s="326"/>
      <c r="AP21" s="352">
        <f t="shared" si="21"/>
        <v>50420</v>
      </c>
      <c r="AQ21" s="325">
        <f t="shared" si="22"/>
        <v>9579.7999999999993</v>
      </c>
      <c r="AR21" s="349">
        <f t="shared" si="23"/>
        <v>59999.8</v>
      </c>
      <c r="AS21" s="329"/>
      <c r="AT21" s="317">
        <f t="shared" si="24"/>
        <v>1</v>
      </c>
      <c r="AU21" s="326"/>
      <c r="AV21" s="326"/>
      <c r="AW21" s="326"/>
      <c r="AX21" s="326"/>
      <c r="AY21" s="326"/>
      <c r="AZ21" s="326"/>
      <c r="BA21" s="326"/>
      <c r="BB21" s="326"/>
      <c r="BC21" s="326"/>
      <c r="BD21" s="326"/>
      <c r="BE21" s="326"/>
      <c r="BF21" s="326"/>
      <c r="BG21" s="326"/>
      <c r="BH21" s="326"/>
      <c r="BI21" s="326"/>
      <c r="BJ21" s="326"/>
      <c r="BK21" s="326"/>
      <c r="BL21" s="326"/>
      <c r="BM21" s="326"/>
    </row>
    <row r="22" spans="1:65" ht="24.95" customHeight="1" x14ac:dyDescent="0.25">
      <c r="A22" s="319">
        <v>16</v>
      </c>
      <c r="B22" s="295" t="s">
        <v>147</v>
      </c>
      <c r="C22" s="319" t="s">
        <v>18</v>
      </c>
      <c r="D22" s="320">
        <v>1</v>
      </c>
      <c r="E22" s="305">
        <v>176000</v>
      </c>
      <c r="F22" s="321">
        <f t="shared" si="1"/>
        <v>123199.99999999999</v>
      </c>
      <c r="G22" s="321">
        <f t="shared" si="2"/>
        <v>299200</v>
      </c>
      <c r="H22" s="301">
        <v>273630</v>
      </c>
      <c r="I22" s="322">
        <v>51989.7</v>
      </c>
      <c r="J22" s="322">
        <f t="shared" si="3"/>
        <v>325619.7</v>
      </c>
      <c r="K22" s="302">
        <v>189900</v>
      </c>
      <c r="L22" s="323">
        <v>36081</v>
      </c>
      <c r="M22" s="323">
        <f t="shared" si="4"/>
        <v>225981</v>
      </c>
      <c r="N22" s="304">
        <v>217167</v>
      </c>
      <c r="O22" s="323">
        <v>41261.730000000003</v>
      </c>
      <c r="P22" s="323">
        <f t="shared" si="5"/>
        <v>258428.73</v>
      </c>
      <c r="Q22" s="302">
        <v>146770</v>
      </c>
      <c r="R22" s="323">
        <v>27886.3</v>
      </c>
      <c r="S22" s="323">
        <f t="shared" si="6"/>
        <v>174656.3</v>
      </c>
      <c r="T22" s="302">
        <v>207302</v>
      </c>
      <c r="U22" s="323">
        <v>39387.379999999997</v>
      </c>
      <c r="V22" s="323">
        <f t="shared" si="7"/>
        <v>246689.38</v>
      </c>
      <c r="W22" s="302">
        <v>77031</v>
      </c>
      <c r="X22" s="323">
        <v>14635.89</v>
      </c>
      <c r="Y22" s="345">
        <f t="shared" si="8"/>
        <v>91666.89</v>
      </c>
      <c r="Z22" s="348">
        <f t="shared" si="9"/>
        <v>122593.07443400446</v>
      </c>
      <c r="AA22" s="349">
        <f t="shared" si="10"/>
        <v>245349.7827088527</v>
      </c>
      <c r="AB22" s="352">
        <f t="shared" si="11"/>
        <v>176000</v>
      </c>
      <c r="AC22" s="324" t="str">
        <f t="shared" si="12"/>
        <v/>
      </c>
      <c r="AD22" s="324">
        <f t="shared" si="13"/>
        <v>189900</v>
      </c>
      <c r="AE22" s="324">
        <f t="shared" si="14"/>
        <v>217167</v>
      </c>
      <c r="AF22" s="324">
        <f t="shared" si="15"/>
        <v>146770</v>
      </c>
      <c r="AG22" s="324">
        <f t="shared" si="16"/>
        <v>207302</v>
      </c>
      <c r="AH22" s="364" t="str">
        <f t="shared" si="17"/>
        <v/>
      </c>
      <c r="AI22" s="352">
        <f t="shared" si="18"/>
        <v>146770</v>
      </c>
      <c r="AJ22" s="324">
        <f t="shared" si="25"/>
        <v>183971.42857142858</v>
      </c>
      <c r="AK22" s="324">
        <f t="shared" si="19"/>
        <v>77031</v>
      </c>
      <c r="AL22" s="324">
        <f t="shared" si="26"/>
        <v>173089.8662897771</v>
      </c>
      <c r="AM22" s="324">
        <f t="shared" si="0"/>
        <v>61378.354137424125</v>
      </c>
      <c r="AN22" s="366">
        <f t="shared" si="20"/>
        <v>0.33362981748871628</v>
      </c>
      <c r="AO22" s="326"/>
      <c r="AP22" s="352">
        <f t="shared" si="21"/>
        <v>146770</v>
      </c>
      <c r="AQ22" s="325">
        <f t="shared" si="22"/>
        <v>27886.3</v>
      </c>
      <c r="AR22" s="349">
        <f t="shared" si="23"/>
        <v>174656.3</v>
      </c>
      <c r="AS22" s="329"/>
      <c r="AT22" s="317">
        <f t="shared" si="24"/>
        <v>1</v>
      </c>
      <c r="AU22" s="326"/>
      <c r="AV22" s="326"/>
      <c r="AW22" s="326"/>
      <c r="AX22" s="326"/>
      <c r="AY22" s="326"/>
      <c r="AZ22" s="326"/>
      <c r="BA22" s="326"/>
      <c r="BB22" s="326"/>
      <c r="BC22" s="326"/>
      <c r="BD22" s="326"/>
      <c r="BE22" s="326"/>
      <c r="BF22" s="326"/>
      <c r="BG22" s="326"/>
      <c r="BH22" s="326"/>
      <c r="BI22" s="326"/>
      <c r="BJ22" s="326"/>
      <c r="BK22" s="326"/>
      <c r="BL22" s="326"/>
      <c r="BM22" s="326"/>
    </row>
    <row r="23" spans="1:65" ht="24.95" customHeight="1" x14ac:dyDescent="0.25">
      <c r="A23" s="319">
        <v>17</v>
      </c>
      <c r="B23" s="295" t="s">
        <v>148</v>
      </c>
      <c r="C23" s="319" t="s">
        <v>18</v>
      </c>
      <c r="D23" s="320">
        <v>1</v>
      </c>
      <c r="E23" s="305">
        <v>100631</v>
      </c>
      <c r="F23" s="321">
        <f t="shared" si="1"/>
        <v>70441.7</v>
      </c>
      <c r="G23" s="321">
        <f t="shared" si="2"/>
        <v>171072.7</v>
      </c>
      <c r="H23" s="301">
        <v>169128</v>
      </c>
      <c r="I23" s="322">
        <v>32134.32</v>
      </c>
      <c r="J23" s="322">
        <f t="shared" si="3"/>
        <v>201262.32</v>
      </c>
      <c r="K23" s="302">
        <v>135210</v>
      </c>
      <c r="L23" s="323">
        <v>25689.9</v>
      </c>
      <c r="M23" s="323">
        <f t="shared" si="4"/>
        <v>160899.9</v>
      </c>
      <c r="N23" s="304">
        <v>74930</v>
      </c>
      <c r="O23" s="323">
        <v>14236.7</v>
      </c>
      <c r="P23" s="323">
        <f t="shared" si="5"/>
        <v>89166.7</v>
      </c>
      <c r="Q23" s="302">
        <v>116578</v>
      </c>
      <c r="R23" s="323">
        <v>22149.82</v>
      </c>
      <c r="S23" s="323">
        <f t="shared" si="6"/>
        <v>138727.82</v>
      </c>
      <c r="T23" s="302">
        <v>169038</v>
      </c>
      <c r="U23" s="323">
        <v>32117.22</v>
      </c>
      <c r="V23" s="323">
        <f t="shared" si="7"/>
        <v>201155.22</v>
      </c>
      <c r="W23" s="302">
        <v>62938</v>
      </c>
      <c r="X23" s="323">
        <v>11958.22</v>
      </c>
      <c r="Y23" s="345">
        <f t="shared" si="8"/>
        <v>74896.22</v>
      </c>
      <c r="Z23" s="348">
        <f t="shared" si="9"/>
        <v>76111.372166811998</v>
      </c>
      <c r="AA23" s="349">
        <f t="shared" si="10"/>
        <v>160589.48497604515</v>
      </c>
      <c r="AB23" s="352">
        <f t="shared" si="11"/>
        <v>100631</v>
      </c>
      <c r="AC23" s="324" t="str">
        <f t="shared" si="12"/>
        <v/>
      </c>
      <c r="AD23" s="324">
        <f t="shared" si="13"/>
        <v>135210</v>
      </c>
      <c r="AE23" s="324" t="str">
        <f t="shared" si="14"/>
        <v/>
      </c>
      <c r="AF23" s="324">
        <f t="shared" si="15"/>
        <v>116578</v>
      </c>
      <c r="AG23" s="324" t="str">
        <f t="shared" si="16"/>
        <v/>
      </c>
      <c r="AH23" s="364" t="str">
        <f t="shared" si="17"/>
        <v/>
      </c>
      <c r="AI23" s="352">
        <f t="shared" si="18"/>
        <v>100631</v>
      </c>
      <c r="AJ23" s="324">
        <f t="shared" si="25"/>
        <v>118350.42857142857</v>
      </c>
      <c r="AK23" s="324">
        <f t="shared" si="19"/>
        <v>62938</v>
      </c>
      <c r="AL23" s="324">
        <f t="shared" si="26"/>
        <v>111470.72319332507</v>
      </c>
      <c r="AM23" s="324">
        <f t="shared" si="0"/>
        <v>42239.056404616567</v>
      </c>
      <c r="AN23" s="366">
        <f t="shared" si="20"/>
        <v>0.35689821249040798</v>
      </c>
      <c r="AO23" s="326"/>
      <c r="AP23" s="352">
        <f t="shared" si="21"/>
        <v>100631</v>
      </c>
      <c r="AQ23" s="325">
        <f t="shared" si="22"/>
        <v>19119.89</v>
      </c>
      <c r="AR23" s="349">
        <f t="shared" si="23"/>
        <v>119750.89</v>
      </c>
      <c r="AS23" s="329"/>
      <c r="AT23" s="317">
        <f t="shared" si="24"/>
        <v>1</v>
      </c>
      <c r="AU23" s="326"/>
      <c r="AV23" s="326"/>
      <c r="AW23" s="326"/>
      <c r="AX23" s="326"/>
      <c r="AY23" s="326"/>
      <c r="AZ23" s="326"/>
      <c r="BA23" s="326"/>
      <c r="BB23" s="326"/>
      <c r="BC23" s="326"/>
      <c r="BD23" s="326"/>
      <c r="BE23" s="326"/>
      <c r="BF23" s="326"/>
      <c r="BG23" s="326"/>
      <c r="BH23" s="326"/>
      <c r="BI23" s="326"/>
      <c r="BJ23" s="326"/>
      <c r="BK23" s="326"/>
      <c r="BL23" s="326"/>
      <c r="BM23" s="326"/>
    </row>
    <row r="24" spans="1:65" ht="24.95" customHeight="1" x14ac:dyDescent="0.25">
      <c r="A24" s="319">
        <v>18</v>
      </c>
      <c r="B24" s="295" t="s">
        <v>149</v>
      </c>
      <c r="C24" s="319" t="s">
        <v>18</v>
      </c>
      <c r="D24" s="320">
        <v>1</v>
      </c>
      <c r="E24" s="305">
        <v>154000</v>
      </c>
      <c r="F24" s="321">
        <f t="shared" si="1"/>
        <v>107800</v>
      </c>
      <c r="G24" s="321">
        <f t="shared" si="2"/>
        <v>261800</v>
      </c>
      <c r="H24" s="301">
        <v>169128</v>
      </c>
      <c r="I24" s="322">
        <v>32134.32</v>
      </c>
      <c r="J24" s="322">
        <f t="shared" si="3"/>
        <v>201262.32</v>
      </c>
      <c r="K24" s="302">
        <v>125230</v>
      </c>
      <c r="L24" s="323">
        <v>23793.7</v>
      </c>
      <c r="M24" s="323">
        <f t="shared" si="4"/>
        <v>149023.70000000001</v>
      </c>
      <c r="N24" s="304">
        <v>74930</v>
      </c>
      <c r="O24" s="323">
        <v>14236.7</v>
      </c>
      <c r="P24" s="323">
        <f t="shared" si="5"/>
        <v>89166.7</v>
      </c>
      <c r="Q24" s="302">
        <v>103104</v>
      </c>
      <c r="R24" s="323">
        <v>19589.760000000002</v>
      </c>
      <c r="S24" s="323">
        <f t="shared" si="6"/>
        <v>122693.76000000001</v>
      </c>
      <c r="T24" s="302">
        <v>122616</v>
      </c>
      <c r="U24" s="323">
        <v>23297.040000000001</v>
      </c>
      <c r="V24" s="323">
        <f t="shared" si="7"/>
        <v>145913.04</v>
      </c>
      <c r="W24" s="302">
        <v>62938</v>
      </c>
      <c r="X24" s="323">
        <v>11958.22</v>
      </c>
      <c r="Y24" s="345">
        <f t="shared" si="8"/>
        <v>74896.22</v>
      </c>
      <c r="Z24" s="348">
        <f t="shared" si="9"/>
        <v>77124.613021269615</v>
      </c>
      <c r="AA24" s="349">
        <f t="shared" si="10"/>
        <v>154859.9584073018</v>
      </c>
      <c r="AB24" s="352">
        <f t="shared" si="11"/>
        <v>154000</v>
      </c>
      <c r="AC24" s="324" t="str">
        <f t="shared" si="12"/>
        <v/>
      </c>
      <c r="AD24" s="324">
        <f t="shared" si="13"/>
        <v>125230</v>
      </c>
      <c r="AE24" s="324" t="str">
        <f t="shared" si="14"/>
        <v/>
      </c>
      <c r="AF24" s="324">
        <f t="shared" si="15"/>
        <v>103104</v>
      </c>
      <c r="AG24" s="324">
        <f t="shared" si="16"/>
        <v>122616</v>
      </c>
      <c r="AH24" s="364" t="str">
        <f t="shared" si="17"/>
        <v/>
      </c>
      <c r="AI24" s="352">
        <f t="shared" si="18"/>
        <v>103104</v>
      </c>
      <c r="AJ24" s="324">
        <f t="shared" si="25"/>
        <v>115992.28571428571</v>
      </c>
      <c r="AK24" s="324">
        <f t="shared" si="19"/>
        <v>62938</v>
      </c>
      <c r="AL24" s="324">
        <f t="shared" si="26"/>
        <v>109966.97479654576</v>
      </c>
      <c r="AM24" s="324">
        <f t="shared" si="0"/>
        <v>38867.672693016095</v>
      </c>
      <c r="AN24" s="366">
        <f t="shared" si="20"/>
        <v>0.33508842811112149</v>
      </c>
      <c r="AO24" s="326"/>
      <c r="AP24" s="352">
        <f t="shared" si="21"/>
        <v>103104</v>
      </c>
      <c r="AQ24" s="325">
        <f t="shared" si="22"/>
        <v>19589.759999999998</v>
      </c>
      <c r="AR24" s="349">
        <f t="shared" si="23"/>
        <v>122693.75999999999</v>
      </c>
      <c r="AS24" s="329"/>
      <c r="AT24" s="317">
        <f t="shared" si="24"/>
        <v>1</v>
      </c>
      <c r="AU24" s="326"/>
      <c r="AV24" s="326"/>
      <c r="AW24" s="326"/>
      <c r="AX24" s="326"/>
      <c r="AY24" s="326"/>
      <c r="AZ24" s="326"/>
      <c r="BA24" s="326"/>
      <c r="BB24" s="326"/>
      <c r="BC24" s="326"/>
      <c r="BD24" s="326"/>
      <c r="BE24" s="326"/>
      <c r="BF24" s="326"/>
      <c r="BG24" s="326"/>
      <c r="BH24" s="326"/>
      <c r="BI24" s="326"/>
      <c r="BJ24" s="326"/>
      <c r="BK24" s="326"/>
      <c r="BL24" s="326"/>
      <c r="BM24" s="326"/>
    </row>
    <row r="25" spans="1:65" ht="24.95" customHeight="1" x14ac:dyDescent="0.25">
      <c r="A25" s="319">
        <v>19</v>
      </c>
      <c r="B25" s="295" t="s">
        <v>160</v>
      </c>
      <c r="C25" s="319" t="s">
        <v>18</v>
      </c>
      <c r="D25" s="320">
        <v>1</v>
      </c>
      <c r="E25" s="305">
        <v>34900</v>
      </c>
      <c r="F25" s="321">
        <f t="shared" si="1"/>
        <v>24430</v>
      </c>
      <c r="G25" s="321">
        <f t="shared" si="2"/>
        <v>59330</v>
      </c>
      <c r="H25" s="301">
        <v>29426</v>
      </c>
      <c r="I25" s="322">
        <v>5590.9400000000005</v>
      </c>
      <c r="J25" s="322">
        <f t="shared" si="3"/>
        <v>35016.94</v>
      </c>
      <c r="K25" s="302">
        <v>30120</v>
      </c>
      <c r="L25" s="323">
        <v>5722.8</v>
      </c>
      <c r="M25" s="323">
        <f t="shared" si="4"/>
        <v>35842.800000000003</v>
      </c>
      <c r="N25" s="304">
        <v>46699</v>
      </c>
      <c r="O25" s="323">
        <v>8872.81</v>
      </c>
      <c r="P25" s="323">
        <f t="shared" si="5"/>
        <v>55571.81</v>
      </c>
      <c r="Q25" s="302">
        <v>8775</v>
      </c>
      <c r="R25" s="323">
        <v>1667.25</v>
      </c>
      <c r="S25" s="323">
        <f t="shared" si="6"/>
        <v>10442.25</v>
      </c>
      <c r="T25" s="302">
        <v>7552</v>
      </c>
      <c r="U25" s="323">
        <v>1434.88</v>
      </c>
      <c r="V25" s="323">
        <f t="shared" si="7"/>
        <v>8986.880000000001</v>
      </c>
      <c r="W25" s="302">
        <v>10084</v>
      </c>
      <c r="X25" s="323">
        <v>1915.96</v>
      </c>
      <c r="Y25" s="345">
        <f t="shared" si="8"/>
        <v>11999.96</v>
      </c>
      <c r="Z25" s="348">
        <f t="shared" si="9"/>
        <v>8678.1600886236265</v>
      </c>
      <c r="AA25" s="349">
        <f t="shared" si="10"/>
        <v>39194.982768519229</v>
      </c>
      <c r="AB25" s="352">
        <f t="shared" si="11"/>
        <v>34900</v>
      </c>
      <c r="AC25" s="324">
        <f t="shared" si="12"/>
        <v>29426</v>
      </c>
      <c r="AD25" s="324">
        <f t="shared" si="13"/>
        <v>30120</v>
      </c>
      <c r="AE25" s="324" t="str">
        <f t="shared" si="14"/>
        <v/>
      </c>
      <c r="AF25" s="324">
        <f t="shared" si="15"/>
        <v>8775</v>
      </c>
      <c r="AG25" s="324" t="str">
        <f t="shared" si="16"/>
        <v/>
      </c>
      <c r="AH25" s="364">
        <f t="shared" si="17"/>
        <v>10084</v>
      </c>
      <c r="AI25" s="352">
        <f t="shared" si="18"/>
        <v>8775</v>
      </c>
      <c r="AJ25" s="324">
        <f t="shared" si="25"/>
        <v>23936.571428571428</v>
      </c>
      <c r="AK25" s="324">
        <f t="shared" si="19"/>
        <v>7552</v>
      </c>
      <c r="AL25" s="324">
        <f t="shared" si="26"/>
        <v>19209.807875281727</v>
      </c>
      <c r="AM25" s="324">
        <f t="shared" si="0"/>
        <v>15258.411339947801</v>
      </c>
      <c r="AN25" s="366">
        <f t="shared" si="20"/>
        <v>0.63745183329534372</v>
      </c>
      <c r="AO25" s="326"/>
      <c r="AP25" s="352">
        <f t="shared" si="21"/>
        <v>8775</v>
      </c>
      <c r="AQ25" s="325">
        <f t="shared" si="22"/>
        <v>1667.25</v>
      </c>
      <c r="AR25" s="349">
        <f t="shared" si="23"/>
        <v>10442.25</v>
      </c>
      <c r="AS25" s="329"/>
      <c r="AT25" s="317">
        <f t="shared" si="24"/>
        <v>1</v>
      </c>
      <c r="AU25" s="326"/>
      <c r="AV25" s="326"/>
      <c r="AW25" s="326"/>
      <c r="AX25" s="326"/>
      <c r="AY25" s="326"/>
      <c r="AZ25" s="326"/>
      <c r="BA25" s="326"/>
      <c r="BB25" s="326"/>
      <c r="BC25" s="326"/>
      <c r="BD25" s="326"/>
      <c r="BE25" s="326"/>
      <c r="BF25" s="326"/>
      <c r="BG25" s="326"/>
      <c r="BH25" s="326"/>
      <c r="BI25" s="326"/>
      <c r="BJ25" s="326"/>
      <c r="BK25" s="326"/>
      <c r="BL25" s="326"/>
      <c r="BM25" s="326"/>
    </row>
    <row r="26" spans="1:65" ht="24.95" customHeight="1" x14ac:dyDescent="0.25">
      <c r="A26" s="319">
        <v>20</v>
      </c>
      <c r="B26" s="295" t="s">
        <v>161</v>
      </c>
      <c r="C26" s="319" t="s">
        <v>162</v>
      </c>
      <c r="D26" s="320">
        <v>1</v>
      </c>
      <c r="E26" s="305">
        <v>27900</v>
      </c>
      <c r="F26" s="321">
        <f t="shared" si="1"/>
        <v>19530</v>
      </c>
      <c r="G26" s="321">
        <f t="shared" si="2"/>
        <v>47430</v>
      </c>
      <c r="H26" s="301">
        <v>9244</v>
      </c>
      <c r="I26" s="322">
        <v>1756.3600000000001</v>
      </c>
      <c r="J26" s="322">
        <f t="shared" si="3"/>
        <v>11000.36</v>
      </c>
      <c r="K26" s="302">
        <v>23900</v>
      </c>
      <c r="L26" s="323">
        <v>4541</v>
      </c>
      <c r="M26" s="323">
        <f t="shared" si="4"/>
        <v>28441</v>
      </c>
      <c r="N26" s="304">
        <v>5942</v>
      </c>
      <c r="O26" s="323">
        <v>1128.98</v>
      </c>
      <c r="P26" s="323">
        <f t="shared" si="5"/>
        <v>7070.98</v>
      </c>
      <c r="Q26" s="302">
        <v>10732</v>
      </c>
      <c r="R26" s="323">
        <v>2039.08</v>
      </c>
      <c r="S26" s="323">
        <f t="shared" si="6"/>
        <v>12771.08</v>
      </c>
      <c r="T26" s="302">
        <v>9963</v>
      </c>
      <c r="U26" s="323">
        <v>1892.97</v>
      </c>
      <c r="V26" s="323">
        <f t="shared" si="7"/>
        <v>11855.97</v>
      </c>
      <c r="W26" s="302">
        <v>10084</v>
      </c>
      <c r="X26" s="323">
        <v>1915.96</v>
      </c>
      <c r="Y26" s="345">
        <f t="shared" si="8"/>
        <v>11999.96</v>
      </c>
      <c r="Z26" s="348">
        <f t="shared" si="9"/>
        <v>5589.1253088994563</v>
      </c>
      <c r="AA26" s="349">
        <f t="shared" si="10"/>
        <v>22343.731833957685</v>
      </c>
      <c r="AB26" s="352" t="str">
        <f t="shared" si="11"/>
        <v/>
      </c>
      <c r="AC26" s="324">
        <f t="shared" si="12"/>
        <v>9244</v>
      </c>
      <c r="AD26" s="324" t="str">
        <f t="shared" si="13"/>
        <v/>
      </c>
      <c r="AE26" s="324">
        <f t="shared" si="14"/>
        <v>5942</v>
      </c>
      <c r="AF26" s="324">
        <f t="shared" si="15"/>
        <v>10732</v>
      </c>
      <c r="AG26" s="324">
        <f t="shared" si="16"/>
        <v>9963</v>
      </c>
      <c r="AH26" s="364">
        <f t="shared" si="17"/>
        <v>10084</v>
      </c>
      <c r="AI26" s="352">
        <f t="shared" si="18"/>
        <v>5942</v>
      </c>
      <c r="AJ26" s="324">
        <f t="shared" si="25"/>
        <v>13966.428571428571</v>
      </c>
      <c r="AK26" s="324">
        <f t="shared" si="19"/>
        <v>5942</v>
      </c>
      <c r="AL26" s="324">
        <f t="shared" si="26"/>
        <v>12167.855558823156</v>
      </c>
      <c r="AM26" s="324">
        <f t="shared" si="0"/>
        <v>8377.3032625291144</v>
      </c>
      <c r="AN26" s="366">
        <f t="shared" si="20"/>
        <v>0.59981714148932441</v>
      </c>
      <c r="AO26" s="326"/>
      <c r="AP26" s="352">
        <f t="shared" si="21"/>
        <v>5942</v>
      </c>
      <c r="AQ26" s="325">
        <f t="shared" si="22"/>
        <v>1128.98</v>
      </c>
      <c r="AR26" s="349">
        <f t="shared" si="23"/>
        <v>7070.98</v>
      </c>
      <c r="AS26" s="329"/>
      <c r="AT26" s="317">
        <f t="shared" si="24"/>
        <v>1</v>
      </c>
      <c r="AU26" s="326"/>
      <c r="AV26" s="326"/>
      <c r="AW26" s="326"/>
      <c r="AX26" s="326"/>
      <c r="AY26" s="326"/>
      <c r="AZ26" s="326"/>
      <c r="BA26" s="326"/>
      <c r="BB26" s="326"/>
      <c r="BC26" s="326"/>
      <c r="BD26" s="326"/>
      <c r="BE26" s="326"/>
      <c r="BF26" s="326"/>
      <c r="BG26" s="326"/>
      <c r="BH26" s="326"/>
      <c r="BI26" s="326"/>
      <c r="BJ26" s="326"/>
      <c r="BK26" s="326"/>
      <c r="BL26" s="326"/>
      <c r="BM26" s="326"/>
    </row>
    <row r="27" spans="1:65" ht="24.95" customHeight="1" x14ac:dyDescent="0.25">
      <c r="A27" s="319">
        <v>21</v>
      </c>
      <c r="B27" s="295" t="s">
        <v>163</v>
      </c>
      <c r="C27" s="319" t="s">
        <v>18</v>
      </c>
      <c r="D27" s="320">
        <v>1</v>
      </c>
      <c r="E27" s="305">
        <v>25900</v>
      </c>
      <c r="F27" s="321">
        <f t="shared" si="1"/>
        <v>18130</v>
      </c>
      <c r="G27" s="321">
        <f t="shared" si="2"/>
        <v>44030</v>
      </c>
      <c r="H27" s="301">
        <v>88235</v>
      </c>
      <c r="I27" s="322">
        <v>16764.650000000001</v>
      </c>
      <c r="J27" s="322">
        <f t="shared" si="3"/>
        <v>104999.65</v>
      </c>
      <c r="K27" s="302">
        <v>68900</v>
      </c>
      <c r="L27" s="323">
        <v>13091</v>
      </c>
      <c r="M27" s="323">
        <f t="shared" si="4"/>
        <v>81991</v>
      </c>
      <c r="N27" s="304">
        <v>148860</v>
      </c>
      <c r="O27" s="323">
        <v>28283.4</v>
      </c>
      <c r="P27" s="323">
        <f t="shared" si="5"/>
        <v>177143.4</v>
      </c>
      <c r="Q27" s="302">
        <v>48708</v>
      </c>
      <c r="R27" s="323">
        <v>9254.52</v>
      </c>
      <c r="S27" s="323">
        <f t="shared" si="6"/>
        <v>57962.520000000004</v>
      </c>
      <c r="T27" s="302">
        <v>60677</v>
      </c>
      <c r="U27" s="323">
        <v>11528.630000000001</v>
      </c>
      <c r="V27" s="323">
        <f t="shared" si="7"/>
        <v>72205.63</v>
      </c>
      <c r="W27" s="302">
        <v>176470</v>
      </c>
      <c r="X27" s="323">
        <v>33529.300000000003</v>
      </c>
      <c r="Y27" s="345">
        <f t="shared" si="8"/>
        <v>209999.3</v>
      </c>
      <c r="Z27" s="348">
        <f t="shared" si="9"/>
        <v>33413.689313861876</v>
      </c>
      <c r="AA27" s="349">
        <f t="shared" si="10"/>
        <v>143086.31068613811</v>
      </c>
      <c r="AB27" s="352" t="str">
        <f t="shared" si="11"/>
        <v/>
      </c>
      <c r="AC27" s="324">
        <f t="shared" si="12"/>
        <v>88235</v>
      </c>
      <c r="AD27" s="324">
        <f t="shared" si="13"/>
        <v>68900</v>
      </c>
      <c r="AE27" s="324" t="str">
        <f t="shared" si="14"/>
        <v/>
      </c>
      <c r="AF27" s="324">
        <f t="shared" si="15"/>
        <v>48708</v>
      </c>
      <c r="AG27" s="324">
        <f t="shared" si="16"/>
        <v>60677</v>
      </c>
      <c r="AH27" s="364" t="str">
        <f t="shared" si="17"/>
        <v/>
      </c>
      <c r="AI27" s="352">
        <f t="shared" si="18"/>
        <v>48708</v>
      </c>
      <c r="AJ27" s="324">
        <f t="shared" si="25"/>
        <v>88250</v>
      </c>
      <c r="AK27" s="324">
        <f t="shared" si="19"/>
        <v>25900</v>
      </c>
      <c r="AL27" s="324">
        <f t="shared" si="26"/>
        <v>74063.586563252946</v>
      </c>
      <c r="AM27" s="324">
        <f t="shared" si="0"/>
        <v>54836.310686138124</v>
      </c>
      <c r="AN27" s="366">
        <f t="shared" si="20"/>
        <v>0.6213746253386756</v>
      </c>
      <c r="AO27" s="326"/>
      <c r="AP27" s="352">
        <f t="shared" si="21"/>
        <v>48708</v>
      </c>
      <c r="AQ27" s="325">
        <f t="shared" si="22"/>
        <v>9254.52</v>
      </c>
      <c r="AR27" s="349">
        <f t="shared" si="23"/>
        <v>57962.520000000004</v>
      </c>
      <c r="AS27" s="329"/>
      <c r="AT27" s="317">
        <f t="shared" si="24"/>
        <v>1</v>
      </c>
      <c r="AU27" s="326"/>
      <c r="AV27" s="326"/>
      <c r="AW27" s="326"/>
      <c r="AX27" s="326"/>
      <c r="AY27" s="326"/>
      <c r="AZ27" s="326"/>
      <c r="BA27" s="326"/>
      <c r="BB27" s="326"/>
      <c r="BC27" s="326"/>
      <c r="BD27" s="326"/>
      <c r="BE27" s="326"/>
      <c r="BF27" s="326"/>
      <c r="BG27" s="326"/>
      <c r="BH27" s="326"/>
      <c r="BI27" s="326"/>
      <c r="BJ27" s="326"/>
      <c r="BK27" s="326"/>
      <c r="BL27" s="326"/>
      <c r="BM27" s="326"/>
    </row>
    <row r="28" spans="1:65" ht="24.95" customHeight="1" x14ac:dyDescent="0.25">
      <c r="A28" s="319">
        <v>22</v>
      </c>
      <c r="B28" s="295" t="s">
        <v>164</v>
      </c>
      <c r="C28" s="319" t="s">
        <v>18</v>
      </c>
      <c r="D28" s="320">
        <v>1</v>
      </c>
      <c r="E28" s="305">
        <v>18900</v>
      </c>
      <c r="F28" s="321">
        <f t="shared" si="1"/>
        <v>13230</v>
      </c>
      <c r="G28" s="321">
        <f t="shared" si="2"/>
        <v>32130</v>
      </c>
      <c r="H28" s="301">
        <v>101681</v>
      </c>
      <c r="I28" s="322">
        <v>19319.39</v>
      </c>
      <c r="J28" s="322">
        <f t="shared" si="3"/>
        <v>121000.39</v>
      </c>
      <c r="K28" s="302">
        <v>25980</v>
      </c>
      <c r="L28" s="323">
        <v>4936.2</v>
      </c>
      <c r="M28" s="323">
        <f t="shared" si="4"/>
        <v>30916.2</v>
      </c>
      <c r="N28" s="304">
        <v>7911</v>
      </c>
      <c r="O28" s="323">
        <v>1503.09</v>
      </c>
      <c r="P28" s="323">
        <f t="shared" si="5"/>
        <v>9414.09</v>
      </c>
      <c r="Q28" s="302">
        <v>14715</v>
      </c>
      <c r="R28" s="323">
        <v>2795.85</v>
      </c>
      <c r="S28" s="323">
        <f t="shared" si="6"/>
        <v>17510.849999999999</v>
      </c>
      <c r="T28" s="302">
        <v>23029</v>
      </c>
      <c r="U28" s="323">
        <v>4375.51</v>
      </c>
      <c r="V28" s="323">
        <f t="shared" si="7"/>
        <v>27404.510000000002</v>
      </c>
      <c r="W28" s="302">
        <v>23529</v>
      </c>
      <c r="X28" s="323">
        <v>4470.51</v>
      </c>
      <c r="Y28" s="345">
        <f t="shared" si="8"/>
        <v>27999.510000000002</v>
      </c>
      <c r="Z28" s="348">
        <f t="shared" si="9"/>
        <v>-1024.8636004657965</v>
      </c>
      <c r="AA28" s="349">
        <f t="shared" si="10"/>
        <v>62666.292171894369</v>
      </c>
      <c r="AB28" s="352">
        <f t="shared" si="11"/>
        <v>18900</v>
      </c>
      <c r="AC28" s="324" t="str">
        <f t="shared" si="12"/>
        <v/>
      </c>
      <c r="AD28" s="324">
        <f t="shared" si="13"/>
        <v>25980</v>
      </c>
      <c r="AE28" s="324">
        <f t="shared" si="14"/>
        <v>7911</v>
      </c>
      <c r="AF28" s="324">
        <f t="shared" si="15"/>
        <v>14715</v>
      </c>
      <c r="AG28" s="324">
        <f t="shared" si="16"/>
        <v>23029</v>
      </c>
      <c r="AH28" s="364">
        <f t="shared" si="17"/>
        <v>23529</v>
      </c>
      <c r="AI28" s="352">
        <f t="shared" si="18"/>
        <v>7911</v>
      </c>
      <c r="AJ28" s="324">
        <f t="shared" si="25"/>
        <v>30820.714285714286</v>
      </c>
      <c r="AK28" s="324">
        <f t="shared" si="19"/>
        <v>7911</v>
      </c>
      <c r="AL28" s="324">
        <f t="shared" si="26"/>
        <v>22745.070118563355</v>
      </c>
      <c r="AM28" s="324">
        <f t="shared" si="0"/>
        <v>31845.577886180083</v>
      </c>
      <c r="AN28" s="366">
        <f t="shared" si="20"/>
        <v>1.0332524285766094</v>
      </c>
      <c r="AO28" s="326"/>
      <c r="AP28" s="352">
        <f t="shared" si="21"/>
        <v>7911</v>
      </c>
      <c r="AQ28" s="325">
        <f t="shared" si="22"/>
        <v>1503.09</v>
      </c>
      <c r="AR28" s="349">
        <f t="shared" si="23"/>
        <v>9414.09</v>
      </c>
      <c r="AS28" s="329"/>
      <c r="AT28" s="317">
        <f t="shared" si="24"/>
        <v>1</v>
      </c>
      <c r="AU28" s="326"/>
      <c r="AV28" s="326"/>
      <c r="AW28" s="326"/>
      <c r="AX28" s="326"/>
      <c r="AY28" s="326"/>
      <c r="AZ28" s="326"/>
      <c r="BA28" s="326"/>
      <c r="BB28" s="326"/>
      <c r="BC28" s="326"/>
      <c r="BD28" s="326"/>
      <c r="BE28" s="326"/>
      <c r="BF28" s="326"/>
      <c r="BG28" s="326"/>
      <c r="BH28" s="326"/>
      <c r="BI28" s="326"/>
      <c r="BJ28" s="326"/>
      <c r="BK28" s="326"/>
      <c r="BL28" s="326"/>
      <c r="BM28" s="326"/>
    </row>
    <row r="29" spans="1:65" ht="24.95" customHeight="1" x14ac:dyDescent="0.25">
      <c r="A29" s="319">
        <v>23</v>
      </c>
      <c r="B29" s="295" t="s">
        <v>165</v>
      </c>
      <c r="C29" s="319" t="s">
        <v>18</v>
      </c>
      <c r="D29" s="320">
        <v>1</v>
      </c>
      <c r="E29" s="305">
        <v>15900</v>
      </c>
      <c r="F29" s="321">
        <f t="shared" si="1"/>
        <v>11130</v>
      </c>
      <c r="G29" s="321">
        <f t="shared" si="2"/>
        <v>27030</v>
      </c>
      <c r="H29" s="301">
        <v>29916</v>
      </c>
      <c r="I29" s="322">
        <v>5684.04</v>
      </c>
      <c r="J29" s="322">
        <f t="shared" si="3"/>
        <v>35600.04</v>
      </c>
      <c r="K29" s="302">
        <v>20100</v>
      </c>
      <c r="L29" s="323">
        <v>3819</v>
      </c>
      <c r="M29" s="323">
        <f t="shared" si="4"/>
        <v>23919</v>
      </c>
      <c r="N29" s="304">
        <v>16687</v>
      </c>
      <c r="O29" s="323">
        <v>3170.53</v>
      </c>
      <c r="P29" s="323">
        <f t="shared" si="5"/>
        <v>19857.53</v>
      </c>
      <c r="Q29" s="302">
        <v>18765</v>
      </c>
      <c r="R29" s="323">
        <v>3565.35</v>
      </c>
      <c r="S29" s="323">
        <f t="shared" si="6"/>
        <v>22330.35</v>
      </c>
      <c r="T29" s="302">
        <v>22737</v>
      </c>
      <c r="U29" s="323">
        <v>4320.03</v>
      </c>
      <c r="V29" s="323">
        <f t="shared" si="7"/>
        <v>27057.03</v>
      </c>
      <c r="W29" s="302">
        <v>22546</v>
      </c>
      <c r="X29" s="323">
        <v>4283.74</v>
      </c>
      <c r="Y29" s="345">
        <f t="shared" si="8"/>
        <v>26829.739999999998</v>
      </c>
      <c r="Z29" s="348">
        <f t="shared" si="9"/>
        <v>16201.421365043767</v>
      </c>
      <c r="AA29" s="349">
        <f t="shared" si="10"/>
        <v>25698.864349241951</v>
      </c>
      <c r="AB29" s="352" t="str">
        <f t="shared" si="11"/>
        <v/>
      </c>
      <c r="AC29" s="324" t="str">
        <f t="shared" si="12"/>
        <v/>
      </c>
      <c r="AD29" s="324">
        <f t="shared" si="13"/>
        <v>20100</v>
      </c>
      <c r="AE29" s="324">
        <f t="shared" si="14"/>
        <v>16687</v>
      </c>
      <c r="AF29" s="324">
        <f t="shared" si="15"/>
        <v>18765</v>
      </c>
      <c r="AG29" s="324">
        <f t="shared" si="16"/>
        <v>22737</v>
      </c>
      <c r="AH29" s="364">
        <f t="shared" si="17"/>
        <v>22546</v>
      </c>
      <c r="AI29" s="352">
        <f t="shared" si="18"/>
        <v>16687</v>
      </c>
      <c r="AJ29" s="324">
        <f t="shared" si="25"/>
        <v>20950.142857142859</v>
      </c>
      <c r="AK29" s="324">
        <f t="shared" si="19"/>
        <v>15900</v>
      </c>
      <c r="AL29" s="324">
        <f t="shared" si="26"/>
        <v>20525.297371647812</v>
      </c>
      <c r="AM29" s="324">
        <f t="shared" si="0"/>
        <v>4748.7214920990909</v>
      </c>
      <c r="AN29" s="366">
        <f t="shared" si="20"/>
        <v>0.22666773799492423</v>
      </c>
      <c r="AO29" s="326"/>
      <c r="AP29" s="352">
        <f t="shared" si="21"/>
        <v>16687</v>
      </c>
      <c r="AQ29" s="325">
        <f t="shared" si="22"/>
        <v>3170.53</v>
      </c>
      <c r="AR29" s="349">
        <f t="shared" si="23"/>
        <v>19857.53</v>
      </c>
      <c r="AS29" s="329"/>
      <c r="AT29" s="317">
        <f t="shared" si="24"/>
        <v>1</v>
      </c>
      <c r="AU29" s="326"/>
      <c r="AV29" s="326"/>
      <c r="AW29" s="326"/>
      <c r="AX29" s="326"/>
      <c r="AY29" s="326"/>
      <c r="AZ29" s="326"/>
      <c r="BA29" s="326"/>
      <c r="BB29" s="326"/>
      <c r="BC29" s="326"/>
      <c r="BD29" s="326"/>
      <c r="BE29" s="326"/>
      <c r="BF29" s="326"/>
      <c r="BG29" s="326"/>
      <c r="BH29" s="326"/>
      <c r="BI29" s="326"/>
      <c r="BJ29" s="326"/>
      <c r="BK29" s="326"/>
      <c r="BL29" s="326"/>
      <c r="BM29" s="326"/>
    </row>
    <row r="30" spans="1:65" ht="24.95" customHeight="1" x14ac:dyDescent="0.25">
      <c r="A30" s="319">
        <v>24</v>
      </c>
      <c r="B30" s="295" t="s">
        <v>166</v>
      </c>
      <c r="C30" s="319" t="s">
        <v>18</v>
      </c>
      <c r="D30" s="320">
        <v>1</v>
      </c>
      <c r="E30" s="305">
        <v>12900</v>
      </c>
      <c r="F30" s="321">
        <f t="shared" si="1"/>
        <v>9030</v>
      </c>
      <c r="G30" s="321">
        <f t="shared" si="2"/>
        <v>21930</v>
      </c>
      <c r="H30" s="301">
        <v>32269</v>
      </c>
      <c r="I30" s="322">
        <v>6131.11</v>
      </c>
      <c r="J30" s="322">
        <f t="shared" si="3"/>
        <v>38400.11</v>
      </c>
      <c r="K30" s="302">
        <v>12100</v>
      </c>
      <c r="L30" s="323">
        <v>2299</v>
      </c>
      <c r="M30" s="323">
        <f t="shared" si="4"/>
        <v>14399</v>
      </c>
      <c r="N30" s="304">
        <v>14766</v>
      </c>
      <c r="O30" s="323">
        <v>2805.54</v>
      </c>
      <c r="P30" s="323">
        <f t="shared" si="5"/>
        <v>17571.54</v>
      </c>
      <c r="Q30" s="302">
        <v>16605</v>
      </c>
      <c r="R30" s="323">
        <v>3154.95</v>
      </c>
      <c r="S30" s="323">
        <f t="shared" si="6"/>
        <v>19759.95</v>
      </c>
      <c r="T30" s="302">
        <v>8127</v>
      </c>
      <c r="U30" s="323">
        <v>1544.13</v>
      </c>
      <c r="V30" s="323">
        <f t="shared" si="7"/>
        <v>9671.130000000001</v>
      </c>
      <c r="W30" s="302">
        <v>12605</v>
      </c>
      <c r="X30" s="323">
        <v>2394.9499999999998</v>
      </c>
      <c r="Y30" s="345">
        <f t="shared" si="8"/>
        <v>14999.95</v>
      </c>
      <c r="Z30" s="348">
        <f t="shared" si="9"/>
        <v>7836.6248687234738</v>
      </c>
      <c r="AA30" s="349">
        <f t="shared" si="10"/>
        <v>23412.517988419386</v>
      </c>
      <c r="AB30" s="352">
        <f t="shared" si="11"/>
        <v>12900</v>
      </c>
      <c r="AC30" s="324" t="str">
        <f t="shared" si="12"/>
        <v/>
      </c>
      <c r="AD30" s="324">
        <f t="shared" si="13"/>
        <v>12100</v>
      </c>
      <c r="AE30" s="324">
        <f t="shared" si="14"/>
        <v>14766</v>
      </c>
      <c r="AF30" s="324">
        <f t="shared" si="15"/>
        <v>16605</v>
      </c>
      <c r="AG30" s="324">
        <f t="shared" si="16"/>
        <v>8127</v>
      </c>
      <c r="AH30" s="364">
        <f t="shared" si="17"/>
        <v>12605</v>
      </c>
      <c r="AI30" s="352">
        <f t="shared" si="18"/>
        <v>8127</v>
      </c>
      <c r="AJ30" s="324">
        <f t="shared" si="25"/>
        <v>15624.571428571429</v>
      </c>
      <c r="AK30" s="324">
        <f t="shared" si="19"/>
        <v>8127</v>
      </c>
      <c r="AL30" s="324">
        <f t="shared" si="26"/>
        <v>14369.707241452881</v>
      </c>
      <c r="AM30" s="324">
        <f t="shared" si="0"/>
        <v>7787.9465598479555</v>
      </c>
      <c r="AN30" s="366">
        <f t="shared" si="20"/>
        <v>0.49844225138916437</v>
      </c>
      <c r="AO30" s="326"/>
      <c r="AP30" s="352">
        <f t="shared" si="21"/>
        <v>8127</v>
      </c>
      <c r="AQ30" s="325">
        <f t="shared" si="22"/>
        <v>1544.13</v>
      </c>
      <c r="AR30" s="349">
        <f t="shared" si="23"/>
        <v>9671.130000000001</v>
      </c>
      <c r="AS30" s="329"/>
      <c r="AT30" s="317">
        <f t="shared" si="24"/>
        <v>1</v>
      </c>
      <c r="AU30" s="326"/>
      <c r="AV30" s="326"/>
      <c r="AW30" s="326"/>
      <c r="AX30" s="326"/>
      <c r="AY30" s="326"/>
      <c r="AZ30" s="326"/>
      <c r="BA30" s="326"/>
      <c r="BB30" s="326"/>
      <c r="BC30" s="326"/>
      <c r="BD30" s="326"/>
      <c r="BE30" s="326"/>
      <c r="BF30" s="326"/>
      <c r="BG30" s="326"/>
      <c r="BH30" s="326"/>
      <c r="BI30" s="326"/>
      <c r="BJ30" s="326"/>
      <c r="BK30" s="326"/>
      <c r="BL30" s="326"/>
      <c r="BM30" s="326"/>
    </row>
    <row r="31" spans="1:65" ht="24.95" customHeight="1" x14ac:dyDescent="0.25">
      <c r="A31" s="319">
        <v>25</v>
      </c>
      <c r="B31" s="295" t="s">
        <v>167</v>
      </c>
      <c r="C31" s="319" t="s">
        <v>18</v>
      </c>
      <c r="D31" s="320">
        <v>1</v>
      </c>
      <c r="E31" s="305">
        <v>11900</v>
      </c>
      <c r="F31" s="321">
        <f t="shared" si="1"/>
        <v>8330</v>
      </c>
      <c r="G31" s="321">
        <f t="shared" si="2"/>
        <v>20230</v>
      </c>
      <c r="H31" s="301">
        <v>24034</v>
      </c>
      <c r="I31" s="322">
        <v>4566.46</v>
      </c>
      <c r="J31" s="322">
        <f t="shared" si="3"/>
        <v>28600.46</v>
      </c>
      <c r="K31" s="302">
        <v>11900</v>
      </c>
      <c r="L31" s="323">
        <v>2261</v>
      </c>
      <c r="M31" s="323">
        <f t="shared" si="4"/>
        <v>14161</v>
      </c>
      <c r="N31" s="304">
        <v>17167</v>
      </c>
      <c r="O31" s="323">
        <v>3261.73</v>
      </c>
      <c r="P31" s="323">
        <f t="shared" si="5"/>
        <v>20428.73</v>
      </c>
      <c r="Q31" s="302">
        <v>18590</v>
      </c>
      <c r="R31" s="323">
        <v>3532.1</v>
      </c>
      <c r="S31" s="323">
        <f t="shared" si="6"/>
        <v>22122.1</v>
      </c>
      <c r="T31" s="302">
        <v>7469</v>
      </c>
      <c r="U31" s="323">
        <v>1419.1100000000001</v>
      </c>
      <c r="V31" s="323">
        <f t="shared" si="7"/>
        <v>8888.11</v>
      </c>
      <c r="W31" s="302">
        <v>6723</v>
      </c>
      <c r="X31" s="323">
        <v>1277.3700000000001</v>
      </c>
      <c r="Y31" s="345">
        <f t="shared" si="8"/>
        <v>8000.37</v>
      </c>
      <c r="Z31" s="348">
        <f t="shared" si="9"/>
        <v>7694.6991358930409</v>
      </c>
      <c r="AA31" s="349">
        <f t="shared" si="10"/>
        <v>20243.300864106961</v>
      </c>
      <c r="AB31" s="352">
        <f t="shared" si="11"/>
        <v>11900</v>
      </c>
      <c r="AC31" s="324" t="str">
        <f t="shared" si="12"/>
        <v/>
      </c>
      <c r="AD31" s="324">
        <f t="shared" si="13"/>
        <v>11900</v>
      </c>
      <c r="AE31" s="324">
        <f t="shared" si="14"/>
        <v>17167</v>
      </c>
      <c r="AF31" s="324">
        <f t="shared" si="15"/>
        <v>18590</v>
      </c>
      <c r="AG31" s="324" t="str">
        <f t="shared" si="16"/>
        <v/>
      </c>
      <c r="AH31" s="364" t="str">
        <f t="shared" si="17"/>
        <v/>
      </c>
      <c r="AI31" s="352">
        <f t="shared" si="18"/>
        <v>11900</v>
      </c>
      <c r="AJ31" s="324">
        <f t="shared" si="25"/>
        <v>13969</v>
      </c>
      <c r="AK31" s="324">
        <f t="shared" si="19"/>
        <v>6723</v>
      </c>
      <c r="AL31" s="324">
        <f t="shared" si="26"/>
        <v>12742.235313688907</v>
      </c>
      <c r="AM31" s="324">
        <f t="shared" si="0"/>
        <v>6274.3008641069591</v>
      </c>
      <c r="AN31" s="366">
        <f t="shared" si="20"/>
        <v>0.44915891360204446</v>
      </c>
      <c r="AO31" s="326"/>
      <c r="AP31" s="352">
        <f t="shared" si="21"/>
        <v>11900</v>
      </c>
      <c r="AQ31" s="325">
        <f t="shared" si="22"/>
        <v>2261</v>
      </c>
      <c r="AR31" s="349">
        <f t="shared" si="23"/>
        <v>14161</v>
      </c>
      <c r="AS31" s="329"/>
      <c r="AT31" s="317">
        <f t="shared" si="24"/>
        <v>1</v>
      </c>
      <c r="AU31" s="326"/>
      <c r="AV31" s="326"/>
      <c r="AW31" s="326"/>
      <c r="AX31" s="326"/>
      <c r="AY31" s="326"/>
      <c r="AZ31" s="326"/>
      <c r="BA31" s="326"/>
      <c r="BB31" s="326"/>
      <c r="BC31" s="326"/>
      <c r="BD31" s="326"/>
      <c r="BE31" s="326"/>
      <c r="BF31" s="326"/>
      <c r="BG31" s="326"/>
      <c r="BH31" s="326"/>
      <c r="BI31" s="326"/>
      <c r="BJ31" s="326"/>
      <c r="BK31" s="326"/>
      <c r="BL31" s="326"/>
      <c r="BM31" s="326"/>
    </row>
    <row r="32" spans="1:65" ht="24.95" customHeight="1" x14ac:dyDescent="0.25">
      <c r="A32" s="319">
        <v>26</v>
      </c>
      <c r="B32" s="295" t="s">
        <v>168</v>
      </c>
      <c r="C32" s="319" t="s">
        <v>18</v>
      </c>
      <c r="D32" s="320">
        <v>1</v>
      </c>
      <c r="E32" s="305">
        <v>15000</v>
      </c>
      <c r="F32" s="321">
        <f t="shared" si="1"/>
        <v>10500</v>
      </c>
      <c r="G32" s="321">
        <f t="shared" si="2"/>
        <v>25500</v>
      </c>
      <c r="H32" s="301">
        <v>20840</v>
      </c>
      <c r="I32" s="322">
        <v>3959.6</v>
      </c>
      <c r="J32" s="322">
        <f t="shared" si="3"/>
        <v>24799.599999999999</v>
      </c>
      <c r="K32" s="302">
        <v>19870</v>
      </c>
      <c r="L32" s="323">
        <v>3775.3</v>
      </c>
      <c r="M32" s="323">
        <f t="shared" si="4"/>
        <v>23645.3</v>
      </c>
      <c r="N32" s="304">
        <v>9844</v>
      </c>
      <c r="O32" s="323">
        <v>1870.3600000000001</v>
      </c>
      <c r="P32" s="323">
        <f t="shared" si="5"/>
        <v>11714.36</v>
      </c>
      <c r="Q32" s="302">
        <v>16740</v>
      </c>
      <c r="R32" s="323">
        <v>3180.6</v>
      </c>
      <c r="S32" s="323">
        <f t="shared" si="6"/>
        <v>19920.599999999999</v>
      </c>
      <c r="T32" s="302">
        <v>14684</v>
      </c>
      <c r="U32" s="323">
        <v>2789.96</v>
      </c>
      <c r="V32" s="323">
        <f t="shared" si="7"/>
        <v>17473.96</v>
      </c>
      <c r="W32" s="302">
        <v>20768</v>
      </c>
      <c r="X32" s="323">
        <v>3945.92</v>
      </c>
      <c r="Y32" s="345">
        <f t="shared" si="8"/>
        <v>24713.919999999998</v>
      </c>
      <c r="Z32" s="348">
        <f t="shared" si="9"/>
        <v>12787.755134536026</v>
      </c>
      <c r="AA32" s="349">
        <f t="shared" si="10"/>
        <v>20853.959151178256</v>
      </c>
      <c r="AB32" s="352">
        <f t="shared" si="11"/>
        <v>15000</v>
      </c>
      <c r="AC32" s="324">
        <f t="shared" si="12"/>
        <v>20840</v>
      </c>
      <c r="AD32" s="324">
        <f t="shared" si="13"/>
        <v>19870</v>
      </c>
      <c r="AE32" s="324" t="str">
        <f t="shared" si="14"/>
        <v/>
      </c>
      <c r="AF32" s="324">
        <f t="shared" si="15"/>
        <v>16740</v>
      </c>
      <c r="AG32" s="324">
        <f t="shared" si="16"/>
        <v>14684</v>
      </c>
      <c r="AH32" s="364">
        <f t="shared" si="17"/>
        <v>20768</v>
      </c>
      <c r="AI32" s="352">
        <f t="shared" si="18"/>
        <v>14684</v>
      </c>
      <c r="AJ32" s="324">
        <f t="shared" si="25"/>
        <v>16820.857142857141</v>
      </c>
      <c r="AK32" s="324">
        <f t="shared" si="19"/>
        <v>9844</v>
      </c>
      <c r="AL32" s="324">
        <f t="shared" si="26"/>
        <v>16348.540703588731</v>
      </c>
      <c r="AM32" s="324">
        <f t="shared" si="0"/>
        <v>4033.102008321116</v>
      </c>
      <c r="AN32" s="366">
        <f t="shared" si="20"/>
        <v>0.23976792467045857</v>
      </c>
      <c r="AO32" s="326"/>
      <c r="AP32" s="352">
        <f t="shared" si="21"/>
        <v>14684</v>
      </c>
      <c r="AQ32" s="325">
        <f t="shared" si="22"/>
        <v>2789.96</v>
      </c>
      <c r="AR32" s="349">
        <f t="shared" si="23"/>
        <v>17473.96</v>
      </c>
      <c r="AS32" s="329"/>
      <c r="AT32" s="317">
        <f t="shared" si="24"/>
        <v>1</v>
      </c>
      <c r="AU32" s="326"/>
      <c r="AV32" s="326"/>
      <c r="AW32" s="326"/>
      <c r="AX32" s="326"/>
      <c r="AY32" s="326"/>
      <c r="AZ32" s="326"/>
      <c r="BA32" s="326"/>
      <c r="BB32" s="326"/>
      <c r="BC32" s="326"/>
      <c r="BD32" s="326"/>
      <c r="BE32" s="326"/>
      <c r="BF32" s="326"/>
      <c r="BG32" s="326"/>
      <c r="BH32" s="326"/>
      <c r="BI32" s="326"/>
      <c r="BJ32" s="326"/>
      <c r="BK32" s="326"/>
      <c r="BL32" s="326"/>
      <c r="BM32" s="326"/>
    </row>
    <row r="33" spans="1:65" ht="24.95" customHeight="1" x14ac:dyDescent="0.25">
      <c r="A33" s="319">
        <v>27</v>
      </c>
      <c r="B33" s="295" t="s">
        <v>169</v>
      </c>
      <c r="C33" s="319" t="s">
        <v>18</v>
      </c>
      <c r="D33" s="320">
        <v>1</v>
      </c>
      <c r="E33" s="305">
        <v>13900</v>
      </c>
      <c r="F33" s="321">
        <f t="shared" si="1"/>
        <v>9730</v>
      </c>
      <c r="G33" s="321">
        <f t="shared" si="2"/>
        <v>23630</v>
      </c>
      <c r="H33" s="301">
        <v>15462</v>
      </c>
      <c r="I33" s="322">
        <v>2937.78</v>
      </c>
      <c r="J33" s="322">
        <f t="shared" si="3"/>
        <v>18399.78</v>
      </c>
      <c r="K33" s="302">
        <v>19870</v>
      </c>
      <c r="L33" s="323">
        <v>3775.3</v>
      </c>
      <c r="M33" s="323">
        <f t="shared" si="4"/>
        <v>23645.3</v>
      </c>
      <c r="N33" s="304">
        <v>6843</v>
      </c>
      <c r="O33" s="323">
        <v>1300.17</v>
      </c>
      <c r="P33" s="323">
        <f t="shared" si="5"/>
        <v>8143.17</v>
      </c>
      <c r="Q33" s="302">
        <v>12420</v>
      </c>
      <c r="R33" s="323">
        <v>2359.8000000000002</v>
      </c>
      <c r="S33" s="323">
        <f t="shared" si="6"/>
        <v>14779.8</v>
      </c>
      <c r="T33" s="302">
        <v>10107</v>
      </c>
      <c r="U33" s="323">
        <v>1920.33</v>
      </c>
      <c r="V33" s="323">
        <f t="shared" si="7"/>
        <v>12027.33</v>
      </c>
      <c r="W33" s="302">
        <v>18976</v>
      </c>
      <c r="X33" s="323">
        <v>3605.44</v>
      </c>
      <c r="Y33" s="345">
        <f t="shared" si="8"/>
        <v>22581.439999999999</v>
      </c>
      <c r="Z33" s="348">
        <f t="shared" si="9"/>
        <v>9281.1383690388284</v>
      </c>
      <c r="AA33" s="349">
        <f t="shared" si="10"/>
        <v>18598.290202389744</v>
      </c>
      <c r="AB33" s="352">
        <f t="shared" si="11"/>
        <v>13900</v>
      </c>
      <c r="AC33" s="324">
        <f t="shared" si="12"/>
        <v>15462</v>
      </c>
      <c r="AD33" s="324" t="str">
        <f t="shared" si="13"/>
        <v/>
      </c>
      <c r="AE33" s="324" t="str">
        <f t="shared" si="14"/>
        <v/>
      </c>
      <c r="AF33" s="324">
        <f t="shared" si="15"/>
        <v>12420</v>
      </c>
      <c r="AG33" s="324">
        <f t="shared" si="16"/>
        <v>10107</v>
      </c>
      <c r="AH33" s="364" t="str">
        <f t="shared" si="17"/>
        <v/>
      </c>
      <c r="AI33" s="352">
        <f t="shared" si="18"/>
        <v>10107</v>
      </c>
      <c r="AJ33" s="324">
        <f t="shared" si="25"/>
        <v>13939.714285714286</v>
      </c>
      <c r="AK33" s="324">
        <f t="shared" si="19"/>
        <v>6843</v>
      </c>
      <c r="AL33" s="324">
        <f t="shared" si="26"/>
        <v>13194.165145388368</v>
      </c>
      <c r="AM33" s="324">
        <f t="shared" si="0"/>
        <v>4658.5759166754578</v>
      </c>
      <c r="AN33" s="366">
        <f t="shared" si="20"/>
        <v>0.33419450508032755</v>
      </c>
      <c r="AO33" s="326"/>
      <c r="AP33" s="352">
        <f t="shared" si="21"/>
        <v>10107</v>
      </c>
      <c r="AQ33" s="325">
        <f t="shared" si="22"/>
        <v>1920.33</v>
      </c>
      <c r="AR33" s="349">
        <f t="shared" si="23"/>
        <v>12027.33</v>
      </c>
      <c r="AS33" s="329"/>
      <c r="AT33" s="317">
        <f t="shared" si="24"/>
        <v>1</v>
      </c>
      <c r="AU33" s="326"/>
      <c r="AV33" s="326"/>
      <c r="AW33" s="326"/>
      <c r="AX33" s="326"/>
      <c r="AY33" s="326"/>
      <c r="AZ33" s="326"/>
      <c r="BA33" s="326"/>
      <c r="BB33" s="326"/>
      <c r="BC33" s="326"/>
      <c r="BD33" s="326"/>
      <c r="BE33" s="326"/>
      <c r="BF33" s="326"/>
      <c r="BG33" s="326"/>
      <c r="BH33" s="326"/>
      <c r="BI33" s="326"/>
      <c r="BJ33" s="326"/>
      <c r="BK33" s="326"/>
      <c r="BL33" s="326"/>
      <c r="BM33" s="326"/>
    </row>
    <row r="34" spans="1:65" ht="24.95" customHeight="1" x14ac:dyDescent="0.25">
      <c r="A34" s="319">
        <v>28</v>
      </c>
      <c r="B34" s="295" t="s">
        <v>177</v>
      </c>
      <c r="C34" s="319" t="s">
        <v>18</v>
      </c>
      <c r="D34" s="320">
        <v>1</v>
      </c>
      <c r="E34" s="305">
        <v>2750</v>
      </c>
      <c r="F34" s="321">
        <f t="shared" si="1"/>
        <v>1924.9999999999998</v>
      </c>
      <c r="G34" s="321">
        <f t="shared" si="2"/>
        <v>4675</v>
      </c>
      <c r="H34" s="301">
        <v>2650</v>
      </c>
      <c r="I34" s="322">
        <v>503.5</v>
      </c>
      <c r="J34" s="322">
        <f t="shared" si="3"/>
        <v>3153.5</v>
      </c>
      <c r="K34" s="302">
        <v>3250</v>
      </c>
      <c r="L34" s="323">
        <v>617.5</v>
      </c>
      <c r="M34" s="323">
        <f t="shared" si="4"/>
        <v>3867.5</v>
      </c>
      <c r="N34" s="304">
        <v>3301</v>
      </c>
      <c r="O34" s="323">
        <v>627.19000000000005</v>
      </c>
      <c r="P34" s="323">
        <f t="shared" si="5"/>
        <v>3928.19</v>
      </c>
      <c r="Q34" s="302">
        <v>2750</v>
      </c>
      <c r="R34" s="323">
        <v>522.5</v>
      </c>
      <c r="S34" s="323">
        <f t="shared" si="6"/>
        <v>3272.5</v>
      </c>
      <c r="T34" s="302">
        <v>2669</v>
      </c>
      <c r="U34" s="323">
        <v>507.11</v>
      </c>
      <c r="V34" s="323">
        <f t="shared" si="7"/>
        <v>3176.11</v>
      </c>
      <c r="W34" s="302">
        <v>3501</v>
      </c>
      <c r="X34" s="323">
        <v>665.19</v>
      </c>
      <c r="Y34" s="345">
        <f t="shared" si="8"/>
        <v>4166.1900000000005</v>
      </c>
      <c r="Z34" s="348">
        <f t="shared" si="9"/>
        <v>2625.9532545219486</v>
      </c>
      <c r="AA34" s="349">
        <f t="shared" si="10"/>
        <v>3337.1896026209083</v>
      </c>
      <c r="AB34" s="352">
        <f t="shared" si="11"/>
        <v>2750</v>
      </c>
      <c r="AC34" s="324">
        <f t="shared" si="12"/>
        <v>2650</v>
      </c>
      <c r="AD34" s="324">
        <f t="shared" si="13"/>
        <v>3250</v>
      </c>
      <c r="AE34" s="324">
        <f t="shared" si="14"/>
        <v>3301</v>
      </c>
      <c r="AF34" s="324">
        <f t="shared" si="15"/>
        <v>2750</v>
      </c>
      <c r="AG34" s="324">
        <f t="shared" si="16"/>
        <v>2669</v>
      </c>
      <c r="AH34" s="364" t="str">
        <f t="shared" si="17"/>
        <v/>
      </c>
      <c r="AI34" s="352">
        <f t="shared" si="18"/>
        <v>2650</v>
      </c>
      <c r="AJ34" s="324">
        <f t="shared" si="25"/>
        <v>2981.5714285714284</v>
      </c>
      <c r="AK34" s="324">
        <f t="shared" si="19"/>
        <v>2650</v>
      </c>
      <c r="AL34" s="324">
        <f t="shared" si="26"/>
        <v>2963.8376081276101</v>
      </c>
      <c r="AM34" s="324">
        <f t="shared" si="0"/>
        <v>355.61817404947976</v>
      </c>
      <c r="AN34" s="366">
        <f t="shared" si="20"/>
        <v>0.11927206259145985</v>
      </c>
      <c r="AO34" s="326"/>
      <c r="AP34" s="352">
        <f t="shared" si="21"/>
        <v>2650</v>
      </c>
      <c r="AQ34" s="325">
        <f t="shared" si="22"/>
        <v>503.5</v>
      </c>
      <c r="AR34" s="349">
        <f t="shared" si="23"/>
        <v>3153.5</v>
      </c>
      <c r="AS34" s="329"/>
      <c r="AT34" s="317">
        <f t="shared" si="24"/>
        <v>1</v>
      </c>
      <c r="AU34" s="326"/>
      <c r="AV34" s="326"/>
      <c r="AW34" s="326"/>
      <c r="AX34" s="326"/>
      <c r="AY34" s="326"/>
      <c r="AZ34" s="326"/>
      <c r="BA34" s="326"/>
      <c r="BB34" s="326"/>
      <c r="BC34" s="326"/>
      <c r="BD34" s="326"/>
      <c r="BE34" s="326"/>
      <c r="BF34" s="326"/>
      <c r="BG34" s="326"/>
      <c r="BH34" s="326"/>
      <c r="BI34" s="326"/>
      <c r="BJ34" s="326"/>
      <c r="BK34" s="326"/>
      <c r="BL34" s="326"/>
      <c r="BM34" s="326"/>
    </row>
    <row r="35" spans="1:65" ht="24.95" customHeight="1" x14ac:dyDescent="0.25">
      <c r="A35" s="319">
        <v>29</v>
      </c>
      <c r="B35" s="295" t="s">
        <v>178</v>
      </c>
      <c r="C35" s="319" t="s">
        <v>18</v>
      </c>
      <c r="D35" s="320">
        <v>1</v>
      </c>
      <c r="E35" s="305">
        <v>10900</v>
      </c>
      <c r="F35" s="321">
        <f t="shared" si="1"/>
        <v>7629.9999999999991</v>
      </c>
      <c r="G35" s="321">
        <f t="shared" si="2"/>
        <v>18530</v>
      </c>
      <c r="H35" s="301">
        <v>10135</v>
      </c>
      <c r="I35" s="322">
        <v>1925.65</v>
      </c>
      <c r="J35" s="322">
        <f t="shared" si="3"/>
        <v>12060.65</v>
      </c>
      <c r="K35" s="302">
        <v>14800</v>
      </c>
      <c r="L35" s="323">
        <v>2812</v>
      </c>
      <c r="M35" s="323">
        <f t="shared" si="4"/>
        <v>17612</v>
      </c>
      <c r="N35" s="304">
        <v>9484</v>
      </c>
      <c r="O35" s="323">
        <v>1801.96</v>
      </c>
      <c r="P35" s="323">
        <f t="shared" si="5"/>
        <v>11285.96</v>
      </c>
      <c r="Q35" s="302">
        <v>7900</v>
      </c>
      <c r="R35" s="323">
        <v>1501</v>
      </c>
      <c r="S35" s="323">
        <f t="shared" si="6"/>
        <v>9401</v>
      </c>
      <c r="T35" s="302">
        <v>10118</v>
      </c>
      <c r="U35" s="323">
        <v>1922.42</v>
      </c>
      <c r="V35" s="323">
        <f t="shared" si="7"/>
        <v>12040.42</v>
      </c>
      <c r="W35" s="302">
        <v>11204</v>
      </c>
      <c r="X35" s="323">
        <v>2128.7600000000002</v>
      </c>
      <c r="Y35" s="345">
        <f t="shared" si="8"/>
        <v>13332.76</v>
      </c>
      <c r="Z35" s="348">
        <f t="shared" si="9"/>
        <v>8524.9515310509396</v>
      </c>
      <c r="AA35" s="349">
        <f t="shared" si="10"/>
        <v>12772.477040377633</v>
      </c>
      <c r="AB35" s="352">
        <f t="shared" si="11"/>
        <v>10900</v>
      </c>
      <c r="AC35" s="324">
        <f t="shared" si="12"/>
        <v>10135</v>
      </c>
      <c r="AD35" s="324" t="str">
        <f t="shared" si="13"/>
        <v/>
      </c>
      <c r="AE35" s="324">
        <f t="shared" si="14"/>
        <v>9484</v>
      </c>
      <c r="AF35" s="324" t="str">
        <f t="shared" si="15"/>
        <v/>
      </c>
      <c r="AG35" s="324">
        <f t="shared" si="16"/>
        <v>10118</v>
      </c>
      <c r="AH35" s="364">
        <f t="shared" si="17"/>
        <v>11204</v>
      </c>
      <c r="AI35" s="352">
        <f t="shared" si="18"/>
        <v>9484</v>
      </c>
      <c r="AJ35" s="324">
        <f t="shared" si="25"/>
        <v>10648.714285714286</v>
      </c>
      <c r="AK35" s="324">
        <f t="shared" si="19"/>
        <v>7900</v>
      </c>
      <c r="AL35" s="324">
        <f t="shared" si="26"/>
        <v>10480.239244067228</v>
      </c>
      <c r="AM35" s="324">
        <f t="shared" si="0"/>
        <v>2123.7627546633462</v>
      </c>
      <c r="AN35" s="366">
        <f t="shared" si="20"/>
        <v>0.19943842023374281</v>
      </c>
      <c r="AO35" s="326"/>
      <c r="AP35" s="352">
        <f t="shared" si="21"/>
        <v>9484</v>
      </c>
      <c r="AQ35" s="325">
        <f t="shared" si="22"/>
        <v>1801.96</v>
      </c>
      <c r="AR35" s="349">
        <f t="shared" si="23"/>
        <v>11285.96</v>
      </c>
      <c r="AS35" s="329"/>
      <c r="AT35" s="317">
        <f t="shared" si="24"/>
        <v>1</v>
      </c>
      <c r="AU35" s="326"/>
      <c r="AV35" s="326"/>
      <c r="AW35" s="326"/>
      <c r="AX35" s="326"/>
      <c r="AY35" s="326"/>
      <c r="AZ35" s="326"/>
      <c r="BA35" s="326"/>
      <c r="BB35" s="326"/>
      <c r="BC35" s="326"/>
      <c r="BD35" s="326"/>
      <c r="BE35" s="326"/>
      <c r="BF35" s="326"/>
      <c r="BG35" s="326"/>
      <c r="BH35" s="326"/>
      <c r="BI35" s="326"/>
      <c r="BJ35" s="326"/>
      <c r="BK35" s="326"/>
      <c r="BL35" s="326"/>
      <c r="BM35" s="326"/>
    </row>
    <row r="36" spans="1:65" ht="24.95" customHeight="1" x14ac:dyDescent="0.25">
      <c r="A36" s="319">
        <v>30</v>
      </c>
      <c r="B36" s="295" t="s">
        <v>179</v>
      </c>
      <c r="C36" s="319" t="s">
        <v>18</v>
      </c>
      <c r="D36" s="320">
        <v>1</v>
      </c>
      <c r="E36" s="305">
        <v>9900</v>
      </c>
      <c r="F36" s="321">
        <f t="shared" si="1"/>
        <v>6930</v>
      </c>
      <c r="G36" s="321">
        <f t="shared" si="2"/>
        <v>16830</v>
      </c>
      <c r="H36" s="301">
        <v>10135</v>
      </c>
      <c r="I36" s="322">
        <v>1925.65</v>
      </c>
      <c r="J36" s="322">
        <f t="shared" si="3"/>
        <v>12060.65</v>
      </c>
      <c r="K36" s="302">
        <v>12405</v>
      </c>
      <c r="L36" s="323">
        <v>2356.9499999999998</v>
      </c>
      <c r="M36" s="323">
        <f t="shared" si="4"/>
        <v>14761.95</v>
      </c>
      <c r="N36" s="304">
        <v>11885</v>
      </c>
      <c r="O36" s="323">
        <v>2258.15</v>
      </c>
      <c r="P36" s="323">
        <f t="shared" si="5"/>
        <v>14143.15</v>
      </c>
      <c r="Q36" s="302">
        <v>7900</v>
      </c>
      <c r="R36" s="323">
        <v>1501</v>
      </c>
      <c r="S36" s="323">
        <f t="shared" si="6"/>
        <v>9401</v>
      </c>
      <c r="T36" s="302">
        <v>10118</v>
      </c>
      <c r="U36" s="323">
        <v>1922.42</v>
      </c>
      <c r="V36" s="323">
        <f t="shared" si="7"/>
        <v>12040.42</v>
      </c>
      <c r="W36" s="302">
        <v>11204</v>
      </c>
      <c r="X36" s="323">
        <v>2128.7600000000002</v>
      </c>
      <c r="Y36" s="345">
        <f t="shared" si="8"/>
        <v>13332.76</v>
      </c>
      <c r="Z36" s="348">
        <f t="shared" si="9"/>
        <v>9009.9567107893272</v>
      </c>
      <c r="AA36" s="349">
        <f t="shared" si="10"/>
        <v>12003.471860639245</v>
      </c>
      <c r="AB36" s="352">
        <f t="shared" si="11"/>
        <v>9900</v>
      </c>
      <c r="AC36" s="324">
        <f t="shared" si="12"/>
        <v>10135</v>
      </c>
      <c r="AD36" s="324" t="str">
        <f t="shared" si="13"/>
        <v/>
      </c>
      <c r="AE36" s="324">
        <f t="shared" si="14"/>
        <v>11885</v>
      </c>
      <c r="AF36" s="324" t="str">
        <f t="shared" si="15"/>
        <v/>
      </c>
      <c r="AG36" s="324">
        <f t="shared" si="16"/>
        <v>10118</v>
      </c>
      <c r="AH36" s="364">
        <f t="shared" si="17"/>
        <v>11204</v>
      </c>
      <c r="AI36" s="352">
        <f t="shared" si="18"/>
        <v>9900</v>
      </c>
      <c r="AJ36" s="324">
        <f t="shared" si="25"/>
        <v>10506.714285714286</v>
      </c>
      <c r="AK36" s="324">
        <f t="shared" si="19"/>
        <v>7900</v>
      </c>
      <c r="AL36" s="324">
        <f t="shared" si="26"/>
        <v>10409.981722067956</v>
      </c>
      <c r="AM36" s="324">
        <f t="shared" si="0"/>
        <v>1496.7575749249588</v>
      </c>
      <c r="AN36" s="366">
        <f t="shared" si="20"/>
        <v>0.142457245359766</v>
      </c>
      <c r="AO36" s="326"/>
      <c r="AP36" s="352">
        <f t="shared" si="21"/>
        <v>9900</v>
      </c>
      <c r="AQ36" s="325">
        <f t="shared" si="22"/>
        <v>1881</v>
      </c>
      <c r="AR36" s="349">
        <f t="shared" si="23"/>
        <v>11781</v>
      </c>
      <c r="AS36" s="329"/>
      <c r="AT36" s="317">
        <f t="shared" si="24"/>
        <v>1</v>
      </c>
      <c r="AU36" s="326"/>
      <c r="AV36" s="326"/>
      <c r="AW36" s="326"/>
      <c r="AX36" s="326"/>
      <c r="AY36" s="326"/>
      <c r="AZ36" s="326"/>
      <c r="BA36" s="326"/>
      <c r="BB36" s="326"/>
      <c r="BC36" s="326"/>
      <c r="BD36" s="326"/>
      <c r="BE36" s="326"/>
      <c r="BF36" s="326"/>
      <c r="BG36" s="326"/>
      <c r="BH36" s="326"/>
      <c r="BI36" s="326"/>
      <c r="BJ36" s="326"/>
      <c r="BK36" s="326"/>
      <c r="BL36" s="326"/>
      <c r="BM36" s="326"/>
    </row>
    <row r="37" spans="1:65" ht="24.95" customHeight="1" x14ac:dyDescent="0.25">
      <c r="A37" s="319">
        <v>31</v>
      </c>
      <c r="B37" s="295" t="s">
        <v>180</v>
      </c>
      <c r="C37" s="319" t="s">
        <v>18</v>
      </c>
      <c r="D37" s="320">
        <v>1</v>
      </c>
      <c r="E37" s="305">
        <v>6200</v>
      </c>
      <c r="F37" s="321">
        <f t="shared" si="1"/>
        <v>4340</v>
      </c>
      <c r="G37" s="321">
        <f t="shared" si="2"/>
        <v>10540</v>
      </c>
      <c r="H37" s="301">
        <v>5753</v>
      </c>
      <c r="I37" s="322">
        <v>1093.07</v>
      </c>
      <c r="J37" s="322">
        <f t="shared" si="3"/>
        <v>6846.07</v>
      </c>
      <c r="K37" s="302">
        <v>8900</v>
      </c>
      <c r="L37" s="323">
        <v>1691</v>
      </c>
      <c r="M37" s="323">
        <f t="shared" si="4"/>
        <v>10591</v>
      </c>
      <c r="N37" s="304">
        <v>7443</v>
      </c>
      <c r="O37" s="323">
        <v>1414.17</v>
      </c>
      <c r="P37" s="323">
        <f t="shared" si="5"/>
        <v>8857.17</v>
      </c>
      <c r="Q37" s="302">
        <v>5400</v>
      </c>
      <c r="R37" s="323">
        <v>1026</v>
      </c>
      <c r="S37" s="323">
        <f t="shared" si="6"/>
        <v>6426</v>
      </c>
      <c r="T37" s="302">
        <v>4385</v>
      </c>
      <c r="U37" s="323">
        <v>833.15</v>
      </c>
      <c r="V37" s="323">
        <f t="shared" si="7"/>
        <v>5218.1499999999996</v>
      </c>
      <c r="W37" s="302">
        <v>6862</v>
      </c>
      <c r="X37" s="323">
        <v>1303.78</v>
      </c>
      <c r="Y37" s="345">
        <f t="shared" si="8"/>
        <v>8165.78</v>
      </c>
      <c r="Z37" s="348">
        <f t="shared" si="9"/>
        <v>4944.6685573857658</v>
      </c>
      <c r="AA37" s="349">
        <f t="shared" si="10"/>
        <v>7896.1885854713773</v>
      </c>
      <c r="AB37" s="352">
        <f t="shared" si="11"/>
        <v>6200</v>
      </c>
      <c r="AC37" s="324">
        <f t="shared" si="12"/>
        <v>5753</v>
      </c>
      <c r="AD37" s="324" t="str">
        <f t="shared" si="13"/>
        <v/>
      </c>
      <c r="AE37" s="324">
        <f t="shared" si="14"/>
        <v>7443</v>
      </c>
      <c r="AF37" s="324">
        <f t="shared" si="15"/>
        <v>5400</v>
      </c>
      <c r="AG37" s="324" t="str">
        <f t="shared" si="16"/>
        <v/>
      </c>
      <c r="AH37" s="364">
        <f t="shared" si="17"/>
        <v>6862</v>
      </c>
      <c r="AI37" s="352">
        <f t="shared" si="18"/>
        <v>5400</v>
      </c>
      <c r="AJ37" s="324">
        <f t="shared" si="25"/>
        <v>6420.4285714285716</v>
      </c>
      <c r="AK37" s="324">
        <f t="shared" si="19"/>
        <v>4385</v>
      </c>
      <c r="AL37" s="324">
        <f t="shared" si="26"/>
        <v>6276.9447882269214</v>
      </c>
      <c r="AM37" s="324">
        <f t="shared" si="0"/>
        <v>1475.7600140428056</v>
      </c>
      <c r="AN37" s="366">
        <f t="shared" si="20"/>
        <v>0.22985381701932756</v>
      </c>
      <c r="AO37" s="326"/>
      <c r="AP37" s="352">
        <f t="shared" si="21"/>
        <v>5400</v>
      </c>
      <c r="AQ37" s="325">
        <f t="shared" si="22"/>
        <v>1026</v>
      </c>
      <c r="AR37" s="349">
        <f t="shared" si="23"/>
        <v>6426</v>
      </c>
      <c r="AS37" s="329"/>
      <c r="AT37" s="317">
        <f t="shared" si="24"/>
        <v>1</v>
      </c>
      <c r="AU37" s="326"/>
      <c r="AV37" s="326"/>
      <c r="AW37" s="326"/>
      <c r="AX37" s="326"/>
      <c r="AY37" s="326"/>
      <c r="AZ37" s="326"/>
      <c r="BA37" s="326"/>
      <c r="BB37" s="326"/>
      <c r="BC37" s="326"/>
      <c r="BD37" s="326"/>
      <c r="BE37" s="326"/>
      <c r="BF37" s="326"/>
      <c r="BG37" s="326"/>
      <c r="BH37" s="326"/>
      <c r="BI37" s="326"/>
      <c r="BJ37" s="326"/>
      <c r="BK37" s="326"/>
      <c r="BL37" s="326"/>
      <c r="BM37" s="326"/>
    </row>
    <row r="38" spans="1:65" ht="24.95" customHeight="1" x14ac:dyDescent="0.25">
      <c r="A38" s="319">
        <v>32</v>
      </c>
      <c r="B38" s="295" t="s">
        <v>181</v>
      </c>
      <c r="C38" s="319" t="s">
        <v>18</v>
      </c>
      <c r="D38" s="320">
        <v>1</v>
      </c>
      <c r="E38" s="305">
        <v>3200</v>
      </c>
      <c r="F38" s="321">
        <f t="shared" si="1"/>
        <v>2240</v>
      </c>
      <c r="G38" s="321">
        <f t="shared" si="2"/>
        <v>5440</v>
      </c>
      <c r="H38" s="301">
        <v>3765</v>
      </c>
      <c r="I38" s="322">
        <v>715.35</v>
      </c>
      <c r="J38" s="322">
        <f t="shared" si="3"/>
        <v>4480.3500000000004</v>
      </c>
      <c r="K38" s="302">
        <v>4260</v>
      </c>
      <c r="L38" s="323">
        <v>809.4</v>
      </c>
      <c r="M38" s="323">
        <f t="shared" si="4"/>
        <v>5069.3999999999996</v>
      </c>
      <c r="N38" s="304">
        <v>3699</v>
      </c>
      <c r="O38" s="323">
        <v>702.81000000000006</v>
      </c>
      <c r="P38" s="323">
        <f t="shared" si="5"/>
        <v>4401.8100000000004</v>
      </c>
      <c r="Q38" s="302">
        <v>3765</v>
      </c>
      <c r="R38" s="323">
        <v>715.35</v>
      </c>
      <c r="S38" s="323">
        <f t="shared" si="6"/>
        <v>4480.3500000000004</v>
      </c>
      <c r="T38" s="302">
        <v>4273</v>
      </c>
      <c r="U38" s="323">
        <v>811.87</v>
      </c>
      <c r="V38" s="323">
        <f t="shared" si="7"/>
        <v>5084.87</v>
      </c>
      <c r="W38" s="302">
        <v>4202</v>
      </c>
      <c r="X38" s="323">
        <v>798.38</v>
      </c>
      <c r="Y38" s="345">
        <f t="shared" si="8"/>
        <v>5000.38</v>
      </c>
      <c r="Z38" s="348">
        <f t="shared" si="9"/>
        <v>3488.1129988650209</v>
      </c>
      <c r="AA38" s="349">
        <f t="shared" si="10"/>
        <v>4273.029858277836</v>
      </c>
      <c r="AB38" s="352" t="str">
        <f t="shared" si="11"/>
        <v/>
      </c>
      <c r="AC38" s="324">
        <f t="shared" si="12"/>
        <v>3765</v>
      </c>
      <c r="AD38" s="324">
        <f t="shared" si="13"/>
        <v>4260</v>
      </c>
      <c r="AE38" s="324">
        <f t="shared" si="14"/>
        <v>3699</v>
      </c>
      <c r="AF38" s="324">
        <f t="shared" si="15"/>
        <v>3765</v>
      </c>
      <c r="AG38" s="324">
        <f t="shared" si="16"/>
        <v>4273</v>
      </c>
      <c r="AH38" s="364">
        <f t="shared" si="17"/>
        <v>4202</v>
      </c>
      <c r="AI38" s="352">
        <f t="shared" si="18"/>
        <v>3699</v>
      </c>
      <c r="AJ38" s="324">
        <f t="shared" si="25"/>
        <v>3880.5714285714284</v>
      </c>
      <c r="AK38" s="324">
        <f t="shared" si="19"/>
        <v>3200</v>
      </c>
      <c r="AL38" s="324">
        <f t="shared" si="26"/>
        <v>3862.8600398297613</v>
      </c>
      <c r="AM38" s="324">
        <f t="shared" si="0"/>
        <v>392.45842970640734</v>
      </c>
      <c r="AN38" s="366">
        <f t="shared" si="20"/>
        <v>0.10113418524314724</v>
      </c>
      <c r="AO38" s="326"/>
      <c r="AP38" s="352">
        <f t="shared" si="21"/>
        <v>3699</v>
      </c>
      <c r="AQ38" s="325">
        <f t="shared" si="22"/>
        <v>702.81</v>
      </c>
      <c r="AR38" s="349">
        <f t="shared" si="23"/>
        <v>4401.8099999999995</v>
      </c>
      <c r="AS38" s="329"/>
      <c r="AT38" s="317">
        <f t="shared" si="24"/>
        <v>1</v>
      </c>
      <c r="AU38" s="326"/>
      <c r="AV38" s="326"/>
      <c r="AW38" s="326"/>
      <c r="AX38" s="326"/>
      <c r="AY38" s="326"/>
      <c r="AZ38" s="326"/>
      <c r="BA38" s="326"/>
      <c r="BB38" s="326"/>
      <c r="BC38" s="326"/>
      <c r="BD38" s="326"/>
      <c r="BE38" s="326"/>
      <c r="BF38" s="326"/>
      <c r="BG38" s="326"/>
      <c r="BH38" s="326"/>
      <c r="BI38" s="326"/>
      <c r="BJ38" s="326"/>
      <c r="BK38" s="326"/>
      <c r="BL38" s="326"/>
      <c r="BM38" s="326"/>
    </row>
    <row r="39" spans="1:65" ht="24.95" customHeight="1" x14ac:dyDescent="0.25">
      <c r="A39" s="319">
        <v>33</v>
      </c>
      <c r="B39" s="295" t="s">
        <v>182</v>
      </c>
      <c r="C39" s="319" t="s">
        <v>18</v>
      </c>
      <c r="D39" s="320">
        <v>1</v>
      </c>
      <c r="E39" s="305">
        <v>5450</v>
      </c>
      <c r="F39" s="321">
        <f t="shared" si="1"/>
        <v>3814.9999999999995</v>
      </c>
      <c r="G39" s="321">
        <f t="shared" si="2"/>
        <v>9265</v>
      </c>
      <c r="H39" s="301">
        <v>5756</v>
      </c>
      <c r="I39" s="322">
        <v>1093.6400000000001</v>
      </c>
      <c r="J39" s="322">
        <f t="shared" si="3"/>
        <v>6849.64</v>
      </c>
      <c r="K39" s="302">
        <v>7890</v>
      </c>
      <c r="L39" s="323">
        <v>1499.1</v>
      </c>
      <c r="M39" s="323">
        <f t="shared" si="4"/>
        <v>9389.1</v>
      </c>
      <c r="N39" s="304">
        <v>6242</v>
      </c>
      <c r="O39" s="323">
        <v>1185.98</v>
      </c>
      <c r="P39" s="323">
        <f t="shared" si="5"/>
        <v>7427.98</v>
      </c>
      <c r="Q39" s="302">
        <v>5773</v>
      </c>
      <c r="R39" s="323">
        <v>1096.8700000000001</v>
      </c>
      <c r="S39" s="323">
        <f t="shared" si="6"/>
        <v>6869.87</v>
      </c>
      <c r="T39" s="302">
        <v>5798</v>
      </c>
      <c r="U39" s="323">
        <v>1101.6200000000001</v>
      </c>
      <c r="V39" s="323">
        <f t="shared" si="7"/>
        <v>6899.62</v>
      </c>
      <c r="W39" s="302">
        <v>6443</v>
      </c>
      <c r="X39" s="323">
        <v>1224.17</v>
      </c>
      <c r="Y39" s="345">
        <f t="shared" si="8"/>
        <v>7667.17</v>
      </c>
      <c r="Z39" s="348">
        <f t="shared" si="9"/>
        <v>5374.5920180433677</v>
      </c>
      <c r="AA39" s="349">
        <f t="shared" si="10"/>
        <v>7011.693696242346</v>
      </c>
      <c r="AB39" s="352">
        <f t="shared" si="11"/>
        <v>5450</v>
      </c>
      <c r="AC39" s="324">
        <f t="shared" si="12"/>
        <v>5756</v>
      </c>
      <c r="AD39" s="324" t="str">
        <f t="shared" si="13"/>
        <v/>
      </c>
      <c r="AE39" s="324">
        <f t="shared" si="14"/>
        <v>6242</v>
      </c>
      <c r="AF39" s="324">
        <f t="shared" si="15"/>
        <v>5773</v>
      </c>
      <c r="AG39" s="324">
        <f t="shared" si="16"/>
        <v>5798</v>
      </c>
      <c r="AH39" s="364">
        <f t="shared" si="17"/>
        <v>6443</v>
      </c>
      <c r="AI39" s="352">
        <f t="shared" si="18"/>
        <v>5450</v>
      </c>
      <c r="AJ39" s="324">
        <f t="shared" si="25"/>
        <v>6193.1428571428569</v>
      </c>
      <c r="AK39" s="324">
        <f t="shared" si="19"/>
        <v>5450</v>
      </c>
      <c r="AL39" s="324">
        <f t="shared" si="26"/>
        <v>6151.1332686211144</v>
      </c>
      <c r="AM39" s="324">
        <f t="shared" si="0"/>
        <v>818.55083909948905</v>
      </c>
      <c r="AN39" s="366">
        <f t="shared" si="20"/>
        <v>0.13217050825097859</v>
      </c>
      <c r="AO39" s="326"/>
      <c r="AP39" s="352">
        <f t="shared" si="21"/>
        <v>5450</v>
      </c>
      <c r="AQ39" s="325">
        <f t="shared" si="22"/>
        <v>1035.5</v>
      </c>
      <c r="AR39" s="349">
        <f t="shared" si="23"/>
        <v>6485.5</v>
      </c>
      <c r="AS39" s="329"/>
      <c r="AT39" s="317">
        <f t="shared" si="24"/>
        <v>1</v>
      </c>
      <c r="AU39" s="326"/>
      <c r="AV39" s="326"/>
      <c r="AW39" s="326"/>
      <c r="AX39" s="326"/>
      <c r="AY39" s="326"/>
      <c r="AZ39" s="326"/>
      <c r="BA39" s="326"/>
      <c r="BB39" s="326"/>
      <c r="BC39" s="326"/>
      <c r="BD39" s="326"/>
      <c r="BE39" s="326"/>
      <c r="BF39" s="326"/>
      <c r="BG39" s="326"/>
      <c r="BH39" s="326"/>
      <c r="BI39" s="326"/>
      <c r="BJ39" s="326"/>
      <c r="BK39" s="326"/>
      <c r="BL39" s="326"/>
      <c r="BM39" s="326"/>
    </row>
    <row r="40" spans="1:65" ht="24.95" customHeight="1" x14ac:dyDescent="0.25">
      <c r="A40" s="319">
        <v>34</v>
      </c>
      <c r="B40" s="295" t="s">
        <v>183</v>
      </c>
      <c r="C40" s="319" t="s">
        <v>18</v>
      </c>
      <c r="D40" s="320">
        <v>1</v>
      </c>
      <c r="E40" s="305">
        <v>5150</v>
      </c>
      <c r="F40" s="321">
        <f t="shared" si="1"/>
        <v>3604.9999999999995</v>
      </c>
      <c r="G40" s="321">
        <f t="shared" si="2"/>
        <v>8755</v>
      </c>
      <c r="H40" s="301">
        <v>5756</v>
      </c>
      <c r="I40" s="322">
        <v>1093.6400000000001</v>
      </c>
      <c r="J40" s="322">
        <f t="shared" si="3"/>
        <v>6849.64</v>
      </c>
      <c r="K40" s="302">
        <v>6980</v>
      </c>
      <c r="L40" s="323">
        <v>1326.2</v>
      </c>
      <c r="M40" s="323">
        <f t="shared" si="4"/>
        <v>8306.2000000000007</v>
      </c>
      <c r="N40" s="304">
        <v>6242</v>
      </c>
      <c r="O40" s="323">
        <v>1185.98</v>
      </c>
      <c r="P40" s="323">
        <f t="shared" si="5"/>
        <v>7427.98</v>
      </c>
      <c r="Q40" s="302">
        <v>5773</v>
      </c>
      <c r="R40" s="323">
        <v>1096.8700000000001</v>
      </c>
      <c r="S40" s="323">
        <f t="shared" si="6"/>
        <v>6869.87</v>
      </c>
      <c r="T40" s="302">
        <v>5798</v>
      </c>
      <c r="U40" s="323">
        <v>1101.6200000000001</v>
      </c>
      <c r="V40" s="323">
        <f t="shared" si="7"/>
        <v>6899.62</v>
      </c>
      <c r="W40" s="302">
        <v>6443</v>
      </c>
      <c r="X40" s="323">
        <v>1224.17</v>
      </c>
      <c r="Y40" s="345">
        <f t="shared" si="8"/>
        <v>7667.17</v>
      </c>
      <c r="Z40" s="348">
        <f t="shared" si="9"/>
        <v>5430.5539350601321</v>
      </c>
      <c r="AA40" s="349">
        <f t="shared" si="10"/>
        <v>6610.0174935112973</v>
      </c>
      <c r="AB40" s="352" t="str">
        <f t="shared" si="11"/>
        <v/>
      </c>
      <c r="AC40" s="324">
        <f t="shared" si="12"/>
        <v>5756</v>
      </c>
      <c r="AD40" s="324" t="str">
        <f t="shared" si="13"/>
        <v/>
      </c>
      <c r="AE40" s="324">
        <f t="shared" si="14"/>
        <v>6242</v>
      </c>
      <c r="AF40" s="324">
        <f t="shared" si="15"/>
        <v>5773</v>
      </c>
      <c r="AG40" s="324">
        <f t="shared" si="16"/>
        <v>5798</v>
      </c>
      <c r="AH40" s="364">
        <f t="shared" si="17"/>
        <v>6443</v>
      </c>
      <c r="AI40" s="352">
        <f t="shared" si="18"/>
        <v>5756</v>
      </c>
      <c r="AJ40" s="324">
        <f t="shared" si="25"/>
        <v>6020.2857142857147</v>
      </c>
      <c r="AK40" s="324">
        <f t="shared" si="19"/>
        <v>5150</v>
      </c>
      <c r="AL40" s="324">
        <f t="shared" si="26"/>
        <v>5995.6917958553895</v>
      </c>
      <c r="AM40" s="324">
        <f t="shared" si="0"/>
        <v>589.73177922558273</v>
      </c>
      <c r="AN40" s="366">
        <f t="shared" si="20"/>
        <v>9.7957440429478404E-2</v>
      </c>
      <c r="AO40" s="326"/>
      <c r="AP40" s="352">
        <f t="shared" si="21"/>
        <v>5756</v>
      </c>
      <c r="AQ40" s="325">
        <f t="shared" si="22"/>
        <v>1093.6400000000001</v>
      </c>
      <c r="AR40" s="349">
        <f t="shared" si="23"/>
        <v>6849.64</v>
      </c>
      <c r="AS40" s="329"/>
      <c r="AT40" s="317">
        <f t="shared" si="24"/>
        <v>1</v>
      </c>
      <c r="AU40" s="326"/>
      <c r="AV40" s="326"/>
      <c r="AW40" s="326"/>
      <c r="AX40" s="326"/>
      <c r="AY40" s="326"/>
      <c r="AZ40" s="326"/>
      <c r="BA40" s="326"/>
      <c r="BB40" s="326"/>
      <c r="BC40" s="326"/>
      <c r="BD40" s="326"/>
      <c r="BE40" s="326"/>
      <c r="BF40" s="326"/>
      <c r="BG40" s="326"/>
      <c r="BH40" s="326"/>
      <c r="BI40" s="326"/>
      <c r="BJ40" s="326"/>
      <c r="BK40" s="326"/>
      <c r="BL40" s="326"/>
      <c r="BM40" s="326"/>
    </row>
    <row r="41" spans="1:65" ht="24.95" customHeight="1" x14ac:dyDescent="0.25">
      <c r="A41" s="319">
        <v>35</v>
      </c>
      <c r="B41" s="295" t="s">
        <v>184</v>
      </c>
      <c r="C41" s="319" t="s">
        <v>18</v>
      </c>
      <c r="D41" s="320">
        <v>1</v>
      </c>
      <c r="E41" s="305">
        <v>15000</v>
      </c>
      <c r="F41" s="321">
        <f t="shared" si="1"/>
        <v>10500</v>
      </c>
      <c r="G41" s="321">
        <f t="shared" si="2"/>
        <v>25500</v>
      </c>
      <c r="H41" s="301">
        <v>23308</v>
      </c>
      <c r="I41" s="322">
        <v>4428.5200000000004</v>
      </c>
      <c r="J41" s="322">
        <f t="shared" si="3"/>
        <v>27736.52</v>
      </c>
      <c r="K41" s="302">
        <v>19870</v>
      </c>
      <c r="L41" s="323">
        <v>3775.3</v>
      </c>
      <c r="M41" s="323">
        <f t="shared" si="4"/>
        <v>23645.3</v>
      </c>
      <c r="N41" s="304">
        <v>16648</v>
      </c>
      <c r="O41" s="323">
        <v>3163.12</v>
      </c>
      <c r="P41" s="323">
        <f t="shared" si="5"/>
        <v>19811.12</v>
      </c>
      <c r="Q41" s="302">
        <v>16950</v>
      </c>
      <c r="R41" s="323">
        <v>3220.5</v>
      </c>
      <c r="S41" s="323">
        <f t="shared" si="6"/>
        <v>20170.5</v>
      </c>
      <c r="T41" s="302">
        <v>20886</v>
      </c>
      <c r="U41" s="323">
        <v>3968.34</v>
      </c>
      <c r="V41" s="323">
        <f t="shared" si="7"/>
        <v>24854.34</v>
      </c>
      <c r="W41" s="302">
        <v>16946</v>
      </c>
      <c r="X41" s="323">
        <v>3219.7400000000002</v>
      </c>
      <c r="Y41" s="345">
        <f t="shared" si="8"/>
        <v>20165.740000000002</v>
      </c>
      <c r="Z41" s="348">
        <f t="shared" si="9"/>
        <v>15594.743328935929</v>
      </c>
      <c r="AA41" s="349">
        <f t="shared" si="10"/>
        <v>21436.113813921216</v>
      </c>
      <c r="AB41" s="352" t="str">
        <f t="shared" si="11"/>
        <v/>
      </c>
      <c r="AC41" s="324" t="str">
        <f t="shared" si="12"/>
        <v/>
      </c>
      <c r="AD41" s="324">
        <f t="shared" si="13"/>
        <v>19870</v>
      </c>
      <c r="AE41" s="324">
        <f t="shared" si="14"/>
        <v>16648</v>
      </c>
      <c r="AF41" s="324">
        <f t="shared" si="15"/>
        <v>16950</v>
      </c>
      <c r="AG41" s="324">
        <f t="shared" si="16"/>
        <v>20886</v>
      </c>
      <c r="AH41" s="364">
        <f t="shared" si="17"/>
        <v>16946</v>
      </c>
      <c r="AI41" s="352">
        <f t="shared" si="18"/>
        <v>16648</v>
      </c>
      <c r="AJ41" s="324">
        <f t="shared" si="25"/>
        <v>18515.428571428572</v>
      </c>
      <c r="AK41" s="324">
        <f t="shared" si="19"/>
        <v>15000</v>
      </c>
      <c r="AL41" s="324">
        <f t="shared" si="26"/>
        <v>18324.641334277778</v>
      </c>
      <c r="AM41" s="324">
        <f t="shared" si="0"/>
        <v>2920.6852424926428</v>
      </c>
      <c r="AN41" s="366">
        <f t="shared" si="20"/>
        <v>0.15774332369489921</v>
      </c>
      <c r="AO41" s="326"/>
      <c r="AP41" s="352">
        <f t="shared" si="21"/>
        <v>16648</v>
      </c>
      <c r="AQ41" s="325">
        <f t="shared" si="22"/>
        <v>3163.12</v>
      </c>
      <c r="AR41" s="349">
        <f t="shared" si="23"/>
        <v>19811.12</v>
      </c>
      <c r="AS41" s="329"/>
      <c r="AT41" s="317">
        <f t="shared" si="24"/>
        <v>1</v>
      </c>
      <c r="AU41" s="326"/>
      <c r="AV41" s="326"/>
      <c r="AW41" s="326"/>
      <c r="AX41" s="326"/>
      <c r="AY41" s="326"/>
      <c r="AZ41" s="326"/>
      <c r="BA41" s="326"/>
      <c r="BB41" s="326"/>
      <c r="BC41" s="326"/>
      <c r="BD41" s="326"/>
      <c r="BE41" s="326"/>
      <c r="BF41" s="326"/>
      <c r="BG41" s="326"/>
      <c r="BH41" s="326"/>
      <c r="BI41" s="326"/>
      <c r="BJ41" s="326"/>
      <c r="BK41" s="326"/>
      <c r="BL41" s="326"/>
      <c r="BM41" s="326"/>
    </row>
    <row r="42" spans="1:65" ht="24.95" customHeight="1" x14ac:dyDescent="0.25">
      <c r="A42" s="319">
        <v>36</v>
      </c>
      <c r="B42" s="295" t="s">
        <v>187</v>
      </c>
      <c r="C42" s="319" t="s">
        <v>18</v>
      </c>
      <c r="D42" s="320">
        <v>1</v>
      </c>
      <c r="E42" s="305">
        <v>5550</v>
      </c>
      <c r="F42" s="321">
        <f t="shared" si="1"/>
        <v>3884.9999999999995</v>
      </c>
      <c r="G42" s="321">
        <f t="shared" si="2"/>
        <v>9435</v>
      </c>
      <c r="H42" s="301">
        <v>5756</v>
      </c>
      <c r="I42" s="322">
        <v>1093.6400000000001</v>
      </c>
      <c r="J42" s="322">
        <f t="shared" si="3"/>
        <v>6849.64</v>
      </c>
      <c r="K42" s="302">
        <v>8740</v>
      </c>
      <c r="L42" s="323">
        <v>1660.6</v>
      </c>
      <c r="M42" s="323">
        <f t="shared" si="4"/>
        <v>10400.6</v>
      </c>
      <c r="N42" s="304">
        <v>5882</v>
      </c>
      <c r="O42" s="323">
        <v>1117.58</v>
      </c>
      <c r="P42" s="323">
        <f t="shared" si="5"/>
        <v>6999.58</v>
      </c>
      <c r="Q42" s="302">
        <v>5773</v>
      </c>
      <c r="R42" s="323">
        <v>1096.8700000000001</v>
      </c>
      <c r="S42" s="323">
        <f t="shared" si="6"/>
        <v>6869.87</v>
      </c>
      <c r="T42" s="302">
        <v>5798</v>
      </c>
      <c r="U42" s="323">
        <v>1101.6200000000001</v>
      </c>
      <c r="V42" s="323">
        <f t="shared" si="7"/>
        <v>6899.62</v>
      </c>
      <c r="W42" s="302">
        <v>6443</v>
      </c>
      <c r="X42" s="323">
        <v>1224.17</v>
      </c>
      <c r="Y42" s="345">
        <f t="shared" si="8"/>
        <v>7667.17</v>
      </c>
      <c r="Z42" s="348">
        <f t="shared" si="9"/>
        <v>5156.9096652749886</v>
      </c>
      <c r="AA42" s="349">
        <f t="shared" si="10"/>
        <v>7397.9474775821545</v>
      </c>
      <c r="AB42" s="352">
        <f t="shared" si="11"/>
        <v>5550</v>
      </c>
      <c r="AC42" s="324">
        <f t="shared" si="12"/>
        <v>5756</v>
      </c>
      <c r="AD42" s="324" t="str">
        <f t="shared" si="13"/>
        <v/>
      </c>
      <c r="AE42" s="324">
        <f t="shared" si="14"/>
        <v>5882</v>
      </c>
      <c r="AF42" s="324">
        <f t="shared" si="15"/>
        <v>5773</v>
      </c>
      <c r="AG42" s="324">
        <f t="shared" si="16"/>
        <v>5798</v>
      </c>
      <c r="AH42" s="364">
        <f t="shared" si="17"/>
        <v>6443</v>
      </c>
      <c r="AI42" s="352">
        <f t="shared" si="18"/>
        <v>5550</v>
      </c>
      <c r="AJ42" s="324">
        <f t="shared" si="25"/>
        <v>6277.4285714285716</v>
      </c>
      <c r="AK42" s="324">
        <f t="shared" si="19"/>
        <v>5550</v>
      </c>
      <c r="AL42" s="324">
        <f t="shared" si="26"/>
        <v>6205.0522930541802</v>
      </c>
      <c r="AM42" s="324">
        <f t="shared" si="0"/>
        <v>1120.518906153583</v>
      </c>
      <c r="AN42" s="366">
        <f t="shared" si="20"/>
        <v>0.17849966644838836</v>
      </c>
      <c r="AO42" s="326"/>
      <c r="AP42" s="352">
        <f t="shared" si="21"/>
        <v>5550</v>
      </c>
      <c r="AQ42" s="325">
        <f t="shared" si="22"/>
        <v>1054.5</v>
      </c>
      <c r="AR42" s="349">
        <f t="shared" si="23"/>
        <v>6604.5</v>
      </c>
      <c r="AS42" s="329"/>
      <c r="AT42" s="317">
        <f t="shared" si="24"/>
        <v>1</v>
      </c>
      <c r="AU42" s="326"/>
      <c r="AV42" s="326"/>
      <c r="AW42" s="326"/>
      <c r="AX42" s="326"/>
      <c r="AY42" s="326"/>
      <c r="AZ42" s="326"/>
      <c r="BA42" s="326"/>
      <c r="BB42" s="326"/>
      <c r="BC42" s="326"/>
      <c r="BD42" s="326"/>
      <c r="BE42" s="326"/>
      <c r="BF42" s="326"/>
      <c r="BG42" s="326"/>
      <c r="BH42" s="326"/>
      <c r="BI42" s="326"/>
      <c r="BJ42" s="326"/>
      <c r="BK42" s="326"/>
      <c r="BL42" s="326"/>
      <c r="BM42" s="326"/>
    </row>
    <row r="43" spans="1:65" s="326" customFormat="1" ht="24.95" customHeight="1" x14ac:dyDescent="0.25">
      <c r="A43" s="319">
        <v>37</v>
      </c>
      <c r="B43" s="295" t="s">
        <v>1449</v>
      </c>
      <c r="C43" s="319" t="s">
        <v>18</v>
      </c>
      <c r="D43" s="320">
        <v>1</v>
      </c>
      <c r="E43" s="305">
        <v>650</v>
      </c>
      <c r="F43" s="321">
        <f t="shared" si="1"/>
        <v>454.99999999999994</v>
      </c>
      <c r="G43" s="321">
        <f t="shared" si="2"/>
        <v>1105</v>
      </c>
      <c r="H43" s="301">
        <v>638</v>
      </c>
      <c r="I43" s="322">
        <v>121.22</v>
      </c>
      <c r="J43" s="322">
        <f t="shared" si="3"/>
        <v>759.22</v>
      </c>
      <c r="K43" s="302">
        <v>950</v>
      </c>
      <c r="L43" s="323">
        <v>180.5</v>
      </c>
      <c r="M43" s="323">
        <f t="shared" si="4"/>
        <v>1130.5</v>
      </c>
      <c r="N43" s="304">
        <v>780</v>
      </c>
      <c r="O43" s="323">
        <v>148.19999999999999</v>
      </c>
      <c r="P43" s="323">
        <f t="shared" si="5"/>
        <v>928.2</v>
      </c>
      <c r="Q43" s="302">
        <v>639</v>
      </c>
      <c r="R43" s="323">
        <v>121.41</v>
      </c>
      <c r="S43" s="323">
        <f t="shared" si="6"/>
        <v>760.41</v>
      </c>
      <c r="T43" s="302">
        <v>792</v>
      </c>
      <c r="U43" s="323">
        <v>150.47999999999999</v>
      </c>
      <c r="V43" s="323">
        <f t="shared" si="7"/>
        <v>942.48</v>
      </c>
      <c r="W43" s="302">
        <v>768</v>
      </c>
      <c r="X43" s="323">
        <v>145.92000000000002</v>
      </c>
      <c r="Y43" s="345">
        <f t="shared" si="8"/>
        <v>913.92000000000007</v>
      </c>
      <c r="Z43" s="348">
        <f t="shared" si="9"/>
        <v>631.48953056863422</v>
      </c>
      <c r="AA43" s="349">
        <f t="shared" si="10"/>
        <v>859.08189800279445</v>
      </c>
      <c r="AB43" s="352">
        <f t="shared" si="11"/>
        <v>650</v>
      </c>
      <c r="AC43" s="324">
        <f t="shared" si="12"/>
        <v>638</v>
      </c>
      <c r="AD43" s="324" t="str">
        <f t="shared" si="13"/>
        <v/>
      </c>
      <c r="AE43" s="324">
        <f t="shared" si="14"/>
        <v>780</v>
      </c>
      <c r="AF43" s="324">
        <f t="shared" si="15"/>
        <v>639</v>
      </c>
      <c r="AG43" s="324">
        <f t="shared" si="16"/>
        <v>792</v>
      </c>
      <c r="AH43" s="364">
        <f t="shared" si="17"/>
        <v>768</v>
      </c>
      <c r="AI43" s="352">
        <f t="shared" si="18"/>
        <v>638</v>
      </c>
      <c r="AJ43" s="324">
        <f t="shared" si="25"/>
        <v>745.28571428571433</v>
      </c>
      <c r="AK43" s="324">
        <f t="shared" si="19"/>
        <v>638</v>
      </c>
      <c r="AL43" s="324">
        <f t="shared" si="26"/>
        <v>738.1808698666996</v>
      </c>
      <c r="AM43" s="324">
        <f t="shared" si="0"/>
        <v>113.79618371708007</v>
      </c>
      <c r="AN43" s="366">
        <f t="shared" si="20"/>
        <v>0.15268799808693895</v>
      </c>
      <c r="AP43" s="352">
        <f t="shared" si="21"/>
        <v>638</v>
      </c>
      <c r="AQ43" s="325">
        <f t="shared" si="22"/>
        <v>121.22</v>
      </c>
      <c r="AR43" s="349">
        <f t="shared" si="23"/>
        <v>759.22</v>
      </c>
      <c r="AS43" s="329"/>
      <c r="AT43" s="317">
        <f t="shared" si="24"/>
        <v>1</v>
      </c>
    </row>
    <row r="44" spans="1:65" s="326" customFormat="1" ht="24.95" customHeight="1" x14ac:dyDescent="0.25">
      <c r="A44" s="319">
        <v>38</v>
      </c>
      <c r="B44" s="295" t="s">
        <v>188</v>
      </c>
      <c r="C44" s="319" t="s">
        <v>18</v>
      </c>
      <c r="D44" s="320">
        <v>1</v>
      </c>
      <c r="E44" s="305">
        <v>750</v>
      </c>
      <c r="F44" s="321">
        <f t="shared" si="1"/>
        <v>525</v>
      </c>
      <c r="G44" s="321">
        <f t="shared" si="2"/>
        <v>1275</v>
      </c>
      <c r="H44" s="301">
        <v>5756</v>
      </c>
      <c r="I44" s="322">
        <v>1093.6400000000001</v>
      </c>
      <c r="J44" s="322">
        <f t="shared" si="3"/>
        <v>6849.64</v>
      </c>
      <c r="K44" s="302">
        <v>2140</v>
      </c>
      <c r="L44" s="323">
        <v>406.6</v>
      </c>
      <c r="M44" s="323">
        <f t="shared" si="4"/>
        <v>2546.6</v>
      </c>
      <c r="N44" s="304">
        <v>7323</v>
      </c>
      <c r="O44" s="323">
        <v>1391.3700000000001</v>
      </c>
      <c r="P44" s="323">
        <f t="shared" si="5"/>
        <v>8714.3700000000008</v>
      </c>
      <c r="Q44" s="302">
        <v>5773</v>
      </c>
      <c r="R44" s="323">
        <v>1096.8700000000001</v>
      </c>
      <c r="S44" s="323">
        <f t="shared" si="6"/>
        <v>6869.87</v>
      </c>
      <c r="T44" s="302">
        <v>5797</v>
      </c>
      <c r="U44" s="323">
        <v>1101.43</v>
      </c>
      <c r="V44" s="323">
        <f t="shared" si="7"/>
        <v>6898.43</v>
      </c>
      <c r="W44" s="302">
        <v>6443</v>
      </c>
      <c r="X44" s="323">
        <v>1224.17</v>
      </c>
      <c r="Y44" s="345">
        <f t="shared" si="8"/>
        <v>7667.17</v>
      </c>
      <c r="Z44" s="348">
        <f t="shared" si="9"/>
        <v>2426.3723114517161</v>
      </c>
      <c r="AA44" s="349">
        <f t="shared" si="10"/>
        <v>7282.7705456911408</v>
      </c>
      <c r="AB44" s="352" t="str">
        <f t="shared" si="11"/>
        <v/>
      </c>
      <c r="AC44" s="324">
        <f t="shared" si="12"/>
        <v>5756</v>
      </c>
      <c r="AD44" s="324" t="str">
        <f t="shared" si="13"/>
        <v/>
      </c>
      <c r="AE44" s="324" t="str">
        <f t="shared" si="14"/>
        <v/>
      </c>
      <c r="AF44" s="324">
        <f t="shared" si="15"/>
        <v>5773</v>
      </c>
      <c r="AG44" s="324">
        <f t="shared" si="16"/>
        <v>5797</v>
      </c>
      <c r="AH44" s="364">
        <f t="shared" si="17"/>
        <v>6443</v>
      </c>
      <c r="AI44" s="352">
        <f t="shared" si="18"/>
        <v>5756</v>
      </c>
      <c r="AJ44" s="324">
        <f t="shared" si="25"/>
        <v>4854.5714285714284</v>
      </c>
      <c r="AK44" s="324">
        <f t="shared" si="19"/>
        <v>750</v>
      </c>
      <c r="AL44" s="324">
        <f t="shared" si="26"/>
        <v>3934.1777502906361</v>
      </c>
      <c r="AM44" s="324">
        <f t="shared" si="0"/>
        <v>2428.1991171197124</v>
      </c>
      <c r="AN44" s="366">
        <f t="shared" si="20"/>
        <v>0.50018815313512999</v>
      </c>
      <c r="AP44" s="352">
        <f t="shared" si="21"/>
        <v>5756</v>
      </c>
      <c r="AQ44" s="325">
        <f t="shared" si="22"/>
        <v>1093.6400000000001</v>
      </c>
      <c r="AR44" s="349">
        <f t="shared" si="23"/>
        <v>6849.64</v>
      </c>
      <c r="AS44" s="329"/>
      <c r="AT44" s="317">
        <f t="shared" si="24"/>
        <v>1</v>
      </c>
    </row>
    <row r="45" spans="1:65" ht="24.95" customHeight="1" x14ac:dyDescent="0.25">
      <c r="A45" s="319">
        <v>39</v>
      </c>
      <c r="B45" s="295" t="s">
        <v>189</v>
      </c>
      <c r="C45" s="319" t="s">
        <v>18</v>
      </c>
      <c r="D45" s="320">
        <v>1</v>
      </c>
      <c r="E45" s="305">
        <v>37500</v>
      </c>
      <c r="F45" s="321">
        <f t="shared" si="1"/>
        <v>26250</v>
      </c>
      <c r="G45" s="321">
        <f t="shared" si="2"/>
        <v>63750</v>
      </c>
      <c r="H45" s="301">
        <v>104876</v>
      </c>
      <c r="I45" s="322">
        <v>19926.439999999999</v>
      </c>
      <c r="J45" s="322">
        <f t="shared" si="3"/>
        <v>124802.44</v>
      </c>
      <c r="K45" s="302">
        <v>64870</v>
      </c>
      <c r="L45" s="323">
        <v>12325.3</v>
      </c>
      <c r="M45" s="323">
        <f t="shared" si="4"/>
        <v>77195.3</v>
      </c>
      <c r="N45" s="304">
        <v>135054</v>
      </c>
      <c r="O45" s="323">
        <v>25660.260000000002</v>
      </c>
      <c r="P45" s="323">
        <f t="shared" si="5"/>
        <v>160714.26</v>
      </c>
      <c r="Q45" s="302">
        <v>112500</v>
      </c>
      <c r="R45" s="323">
        <v>21375</v>
      </c>
      <c r="S45" s="323">
        <f t="shared" si="6"/>
        <v>133875</v>
      </c>
      <c r="T45" s="302">
        <v>136470</v>
      </c>
      <c r="U45" s="323">
        <v>25929.3</v>
      </c>
      <c r="V45" s="323">
        <f t="shared" si="7"/>
        <v>162399.29999999999</v>
      </c>
      <c r="W45" s="302">
        <v>164706</v>
      </c>
      <c r="X45" s="323">
        <v>31294.14</v>
      </c>
      <c r="Y45" s="345">
        <f t="shared" si="8"/>
        <v>196000.14</v>
      </c>
      <c r="Z45" s="348">
        <f t="shared" si="9"/>
        <v>63991.86250305931</v>
      </c>
      <c r="AA45" s="349">
        <f t="shared" si="10"/>
        <v>152001.28035408357</v>
      </c>
      <c r="AB45" s="352" t="str">
        <f t="shared" si="11"/>
        <v/>
      </c>
      <c r="AC45" s="324">
        <f t="shared" si="12"/>
        <v>104876</v>
      </c>
      <c r="AD45" s="324">
        <f t="shared" si="13"/>
        <v>64870</v>
      </c>
      <c r="AE45" s="324">
        <f t="shared" si="14"/>
        <v>135054</v>
      </c>
      <c r="AF45" s="324">
        <f t="shared" si="15"/>
        <v>112500</v>
      </c>
      <c r="AG45" s="324">
        <f t="shared" si="16"/>
        <v>136470</v>
      </c>
      <c r="AH45" s="364" t="str">
        <f t="shared" si="17"/>
        <v/>
      </c>
      <c r="AI45" s="352">
        <f t="shared" si="18"/>
        <v>64870</v>
      </c>
      <c r="AJ45" s="324">
        <f t="shared" si="25"/>
        <v>107996.57142857143</v>
      </c>
      <c r="AK45" s="324">
        <f t="shared" si="19"/>
        <v>37500</v>
      </c>
      <c r="AL45" s="324">
        <f t="shared" si="26"/>
        <v>98050.796006110249</v>
      </c>
      <c r="AM45" s="324">
        <f t="shared" si="0"/>
        <v>44004.708925512125</v>
      </c>
      <c r="AN45" s="366">
        <f t="shared" si="20"/>
        <v>0.40746394393285612</v>
      </c>
      <c r="AO45" s="326"/>
      <c r="AP45" s="352">
        <f t="shared" si="21"/>
        <v>64870</v>
      </c>
      <c r="AQ45" s="325">
        <f t="shared" si="22"/>
        <v>12325.3</v>
      </c>
      <c r="AR45" s="349">
        <f t="shared" si="23"/>
        <v>77195.3</v>
      </c>
      <c r="AS45" s="329"/>
      <c r="AT45" s="317">
        <f t="shared" si="24"/>
        <v>1</v>
      </c>
      <c r="AU45" s="326"/>
      <c r="AV45" s="326"/>
      <c r="AW45" s="326"/>
      <c r="AX45" s="326"/>
      <c r="AY45" s="326"/>
      <c r="AZ45" s="326"/>
      <c r="BA45" s="326"/>
      <c r="BB45" s="326"/>
      <c r="BC45" s="326"/>
      <c r="BD45" s="326"/>
      <c r="BE45" s="326"/>
      <c r="BF45" s="326"/>
      <c r="BG45" s="326"/>
      <c r="BH45" s="326"/>
      <c r="BI45" s="326"/>
      <c r="BJ45" s="326"/>
      <c r="BK45" s="326"/>
      <c r="BL45" s="326"/>
      <c r="BM45" s="326"/>
    </row>
    <row r="46" spans="1:65" ht="24.95" customHeight="1" x14ac:dyDescent="0.25">
      <c r="A46" s="319">
        <v>40</v>
      </c>
      <c r="B46" s="295" t="s">
        <v>192</v>
      </c>
      <c r="C46" s="319" t="s">
        <v>18</v>
      </c>
      <c r="D46" s="320">
        <v>1</v>
      </c>
      <c r="E46" s="305">
        <v>47900</v>
      </c>
      <c r="F46" s="321">
        <f t="shared" si="1"/>
        <v>33530</v>
      </c>
      <c r="G46" s="321">
        <f t="shared" si="2"/>
        <v>81430</v>
      </c>
      <c r="H46" s="301">
        <v>51933</v>
      </c>
      <c r="I46" s="322">
        <v>9867.27</v>
      </c>
      <c r="J46" s="322">
        <f t="shared" si="3"/>
        <v>61800.270000000004</v>
      </c>
      <c r="K46" s="302">
        <v>36870</v>
      </c>
      <c r="L46" s="323">
        <v>7005.3</v>
      </c>
      <c r="M46" s="323">
        <f t="shared" si="4"/>
        <v>43875.3</v>
      </c>
      <c r="N46" s="304">
        <v>37095</v>
      </c>
      <c r="O46" s="323">
        <v>7048.05</v>
      </c>
      <c r="P46" s="323">
        <f t="shared" si="5"/>
        <v>44143.05</v>
      </c>
      <c r="Q46" s="302">
        <v>53393</v>
      </c>
      <c r="R46" s="323">
        <v>10144.67</v>
      </c>
      <c r="S46" s="323">
        <f t="shared" si="6"/>
        <v>63537.67</v>
      </c>
      <c r="T46" s="302">
        <v>34182</v>
      </c>
      <c r="U46" s="323">
        <v>6494.58</v>
      </c>
      <c r="V46" s="323">
        <f t="shared" si="7"/>
        <v>40676.58</v>
      </c>
      <c r="W46" s="302">
        <v>35014</v>
      </c>
      <c r="X46" s="323">
        <v>6652.66</v>
      </c>
      <c r="Y46" s="345">
        <f t="shared" si="8"/>
        <v>41666.660000000003</v>
      </c>
      <c r="Z46" s="348">
        <f t="shared" si="9"/>
        <v>33946.93249173362</v>
      </c>
      <c r="AA46" s="349">
        <f t="shared" si="10"/>
        <v>50735.06750826638</v>
      </c>
      <c r="AB46" s="352">
        <f t="shared" si="11"/>
        <v>47900</v>
      </c>
      <c r="AC46" s="324" t="str">
        <f t="shared" si="12"/>
        <v/>
      </c>
      <c r="AD46" s="324">
        <f t="shared" si="13"/>
        <v>36870</v>
      </c>
      <c r="AE46" s="324">
        <f t="shared" si="14"/>
        <v>37095</v>
      </c>
      <c r="AF46" s="324" t="str">
        <f t="shared" si="15"/>
        <v/>
      </c>
      <c r="AG46" s="324">
        <f t="shared" si="16"/>
        <v>34182</v>
      </c>
      <c r="AH46" s="364">
        <f t="shared" si="17"/>
        <v>35014</v>
      </c>
      <c r="AI46" s="352">
        <f t="shared" si="18"/>
        <v>34182</v>
      </c>
      <c r="AJ46" s="324">
        <f t="shared" si="25"/>
        <v>42341</v>
      </c>
      <c r="AK46" s="324">
        <f t="shared" si="19"/>
        <v>34182</v>
      </c>
      <c r="AL46" s="324">
        <f t="shared" si="26"/>
        <v>41649.807070182535</v>
      </c>
      <c r="AM46" s="324">
        <f t="shared" si="0"/>
        <v>8394.0675082663784</v>
      </c>
      <c r="AN46" s="366">
        <f t="shared" si="20"/>
        <v>0.19824915585995556</v>
      </c>
      <c r="AO46" s="326"/>
      <c r="AP46" s="352">
        <f t="shared" si="21"/>
        <v>34182</v>
      </c>
      <c r="AQ46" s="325">
        <f t="shared" si="22"/>
        <v>6494.58</v>
      </c>
      <c r="AR46" s="349">
        <f t="shared" si="23"/>
        <v>40676.58</v>
      </c>
      <c r="AS46" s="329"/>
      <c r="AT46" s="317">
        <f t="shared" si="24"/>
        <v>1</v>
      </c>
      <c r="AU46" s="326"/>
      <c r="AV46" s="326"/>
      <c r="AW46" s="326"/>
      <c r="AX46" s="326"/>
      <c r="AY46" s="326"/>
      <c r="AZ46" s="326"/>
      <c r="BA46" s="326"/>
      <c r="BB46" s="326"/>
      <c r="BC46" s="326"/>
      <c r="BD46" s="326"/>
      <c r="BE46" s="326"/>
      <c r="BF46" s="326"/>
      <c r="BG46" s="326"/>
      <c r="BH46" s="326"/>
      <c r="BI46" s="326"/>
      <c r="BJ46" s="326"/>
      <c r="BK46" s="326"/>
      <c r="BL46" s="326"/>
      <c r="BM46" s="326"/>
    </row>
    <row r="47" spans="1:65" ht="24.95" customHeight="1" x14ac:dyDescent="0.25">
      <c r="A47" s="319">
        <v>41</v>
      </c>
      <c r="B47" s="295" t="s">
        <v>195</v>
      </c>
      <c r="C47" s="319" t="s">
        <v>196</v>
      </c>
      <c r="D47" s="320">
        <v>1</v>
      </c>
      <c r="E47" s="305">
        <v>249900</v>
      </c>
      <c r="F47" s="321">
        <f t="shared" si="1"/>
        <v>174930</v>
      </c>
      <c r="G47" s="321">
        <f t="shared" si="2"/>
        <v>424830</v>
      </c>
      <c r="H47" s="301">
        <v>380000</v>
      </c>
      <c r="I47" s="322">
        <v>72200</v>
      </c>
      <c r="J47" s="322">
        <f t="shared" si="3"/>
        <v>452200</v>
      </c>
      <c r="K47" s="302">
        <v>350890</v>
      </c>
      <c r="L47" s="323">
        <v>66669.100000000006</v>
      </c>
      <c r="M47" s="323">
        <f t="shared" si="4"/>
        <v>417559.1</v>
      </c>
      <c r="N47" s="304">
        <v>228091</v>
      </c>
      <c r="O47" s="323">
        <v>43337.29</v>
      </c>
      <c r="P47" s="323">
        <f t="shared" si="5"/>
        <v>271428.28999999998</v>
      </c>
      <c r="Q47" s="302">
        <v>275400</v>
      </c>
      <c r="R47" s="323">
        <v>52326</v>
      </c>
      <c r="S47" s="323">
        <f t="shared" si="6"/>
        <v>327726</v>
      </c>
      <c r="T47" s="302">
        <v>123432</v>
      </c>
      <c r="U47" s="323">
        <v>23452.080000000002</v>
      </c>
      <c r="V47" s="323">
        <f t="shared" si="7"/>
        <v>146884.08000000002</v>
      </c>
      <c r="W47" s="302">
        <v>319328</v>
      </c>
      <c r="X47" s="323">
        <v>60672.32</v>
      </c>
      <c r="Y47" s="345">
        <f t="shared" si="8"/>
        <v>380000.32</v>
      </c>
      <c r="Z47" s="348">
        <f t="shared" si="9"/>
        <v>189121.05105209706</v>
      </c>
      <c r="AA47" s="349">
        <f t="shared" si="10"/>
        <v>361462.09180504578</v>
      </c>
      <c r="AB47" s="352">
        <f t="shared" si="11"/>
        <v>249900</v>
      </c>
      <c r="AC47" s="324" t="str">
        <f t="shared" si="12"/>
        <v/>
      </c>
      <c r="AD47" s="324">
        <f t="shared" si="13"/>
        <v>350890</v>
      </c>
      <c r="AE47" s="324">
        <f t="shared" si="14"/>
        <v>228091</v>
      </c>
      <c r="AF47" s="324">
        <f t="shared" si="15"/>
        <v>275400</v>
      </c>
      <c r="AG47" s="324" t="str">
        <f t="shared" si="16"/>
        <v/>
      </c>
      <c r="AH47" s="364">
        <f t="shared" si="17"/>
        <v>319328</v>
      </c>
      <c r="AI47" s="352">
        <f t="shared" si="18"/>
        <v>228091</v>
      </c>
      <c r="AJ47" s="324">
        <f t="shared" si="25"/>
        <v>275291.57142857142</v>
      </c>
      <c r="AK47" s="324">
        <f t="shared" si="19"/>
        <v>123432</v>
      </c>
      <c r="AL47" s="324">
        <f t="shared" si="26"/>
        <v>260997.78026440478</v>
      </c>
      <c r="AM47" s="324">
        <f t="shared" si="0"/>
        <v>86170.520376474349</v>
      </c>
      <c r="AN47" s="366">
        <f t="shared" si="20"/>
        <v>0.31301546912355288</v>
      </c>
      <c r="AO47" s="326"/>
      <c r="AP47" s="352">
        <f t="shared" si="21"/>
        <v>228091</v>
      </c>
      <c r="AQ47" s="325">
        <f t="shared" si="22"/>
        <v>43337.29</v>
      </c>
      <c r="AR47" s="349">
        <f t="shared" si="23"/>
        <v>271428.28999999998</v>
      </c>
      <c r="AS47" s="329"/>
      <c r="AT47" s="317">
        <f t="shared" si="24"/>
        <v>1</v>
      </c>
      <c r="AU47" s="326"/>
      <c r="AV47" s="326"/>
      <c r="AW47" s="326"/>
      <c r="AX47" s="326"/>
      <c r="AY47" s="326"/>
      <c r="AZ47" s="326"/>
      <c r="BA47" s="326"/>
      <c r="BB47" s="326"/>
      <c r="BC47" s="326"/>
      <c r="BD47" s="326"/>
      <c r="BE47" s="326"/>
      <c r="BF47" s="326"/>
      <c r="BG47" s="326"/>
      <c r="BH47" s="326"/>
      <c r="BI47" s="326"/>
      <c r="BJ47" s="326"/>
      <c r="BK47" s="326"/>
      <c r="BL47" s="326"/>
      <c r="BM47" s="326"/>
    </row>
    <row r="48" spans="1:65" ht="24.95" customHeight="1" x14ac:dyDescent="0.25">
      <c r="A48" s="319">
        <v>42</v>
      </c>
      <c r="B48" s="295" t="s">
        <v>199</v>
      </c>
      <c r="C48" s="319" t="s">
        <v>101</v>
      </c>
      <c r="D48" s="320">
        <v>1</v>
      </c>
      <c r="E48" s="305">
        <v>39900</v>
      </c>
      <c r="F48" s="321">
        <f t="shared" si="1"/>
        <v>27930</v>
      </c>
      <c r="G48" s="321">
        <f t="shared" si="2"/>
        <v>67830</v>
      </c>
      <c r="H48" s="301">
        <v>67059</v>
      </c>
      <c r="I48" s="322">
        <v>12741.210000000001</v>
      </c>
      <c r="J48" s="322">
        <f t="shared" si="3"/>
        <v>79800.210000000006</v>
      </c>
      <c r="K48" s="302">
        <v>69800</v>
      </c>
      <c r="L48" s="323">
        <v>13262</v>
      </c>
      <c r="M48" s="323">
        <f t="shared" si="4"/>
        <v>83062</v>
      </c>
      <c r="N48" s="304">
        <v>47899</v>
      </c>
      <c r="O48" s="323">
        <v>9100.81</v>
      </c>
      <c r="P48" s="323">
        <f t="shared" si="5"/>
        <v>56999.81</v>
      </c>
      <c r="Q48" s="302">
        <v>63968</v>
      </c>
      <c r="R48" s="323">
        <v>12153.92</v>
      </c>
      <c r="S48" s="323">
        <f t="shared" si="6"/>
        <v>76121.919999999998</v>
      </c>
      <c r="T48" s="302">
        <v>83391</v>
      </c>
      <c r="U48" s="323">
        <v>15844.29</v>
      </c>
      <c r="V48" s="323">
        <f t="shared" si="7"/>
        <v>99235.290000000008</v>
      </c>
      <c r="W48" s="302">
        <v>100840</v>
      </c>
      <c r="X48" s="323">
        <v>19159.599999999999</v>
      </c>
      <c r="Y48" s="345">
        <f t="shared" si="8"/>
        <v>119999.6</v>
      </c>
      <c r="Z48" s="348">
        <f t="shared" si="9"/>
        <v>47024.67551979491</v>
      </c>
      <c r="AA48" s="349">
        <f t="shared" si="10"/>
        <v>88077.32448020509</v>
      </c>
      <c r="AB48" s="352" t="str">
        <f t="shared" si="11"/>
        <v/>
      </c>
      <c r="AC48" s="324">
        <f t="shared" si="12"/>
        <v>67059</v>
      </c>
      <c r="AD48" s="324">
        <f t="shared" si="13"/>
        <v>69800</v>
      </c>
      <c r="AE48" s="324">
        <f t="shared" si="14"/>
        <v>47899</v>
      </c>
      <c r="AF48" s="324">
        <f t="shared" si="15"/>
        <v>63968</v>
      </c>
      <c r="AG48" s="324">
        <f t="shared" si="16"/>
        <v>83391</v>
      </c>
      <c r="AH48" s="364" t="str">
        <f t="shared" si="17"/>
        <v/>
      </c>
      <c r="AI48" s="352">
        <f t="shared" si="18"/>
        <v>47899</v>
      </c>
      <c r="AJ48" s="324">
        <f t="shared" si="25"/>
        <v>67551</v>
      </c>
      <c r="AK48" s="324">
        <f t="shared" si="19"/>
        <v>39900</v>
      </c>
      <c r="AL48" s="324">
        <f t="shared" si="26"/>
        <v>64827.74975406118</v>
      </c>
      <c r="AM48" s="324">
        <f t="shared" si="0"/>
        <v>20526.324480205087</v>
      </c>
      <c r="AN48" s="366">
        <f t="shared" si="20"/>
        <v>0.30386410978675499</v>
      </c>
      <c r="AO48" s="326"/>
      <c r="AP48" s="352">
        <f t="shared" si="21"/>
        <v>47899</v>
      </c>
      <c r="AQ48" s="325">
        <f t="shared" si="22"/>
        <v>9100.81</v>
      </c>
      <c r="AR48" s="349">
        <f t="shared" si="23"/>
        <v>56999.81</v>
      </c>
      <c r="AS48" s="329"/>
      <c r="AT48" s="317">
        <f t="shared" si="24"/>
        <v>1</v>
      </c>
      <c r="AU48" s="326"/>
      <c r="AV48" s="326"/>
      <c r="AW48" s="326"/>
      <c r="AX48" s="326"/>
      <c r="AY48" s="326"/>
      <c r="AZ48" s="326"/>
      <c r="BA48" s="326"/>
      <c r="BB48" s="326"/>
      <c r="BC48" s="326"/>
      <c r="BD48" s="326"/>
      <c r="BE48" s="326"/>
      <c r="BF48" s="326"/>
      <c r="BG48" s="326"/>
      <c r="BH48" s="326"/>
      <c r="BI48" s="326"/>
      <c r="BJ48" s="326"/>
      <c r="BK48" s="326"/>
      <c r="BL48" s="326"/>
      <c r="BM48" s="326"/>
    </row>
    <row r="49" spans="1:65" ht="24.95" customHeight="1" x14ac:dyDescent="0.25">
      <c r="A49" s="319">
        <v>43</v>
      </c>
      <c r="B49" s="295" t="s">
        <v>202</v>
      </c>
      <c r="C49" s="319" t="s">
        <v>18</v>
      </c>
      <c r="D49" s="320">
        <v>1</v>
      </c>
      <c r="E49" s="305">
        <v>39900</v>
      </c>
      <c r="F49" s="321">
        <f t="shared" si="1"/>
        <v>27930</v>
      </c>
      <c r="G49" s="321">
        <f t="shared" si="2"/>
        <v>67830</v>
      </c>
      <c r="H49" s="301">
        <v>67059</v>
      </c>
      <c r="I49" s="322">
        <v>12741.210000000001</v>
      </c>
      <c r="J49" s="322">
        <f t="shared" si="3"/>
        <v>79800.210000000006</v>
      </c>
      <c r="K49" s="302">
        <v>41250</v>
      </c>
      <c r="L49" s="323">
        <v>7837.5</v>
      </c>
      <c r="M49" s="323">
        <f t="shared" si="4"/>
        <v>49087.5</v>
      </c>
      <c r="N49" s="304">
        <v>35894</v>
      </c>
      <c r="O49" s="323">
        <v>6819.86</v>
      </c>
      <c r="P49" s="323">
        <f t="shared" si="5"/>
        <v>42713.86</v>
      </c>
      <c r="Q49" s="302">
        <v>53865</v>
      </c>
      <c r="R49" s="323">
        <v>10234.35</v>
      </c>
      <c r="S49" s="323">
        <f t="shared" si="6"/>
        <v>64099.35</v>
      </c>
      <c r="T49" s="302">
        <v>56134</v>
      </c>
      <c r="U49" s="323">
        <v>10665.460000000001</v>
      </c>
      <c r="V49" s="323">
        <f t="shared" si="7"/>
        <v>66799.460000000006</v>
      </c>
      <c r="W49" s="302">
        <v>67227</v>
      </c>
      <c r="X49" s="323">
        <v>12773.130000000001</v>
      </c>
      <c r="Y49" s="345">
        <f t="shared" si="8"/>
        <v>80000.13</v>
      </c>
      <c r="Z49" s="348">
        <f t="shared" si="9"/>
        <v>38711.326200290125</v>
      </c>
      <c r="AA49" s="349">
        <f t="shared" si="10"/>
        <v>64525.53094256702</v>
      </c>
      <c r="AB49" s="352">
        <f t="shared" si="11"/>
        <v>39900</v>
      </c>
      <c r="AC49" s="324" t="str">
        <f t="shared" si="12"/>
        <v/>
      </c>
      <c r="AD49" s="324">
        <f t="shared" si="13"/>
        <v>41250</v>
      </c>
      <c r="AE49" s="324" t="str">
        <f t="shared" si="14"/>
        <v/>
      </c>
      <c r="AF49" s="324">
        <f t="shared" si="15"/>
        <v>53865</v>
      </c>
      <c r="AG49" s="324">
        <f t="shared" si="16"/>
        <v>56134</v>
      </c>
      <c r="AH49" s="364" t="str">
        <f t="shared" si="17"/>
        <v/>
      </c>
      <c r="AI49" s="352">
        <f t="shared" si="18"/>
        <v>39900</v>
      </c>
      <c r="AJ49" s="324">
        <f t="shared" si="25"/>
        <v>51618.428571428572</v>
      </c>
      <c r="AK49" s="324">
        <f t="shared" si="19"/>
        <v>35894</v>
      </c>
      <c r="AL49" s="324">
        <f t="shared" si="26"/>
        <v>50216.947423694299</v>
      </c>
      <c r="AM49" s="324">
        <f t="shared" si="0"/>
        <v>12907.10237113845</v>
      </c>
      <c r="AN49" s="366">
        <f t="shared" si="20"/>
        <v>0.25004833987299424</v>
      </c>
      <c r="AO49" s="326"/>
      <c r="AP49" s="352">
        <f t="shared" si="21"/>
        <v>39900</v>
      </c>
      <c r="AQ49" s="325">
        <f t="shared" si="22"/>
        <v>7581</v>
      </c>
      <c r="AR49" s="349">
        <f t="shared" si="23"/>
        <v>47481</v>
      </c>
      <c r="AS49" s="329"/>
      <c r="AT49" s="317">
        <f t="shared" si="24"/>
        <v>1</v>
      </c>
      <c r="AU49" s="326"/>
      <c r="AV49" s="326"/>
      <c r="AW49" s="326"/>
      <c r="AX49" s="326"/>
      <c r="AY49" s="326"/>
      <c r="AZ49" s="326"/>
      <c r="BA49" s="326"/>
      <c r="BB49" s="326"/>
      <c r="BC49" s="326"/>
      <c r="BD49" s="326"/>
      <c r="BE49" s="326"/>
      <c r="BF49" s="326"/>
      <c r="BG49" s="326"/>
      <c r="BH49" s="326"/>
      <c r="BI49" s="326"/>
      <c r="BJ49" s="326"/>
      <c r="BK49" s="326"/>
      <c r="BL49" s="326"/>
      <c r="BM49" s="326"/>
    </row>
    <row r="50" spans="1:65" ht="24.95" customHeight="1" x14ac:dyDescent="0.25">
      <c r="A50" s="319">
        <v>44</v>
      </c>
      <c r="B50" s="295" t="s">
        <v>203</v>
      </c>
      <c r="C50" s="319" t="s">
        <v>359</v>
      </c>
      <c r="D50" s="320">
        <v>1</v>
      </c>
      <c r="E50" s="305">
        <v>47610</v>
      </c>
      <c r="F50" s="321">
        <f t="shared" si="1"/>
        <v>33327</v>
      </c>
      <c r="G50" s="321">
        <f t="shared" si="2"/>
        <v>80937</v>
      </c>
      <c r="H50" s="301">
        <v>63697</v>
      </c>
      <c r="I50" s="322">
        <v>12102.43</v>
      </c>
      <c r="J50" s="322">
        <f t="shared" si="3"/>
        <v>75799.429999999993</v>
      </c>
      <c r="K50" s="302">
        <v>67280</v>
      </c>
      <c r="L50" s="323">
        <v>12783.2</v>
      </c>
      <c r="M50" s="323">
        <f t="shared" si="4"/>
        <v>80063.199999999997</v>
      </c>
      <c r="N50" s="304">
        <v>35414</v>
      </c>
      <c r="O50" s="323">
        <v>6728.66</v>
      </c>
      <c r="P50" s="323">
        <f t="shared" si="5"/>
        <v>42142.66</v>
      </c>
      <c r="Q50" s="302">
        <v>51165</v>
      </c>
      <c r="R50" s="323">
        <v>9721.35</v>
      </c>
      <c r="S50" s="323">
        <f t="shared" si="6"/>
        <v>60886.35</v>
      </c>
      <c r="T50" s="302">
        <v>57460</v>
      </c>
      <c r="U50" s="323">
        <v>10917.4</v>
      </c>
      <c r="V50" s="323">
        <f t="shared" si="7"/>
        <v>68377.399999999994</v>
      </c>
      <c r="W50" s="302">
        <v>67227</v>
      </c>
      <c r="X50" s="323">
        <v>12773.130000000001</v>
      </c>
      <c r="Y50" s="345">
        <f t="shared" si="8"/>
        <v>80000.13</v>
      </c>
      <c r="Z50" s="348">
        <f t="shared" si="9"/>
        <v>43920.764436407517</v>
      </c>
      <c r="AA50" s="349">
        <f t="shared" si="10"/>
        <v>67465.806992163911</v>
      </c>
      <c r="AB50" s="352">
        <f t="shared" si="11"/>
        <v>47610</v>
      </c>
      <c r="AC50" s="324">
        <f t="shared" si="12"/>
        <v>63697</v>
      </c>
      <c r="AD50" s="324">
        <f t="shared" si="13"/>
        <v>67280</v>
      </c>
      <c r="AE50" s="324" t="str">
        <f t="shared" si="14"/>
        <v/>
      </c>
      <c r="AF50" s="324">
        <f t="shared" si="15"/>
        <v>51165</v>
      </c>
      <c r="AG50" s="324">
        <f t="shared" si="16"/>
        <v>57460</v>
      </c>
      <c r="AH50" s="364">
        <f t="shared" si="17"/>
        <v>67227</v>
      </c>
      <c r="AI50" s="352">
        <f t="shared" si="18"/>
        <v>47610</v>
      </c>
      <c r="AJ50" s="324">
        <f t="shared" si="25"/>
        <v>55693.285714285717</v>
      </c>
      <c r="AK50" s="324">
        <f t="shared" si="19"/>
        <v>35414</v>
      </c>
      <c r="AL50" s="324">
        <f t="shared" si="26"/>
        <v>54499.730036611538</v>
      </c>
      <c r="AM50" s="324">
        <f t="shared" si="0"/>
        <v>11772.521277878199</v>
      </c>
      <c r="AN50" s="366">
        <f t="shared" si="20"/>
        <v>0.21138133846641527</v>
      </c>
      <c r="AO50" s="326"/>
      <c r="AP50" s="352">
        <f t="shared" si="21"/>
        <v>47610</v>
      </c>
      <c r="AQ50" s="325">
        <f t="shared" si="22"/>
        <v>9045.9</v>
      </c>
      <c r="AR50" s="349">
        <f t="shared" si="23"/>
        <v>56655.9</v>
      </c>
      <c r="AS50" s="329"/>
      <c r="AT50" s="317">
        <f t="shared" si="24"/>
        <v>1</v>
      </c>
      <c r="AU50" s="326"/>
      <c r="AV50" s="326"/>
      <c r="AW50" s="326"/>
      <c r="AX50" s="326"/>
      <c r="AY50" s="326"/>
      <c r="AZ50" s="326"/>
      <c r="BA50" s="326"/>
      <c r="BB50" s="326"/>
      <c r="BC50" s="326"/>
      <c r="BD50" s="326"/>
      <c r="BE50" s="326"/>
      <c r="BF50" s="326"/>
      <c r="BG50" s="326"/>
      <c r="BH50" s="326"/>
      <c r="BI50" s="326"/>
      <c r="BJ50" s="326"/>
      <c r="BK50" s="326"/>
      <c r="BL50" s="326"/>
      <c r="BM50" s="326"/>
    </row>
    <row r="51" spans="1:65" s="326" customFormat="1" ht="24.95" customHeight="1" x14ac:dyDescent="0.25">
      <c r="A51" s="319">
        <v>45</v>
      </c>
      <c r="B51" s="295" t="s">
        <v>205</v>
      </c>
      <c r="C51" s="319" t="s">
        <v>359</v>
      </c>
      <c r="D51" s="320">
        <v>1</v>
      </c>
      <c r="E51" s="305">
        <v>24000</v>
      </c>
      <c r="F51" s="321">
        <f t="shared" si="1"/>
        <v>16800</v>
      </c>
      <c r="G51" s="321">
        <f t="shared" si="2"/>
        <v>40800</v>
      </c>
      <c r="H51" s="301">
        <v>43445</v>
      </c>
      <c r="I51" s="322">
        <v>8254.5499999999993</v>
      </c>
      <c r="J51" s="322">
        <f t="shared" si="3"/>
        <v>51699.55</v>
      </c>
      <c r="K51" s="302">
        <v>35280</v>
      </c>
      <c r="L51" s="323">
        <v>6703.2</v>
      </c>
      <c r="M51" s="323">
        <f t="shared" si="4"/>
        <v>41983.199999999997</v>
      </c>
      <c r="N51" s="304">
        <v>10564</v>
      </c>
      <c r="O51" s="323">
        <v>2007.16</v>
      </c>
      <c r="P51" s="323">
        <f t="shared" si="5"/>
        <v>12571.16</v>
      </c>
      <c r="Q51" s="302">
        <v>33075</v>
      </c>
      <c r="R51" s="323">
        <v>6284.25</v>
      </c>
      <c r="S51" s="323">
        <f t="shared" si="6"/>
        <v>39359.25</v>
      </c>
      <c r="T51" s="302">
        <v>42359</v>
      </c>
      <c r="U51" s="323">
        <v>8048.21</v>
      </c>
      <c r="V51" s="323">
        <f t="shared" si="7"/>
        <v>50407.21</v>
      </c>
      <c r="W51" s="302">
        <v>50420</v>
      </c>
      <c r="X51" s="323">
        <v>9579.7999999999993</v>
      </c>
      <c r="Y51" s="345">
        <f t="shared" si="8"/>
        <v>59999.8</v>
      </c>
      <c r="Z51" s="348">
        <f t="shared" si="9"/>
        <v>20745.320198924284</v>
      </c>
      <c r="AA51" s="349">
        <f t="shared" si="10"/>
        <v>47581.251229647154</v>
      </c>
      <c r="AB51" s="352">
        <f t="shared" si="11"/>
        <v>24000</v>
      </c>
      <c r="AC51" s="324">
        <f t="shared" si="12"/>
        <v>43445</v>
      </c>
      <c r="AD51" s="324">
        <f t="shared" si="13"/>
        <v>35280</v>
      </c>
      <c r="AE51" s="324" t="str">
        <f t="shared" si="14"/>
        <v/>
      </c>
      <c r="AF51" s="324">
        <f t="shared" si="15"/>
        <v>33075</v>
      </c>
      <c r="AG51" s="324">
        <f t="shared" si="16"/>
        <v>42359</v>
      </c>
      <c r="AH51" s="364" t="str">
        <f t="shared" si="17"/>
        <v/>
      </c>
      <c r="AI51" s="352">
        <f t="shared" si="18"/>
        <v>24000</v>
      </c>
      <c r="AJ51" s="324">
        <f t="shared" si="25"/>
        <v>34163.285714285717</v>
      </c>
      <c r="AK51" s="324">
        <f t="shared" si="19"/>
        <v>10564</v>
      </c>
      <c r="AL51" s="324">
        <f t="shared" si="26"/>
        <v>30990.054757845504</v>
      </c>
      <c r="AM51" s="324">
        <f t="shared" si="0"/>
        <v>13417.965515361433</v>
      </c>
      <c r="AN51" s="366">
        <f t="shared" si="20"/>
        <v>0.39275980734343058</v>
      </c>
      <c r="AP51" s="352">
        <f t="shared" si="21"/>
        <v>24000</v>
      </c>
      <c r="AQ51" s="325">
        <f t="shared" si="22"/>
        <v>4560</v>
      </c>
      <c r="AR51" s="349">
        <f t="shared" si="23"/>
        <v>28560</v>
      </c>
      <c r="AS51" s="329">
        <f>+S51</f>
        <v>39359.25</v>
      </c>
      <c r="AT51" s="317">
        <f t="shared" si="24"/>
        <v>1</v>
      </c>
    </row>
    <row r="52" spans="1:65" ht="24.95" customHeight="1" x14ac:dyDescent="0.25">
      <c r="A52" s="319">
        <v>46</v>
      </c>
      <c r="B52" s="295" t="s">
        <v>206</v>
      </c>
      <c r="C52" s="319" t="s">
        <v>18</v>
      </c>
      <c r="D52" s="320">
        <v>1</v>
      </c>
      <c r="E52" s="305">
        <v>960</v>
      </c>
      <c r="F52" s="321">
        <f t="shared" si="1"/>
        <v>672</v>
      </c>
      <c r="G52" s="321">
        <f t="shared" si="2"/>
        <v>1632</v>
      </c>
      <c r="H52" s="301">
        <v>1244</v>
      </c>
      <c r="I52" s="322">
        <v>236.36</v>
      </c>
      <c r="J52" s="322">
        <f t="shared" si="3"/>
        <v>1480.3600000000001</v>
      </c>
      <c r="K52" s="302">
        <v>1100</v>
      </c>
      <c r="L52" s="323">
        <v>209</v>
      </c>
      <c r="M52" s="323">
        <f t="shared" si="4"/>
        <v>1309</v>
      </c>
      <c r="N52" s="304">
        <v>888</v>
      </c>
      <c r="O52" s="323">
        <v>168.72</v>
      </c>
      <c r="P52" s="323">
        <f t="shared" si="5"/>
        <v>1056.72</v>
      </c>
      <c r="Q52" s="302">
        <v>1000</v>
      </c>
      <c r="R52" s="323">
        <v>190</v>
      </c>
      <c r="S52" s="323">
        <f t="shared" si="6"/>
        <v>1190</v>
      </c>
      <c r="T52" s="302">
        <v>545</v>
      </c>
      <c r="U52" s="323">
        <v>103.55</v>
      </c>
      <c r="V52" s="323">
        <f t="shared" si="7"/>
        <v>648.54999999999995</v>
      </c>
      <c r="W52" s="302">
        <v>1513</v>
      </c>
      <c r="X52" s="323">
        <v>287.47000000000003</v>
      </c>
      <c r="Y52" s="345">
        <f t="shared" si="8"/>
        <v>1800.47</v>
      </c>
      <c r="Z52" s="348">
        <f t="shared" si="9"/>
        <v>734.34368645941811</v>
      </c>
      <c r="AA52" s="349">
        <f t="shared" si="10"/>
        <v>1337.0848849691533</v>
      </c>
      <c r="AB52" s="352">
        <f t="shared" si="11"/>
        <v>960</v>
      </c>
      <c r="AC52" s="324">
        <f t="shared" si="12"/>
        <v>1244</v>
      </c>
      <c r="AD52" s="324">
        <f t="shared" si="13"/>
        <v>1100</v>
      </c>
      <c r="AE52" s="324">
        <f t="shared" si="14"/>
        <v>888</v>
      </c>
      <c r="AF52" s="324">
        <f t="shared" si="15"/>
        <v>1000</v>
      </c>
      <c r="AG52" s="324" t="str">
        <f t="shared" si="16"/>
        <v/>
      </c>
      <c r="AH52" s="364" t="str">
        <f t="shared" si="17"/>
        <v/>
      </c>
      <c r="AI52" s="352">
        <f t="shared" si="18"/>
        <v>888</v>
      </c>
      <c r="AJ52" s="324">
        <f t="shared" si="25"/>
        <v>1035.7142857142858</v>
      </c>
      <c r="AK52" s="324">
        <f t="shared" si="19"/>
        <v>545</v>
      </c>
      <c r="AL52" s="324">
        <f t="shared" si="26"/>
        <v>994.46701993131273</v>
      </c>
      <c r="AM52" s="324">
        <f t="shared" si="0"/>
        <v>301.37059925486767</v>
      </c>
      <c r="AN52" s="366">
        <f t="shared" si="20"/>
        <v>0.29097850962538946</v>
      </c>
      <c r="AO52" s="326"/>
      <c r="AP52" s="352">
        <f t="shared" si="21"/>
        <v>888</v>
      </c>
      <c r="AQ52" s="325">
        <f t="shared" si="22"/>
        <v>168.72</v>
      </c>
      <c r="AR52" s="349">
        <f t="shared" si="23"/>
        <v>1056.72</v>
      </c>
      <c r="AS52" s="329"/>
      <c r="AT52" s="317">
        <f t="shared" si="24"/>
        <v>1</v>
      </c>
      <c r="AU52" s="326"/>
      <c r="AV52" s="326"/>
      <c r="AW52" s="326"/>
      <c r="AX52" s="326"/>
      <c r="AY52" s="326"/>
      <c r="AZ52" s="326"/>
      <c r="BA52" s="326"/>
      <c r="BB52" s="326"/>
      <c r="BC52" s="326"/>
      <c r="BD52" s="326"/>
      <c r="BE52" s="326"/>
      <c r="BF52" s="326"/>
      <c r="BG52" s="326"/>
      <c r="BH52" s="326"/>
      <c r="BI52" s="326"/>
      <c r="BJ52" s="326"/>
      <c r="BK52" s="326"/>
      <c r="BL52" s="326"/>
      <c r="BM52" s="326"/>
    </row>
    <row r="53" spans="1:65" ht="24.95" customHeight="1" x14ac:dyDescent="0.25">
      <c r="A53" s="319">
        <v>47</v>
      </c>
      <c r="B53" s="295" t="s">
        <v>207</v>
      </c>
      <c r="C53" s="319" t="s">
        <v>18</v>
      </c>
      <c r="D53" s="320">
        <v>1</v>
      </c>
      <c r="E53" s="305">
        <v>3500</v>
      </c>
      <c r="F53" s="321">
        <f t="shared" si="1"/>
        <v>2450</v>
      </c>
      <c r="G53" s="321">
        <f t="shared" si="2"/>
        <v>5950</v>
      </c>
      <c r="H53" s="301">
        <v>1062</v>
      </c>
      <c r="I53" s="322">
        <v>201.78</v>
      </c>
      <c r="J53" s="322">
        <f t="shared" si="3"/>
        <v>1263.78</v>
      </c>
      <c r="K53" s="302">
        <v>2200</v>
      </c>
      <c r="L53" s="323">
        <v>418</v>
      </c>
      <c r="M53" s="323">
        <f t="shared" si="4"/>
        <v>2618</v>
      </c>
      <c r="N53" s="304">
        <v>607</v>
      </c>
      <c r="O53" s="323">
        <v>115.33</v>
      </c>
      <c r="P53" s="323">
        <f t="shared" si="5"/>
        <v>722.33</v>
      </c>
      <c r="Q53" s="302">
        <v>776</v>
      </c>
      <c r="R53" s="323">
        <v>147.44</v>
      </c>
      <c r="S53" s="323">
        <f t="shared" si="6"/>
        <v>923.44</v>
      </c>
      <c r="T53" s="302">
        <v>915</v>
      </c>
      <c r="U53" s="323">
        <v>173.85</v>
      </c>
      <c r="V53" s="323">
        <f t="shared" si="7"/>
        <v>1088.8499999999999</v>
      </c>
      <c r="W53" s="302">
        <v>1513</v>
      </c>
      <c r="X53" s="323">
        <v>287.47000000000003</v>
      </c>
      <c r="Y53" s="345">
        <f t="shared" si="8"/>
        <v>1800.47</v>
      </c>
      <c r="Z53" s="348">
        <f t="shared" si="9"/>
        <v>482.07213887176931</v>
      </c>
      <c r="AA53" s="349">
        <f t="shared" si="10"/>
        <v>2538.7850039853734</v>
      </c>
      <c r="AB53" s="352" t="str">
        <f t="shared" si="11"/>
        <v/>
      </c>
      <c r="AC53" s="324">
        <f t="shared" si="12"/>
        <v>1062</v>
      </c>
      <c r="AD53" s="324">
        <f t="shared" si="13"/>
        <v>2200</v>
      </c>
      <c r="AE53" s="324">
        <f t="shared" si="14"/>
        <v>607</v>
      </c>
      <c r="AF53" s="324">
        <f t="shared" si="15"/>
        <v>776</v>
      </c>
      <c r="AG53" s="324">
        <f t="shared" si="16"/>
        <v>915</v>
      </c>
      <c r="AH53" s="364">
        <f t="shared" si="17"/>
        <v>1513</v>
      </c>
      <c r="AI53" s="352">
        <f t="shared" si="18"/>
        <v>607</v>
      </c>
      <c r="AJ53" s="324">
        <f t="shared" si="25"/>
        <v>1510.4285714285713</v>
      </c>
      <c r="AK53" s="324">
        <f t="shared" si="19"/>
        <v>607</v>
      </c>
      <c r="AL53" s="324">
        <f t="shared" si="26"/>
        <v>1270.1251778701451</v>
      </c>
      <c r="AM53" s="324">
        <f t="shared" si="0"/>
        <v>1028.356432556802</v>
      </c>
      <c r="AN53" s="366">
        <f t="shared" si="20"/>
        <v>0.68083751327888153</v>
      </c>
      <c r="AO53" s="326"/>
      <c r="AP53" s="352">
        <f t="shared" si="21"/>
        <v>607</v>
      </c>
      <c r="AQ53" s="325">
        <f t="shared" si="22"/>
        <v>115.33</v>
      </c>
      <c r="AR53" s="349">
        <f t="shared" si="23"/>
        <v>722.33</v>
      </c>
      <c r="AS53" s="329"/>
      <c r="AT53" s="317">
        <f t="shared" si="24"/>
        <v>1</v>
      </c>
      <c r="AU53" s="326"/>
      <c r="AV53" s="326"/>
      <c r="AW53" s="326"/>
      <c r="AX53" s="326"/>
      <c r="AY53" s="326"/>
      <c r="AZ53" s="326"/>
      <c r="BA53" s="326"/>
      <c r="BB53" s="326"/>
      <c r="BC53" s="326"/>
      <c r="BD53" s="326"/>
      <c r="BE53" s="326"/>
      <c r="BF53" s="326"/>
      <c r="BG53" s="326"/>
      <c r="BH53" s="326"/>
      <c r="BI53" s="326"/>
      <c r="BJ53" s="326"/>
      <c r="BK53" s="326"/>
      <c r="BL53" s="326"/>
      <c r="BM53" s="326"/>
    </row>
    <row r="54" spans="1:65" ht="24.95" customHeight="1" x14ac:dyDescent="0.25">
      <c r="A54" s="319">
        <v>48</v>
      </c>
      <c r="B54" s="295" t="s">
        <v>210</v>
      </c>
      <c r="C54" s="319" t="s">
        <v>18</v>
      </c>
      <c r="D54" s="320">
        <v>1</v>
      </c>
      <c r="E54" s="305">
        <v>4400</v>
      </c>
      <c r="F54" s="321">
        <f t="shared" si="1"/>
        <v>3080</v>
      </c>
      <c r="G54" s="321">
        <f t="shared" si="2"/>
        <v>7480</v>
      </c>
      <c r="H54" s="301">
        <v>1234</v>
      </c>
      <c r="I54" s="322">
        <v>234.46</v>
      </c>
      <c r="J54" s="322">
        <f t="shared" si="3"/>
        <v>1468.46</v>
      </c>
      <c r="K54" s="302">
        <v>4500</v>
      </c>
      <c r="L54" s="323">
        <v>855</v>
      </c>
      <c r="M54" s="323">
        <f t="shared" si="4"/>
        <v>5355</v>
      </c>
      <c r="N54" s="304">
        <v>880</v>
      </c>
      <c r="O54" s="323">
        <v>167.2</v>
      </c>
      <c r="P54" s="323">
        <f t="shared" si="5"/>
        <v>1047.2</v>
      </c>
      <c r="Q54" s="302">
        <v>990</v>
      </c>
      <c r="R54" s="323">
        <v>188.1</v>
      </c>
      <c r="S54" s="323">
        <f t="shared" si="6"/>
        <v>1178.0999999999999</v>
      </c>
      <c r="T54" s="302">
        <v>1063</v>
      </c>
      <c r="U54" s="323">
        <v>201.97</v>
      </c>
      <c r="V54" s="323">
        <f t="shared" si="7"/>
        <v>1264.97</v>
      </c>
      <c r="W54" s="302">
        <v>1513</v>
      </c>
      <c r="X54" s="323">
        <v>287.47000000000003</v>
      </c>
      <c r="Y54" s="345">
        <f t="shared" si="8"/>
        <v>1800.47</v>
      </c>
      <c r="Z54" s="348">
        <f t="shared" si="9"/>
        <v>453.01375277621946</v>
      </c>
      <c r="AA54" s="349">
        <f t="shared" si="10"/>
        <v>3712.7005329380659</v>
      </c>
      <c r="AB54" s="352" t="str">
        <f t="shared" si="11"/>
        <v/>
      </c>
      <c r="AC54" s="324">
        <f t="shared" si="12"/>
        <v>1234</v>
      </c>
      <c r="AD54" s="324" t="str">
        <f t="shared" si="13"/>
        <v/>
      </c>
      <c r="AE54" s="324">
        <f t="shared" si="14"/>
        <v>880</v>
      </c>
      <c r="AF54" s="324">
        <f t="shared" si="15"/>
        <v>990</v>
      </c>
      <c r="AG54" s="324">
        <f t="shared" si="16"/>
        <v>1063</v>
      </c>
      <c r="AH54" s="364">
        <f t="shared" si="17"/>
        <v>1513</v>
      </c>
      <c r="AI54" s="352">
        <f t="shared" si="18"/>
        <v>880</v>
      </c>
      <c r="AJ54" s="324">
        <f t="shared" si="25"/>
        <v>2082.8571428571427</v>
      </c>
      <c r="AK54" s="324">
        <f t="shared" si="19"/>
        <v>880</v>
      </c>
      <c r="AL54" s="324">
        <f t="shared" si="26"/>
        <v>1656.5710158385209</v>
      </c>
      <c r="AM54" s="324">
        <f t="shared" si="0"/>
        <v>1629.8433900809232</v>
      </c>
      <c r="AN54" s="366">
        <f t="shared" si="20"/>
        <v>0.78250368522403724</v>
      </c>
      <c r="AO54" s="326"/>
      <c r="AP54" s="352">
        <f t="shared" si="21"/>
        <v>880</v>
      </c>
      <c r="AQ54" s="325">
        <f t="shared" si="22"/>
        <v>167.2</v>
      </c>
      <c r="AR54" s="349">
        <f t="shared" si="23"/>
        <v>1047.2</v>
      </c>
      <c r="AS54" s="329"/>
      <c r="AT54" s="317">
        <f t="shared" si="24"/>
        <v>1</v>
      </c>
      <c r="AU54" s="326"/>
      <c r="AV54" s="326"/>
      <c r="AW54" s="326"/>
      <c r="AX54" s="326"/>
      <c r="AY54" s="326"/>
      <c r="AZ54" s="326"/>
      <c r="BA54" s="326"/>
      <c r="BB54" s="326"/>
      <c r="BC54" s="326"/>
      <c r="BD54" s="326"/>
      <c r="BE54" s="326"/>
      <c r="BF54" s="326"/>
      <c r="BG54" s="326"/>
      <c r="BH54" s="326"/>
      <c r="BI54" s="326"/>
      <c r="BJ54" s="326"/>
      <c r="BK54" s="326"/>
      <c r="BL54" s="326"/>
      <c r="BM54" s="326"/>
    </row>
    <row r="55" spans="1:65" ht="24.95" customHeight="1" x14ac:dyDescent="0.25">
      <c r="A55" s="319">
        <v>49</v>
      </c>
      <c r="B55" s="295" t="s">
        <v>212</v>
      </c>
      <c r="C55" s="319" t="s">
        <v>18</v>
      </c>
      <c r="D55" s="320">
        <v>1</v>
      </c>
      <c r="E55" s="305">
        <v>5000</v>
      </c>
      <c r="F55" s="321">
        <f t="shared" si="1"/>
        <v>3500</v>
      </c>
      <c r="G55" s="321">
        <f t="shared" si="2"/>
        <v>8500</v>
      </c>
      <c r="H55" s="301">
        <v>2101</v>
      </c>
      <c r="I55" s="322">
        <v>399.19</v>
      </c>
      <c r="J55" s="322">
        <f t="shared" si="3"/>
        <v>2500.19</v>
      </c>
      <c r="K55" s="302">
        <v>4890</v>
      </c>
      <c r="L55" s="323">
        <v>929.1</v>
      </c>
      <c r="M55" s="323">
        <f t="shared" si="4"/>
        <v>5819.1</v>
      </c>
      <c r="N55" s="304">
        <v>1501</v>
      </c>
      <c r="O55" s="323">
        <v>285.19</v>
      </c>
      <c r="P55" s="323">
        <f t="shared" si="5"/>
        <v>1786.19</v>
      </c>
      <c r="Q55" s="302">
        <v>1688</v>
      </c>
      <c r="R55" s="323">
        <v>320.72000000000003</v>
      </c>
      <c r="S55" s="323">
        <f t="shared" si="6"/>
        <v>2008.72</v>
      </c>
      <c r="T55" s="302">
        <v>1523</v>
      </c>
      <c r="U55" s="323">
        <v>289.37</v>
      </c>
      <c r="V55" s="323">
        <f t="shared" si="7"/>
        <v>1812.37</v>
      </c>
      <c r="W55" s="302">
        <v>1513</v>
      </c>
      <c r="X55" s="323">
        <v>287.47000000000003</v>
      </c>
      <c r="Y55" s="345">
        <f t="shared" si="8"/>
        <v>1800.47</v>
      </c>
      <c r="Z55" s="348">
        <f t="shared" si="9"/>
        <v>988.07241628926568</v>
      </c>
      <c r="AA55" s="349">
        <f t="shared" si="10"/>
        <v>4216.4990122821628</v>
      </c>
      <c r="AB55" s="352" t="str">
        <f t="shared" si="11"/>
        <v/>
      </c>
      <c r="AC55" s="324">
        <f t="shared" si="12"/>
        <v>2101</v>
      </c>
      <c r="AD55" s="324" t="str">
        <f t="shared" si="13"/>
        <v/>
      </c>
      <c r="AE55" s="324">
        <f t="shared" si="14"/>
        <v>1501</v>
      </c>
      <c r="AF55" s="324">
        <f t="shared" si="15"/>
        <v>1688</v>
      </c>
      <c r="AG55" s="324">
        <f t="shared" si="16"/>
        <v>1523</v>
      </c>
      <c r="AH55" s="364">
        <f t="shared" si="17"/>
        <v>1513</v>
      </c>
      <c r="AI55" s="352">
        <f t="shared" si="18"/>
        <v>1501</v>
      </c>
      <c r="AJ55" s="324">
        <f t="shared" si="25"/>
        <v>2602.2857142857142</v>
      </c>
      <c r="AK55" s="324">
        <f t="shared" si="19"/>
        <v>1501</v>
      </c>
      <c r="AL55" s="324">
        <f t="shared" si="26"/>
        <v>2258.6903552211411</v>
      </c>
      <c r="AM55" s="324">
        <f t="shared" si="0"/>
        <v>1614.2132979964485</v>
      </c>
      <c r="AN55" s="366">
        <f t="shared" si="20"/>
        <v>0.62030594455287336</v>
      </c>
      <c r="AO55" s="326"/>
      <c r="AP55" s="352">
        <f t="shared" si="21"/>
        <v>1501</v>
      </c>
      <c r="AQ55" s="325">
        <f t="shared" si="22"/>
        <v>285.19</v>
      </c>
      <c r="AR55" s="349">
        <f t="shared" si="23"/>
        <v>1786.19</v>
      </c>
      <c r="AS55" s="329"/>
      <c r="AT55" s="317">
        <f t="shared" si="24"/>
        <v>1</v>
      </c>
      <c r="AU55" s="326"/>
      <c r="AV55" s="326"/>
      <c r="AW55" s="326"/>
      <c r="AX55" s="326"/>
      <c r="AY55" s="326"/>
      <c r="AZ55" s="326"/>
      <c r="BA55" s="326"/>
      <c r="BB55" s="326"/>
      <c r="BC55" s="326"/>
      <c r="BD55" s="326"/>
      <c r="BE55" s="326"/>
      <c r="BF55" s="326"/>
      <c r="BG55" s="326"/>
      <c r="BH55" s="326"/>
      <c r="BI55" s="326"/>
      <c r="BJ55" s="326"/>
      <c r="BK55" s="326"/>
      <c r="BL55" s="326"/>
      <c r="BM55" s="326"/>
    </row>
    <row r="56" spans="1:65" ht="24.95" customHeight="1" x14ac:dyDescent="0.25">
      <c r="A56" s="319">
        <v>50</v>
      </c>
      <c r="B56" s="290" t="s">
        <v>1450</v>
      </c>
      <c r="C56" s="104" t="s">
        <v>18</v>
      </c>
      <c r="D56" s="320">
        <v>1</v>
      </c>
      <c r="E56" s="305">
        <v>350</v>
      </c>
      <c r="F56" s="321">
        <f t="shared" si="1"/>
        <v>244.99999999999997</v>
      </c>
      <c r="G56" s="321">
        <f t="shared" si="2"/>
        <v>595</v>
      </c>
      <c r="H56" s="301">
        <v>240</v>
      </c>
      <c r="I56" s="322">
        <v>45.6</v>
      </c>
      <c r="J56" s="322">
        <f t="shared" si="3"/>
        <v>285.60000000000002</v>
      </c>
      <c r="K56" s="302">
        <v>290</v>
      </c>
      <c r="L56" s="323">
        <v>55.1</v>
      </c>
      <c r="M56" s="323">
        <f t="shared" si="4"/>
        <v>345.1</v>
      </c>
      <c r="N56" s="304">
        <v>1287</v>
      </c>
      <c r="O56" s="323">
        <v>244.53</v>
      </c>
      <c r="P56" s="323">
        <f t="shared" si="5"/>
        <v>1531.53</v>
      </c>
      <c r="Q56" s="302">
        <v>1575</v>
      </c>
      <c r="R56" s="323">
        <v>299.25</v>
      </c>
      <c r="S56" s="323">
        <f t="shared" si="6"/>
        <v>1874.25</v>
      </c>
      <c r="T56" s="302">
        <v>916</v>
      </c>
      <c r="U56" s="323">
        <v>174.04</v>
      </c>
      <c r="V56" s="323">
        <f t="shared" si="7"/>
        <v>1090.04</v>
      </c>
      <c r="W56" s="302">
        <v>1513</v>
      </c>
      <c r="X56" s="323">
        <v>287.47000000000003</v>
      </c>
      <c r="Y56" s="345">
        <f t="shared" si="8"/>
        <v>1800.47</v>
      </c>
      <c r="Z56" s="348">
        <f t="shared" si="9"/>
        <v>291.48079792139663</v>
      </c>
      <c r="AA56" s="349">
        <f t="shared" si="10"/>
        <v>1471.6620592214604</v>
      </c>
      <c r="AB56" s="352">
        <f t="shared" si="11"/>
        <v>350</v>
      </c>
      <c r="AC56" s="324" t="str">
        <f t="shared" si="12"/>
        <v/>
      </c>
      <c r="AD56" s="324" t="str">
        <f t="shared" si="13"/>
        <v/>
      </c>
      <c r="AE56" s="324">
        <f t="shared" si="14"/>
        <v>1287</v>
      </c>
      <c r="AF56" s="324" t="str">
        <f t="shared" si="15"/>
        <v/>
      </c>
      <c r="AG56" s="324">
        <f t="shared" si="16"/>
        <v>916</v>
      </c>
      <c r="AH56" s="364" t="str">
        <f t="shared" si="17"/>
        <v/>
      </c>
      <c r="AI56" s="352">
        <f t="shared" si="18"/>
        <v>350</v>
      </c>
      <c r="AJ56" s="324">
        <f t="shared" si="25"/>
        <v>881.57142857142856</v>
      </c>
      <c r="AK56" s="324">
        <f t="shared" si="19"/>
        <v>240</v>
      </c>
      <c r="AL56" s="324">
        <f t="shared" si="26"/>
        <v>681.72640076000289</v>
      </c>
      <c r="AM56" s="324">
        <f t="shared" si="0"/>
        <v>590.09063065003193</v>
      </c>
      <c r="AN56" s="366">
        <f t="shared" si="20"/>
        <v>0.66936224510617781</v>
      </c>
      <c r="AO56" s="326"/>
      <c r="AP56" s="352">
        <f t="shared" si="21"/>
        <v>350</v>
      </c>
      <c r="AQ56" s="325">
        <f t="shared" si="22"/>
        <v>66.5</v>
      </c>
      <c r="AR56" s="349">
        <f t="shared" si="23"/>
        <v>416.5</v>
      </c>
      <c r="AS56" s="329"/>
      <c r="AT56" s="317">
        <f t="shared" si="24"/>
        <v>1</v>
      </c>
      <c r="AU56" s="326"/>
      <c r="AV56" s="326"/>
      <c r="AW56" s="326"/>
      <c r="AX56" s="326"/>
      <c r="AY56" s="326"/>
      <c r="AZ56" s="326"/>
      <c r="BA56" s="326"/>
      <c r="BB56" s="326"/>
      <c r="BC56" s="326"/>
      <c r="BD56" s="326"/>
      <c r="BE56" s="326"/>
      <c r="BF56" s="326"/>
      <c r="BG56" s="326"/>
      <c r="BH56" s="326"/>
      <c r="BI56" s="326"/>
      <c r="BJ56" s="326"/>
      <c r="BK56" s="326"/>
      <c r="BL56" s="326"/>
      <c r="BM56" s="326"/>
    </row>
    <row r="57" spans="1:65" ht="24.95" customHeight="1" x14ac:dyDescent="0.25">
      <c r="A57" s="319">
        <v>51</v>
      </c>
      <c r="B57" s="290" t="s">
        <v>216</v>
      </c>
      <c r="C57" s="104" t="s">
        <v>18</v>
      </c>
      <c r="D57" s="320">
        <v>1</v>
      </c>
      <c r="E57" s="305">
        <v>200</v>
      </c>
      <c r="F57" s="321">
        <f t="shared" si="1"/>
        <v>140</v>
      </c>
      <c r="G57" s="321">
        <f t="shared" si="2"/>
        <v>340</v>
      </c>
      <c r="H57" s="301">
        <v>486</v>
      </c>
      <c r="I57" s="322">
        <v>92.34</v>
      </c>
      <c r="J57" s="322">
        <f t="shared" si="3"/>
        <v>578.34</v>
      </c>
      <c r="K57" s="302">
        <v>380</v>
      </c>
      <c r="L57" s="323">
        <v>72.2</v>
      </c>
      <c r="M57" s="323">
        <f t="shared" si="4"/>
        <v>452.2</v>
      </c>
      <c r="N57" s="304">
        <v>300</v>
      </c>
      <c r="O57" s="323">
        <v>57</v>
      </c>
      <c r="P57" s="323">
        <f t="shared" si="5"/>
        <v>357</v>
      </c>
      <c r="Q57" s="302">
        <v>267</v>
      </c>
      <c r="R57" s="323">
        <v>50.730000000000004</v>
      </c>
      <c r="S57" s="323">
        <f t="shared" si="6"/>
        <v>317.73</v>
      </c>
      <c r="T57" s="302">
        <v>308</v>
      </c>
      <c r="U57" s="323">
        <v>58.52</v>
      </c>
      <c r="V57" s="323">
        <f t="shared" si="7"/>
        <v>366.52</v>
      </c>
      <c r="W57" s="302">
        <v>1513</v>
      </c>
      <c r="X57" s="323">
        <v>287.47000000000003</v>
      </c>
      <c r="Y57" s="345">
        <f t="shared" si="8"/>
        <v>1800.47</v>
      </c>
      <c r="Z57" s="348">
        <f t="shared" si="9"/>
        <v>34.877281261063899</v>
      </c>
      <c r="AA57" s="349">
        <f t="shared" si="10"/>
        <v>951.97986159607899</v>
      </c>
      <c r="AB57" s="352">
        <f t="shared" si="11"/>
        <v>200</v>
      </c>
      <c r="AC57" s="324">
        <f t="shared" si="12"/>
        <v>486</v>
      </c>
      <c r="AD57" s="324">
        <f t="shared" si="13"/>
        <v>380</v>
      </c>
      <c r="AE57" s="324">
        <f t="shared" si="14"/>
        <v>300</v>
      </c>
      <c r="AF57" s="324">
        <f t="shared" si="15"/>
        <v>267</v>
      </c>
      <c r="AG57" s="324">
        <f t="shared" si="16"/>
        <v>308</v>
      </c>
      <c r="AH57" s="364" t="str">
        <f t="shared" si="17"/>
        <v/>
      </c>
      <c r="AI57" s="352">
        <f t="shared" si="18"/>
        <v>200</v>
      </c>
      <c r="AJ57" s="324">
        <f t="shared" si="25"/>
        <v>493.42857142857144</v>
      </c>
      <c r="AK57" s="324">
        <f t="shared" si="19"/>
        <v>200</v>
      </c>
      <c r="AL57" s="324">
        <f t="shared" si="26"/>
        <v>390.25919647329277</v>
      </c>
      <c r="AM57" s="324">
        <f t="shared" si="0"/>
        <v>458.55129016750755</v>
      </c>
      <c r="AN57" s="366">
        <f t="shared" si="20"/>
        <v>0.92931645372685368</v>
      </c>
      <c r="AO57" s="326"/>
      <c r="AP57" s="352">
        <f t="shared" si="21"/>
        <v>200</v>
      </c>
      <c r="AQ57" s="325">
        <f t="shared" si="22"/>
        <v>38</v>
      </c>
      <c r="AR57" s="349">
        <f t="shared" si="23"/>
        <v>238</v>
      </c>
      <c r="AS57" s="329"/>
      <c r="AT57" s="317">
        <f t="shared" si="24"/>
        <v>1</v>
      </c>
      <c r="AU57" s="326"/>
      <c r="AV57" s="326"/>
      <c r="AW57" s="326"/>
      <c r="AX57" s="326"/>
      <c r="AY57" s="326"/>
      <c r="AZ57" s="326"/>
      <c r="BA57" s="326"/>
      <c r="BB57" s="326"/>
      <c r="BC57" s="326"/>
      <c r="BD57" s="326"/>
      <c r="BE57" s="326"/>
      <c r="BF57" s="326"/>
      <c r="BG57" s="326"/>
      <c r="BH57" s="326"/>
      <c r="BI57" s="326"/>
      <c r="BJ57" s="326"/>
      <c r="BK57" s="326"/>
      <c r="BL57" s="326"/>
      <c r="BM57" s="326"/>
    </row>
    <row r="58" spans="1:65" ht="24.95" customHeight="1" x14ac:dyDescent="0.25">
      <c r="A58" s="319">
        <v>52</v>
      </c>
      <c r="B58" s="290" t="s">
        <v>220</v>
      </c>
      <c r="C58" s="104" t="s">
        <v>18</v>
      </c>
      <c r="D58" s="320">
        <v>1</v>
      </c>
      <c r="E58" s="305">
        <v>48900</v>
      </c>
      <c r="F58" s="321">
        <f t="shared" si="1"/>
        <v>34230</v>
      </c>
      <c r="G58" s="321">
        <f t="shared" si="2"/>
        <v>83130</v>
      </c>
      <c r="H58" s="301">
        <v>127680</v>
      </c>
      <c r="I58" s="322">
        <v>24259.200000000001</v>
      </c>
      <c r="J58" s="322">
        <f t="shared" si="3"/>
        <v>151939.20000000001</v>
      </c>
      <c r="K58" s="302">
        <v>78950</v>
      </c>
      <c r="L58" s="323">
        <v>15000.5</v>
      </c>
      <c r="M58" s="323">
        <f t="shared" si="4"/>
        <v>93950.5</v>
      </c>
      <c r="N58" s="304">
        <v>47899</v>
      </c>
      <c r="O58" s="323">
        <v>9100.81</v>
      </c>
      <c r="P58" s="323">
        <f t="shared" si="5"/>
        <v>56999.81</v>
      </c>
      <c r="Q58" s="302">
        <v>53865</v>
      </c>
      <c r="R58" s="323">
        <v>10234.35</v>
      </c>
      <c r="S58" s="323">
        <f t="shared" si="6"/>
        <v>64099.35</v>
      </c>
      <c r="T58" s="302">
        <v>67553</v>
      </c>
      <c r="U58" s="323">
        <v>12835.07</v>
      </c>
      <c r="V58" s="323">
        <f t="shared" si="7"/>
        <v>80388.070000000007</v>
      </c>
      <c r="W58" s="302">
        <v>40476</v>
      </c>
      <c r="X58" s="323">
        <v>7690.4400000000005</v>
      </c>
      <c r="Y58" s="345">
        <f t="shared" si="8"/>
        <v>48166.44</v>
      </c>
      <c r="Z58" s="348">
        <f t="shared" si="9"/>
        <v>36497.644617303376</v>
      </c>
      <c r="AA58" s="349">
        <f t="shared" si="10"/>
        <v>96451.783954125203</v>
      </c>
      <c r="AB58" s="352">
        <f t="shared" si="11"/>
        <v>48900</v>
      </c>
      <c r="AC58" s="324" t="str">
        <f t="shared" si="12"/>
        <v/>
      </c>
      <c r="AD58" s="324">
        <f t="shared" si="13"/>
        <v>78950</v>
      </c>
      <c r="AE58" s="324">
        <f t="shared" si="14"/>
        <v>47899</v>
      </c>
      <c r="AF58" s="324">
        <f t="shared" si="15"/>
        <v>53865</v>
      </c>
      <c r="AG58" s="324">
        <f t="shared" si="16"/>
        <v>67553</v>
      </c>
      <c r="AH58" s="364">
        <f t="shared" si="17"/>
        <v>40476</v>
      </c>
      <c r="AI58" s="352">
        <f t="shared" si="18"/>
        <v>40476</v>
      </c>
      <c r="AJ58" s="324">
        <f t="shared" si="25"/>
        <v>66474.71428571429</v>
      </c>
      <c r="AK58" s="324">
        <f t="shared" si="19"/>
        <v>40476</v>
      </c>
      <c r="AL58" s="324">
        <f t="shared" si="26"/>
        <v>61888.286423818128</v>
      </c>
      <c r="AM58" s="324">
        <f t="shared" si="0"/>
        <v>29977.069668410913</v>
      </c>
      <c r="AN58" s="366">
        <f t="shared" si="20"/>
        <v>0.45095447179459514</v>
      </c>
      <c r="AO58" s="326"/>
      <c r="AP58" s="352">
        <f t="shared" si="21"/>
        <v>40476</v>
      </c>
      <c r="AQ58" s="325">
        <f t="shared" si="22"/>
        <v>7690.44</v>
      </c>
      <c r="AR58" s="349">
        <f t="shared" si="23"/>
        <v>48166.44</v>
      </c>
      <c r="AS58" s="329"/>
      <c r="AT58" s="317">
        <f t="shared" si="24"/>
        <v>1</v>
      </c>
      <c r="AU58" s="326"/>
      <c r="AV58" s="326"/>
      <c r="AW58" s="326"/>
      <c r="AX58" s="326"/>
      <c r="AY58" s="326"/>
      <c r="AZ58" s="326"/>
      <c r="BA58" s="326"/>
      <c r="BB58" s="326"/>
      <c r="BC58" s="326"/>
      <c r="BD58" s="326"/>
      <c r="BE58" s="326"/>
      <c r="BF58" s="326"/>
      <c r="BG58" s="326"/>
      <c r="BH58" s="326"/>
      <c r="BI58" s="326"/>
      <c r="BJ58" s="326"/>
      <c r="BK58" s="326"/>
      <c r="BL58" s="326"/>
      <c r="BM58" s="326"/>
    </row>
    <row r="59" spans="1:65" ht="24.95" customHeight="1" x14ac:dyDescent="0.25">
      <c r="A59" s="319">
        <v>53</v>
      </c>
      <c r="B59" s="290" t="s">
        <v>224</v>
      </c>
      <c r="C59" s="104" t="s">
        <v>18</v>
      </c>
      <c r="D59" s="320">
        <v>1</v>
      </c>
      <c r="E59" s="305">
        <v>25900</v>
      </c>
      <c r="F59" s="321">
        <f t="shared" si="1"/>
        <v>18130</v>
      </c>
      <c r="G59" s="321">
        <f t="shared" si="2"/>
        <v>44030</v>
      </c>
      <c r="H59" s="301">
        <v>57240</v>
      </c>
      <c r="I59" s="322">
        <v>10875.6</v>
      </c>
      <c r="J59" s="322">
        <f t="shared" si="3"/>
        <v>68115.600000000006</v>
      </c>
      <c r="K59" s="302">
        <v>41500</v>
      </c>
      <c r="L59" s="323">
        <v>7885</v>
      </c>
      <c r="M59" s="323">
        <f t="shared" si="4"/>
        <v>49385</v>
      </c>
      <c r="N59" s="304">
        <v>22689</v>
      </c>
      <c r="O59" s="323">
        <v>4310.91</v>
      </c>
      <c r="P59" s="323">
        <f t="shared" si="5"/>
        <v>26999.91</v>
      </c>
      <c r="Q59" s="302">
        <v>25515</v>
      </c>
      <c r="R59" s="323">
        <v>4847.8500000000004</v>
      </c>
      <c r="S59" s="323">
        <f t="shared" si="6"/>
        <v>30362.85</v>
      </c>
      <c r="T59" s="302">
        <v>24237</v>
      </c>
      <c r="U59" s="323">
        <v>4605.03</v>
      </c>
      <c r="V59" s="323">
        <f t="shared" si="7"/>
        <v>28842.03</v>
      </c>
      <c r="W59" s="302">
        <v>25210</v>
      </c>
      <c r="X59" s="323">
        <v>4789.8999999999996</v>
      </c>
      <c r="Y59" s="345">
        <f t="shared" si="8"/>
        <v>29999.9</v>
      </c>
      <c r="Z59" s="348">
        <f t="shared" si="9"/>
        <v>18850.957718884201</v>
      </c>
      <c r="AA59" s="349">
        <f t="shared" si="10"/>
        <v>44660.756566830081</v>
      </c>
      <c r="AB59" s="352">
        <f t="shared" si="11"/>
        <v>25900</v>
      </c>
      <c r="AC59" s="324" t="str">
        <f t="shared" si="12"/>
        <v/>
      </c>
      <c r="AD59" s="324">
        <f t="shared" si="13"/>
        <v>41500</v>
      </c>
      <c r="AE59" s="324">
        <f t="shared" si="14"/>
        <v>22689</v>
      </c>
      <c r="AF59" s="324">
        <f t="shared" si="15"/>
        <v>25515</v>
      </c>
      <c r="AG59" s="324">
        <f t="shared" si="16"/>
        <v>24237</v>
      </c>
      <c r="AH59" s="364">
        <f t="shared" si="17"/>
        <v>25210</v>
      </c>
      <c r="AI59" s="352">
        <f t="shared" si="18"/>
        <v>22689</v>
      </c>
      <c r="AJ59" s="324">
        <f t="shared" si="25"/>
        <v>31755.857142857141</v>
      </c>
      <c r="AK59" s="324">
        <f t="shared" si="19"/>
        <v>22689</v>
      </c>
      <c r="AL59" s="324">
        <f t="shared" si="26"/>
        <v>29978.902642154317</v>
      </c>
      <c r="AM59" s="324">
        <f t="shared" si="0"/>
        <v>12904.899423972938</v>
      </c>
      <c r="AN59" s="366">
        <f t="shared" si="20"/>
        <v>0.40637855769154202</v>
      </c>
      <c r="AO59" s="326"/>
      <c r="AP59" s="352">
        <f t="shared" si="21"/>
        <v>22689</v>
      </c>
      <c r="AQ59" s="325">
        <f t="shared" si="22"/>
        <v>4310.91</v>
      </c>
      <c r="AR59" s="349">
        <f t="shared" si="23"/>
        <v>26999.91</v>
      </c>
      <c r="AS59" s="329"/>
      <c r="AT59" s="317">
        <f t="shared" si="24"/>
        <v>1</v>
      </c>
      <c r="AU59" s="326"/>
      <c r="AV59" s="326"/>
      <c r="AW59" s="326"/>
      <c r="AX59" s="326"/>
      <c r="AY59" s="326"/>
      <c r="AZ59" s="326"/>
      <c r="BA59" s="326"/>
      <c r="BB59" s="326"/>
      <c r="BC59" s="326"/>
      <c r="BD59" s="326"/>
      <c r="BE59" s="326"/>
      <c r="BF59" s="326"/>
      <c r="BG59" s="326"/>
      <c r="BH59" s="326"/>
      <c r="BI59" s="326"/>
      <c r="BJ59" s="326"/>
      <c r="BK59" s="326"/>
      <c r="BL59" s="326"/>
      <c r="BM59" s="326"/>
    </row>
    <row r="60" spans="1:65" ht="24.95" customHeight="1" x14ac:dyDescent="0.25">
      <c r="A60" s="319">
        <v>54</v>
      </c>
      <c r="B60" s="290" t="s">
        <v>227</v>
      </c>
      <c r="C60" s="104" t="s">
        <v>18</v>
      </c>
      <c r="D60" s="320">
        <v>1</v>
      </c>
      <c r="E60" s="305">
        <v>31900</v>
      </c>
      <c r="F60" s="321">
        <f t="shared" si="1"/>
        <v>22330</v>
      </c>
      <c r="G60" s="321">
        <f t="shared" si="2"/>
        <v>54230</v>
      </c>
      <c r="H60" s="301">
        <v>88080</v>
      </c>
      <c r="I60" s="322">
        <v>16735.2</v>
      </c>
      <c r="J60" s="322">
        <f t="shared" si="3"/>
        <v>104815.2</v>
      </c>
      <c r="K60" s="302">
        <v>59580</v>
      </c>
      <c r="L60" s="323">
        <v>11320.2</v>
      </c>
      <c r="M60" s="323">
        <f t="shared" si="4"/>
        <v>70900.2</v>
      </c>
      <c r="N60" s="304">
        <v>29892</v>
      </c>
      <c r="O60" s="323">
        <v>5679.4800000000005</v>
      </c>
      <c r="P60" s="323">
        <f t="shared" si="5"/>
        <v>35571.480000000003</v>
      </c>
      <c r="Q60" s="302">
        <v>161865</v>
      </c>
      <c r="R60" s="323">
        <v>30754.35</v>
      </c>
      <c r="S60" s="323">
        <f t="shared" si="6"/>
        <v>192619.35</v>
      </c>
      <c r="T60" s="302">
        <v>44642</v>
      </c>
      <c r="U60" s="323">
        <v>8481.98</v>
      </c>
      <c r="V60" s="323">
        <f t="shared" si="7"/>
        <v>53123.979999999996</v>
      </c>
      <c r="W60" s="302">
        <v>25210</v>
      </c>
      <c r="X60" s="323">
        <v>4789.8999999999996</v>
      </c>
      <c r="Y60" s="345">
        <f t="shared" si="8"/>
        <v>29999.9</v>
      </c>
      <c r="Z60" s="348">
        <f t="shared" si="9"/>
        <v>14301.395136225161</v>
      </c>
      <c r="AA60" s="349">
        <f t="shared" si="10"/>
        <v>111746.89057806056</v>
      </c>
      <c r="AB60" s="352">
        <f t="shared" si="11"/>
        <v>31900</v>
      </c>
      <c r="AC60" s="324">
        <f t="shared" si="12"/>
        <v>88080</v>
      </c>
      <c r="AD60" s="324">
        <f t="shared" si="13"/>
        <v>59580</v>
      </c>
      <c r="AE60" s="324">
        <f t="shared" si="14"/>
        <v>29892</v>
      </c>
      <c r="AF60" s="324" t="str">
        <f t="shared" si="15"/>
        <v/>
      </c>
      <c r="AG60" s="324">
        <f t="shared" si="16"/>
        <v>44642</v>
      </c>
      <c r="AH60" s="364">
        <f t="shared" si="17"/>
        <v>25210</v>
      </c>
      <c r="AI60" s="352">
        <f t="shared" si="18"/>
        <v>25210</v>
      </c>
      <c r="AJ60" s="324">
        <f t="shared" si="25"/>
        <v>63024.142857142855</v>
      </c>
      <c r="AK60" s="324">
        <f t="shared" si="19"/>
        <v>25210</v>
      </c>
      <c r="AL60" s="324">
        <f t="shared" si="26"/>
        <v>51114.232387828699</v>
      </c>
      <c r="AM60" s="324">
        <f t="shared" si="0"/>
        <v>48722.747720917694</v>
      </c>
      <c r="AN60" s="366">
        <f t="shared" si="20"/>
        <v>0.77308068800487761</v>
      </c>
      <c r="AO60" s="326"/>
      <c r="AP60" s="352">
        <f t="shared" si="21"/>
        <v>25210</v>
      </c>
      <c r="AQ60" s="325">
        <f t="shared" si="22"/>
        <v>4789.8999999999996</v>
      </c>
      <c r="AR60" s="349">
        <f t="shared" si="23"/>
        <v>29999.9</v>
      </c>
      <c r="AS60" s="329"/>
      <c r="AT60" s="317">
        <f t="shared" si="24"/>
        <v>1</v>
      </c>
      <c r="AU60" s="326"/>
      <c r="AV60" s="326"/>
      <c r="AW60" s="326"/>
      <c r="AX60" s="326"/>
      <c r="AY60" s="326"/>
      <c r="AZ60" s="326"/>
      <c r="BA60" s="326"/>
      <c r="BB60" s="326"/>
      <c r="BC60" s="326"/>
      <c r="BD60" s="326"/>
      <c r="BE60" s="326"/>
      <c r="BF60" s="326"/>
      <c r="BG60" s="326"/>
      <c r="BH60" s="326"/>
      <c r="BI60" s="326"/>
      <c r="BJ60" s="326"/>
      <c r="BK60" s="326"/>
      <c r="BL60" s="326"/>
      <c r="BM60" s="326"/>
    </row>
    <row r="61" spans="1:65" ht="24.95" customHeight="1" x14ac:dyDescent="0.25">
      <c r="A61" s="319">
        <v>55</v>
      </c>
      <c r="B61" s="290" t="s">
        <v>229</v>
      </c>
      <c r="C61" s="104" t="s">
        <v>18</v>
      </c>
      <c r="D61" s="320">
        <v>1</v>
      </c>
      <c r="E61" s="305">
        <v>158157</v>
      </c>
      <c r="F61" s="321">
        <f t="shared" si="1"/>
        <v>110709.9</v>
      </c>
      <c r="G61" s="321">
        <f t="shared" si="2"/>
        <v>268866.90000000002</v>
      </c>
      <c r="H61" s="301">
        <v>108000</v>
      </c>
      <c r="I61" s="322">
        <v>20520</v>
      </c>
      <c r="J61" s="322">
        <f t="shared" si="3"/>
        <v>128520</v>
      </c>
      <c r="K61" s="302">
        <v>199250</v>
      </c>
      <c r="L61" s="323">
        <v>37857.5</v>
      </c>
      <c r="M61" s="323">
        <f t="shared" si="4"/>
        <v>237107.5</v>
      </c>
      <c r="N61" s="304">
        <v>0</v>
      </c>
      <c r="O61" s="323">
        <v>0</v>
      </c>
      <c r="P61" s="323">
        <f t="shared" si="5"/>
        <v>0</v>
      </c>
      <c r="Q61" s="302">
        <v>129325</v>
      </c>
      <c r="R61" s="323">
        <v>24571.75</v>
      </c>
      <c r="S61" s="323">
        <f t="shared" si="6"/>
        <v>153896.75</v>
      </c>
      <c r="T61" s="302">
        <v>125014</v>
      </c>
      <c r="U61" s="323">
        <v>23752.66</v>
      </c>
      <c r="V61" s="323">
        <f t="shared" si="7"/>
        <v>148766.66</v>
      </c>
      <c r="W61" s="302">
        <v>387000</v>
      </c>
      <c r="X61" s="323">
        <v>73530</v>
      </c>
      <c r="Y61" s="345">
        <f t="shared" si="8"/>
        <v>460530</v>
      </c>
      <c r="Z61" s="348">
        <f t="shared" si="9"/>
        <v>40125.754154664348</v>
      </c>
      <c r="AA61" s="349">
        <f t="shared" si="10"/>
        <v>276087.38870247849</v>
      </c>
      <c r="AB61" s="352">
        <f t="shared" si="11"/>
        <v>158157</v>
      </c>
      <c r="AC61" s="324">
        <f t="shared" si="12"/>
        <v>108000</v>
      </c>
      <c r="AD61" s="324">
        <f t="shared" si="13"/>
        <v>199250</v>
      </c>
      <c r="AE61" s="324" t="str">
        <f t="shared" si="14"/>
        <v/>
      </c>
      <c r="AF61" s="324">
        <f t="shared" si="15"/>
        <v>129325</v>
      </c>
      <c r="AG61" s="324">
        <f t="shared" si="16"/>
        <v>125014</v>
      </c>
      <c r="AH61" s="364" t="str">
        <f t="shared" si="17"/>
        <v/>
      </c>
      <c r="AI61" s="352">
        <f t="shared" si="18"/>
        <v>108000</v>
      </c>
      <c r="AJ61" s="324">
        <f t="shared" si="25"/>
        <v>158106.57142857142</v>
      </c>
      <c r="AK61" s="324">
        <f>MIN(E61,H61,K61,Q61,T61,W61)</f>
        <v>108000</v>
      </c>
      <c r="AL61" s="324">
        <f>GEOMEAN(E61,H61,K61,Q61,T61,W61)</f>
        <v>166485.76315959072</v>
      </c>
      <c r="AM61" s="324">
        <f t="shared" si="0"/>
        <v>117980.81727390707</v>
      </c>
      <c r="AN61" s="366">
        <f t="shared" si="20"/>
        <v>0.74621071222968016</v>
      </c>
      <c r="AO61" s="326"/>
      <c r="AP61" s="352">
        <f t="shared" si="21"/>
        <v>108000</v>
      </c>
      <c r="AQ61" s="325">
        <f t="shared" si="22"/>
        <v>20520</v>
      </c>
      <c r="AR61" s="349">
        <f t="shared" si="23"/>
        <v>128520</v>
      </c>
      <c r="AS61" s="329"/>
      <c r="AT61" s="317">
        <f t="shared" si="24"/>
        <v>1</v>
      </c>
      <c r="AU61" s="326"/>
      <c r="AV61" s="326"/>
      <c r="AW61" s="326"/>
      <c r="AX61" s="326"/>
      <c r="AY61" s="326"/>
      <c r="AZ61" s="326"/>
      <c r="BA61" s="326"/>
      <c r="BB61" s="326"/>
      <c r="BC61" s="326"/>
      <c r="BD61" s="326"/>
      <c r="BE61" s="326"/>
      <c r="BF61" s="326"/>
      <c r="BG61" s="326"/>
      <c r="BH61" s="326"/>
      <c r="BI61" s="326"/>
      <c r="BJ61" s="326"/>
      <c r="BK61" s="326"/>
      <c r="BL61" s="326"/>
      <c r="BM61" s="326"/>
    </row>
    <row r="62" spans="1:65" ht="24.95" customHeight="1" x14ac:dyDescent="0.25">
      <c r="A62" s="319">
        <v>56</v>
      </c>
      <c r="B62" s="290" t="s">
        <v>231</v>
      </c>
      <c r="C62" s="104" t="s">
        <v>18</v>
      </c>
      <c r="D62" s="320">
        <v>1</v>
      </c>
      <c r="E62" s="305">
        <v>29900</v>
      </c>
      <c r="F62" s="321">
        <f t="shared" si="1"/>
        <v>20930</v>
      </c>
      <c r="G62" s="321">
        <f t="shared" si="2"/>
        <v>50830</v>
      </c>
      <c r="H62" s="301">
        <v>43200</v>
      </c>
      <c r="I62" s="322">
        <v>8208</v>
      </c>
      <c r="J62" s="322">
        <f t="shared" si="3"/>
        <v>51408</v>
      </c>
      <c r="K62" s="302">
        <v>39250</v>
      </c>
      <c r="L62" s="323">
        <v>7457.5</v>
      </c>
      <c r="M62" s="323">
        <f t="shared" si="4"/>
        <v>46707.5</v>
      </c>
      <c r="N62" s="304">
        <v>35894</v>
      </c>
      <c r="O62" s="323">
        <v>6819.86</v>
      </c>
      <c r="P62" s="323">
        <f t="shared" si="5"/>
        <v>42713.86</v>
      </c>
      <c r="Q62" s="302">
        <v>24419</v>
      </c>
      <c r="R62" s="323">
        <v>4639.6099999999997</v>
      </c>
      <c r="S62" s="323">
        <f t="shared" si="6"/>
        <v>29058.61</v>
      </c>
      <c r="T62" s="302">
        <v>19113</v>
      </c>
      <c r="U62" s="323">
        <v>3631.4700000000003</v>
      </c>
      <c r="V62" s="323">
        <f t="shared" si="7"/>
        <v>22744.47</v>
      </c>
      <c r="W62" s="302">
        <v>130112</v>
      </c>
      <c r="X62" s="323">
        <v>24721.279999999999</v>
      </c>
      <c r="Y62" s="345">
        <f t="shared" si="8"/>
        <v>154833.28</v>
      </c>
      <c r="Z62" s="348">
        <f t="shared" si="9"/>
        <v>7952.8267820550464</v>
      </c>
      <c r="AA62" s="349">
        <f t="shared" si="10"/>
        <v>84015.173217944946</v>
      </c>
      <c r="AB62" s="352">
        <f t="shared" si="11"/>
        <v>29900</v>
      </c>
      <c r="AC62" s="324">
        <f t="shared" si="12"/>
        <v>43200</v>
      </c>
      <c r="AD62" s="324">
        <f t="shared" si="13"/>
        <v>39250</v>
      </c>
      <c r="AE62" s="324">
        <f t="shared" si="14"/>
        <v>35894</v>
      </c>
      <c r="AF62" s="324">
        <f t="shared" si="15"/>
        <v>24419</v>
      </c>
      <c r="AG62" s="324">
        <f t="shared" si="16"/>
        <v>19113</v>
      </c>
      <c r="AH62" s="364" t="str">
        <f t="shared" si="17"/>
        <v/>
      </c>
      <c r="AI62" s="352">
        <f t="shared" si="18"/>
        <v>19113</v>
      </c>
      <c r="AJ62" s="324">
        <f t="shared" si="25"/>
        <v>45984</v>
      </c>
      <c r="AK62" s="324">
        <f t="shared" si="19"/>
        <v>19113</v>
      </c>
      <c r="AL62" s="324">
        <f t="shared" si="26"/>
        <v>37811.788524296622</v>
      </c>
      <c r="AM62" s="324">
        <f t="shared" si="0"/>
        <v>38031.173217944954</v>
      </c>
      <c r="AN62" s="366">
        <f t="shared" si="20"/>
        <v>0.82705230553986064</v>
      </c>
      <c r="AO62" s="326"/>
      <c r="AP62" s="352">
        <f t="shared" si="21"/>
        <v>19113</v>
      </c>
      <c r="AQ62" s="325">
        <f t="shared" si="22"/>
        <v>3631.47</v>
      </c>
      <c r="AR62" s="349">
        <f t="shared" si="23"/>
        <v>22744.47</v>
      </c>
      <c r="AS62" s="329"/>
      <c r="AT62" s="317">
        <f t="shared" si="24"/>
        <v>1</v>
      </c>
      <c r="AU62" s="326"/>
      <c r="AV62" s="326"/>
      <c r="AW62" s="326"/>
      <c r="AX62" s="326"/>
      <c r="AY62" s="326"/>
      <c r="AZ62" s="326"/>
      <c r="BA62" s="326"/>
      <c r="BB62" s="326"/>
      <c r="BC62" s="326"/>
      <c r="BD62" s="326"/>
      <c r="BE62" s="326"/>
      <c r="BF62" s="326"/>
      <c r="BG62" s="326"/>
      <c r="BH62" s="326"/>
      <c r="BI62" s="326"/>
      <c r="BJ62" s="326"/>
      <c r="BK62" s="326"/>
      <c r="BL62" s="326"/>
      <c r="BM62" s="326"/>
    </row>
    <row r="63" spans="1:65" ht="24.95" customHeight="1" x14ac:dyDescent="0.25">
      <c r="A63" s="319">
        <v>57</v>
      </c>
      <c r="B63" s="290" t="s">
        <v>233</v>
      </c>
      <c r="C63" s="104" t="s">
        <v>18</v>
      </c>
      <c r="D63" s="320">
        <v>1</v>
      </c>
      <c r="E63" s="305">
        <v>7700</v>
      </c>
      <c r="F63" s="321">
        <f t="shared" si="1"/>
        <v>5390</v>
      </c>
      <c r="G63" s="321">
        <f t="shared" si="2"/>
        <v>13090</v>
      </c>
      <c r="H63" s="301">
        <v>101681</v>
      </c>
      <c r="I63" s="322">
        <v>19319.39</v>
      </c>
      <c r="J63" s="322">
        <f t="shared" si="3"/>
        <v>121000.39</v>
      </c>
      <c r="K63" s="302">
        <v>12870</v>
      </c>
      <c r="L63" s="323">
        <v>2445.3000000000002</v>
      </c>
      <c r="M63" s="323">
        <f t="shared" si="4"/>
        <v>15315.3</v>
      </c>
      <c r="N63" s="304">
        <v>6593</v>
      </c>
      <c r="O63" s="323">
        <v>1252.67</v>
      </c>
      <c r="P63" s="323">
        <f t="shared" si="5"/>
        <v>7845.67</v>
      </c>
      <c r="Q63" s="302">
        <v>20735</v>
      </c>
      <c r="R63" s="323">
        <v>3939.65</v>
      </c>
      <c r="S63" s="323">
        <f t="shared" si="6"/>
        <v>24674.65</v>
      </c>
      <c r="T63" s="302">
        <v>30066</v>
      </c>
      <c r="U63" s="323">
        <v>5712.54</v>
      </c>
      <c r="V63" s="323">
        <f t="shared" si="7"/>
        <v>35778.54</v>
      </c>
      <c r="W63" s="302">
        <v>130112</v>
      </c>
      <c r="X63" s="323">
        <v>24721.279999999999</v>
      </c>
      <c r="Y63" s="345">
        <f t="shared" si="8"/>
        <v>154833.28</v>
      </c>
      <c r="Z63" s="348">
        <f t="shared" si="9"/>
        <v>-6020.5964006183785</v>
      </c>
      <c r="AA63" s="349">
        <f t="shared" si="10"/>
        <v>94522.596400618379</v>
      </c>
      <c r="AB63" s="352">
        <f t="shared" si="11"/>
        <v>7700</v>
      </c>
      <c r="AC63" s="324" t="str">
        <f t="shared" si="12"/>
        <v/>
      </c>
      <c r="AD63" s="324">
        <f t="shared" si="13"/>
        <v>12870</v>
      </c>
      <c r="AE63" s="324">
        <f t="shared" si="14"/>
        <v>6593</v>
      </c>
      <c r="AF63" s="324">
        <f t="shared" si="15"/>
        <v>20735</v>
      </c>
      <c r="AG63" s="324">
        <f t="shared" si="16"/>
        <v>30066</v>
      </c>
      <c r="AH63" s="364" t="str">
        <f t="shared" si="17"/>
        <v/>
      </c>
      <c r="AI63" s="352">
        <f t="shared" si="18"/>
        <v>6593</v>
      </c>
      <c r="AJ63" s="324">
        <f t="shared" si="25"/>
        <v>44251</v>
      </c>
      <c r="AK63" s="324">
        <f t="shared" si="19"/>
        <v>6593</v>
      </c>
      <c r="AL63" s="324">
        <f t="shared" si="26"/>
        <v>24559.116719570105</v>
      </c>
      <c r="AM63" s="324">
        <f t="shared" si="0"/>
        <v>50271.596400618379</v>
      </c>
      <c r="AN63" s="366">
        <f t="shared" si="20"/>
        <v>1.1360556010173415</v>
      </c>
      <c r="AO63" s="326"/>
      <c r="AP63" s="352">
        <f t="shared" si="21"/>
        <v>6593</v>
      </c>
      <c r="AQ63" s="325">
        <f t="shared" si="22"/>
        <v>1252.67</v>
      </c>
      <c r="AR63" s="349">
        <f t="shared" si="23"/>
        <v>7845.67</v>
      </c>
      <c r="AS63" s="329"/>
      <c r="AT63" s="317">
        <f t="shared" si="24"/>
        <v>1</v>
      </c>
      <c r="AU63" s="326"/>
      <c r="AV63" s="326"/>
      <c r="AW63" s="326"/>
      <c r="AX63" s="326"/>
      <c r="AY63" s="326"/>
      <c r="AZ63" s="326"/>
      <c r="BA63" s="326"/>
      <c r="BB63" s="326"/>
      <c r="BC63" s="326"/>
      <c r="BD63" s="326"/>
      <c r="BE63" s="326"/>
      <c r="BF63" s="326"/>
      <c r="BG63" s="326"/>
      <c r="BH63" s="326"/>
      <c r="BI63" s="326"/>
      <c r="BJ63" s="326"/>
      <c r="BK63" s="326"/>
      <c r="BL63" s="326"/>
      <c r="BM63" s="326"/>
    </row>
    <row r="64" spans="1:65" ht="24.95" customHeight="1" x14ac:dyDescent="0.25">
      <c r="A64" s="319">
        <v>58</v>
      </c>
      <c r="B64" s="290" t="s">
        <v>236</v>
      </c>
      <c r="C64" s="104" t="s">
        <v>237</v>
      </c>
      <c r="D64" s="320">
        <v>1</v>
      </c>
      <c r="E64" s="305">
        <v>39900</v>
      </c>
      <c r="F64" s="321">
        <f t="shared" si="1"/>
        <v>27930</v>
      </c>
      <c r="G64" s="321">
        <f t="shared" si="2"/>
        <v>67830</v>
      </c>
      <c r="H64" s="301">
        <v>193109</v>
      </c>
      <c r="I64" s="322">
        <v>36690.71</v>
      </c>
      <c r="J64" s="322">
        <f t="shared" si="3"/>
        <v>229799.71</v>
      </c>
      <c r="K64" s="302">
        <v>99900</v>
      </c>
      <c r="L64" s="323">
        <v>18981</v>
      </c>
      <c r="M64" s="323">
        <f t="shared" si="4"/>
        <v>118881</v>
      </c>
      <c r="N64" s="304">
        <v>314286</v>
      </c>
      <c r="O64" s="323">
        <v>59714.340000000004</v>
      </c>
      <c r="P64" s="323">
        <f t="shared" si="5"/>
        <v>374000.34</v>
      </c>
      <c r="Q64" s="302">
        <v>313065</v>
      </c>
      <c r="R64" s="323">
        <v>59482.35</v>
      </c>
      <c r="S64" s="323">
        <f t="shared" si="6"/>
        <v>372547.35</v>
      </c>
      <c r="T64" s="302">
        <v>55583</v>
      </c>
      <c r="U64" s="323">
        <v>10560.77</v>
      </c>
      <c r="V64" s="323">
        <f t="shared" si="7"/>
        <v>66143.77</v>
      </c>
      <c r="W64" s="302">
        <v>87956</v>
      </c>
      <c r="X64" s="323">
        <v>16711.64</v>
      </c>
      <c r="Y64" s="345">
        <f t="shared" si="8"/>
        <v>104667.64</v>
      </c>
      <c r="Z64" s="348">
        <f t="shared" si="9"/>
        <v>40481.304107429416</v>
      </c>
      <c r="AA64" s="349">
        <f t="shared" si="10"/>
        <v>274889.83874971344</v>
      </c>
      <c r="AB64" s="352" t="str">
        <f t="shared" si="11"/>
        <v/>
      </c>
      <c r="AC64" s="324">
        <f t="shared" si="12"/>
        <v>193109</v>
      </c>
      <c r="AD64" s="324">
        <f t="shared" si="13"/>
        <v>99900</v>
      </c>
      <c r="AE64" s="324" t="str">
        <f t="shared" si="14"/>
        <v/>
      </c>
      <c r="AF64" s="324" t="str">
        <f t="shared" si="15"/>
        <v/>
      </c>
      <c r="AG64" s="324">
        <f t="shared" si="16"/>
        <v>55583</v>
      </c>
      <c r="AH64" s="364">
        <f t="shared" si="17"/>
        <v>87956</v>
      </c>
      <c r="AI64" s="352">
        <f t="shared" si="18"/>
        <v>55583</v>
      </c>
      <c r="AJ64" s="324">
        <f t="shared" si="25"/>
        <v>157685.57142857142</v>
      </c>
      <c r="AK64" s="324">
        <f t="shared" si="19"/>
        <v>39900</v>
      </c>
      <c r="AL64" s="324">
        <f t="shared" si="26"/>
        <v>120563.38003799009</v>
      </c>
      <c r="AM64" s="324">
        <f t="shared" si="0"/>
        <v>117204.267321142</v>
      </c>
      <c r="AN64" s="366">
        <f t="shared" si="20"/>
        <v>0.74327832444855824</v>
      </c>
      <c r="AO64" s="326"/>
      <c r="AP64" s="352">
        <f t="shared" si="21"/>
        <v>55583</v>
      </c>
      <c r="AQ64" s="325">
        <f t="shared" si="22"/>
        <v>10560.77</v>
      </c>
      <c r="AR64" s="349">
        <f t="shared" si="23"/>
        <v>66143.77</v>
      </c>
      <c r="AS64" s="329"/>
      <c r="AT64" s="317">
        <f t="shared" si="24"/>
        <v>1</v>
      </c>
      <c r="AU64" s="326"/>
      <c r="AV64" s="326"/>
      <c r="AW64" s="326"/>
      <c r="AX64" s="326"/>
      <c r="AY64" s="326"/>
      <c r="AZ64" s="326"/>
      <c r="BA64" s="326"/>
      <c r="BB64" s="326"/>
      <c r="BC64" s="326"/>
      <c r="BD64" s="326"/>
      <c r="BE64" s="326"/>
      <c r="BF64" s="326"/>
      <c r="BG64" s="326"/>
      <c r="BH64" s="326"/>
      <c r="BI64" s="326"/>
      <c r="BJ64" s="326"/>
      <c r="BK64" s="326"/>
      <c r="BL64" s="326"/>
      <c r="BM64" s="326"/>
    </row>
    <row r="65" spans="1:65" ht="24.95" customHeight="1" x14ac:dyDescent="0.25">
      <c r="A65" s="319">
        <v>59</v>
      </c>
      <c r="B65" s="290" t="s">
        <v>255</v>
      </c>
      <c r="C65" s="104" t="s">
        <v>237</v>
      </c>
      <c r="D65" s="320">
        <v>1</v>
      </c>
      <c r="E65" s="305">
        <v>78900</v>
      </c>
      <c r="F65" s="321">
        <f t="shared" si="1"/>
        <v>55230</v>
      </c>
      <c r="G65" s="321">
        <f t="shared" si="2"/>
        <v>134130</v>
      </c>
      <c r="H65" s="301">
        <v>132605</v>
      </c>
      <c r="I65" s="322">
        <v>25194.95</v>
      </c>
      <c r="J65" s="322">
        <f t="shared" si="3"/>
        <v>157799.95000000001</v>
      </c>
      <c r="K65" s="302">
        <v>88710</v>
      </c>
      <c r="L65" s="323">
        <v>16854.900000000001</v>
      </c>
      <c r="M65" s="323">
        <f t="shared" si="4"/>
        <v>105564.9</v>
      </c>
      <c r="N65" s="304">
        <v>94718</v>
      </c>
      <c r="O65" s="323">
        <v>17996.420000000002</v>
      </c>
      <c r="P65" s="323">
        <f t="shared" si="5"/>
        <v>112714.42</v>
      </c>
      <c r="Q65" s="302">
        <v>106515</v>
      </c>
      <c r="R65" s="323">
        <v>20237.849999999999</v>
      </c>
      <c r="S65" s="323">
        <f t="shared" si="6"/>
        <v>126752.85</v>
      </c>
      <c r="T65" s="302">
        <v>33121</v>
      </c>
      <c r="U65" s="323">
        <v>6292.99</v>
      </c>
      <c r="V65" s="323">
        <f t="shared" si="7"/>
        <v>39413.99</v>
      </c>
      <c r="W65" s="302">
        <v>59800</v>
      </c>
      <c r="X65" s="323">
        <v>11362</v>
      </c>
      <c r="Y65" s="345">
        <f t="shared" si="8"/>
        <v>71162</v>
      </c>
      <c r="Z65" s="348">
        <f t="shared" si="9"/>
        <v>52761.869557169557</v>
      </c>
      <c r="AA65" s="349">
        <f t="shared" si="10"/>
        <v>117057.84472854473</v>
      </c>
      <c r="AB65" s="352">
        <f t="shared" si="11"/>
        <v>78900</v>
      </c>
      <c r="AC65" s="324" t="str">
        <f t="shared" si="12"/>
        <v/>
      </c>
      <c r="AD65" s="324">
        <f t="shared" si="13"/>
        <v>88710</v>
      </c>
      <c r="AE65" s="324">
        <f t="shared" si="14"/>
        <v>94718</v>
      </c>
      <c r="AF65" s="324">
        <f t="shared" si="15"/>
        <v>106515</v>
      </c>
      <c r="AG65" s="324" t="str">
        <f t="shared" si="16"/>
        <v/>
      </c>
      <c r="AH65" s="364">
        <f t="shared" si="17"/>
        <v>59800</v>
      </c>
      <c r="AI65" s="352">
        <f t="shared" si="18"/>
        <v>59800</v>
      </c>
      <c r="AJ65" s="324">
        <f t="shared" si="25"/>
        <v>84909.857142857145</v>
      </c>
      <c r="AK65" s="324">
        <f t="shared" si="19"/>
        <v>33121</v>
      </c>
      <c r="AL65" s="324">
        <f t="shared" si="26"/>
        <v>78607.745831958528</v>
      </c>
      <c r="AM65" s="324">
        <f t="shared" si="0"/>
        <v>32147.987585687588</v>
      </c>
      <c r="AN65" s="366">
        <f t="shared" si="20"/>
        <v>0.37861313948037856</v>
      </c>
      <c r="AO65" s="326"/>
      <c r="AP65" s="352">
        <f t="shared" si="21"/>
        <v>59800</v>
      </c>
      <c r="AQ65" s="325">
        <f t="shared" si="22"/>
        <v>11362</v>
      </c>
      <c r="AR65" s="349">
        <f t="shared" si="23"/>
        <v>71162</v>
      </c>
      <c r="AS65" s="329"/>
      <c r="AT65" s="317">
        <f t="shared" si="24"/>
        <v>1</v>
      </c>
      <c r="AU65" s="326"/>
      <c r="AV65" s="326"/>
      <c r="AW65" s="326"/>
      <c r="AX65" s="326"/>
      <c r="AY65" s="326"/>
      <c r="AZ65" s="326"/>
      <c r="BA65" s="326"/>
      <c r="BB65" s="326"/>
      <c r="BC65" s="326"/>
      <c r="BD65" s="326"/>
      <c r="BE65" s="326"/>
      <c r="BF65" s="326"/>
      <c r="BG65" s="326"/>
      <c r="BH65" s="326"/>
      <c r="BI65" s="326"/>
      <c r="BJ65" s="326"/>
      <c r="BK65" s="326"/>
      <c r="BL65" s="326"/>
      <c r="BM65" s="326"/>
    </row>
    <row r="66" spans="1:65" ht="24.95" customHeight="1" x14ac:dyDescent="0.25">
      <c r="A66" s="319">
        <v>60</v>
      </c>
      <c r="B66" s="290" t="s">
        <v>261</v>
      </c>
      <c r="C66" s="104" t="s">
        <v>237</v>
      </c>
      <c r="D66" s="320">
        <v>1</v>
      </c>
      <c r="E66" s="305">
        <v>27500</v>
      </c>
      <c r="F66" s="321">
        <f t="shared" si="1"/>
        <v>19250</v>
      </c>
      <c r="G66" s="321">
        <f t="shared" si="2"/>
        <v>46750</v>
      </c>
      <c r="H66" s="301">
        <v>46218</v>
      </c>
      <c r="I66" s="322">
        <v>8781.42</v>
      </c>
      <c r="J66" s="322">
        <f t="shared" si="3"/>
        <v>54999.42</v>
      </c>
      <c r="K66" s="302">
        <v>37860</v>
      </c>
      <c r="L66" s="323">
        <v>7193.4</v>
      </c>
      <c r="M66" s="323">
        <f t="shared" si="4"/>
        <v>45053.4</v>
      </c>
      <c r="N66" s="304">
        <v>33013</v>
      </c>
      <c r="O66" s="323">
        <v>6272.47</v>
      </c>
      <c r="P66" s="323">
        <f t="shared" si="5"/>
        <v>39285.47</v>
      </c>
      <c r="Q66" s="302">
        <v>37125</v>
      </c>
      <c r="R66" s="323">
        <v>7053.75</v>
      </c>
      <c r="S66" s="323">
        <f t="shared" si="6"/>
        <v>44178.75</v>
      </c>
      <c r="T66" s="302">
        <v>8694</v>
      </c>
      <c r="U66" s="323">
        <v>1651.8600000000001</v>
      </c>
      <c r="V66" s="323">
        <f t="shared" si="7"/>
        <v>10345.86</v>
      </c>
      <c r="W66" s="302">
        <v>162325</v>
      </c>
      <c r="X66" s="323">
        <v>30841.75</v>
      </c>
      <c r="Y66" s="345">
        <f t="shared" si="8"/>
        <v>193166.75</v>
      </c>
      <c r="Z66" s="348">
        <f t="shared" si="9"/>
        <v>-344.34850033892872</v>
      </c>
      <c r="AA66" s="349">
        <f t="shared" si="10"/>
        <v>101125.77707176749</v>
      </c>
      <c r="AB66" s="352">
        <f t="shared" si="11"/>
        <v>27500</v>
      </c>
      <c r="AC66" s="324">
        <f t="shared" si="12"/>
        <v>46218</v>
      </c>
      <c r="AD66" s="324">
        <f t="shared" si="13"/>
        <v>37860</v>
      </c>
      <c r="AE66" s="324">
        <f t="shared" si="14"/>
        <v>33013</v>
      </c>
      <c r="AF66" s="324">
        <f t="shared" si="15"/>
        <v>37125</v>
      </c>
      <c r="AG66" s="324">
        <f t="shared" si="16"/>
        <v>8694</v>
      </c>
      <c r="AH66" s="364" t="str">
        <f t="shared" si="17"/>
        <v/>
      </c>
      <c r="AI66" s="352">
        <f t="shared" si="18"/>
        <v>8694</v>
      </c>
      <c r="AJ66" s="324">
        <f t="shared" si="25"/>
        <v>50390.714285714283</v>
      </c>
      <c r="AK66" s="324">
        <f t="shared" si="19"/>
        <v>8694</v>
      </c>
      <c r="AL66" s="324">
        <f t="shared" si="26"/>
        <v>36311.161090152404</v>
      </c>
      <c r="AM66" s="324">
        <f t="shared" si="0"/>
        <v>50735.062786053211</v>
      </c>
      <c r="AN66" s="366">
        <f t="shared" si="20"/>
        <v>1.0068335705341758</v>
      </c>
      <c r="AO66" s="326"/>
      <c r="AP66" s="352">
        <f t="shared" si="21"/>
        <v>8694</v>
      </c>
      <c r="AQ66" s="325">
        <f t="shared" si="22"/>
        <v>1651.86</v>
      </c>
      <c r="AR66" s="349">
        <f t="shared" si="23"/>
        <v>10345.86</v>
      </c>
      <c r="AS66" s="329"/>
      <c r="AT66" s="317">
        <f t="shared" si="24"/>
        <v>1</v>
      </c>
      <c r="AU66" s="326"/>
      <c r="AV66" s="326"/>
      <c r="AW66" s="326"/>
      <c r="AX66" s="326"/>
      <c r="AY66" s="326"/>
      <c r="AZ66" s="326"/>
      <c r="BA66" s="326"/>
      <c r="BB66" s="326"/>
      <c r="BC66" s="326"/>
      <c r="BD66" s="326"/>
      <c r="BE66" s="326"/>
      <c r="BF66" s="326"/>
      <c r="BG66" s="326"/>
      <c r="BH66" s="326"/>
      <c r="BI66" s="326"/>
      <c r="BJ66" s="326"/>
      <c r="BK66" s="326"/>
      <c r="BL66" s="326"/>
      <c r="BM66" s="326"/>
    </row>
    <row r="67" spans="1:65" s="326" customFormat="1" ht="24.95" customHeight="1" x14ac:dyDescent="0.25">
      <c r="A67" s="319">
        <v>61</v>
      </c>
      <c r="B67" s="290" t="s">
        <v>263</v>
      </c>
      <c r="C67" s="104" t="s">
        <v>18</v>
      </c>
      <c r="D67" s="320">
        <v>1</v>
      </c>
      <c r="E67" s="305">
        <v>10600</v>
      </c>
      <c r="F67" s="321">
        <f t="shared" si="1"/>
        <v>7419.9999999999991</v>
      </c>
      <c r="G67" s="321">
        <f t="shared" si="2"/>
        <v>18020</v>
      </c>
      <c r="H67" s="301">
        <v>28403</v>
      </c>
      <c r="I67" s="322">
        <v>5396.57</v>
      </c>
      <c r="J67" s="322">
        <f t="shared" si="3"/>
        <v>33799.57</v>
      </c>
      <c r="K67" s="302">
        <v>9870</v>
      </c>
      <c r="L67" s="323">
        <v>1875.3</v>
      </c>
      <c r="M67" s="323">
        <f t="shared" si="4"/>
        <v>11745.3</v>
      </c>
      <c r="N67" s="304">
        <v>20288</v>
      </c>
      <c r="O67" s="323">
        <v>3854.7200000000003</v>
      </c>
      <c r="P67" s="323">
        <f t="shared" si="5"/>
        <v>24142.720000000001</v>
      </c>
      <c r="Q67" s="302">
        <v>18225</v>
      </c>
      <c r="R67" s="323">
        <v>3462.75</v>
      </c>
      <c r="S67" s="323">
        <f t="shared" si="6"/>
        <v>21687.75</v>
      </c>
      <c r="T67" s="302">
        <v>5746</v>
      </c>
      <c r="U67" s="323">
        <v>1091.74</v>
      </c>
      <c r="V67" s="323">
        <f t="shared" si="7"/>
        <v>6837.74</v>
      </c>
      <c r="W67" s="302">
        <v>23000</v>
      </c>
      <c r="X67" s="323">
        <v>4370</v>
      </c>
      <c r="Y67" s="345">
        <f t="shared" si="8"/>
        <v>27370</v>
      </c>
      <c r="Z67" s="348">
        <f t="shared" si="9"/>
        <v>8470.2042960919753</v>
      </c>
      <c r="AA67" s="349">
        <f t="shared" si="10"/>
        <v>24710.367132479452</v>
      </c>
      <c r="AB67" s="352">
        <f t="shared" si="11"/>
        <v>10600</v>
      </c>
      <c r="AC67" s="324" t="str">
        <f t="shared" si="12"/>
        <v/>
      </c>
      <c r="AD67" s="324">
        <f t="shared" si="13"/>
        <v>9870</v>
      </c>
      <c r="AE67" s="324">
        <f t="shared" si="14"/>
        <v>20288</v>
      </c>
      <c r="AF67" s="324">
        <f t="shared" si="15"/>
        <v>18225</v>
      </c>
      <c r="AG67" s="324" t="str">
        <f t="shared" si="16"/>
        <v/>
      </c>
      <c r="AH67" s="364">
        <f t="shared" si="17"/>
        <v>23000</v>
      </c>
      <c r="AI67" s="352">
        <f t="shared" si="18"/>
        <v>9870</v>
      </c>
      <c r="AJ67" s="324">
        <f t="shared" si="25"/>
        <v>16590.285714285714</v>
      </c>
      <c r="AK67" s="324">
        <f t="shared" si="19"/>
        <v>5746</v>
      </c>
      <c r="AL67" s="324">
        <f t="shared" si="26"/>
        <v>14655.417969596623</v>
      </c>
      <c r="AM67" s="324">
        <f t="shared" si="0"/>
        <v>8120.0814181937394</v>
      </c>
      <c r="AN67" s="366">
        <f t="shared" si="20"/>
        <v>0.48944795514893552</v>
      </c>
      <c r="AP67" s="352">
        <f t="shared" si="21"/>
        <v>9870</v>
      </c>
      <c r="AQ67" s="325">
        <f t="shared" si="22"/>
        <v>1875.3</v>
      </c>
      <c r="AR67" s="349">
        <f t="shared" si="23"/>
        <v>11745.3</v>
      </c>
      <c r="AS67" s="329"/>
      <c r="AT67" s="317">
        <f t="shared" si="24"/>
        <v>1</v>
      </c>
    </row>
    <row r="68" spans="1:65" s="326" customFormat="1" ht="24.95" customHeight="1" x14ac:dyDescent="0.25">
      <c r="A68" s="319">
        <v>62</v>
      </c>
      <c r="B68" s="290" t="s">
        <v>266</v>
      </c>
      <c r="C68" s="104" t="s">
        <v>18</v>
      </c>
      <c r="D68" s="320">
        <v>1</v>
      </c>
      <c r="E68" s="305">
        <v>11900</v>
      </c>
      <c r="F68" s="321">
        <f t="shared" si="1"/>
        <v>8330</v>
      </c>
      <c r="G68" s="321">
        <f t="shared" si="2"/>
        <v>20230</v>
      </c>
      <c r="H68" s="301">
        <v>3333</v>
      </c>
      <c r="I68" s="322">
        <v>633.27</v>
      </c>
      <c r="J68" s="322">
        <f t="shared" si="3"/>
        <v>3966.27</v>
      </c>
      <c r="K68" s="302">
        <v>10125</v>
      </c>
      <c r="L68" s="323">
        <v>1923.75</v>
      </c>
      <c r="M68" s="323">
        <f t="shared" si="4"/>
        <v>12048.75</v>
      </c>
      <c r="N68" s="304">
        <v>14286</v>
      </c>
      <c r="O68" s="323">
        <v>2714.34</v>
      </c>
      <c r="P68" s="323">
        <f t="shared" si="5"/>
        <v>17000.34</v>
      </c>
      <c r="Q68" s="302">
        <v>16065</v>
      </c>
      <c r="R68" s="323">
        <v>3052.35</v>
      </c>
      <c r="S68" s="323">
        <f t="shared" si="6"/>
        <v>19117.349999999999</v>
      </c>
      <c r="T68" s="302">
        <v>3282</v>
      </c>
      <c r="U68" s="323">
        <v>623.58000000000004</v>
      </c>
      <c r="V68" s="323">
        <f t="shared" si="7"/>
        <v>3905.58</v>
      </c>
      <c r="W68" s="302">
        <v>7656</v>
      </c>
      <c r="X68" s="323">
        <v>1454.64</v>
      </c>
      <c r="Y68" s="345">
        <f t="shared" si="8"/>
        <v>9110.64</v>
      </c>
      <c r="Z68" s="348">
        <f t="shared" si="9"/>
        <v>4483.6675710253148</v>
      </c>
      <c r="AA68" s="349">
        <f t="shared" si="10"/>
        <v>14558.332428974685</v>
      </c>
      <c r="AB68" s="352">
        <f t="shared" si="11"/>
        <v>11900</v>
      </c>
      <c r="AC68" s="324" t="str">
        <f t="shared" si="12"/>
        <v/>
      </c>
      <c r="AD68" s="324">
        <f t="shared" si="13"/>
        <v>10125</v>
      </c>
      <c r="AE68" s="324">
        <f t="shared" si="14"/>
        <v>14286</v>
      </c>
      <c r="AF68" s="324" t="str">
        <f t="shared" si="15"/>
        <v/>
      </c>
      <c r="AG68" s="324" t="str">
        <f t="shared" si="16"/>
        <v/>
      </c>
      <c r="AH68" s="364">
        <f t="shared" si="17"/>
        <v>7656</v>
      </c>
      <c r="AI68" s="352">
        <f t="shared" si="18"/>
        <v>7656</v>
      </c>
      <c r="AJ68" s="324">
        <f t="shared" si="25"/>
        <v>9521</v>
      </c>
      <c r="AK68" s="324">
        <f t="shared" si="19"/>
        <v>3282</v>
      </c>
      <c r="AL68" s="324">
        <f t="shared" si="26"/>
        <v>8114.1712478524951</v>
      </c>
      <c r="AM68" s="324">
        <f t="shared" si="0"/>
        <v>5037.3324289746852</v>
      </c>
      <c r="AN68" s="366">
        <f t="shared" si="20"/>
        <v>0.5290759824571668</v>
      </c>
      <c r="AP68" s="352">
        <f t="shared" si="21"/>
        <v>7656</v>
      </c>
      <c r="AQ68" s="325">
        <f t="shared" si="22"/>
        <v>1454.64</v>
      </c>
      <c r="AR68" s="349">
        <f t="shared" si="23"/>
        <v>9110.64</v>
      </c>
      <c r="AS68" s="329"/>
      <c r="AT68" s="317">
        <f t="shared" si="24"/>
        <v>1</v>
      </c>
    </row>
    <row r="69" spans="1:65" s="326" customFormat="1" ht="24.95" customHeight="1" x14ac:dyDescent="0.25">
      <c r="A69" s="319">
        <v>63</v>
      </c>
      <c r="B69" s="290" t="s">
        <v>1452</v>
      </c>
      <c r="C69" s="104" t="s">
        <v>18</v>
      </c>
      <c r="D69" s="320">
        <v>1</v>
      </c>
      <c r="E69" s="305">
        <v>5000</v>
      </c>
      <c r="F69" s="321">
        <f t="shared" si="1"/>
        <v>3500</v>
      </c>
      <c r="G69" s="321">
        <f t="shared" si="2"/>
        <v>8500</v>
      </c>
      <c r="H69" s="301">
        <v>3531</v>
      </c>
      <c r="I69" s="322">
        <v>670.89</v>
      </c>
      <c r="J69" s="322">
        <f t="shared" si="3"/>
        <v>4201.8900000000003</v>
      </c>
      <c r="K69" s="302">
        <v>9800</v>
      </c>
      <c r="L69" s="323">
        <v>1862</v>
      </c>
      <c r="M69" s="323">
        <f t="shared" si="4"/>
        <v>11662</v>
      </c>
      <c r="N69" s="304">
        <v>3121</v>
      </c>
      <c r="O69" s="323">
        <v>592.99</v>
      </c>
      <c r="P69" s="323">
        <f t="shared" si="5"/>
        <v>3713.99</v>
      </c>
      <c r="Q69" s="302">
        <v>2800</v>
      </c>
      <c r="R69" s="323">
        <v>532</v>
      </c>
      <c r="S69" s="323">
        <f t="shared" si="6"/>
        <v>3332</v>
      </c>
      <c r="T69" s="302">
        <v>3410</v>
      </c>
      <c r="U69" s="323">
        <v>647.9</v>
      </c>
      <c r="V69" s="323">
        <f t="shared" si="7"/>
        <v>4057.9</v>
      </c>
      <c r="W69" s="302">
        <v>4062</v>
      </c>
      <c r="X69" s="323">
        <v>771.78</v>
      </c>
      <c r="Y69" s="345">
        <f t="shared" si="8"/>
        <v>4833.78</v>
      </c>
      <c r="Z69" s="348">
        <f t="shared" si="9"/>
        <v>2101.5206919896095</v>
      </c>
      <c r="AA69" s="349">
        <f t="shared" si="10"/>
        <v>6962.47930801039</v>
      </c>
      <c r="AB69" s="352">
        <f t="shared" si="11"/>
        <v>5000</v>
      </c>
      <c r="AC69" s="324">
        <f t="shared" si="12"/>
        <v>3531</v>
      </c>
      <c r="AD69" s="324" t="str">
        <f t="shared" si="13"/>
        <v/>
      </c>
      <c r="AE69" s="324">
        <f t="shared" si="14"/>
        <v>3121</v>
      </c>
      <c r="AF69" s="324">
        <f t="shared" si="15"/>
        <v>2800</v>
      </c>
      <c r="AG69" s="324">
        <f t="shared" si="16"/>
        <v>3410</v>
      </c>
      <c r="AH69" s="364">
        <f t="shared" si="17"/>
        <v>4062</v>
      </c>
      <c r="AI69" s="352">
        <f t="shared" si="18"/>
        <v>2800</v>
      </c>
      <c r="AJ69" s="324">
        <f t="shared" si="25"/>
        <v>4532</v>
      </c>
      <c r="AK69" s="324">
        <f t="shared" si="19"/>
        <v>2800</v>
      </c>
      <c r="AL69" s="324">
        <f t="shared" si="26"/>
        <v>4142.7756379528382</v>
      </c>
      <c r="AM69" s="324">
        <f t="shared" si="0"/>
        <v>2430.4793080103905</v>
      </c>
      <c r="AN69" s="366">
        <f t="shared" si="20"/>
        <v>0.53629287467131304</v>
      </c>
      <c r="AP69" s="352">
        <f t="shared" si="21"/>
        <v>2800</v>
      </c>
      <c r="AQ69" s="325">
        <f t="shared" si="22"/>
        <v>532</v>
      </c>
      <c r="AR69" s="349">
        <f t="shared" si="23"/>
        <v>3332</v>
      </c>
      <c r="AS69" s="329"/>
      <c r="AT69" s="317">
        <f t="shared" si="24"/>
        <v>1</v>
      </c>
    </row>
    <row r="70" spans="1:65" ht="24.95" customHeight="1" x14ac:dyDescent="0.25">
      <c r="A70" s="319">
        <v>64</v>
      </c>
      <c r="B70" s="290" t="s">
        <v>272</v>
      </c>
      <c r="C70" s="104" t="s">
        <v>18</v>
      </c>
      <c r="D70" s="320">
        <v>1</v>
      </c>
      <c r="E70" s="305">
        <v>2947</v>
      </c>
      <c r="F70" s="321">
        <f t="shared" si="1"/>
        <v>2062.9</v>
      </c>
      <c r="G70" s="321">
        <f t="shared" si="2"/>
        <v>5009.8999999999996</v>
      </c>
      <c r="H70" s="301">
        <v>2890</v>
      </c>
      <c r="I70" s="322">
        <v>549.1</v>
      </c>
      <c r="J70" s="322">
        <f t="shared" si="3"/>
        <v>3439.1</v>
      </c>
      <c r="K70" s="302">
        <v>4280</v>
      </c>
      <c r="L70" s="323">
        <v>813.2</v>
      </c>
      <c r="M70" s="323">
        <f t="shared" si="4"/>
        <v>5093.2</v>
      </c>
      <c r="N70" s="304">
        <v>3181</v>
      </c>
      <c r="O70" s="323">
        <v>604.39</v>
      </c>
      <c r="P70" s="323">
        <f t="shared" si="5"/>
        <v>3785.39</v>
      </c>
      <c r="Q70" s="302">
        <v>2882</v>
      </c>
      <c r="R70" s="323">
        <v>547.58000000000004</v>
      </c>
      <c r="S70" s="323">
        <f t="shared" si="6"/>
        <v>3429.58</v>
      </c>
      <c r="T70" s="302">
        <v>2911</v>
      </c>
      <c r="U70" s="323">
        <v>553.09</v>
      </c>
      <c r="V70" s="323">
        <f t="shared" si="7"/>
        <v>3464.09</v>
      </c>
      <c r="W70" s="302">
        <v>4062</v>
      </c>
      <c r="X70" s="323">
        <v>771.78</v>
      </c>
      <c r="Y70" s="345">
        <f t="shared" si="8"/>
        <v>4833.78</v>
      </c>
      <c r="Z70" s="348">
        <f t="shared" si="9"/>
        <v>2705.6913582520838</v>
      </c>
      <c r="AA70" s="349">
        <f t="shared" si="10"/>
        <v>3909.4514988907731</v>
      </c>
      <c r="AB70" s="352">
        <f t="shared" si="11"/>
        <v>2947</v>
      </c>
      <c r="AC70" s="324">
        <f t="shared" si="12"/>
        <v>2890</v>
      </c>
      <c r="AD70" s="324" t="str">
        <f t="shared" si="13"/>
        <v/>
      </c>
      <c r="AE70" s="324">
        <f t="shared" si="14"/>
        <v>3181</v>
      </c>
      <c r="AF70" s="324">
        <f t="shared" si="15"/>
        <v>2882</v>
      </c>
      <c r="AG70" s="324">
        <f t="shared" si="16"/>
        <v>2911</v>
      </c>
      <c r="AH70" s="364" t="str">
        <f t="shared" si="17"/>
        <v/>
      </c>
      <c r="AI70" s="352">
        <f t="shared" si="18"/>
        <v>2882</v>
      </c>
      <c r="AJ70" s="324">
        <f t="shared" si="25"/>
        <v>3307.5714285714284</v>
      </c>
      <c r="AK70" s="324">
        <f t="shared" si="19"/>
        <v>2882</v>
      </c>
      <c r="AL70" s="324">
        <f t="shared" si="26"/>
        <v>3264.5481154599447</v>
      </c>
      <c r="AM70" s="324">
        <f t="shared" si="0"/>
        <v>601.88007031934478</v>
      </c>
      <c r="AN70" s="366">
        <f t="shared" si="20"/>
        <v>0.18197039227035</v>
      </c>
      <c r="AO70" s="326"/>
      <c r="AP70" s="352">
        <f t="shared" si="21"/>
        <v>2882</v>
      </c>
      <c r="AQ70" s="325">
        <f t="shared" si="22"/>
        <v>547.58000000000004</v>
      </c>
      <c r="AR70" s="349">
        <f t="shared" si="23"/>
        <v>3429.58</v>
      </c>
      <c r="AS70" s="329"/>
      <c r="AT70" s="317">
        <f t="shared" si="24"/>
        <v>1</v>
      </c>
      <c r="AU70" s="326"/>
      <c r="AV70" s="326"/>
      <c r="AW70" s="326"/>
      <c r="AX70" s="326"/>
      <c r="AY70" s="326"/>
      <c r="AZ70" s="326"/>
      <c r="BA70" s="326"/>
      <c r="BB70" s="326"/>
      <c r="BC70" s="326"/>
      <c r="BD70" s="326"/>
      <c r="BE70" s="326"/>
      <c r="BF70" s="326"/>
      <c r="BG70" s="326"/>
      <c r="BH70" s="326"/>
      <c r="BI70" s="326"/>
      <c r="BJ70" s="326"/>
      <c r="BK70" s="326"/>
      <c r="BL70" s="326"/>
      <c r="BM70" s="326"/>
    </row>
    <row r="71" spans="1:65" ht="24.95" customHeight="1" x14ac:dyDescent="0.25">
      <c r="A71" s="319">
        <v>65</v>
      </c>
      <c r="B71" s="290" t="s">
        <v>283</v>
      </c>
      <c r="C71" s="104" t="s">
        <v>18</v>
      </c>
      <c r="D71" s="320">
        <v>1</v>
      </c>
      <c r="E71" s="305">
        <v>18900</v>
      </c>
      <c r="F71" s="321">
        <f t="shared" si="1"/>
        <v>13230</v>
      </c>
      <c r="G71" s="321">
        <f t="shared" si="2"/>
        <v>32130</v>
      </c>
      <c r="H71" s="301">
        <v>6664</v>
      </c>
      <c r="I71" s="322">
        <v>1266.1600000000001</v>
      </c>
      <c r="J71" s="322">
        <f t="shared" si="3"/>
        <v>7930.16</v>
      </c>
      <c r="K71" s="302">
        <v>15320</v>
      </c>
      <c r="L71" s="323">
        <v>2910.8</v>
      </c>
      <c r="M71" s="323">
        <f t="shared" si="4"/>
        <v>18230.8</v>
      </c>
      <c r="N71" s="304">
        <v>22689</v>
      </c>
      <c r="O71" s="323">
        <v>4310.91</v>
      </c>
      <c r="P71" s="323">
        <f t="shared" si="5"/>
        <v>26999.91</v>
      </c>
      <c r="Q71" s="302">
        <v>25515</v>
      </c>
      <c r="R71" s="323">
        <v>4847.8500000000004</v>
      </c>
      <c r="S71" s="323">
        <f t="shared" si="6"/>
        <v>30362.85</v>
      </c>
      <c r="T71" s="302">
        <v>4420</v>
      </c>
      <c r="U71" s="323">
        <v>839.8</v>
      </c>
      <c r="V71" s="323">
        <f t="shared" si="7"/>
        <v>5259.8</v>
      </c>
      <c r="W71" s="302">
        <v>4567</v>
      </c>
      <c r="X71" s="323">
        <v>867.73</v>
      </c>
      <c r="Y71" s="345">
        <f t="shared" si="8"/>
        <v>5434.73</v>
      </c>
      <c r="Z71" s="348">
        <f t="shared" si="9"/>
        <v>5174.988250383145</v>
      </c>
      <c r="AA71" s="349">
        <f t="shared" si="10"/>
        <v>22846.440321045426</v>
      </c>
      <c r="AB71" s="352">
        <f t="shared" si="11"/>
        <v>18900</v>
      </c>
      <c r="AC71" s="324">
        <f t="shared" si="12"/>
        <v>6664</v>
      </c>
      <c r="AD71" s="324">
        <f t="shared" si="13"/>
        <v>15320</v>
      </c>
      <c r="AE71" s="324">
        <f t="shared" si="14"/>
        <v>22689</v>
      </c>
      <c r="AF71" s="324" t="str">
        <f t="shared" si="15"/>
        <v/>
      </c>
      <c r="AG71" s="324" t="str">
        <f t="shared" si="16"/>
        <v/>
      </c>
      <c r="AH71" s="364" t="str">
        <f t="shared" si="17"/>
        <v/>
      </c>
      <c r="AI71" s="352">
        <f t="shared" si="18"/>
        <v>6664</v>
      </c>
      <c r="AJ71" s="324">
        <f t="shared" si="25"/>
        <v>14010.714285714286</v>
      </c>
      <c r="AK71" s="324">
        <f t="shared" si="19"/>
        <v>4420</v>
      </c>
      <c r="AL71" s="324">
        <f t="shared" si="26"/>
        <v>11231.704811850139</v>
      </c>
      <c r="AM71" s="324">
        <f t="shared" ref="AM71:AM134" si="27">STDEVA(E71,H71,K71,N71,Q71,T71,W71)</f>
        <v>8835.7260353311412</v>
      </c>
      <c r="AN71" s="366">
        <f t="shared" si="20"/>
        <v>0.63064065508353795</v>
      </c>
      <c r="AO71" s="326"/>
      <c r="AP71" s="352">
        <f t="shared" si="21"/>
        <v>6664</v>
      </c>
      <c r="AQ71" s="325">
        <f t="shared" si="22"/>
        <v>1266.1600000000001</v>
      </c>
      <c r="AR71" s="349">
        <f t="shared" si="23"/>
        <v>7930.16</v>
      </c>
      <c r="AS71" s="329"/>
      <c r="AT71" s="317">
        <f t="shared" si="24"/>
        <v>1</v>
      </c>
      <c r="AU71" s="326"/>
      <c r="AV71" s="326"/>
      <c r="AW71" s="326"/>
      <c r="AX71" s="326"/>
      <c r="AY71" s="326"/>
      <c r="AZ71" s="326"/>
      <c r="BA71" s="326"/>
      <c r="BB71" s="326"/>
      <c r="BC71" s="326"/>
      <c r="BD71" s="326"/>
      <c r="BE71" s="326"/>
      <c r="BF71" s="326"/>
      <c r="BG71" s="326"/>
      <c r="BH71" s="326"/>
      <c r="BI71" s="326"/>
      <c r="BJ71" s="326"/>
      <c r="BK71" s="326"/>
      <c r="BL71" s="326"/>
      <c r="BM71" s="326"/>
    </row>
    <row r="72" spans="1:65" ht="24.95" customHeight="1" x14ac:dyDescent="0.25">
      <c r="A72" s="319">
        <v>66</v>
      </c>
      <c r="B72" s="290" t="s">
        <v>305</v>
      </c>
      <c r="C72" s="104" t="s">
        <v>18</v>
      </c>
      <c r="D72" s="320">
        <v>1</v>
      </c>
      <c r="E72" s="305">
        <v>212000</v>
      </c>
      <c r="F72" s="321">
        <f t="shared" ref="F72:F135" si="28">+E72*70%</f>
        <v>148400</v>
      </c>
      <c r="G72" s="321">
        <f t="shared" ref="G72:G135" si="29">+F72+E72</f>
        <v>360400</v>
      </c>
      <c r="H72" s="301">
        <v>148000</v>
      </c>
      <c r="I72" s="322">
        <v>28120</v>
      </c>
      <c r="J72" s="322">
        <f t="shared" ref="J72:J135" si="30">+H72+I72</f>
        <v>176120</v>
      </c>
      <c r="K72" s="302">
        <v>100500</v>
      </c>
      <c r="L72" s="323">
        <v>19095</v>
      </c>
      <c r="M72" s="323">
        <f t="shared" ref="M72:M135" si="31">+L72+K72</f>
        <v>119595</v>
      </c>
      <c r="N72" s="304">
        <v>63986</v>
      </c>
      <c r="O72" s="323">
        <v>12157.34</v>
      </c>
      <c r="P72" s="323">
        <f t="shared" ref="P72:P135" si="32">+N72+O72</f>
        <v>76143.34</v>
      </c>
      <c r="Q72" s="302">
        <v>65362</v>
      </c>
      <c r="R72" s="323">
        <v>12418.78</v>
      </c>
      <c r="S72" s="323">
        <f t="shared" ref="S72:S135" si="33">+R72+Q72</f>
        <v>77780.78</v>
      </c>
      <c r="T72" s="302">
        <v>65362</v>
      </c>
      <c r="U72" s="323">
        <v>12418.78</v>
      </c>
      <c r="V72" s="323">
        <f t="shared" ref="V72:V135" si="34">+T72+U72</f>
        <v>77780.78</v>
      </c>
      <c r="W72" s="302">
        <v>56745</v>
      </c>
      <c r="X72" s="323">
        <v>10781.55</v>
      </c>
      <c r="Y72" s="345">
        <f t="shared" ref="Y72:Y135" si="35">+X72+W72</f>
        <v>67526.55</v>
      </c>
      <c r="Z72" s="348">
        <f t="shared" ref="Z72:Z135" si="36">+AJ72-AM72</f>
        <v>43404.887125802918</v>
      </c>
      <c r="AA72" s="349">
        <f t="shared" ref="AA72:AA135" si="37">+AJ72+AM72</f>
        <v>160010.82715991137</v>
      </c>
      <c r="AB72" s="352" t="str">
        <f t="shared" ref="AB72:AB135" si="38">IF(AND(E72&gt;$Z72,E72&lt;$AA72),E72,"")</f>
        <v/>
      </c>
      <c r="AC72" s="324">
        <f t="shared" ref="AC72:AC135" si="39">IF(AND(H72&gt;$Z72,H72&lt;$AA72),H72,"")</f>
        <v>148000</v>
      </c>
      <c r="AD72" s="324">
        <f t="shared" ref="AD72:AD135" si="40">IF(AND(K72&gt;$Z72,K72&lt;$AA72),K72,"")</f>
        <v>100500</v>
      </c>
      <c r="AE72" s="324">
        <f t="shared" ref="AE72:AE135" si="41">IF(AND(N72&gt;$Z72,N72&lt;$AA72),N72,"")</f>
        <v>63986</v>
      </c>
      <c r="AF72" s="324">
        <f t="shared" ref="AF72:AF135" si="42">IF(AND(Q72&gt;$Z72,Q72&lt;$AA72),Q72,"")</f>
        <v>65362</v>
      </c>
      <c r="AG72" s="324">
        <f t="shared" ref="AG72:AG135" si="43">IF(AND(T72&gt;$Z72,T72&lt;$AA72),T72,"")</f>
        <v>65362</v>
      </c>
      <c r="AH72" s="364">
        <f t="shared" ref="AH72:AH135" si="44">IF(AND(W72&gt;$Z72,W72&lt;$AA72),W72,"")</f>
        <v>56745</v>
      </c>
      <c r="AI72" s="352">
        <f t="shared" ref="AI72:AI135" si="45">MIN(AB72:AH72)</f>
        <v>56745</v>
      </c>
      <c r="AJ72" s="324">
        <f t="shared" si="25"/>
        <v>101707.85714285714</v>
      </c>
      <c r="AK72" s="324">
        <f t="shared" ref="AK72:AK133" si="46">MIN(E72,H72,K72,N72,Q72,T72,W72)</f>
        <v>56745</v>
      </c>
      <c r="AL72" s="324">
        <f t="shared" si="26"/>
        <v>90288.494047083135</v>
      </c>
      <c r="AM72" s="324">
        <f t="shared" si="27"/>
        <v>58302.970017054227</v>
      </c>
      <c r="AN72" s="366">
        <f t="shared" ref="AN72:AN135" si="47">+AM72/AJ72</f>
        <v>0.57323958693931443</v>
      </c>
      <c r="AO72" s="326"/>
      <c r="AP72" s="352">
        <f t="shared" ref="AP72:AP135" si="48">+AI72</f>
        <v>56745</v>
      </c>
      <c r="AQ72" s="325">
        <f t="shared" ref="AQ72:AQ135" si="49">+AP72*19/100</f>
        <v>10781.55</v>
      </c>
      <c r="AR72" s="349">
        <f t="shared" ref="AR72:AR135" si="50">+AQ72+AP72</f>
        <v>67526.55</v>
      </c>
      <c r="AS72" s="329"/>
      <c r="AT72" s="317">
        <f t="shared" ref="AT72:AT135" si="51">+AI72/AP72</f>
        <v>1</v>
      </c>
      <c r="AU72" s="326"/>
      <c r="AV72" s="326"/>
      <c r="AW72" s="326"/>
      <c r="AX72" s="326"/>
      <c r="AY72" s="326"/>
      <c r="AZ72" s="326"/>
      <c r="BA72" s="326"/>
      <c r="BB72" s="326"/>
      <c r="BC72" s="326"/>
      <c r="BD72" s="326"/>
      <c r="BE72" s="326"/>
      <c r="BF72" s="326"/>
      <c r="BG72" s="326"/>
      <c r="BH72" s="326"/>
      <c r="BI72" s="326"/>
      <c r="BJ72" s="326"/>
      <c r="BK72" s="326"/>
      <c r="BL72" s="326"/>
      <c r="BM72" s="326"/>
    </row>
    <row r="73" spans="1:65" ht="24.95" customHeight="1" x14ac:dyDescent="0.25">
      <c r="A73" s="319">
        <v>67</v>
      </c>
      <c r="B73" s="290" t="s">
        <v>306</v>
      </c>
      <c r="C73" s="104" t="s">
        <v>18</v>
      </c>
      <c r="D73" s="320">
        <v>1</v>
      </c>
      <c r="E73" s="305">
        <v>249900</v>
      </c>
      <c r="F73" s="321">
        <f t="shared" si="28"/>
        <v>174930</v>
      </c>
      <c r="G73" s="321">
        <f t="shared" si="29"/>
        <v>424830</v>
      </c>
      <c r="H73" s="301">
        <v>144000</v>
      </c>
      <c r="I73" s="322">
        <v>27360</v>
      </c>
      <c r="J73" s="322">
        <f t="shared" si="30"/>
        <v>171360</v>
      </c>
      <c r="K73" s="302">
        <v>99800</v>
      </c>
      <c r="L73" s="323">
        <v>18962</v>
      </c>
      <c r="M73" s="323">
        <f t="shared" si="31"/>
        <v>118762</v>
      </c>
      <c r="N73" s="304">
        <v>39616</v>
      </c>
      <c r="O73" s="323">
        <v>7527.04</v>
      </c>
      <c r="P73" s="323">
        <f t="shared" si="32"/>
        <v>47143.040000000001</v>
      </c>
      <c r="Q73" s="302">
        <v>337365</v>
      </c>
      <c r="R73" s="323">
        <v>64099.35</v>
      </c>
      <c r="S73" s="323">
        <f t="shared" si="33"/>
        <v>401464.35</v>
      </c>
      <c r="T73" s="302">
        <v>63458</v>
      </c>
      <c r="U73" s="323">
        <v>12057.02</v>
      </c>
      <c r="V73" s="323">
        <f t="shared" si="34"/>
        <v>75515.02</v>
      </c>
      <c r="W73" s="302">
        <v>56745</v>
      </c>
      <c r="X73" s="323">
        <v>10781.55</v>
      </c>
      <c r="Y73" s="345">
        <f t="shared" si="35"/>
        <v>67526.55</v>
      </c>
      <c r="Z73" s="348">
        <f t="shared" si="36"/>
        <v>29369.675111199351</v>
      </c>
      <c r="AA73" s="349">
        <f t="shared" si="37"/>
        <v>253740.03917451491</v>
      </c>
      <c r="AB73" s="352">
        <f t="shared" si="38"/>
        <v>249900</v>
      </c>
      <c r="AC73" s="324">
        <f t="shared" si="39"/>
        <v>144000</v>
      </c>
      <c r="AD73" s="324">
        <f t="shared" si="40"/>
        <v>99800</v>
      </c>
      <c r="AE73" s="324">
        <f t="shared" si="41"/>
        <v>39616</v>
      </c>
      <c r="AF73" s="324" t="str">
        <f t="shared" si="42"/>
        <v/>
      </c>
      <c r="AG73" s="324">
        <f t="shared" si="43"/>
        <v>63458</v>
      </c>
      <c r="AH73" s="364">
        <f t="shared" si="44"/>
        <v>56745</v>
      </c>
      <c r="AI73" s="352">
        <f t="shared" si="45"/>
        <v>39616</v>
      </c>
      <c r="AJ73" s="324">
        <f t="shared" ref="AJ73:AJ136" si="52">AVERAGE(E73,H73,K73,N73,Q73,T73,W73)</f>
        <v>141554.85714285713</v>
      </c>
      <c r="AK73" s="324">
        <f t="shared" si="46"/>
        <v>39616</v>
      </c>
      <c r="AL73" s="324">
        <f t="shared" ref="AL73:AL136" si="53">GEOMEAN(E73,H73,K73,N73,Q73,T73,W73)</f>
        <v>108130.7290439824</v>
      </c>
      <c r="AM73" s="324">
        <f t="shared" si="27"/>
        <v>112185.18203165778</v>
      </c>
      <c r="AN73" s="366">
        <f t="shared" si="47"/>
        <v>0.79252089469766851</v>
      </c>
      <c r="AO73" s="326"/>
      <c r="AP73" s="352">
        <f t="shared" si="48"/>
        <v>39616</v>
      </c>
      <c r="AQ73" s="325">
        <f t="shared" si="49"/>
        <v>7527.04</v>
      </c>
      <c r="AR73" s="349">
        <f t="shared" si="50"/>
        <v>47143.040000000001</v>
      </c>
      <c r="AS73" s="329"/>
      <c r="AT73" s="317">
        <f t="shared" si="51"/>
        <v>1</v>
      </c>
      <c r="AU73" s="326"/>
      <c r="AV73" s="326"/>
      <c r="AW73" s="326"/>
      <c r="AX73" s="326"/>
      <c r="AY73" s="326"/>
      <c r="AZ73" s="326"/>
      <c r="BA73" s="326"/>
      <c r="BB73" s="326"/>
      <c r="BC73" s="326"/>
      <c r="BD73" s="326"/>
      <c r="BE73" s="326"/>
      <c r="BF73" s="326"/>
      <c r="BG73" s="326"/>
      <c r="BH73" s="326"/>
      <c r="BI73" s="326"/>
      <c r="BJ73" s="326"/>
      <c r="BK73" s="326"/>
      <c r="BL73" s="326"/>
      <c r="BM73" s="326"/>
    </row>
    <row r="74" spans="1:65" ht="24.95" customHeight="1" x14ac:dyDescent="0.25">
      <c r="A74" s="319">
        <v>68</v>
      </c>
      <c r="B74" s="290" t="s">
        <v>308</v>
      </c>
      <c r="C74" s="104" t="s">
        <v>18</v>
      </c>
      <c r="D74" s="320">
        <v>1</v>
      </c>
      <c r="E74" s="305">
        <v>109900</v>
      </c>
      <c r="F74" s="321">
        <f t="shared" si="28"/>
        <v>76930</v>
      </c>
      <c r="G74" s="321">
        <f t="shared" si="29"/>
        <v>186830</v>
      </c>
      <c r="H74" s="301">
        <v>100000</v>
      </c>
      <c r="I74" s="322">
        <v>19000</v>
      </c>
      <c r="J74" s="322">
        <f t="shared" si="30"/>
        <v>119000</v>
      </c>
      <c r="K74" s="302">
        <v>99800</v>
      </c>
      <c r="L74" s="323">
        <v>18962</v>
      </c>
      <c r="M74" s="323">
        <f t="shared" si="31"/>
        <v>118762</v>
      </c>
      <c r="N74" s="304">
        <v>68067</v>
      </c>
      <c r="O74" s="323">
        <v>12932.73</v>
      </c>
      <c r="P74" s="323">
        <f t="shared" si="32"/>
        <v>80999.73</v>
      </c>
      <c r="Q74" s="302">
        <v>37781</v>
      </c>
      <c r="R74" s="323">
        <v>7178.39</v>
      </c>
      <c r="S74" s="323">
        <f t="shared" si="33"/>
        <v>44959.39</v>
      </c>
      <c r="T74" s="302">
        <v>36522</v>
      </c>
      <c r="U74" s="323">
        <v>6939.18</v>
      </c>
      <c r="V74" s="323">
        <f t="shared" si="34"/>
        <v>43461.18</v>
      </c>
      <c r="W74" s="302">
        <v>56745</v>
      </c>
      <c r="X74" s="323">
        <v>10781.55</v>
      </c>
      <c r="Y74" s="345">
        <f t="shared" si="35"/>
        <v>67526.55</v>
      </c>
      <c r="Z74" s="348">
        <f t="shared" si="36"/>
        <v>41953.105023968616</v>
      </c>
      <c r="AA74" s="349">
        <f t="shared" si="37"/>
        <v>103422.60926174567</v>
      </c>
      <c r="AB74" s="352" t="str">
        <f t="shared" si="38"/>
        <v/>
      </c>
      <c r="AC74" s="324">
        <f t="shared" si="39"/>
        <v>100000</v>
      </c>
      <c r="AD74" s="324">
        <f t="shared" si="40"/>
        <v>99800</v>
      </c>
      <c r="AE74" s="324">
        <f t="shared" si="41"/>
        <v>68067</v>
      </c>
      <c r="AF74" s="324" t="str">
        <f t="shared" si="42"/>
        <v/>
      </c>
      <c r="AG74" s="324" t="str">
        <f t="shared" si="43"/>
        <v/>
      </c>
      <c r="AH74" s="364">
        <f t="shared" si="44"/>
        <v>56745</v>
      </c>
      <c r="AI74" s="352">
        <f t="shared" si="45"/>
        <v>56745</v>
      </c>
      <c r="AJ74" s="324">
        <f t="shared" si="52"/>
        <v>72687.857142857145</v>
      </c>
      <c r="AK74" s="324">
        <f t="shared" si="46"/>
        <v>36522</v>
      </c>
      <c r="AL74" s="324">
        <f t="shared" si="53"/>
        <v>66654.80958800907</v>
      </c>
      <c r="AM74" s="324">
        <f t="shared" si="27"/>
        <v>30734.752118888533</v>
      </c>
      <c r="AN74" s="366">
        <f t="shared" si="47"/>
        <v>0.42283200147837569</v>
      </c>
      <c r="AO74" s="326"/>
      <c r="AP74" s="352">
        <f t="shared" si="48"/>
        <v>56745</v>
      </c>
      <c r="AQ74" s="325">
        <f t="shared" si="49"/>
        <v>10781.55</v>
      </c>
      <c r="AR74" s="349">
        <f t="shared" si="50"/>
        <v>67526.55</v>
      </c>
      <c r="AS74" s="329"/>
      <c r="AT74" s="317">
        <f t="shared" si="51"/>
        <v>1</v>
      </c>
      <c r="AU74" s="326"/>
      <c r="AV74" s="326"/>
      <c r="AW74" s="326"/>
      <c r="AX74" s="326"/>
      <c r="AY74" s="326"/>
      <c r="AZ74" s="326"/>
      <c r="BA74" s="326"/>
      <c r="BB74" s="326"/>
      <c r="BC74" s="326"/>
      <c r="BD74" s="326"/>
      <c r="BE74" s="326"/>
      <c r="BF74" s="326"/>
      <c r="BG74" s="326"/>
      <c r="BH74" s="326"/>
      <c r="BI74" s="326"/>
      <c r="BJ74" s="326"/>
      <c r="BK74" s="326"/>
      <c r="BL74" s="326"/>
      <c r="BM74" s="326"/>
    </row>
    <row r="75" spans="1:65" ht="24.95" customHeight="1" x14ac:dyDescent="0.25">
      <c r="A75" s="319">
        <v>69</v>
      </c>
      <c r="B75" s="290" t="s">
        <v>310</v>
      </c>
      <c r="C75" s="104" t="s">
        <v>18</v>
      </c>
      <c r="D75" s="320">
        <v>1</v>
      </c>
      <c r="E75" s="305">
        <v>89900</v>
      </c>
      <c r="F75" s="321">
        <f t="shared" si="28"/>
        <v>62929.999999999993</v>
      </c>
      <c r="G75" s="321">
        <f t="shared" si="29"/>
        <v>152830</v>
      </c>
      <c r="H75" s="301">
        <v>90000</v>
      </c>
      <c r="I75" s="322">
        <v>17100</v>
      </c>
      <c r="J75" s="322">
        <f t="shared" si="30"/>
        <v>107100</v>
      </c>
      <c r="K75" s="302">
        <v>90260</v>
      </c>
      <c r="L75" s="323">
        <v>17149.400000000001</v>
      </c>
      <c r="M75" s="323">
        <f t="shared" si="31"/>
        <v>107409.4</v>
      </c>
      <c r="N75" s="304">
        <v>49100</v>
      </c>
      <c r="O75" s="323">
        <v>9329</v>
      </c>
      <c r="P75" s="323">
        <f t="shared" si="32"/>
        <v>58429</v>
      </c>
      <c r="Q75" s="302">
        <v>34013</v>
      </c>
      <c r="R75" s="323">
        <v>6462.47</v>
      </c>
      <c r="S75" s="323">
        <f t="shared" si="33"/>
        <v>40475.47</v>
      </c>
      <c r="T75" s="302">
        <v>29890</v>
      </c>
      <c r="U75" s="323">
        <v>5679.1</v>
      </c>
      <c r="V75" s="323">
        <f t="shared" si="34"/>
        <v>35569.1</v>
      </c>
      <c r="W75" s="302">
        <v>56745</v>
      </c>
      <c r="X75" s="323">
        <v>10781.55</v>
      </c>
      <c r="Y75" s="345">
        <f t="shared" si="35"/>
        <v>67526.55</v>
      </c>
      <c r="Z75" s="348">
        <f t="shared" si="36"/>
        <v>35873.644230501275</v>
      </c>
      <c r="AA75" s="349">
        <f t="shared" si="37"/>
        <v>89814.355769498725</v>
      </c>
      <c r="AB75" s="352" t="str">
        <f t="shared" si="38"/>
        <v/>
      </c>
      <c r="AC75" s="324" t="str">
        <f t="shared" si="39"/>
        <v/>
      </c>
      <c r="AD75" s="324" t="str">
        <f t="shared" si="40"/>
        <v/>
      </c>
      <c r="AE75" s="324">
        <f t="shared" si="41"/>
        <v>49100</v>
      </c>
      <c r="AF75" s="324" t="str">
        <f t="shared" si="42"/>
        <v/>
      </c>
      <c r="AG75" s="324" t="str">
        <f t="shared" si="43"/>
        <v/>
      </c>
      <c r="AH75" s="364">
        <f t="shared" si="44"/>
        <v>56745</v>
      </c>
      <c r="AI75" s="352">
        <f t="shared" si="45"/>
        <v>49100</v>
      </c>
      <c r="AJ75" s="324">
        <f t="shared" si="52"/>
        <v>62844</v>
      </c>
      <c r="AK75" s="324">
        <f t="shared" si="46"/>
        <v>29890</v>
      </c>
      <c r="AL75" s="324">
        <f t="shared" si="53"/>
        <v>57462.232722904686</v>
      </c>
      <c r="AM75" s="324">
        <f t="shared" si="27"/>
        <v>26970.355769498728</v>
      </c>
      <c r="AN75" s="366">
        <f t="shared" si="47"/>
        <v>0.42916357598973215</v>
      </c>
      <c r="AO75" s="326"/>
      <c r="AP75" s="352">
        <f t="shared" si="48"/>
        <v>49100</v>
      </c>
      <c r="AQ75" s="325">
        <f t="shared" si="49"/>
        <v>9329</v>
      </c>
      <c r="AR75" s="349">
        <f t="shared" si="50"/>
        <v>58429</v>
      </c>
      <c r="AS75" s="329"/>
      <c r="AT75" s="317">
        <f t="shared" si="51"/>
        <v>1</v>
      </c>
      <c r="AU75" s="326"/>
      <c r="AV75" s="326"/>
      <c r="AW75" s="326"/>
      <c r="AX75" s="326"/>
      <c r="AY75" s="326"/>
      <c r="AZ75" s="326"/>
      <c r="BA75" s="326"/>
      <c r="BB75" s="326"/>
      <c r="BC75" s="326"/>
      <c r="BD75" s="326"/>
      <c r="BE75" s="326"/>
      <c r="BF75" s="326"/>
      <c r="BG75" s="326"/>
      <c r="BH75" s="326"/>
      <c r="BI75" s="326"/>
      <c r="BJ75" s="326"/>
      <c r="BK75" s="326"/>
      <c r="BL75" s="326"/>
      <c r="BM75" s="326"/>
    </row>
    <row r="76" spans="1:65" ht="24.95" customHeight="1" x14ac:dyDescent="0.25">
      <c r="A76" s="319">
        <v>70</v>
      </c>
      <c r="B76" s="290" t="s">
        <v>312</v>
      </c>
      <c r="C76" s="104" t="s">
        <v>18</v>
      </c>
      <c r="D76" s="320">
        <v>1</v>
      </c>
      <c r="E76" s="305">
        <v>5100</v>
      </c>
      <c r="F76" s="321">
        <f t="shared" si="28"/>
        <v>3570</v>
      </c>
      <c r="G76" s="321">
        <f t="shared" si="29"/>
        <v>8670</v>
      </c>
      <c r="H76" s="301">
        <v>3404</v>
      </c>
      <c r="I76" s="322">
        <v>646.76</v>
      </c>
      <c r="J76" s="322">
        <f t="shared" si="30"/>
        <v>4050.76</v>
      </c>
      <c r="K76" s="302">
        <v>7800</v>
      </c>
      <c r="L76" s="323">
        <v>1482</v>
      </c>
      <c r="M76" s="323">
        <f t="shared" si="31"/>
        <v>9282</v>
      </c>
      <c r="N76" s="304">
        <v>7083</v>
      </c>
      <c r="O76" s="323">
        <v>1345.77</v>
      </c>
      <c r="P76" s="323">
        <f t="shared" si="32"/>
        <v>8428.77</v>
      </c>
      <c r="Q76" s="302">
        <v>2000</v>
      </c>
      <c r="R76" s="323">
        <v>380</v>
      </c>
      <c r="S76" s="323">
        <f t="shared" si="33"/>
        <v>2380</v>
      </c>
      <c r="T76" s="302">
        <v>2345</v>
      </c>
      <c r="U76" s="323">
        <v>445.55</v>
      </c>
      <c r="V76" s="323">
        <f t="shared" si="34"/>
        <v>2790.55</v>
      </c>
      <c r="W76" s="302">
        <v>1456</v>
      </c>
      <c r="X76" s="323">
        <v>276.64</v>
      </c>
      <c r="Y76" s="345">
        <f t="shared" si="35"/>
        <v>1732.6399999999999</v>
      </c>
      <c r="Z76" s="348">
        <f t="shared" si="36"/>
        <v>1635.9606332396465</v>
      </c>
      <c r="AA76" s="349">
        <f t="shared" si="37"/>
        <v>6703.4679381889237</v>
      </c>
      <c r="AB76" s="352">
        <f t="shared" si="38"/>
        <v>5100</v>
      </c>
      <c r="AC76" s="324">
        <f t="shared" si="39"/>
        <v>3404</v>
      </c>
      <c r="AD76" s="324" t="str">
        <f t="shared" si="40"/>
        <v/>
      </c>
      <c r="AE76" s="324" t="str">
        <f t="shared" si="41"/>
        <v/>
      </c>
      <c r="AF76" s="324">
        <f t="shared" si="42"/>
        <v>2000</v>
      </c>
      <c r="AG76" s="324">
        <f t="shared" si="43"/>
        <v>2345</v>
      </c>
      <c r="AH76" s="364" t="str">
        <f t="shared" si="44"/>
        <v/>
      </c>
      <c r="AI76" s="352">
        <f t="shared" si="45"/>
        <v>2000</v>
      </c>
      <c r="AJ76" s="324">
        <f t="shared" si="52"/>
        <v>4169.7142857142853</v>
      </c>
      <c r="AK76" s="324">
        <f t="shared" si="46"/>
        <v>1456</v>
      </c>
      <c r="AL76" s="324">
        <f t="shared" si="53"/>
        <v>3508.910214327263</v>
      </c>
      <c r="AM76" s="324">
        <f t="shared" si="27"/>
        <v>2533.7536524746388</v>
      </c>
      <c r="AN76" s="366">
        <f t="shared" si="47"/>
        <v>0.60765641932720549</v>
      </c>
      <c r="AO76" s="326"/>
      <c r="AP76" s="352">
        <f t="shared" si="48"/>
        <v>2000</v>
      </c>
      <c r="AQ76" s="325">
        <f t="shared" si="49"/>
        <v>380</v>
      </c>
      <c r="AR76" s="349">
        <f t="shared" si="50"/>
        <v>2380</v>
      </c>
      <c r="AS76" s="329"/>
      <c r="AT76" s="317">
        <f t="shared" si="51"/>
        <v>1</v>
      </c>
      <c r="AU76" s="326"/>
      <c r="AV76" s="326"/>
      <c r="AW76" s="326"/>
      <c r="AX76" s="326"/>
      <c r="AY76" s="326"/>
      <c r="AZ76" s="326"/>
      <c r="BA76" s="326"/>
      <c r="BB76" s="326"/>
      <c r="BC76" s="326"/>
      <c r="BD76" s="326"/>
      <c r="BE76" s="326"/>
      <c r="BF76" s="326"/>
      <c r="BG76" s="326"/>
      <c r="BH76" s="326"/>
      <c r="BI76" s="326"/>
      <c r="BJ76" s="326"/>
      <c r="BK76" s="326"/>
      <c r="BL76" s="326"/>
      <c r="BM76" s="326"/>
    </row>
    <row r="77" spans="1:65" ht="24.95" customHeight="1" x14ac:dyDescent="0.25">
      <c r="A77" s="319">
        <v>71</v>
      </c>
      <c r="B77" s="290" t="s">
        <v>314</v>
      </c>
      <c r="C77" s="104" t="s">
        <v>18</v>
      </c>
      <c r="D77" s="320">
        <v>1</v>
      </c>
      <c r="E77" s="305">
        <v>18900</v>
      </c>
      <c r="F77" s="321">
        <f t="shared" si="28"/>
        <v>13230</v>
      </c>
      <c r="G77" s="321">
        <f t="shared" si="29"/>
        <v>32130</v>
      </c>
      <c r="H77" s="301">
        <v>3328</v>
      </c>
      <c r="I77" s="322">
        <v>632.32000000000005</v>
      </c>
      <c r="J77" s="322">
        <f t="shared" si="30"/>
        <v>3960.32</v>
      </c>
      <c r="K77" s="302">
        <v>12500</v>
      </c>
      <c r="L77" s="323">
        <v>2375</v>
      </c>
      <c r="M77" s="323">
        <f t="shared" si="31"/>
        <v>14875</v>
      </c>
      <c r="N77" s="304">
        <v>2377</v>
      </c>
      <c r="O77" s="323">
        <v>451.63</v>
      </c>
      <c r="P77" s="323">
        <f t="shared" si="32"/>
        <v>2828.63</v>
      </c>
      <c r="Q77" s="302">
        <v>2100</v>
      </c>
      <c r="R77" s="323">
        <v>399</v>
      </c>
      <c r="S77" s="323">
        <f t="shared" si="33"/>
        <v>2499</v>
      </c>
      <c r="T77" s="302">
        <v>2931</v>
      </c>
      <c r="U77" s="323">
        <v>556.89</v>
      </c>
      <c r="V77" s="323">
        <f t="shared" si="34"/>
        <v>3487.89</v>
      </c>
      <c r="W77" s="302">
        <v>13866</v>
      </c>
      <c r="X77" s="323">
        <v>2634.54</v>
      </c>
      <c r="Y77" s="345">
        <f t="shared" si="35"/>
        <v>16500.54</v>
      </c>
      <c r="Z77" s="348">
        <f t="shared" si="36"/>
        <v>1079.057145255365</v>
      </c>
      <c r="AA77" s="349">
        <f t="shared" si="37"/>
        <v>14921.514283316064</v>
      </c>
      <c r="AB77" s="352" t="str">
        <f t="shared" si="38"/>
        <v/>
      </c>
      <c r="AC77" s="324">
        <f t="shared" si="39"/>
        <v>3328</v>
      </c>
      <c r="AD77" s="324">
        <f t="shared" si="40"/>
        <v>12500</v>
      </c>
      <c r="AE77" s="324">
        <f t="shared" si="41"/>
        <v>2377</v>
      </c>
      <c r="AF77" s="324">
        <f t="shared" si="42"/>
        <v>2100</v>
      </c>
      <c r="AG77" s="324">
        <f t="shared" si="43"/>
        <v>2931</v>
      </c>
      <c r="AH77" s="364">
        <f t="shared" si="44"/>
        <v>13866</v>
      </c>
      <c r="AI77" s="352">
        <f t="shared" si="45"/>
        <v>2100</v>
      </c>
      <c r="AJ77" s="324">
        <f t="shared" si="52"/>
        <v>8000.2857142857147</v>
      </c>
      <c r="AK77" s="324">
        <f t="shared" si="46"/>
        <v>2100</v>
      </c>
      <c r="AL77" s="324">
        <f t="shared" si="53"/>
        <v>5536.7249126981833</v>
      </c>
      <c r="AM77" s="324">
        <f t="shared" si="27"/>
        <v>6921.2285690303497</v>
      </c>
      <c r="AN77" s="366">
        <f t="shared" si="47"/>
        <v>0.8651226738904404</v>
      </c>
      <c r="AO77" s="326"/>
      <c r="AP77" s="352">
        <f t="shared" si="48"/>
        <v>2100</v>
      </c>
      <c r="AQ77" s="325">
        <f t="shared" si="49"/>
        <v>399</v>
      </c>
      <c r="AR77" s="349">
        <f t="shared" si="50"/>
        <v>2499</v>
      </c>
      <c r="AS77" s="329"/>
      <c r="AT77" s="317">
        <f t="shared" si="51"/>
        <v>1</v>
      </c>
      <c r="AU77" s="326"/>
      <c r="AV77" s="326"/>
      <c r="AW77" s="326"/>
      <c r="AX77" s="326"/>
      <c r="AY77" s="326"/>
      <c r="AZ77" s="326"/>
      <c r="BA77" s="326"/>
      <c r="BB77" s="326"/>
      <c r="BC77" s="326"/>
      <c r="BD77" s="326"/>
      <c r="BE77" s="326"/>
      <c r="BF77" s="326"/>
      <c r="BG77" s="326"/>
      <c r="BH77" s="326"/>
      <c r="BI77" s="326"/>
      <c r="BJ77" s="326"/>
      <c r="BK77" s="326"/>
      <c r="BL77" s="326"/>
      <c r="BM77" s="326"/>
    </row>
    <row r="78" spans="1:65" ht="24.95" customHeight="1" x14ac:dyDescent="0.25">
      <c r="A78" s="319">
        <v>72</v>
      </c>
      <c r="B78" s="290" t="s">
        <v>316</v>
      </c>
      <c r="C78" s="104" t="s">
        <v>18</v>
      </c>
      <c r="D78" s="320">
        <v>1</v>
      </c>
      <c r="E78" s="305">
        <v>15000</v>
      </c>
      <c r="F78" s="321">
        <f t="shared" si="28"/>
        <v>10500</v>
      </c>
      <c r="G78" s="321">
        <f t="shared" si="29"/>
        <v>25500</v>
      </c>
      <c r="H78" s="301">
        <v>16639</v>
      </c>
      <c r="I78" s="322">
        <v>3161.41</v>
      </c>
      <c r="J78" s="322">
        <f t="shared" si="30"/>
        <v>19800.41</v>
      </c>
      <c r="K78" s="302">
        <v>10000</v>
      </c>
      <c r="L78" s="323">
        <v>1900</v>
      </c>
      <c r="M78" s="323">
        <f t="shared" si="31"/>
        <v>11900</v>
      </c>
      <c r="N78" s="304">
        <v>11885</v>
      </c>
      <c r="O78" s="323">
        <v>2258.15</v>
      </c>
      <c r="P78" s="323">
        <f t="shared" si="32"/>
        <v>14143.15</v>
      </c>
      <c r="Q78" s="302">
        <v>47115</v>
      </c>
      <c r="R78" s="323">
        <v>8951.85</v>
      </c>
      <c r="S78" s="323">
        <f t="shared" si="33"/>
        <v>56066.85</v>
      </c>
      <c r="T78" s="302">
        <v>12343</v>
      </c>
      <c r="U78" s="323">
        <v>2345.17</v>
      </c>
      <c r="V78" s="323">
        <f t="shared" si="34"/>
        <v>14688.17</v>
      </c>
      <c r="W78" s="302">
        <v>13866</v>
      </c>
      <c r="X78" s="323">
        <v>2634.54</v>
      </c>
      <c r="Y78" s="345">
        <f t="shared" si="35"/>
        <v>16500.54</v>
      </c>
      <c r="Z78" s="348">
        <f t="shared" si="36"/>
        <v>5153.7629697925549</v>
      </c>
      <c r="AA78" s="349">
        <f t="shared" si="37"/>
        <v>31088.522744493162</v>
      </c>
      <c r="AB78" s="352">
        <f t="shared" si="38"/>
        <v>15000</v>
      </c>
      <c r="AC78" s="324">
        <f t="shared" si="39"/>
        <v>16639</v>
      </c>
      <c r="AD78" s="324">
        <f t="shared" si="40"/>
        <v>10000</v>
      </c>
      <c r="AE78" s="324">
        <f t="shared" si="41"/>
        <v>11885</v>
      </c>
      <c r="AF78" s="324" t="str">
        <f t="shared" si="42"/>
        <v/>
      </c>
      <c r="AG78" s="324">
        <f t="shared" si="43"/>
        <v>12343</v>
      </c>
      <c r="AH78" s="364">
        <f t="shared" si="44"/>
        <v>13866</v>
      </c>
      <c r="AI78" s="352">
        <f t="shared" si="45"/>
        <v>10000</v>
      </c>
      <c r="AJ78" s="324">
        <f t="shared" si="52"/>
        <v>18121.142857142859</v>
      </c>
      <c r="AK78" s="324">
        <f t="shared" si="46"/>
        <v>10000</v>
      </c>
      <c r="AL78" s="324">
        <f t="shared" si="53"/>
        <v>15738.528051343079</v>
      </c>
      <c r="AM78" s="324">
        <f t="shared" si="27"/>
        <v>12967.379887350304</v>
      </c>
      <c r="AN78" s="366">
        <f t="shared" si="47"/>
        <v>0.71559393298634677</v>
      </c>
      <c r="AO78" s="326"/>
      <c r="AP78" s="352">
        <f t="shared" si="48"/>
        <v>10000</v>
      </c>
      <c r="AQ78" s="325">
        <f t="shared" si="49"/>
        <v>1900</v>
      </c>
      <c r="AR78" s="349">
        <f t="shared" si="50"/>
        <v>11900</v>
      </c>
      <c r="AS78" s="329"/>
      <c r="AT78" s="317">
        <f t="shared" si="51"/>
        <v>1</v>
      </c>
      <c r="AU78" s="326"/>
      <c r="AV78" s="326"/>
      <c r="AW78" s="326"/>
      <c r="AX78" s="326"/>
      <c r="AY78" s="326"/>
      <c r="AZ78" s="326"/>
      <c r="BA78" s="326"/>
      <c r="BB78" s="326"/>
      <c r="BC78" s="326"/>
      <c r="BD78" s="326"/>
      <c r="BE78" s="326"/>
      <c r="BF78" s="326"/>
      <c r="BG78" s="326"/>
      <c r="BH78" s="326"/>
      <c r="BI78" s="326"/>
      <c r="BJ78" s="326"/>
      <c r="BK78" s="326"/>
      <c r="BL78" s="326"/>
      <c r="BM78" s="326"/>
    </row>
    <row r="79" spans="1:65" ht="24.95" customHeight="1" x14ac:dyDescent="0.25">
      <c r="A79" s="319">
        <v>73</v>
      </c>
      <c r="B79" s="290" t="s">
        <v>318</v>
      </c>
      <c r="C79" s="104" t="s">
        <v>18</v>
      </c>
      <c r="D79" s="320">
        <v>1</v>
      </c>
      <c r="E79" s="305">
        <v>4300</v>
      </c>
      <c r="F79" s="321">
        <f t="shared" si="28"/>
        <v>3010</v>
      </c>
      <c r="G79" s="321">
        <f t="shared" si="29"/>
        <v>7310</v>
      </c>
      <c r="H79" s="301">
        <v>8571</v>
      </c>
      <c r="I79" s="322">
        <v>1628.49</v>
      </c>
      <c r="J79" s="322">
        <f t="shared" si="30"/>
        <v>10199.49</v>
      </c>
      <c r="K79" s="302">
        <v>6700</v>
      </c>
      <c r="L79" s="323">
        <v>1273</v>
      </c>
      <c r="M79" s="323">
        <f t="shared" si="31"/>
        <v>7973</v>
      </c>
      <c r="N79" s="304">
        <v>5162</v>
      </c>
      <c r="O79" s="323">
        <v>980.78</v>
      </c>
      <c r="P79" s="323">
        <f t="shared" si="32"/>
        <v>6142.78</v>
      </c>
      <c r="Q79" s="302">
        <v>5805</v>
      </c>
      <c r="R79" s="323">
        <v>1102.95</v>
      </c>
      <c r="S79" s="323">
        <f t="shared" si="33"/>
        <v>6907.95</v>
      </c>
      <c r="T79" s="302">
        <v>8256</v>
      </c>
      <c r="U79" s="323">
        <v>1568.64</v>
      </c>
      <c r="V79" s="323">
        <f t="shared" si="34"/>
        <v>9824.64</v>
      </c>
      <c r="W79" s="302">
        <v>7563</v>
      </c>
      <c r="X79" s="323">
        <v>1436.97</v>
      </c>
      <c r="Y79" s="345">
        <f t="shared" si="35"/>
        <v>8999.9699999999993</v>
      </c>
      <c r="Z79" s="348">
        <f t="shared" si="36"/>
        <v>5012.5168909169906</v>
      </c>
      <c r="AA79" s="349">
        <f t="shared" si="37"/>
        <v>8232.3402519401516</v>
      </c>
      <c r="AB79" s="352" t="str">
        <f t="shared" si="38"/>
        <v/>
      </c>
      <c r="AC79" s="324" t="str">
        <f t="shared" si="39"/>
        <v/>
      </c>
      <c r="AD79" s="324">
        <f t="shared" si="40"/>
        <v>6700</v>
      </c>
      <c r="AE79" s="324">
        <f t="shared" si="41"/>
        <v>5162</v>
      </c>
      <c r="AF79" s="324">
        <f t="shared" si="42"/>
        <v>5805</v>
      </c>
      <c r="AG79" s="324" t="str">
        <f t="shared" si="43"/>
        <v/>
      </c>
      <c r="AH79" s="364">
        <f t="shared" si="44"/>
        <v>7563</v>
      </c>
      <c r="AI79" s="352">
        <f t="shared" si="45"/>
        <v>5162</v>
      </c>
      <c r="AJ79" s="324">
        <f t="shared" si="52"/>
        <v>6622.4285714285716</v>
      </c>
      <c r="AK79" s="324">
        <f t="shared" si="46"/>
        <v>4300</v>
      </c>
      <c r="AL79" s="324">
        <f t="shared" si="53"/>
        <v>6445.2084239294345</v>
      </c>
      <c r="AM79" s="324">
        <f t="shared" si="27"/>
        <v>1609.9116805115807</v>
      </c>
      <c r="AN79" s="366">
        <f t="shared" si="47"/>
        <v>0.24309989351297678</v>
      </c>
      <c r="AO79" s="326"/>
      <c r="AP79" s="352">
        <f t="shared" si="48"/>
        <v>5162</v>
      </c>
      <c r="AQ79" s="325">
        <f t="shared" si="49"/>
        <v>980.78</v>
      </c>
      <c r="AR79" s="349">
        <f t="shared" si="50"/>
        <v>6142.78</v>
      </c>
      <c r="AS79" s="329"/>
      <c r="AT79" s="317">
        <f t="shared" si="51"/>
        <v>1</v>
      </c>
      <c r="AU79" s="326"/>
      <c r="AV79" s="326"/>
      <c r="AW79" s="326"/>
      <c r="AX79" s="326"/>
      <c r="AY79" s="326"/>
      <c r="AZ79" s="326"/>
      <c r="BA79" s="326"/>
      <c r="BB79" s="326"/>
      <c r="BC79" s="326"/>
      <c r="BD79" s="326"/>
      <c r="BE79" s="326"/>
      <c r="BF79" s="326"/>
      <c r="BG79" s="326"/>
      <c r="BH79" s="326"/>
      <c r="BI79" s="326"/>
      <c r="BJ79" s="326"/>
      <c r="BK79" s="326"/>
      <c r="BL79" s="326"/>
      <c r="BM79" s="326"/>
    </row>
    <row r="80" spans="1:65" ht="24.95" customHeight="1" x14ac:dyDescent="0.25">
      <c r="A80" s="319">
        <v>74</v>
      </c>
      <c r="B80" s="290" t="s">
        <v>322</v>
      </c>
      <c r="C80" s="104" t="s">
        <v>18</v>
      </c>
      <c r="D80" s="320">
        <v>1</v>
      </c>
      <c r="E80" s="305">
        <v>15500</v>
      </c>
      <c r="F80" s="321">
        <f t="shared" si="28"/>
        <v>10850</v>
      </c>
      <c r="G80" s="321">
        <f t="shared" si="29"/>
        <v>26350</v>
      </c>
      <c r="H80" s="301">
        <v>30084</v>
      </c>
      <c r="I80" s="322">
        <v>5715.96</v>
      </c>
      <c r="J80" s="322">
        <f t="shared" si="30"/>
        <v>35799.96</v>
      </c>
      <c r="K80" s="302">
        <v>20180</v>
      </c>
      <c r="L80" s="323">
        <v>3834.2</v>
      </c>
      <c r="M80" s="323">
        <f t="shared" si="31"/>
        <v>24014.2</v>
      </c>
      <c r="N80" s="304">
        <v>26291</v>
      </c>
      <c r="O80" s="323">
        <v>4995.29</v>
      </c>
      <c r="P80" s="323">
        <f t="shared" si="32"/>
        <v>31286.29</v>
      </c>
      <c r="Q80" s="302">
        <v>29565</v>
      </c>
      <c r="R80" s="323">
        <v>5617.35</v>
      </c>
      <c r="S80" s="323">
        <f t="shared" si="33"/>
        <v>35182.35</v>
      </c>
      <c r="T80" s="302">
        <v>30150</v>
      </c>
      <c r="U80" s="323">
        <v>5728.5</v>
      </c>
      <c r="V80" s="323">
        <f t="shared" si="34"/>
        <v>35878.5</v>
      </c>
      <c r="W80" s="302">
        <v>13445</v>
      </c>
      <c r="X80" s="323">
        <v>2554.5500000000002</v>
      </c>
      <c r="Y80" s="345">
        <f t="shared" si="35"/>
        <v>15999.55</v>
      </c>
      <c r="Z80" s="348">
        <f t="shared" si="36"/>
        <v>16435.113546273733</v>
      </c>
      <c r="AA80" s="349">
        <f t="shared" si="37"/>
        <v>30769.172168011984</v>
      </c>
      <c r="AB80" s="352" t="str">
        <f t="shared" si="38"/>
        <v/>
      </c>
      <c r="AC80" s="324">
        <f t="shared" si="39"/>
        <v>30084</v>
      </c>
      <c r="AD80" s="324">
        <f t="shared" si="40"/>
        <v>20180</v>
      </c>
      <c r="AE80" s="324">
        <f t="shared" si="41"/>
        <v>26291</v>
      </c>
      <c r="AF80" s="324">
        <f t="shared" si="42"/>
        <v>29565</v>
      </c>
      <c r="AG80" s="324">
        <f t="shared" si="43"/>
        <v>30150</v>
      </c>
      <c r="AH80" s="364" t="str">
        <f t="shared" si="44"/>
        <v/>
      </c>
      <c r="AI80" s="352">
        <f t="shared" si="45"/>
        <v>20180</v>
      </c>
      <c r="AJ80" s="324">
        <f t="shared" si="52"/>
        <v>23602.142857142859</v>
      </c>
      <c r="AK80" s="324">
        <f t="shared" si="46"/>
        <v>13445</v>
      </c>
      <c r="AL80" s="324">
        <f t="shared" si="53"/>
        <v>22549.96831287742</v>
      </c>
      <c r="AM80" s="324">
        <f t="shared" si="27"/>
        <v>7167.0293108691249</v>
      </c>
      <c r="AN80" s="366">
        <f t="shared" si="47"/>
        <v>0.30366011062000348</v>
      </c>
      <c r="AO80" s="326"/>
      <c r="AP80" s="352">
        <f t="shared" si="48"/>
        <v>20180</v>
      </c>
      <c r="AQ80" s="325">
        <f t="shared" si="49"/>
        <v>3834.2</v>
      </c>
      <c r="AR80" s="349">
        <f t="shared" si="50"/>
        <v>24014.2</v>
      </c>
      <c r="AS80" s="329"/>
      <c r="AT80" s="317">
        <f t="shared" si="51"/>
        <v>1</v>
      </c>
      <c r="AU80" s="326"/>
      <c r="AV80" s="326"/>
      <c r="AW80" s="326"/>
      <c r="AX80" s="326"/>
      <c r="AY80" s="326"/>
      <c r="AZ80" s="326"/>
      <c r="BA80" s="326"/>
      <c r="BB80" s="326"/>
      <c r="BC80" s="326"/>
      <c r="BD80" s="326"/>
      <c r="BE80" s="326"/>
      <c r="BF80" s="326"/>
      <c r="BG80" s="326"/>
      <c r="BH80" s="326"/>
      <c r="BI80" s="326"/>
      <c r="BJ80" s="326"/>
      <c r="BK80" s="326"/>
      <c r="BL80" s="326"/>
      <c r="BM80" s="326"/>
    </row>
    <row r="81" spans="1:65" ht="24.95" customHeight="1" x14ac:dyDescent="0.25">
      <c r="A81" s="319">
        <v>75</v>
      </c>
      <c r="B81" s="290" t="s">
        <v>324</v>
      </c>
      <c r="C81" s="104" t="s">
        <v>18</v>
      </c>
      <c r="D81" s="320">
        <v>1</v>
      </c>
      <c r="E81" s="305">
        <v>24900</v>
      </c>
      <c r="F81" s="321">
        <f t="shared" si="28"/>
        <v>17430</v>
      </c>
      <c r="G81" s="321">
        <f t="shared" si="29"/>
        <v>42330</v>
      </c>
      <c r="H81" s="301">
        <v>36807</v>
      </c>
      <c r="I81" s="322">
        <v>6993.33</v>
      </c>
      <c r="J81" s="322">
        <f t="shared" si="30"/>
        <v>43800.33</v>
      </c>
      <c r="K81" s="302">
        <v>21680</v>
      </c>
      <c r="L81" s="323">
        <v>4119.2</v>
      </c>
      <c r="M81" s="323">
        <f t="shared" si="31"/>
        <v>25799.200000000001</v>
      </c>
      <c r="N81" s="304">
        <v>26291</v>
      </c>
      <c r="O81" s="323">
        <v>4995.29</v>
      </c>
      <c r="P81" s="323">
        <f t="shared" si="32"/>
        <v>31286.29</v>
      </c>
      <c r="Q81" s="302">
        <v>31200</v>
      </c>
      <c r="R81" s="323">
        <v>5928</v>
      </c>
      <c r="S81" s="323">
        <f t="shared" si="33"/>
        <v>37128</v>
      </c>
      <c r="T81" s="302">
        <v>32934</v>
      </c>
      <c r="U81" s="323">
        <v>6257.46</v>
      </c>
      <c r="V81" s="323">
        <f t="shared" si="34"/>
        <v>39191.46</v>
      </c>
      <c r="W81" s="302">
        <v>18685</v>
      </c>
      <c r="X81" s="323">
        <v>3550.15</v>
      </c>
      <c r="Y81" s="345">
        <f t="shared" si="35"/>
        <v>22235.15</v>
      </c>
      <c r="Z81" s="348">
        <f t="shared" si="36"/>
        <v>21049.288363538726</v>
      </c>
      <c r="AA81" s="349">
        <f t="shared" si="37"/>
        <v>33949.854493604129</v>
      </c>
      <c r="AB81" s="352">
        <f t="shared" si="38"/>
        <v>24900</v>
      </c>
      <c r="AC81" s="324" t="str">
        <f t="shared" si="39"/>
        <v/>
      </c>
      <c r="AD81" s="324">
        <f t="shared" si="40"/>
        <v>21680</v>
      </c>
      <c r="AE81" s="324">
        <f t="shared" si="41"/>
        <v>26291</v>
      </c>
      <c r="AF81" s="324">
        <f t="shared" si="42"/>
        <v>31200</v>
      </c>
      <c r="AG81" s="324">
        <f t="shared" si="43"/>
        <v>32934</v>
      </c>
      <c r="AH81" s="364" t="str">
        <f t="shared" si="44"/>
        <v/>
      </c>
      <c r="AI81" s="352">
        <f t="shared" si="45"/>
        <v>21680</v>
      </c>
      <c r="AJ81" s="324">
        <f t="shared" si="52"/>
        <v>27499.571428571428</v>
      </c>
      <c r="AK81" s="324">
        <f t="shared" si="46"/>
        <v>18685</v>
      </c>
      <c r="AL81" s="324">
        <f t="shared" si="53"/>
        <v>26838.329191603436</v>
      </c>
      <c r="AM81" s="324">
        <f t="shared" si="27"/>
        <v>6450.2830650326996</v>
      </c>
      <c r="AN81" s="366">
        <f t="shared" si="47"/>
        <v>0.23455940329059102</v>
      </c>
      <c r="AO81" s="326"/>
      <c r="AP81" s="352">
        <f t="shared" si="48"/>
        <v>21680</v>
      </c>
      <c r="AQ81" s="325">
        <f t="shared" si="49"/>
        <v>4119.2</v>
      </c>
      <c r="AR81" s="349">
        <f t="shared" si="50"/>
        <v>25799.200000000001</v>
      </c>
      <c r="AS81" s="329"/>
      <c r="AT81" s="317">
        <f t="shared" si="51"/>
        <v>1</v>
      </c>
      <c r="AU81" s="326"/>
      <c r="AV81" s="326"/>
      <c r="AW81" s="326"/>
      <c r="AX81" s="326"/>
      <c r="AY81" s="326"/>
      <c r="AZ81" s="326"/>
      <c r="BA81" s="326"/>
      <c r="BB81" s="326"/>
      <c r="BC81" s="326"/>
      <c r="BD81" s="326"/>
      <c r="BE81" s="326"/>
      <c r="BF81" s="326"/>
      <c r="BG81" s="326"/>
      <c r="BH81" s="326"/>
      <c r="BI81" s="326"/>
      <c r="BJ81" s="326"/>
      <c r="BK81" s="326"/>
      <c r="BL81" s="326"/>
      <c r="BM81" s="326"/>
    </row>
    <row r="82" spans="1:65" ht="24.95" customHeight="1" x14ac:dyDescent="0.25">
      <c r="A82" s="319">
        <v>76</v>
      </c>
      <c r="B82" s="290" t="s">
        <v>326</v>
      </c>
      <c r="C82" s="104" t="s">
        <v>18</v>
      </c>
      <c r="D82" s="320">
        <v>1</v>
      </c>
      <c r="E82" s="305">
        <v>6900</v>
      </c>
      <c r="F82" s="321">
        <f t="shared" si="28"/>
        <v>4830</v>
      </c>
      <c r="G82" s="321">
        <f t="shared" si="29"/>
        <v>11730</v>
      </c>
      <c r="H82" s="301">
        <v>11597</v>
      </c>
      <c r="I82" s="322">
        <v>2203.4299999999998</v>
      </c>
      <c r="J82" s="322">
        <f t="shared" si="30"/>
        <v>13800.43</v>
      </c>
      <c r="K82" s="302">
        <v>7800</v>
      </c>
      <c r="L82" s="323">
        <v>1482</v>
      </c>
      <c r="M82" s="323">
        <f t="shared" si="31"/>
        <v>9282</v>
      </c>
      <c r="N82" s="304">
        <v>8283</v>
      </c>
      <c r="O82" s="323">
        <v>1573.77</v>
      </c>
      <c r="P82" s="323">
        <f t="shared" si="32"/>
        <v>9856.77</v>
      </c>
      <c r="Q82" s="302">
        <v>9315</v>
      </c>
      <c r="R82" s="323">
        <v>1769.85</v>
      </c>
      <c r="S82" s="323">
        <f t="shared" si="33"/>
        <v>11084.85</v>
      </c>
      <c r="T82" s="302">
        <v>5685</v>
      </c>
      <c r="U82" s="323">
        <v>1080.1500000000001</v>
      </c>
      <c r="V82" s="323">
        <f t="shared" si="34"/>
        <v>6765.15</v>
      </c>
      <c r="W82" s="302">
        <v>6723</v>
      </c>
      <c r="X82" s="323">
        <v>1277.3700000000001</v>
      </c>
      <c r="Y82" s="345">
        <f t="shared" si="35"/>
        <v>8000.37</v>
      </c>
      <c r="Z82" s="348">
        <f t="shared" si="36"/>
        <v>6086.4787305930031</v>
      </c>
      <c r="AA82" s="349">
        <f t="shared" si="37"/>
        <v>10000.092697978425</v>
      </c>
      <c r="AB82" s="352">
        <f t="shared" si="38"/>
        <v>6900</v>
      </c>
      <c r="AC82" s="324" t="str">
        <f t="shared" si="39"/>
        <v/>
      </c>
      <c r="AD82" s="324">
        <f t="shared" si="40"/>
        <v>7800</v>
      </c>
      <c r="AE82" s="324">
        <f t="shared" si="41"/>
        <v>8283</v>
      </c>
      <c r="AF82" s="324">
        <f t="shared" si="42"/>
        <v>9315</v>
      </c>
      <c r="AG82" s="324" t="str">
        <f t="shared" si="43"/>
        <v/>
      </c>
      <c r="AH82" s="364">
        <f t="shared" si="44"/>
        <v>6723</v>
      </c>
      <c r="AI82" s="352">
        <f t="shared" si="45"/>
        <v>6723</v>
      </c>
      <c r="AJ82" s="324">
        <f t="shared" si="52"/>
        <v>8043.2857142857147</v>
      </c>
      <c r="AK82" s="324">
        <f t="shared" si="46"/>
        <v>5685</v>
      </c>
      <c r="AL82" s="324">
        <f t="shared" si="53"/>
        <v>7852.2361140120747</v>
      </c>
      <c r="AM82" s="324">
        <f t="shared" si="27"/>
        <v>1956.8069836927114</v>
      </c>
      <c r="AN82" s="366">
        <f t="shared" si="47"/>
        <v>0.24328452988027244</v>
      </c>
      <c r="AO82" s="326"/>
      <c r="AP82" s="352">
        <f t="shared" si="48"/>
        <v>6723</v>
      </c>
      <c r="AQ82" s="325">
        <f t="shared" si="49"/>
        <v>1277.3699999999999</v>
      </c>
      <c r="AR82" s="349">
        <f t="shared" si="50"/>
        <v>8000.37</v>
      </c>
      <c r="AS82" s="329"/>
      <c r="AT82" s="317">
        <f t="shared" si="51"/>
        <v>1</v>
      </c>
      <c r="AU82" s="326"/>
      <c r="AV82" s="326"/>
      <c r="AW82" s="326"/>
      <c r="AX82" s="326"/>
      <c r="AY82" s="326"/>
      <c r="AZ82" s="326"/>
      <c r="BA82" s="326"/>
      <c r="BB82" s="326"/>
      <c r="BC82" s="326"/>
      <c r="BD82" s="326"/>
      <c r="BE82" s="326"/>
      <c r="BF82" s="326"/>
      <c r="BG82" s="326"/>
      <c r="BH82" s="326"/>
      <c r="BI82" s="326"/>
      <c r="BJ82" s="326"/>
      <c r="BK82" s="326"/>
      <c r="BL82" s="326"/>
      <c r="BM82" s="326"/>
    </row>
    <row r="83" spans="1:65" ht="24.95" customHeight="1" x14ac:dyDescent="0.25">
      <c r="A83" s="319">
        <v>77</v>
      </c>
      <c r="B83" s="290" t="s">
        <v>328</v>
      </c>
      <c r="C83" s="104" t="s">
        <v>18</v>
      </c>
      <c r="D83" s="320">
        <v>1</v>
      </c>
      <c r="E83" s="305">
        <v>22900</v>
      </c>
      <c r="F83" s="321">
        <f t="shared" si="28"/>
        <v>16029.999999999998</v>
      </c>
      <c r="G83" s="321">
        <f t="shared" si="29"/>
        <v>38930</v>
      </c>
      <c r="H83" s="301">
        <v>38487</v>
      </c>
      <c r="I83" s="322">
        <v>7312.53</v>
      </c>
      <c r="J83" s="322">
        <f t="shared" si="30"/>
        <v>45799.53</v>
      </c>
      <c r="K83" s="302">
        <v>19870</v>
      </c>
      <c r="L83" s="323">
        <v>3775.3</v>
      </c>
      <c r="M83" s="323">
        <f t="shared" si="31"/>
        <v>23645.3</v>
      </c>
      <c r="N83" s="304">
        <v>27491</v>
      </c>
      <c r="O83" s="323">
        <v>5223.29</v>
      </c>
      <c r="P83" s="323">
        <f t="shared" si="32"/>
        <v>32714.29</v>
      </c>
      <c r="Q83" s="302">
        <v>9315</v>
      </c>
      <c r="R83" s="323">
        <v>1769.85</v>
      </c>
      <c r="S83" s="323">
        <f t="shared" si="33"/>
        <v>11084.85</v>
      </c>
      <c r="T83" s="302">
        <v>10535</v>
      </c>
      <c r="U83" s="323">
        <v>2001.65</v>
      </c>
      <c r="V83" s="323">
        <f t="shared" si="34"/>
        <v>12536.65</v>
      </c>
      <c r="W83" s="302">
        <v>6723</v>
      </c>
      <c r="X83" s="323">
        <v>1277.3700000000001</v>
      </c>
      <c r="Y83" s="345">
        <f t="shared" si="35"/>
        <v>8000.37</v>
      </c>
      <c r="Z83" s="348">
        <f t="shared" si="36"/>
        <v>7906.3234245944041</v>
      </c>
      <c r="AA83" s="349">
        <f t="shared" si="37"/>
        <v>30756.819432548451</v>
      </c>
      <c r="AB83" s="352">
        <f t="shared" si="38"/>
        <v>22900</v>
      </c>
      <c r="AC83" s="324" t="str">
        <f t="shared" si="39"/>
        <v/>
      </c>
      <c r="AD83" s="324">
        <f t="shared" si="40"/>
        <v>19870</v>
      </c>
      <c r="AE83" s="324">
        <f t="shared" si="41"/>
        <v>27491</v>
      </c>
      <c r="AF83" s="324">
        <f t="shared" si="42"/>
        <v>9315</v>
      </c>
      <c r="AG83" s="324">
        <f t="shared" si="43"/>
        <v>10535</v>
      </c>
      <c r="AH83" s="364" t="str">
        <f t="shared" si="44"/>
        <v/>
      </c>
      <c r="AI83" s="352">
        <f t="shared" si="45"/>
        <v>9315</v>
      </c>
      <c r="AJ83" s="324">
        <f t="shared" si="52"/>
        <v>19331.571428571428</v>
      </c>
      <c r="AK83" s="324">
        <f t="shared" si="46"/>
        <v>6723</v>
      </c>
      <c r="AL83" s="324">
        <f t="shared" si="53"/>
        <v>16389.276404370052</v>
      </c>
      <c r="AM83" s="324">
        <f t="shared" si="27"/>
        <v>11425.248003977023</v>
      </c>
      <c r="AN83" s="366">
        <f t="shared" si="47"/>
        <v>0.59101496462366643</v>
      </c>
      <c r="AO83" s="326"/>
      <c r="AP83" s="352">
        <f t="shared" si="48"/>
        <v>9315</v>
      </c>
      <c r="AQ83" s="325">
        <f t="shared" si="49"/>
        <v>1769.85</v>
      </c>
      <c r="AR83" s="349">
        <f t="shared" si="50"/>
        <v>11084.85</v>
      </c>
      <c r="AS83" s="329"/>
      <c r="AT83" s="317">
        <f t="shared" si="51"/>
        <v>1</v>
      </c>
      <c r="AU83" s="326"/>
      <c r="AV83" s="326"/>
      <c r="AW83" s="326"/>
      <c r="AX83" s="326"/>
      <c r="AY83" s="326"/>
      <c r="AZ83" s="326"/>
      <c r="BA83" s="326"/>
      <c r="BB83" s="326"/>
      <c r="BC83" s="326"/>
      <c r="BD83" s="326"/>
      <c r="BE83" s="326"/>
      <c r="BF83" s="326"/>
      <c r="BG83" s="326"/>
      <c r="BH83" s="326"/>
      <c r="BI83" s="326"/>
      <c r="BJ83" s="326"/>
      <c r="BK83" s="326"/>
      <c r="BL83" s="326"/>
      <c r="BM83" s="326"/>
    </row>
    <row r="84" spans="1:65" ht="24.95" customHeight="1" x14ac:dyDescent="0.25">
      <c r="A84" s="319">
        <v>78</v>
      </c>
      <c r="B84" s="290" t="s">
        <v>330</v>
      </c>
      <c r="C84" s="104" t="s">
        <v>359</v>
      </c>
      <c r="D84" s="320">
        <v>1</v>
      </c>
      <c r="E84" s="305">
        <v>1350000</v>
      </c>
      <c r="F84" s="321">
        <f t="shared" si="28"/>
        <v>944999.99999999988</v>
      </c>
      <c r="G84" s="321">
        <f t="shared" si="29"/>
        <v>2295000</v>
      </c>
      <c r="H84" s="301">
        <v>830000</v>
      </c>
      <c r="I84" s="322">
        <v>157700</v>
      </c>
      <c r="J84" s="322">
        <f t="shared" si="30"/>
        <v>987700</v>
      </c>
      <c r="K84" s="302">
        <v>1850320</v>
      </c>
      <c r="L84" s="323">
        <v>351560.8</v>
      </c>
      <c r="M84" s="323">
        <f t="shared" si="31"/>
        <v>2201880.7999999998</v>
      </c>
      <c r="N84" s="304">
        <v>0</v>
      </c>
      <c r="O84" s="323">
        <v>0</v>
      </c>
      <c r="P84" s="323">
        <f t="shared" si="32"/>
        <v>0</v>
      </c>
      <c r="Q84" s="302">
        <v>888250</v>
      </c>
      <c r="R84" s="323">
        <v>168767.5</v>
      </c>
      <c r="S84" s="323">
        <f t="shared" si="33"/>
        <v>1057017.5</v>
      </c>
      <c r="T84" s="302">
        <v>855500</v>
      </c>
      <c r="U84" s="323">
        <v>162545</v>
      </c>
      <c r="V84" s="323">
        <f t="shared" si="34"/>
        <v>1018045</v>
      </c>
      <c r="W84" s="302">
        <v>2184874</v>
      </c>
      <c r="X84" s="323">
        <v>415126.06</v>
      </c>
      <c r="Y84" s="345">
        <f t="shared" si="35"/>
        <v>2600000.06</v>
      </c>
      <c r="Z84" s="348">
        <f t="shared" si="36"/>
        <v>408938.52733836463</v>
      </c>
      <c r="AA84" s="349">
        <f t="shared" si="37"/>
        <v>1865045.4726616354</v>
      </c>
      <c r="AB84" s="352">
        <f t="shared" si="38"/>
        <v>1350000</v>
      </c>
      <c r="AC84" s="324">
        <f t="shared" si="39"/>
        <v>830000</v>
      </c>
      <c r="AD84" s="324">
        <f t="shared" si="40"/>
        <v>1850320</v>
      </c>
      <c r="AE84" s="324" t="str">
        <f t="shared" si="41"/>
        <v/>
      </c>
      <c r="AF84" s="324">
        <f t="shared" si="42"/>
        <v>888250</v>
      </c>
      <c r="AG84" s="324">
        <f t="shared" si="43"/>
        <v>855500</v>
      </c>
      <c r="AH84" s="364" t="str">
        <f t="shared" si="44"/>
        <v/>
      </c>
      <c r="AI84" s="352">
        <f t="shared" si="45"/>
        <v>830000</v>
      </c>
      <c r="AJ84" s="324">
        <f t="shared" si="52"/>
        <v>1136992</v>
      </c>
      <c r="AK84" s="324">
        <f>MIN(E84,H84,K84,Q84,T84,W84)</f>
        <v>830000</v>
      </c>
      <c r="AL84" s="324">
        <f>GEOMEAN(E84,H84,K84,Q84,T84,W84)</f>
        <v>1228777.8904304833</v>
      </c>
      <c r="AM84" s="324">
        <f t="shared" si="27"/>
        <v>728053.47266163537</v>
      </c>
      <c r="AN84" s="366">
        <f t="shared" si="47"/>
        <v>0.64033297741904549</v>
      </c>
      <c r="AO84" s="326"/>
      <c r="AP84" s="352">
        <f t="shared" si="48"/>
        <v>830000</v>
      </c>
      <c r="AQ84" s="325">
        <f t="shared" si="49"/>
        <v>157700</v>
      </c>
      <c r="AR84" s="349">
        <f t="shared" si="50"/>
        <v>987700</v>
      </c>
      <c r="AS84" s="329"/>
      <c r="AT84" s="317">
        <f t="shared" si="51"/>
        <v>1</v>
      </c>
      <c r="AU84" s="326"/>
      <c r="AV84" s="326"/>
      <c r="AW84" s="326"/>
      <c r="AX84" s="326"/>
      <c r="AY84" s="326"/>
      <c r="AZ84" s="326"/>
      <c r="BA84" s="326"/>
      <c r="BB84" s="326"/>
      <c r="BC84" s="326"/>
      <c r="BD84" s="326"/>
      <c r="BE84" s="326"/>
      <c r="BF84" s="326"/>
      <c r="BG84" s="326"/>
      <c r="BH84" s="326"/>
      <c r="BI84" s="326"/>
      <c r="BJ84" s="326"/>
      <c r="BK84" s="326"/>
      <c r="BL84" s="326"/>
      <c r="BM84" s="326"/>
    </row>
    <row r="85" spans="1:65" ht="24.95" customHeight="1" x14ac:dyDescent="0.25">
      <c r="A85" s="319">
        <v>79</v>
      </c>
      <c r="B85" s="290" t="s">
        <v>1453</v>
      </c>
      <c r="C85" s="104" t="s">
        <v>359</v>
      </c>
      <c r="D85" s="320">
        <v>1</v>
      </c>
      <c r="E85" s="305">
        <v>1800000</v>
      </c>
      <c r="F85" s="321">
        <f t="shared" si="28"/>
        <v>1260000</v>
      </c>
      <c r="G85" s="321">
        <f t="shared" si="29"/>
        <v>3060000</v>
      </c>
      <c r="H85" s="301">
        <v>1276000</v>
      </c>
      <c r="I85" s="322">
        <v>242440</v>
      </c>
      <c r="J85" s="322">
        <f t="shared" si="30"/>
        <v>1518440</v>
      </c>
      <c r="K85" s="302">
        <v>2150690</v>
      </c>
      <c r="L85" s="323">
        <v>408631.1</v>
      </c>
      <c r="M85" s="323">
        <f t="shared" si="31"/>
        <v>2559321.1</v>
      </c>
      <c r="N85" s="304">
        <v>408163</v>
      </c>
      <c r="O85" s="323">
        <v>77550.97</v>
      </c>
      <c r="P85" s="323">
        <f t="shared" si="32"/>
        <v>485713.97</v>
      </c>
      <c r="Q85" s="302">
        <v>675000</v>
      </c>
      <c r="R85" s="323">
        <v>128250</v>
      </c>
      <c r="S85" s="323">
        <f t="shared" si="33"/>
        <v>803250</v>
      </c>
      <c r="T85" s="302">
        <v>797500</v>
      </c>
      <c r="U85" s="323">
        <v>151525</v>
      </c>
      <c r="V85" s="323">
        <f t="shared" si="34"/>
        <v>949025</v>
      </c>
      <c r="W85" s="302">
        <v>2184874</v>
      </c>
      <c r="X85" s="323">
        <v>415126.06</v>
      </c>
      <c r="Y85" s="345">
        <f t="shared" si="35"/>
        <v>2600000.06</v>
      </c>
      <c r="Z85" s="348">
        <f t="shared" si="36"/>
        <v>598251.70095319452</v>
      </c>
      <c r="AA85" s="349">
        <f t="shared" si="37"/>
        <v>2056670.2990468056</v>
      </c>
      <c r="AB85" s="352">
        <f t="shared" si="38"/>
        <v>1800000</v>
      </c>
      <c r="AC85" s="324">
        <f t="shared" si="39"/>
        <v>1276000</v>
      </c>
      <c r="AD85" s="324" t="str">
        <f t="shared" si="40"/>
        <v/>
      </c>
      <c r="AE85" s="324" t="str">
        <f t="shared" si="41"/>
        <v/>
      </c>
      <c r="AF85" s="324">
        <f t="shared" si="42"/>
        <v>675000</v>
      </c>
      <c r="AG85" s="324">
        <f t="shared" si="43"/>
        <v>797500</v>
      </c>
      <c r="AH85" s="364" t="str">
        <f t="shared" si="44"/>
        <v/>
      </c>
      <c r="AI85" s="352">
        <f t="shared" si="45"/>
        <v>675000</v>
      </c>
      <c r="AJ85" s="324">
        <f t="shared" si="52"/>
        <v>1327461</v>
      </c>
      <c r="AK85" s="324">
        <f t="shared" si="46"/>
        <v>408163</v>
      </c>
      <c r="AL85" s="324">
        <f t="shared" si="53"/>
        <v>1131281.7582657349</v>
      </c>
      <c r="AM85" s="324">
        <f t="shared" si="27"/>
        <v>729209.29904680548</v>
      </c>
      <c r="AN85" s="366">
        <f t="shared" si="47"/>
        <v>0.54932634483936282</v>
      </c>
      <c r="AO85" s="326"/>
      <c r="AP85" s="352">
        <f t="shared" si="48"/>
        <v>675000</v>
      </c>
      <c r="AQ85" s="325">
        <f t="shared" si="49"/>
        <v>128250</v>
      </c>
      <c r="AR85" s="349">
        <f t="shared" si="50"/>
        <v>803250</v>
      </c>
      <c r="AS85" s="329"/>
      <c r="AT85" s="317">
        <f t="shared" si="51"/>
        <v>1</v>
      </c>
      <c r="AU85" s="326"/>
      <c r="AV85" s="326"/>
      <c r="AW85" s="326"/>
      <c r="AX85" s="326"/>
      <c r="AY85" s="326"/>
      <c r="AZ85" s="326"/>
      <c r="BA85" s="326"/>
      <c r="BB85" s="326"/>
      <c r="BC85" s="326"/>
      <c r="BD85" s="326"/>
      <c r="BE85" s="326"/>
      <c r="BF85" s="326"/>
      <c r="BG85" s="326"/>
      <c r="BH85" s="326"/>
      <c r="BI85" s="326"/>
      <c r="BJ85" s="326"/>
      <c r="BK85" s="326"/>
      <c r="BL85" s="326"/>
      <c r="BM85" s="326"/>
    </row>
    <row r="86" spans="1:65" s="326" customFormat="1" ht="24.95" customHeight="1" x14ac:dyDescent="0.25">
      <c r="A86" s="319">
        <v>80</v>
      </c>
      <c r="B86" s="290" t="s">
        <v>1454</v>
      </c>
      <c r="C86" s="104" t="s">
        <v>359</v>
      </c>
      <c r="D86" s="320">
        <v>1</v>
      </c>
      <c r="E86" s="305">
        <v>1800000</v>
      </c>
      <c r="F86" s="321">
        <f t="shared" si="28"/>
        <v>1260000</v>
      </c>
      <c r="G86" s="321">
        <f t="shared" si="29"/>
        <v>3060000</v>
      </c>
      <c r="H86" s="301">
        <v>1508334</v>
      </c>
      <c r="I86" s="322">
        <v>286583.46000000002</v>
      </c>
      <c r="J86" s="322">
        <f t="shared" si="30"/>
        <v>1794917.46</v>
      </c>
      <c r="K86" s="302">
        <v>2500120</v>
      </c>
      <c r="L86" s="323">
        <v>475022.8</v>
      </c>
      <c r="M86" s="323">
        <f t="shared" si="31"/>
        <v>2975142.8</v>
      </c>
      <c r="N86" s="304">
        <v>0</v>
      </c>
      <c r="O86" s="323">
        <v>0</v>
      </c>
      <c r="P86" s="323">
        <f t="shared" si="32"/>
        <v>0</v>
      </c>
      <c r="Q86" s="302">
        <v>1125000</v>
      </c>
      <c r="R86" s="323">
        <v>213750</v>
      </c>
      <c r="S86" s="323">
        <f t="shared" si="33"/>
        <v>1338750</v>
      </c>
      <c r="T86" s="302">
        <v>797500</v>
      </c>
      <c r="U86" s="323">
        <v>151525</v>
      </c>
      <c r="V86" s="323">
        <f t="shared" si="34"/>
        <v>949025</v>
      </c>
      <c r="W86" s="302">
        <v>2184874</v>
      </c>
      <c r="X86" s="323">
        <v>415126.06</v>
      </c>
      <c r="Y86" s="345">
        <f t="shared" si="35"/>
        <v>2600000.06</v>
      </c>
      <c r="Z86" s="348">
        <f t="shared" si="36"/>
        <v>560709.82763481862</v>
      </c>
      <c r="AA86" s="349">
        <f t="shared" si="37"/>
        <v>2272383.8866508957</v>
      </c>
      <c r="AB86" s="352">
        <f t="shared" si="38"/>
        <v>1800000</v>
      </c>
      <c r="AC86" s="324">
        <f t="shared" si="39"/>
        <v>1508334</v>
      </c>
      <c r="AD86" s="324" t="str">
        <f t="shared" si="40"/>
        <v/>
      </c>
      <c r="AE86" s="324" t="str">
        <f t="shared" si="41"/>
        <v/>
      </c>
      <c r="AF86" s="324">
        <f t="shared" si="42"/>
        <v>1125000</v>
      </c>
      <c r="AG86" s="324">
        <f t="shared" si="43"/>
        <v>797500</v>
      </c>
      <c r="AH86" s="364">
        <f t="shared" si="44"/>
        <v>2184874</v>
      </c>
      <c r="AI86" s="352">
        <f t="shared" si="45"/>
        <v>797500</v>
      </c>
      <c r="AJ86" s="324">
        <f t="shared" si="52"/>
        <v>1416546.857142857</v>
      </c>
      <c r="AK86" s="324">
        <f>MIN(E86,H86,K86,Q86,T86,W86)</f>
        <v>797500</v>
      </c>
      <c r="AL86" s="324">
        <f>GEOMEAN(E86,H86,K86,Q86,T86,W86)</f>
        <v>1539359.5906909539</v>
      </c>
      <c r="AM86" s="324">
        <f t="shared" si="27"/>
        <v>855837.02950803842</v>
      </c>
      <c r="AN86" s="366">
        <f t="shared" si="47"/>
        <v>0.60417135175764136</v>
      </c>
      <c r="AP86" s="352">
        <f t="shared" si="48"/>
        <v>797500</v>
      </c>
      <c r="AQ86" s="325">
        <f t="shared" si="49"/>
        <v>151525</v>
      </c>
      <c r="AR86" s="349">
        <f t="shared" si="50"/>
        <v>949025</v>
      </c>
      <c r="AS86" s="329"/>
      <c r="AT86" s="317">
        <f t="shared" si="51"/>
        <v>1</v>
      </c>
    </row>
    <row r="87" spans="1:65" s="326" customFormat="1" ht="24.95" customHeight="1" x14ac:dyDescent="0.25">
      <c r="A87" s="319">
        <v>81</v>
      </c>
      <c r="B87" s="290" t="s">
        <v>333</v>
      </c>
      <c r="C87" s="104" t="s">
        <v>359</v>
      </c>
      <c r="D87" s="320">
        <v>1</v>
      </c>
      <c r="E87" s="305">
        <v>1350000</v>
      </c>
      <c r="F87" s="321">
        <f t="shared" si="28"/>
        <v>944999.99999999988</v>
      </c>
      <c r="G87" s="321">
        <f t="shared" si="29"/>
        <v>2295000</v>
      </c>
      <c r="H87" s="301">
        <v>1100000</v>
      </c>
      <c r="I87" s="322">
        <v>209000</v>
      </c>
      <c r="J87" s="322">
        <f t="shared" si="30"/>
        <v>1309000</v>
      </c>
      <c r="K87" s="302">
        <v>2310000</v>
      </c>
      <c r="L87" s="323">
        <v>438900</v>
      </c>
      <c r="M87" s="323">
        <f t="shared" si="31"/>
        <v>2748900</v>
      </c>
      <c r="N87" s="304">
        <v>0</v>
      </c>
      <c r="O87" s="323">
        <v>0</v>
      </c>
      <c r="P87" s="323">
        <f t="shared" si="32"/>
        <v>0</v>
      </c>
      <c r="Q87" s="302">
        <v>954046</v>
      </c>
      <c r="R87" s="323">
        <v>181268.74</v>
      </c>
      <c r="S87" s="323">
        <f t="shared" si="33"/>
        <v>1135314.74</v>
      </c>
      <c r="T87" s="302">
        <v>855500</v>
      </c>
      <c r="U87" s="323">
        <v>162545</v>
      </c>
      <c r="V87" s="323">
        <f t="shared" si="34"/>
        <v>1018045</v>
      </c>
      <c r="W87" s="302">
        <v>2184874</v>
      </c>
      <c r="X87" s="323">
        <v>415126.06</v>
      </c>
      <c r="Y87" s="345">
        <f t="shared" si="35"/>
        <v>2600000.06</v>
      </c>
      <c r="Z87" s="348">
        <f t="shared" si="36"/>
        <v>451068.46199971926</v>
      </c>
      <c r="AA87" s="349">
        <f t="shared" si="37"/>
        <v>2050194.395143138</v>
      </c>
      <c r="AB87" s="352">
        <f t="shared" si="38"/>
        <v>1350000</v>
      </c>
      <c r="AC87" s="324">
        <f t="shared" si="39"/>
        <v>1100000</v>
      </c>
      <c r="AD87" s="324" t="str">
        <f t="shared" si="40"/>
        <v/>
      </c>
      <c r="AE87" s="324" t="str">
        <f t="shared" si="41"/>
        <v/>
      </c>
      <c r="AF87" s="324">
        <f t="shared" si="42"/>
        <v>954046</v>
      </c>
      <c r="AG87" s="324">
        <f t="shared" si="43"/>
        <v>855500</v>
      </c>
      <c r="AH87" s="364" t="str">
        <f t="shared" si="44"/>
        <v/>
      </c>
      <c r="AI87" s="352">
        <f t="shared" si="45"/>
        <v>855500</v>
      </c>
      <c r="AJ87" s="324">
        <f t="shared" si="52"/>
        <v>1250631.4285714286</v>
      </c>
      <c r="AK87" s="324">
        <f>MIN(E87,H87,K87,Q87,T87,W87)</f>
        <v>855500</v>
      </c>
      <c r="AL87" s="324">
        <f>GEOMEAN(E87,H87,K87,Q87,T87,W87)</f>
        <v>1352360.1341668766</v>
      </c>
      <c r="AM87" s="324">
        <f t="shared" si="27"/>
        <v>799562.96657170937</v>
      </c>
      <c r="AN87" s="366">
        <f t="shared" si="47"/>
        <v>0.6393274215769823</v>
      </c>
      <c r="AP87" s="352">
        <f t="shared" si="48"/>
        <v>855500</v>
      </c>
      <c r="AQ87" s="325">
        <f t="shared" si="49"/>
        <v>162545</v>
      </c>
      <c r="AR87" s="349">
        <f t="shared" si="50"/>
        <v>1018045</v>
      </c>
      <c r="AS87" s="329"/>
      <c r="AT87" s="317">
        <f t="shared" si="51"/>
        <v>1</v>
      </c>
    </row>
    <row r="88" spans="1:65" s="326" customFormat="1" ht="24.95" customHeight="1" x14ac:dyDescent="0.25">
      <c r="A88" s="319">
        <v>82</v>
      </c>
      <c r="B88" s="290" t="s">
        <v>336</v>
      </c>
      <c r="C88" s="104" t="s">
        <v>18</v>
      </c>
      <c r="D88" s="320">
        <v>1</v>
      </c>
      <c r="E88" s="305">
        <v>550000</v>
      </c>
      <c r="F88" s="321">
        <f t="shared" si="28"/>
        <v>385000</v>
      </c>
      <c r="G88" s="321">
        <f t="shared" si="29"/>
        <v>935000</v>
      </c>
      <c r="H88" s="301">
        <v>618800</v>
      </c>
      <c r="I88" s="322">
        <v>117572</v>
      </c>
      <c r="J88" s="322">
        <f t="shared" si="30"/>
        <v>736372</v>
      </c>
      <c r="K88" s="302">
        <v>650200</v>
      </c>
      <c r="L88" s="323">
        <v>123538</v>
      </c>
      <c r="M88" s="323">
        <f t="shared" si="31"/>
        <v>773738</v>
      </c>
      <c r="N88" s="304">
        <v>425714</v>
      </c>
      <c r="O88" s="323">
        <v>80885.66</v>
      </c>
      <c r="P88" s="323">
        <f t="shared" si="32"/>
        <v>506599.66000000003</v>
      </c>
      <c r="Q88" s="302">
        <v>417690</v>
      </c>
      <c r="R88" s="323">
        <v>79361.100000000006</v>
      </c>
      <c r="S88" s="323">
        <f t="shared" si="33"/>
        <v>497051.1</v>
      </c>
      <c r="T88" s="302">
        <v>31559</v>
      </c>
      <c r="U88" s="323">
        <v>5996.21</v>
      </c>
      <c r="V88" s="323">
        <f t="shared" si="34"/>
        <v>37555.21</v>
      </c>
      <c r="W88" s="302">
        <v>715966</v>
      </c>
      <c r="X88" s="323">
        <v>136033.54</v>
      </c>
      <c r="Y88" s="345">
        <f t="shared" si="35"/>
        <v>851999.54</v>
      </c>
      <c r="Z88" s="348">
        <f t="shared" si="36"/>
        <v>257500.34859313292</v>
      </c>
      <c r="AA88" s="349">
        <f t="shared" si="37"/>
        <v>716765.0799782956</v>
      </c>
      <c r="AB88" s="352">
        <f t="shared" si="38"/>
        <v>550000</v>
      </c>
      <c r="AC88" s="324">
        <f t="shared" si="39"/>
        <v>618800</v>
      </c>
      <c r="AD88" s="324">
        <f t="shared" si="40"/>
        <v>650200</v>
      </c>
      <c r="AE88" s="324">
        <f t="shared" si="41"/>
        <v>425714</v>
      </c>
      <c r="AF88" s="324">
        <f t="shared" si="42"/>
        <v>417690</v>
      </c>
      <c r="AG88" s="324" t="str">
        <f t="shared" si="43"/>
        <v/>
      </c>
      <c r="AH88" s="364">
        <f t="shared" si="44"/>
        <v>715966</v>
      </c>
      <c r="AI88" s="352">
        <f t="shared" si="45"/>
        <v>417690</v>
      </c>
      <c r="AJ88" s="324">
        <f t="shared" si="52"/>
        <v>487132.71428571426</v>
      </c>
      <c r="AK88" s="324">
        <f t="shared" si="46"/>
        <v>31559</v>
      </c>
      <c r="AL88" s="324">
        <f t="shared" si="53"/>
        <v>366551.81288734562</v>
      </c>
      <c r="AM88" s="324">
        <f t="shared" si="27"/>
        <v>229632.36569258134</v>
      </c>
      <c r="AN88" s="366">
        <f t="shared" si="47"/>
        <v>0.47139590291999317</v>
      </c>
      <c r="AP88" s="352">
        <f t="shared" si="48"/>
        <v>417690</v>
      </c>
      <c r="AQ88" s="325">
        <f t="shared" si="49"/>
        <v>79361.100000000006</v>
      </c>
      <c r="AR88" s="349">
        <f t="shared" si="50"/>
        <v>497051.1</v>
      </c>
      <c r="AS88" s="329"/>
      <c r="AT88" s="317">
        <f t="shared" si="51"/>
        <v>1</v>
      </c>
    </row>
    <row r="89" spans="1:65" s="326" customFormat="1" ht="24.95" customHeight="1" x14ac:dyDescent="0.25">
      <c r="A89" s="319">
        <v>83</v>
      </c>
      <c r="B89" s="290" t="s">
        <v>338</v>
      </c>
      <c r="C89" s="104" t="s">
        <v>18</v>
      </c>
      <c r="D89" s="320">
        <v>1</v>
      </c>
      <c r="E89" s="305">
        <v>224900</v>
      </c>
      <c r="F89" s="321">
        <f t="shared" si="28"/>
        <v>157430</v>
      </c>
      <c r="G89" s="321">
        <f t="shared" si="29"/>
        <v>382330</v>
      </c>
      <c r="H89" s="301">
        <v>540000</v>
      </c>
      <c r="I89" s="322">
        <v>102600</v>
      </c>
      <c r="J89" s="322">
        <f t="shared" si="30"/>
        <v>642600</v>
      </c>
      <c r="K89" s="302">
        <v>415000</v>
      </c>
      <c r="L89" s="323">
        <v>78850</v>
      </c>
      <c r="M89" s="323">
        <f t="shared" si="31"/>
        <v>493850</v>
      </c>
      <c r="N89" s="304">
        <v>0</v>
      </c>
      <c r="O89" s="323">
        <v>0</v>
      </c>
      <c r="P89" s="323">
        <f t="shared" si="32"/>
        <v>0</v>
      </c>
      <c r="Q89" s="302">
        <v>496409</v>
      </c>
      <c r="R89" s="323">
        <v>94317.71</v>
      </c>
      <c r="S89" s="323">
        <f t="shared" si="33"/>
        <v>590726.71</v>
      </c>
      <c r="T89" s="302">
        <v>342925</v>
      </c>
      <c r="U89" s="323">
        <v>65155.75</v>
      </c>
      <c r="V89" s="323">
        <f t="shared" si="34"/>
        <v>408080.75</v>
      </c>
      <c r="W89" s="302">
        <v>715966</v>
      </c>
      <c r="X89" s="323">
        <v>136033.54</v>
      </c>
      <c r="Y89" s="345">
        <f t="shared" si="35"/>
        <v>851999.54</v>
      </c>
      <c r="Z89" s="348">
        <f t="shared" si="36"/>
        <v>158984.39408096694</v>
      </c>
      <c r="AA89" s="349">
        <f t="shared" si="37"/>
        <v>622501.32020474738</v>
      </c>
      <c r="AB89" s="352">
        <f t="shared" si="38"/>
        <v>224900</v>
      </c>
      <c r="AC89" s="324">
        <f t="shared" si="39"/>
        <v>540000</v>
      </c>
      <c r="AD89" s="324">
        <f t="shared" si="40"/>
        <v>415000</v>
      </c>
      <c r="AE89" s="324" t="str">
        <f t="shared" si="41"/>
        <v/>
      </c>
      <c r="AF89" s="324">
        <f t="shared" si="42"/>
        <v>496409</v>
      </c>
      <c r="AG89" s="324">
        <f t="shared" si="43"/>
        <v>342925</v>
      </c>
      <c r="AH89" s="364" t="str">
        <f t="shared" si="44"/>
        <v/>
      </c>
      <c r="AI89" s="352">
        <f t="shared" si="45"/>
        <v>224900</v>
      </c>
      <c r="AJ89" s="324">
        <f t="shared" si="52"/>
        <v>390742.85714285716</v>
      </c>
      <c r="AK89" s="324">
        <f>MIN(E89,H89,K89,Q89,T89,W89)</f>
        <v>224900</v>
      </c>
      <c r="AL89" s="324">
        <f>GEOMEAN(E89,H89,K89,Q89,T89,W89)</f>
        <v>427950.70958866709</v>
      </c>
      <c r="AM89" s="324">
        <f t="shared" si="27"/>
        <v>231758.46306189022</v>
      </c>
      <c r="AN89" s="366">
        <f t="shared" si="47"/>
        <v>0.59312271184309429</v>
      </c>
      <c r="AP89" s="352">
        <f t="shared" si="48"/>
        <v>224900</v>
      </c>
      <c r="AQ89" s="325">
        <f t="shared" si="49"/>
        <v>42731</v>
      </c>
      <c r="AR89" s="349">
        <f t="shared" si="50"/>
        <v>267631</v>
      </c>
      <c r="AS89" s="329"/>
      <c r="AT89" s="317">
        <f t="shared" si="51"/>
        <v>1</v>
      </c>
    </row>
    <row r="90" spans="1:65" s="326" customFormat="1" ht="24.95" customHeight="1" x14ac:dyDescent="0.25">
      <c r="A90" s="319">
        <v>84</v>
      </c>
      <c r="B90" s="290" t="s">
        <v>341</v>
      </c>
      <c r="C90" s="104" t="s">
        <v>101</v>
      </c>
      <c r="D90" s="320">
        <v>1</v>
      </c>
      <c r="E90" s="305">
        <v>17900</v>
      </c>
      <c r="F90" s="321">
        <f t="shared" si="28"/>
        <v>12530</v>
      </c>
      <c r="G90" s="321">
        <f t="shared" si="29"/>
        <v>30430</v>
      </c>
      <c r="H90" s="301">
        <v>40168</v>
      </c>
      <c r="I90" s="322">
        <v>7631.92</v>
      </c>
      <c r="J90" s="322">
        <f t="shared" si="30"/>
        <v>47799.92</v>
      </c>
      <c r="K90" s="302">
        <v>41980</v>
      </c>
      <c r="L90" s="323">
        <v>7976.2</v>
      </c>
      <c r="M90" s="323">
        <f t="shared" si="31"/>
        <v>49956.2</v>
      </c>
      <c r="N90" s="304">
        <v>21489</v>
      </c>
      <c r="O90" s="323">
        <v>4082.91</v>
      </c>
      <c r="P90" s="323">
        <f t="shared" si="32"/>
        <v>25571.91</v>
      </c>
      <c r="Q90" s="302">
        <v>47146</v>
      </c>
      <c r="R90" s="323">
        <v>8957.74</v>
      </c>
      <c r="S90" s="323">
        <f t="shared" si="33"/>
        <v>56103.74</v>
      </c>
      <c r="T90" s="302">
        <v>50638</v>
      </c>
      <c r="U90" s="323">
        <v>9621.2199999999993</v>
      </c>
      <c r="V90" s="323">
        <f t="shared" si="34"/>
        <v>60259.22</v>
      </c>
      <c r="W90" s="302">
        <v>50420</v>
      </c>
      <c r="X90" s="323">
        <v>9579.7999999999993</v>
      </c>
      <c r="Y90" s="345">
        <f t="shared" si="35"/>
        <v>59999.8</v>
      </c>
      <c r="Z90" s="348">
        <f t="shared" si="36"/>
        <v>25038.816891365772</v>
      </c>
      <c r="AA90" s="349">
        <f t="shared" si="37"/>
        <v>52030.040251491373</v>
      </c>
      <c r="AB90" s="352" t="str">
        <f t="shared" si="38"/>
        <v/>
      </c>
      <c r="AC90" s="324">
        <f t="shared" si="39"/>
        <v>40168</v>
      </c>
      <c r="AD90" s="324">
        <f t="shared" si="40"/>
        <v>41980</v>
      </c>
      <c r="AE90" s="324" t="str">
        <f t="shared" si="41"/>
        <v/>
      </c>
      <c r="AF90" s="324">
        <f t="shared" si="42"/>
        <v>47146</v>
      </c>
      <c r="AG90" s="324">
        <f t="shared" si="43"/>
        <v>50638</v>
      </c>
      <c r="AH90" s="364">
        <f t="shared" si="44"/>
        <v>50420</v>
      </c>
      <c r="AI90" s="352">
        <f t="shared" si="45"/>
        <v>40168</v>
      </c>
      <c r="AJ90" s="324">
        <f t="shared" si="52"/>
        <v>38534.428571428572</v>
      </c>
      <c r="AK90" s="324">
        <f t="shared" si="46"/>
        <v>17900</v>
      </c>
      <c r="AL90" s="324">
        <f t="shared" si="53"/>
        <v>35981.041568279375</v>
      </c>
      <c r="AM90" s="324">
        <f t="shared" si="27"/>
        <v>13495.611680062801</v>
      </c>
      <c r="AN90" s="366">
        <f t="shared" si="47"/>
        <v>0.35022218261383919</v>
      </c>
      <c r="AP90" s="352">
        <f t="shared" si="48"/>
        <v>40168</v>
      </c>
      <c r="AQ90" s="325">
        <f t="shared" si="49"/>
        <v>7631.92</v>
      </c>
      <c r="AR90" s="349">
        <f t="shared" si="50"/>
        <v>47799.92</v>
      </c>
      <c r="AS90" s="329"/>
      <c r="AT90" s="317">
        <f t="shared" si="51"/>
        <v>1</v>
      </c>
    </row>
    <row r="91" spans="1:65" ht="24.95" customHeight="1" x14ac:dyDescent="0.25">
      <c r="A91" s="319">
        <v>85</v>
      </c>
      <c r="B91" s="290" t="s">
        <v>347</v>
      </c>
      <c r="C91" s="104" t="s">
        <v>101</v>
      </c>
      <c r="D91" s="320">
        <v>1</v>
      </c>
      <c r="E91" s="305">
        <v>55900</v>
      </c>
      <c r="F91" s="321">
        <f t="shared" si="28"/>
        <v>39130</v>
      </c>
      <c r="G91" s="321">
        <f t="shared" si="29"/>
        <v>95030</v>
      </c>
      <c r="H91" s="301">
        <v>108000</v>
      </c>
      <c r="I91" s="322">
        <v>20520</v>
      </c>
      <c r="J91" s="322">
        <f t="shared" si="30"/>
        <v>128520</v>
      </c>
      <c r="K91" s="302">
        <v>72800</v>
      </c>
      <c r="L91" s="323">
        <v>13832</v>
      </c>
      <c r="M91" s="323">
        <f t="shared" si="31"/>
        <v>86632</v>
      </c>
      <c r="N91" s="304">
        <v>108391</v>
      </c>
      <c r="O91" s="323">
        <v>20594.29</v>
      </c>
      <c r="P91" s="323">
        <f t="shared" si="32"/>
        <v>128985.29000000001</v>
      </c>
      <c r="Q91" s="302">
        <v>62049</v>
      </c>
      <c r="R91" s="323">
        <v>11789.31</v>
      </c>
      <c r="S91" s="323">
        <f t="shared" si="33"/>
        <v>73838.31</v>
      </c>
      <c r="T91" s="302">
        <v>89972</v>
      </c>
      <c r="U91" s="323">
        <v>17094.68</v>
      </c>
      <c r="V91" s="323">
        <f t="shared" si="34"/>
        <v>107066.68</v>
      </c>
      <c r="W91" s="302">
        <v>79132</v>
      </c>
      <c r="X91" s="323">
        <v>15035.08</v>
      </c>
      <c r="Y91" s="345">
        <f t="shared" si="35"/>
        <v>94167.08</v>
      </c>
      <c r="Z91" s="348">
        <f t="shared" si="36"/>
        <v>61474.164353193162</v>
      </c>
      <c r="AA91" s="349">
        <f t="shared" si="37"/>
        <v>103166.97850394971</v>
      </c>
      <c r="AB91" s="352" t="str">
        <f t="shared" si="38"/>
        <v/>
      </c>
      <c r="AC91" s="324" t="str">
        <f t="shared" si="39"/>
        <v/>
      </c>
      <c r="AD91" s="324">
        <f t="shared" si="40"/>
        <v>72800</v>
      </c>
      <c r="AE91" s="324" t="str">
        <f t="shared" si="41"/>
        <v/>
      </c>
      <c r="AF91" s="324">
        <f t="shared" si="42"/>
        <v>62049</v>
      </c>
      <c r="AG91" s="324">
        <f t="shared" si="43"/>
        <v>89972</v>
      </c>
      <c r="AH91" s="364">
        <f t="shared" si="44"/>
        <v>79132</v>
      </c>
      <c r="AI91" s="352">
        <f t="shared" si="45"/>
        <v>62049</v>
      </c>
      <c r="AJ91" s="324">
        <f t="shared" si="52"/>
        <v>82320.571428571435</v>
      </c>
      <c r="AK91" s="324">
        <f t="shared" si="46"/>
        <v>55900</v>
      </c>
      <c r="AL91" s="324">
        <f t="shared" si="53"/>
        <v>80040.12926096344</v>
      </c>
      <c r="AM91" s="324">
        <f t="shared" si="27"/>
        <v>20846.407075378269</v>
      </c>
      <c r="AN91" s="366">
        <f t="shared" si="47"/>
        <v>0.25323447971284363</v>
      </c>
      <c r="AO91" s="326"/>
      <c r="AP91" s="352">
        <f t="shared" si="48"/>
        <v>62049</v>
      </c>
      <c r="AQ91" s="325">
        <f t="shared" si="49"/>
        <v>11789.31</v>
      </c>
      <c r="AR91" s="349">
        <f t="shared" si="50"/>
        <v>73838.31</v>
      </c>
      <c r="AS91" s="329"/>
      <c r="AT91" s="317">
        <f t="shared" si="51"/>
        <v>1</v>
      </c>
      <c r="AU91" s="326"/>
      <c r="AV91" s="326"/>
      <c r="AW91" s="326"/>
      <c r="AX91" s="326"/>
      <c r="AY91" s="326"/>
      <c r="AZ91" s="326"/>
      <c r="BA91" s="326"/>
      <c r="BB91" s="326"/>
      <c r="BC91" s="326"/>
      <c r="BD91" s="326"/>
      <c r="BE91" s="326"/>
      <c r="BF91" s="326"/>
      <c r="BG91" s="326"/>
      <c r="BH91" s="326"/>
      <c r="BI91" s="326"/>
      <c r="BJ91" s="326"/>
      <c r="BK91" s="326"/>
      <c r="BL91" s="326"/>
      <c r="BM91" s="326"/>
    </row>
    <row r="92" spans="1:65" s="327" customFormat="1" ht="24.95" customHeight="1" x14ac:dyDescent="0.25">
      <c r="A92" s="319">
        <v>86</v>
      </c>
      <c r="B92" s="290" t="s">
        <v>356</v>
      </c>
      <c r="C92" s="104" t="s">
        <v>18</v>
      </c>
      <c r="D92" s="320">
        <v>1</v>
      </c>
      <c r="E92" s="305">
        <v>10900</v>
      </c>
      <c r="F92" s="321">
        <f t="shared" si="28"/>
        <v>7629.9999999999991</v>
      </c>
      <c r="G92" s="321">
        <f t="shared" si="29"/>
        <v>18530</v>
      </c>
      <c r="H92" s="301">
        <v>9600</v>
      </c>
      <c r="I92" s="322">
        <v>1824</v>
      </c>
      <c r="J92" s="322">
        <f t="shared" si="30"/>
        <v>11424</v>
      </c>
      <c r="K92" s="302">
        <v>12580</v>
      </c>
      <c r="L92" s="323">
        <v>2390.1999999999998</v>
      </c>
      <c r="M92" s="323">
        <f t="shared" si="31"/>
        <v>14970.2</v>
      </c>
      <c r="N92" s="304">
        <v>2679</v>
      </c>
      <c r="O92" s="323">
        <v>509.01</v>
      </c>
      <c r="P92" s="323">
        <f t="shared" si="32"/>
        <v>3188.01</v>
      </c>
      <c r="Q92" s="302">
        <v>18360</v>
      </c>
      <c r="R92" s="323">
        <v>3488.4</v>
      </c>
      <c r="S92" s="323">
        <f t="shared" si="33"/>
        <v>21848.400000000001</v>
      </c>
      <c r="T92" s="302">
        <v>11492</v>
      </c>
      <c r="U92" s="323">
        <v>2183.48</v>
      </c>
      <c r="V92" s="323">
        <f t="shared" si="34"/>
        <v>13675.48</v>
      </c>
      <c r="W92" s="302">
        <v>18487</v>
      </c>
      <c r="X92" s="323">
        <v>3512.53</v>
      </c>
      <c r="Y92" s="345">
        <f t="shared" si="35"/>
        <v>21999.53</v>
      </c>
      <c r="Z92" s="348">
        <f t="shared" si="36"/>
        <v>6582.9948444141573</v>
      </c>
      <c r="AA92" s="349">
        <f t="shared" si="37"/>
        <v>17445.005155585844</v>
      </c>
      <c r="AB92" s="352">
        <f t="shared" si="38"/>
        <v>10900</v>
      </c>
      <c r="AC92" s="324">
        <f t="shared" si="39"/>
        <v>9600</v>
      </c>
      <c r="AD92" s="324">
        <f t="shared" si="40"/>
        <v>12580</v>
      </c>
      <c r="AE92" s="324" t="str">
        <f t="shared" si="41"/>
        <v/>
      </c>
      <c r="AF92" s="324" t="str">
        <f t="shared" si="42"/>
        <v/>
      </c>
      <c r="AG92" s="324">
        <f t="shared" si="43"/>
        <v>11492</v>
      </c>
      <c r="AH92" s="364" t="str">
        <f t="shared" si="44"/>
        <v/>
      </c>
      <c r="AI92" s="352">
        <f t="shared" si="45"/>
        <v>9600</v>
      </c>
      <c r="AJ92" s="324">
        <f t="shared" si="52"/>
        <v>12014</v>
      </c>
      <c r="AK92" s="324">
        <f t="shared" si="46"/>
        <v>2679</v>
      </c>
      <c r="AL92" s="324">
        <f t="shared" si="53"/>
        <v>10466.071292501601</v>
      </c>
      <c r="AM92" s="324">
        <f t="shared" si="27"/>
        <v>5431.0051555858427</v>
      </c>
      <c r="AN92" s="366">
        <f t="shared" si="47"/>
        <v>0.4520563638743002</v>
      </c>
      <c r="AO92" s="326"/>
      <c r="AP92" s="352">
        <f>+Z92</f>
        <v>6582.9948444141573</v>
      </c>
      <c r="AQ92" s="325">
        <f t="shared" si="49"/>
        <v>1250.7690204386899</v>
      </c>
      <c r="AR92" s="349">
        <f t="shared" si="50"/>
        <v>7833.7638648528473</v>
      </c>
      <c r="AS92" s="326"/>
      <c r="AT92" s="317">
        <f t="shared" si="51"/>
        <v>1.4583028282554178</v>
      </c>
      <c r="AU92" s="326"/>
      <c r="AV92" s="326"/>
      <c r="AW92" s="326"/>
      <c r="AX92" s="326"/>
      <c r="AY92" s="326"/>
      <c r="AZ92" s="326"/>
      <c r="BA92" s="326"/>
      <c r="BB92" s="326"/>
      <c r="BC92" s="326"/>
      <c r="BD92" s="326"/>
      <c r="BE92" s="326"/>
      <c r="BF92" s="326"/>
      <c r="BG92" s="326"/>
      <c r="BH92" s="326"/>
      <c r="BI92" s="326"/>
      <c r="BJ92" s="326"/>
      <c r="BK92" s="326"/>
      <c r="BL92" s="326"/>
      <c r="BM92" s="326"/>
    </row>
    <row r="93" spans="1:65" ht="24.95" customHeight="1" x14ac:dyDescent="0.25">
      <c r="A93" s="319">
        <v>87</v>
      </c>
      <c r="B93" s="290" t="s">
        <v>358</v>
      </c>
      <c r="C93" s="104" t="s">
        <v>359</v>
      </c>
      <c r="D93" s="320">
        <v>1</v>
      </c>
      <c r="E93" s="305">
        <v>74000</v>
      </c>
      <c r="F93" s="321">
        <f t="shared" si="28"/>
        <v>51800</v>
      </c>
      <c r="G93" s="321">
        <f t="shared" si="29"/>
        <v>125800</v>
      </c>
      <c r="H93" s="301">
        <v>160000</v>
      </c>
      <c r="I93" s="322">
        <v>30400</v>
      </c>
      <c r="J93" s="322">
        <f t="shared" si="30"/>
        <v>190400</v>
      </c>
      <c r="K93" s="302">
        <v>98520</v>
      </c>
      <c r="L93" s="323">
        <v>18718.8</v>
      </c>
      <c r="M93" s="323">
        <f t="shared" si="31"/>
        <v>117238.8</v>
      </c>
      <c r="N93" s="304">
        <v>200000</v>
      </c>
      <c r="O93" s="323">
        <v>38000</v>
      </c>
      <c r="P93" s="323">
        <f t="shared" si="32"/>
        <v>238000</v>
      </c>
      <c r="Q93" s="302">
        <v>90833</v>
      </c>
      <c r="R93" s="323">
        <v>17258.27</v>
      </c>
      <c r="S93" s="323">
        <f t="shared" si="33"/>
        <v>108091.27</v>
      </c>
      <c r="T93" s="302">
        <v>65041</v>
      </c>
      <c r="U93" s="323">
        <v>12357.79</v>
      </c>
      <c r="V93" s="323">
        <f t="shared" si="34"/>
        <v>77398.790000000008</v>
      </c>
      <c r="W93" s="302">
        <v>98540</v>
      </c>
      <c r="X93" s="323">
        <v>18722.599999999999</v>
      </c>
      <c r="Y93" s="345">
        <f t="shared" si="35"/>
        <v>117262.6</v>
      </c>
      <c r="Z93" s="348">
        <f t="shared" si="36"/>
        <v>63247.942266998718</v>
      </c>
      <c r="AA93" s="349">
        <f t="shared" si="37"/>
        <v>161590.34344728698</v>
      </c>
      <c r="AB93" s="352">
        <f t="shared" si="38"/>
        <v>74000</v>
      </c>
      <c r="AC93" s="324">
        <f t="shared" si="39"/>
        <v>160000</v>
      </c>
      <c r="AD93" s="324">
        <f t="shared" si="40"/>
        <v>98520</v>
      </c>
      <c r="AE93" s="324" t="str">
        <f t="shared" si="41"/>
        <v/>
      </c>
      <c r="AF93" s="324">
        <f t="shared" si="42"/>
        <v>90833</v>
      </c>
      <c r="AG93" s="324">
        <f t="shared" si="43"/>
        <v>65041</v>
      </c>
      <c r="AH93" s="364">
        <f t="shared" si="44"/>
        <v>98540</v>
      </c>
      <c r="AI93" s="352">
        <f t="shared" si="45"/>
        <v>65041</v>
      </c>
      <c r="AJ93" s="324">
        <f t="shared" si="52"/>
        <v>112419.14285714286</v>
      </c>
      <c r="AK93" s="324">
        <f t="shared" si="46"/>
        <v>65041</v>
      </c>
      <c r="AL93" s="324">
        <f t="shared" si="53"/>
        <v>104470.28743299068</v>
      </c>
      <c r="AM93" s="324">
        <f t="shared" si="27"/>
        <v>49171.200590144137</v>
      </c>
      <c r="AN93" s="366">
        <f t="shared" si="47"/>
        <v>0.43739170518875659</v>
      </c>
      <c r="AO93" s="326"/>
      <c r="AP93" s="352">
        <f t="shared" si="48"/>
        <v>65041</v>
      </c>
      <c r="AQ93" s="325">
        <f t="shared" si="49"/>
        <v>12357.79</v>
      </c>
      <c r="AR93" s="349">
        <f t="shared" si="50"/>
        <v>77398.790000000008</v>
      </c>
      <c r="AS93" s="329"/>
      <c r="AT93" s="317">
        <f t="shared" si="51"/>
        <v>1</v>
      </c>
      <c r="AU93" s="326"/>
      <c r="AV93" s="326"/>
      <c r="AW93" s="326"/>
      <c r="AX93" s="326"/>
      <c r="AY93" s="326"/>
      <c r="AZ93" s="326"/>
      <c r="BA93" s="326"/>
      <c r="BB93" s="326"/>
      <c r="BC93" s="326"/>
      <c r="BD93" s="326"/>
      <c r="BE93" s="326"/>
      <c r="BF93" s="326"/>
      <c r="BG93" s="326"/>
      <c r="BH93" s="326"/>
      <c r="BI93" s="326"/>
      <c r="BJ93" s="326"/>
      <c r="BK93" s="326"/>
      <c r="BL93" s="326"/>
      <c r="BM93" s="326"/>
    </row>
    <row r="94" spans="1:65" s="326" customFormat="1" ht="24.95" customHeight="1" x14ac:dyDescent="0.25">
      <c r="A94" s="319">
        <v>88</v>
      </c>
      <c r="B94" s="290" t="s">
        <v>362</v>
      </c>
      <c r="C94" s="104" t="s">
        <v>18</v>
      </c>
      <c r="D94" s="320">
        <v>1</v>
      </c>
      <c r="E94" s="305">
        <v>4900</v>
      </c>
      <c r="F94" s="321">
        <f t="shared" si="28"/>
        <v>3430</v>
      </c>
      <c r="G94" s="321">
        <f t="shared" si="29"/>
        <v>8330</v>
      </c>
      <c r="H94" s="301">
        <v>6555</v>
      </c>
      <c r="I94" s="322">
        <v>1245.45</v>
      </c>
      <c r="J94" s="322">
        <f t="shared" si="30"/>
        <v>7800.45</v>
      </c>
      <c r="K94" s="302">
        <v>5200</v>
      </c>
      <c r="L94" s="323">
        <v>988</v>
      </c>
      <c r="M94" s="323">
        <f t="shared" si="31"/>
        <v>6188</v>
      </c>
      <c r="N94" s="304">
        <v>4682</v>
      </c>
      <c r="O94" s="323">
        <v>889.58</v>
      </c>
      <c r="P94" s="323">
        <f t="shared" si="32"/>
        <v>5571.58</v>
      </c>
      <c r="Q94" s="302">
        <v>6469</v>
      </c>
      <c r="R94" s="323">
        <v>1229.1100000000001</v>
      </c>
      <c r="S94" s="323">
        <f t="shared" si="33"/>
        <v>7698.1100000000006</v>
      </c>
      <c r="T94" s="302">
        <v>7391</v>
      </c>
      <c r="U94" s="323">
        <v>1404.29</v>
      </c>
      <c r="V94" s="323">
        <f t="shared" si="34"/>
        <v>8795.2900000000009</v>
      </c>
      <c r="W94" s="302">
        <v>7685</v>
      </c>
      <c r="X94" s="323">
        <v>1460.15</v>
      </c>
      <c r="Y94" s="345">
        <f t="shared" si="35"/>
        <v>9145.15</v>
      </c>
      <c r="Z94" s="348">
        <f t="shared" si="36"/>
        <v>4916.4488435787425</v>
      </c>
      <c r="AA94" s="349">
        <f t="shared" si="37"/>
        <v>7335.5511564212575</v>
      </c>
      <c r="AB94" s="352" t="str">
        <f t="shared" si="38"/>
        <v/>
      </c>
      <c r="AC94" s="324">
        <f t="shared" si="39"/>
        <v>6555</v>
      </c>
      <c r="AD94" s="324">
        <f t="shared" si="40"/>
        <v>5200</v>
      </c>
      <c r="AE94" s="324" t="str">
        <f t="shared" si="41"/>
        <v/>
      </c>
      <c r="AF94" s="324">
        <f t="shared" si="42"/>
        <v>6469</v>
      </c>
      <c r="AG94" s="324" t="str">
        <f t="shared" si="43"/>
        <v/>
      </c>
      <c r="AH94" s="364" t="str">
        <f t="shared" si="44"/>
        <v/>
      </c>
      <c r="AI94" s="352">
        <f t="shared" si="45"/>
        <v>5200</v>
      </c>
      <c r="AJ94" s="324">
        <f t="shared" si="52"/>
        <v>6126</v>
      </c>
      <c r="AK94" s="324">
        <f t="shared" si="46"/>
        <v>4682</v>
      </c>
      <c r="AL94" s="324">
        <f t="shared" si="53"/>
        <v>6022.4011339848348</v>
      </c>
      <c r="AM94" s="324">
        <f t="shared" si="27"/>
        <v>1209.551156421257</v>
      </c>
      <c r="AN94" s="366">
        <f t="shared" si="47"/>
        <v>0.19744550382325449</v>
      </c>
      <c r="AP94" s="352">
        <f t="shared" si="48"/>
        <v>5200</v>
      </c>
      <c r="AQ94" s="325">
        <f t="shared" si="49"/>
        <v>988</v>
      </c>
      <c r="AR94" s="349">
        <f t="shared" si="50"/>
        <v>6188</v>
      </c>
      <c r="AS94" s="329"/>
      <c r="AT94" s="317">
        <f t="shared" si="51"/>
        <v>1</v>
      </c>
    </row>
    <row r="95" spans="1:65" s="326" customFormat="1" ht="24.95" customHeight="1" x14ac:dyDescent="0.25">
      <c r="A95" s="319">
        <v>89</v>
      </c>
      <c r="B95" s="290" t="s">
        <v>365</v>
      </c>
      <c r="C95" s="104" t="s">
        <v>162</v>
      </c>
      <c r="D95" s="320">
        <v>1</v>
      </c>
      <c r="E95" s="305">
        <v>16900</v>
      </c>
      <c r="F95" s="321">
        <f t="shared" si="28"/>
        <v>11830</v>
      </c>
      <c r="G95" s="321">
        <f t="shared" si="29"/>
        <v>28730</v>
      </c>
      <c r="H95" s="301">
        <v>14200</v>
      </c>
      <c r="I95" s="322">
        <v>2698</v>
      </c>
      <c r="J95" s="322">
        <f t="shared" si="30"/>
        <v>16898</v>
      </c>
      <c r="K95" s="302">
        <v>12500</v>
      </c>
      <c r="L95" s="323">
        <v>2375</v>
      </c>
      <c r="M95" s="323">
        <f t="shared" si="31"/>
        <v>14875</v>
      </c>
      <c r="N95" s="304">
        <v>20288</v>
      </c>
      <c r="O95" s="323">
        <v>3854.7200000000003</v>
      </c>
      <c r="P95" s="323">
        <f t="shared" si="32"/>
        <v>24142.720000000001</v>
      </c>
      <c r="Q95" s="302">
        <v>17161</v>
      </c>
      <c r="R95" s="323">
        <v>3260.59</v>
      </c>
      <c r="S95" s="323">
        <f t="shared" si="33"/>
        <v>20421.59</v>
      </c>
      <c r="T95" s="302">
        <v>13950</v>
      </c>
      <c r="U95" s="323">
        <v>2650.5</v>
      </c>
      <c r="V95" s="323">
        <f t="shared" si="34"/>
        <v>16600.5</v>
      </c>
      <c r="W95" s="302">
        <v>4254</v>
      </c>
      <c r="X95" s="323">
        <v>808.26</v>
      </c>
      <c r="Y95" s="345">
        <f t="shared" si="35"/>
        <v>5062.26</v>
      </c>
      <c r="Z95" s="348">
        <f t="shared" si="36"/>
        <v>9096.4548042671904</v>
      </c>
      <c r="AA95" s="349">
        <f t="shared" si="37"/>
        <v>19261.545195732811</v>
      </c>
      <c r="AB95" s="352">
        <f t="shared" si="38"/>
        <v>16900</v>
      </c>
      <c r="AC95" s="324">
        <f t="shared" si="39"/>
        <v>14200</v>
      </c>
      <c r="AD95" s="324">
        <f t="shared" si="40"/>
        <v>12500</v>
      </c>
      <c r="AE95" s="324" t="str">
        <f t="shared" si="41"/>
        <v/>
      </c>
      <c r="AF95" s="324">
        <f t="shared" si="42"/>
        <v>17161</v>
      </c>
      <c r="AG95" s="324">
        <f t="shared" si="43"/>
        <v>13950</v>
      </c>
      <c r="AH95" s="364" t="str">
        <f t="shared" si="44"/>
        <v/>
      </c>
      <c r="AI95" s="352">
        <f t="shared" si="45"/>
        <v>12500</v>
      </c>
      <c r="AJ95" s="324">
        <f t="shared" si="52"/>
        <v>14179</v>
      </c>
      <c r="AK95" s="324">
        <f t="shared" si="46"/>
        <v>4254</v>
      </c>
      <c r="AL95" s="324">
        <f t="shared" si="53"/>
        <v>12977.078758169673</v>
      </c>
      <c r="AM95" s="324">
        <f t="shared" si="27"/>
        <v>5082.5451957328096</v>
      </c>
      <c r="AN95" s="366">
        <f t="shared" si="47"/>
        <v>0.35845582874199938</v>
      </c>
      <c r="AP95" s="352">
        <f t="shared" si="48"/>
        <v>12500</v>
      </c>
      <c r="AQ95" s="325">
        <f t="shared" si="49"/>
        <v>2375</v>
      </c>
      <c r="AR95" s="349">
        <f t="shared" si="50"/>
        <v>14875</v>
      </c>
      <c r="AS95" s="329"/>
      <c r="AT95" s="317">
        <f t="shared" si="51"/>
        <v>1</v>
      </c>
    </row>
    <row r="96" spans="1:65" s="326" customFormat="1" ht="24.95" customHeight="1" x14ac:dyDescent="0.25">
      <c r="A96" s="319">
        <v>90</v>
      </c>
      <c r="B96" s="290" t="s">
        <v>369</v>
      </c>
      <c r="C96" s="104" t="s">
        <v>18</v>
      </c>
      <c r="D96" s="320">
        <v>1</v>
      </c>
      <c r="E96" s="305">
        <v>112000</v>
      </c>
      <c r="F96" s="321">
        <f t="shared" si="28"/>
        <v>78400</v>
      </c>
      <c r="G96" s="321">
        <f t="shared" si="29"/>
        <v>190400</v>
      </c>
      <c r="H96" s="301">
        <v>82016</v>
      </c>
      <c r="I96" s="322">
        <v>15583.04</v>
      </c>
      <c r="J96" s="322">
        <f t="shared" si="30"/>
        <v>97599.040000000008</v>
      </c>
      <c r="K96" s="302">
        <v>200100</v>
      </c>
      <c r="L96" s="323">
        <v>38019</v>
      </c>
      <c r="M96" s="323">
        <f t="shared" si="31"/>
        <v>238119</v>
      </c>
      <c r="N96" s="304">
        <v>0</v>
      </c>
      <c r="O96" s="323">
        <v>0</v>
      </c>
      <c r="P96" s="323">
        <f t="shared" si="32"/>
        <v>0</v>
      </c>
      <c r="Q96" s="302">
        <v>39018</v>
      </c>
      <c r="R96" s="323">
        <v>7413.42</v>
      </c>
      <c r="S96" s="323">
        <f t="shared" si="33"/>
        <v>46431.42</v>
      </c>
      <c r="T96" s="302">
        <v>56576</v>
      </c>
      <c r="U96" s="323">
        <v>10749.44</v>
      </c>
      <c r="V96" s="323">
        <f t="shared" si="34"/>
        <v>67325.440000000002</v>
      </c>
      <c r="W96" s="302">
        <v>63025</v>
      </c>
      <c r="X96" s="323">
        <v>11974.75</v>
      </c>
      <c r="Y96" s="345">
        <f t="shared" si="35"/>
        <v>74999.75</v>
      </c>
      <c r="Z96" s="348">
        <f t="shared" si="36"/>
        <v>15242.845742300771</v>
      </c>
      <c r="AA96" s="349">
        <f t="shared" si="37"/>
        <v>142681.43997198495</v>
      </c>
      <c r="AB96" s="352">
        <f t="shared" si="38"/>
        <v>112000</v>
      </c>
      <c r="AC96" s="324">
        <f t="shared" si="39"/>
        <v>82016</v>
      </c>
      <c r="AD96" s="324" t="str">
        <f t="shared" si="40"/>
        <v/>
      </c>
      <c r="AE96" s="324" t="str">
        <f t="shared" si="41"/>
        <v/>
      </c>
      <c r="AF96" s="324">
        <f t="shared" si="42"/>
        <v>39018</v>
      </c>
      <c r="AG96" s="324">
        <f t="shared" si="43"/>
        <v>56576</v>
      </c>
      <c r="AH96" s="364">
        <f t="shared" si="44"/>
        <v>63025</v>
      </c>
      <c r="AI96" s="352">
        <f t="shared" si="45"/>
        <v>39018</v>
      </c>
      <c r="AJ96" s="324">
        <f t="shared" si="52"/>
        <v>78962.142857142855</v>
      </c>
      <c r="AK96" s="324">
        <f>MIN(E96,H96,K96,Q96,T96,W96)</f>
        <v>39018</v>
      </c>
      <c r="AL96" s="324">
        <f>GEOMEAN(E96,H96,K96,Q96,T96,W96)</f>
        <v>79670.149526350229</v>
      </c>
      <c r="AM96" s="324">
        <f t="shared" si="27"/>
        <v>63719.297114842084</v>
      </c>
      <c r="AN96" s="366">
        <f t="shared" si="47"/>
        <v>0.80696007997303332</v>
      </c>
      <c r="AP96" s="352">
        <f t="shared" si="48"/>
        <v>39018</v>
      </c>
      <c r="AQ96" s="325">
        <f t="shared" si="49"/>
        <v>7413.42</v>
      </c>
      <c r="AR96" s="349">
        <f t="shared" si="50"/>
        <v>46431.42</v>
      </c>
      <c r="AS96" s="329"/>
      <c r="AT96" s="317">
        <f t="shared" si="51"/>
        <v>1</v>
      </c>
    </row>
    <row r="97" spans="1:46" s="326" customFormat="1" ht="24.95" customHeight="1" x14ac:dyDescent="0.25">
      <c r="A97" s="319">
        <v>91</v>
      </c>
      <c r="B97" s="290" t="s">
        <v>372</v>
      </c>
      <c r="C97" s="104" t="s">
        <v>18</v>
      </c>
      <c r="D97" s="320">
        <v>1</v>
      </c>
      <c r="E97" s="305">
        <v>828900</v>
      </c>
      <c r="F97" s="321">
        <f t="shared" si="28"/>
        <v>580230</v>
      </c>
      <c r="G97" s="321">
        <f t="shared" si="29"/>
        <v>1409130</v>
      </c>
      <c r="H97" s="301">
        <v>1430084</v>
      </c>
      <c r="I97" s="322">
        <v>271715.96000000002</v>
      </c>
      <c r="J97" s="322">
        <f t="shared" si="30"/>
        <v>1701799.96</v>
      </c>
      <c r="K97" s="302">
        <v>1025000</v>
      </c>
      <c r="L97" s="323">
        <v>194750</v>
      </c>
      <c r="M97" s="323">
        <f t="shared" si="31"/>
        <v>1219750</v>
      </c>
      <c r="N97" s="304">
        <v>1021489</v>
      </c>
      <c r="O97" s="323">
        <v>194082.91</v>
      </c>
      <c r="P97" s="323">
        <f t="shared" si="32"/>
        <v>1215571.9099999999</v>
      </c>
      <c r="Q97" s="302">
        <v>1148715</v>
      </c>
      <c r="R97" s="323">
        <v>218255.85</v>
      </c>
      <c r="S97" s="323">
        <f t="shared" si="33"/>
        <v>1366970.85</v>
      </c>
      <c r="T97" s="302">
        <v>1035713</v>
      </c>
      <c r="U97" s="323">
        <v>196785.47</v>
      </c>
      <c r="V97" s="323">
        <f t="shared" si="34"/>
        <v>1232498.47</v>
      </c>
      <c r="W97" s="302">
        <v>810924</v>
      </c>
      <c r="X97" s="323">
        <v>154075.56</v>
      </c>
      <c r="Y97" s="345">
        <f t="shared" si="35"/>
        <v>964999.56</v>
      </c>
      <c r="Z97" s="348">
        <f t="shared" si="36"/>
        <v>834189.79012631183</v>
      </c>
      <c r="AA97" s="349">
        <f t="shared" si="37"/>
        <v>1251760.2098736882</v>
      </c>
      <c r="AB97" s="352" t="str">
        <f t="shared" si="38"/>
        <v/>
      </c>
      <c r="AC97" s="324" t="str">
        <f t="shared" si="39"/>
        <v/>
      </c>
      <c r="AD97" s="324">
        <f t="shared" si="40"/>
        <v>1025000</v>
      </c>
      <c r="AE97" s="324">
        <f t="shared" si="41"/>
        <v>1021489</v>
      </c>
      <c r="AF97" s="324">
        <f t="shared" si="42"/>
        <v>1148715</v>
      </c>
      <c r="AG97" s="324">
        <f t="shared" si="43"/>
        <v>1035713</v>
      </c>
      <c r="AH97" s="364" t="str">
        <f t="shared" si="44"/>
        <v/>
      </c>
      <c r="AI97" s="352">
        <f t="shared" si="45"/>
        <v>1021489</v>
      </c>
      <c r="AJ97" s="324">
        <f t="shared" si="52"/>
        <v>1042975</v>
      </c>
      <c r="AK97" s="324">
        <f t="shared" si="46"/>
        <v>810924</v>
      </c>
      <c r="AL97" s="324">
        <f t="shared" si="53"/>
        <v>1026074.7895572439</v>
      </c>
      <c r="AM97" s="324">
        <f t="shared" si="27"/>
        <v>208785.20987368815</v>
      </c>
      <c r="AN97" s="366">
        <f t="shared" si="47"/>
        <v>0.20018237241898237</v>
      </c>
      <c r="AP97" s="352">
        <f t="shared" si="48"/>
        <v>1021489</v>
      </c>
      <c r="AQ97" s="325">
        <f t="shared" si="49"/>
        <v>194082.91</v>
      </c>
      <c r="AR97" s="349">
        <f t="shared" si="50"/>
        <v>1215571.9099999999</v>
      </c>
      <c r="AS97" s="329"/>
      <c r="AT97" s="317">
        <f t="shared" si="51"/>
        <v>1</v>
      </c>
    </row>
    <row r="98" spans="1:46" s="326" customFormat="1" ht="24.95" customHeight="1" x14ac:dyDescent="0.25">
      <c r="A98" s="319">
        <v>92</v>
      </c>
      <c r="B98" s="290" t="s">
        <v>374</v>
      </c>
      <c r="C98" s="104" t="s">
        <v>18</v>
      </c>
      <c r="D98" s="320">
        <v>1</v>
      </c>
      <c r="E98" s="305">
        <v>645000</v>
      </c>
      <c r="F98" s="321">
        <f t="shared" si="28"/>
        <v>451500</v>
      </c>
      <c r="G98" s="321">
        <f t="shared" si="29"/>
        <v>1096500</v>
      </c>
      <c r="H98" s="301">
        <v>1249244</v>
      </c>
      <c r="I98" s="322">
        <v>237356.36000000002</v>
      </c>
      <c r="J98" s="322">
        <f t="shared" si="30"/>
        <v>1486600.36</v>
      </c>
      <c r="K98" s="302">
        <v>980000</v>
      </c>
      <c r="L98" s="323">
        <v>186200</v>
      </c>
      <c r="M98" s="323">
        <f t="shared" si="31"/>
        <v>1166200</v>
      </c>
      <c r="N98" s="304">
        <v>892317</v>
      </c>
      <c r="O98" s="323">
        <v>169540.23</v>
      </c>
      <c r="P98" s="323">
        <f t="shared" si="32"/>
        <v>1061857.23</v>
      </c>
      <c r="Q98" s="302">
        <v>1003455</v>
      </c>
      <c r="R98" s="323">
        <v>190656.45</v>
      </c>
      <c r="S98" s="323">
        <f t="shared" si="33"/>
        <v>1194111.45</v>
      </c>
      <c r="T98" s="302">
        <v>905700</v>
      </c>
      <c r="U98" s="323">
        <v>172083</v>
      </c>
      <c r="V98" s="323">
        <f t="shared" si="34"/>
        <v>1077783</v>
      </c>
      <c r="W98" s="302">
        <v>810924</v>
      </c>
      <c r="X98" s="323">
        <v>154075.56</v>
      </c>
      <c r="Y98" s="345">
        <f t="shared" si="35"/>
        <v>964999.56</v>
      </c>
      <c r="Z98" s="348">
        <f t="shared" si="36"/>
        <v>740854.26155371452</v>
      </c>
      <c r="AA98" s="349">
        <f t="shared" si="37"/>
        <v>1112471.4527319998</v>
      </c>
      <c r="AB98" s="352" t="str">
        <f t="shared" si="38"/>
        <v/>
      </c>
      <c r="AC98" s="324" t="str">
        <f t="shared" si="39"/>
        <v/>
      </c>
      <c r="AD98" s="324">
        <f t="shared" si="40"/>
        <v>980000</v>
      </c>
      <c r="AE98" s="324">
        <f t="shared" si="41"/>
        <v>892317</v>
      </c>
      <c r="AF98" s="324">
        <f t="shared" si="42"/>
        <v>1003455</v>
      </c>
      <c r="AG98" s="324">
        <f t="shared" si="43"/>
        <v>905700</v>
      </c>
      <c r="AH98" s="364">
        <f t="shared" si="44"/>
        <v>810924</v>
      </c>
      <c r="AI98" s="352">
        <f t="shared" si="45"/>
        <v>810924</v>
      </c>
      <c r="AJ98" s="324">
        <f t="shared" si="52"/>
        <v>926662.85714285716</v>
      </c>
      <c r="AK98" s="324">
        <f t="shared" si="46"/>
        <v>645000</v>
      </c>
      <c r="AL98" s="324">
        <f t="shared" si="53"/>
        <v>910636.28343923332</v>
      </c>
      <c r="AM98" s="324">
        <f t="shared" si="27"/>
        <v>185808.59558914267</v>
      </c>
      <c r="AN98" s="366">
        <f t="shared" si="47"/>
        <v>0.20051369724911489</v>
      </c>
      <c r="AP98" s="352">
        <f t="shared" si="48"/>
        <v>810924</v>
      </c>
      <c r="AQ98" s="325">
        <f t="shared" si="49"/>
        <v>154075.56</v>
      </c>
      <c r="AR98" s="349">
        <f t="shared" si="50"/>
        <v>964999.56</v>
      </c>
      <c r="AS98" s="329"/>
      <c r="AT98" s="317">
        <f t="shared" si="51"/>
        <v>1</v>
      </c>
    </row>
    <row r="99" spans="1:46" s="326" customFormat="1" ht="24.95" customHeight="1" x14ac:dyDescent="0.25">
      <c r="A99" s="319">
        <v>93</v>
      </c>
      <c r="B99" s="290" t="s">
        <v>377</v>
      </c>
      <c r="C99" s="104" t="s">
        <v>115</v>
      </c>
      <c r="D99" s="320">
        <v>1</v>
      </c>
      <c r="E99" s="305">
        <v>30600</v>
      </c>
      <c r="F99" s="321">
        <f t="shared" si="28"/>
        <v>21420</v>
      </c>
      <c r="G99" s="321">
        <f t="shared" si="29"/>
        <v>52020</v>
      </c>
      <c r="H99" s="301">
        <v>61200</v>
      </c>
      <c r="I99" s="322">
        <v>11628</v>
      </c>
      <c r="J99" s="322">
        <f t="shared" si="30"/>
        <v>72828</v>
      </c>
      <c r="K99" s="302">
        <v>29820</v>
      </c>
      <c r="L99" s="323">
        <v>5665.8</v>
      </c>
      <c r="M99" s="323">
        <f t="shared" si="31"/>
        <v>35485.800000000003</v>
      </c>
      <c r="N99" s="304">
        <v>41529</v>
      </c>
      <c r="O99" s="323">
        <v>7890.51</v>
      </c>
      <c r="P99" s="323">
        <f t="shared" si="32"/>
        <v>49419.51</v>
      </c>
      <c r="Q99" s="302">
        <v>44251</v>
      </c>
      <c r="R99" s="323">
        <v>8407.69</v>
      </c>
      <c r="S99" s="323">
        <f t="shared" si="33"/>
        <v>52658.69</v>
      </c>
      <c r="T99" s="302">
        <v>64165</v>
      </c>
      <c r="U99" s="323">
        <v>12191.35</v>
      </c>
      <c r="V99" s="323">
        <f t="shared" si="34"/>
        <v>76356.350000000006</v>
      </c>
      <c r="W99" s="302">
        <v>58824</v>
      </c>
      <c r="X99" s="323">
        <v>11176.56</v>
      </c>
      <c r="Y99" s="345">
        <f t="shared" si="35"/>
        <v>70000.56</v>
      </c>
      <c r="Z99" s="348">
        <f t="shared" si="36"/>
        <v>32837.545208891963</v>
      </c>
      <c r="AA99" s="349">
        <f t="shared" si="37"/>
        <v>61559.311933965182</v>
      </c>
      <c r="AB99" s="352" t="str">
        <f t="shared" si="38"/>
        <v/>
      </c>
      <c r="AC99" s="324">
        <f t="shared" si="39"/>
        <v>61200</v>
      </c>
      <c r="AD99" s="324" t="str">
        <f t="shared" si="40"/>
        <v/>
      </c>
      <c r="AE99" s="324">
        <f t="shared" si="41"/>
        <v>41529</v>
      </c>
      <c r="AF99" s="324">
        <f t="shared" si="42"/>
        <v>44251</v>
      </c>
      <c r="AG99" s="324" t="str">
        <f t="shared" si="43"/>
        <v/>
      </c>
      <c r="AH99" s="364">
        <f t="shared" si="44"/>
        <v>58824</v>
      </c>
      <c r="AI99" s="352">
        <f t="shared" si="45"/>
        <v>41529</v>
      </c>
      <c r="AJ99" s="324">
        <f t="shared" si="52"/>
        <v>47198.428571428572</v>
      </c>
      <c r="AK99" s="324">
        <f t="shared" si="46"/>
        <v>29820</v>
      </c>
      <c r="AL99" s="324">
        <f t="shared" si="53"/>
        <v>45231.810511835523</v>
      </c>
      <c r="AM99" s="324">
        <f t="shared" si="27"/>
        <v>14360.88336253661</v>
      </c>
      <c r="AN99" s="366">
        <f t="shared" si="47"/>
        <v>0.30426613336932001</v>
      </c>
      <c r="AP99" s="352">
        <f t="shared" si="48"/>
        <v>41529</v>
      </c>
      <c r="AQ99" s="325">
        <f t="shared" si="49"/>
        <v>7890.51</v>
      </c>
      <c r="AR99" s="349">
        <f t="shared" si="50"/>
        <v>49419.51</v>
      </c>
      <c r="AS99" s="329"/>
      <c r="AT99" s="317">
        <f t="shared" si="51"/>
        <v>1</v>
      </c>
    </row>
    <row r="100" spans="1:46" s="326" customFormat="1" ht="24.95" customHeight="1" x14ac:dyDescent="0.25">
      <c r="A100" s="319">
        <v>94</v>
      </c>
      <c r="B100" s="290" t="s">
        <v>378</v>
      </c>
      <c r="C100" s="104" t="s">
        <v>18</v>
      </c>
      <c r="D100" s="320">
        <v>1</v>
      </c>
      <c r="E100" s="305">
        <v>460</v>
      </c>
      <c r="F100" s="321">
        <f t="shared" si="28"/>
        <v>322</v>
      </c>
      <c r="G100" s="321">
        <f t="shared" si="29"/>
        <v>782</v>
      </c>
      <c r="H100" s="301">
        <v>891</v>
      </c>
      <c r="I100" s="322">
        <v>169.29</v>
      </c>
      <c r="J100" s="322">
        <f t="shared" si="30"/>
        <v>1060.29</v>
      </c>
      <c r="K100" s="302">
        <v>450</v>
      </c>
      <c r="L100" s="323">
        <v>85.5</v>
      </c>
      <c r="M100" s="323">
        <f t="shared" si="31"/>
        <v>535.5</v>
      </c>
      <c r="N100" s="304">
        <v>300</v>
      </c>
      <c r="O100" s="323">
        <v>57</v>
      </c>
      <c r="P100" s="323">
        <f t="shared" si="32"/>
        <v>357</v>
      </c>
      <c r="Q100" s="302">
        <v>270</v>
      </c>
      <c r="R100" s="323">
        <v>51.3</v>
      </c>
      <c r="S100" s="323">
        <f t="shared" si="33"/>
        <v>321.3</v>
      </c>
      <c r="T100" s="302">
        <v>365</v>
      </c>
      <c r="U100" s="323">
        <v>69.349999999999994</v>
      </c>
      <c r="V100" s="323">
        <f t="shared" si="34"/>
        <v>434.35</v>
      </c>
      <c r="W100" s="302">
        <v>1500</v>
      </c>
      <c r="X100" s="323">
        <v>285</v>
      </c>
      <c r="Y100" s="345">
        <f t="shared" si="35"/>
        <v>1785</v>
      </c>
      <c r="Z100" s="348">
        <f t="shared" si="36"/>
        <v>159.66168336502369</v>
      </c>
      <c r="AA100" s="349">
        <f t="shared" si="37"/>
        <v>1050.6240309206905</v>
      </c>
      <c r="AB100" s="352">
        <f t="shared" si="38"/>
        <v>460</v>
      </c>
      <c r="AC100" s="324">
        <f t="shared" si="39"/>
        <v>891</v>
      </c>
      <c r="AD100" s="324">
        <f t="shared" si="40"/>
        <v>450</v>
      </c>
      <c r="AE100" s="324">
        <f t="shared" si="41"/>
        <v>300</v>
      </c>
      <c r="AF100" s="324">
        <f t="shared" si="42"/>
        <v>270</v>
      </c>
      <c r="AG100" s="324">
        <f t="shared" si="43"/>
        <v>365</v>
      </c>
      <c r="AH100" s="364" t="str">
        <f t="shared" si="44"/>
        <v/>
      </c>
      <c r="AI100" s="352">
        <f t="shared" si="45"/>
        <v>270</v>
      </c>
      <c r="AJ100" s="324">
        <f t="shared" si="52"/>
        <v>605.14285714285711</v>
      </c>
      <c r="AK100" s="324">
        <f t="shared" si="46"/>
        <v>270</v>
      </c>
      <c r="AL100" s="324">
        <f t="shared" si="53"/>
        <v>503.28819254574995</v>
      </c>
      <c r="AM100" s="324">
        <f t="shared" si="27"/>
        <v>445.48117377783342</v>
      </c>
      <c r="AN100" s="366">
        <f t="shared" si="47"/>
        <v>0.73615869132314304</v>
      </c>
      <c r="AP100" s="352">
        <f t="shared" si="48"/>
        <v>270</v>
      </c>
      <c r="AQ100" s="325">
        <f t="shared" si="49"/>
        <v>51.3</v>
      </c>
      <c r="AR100" s="349">
        <f t="shared" si="50"/>
        <v>321.3</v>
      </c>
      <c r="AS100" s="329"/>
      <c r="AT100" s="317">
        <f t="shared" si="51"/>
        <v>1</v>
      </c>
    </row>
    <row r="101" spans="1:46" s="326" customFormat="1" ht="24.95" customHeight="1" x14ac:dyDescent="0.25">
      <c r="A101" s="319">
        <v>95</v>
      </c>
      <c r="B101" s="290" t="s">
        <v>381</v>
      </c>
      <c r="C101" s="104" t="s">
        <v>18</v>
      </c>
      <c r="D101" s="320">
        <v>1</v>
      </c>
      <c r="E101" s="305">
        <v>530</v>
      </c>
      <c r="F101" s="321">
        <f t="shared" si="28"/>
        <v>371</v>
      </c>
      <c r="G101" s="321">
        <f t="shared" si="29"/>
        <v>901</v>
      </c>
      <c r="H101" s="301">
        <v>1176</v>
      </c>
      <c r="I101" s="322">
        <v>223.44</v>
      </c>
      <c r="J101" s="322">
        <f t="shared" si="30"/>
        <v>1399.44</v>
      </c>
      <c r="K101" s="302">
        <v>550</v>
      </c>
      <c r="L101" s="323">
        <v>104.5</v>
      </c>
      <c r="M101" s="323">
        <f t="shared" si="31"/>
        <v>654.5</v>
      </c>
      <c r="N101" s="304">
        <v>300</v>
      </c>
      <c r="O101" s="323">
        <v>57</v>
      </c>
      <c r="P101" s="323">
        <f t="shared" si="32"/>
        <v>357</v>
      </c>
      <c r="Q101" s="302">
        <v>338</v>
      </c>
      <c r="R101" s="323">
        <v>64.22</v>
      </c>
      <c r="S101" s="323">
        <f t="shared" si="33"/>
        <v>402.22</v>
      </c>
      <c r="T101" s="302">
        <v>475</v>
      </c>
      <c r="U101" s="323">
        <v>90.25</v>
      </c>
      <c r="V101" s="323">
        <f t="shared" si="34"/>
        <v>565.25</v>
      </c>
      <c r="W101" s="302">
        <v>1500</v>
      </c>
      <c r="X101" s="323">
        <v>285</v>
      </c>
      <c r="Y101" s="345">
        <f t="shared" si="35"/>
        <v>1785</v>
      </c>
      <c r="Z101" s="348">
        <f t="shared" si="36"/>
        <v>237.40338911324858</v>
      </c>
      <c r="AA101" s="349">
        <f t="shared" si="37"/>
        <v>1153.7394680296086</v>
      </c>
      <c r="AB101" s="352">
        <f t="shared" si="38"/>
        <v>530</v>
      </c>
      <c r="AC101" s="324" t="str">
        <f t="shared" si="39"/>
        <v/>
      </c>
      <c r="AD101" s="324">
        <f t="shared" si="40"/>
        <v>550</v>
      </c>
      <c r="AE101" s="324">
        <f t="shared" si="41"/>
        <v>300</v>
      </c>
      <c r="AF101" s="324">
        <f t="shared" si="42"/>
        <v>338</v>
      </c>
      <c r="AG101" s="324">
        <f t="shared" si="43"/>
        <v>475</v>
      </c>
      <c r="AH101" s="364" t="str">
        <f t="shared" si="44"/>
        <v/>
      </c>
      <c r="AI101" s="352">
        <f t="shared" si="45"/>
        <v>300</v>
      </c>
      <c r="AJ101" s="324">
        <f t="shared" si="52"/>
        <v>695.57142857142856</v>
      </c>
      <c r="AK101" s="324">
        <f t="shared" si="46"/>
        <v>300</v>
      </c>
      <c r="AL101" s="324">
        <f t="shared" si="53"/>
        <v>589.59347976500669</v>
      </c>
      <c r="AM101" s="324">
        <f t="shared" si="27"/>
        <v>458.16803945817998</v>
      </c>
      <c r="AN101" s="366">
        <f t="shared" si="47"/>
        <v>0.65869301216004517</v>
      </c>
      <c r="AP101" s="352">
        <f t="shared" si="48"/>
        <v>300</v>
      </c>
      <c r="AQ101" s="325">
        <f t="shared" si="49"/>
        <v>57</v>
      </c>
      <c r="AR101" s="349">
        <f t="shared" si="50"/>
        <v>357</v>
      </c>
      <c r="AS101" s="329"/>
      <c r="AT101" s="317">
        <f t="shared" si="51"/>
        <v>1</v>
      </c>
    </row>
    <row r="102" spans="1:46" s="326" customFormat="1" ht="24.95" customHeight="1" x14ac:dyDescent="0.25">
      <c r="A102" s="319">
        <v>96</v>
      </c>
      <c r="B102" s="290" t="s">
        <v>384</v>
      </c>
      <c r="C102" s="104" t="s">
        <v>18</v>
      </c>
      <c r="D102" s="320">
        <v>1</v>
      </c>
      <c r="E102" s="305">
        <v>396</v>
      </c>
      <c r="F102" s="321">
        <f t="shared" si="28"/>
        <v>277.2</v>
      </c>
      <c r="G102" s="321">
        <f t="shared" si="29"/>
        <v>673.2</v>
      </c>
      <c r="H102" s="301">
        <v>672</v>
      </c>
      <c r="I102" s="322">
        <v>127.68</v>
      </c>
      <c r="J102" s="322">
        <f t="shared" si="30"/>
        <v>799.68000000000006</v>
      </c>
      <c r="K102" s="302">
        <v>490</v>
      </c>
      <c r="L102" s="323">
        <v>93.1</v>
      </c>
      <c r="M102" s="323">
        <f t="shared" si="31"/>
        <v>583.1</v>
      </c>
      <c r="N102" s="304">
        <v>476</v>
      </c>
      <c r="O102" s="323">
        <v>90.44</v>
      </c>
      <c r="P102" s="323">
        <f t="shared" si="32"/>
        <v>566.44000000000005</v>
      </c>
      <c r="Q102" s="302">
        <v>540</v>
      </c>
      <c r="R102" s="323">
        <v>102.6</v>
      </c>
      <c r="S102" s="323">
        <f t="shared" si="33"/>
        <v>642.6</v>
      </c>
      <c r="T102" s="302">
        <v>340</v>
      </c>
      <c r="U102" s="323">
        <v>64.599999999999994</v>
      </c>
      <c r="V102" s="323">
        <f t="shared" si="34"/>
        <v>404.6</v>
      </c>
      <c r="W102" s="302">
        <v>1500</v>
      </c>
      <c r="X102" s="323">
        <v>285</v>
      </c>
      <c r="Y102" s="345">
        <f t="shared" si="35"/>
        <v>1785</v>
      </c>
      <c r="Z102" s="348">
        <f t="shared" si="36"/>
        <v>232.8835873597327</v>
      </c>
      <c r="AA102" s="349">
        <f t="shared" si="37"/>
        <v>1028.2592697831244</v>
      </c>
      <c r="AB102" s="352">
        <f t="shared" si="38"/>
        <v>396</v>
      </c>
      <c r="AC102" s="324">
        <f t="shared" si="39"/>
        <v>672</v>
      </c>
      <c r="AD102" s="324">
        <f t="shared" si="40"/>
        <v>490</v>
      </c>
      <c r="AE102" s="324">
        <f t="shared" si="41"/>
        <v>476</v>
      </c>
      <c r="AF102" s="324">
        <f t="shared" si="42"/>
        <v>540</v>
      </c>
      <c r="AG102" s="324">
        <f t="shared" si="43"/>
        <v>340</v>
      </c>
      <c r="AH102" s="364" t="str">
        <f t="shared" si="44"/>
        <v/>
      </c>
      <c r="AI102" s="352">
        <f t="shared" si="45"/>
        <v>340</v>
      </c>
      <c r="AJ102" s="324">
        <f t="shared" si="52"/>
        <v>630.57142857142856</v>
      </c>
      <c r="AK102" s="324">
        <f t="shared" si="46"/>
        <v>340</v>
      </c>
      <c r="AL102" s="324">
        <f t="shared" si="53"/>
        <v>559.17448547921185</v>
      </c>
      <c r="AM102" s="324">
        <f t="shared" si="27"/>
        <v>397.68784121169585</v>
      </c>
      <c r="AN102" s="366">
        <f t="shared" si="47"/>
        <v>0.63067849761709815</v>
      </c>
      <c r="AP102" s="352">
        <f t="shared" si="48"/>
        <v>340</v>
      </c>
      <c r="AQ102" s="325">
        <f t="shared" si="49"/>
        <v>64.599999999999994</v>
      </c>
      <c r="AR102" s="349">
        <f t="shared" si="50"/>
        <v>404.6</v>
      </c>
      <c r="AS102" s="329"/>
      <c r="AT102" s="317">
        <f t="shared" si="51"/>
        <v>1</v>
      </c>
    </row>
    <row r="103" spans="1:46" s="326" customFormat="1" ht="24.95" customHeight="1" x14ac:dyDescent="0.25">
      <c r="A103" s="319">
        <v>97</v>
      </c>
      <c r="B103" s="290" t="s">
        <v>386</v>
      </c>
      <c r="C103" s="104" t="s">
        <v>18</v>
      </c>
      <c r="D103" s="320">
        <v>1</v>
      </c>
      <c r="E103" s="305">
        <v>791</v>
      </c>
      <c r="F103" s="321">
        <f t="shared" si="28"/>
        <v>553.69999999999993</v>
      </c>
      <c r="G103" s="321">
        <f t="shared" si="29"/>
        <v>1344.6999999999998</v>
      </c>
      <c r="H103" s="301">
        <v>840</v>
      </c>
      <c r="I103" s="322">
        <v>159.6</v>
      </c>
      <c r="J103" s="322">
        <f t="shared" si="30"/>
        <v>999.6</v>
      </c>
      <c r="K103" s="302">
        <v>780</v>
      </c>
      <c r="L103" s="323">
        <v>148.19999999999999</v>
      </c>
      <c r="M103" s="323">
        <f t="shared" si="31"/>
        <v>928.2</v>
      </c>
      <c r="N103" s="304">
        <v>950</v>
      </c>
      <c r="O103" s="323">
        <v>180.5</v>
      </c>
      <c r="P103" s="323">
        <f t="shared" si="32"/>
        <v>1130.5</v>
      </c>
      <c r="Q103" s="302">
        <v>675</v>
      </c>
      <c r="R103" s="323">
        <v>128.25</v>
      </c>
      <c r="S103" s="323">
        <f t="shared" si="33"/>
        <v>803.25</v>
      </c>
      <c r="T103" s="302">
        <v>475</v>
      </c>
      <c r="U103" s="323">
        <v>90.25</v>
      </c>
      <c r="V103" s="323">
        <f t="shared" si="34"/>
        <v>565.25</v>
      </c>
      <c r="W103" s="302">
        <v>1500</v>
      </c>
      <c r="X103" s="323">
        <v>285</v>
      </c>
      <c r="Y103" s="345">
        <f t="shared" si="35"/>
        <v>1785</v>
      </c>
      <c r="Z103" s="348">
        <f t="shared" si="36"/>
        <v>539.4183340301081</v>
      </c>
      <c r="AA103" s="349">
        <f t="shared" si="37"/>
        <v>1178.0102373984632</v>
      </c>
      <c r="AB103" s="352">
        <f t="shared" si="38"/>
        <v>791</v>
      </c>
      <c r="AC103" s="324">
        <f t="shared" si="39"/>
        <v>840</v>
      </c>
      <c r="AD103" s="324">
        <f t="shared" si="40"/>
        <v>780</v>
      </c>
      <c r="AE103" s="324">
        <f t="shared" si="41"/>
        <v>950</v>
      </c>
      <c r="AF103" s="324">
        <f t="shared" si="42"/>
        <v>675</v>
      </c>
      <c r="AG103" s="324" t="str">
        <f t="shared" si="43"/>
        <v/>
      </c>
      <c r="AH103" s="364" t="str">
        <f t="shared" si="44"/>
        <v/>
      </c>
      <c r="AI103" s="352">
        <f t="shared" si="45"/>
        <v>675</v>
      </c>
      <c r="AJ103" s="324">
        <f t="shared" si="52"/>
        <v>858.71428571428567</v>
      </c>
      <c r="AK103" s="324">
        <f t="shared" si="46"/>
        <v>475</v>
      </c>
      <c r="AL103" s="324">
        <f t="shared" si="53"/>
        <v>813.99780032646106</v>
      </c>
      <c r="AM103" s="324">
        <f t="shared" si="27"/>
        <v>319.29595168417762</v>
      </c>
      <c r="AN103" s="366">
        <f t="shared" si="47"/>
        <v>0.37183025483101706</v>
      </c>
      <c r="AP103" s="352">
        <f t="shared" si="48"/>
        <v>675</v>
      </c>
      <c r="AQ103" s="325">
        <f t="shared" si="49"/>
        <v>128.25</v>
      </c>
      <c r="AR103" s="349">
        <f t="shared" si="50"/>
        <v>803.25</v>
      </c>
      <c r="AS103" s="329"/>
      <c r="AT103" s="317">
        <f t="shared" si="51"/>
        <v>1</v>
      </c>
    </row>
    <row r="104" spans="1:46" s="326" customFormat="1" ht="24.95" customHeight="1" x14ac:dyDescent="0.25">
      <c r="A104" s="319">
        <v>98</v>
      </c>
      <c r="B104" s="290" t="s">
        <v>388</v>
      </c>
      <c r="C104" s="104" t="s">
        <v>18</v>
      </c>
      <c r="D104" s="320">
        <v>1</v>
      </c>
      <c r="E104" s="305">
        <v>9900</v>
      </c>
      <c r="F104" s="321">
        <f t="shared" si="28"/>
        <v>6930</v>
      </c>
      <c r="G104" s="321">
        <f t="shared" si="29"/>
        <v>16830</v>
      </c>
      <c r="H104" s="301">
        <v>23361</v>
      </c>
      <c r="I104" s="322">
        <v>4438.59</v>
      </c>
      <c r="J104" s="322">
        <f t="shared" si="30"/>
        <v>27799.59</v>
      </c>
      <c r="K104" s="302">
        <v>10250</v>
      </c>
      <c r="L104" s="323">
        <v>1947.5</v>
      </c>
      <c r="M104" s="323">
        <f t="shared" si="31"/>
        <v>12197.5</v>
      </c>
      <c r="N104" s="304">
        <v>15000</v>
      </c>
      <c r="O104" s="323">
        <v>2850</v>
      </c>
      <c r="P104" s="323">
        <f t="shared" si="32"/>
        <v>17850</v>
      </c>
      <c r="Q104" s="302">
        <v>18765</v>
      </c>
      <c r="R104" s="323">
        <v>3565.35</v>
      </c>
      <c r="S104" s="323">
        <f t="shared" si="33"/>
        <v>22330.35</v>
      </c>
      <c r="T104" s="302">
        <v>13997</v>
      </c>
      <c r="U104" s="323">
        <v>2659.43</v>
      </c>
      <c r="V104" s="323">
        <f t="shared" si="34"/>
        <v>16656.43</v>
      </c>
      <c r="W104" s="302">
        <v>48739</v>
      </c>
      <c r="X104" s="323">
        <v>9260.41</v>
      </c>
      <c r="Y104" s="345">
        <f t="shared" si="35"/>
        <v>57999.41</v>
      </c>
      <c r="Z104" s="348">
        <f t="shared" si="36"/>
        <v>6480.9884951081513</v>
      </c>
      <c r="AA104" s="349">
        <f t="shared" si="37"/>
        <v>33522.440076320418</v>
      </c>
      <c r="AB104" s="352">
        <f t="shared" si="38"/>
        <v>9900</v>
      </c>
      <c r="AC104" s="324">
        <f t="shared" si="39"/>
        <v>23361</v>
      </c>
      <c r="AD104" s="324">
        <f t="shared" si="40"/>
        <v>10250</v>
      </c>
      <c r="AE104" s="324">
        <f t="shared" si="41"/>
        <v>15000</v>
      </c>
      <c r="AF104" s="324">
        <f t="shared" si="42"/>
        <v>18765</v>
      </c>
      <c r="AG104" s="324">
        <f t="shared" si="43"/>
        <v>13997</v>
      </c>
      <c r="AH104" s="364" t="str">
        <f t="shared" si="44"/>
        <v/>
      </c>
      <c r="AI104" s="352">
        <f t="shared" si="45"/>
        <v>9900</v>
      </c>
      <c r="AJ104" s="324">
        <f t="shared" si="52"/>
        <v>20001.714285714286</v>
      </c>
      <c r="AK104" s="324">
        <f t="shared" si="46"/>
        <v>9900</v>
      </c>
      <c r="AL104" s="324">
        <f t="shared" si="53"/>
        <v>17253.848680599865</v>
      </c>
      <c r="AM104" s="324">
        <f t="shared" si="27"/>
        <v>13520.725790606135</v>
      </c>
      <c r="AN104" s="366">
        <f t="shared" si="47"/>
        <v>0.67597834852900429</v>
      </c>
      <c r="AP104" s="352">
        <f t="shared" si="48"/>
        <v>9900</v>
      </c>
      <c r="AQ104" s="325">
        <f t="shared" si="49"/>
        <v>1881</v>
      </c>
      <c r="AR104" s="349">
        <f t="shared" si="50"/>
        <v>11781</v>
      </c>
      <c r="AS104" s="329"/>
      <c r="AT104" s="317">
        <f t="shared" si="51"/>
        <v>1</v>
      </c>
    </row>
    <row r="105" spans="1:46" s="326" customFormat="1" ht="24.95" customHeight="1" x14ac:dyDescent="0.25">
      <c r="A105" s="319">
        <v>99</v>
      </c>
      <c r="B105" s="290" t="s">
        <v>394</v>
      </c>
      <c r="C105" s="104" t="s">
        <v>18</v>
      </c>
      <c r="D105" s="320">
        <v>1</v>
      </c>
      <c r="E105" s="305">
        <v>253900</v>
      </c>
      <c r="F105" s="321">
        <f t="shared" si="28"/>
        <v>177730</v>
      </c>
      <c r="G105" s="321">
        <f t="shared" si="29"/>
        <v>431630</v>
      </c>
      <c r="H105" s="301">
        <v>428403</v>
      </c>
      <c r="I105" s="322">
        <v>81396.570000000007</v>
      </c>
      <c r="J105" s="322">
        <f t="shared" si="30"/>
        <v>509799.57</v>
      </c>
      <c r="K105" s="302">
        <v>458900</v>
      </c>
      <c r="L105" s="323">
        <v>87191</v>
      </c>
      <c r="M105" s="323">
        <f t="shared" si="31"/>
        <v>546091</v>
      </c>
      <c r="N105" s="304">
        <v>233974</v>
      </c>
      <c r="O105" s="323">
        <v>44455.06</v>
      </c>
      <c r="P105" s="323">
        <f t="shared" si="32"/>
        <v>278429.06</v>
      </c>
      <c r="Q105" s="302">
        <v>344115</v>
      </c>
      <c r="R105" s="323">
        <v>65381.85</v>
      </c>
      <c r="S105" s="323">
        <f t="shared" si="33"/>
        <v>409496.85</v>
      </c>
      <c r="T105" s="302">
        <v>182115</v>
      </c>
      <c r="U105" s="323">
        <v>34601.85</v>
      </c>
      <c r="V105" s="323">
        <f t="shared" si="34"/>
        <v>216716.85</v>
      </c>
      <c r="W105" s="302">
        <v>810924</v>
      </c>
      <c r="X105" s="323">
        <v>154075.56</v>
      </c>
      <c r="Y105" s="345">
        <f t="shared" si="35"/>
        <v>964999.56</v>
      </c>
      <c r="Z105" s="348">
        <f t="shared" si="36"/>
        <v>174738.40383837625</v>
      </c>
      <c r="AA105" s="349">
        <f t="shared" si="37"/>
        <v>600213.31044733804</v>
      </c>
      <c r="AB105" s="352">
        <f t="shared" si="38"/>
        <v>253900</v>
      </c>
      <c r="AC105" s="324">
        <f t="shared" si="39"/>
        <v>428403</v>
      </c>
      <c r="AD105" s="324">
        <f t="shared" si="40"/>
        <v>458900</v>
      </c>
      <c r="AE105" s="324">
        <f t="shared" si="41"/>
        <v>233974</v>
      </c>
      <c r="AF105" s="324">
        <f t="shared" si="42"/>
        <v>344115</v>
      </c>
      <c r="AG105" s="324">
        <f t="shared" si="43"/>
        <v>182115</v>
      </c>
      <c r="AH105" s="364" t="str">
        <f t="shared" si="44"/>
        <v/>
      </c>
      <c r="AI105" s="352">
        <f t="shared" si="45"/>
        <v>182115</v>
      </c>
      <c r="AJ105" s="324">
        <f t="shared" si="52"/>
        <v>387475.85714285716</v>
      </c>
      <c r="AK105" s="324">
        <f t="shared" si="46"/>
        <v>182115</v>
      </c>
      <c r="AL105" s="324">
        <f t="shared" si="53"/>
        <v>345988.35096352128</v>
      </c>
      <c r="AM105" s="324">
        <f t="shared" si="27"/>
        <v>212737.45330448091</v>
      </c>
      <c r="AN105" s="366">
        <f t="shared" si="47"/>
        <v>0.5490340865961294</v>
      </c>
      <c r="AP105" s="352">
        <f t="shared" si="48"/>
        <v>182115</v>
      </c>
      <c r="AQ105" s="325">
        <f t="shared" si="49"/>
        <v>34601.85</v>
      </c>
      <c r="AR105" s="349">
        <f t="shared" si="50"/>
        <v>216716.85</v>
      </c>
      <c r="AS105" s="329"/>
      <c r="AT105" s="317">
        <f t="shared" si="51"/>
        <v>1</v>
      </c>
    </row>
    <row r="106" spans="1:46" s="326" customFormat="1" ht="24.95" customHeight="1" x14ac:dyDescent="0.25">
      <c r="A106" s="319">
        <v>100</v>
      </c>
      <c r="B106" s="290" t="s">
        <v>396</v>
      </c>
      <c r="C106" s="104" t="s">
        <v>18</v>
      </c>
      <c r="D106" s="320">
        <v>1</v>
      </c>
      <c r="E106" s="305">
        <v>7100</v>
      </c>
      <c r="F106" s="321">
        <f t="shared" si="28"/>
        <v>4970</v>
      </c>
      <c r="G106" s="321">
        <f t="shared" si="29"/>
        <v>12070</v>
      </c>
      <c r="H106" s="301">
        <v>10000</v>
      </c>
      <c r="I106" s="322">
        <v>1900</v>
      </c>
      <c r="J106" s="322">
        <f t="shared" si="30"/>
        <v>11900</v>
      </c>
      <c r="K106" s="302">
        <v>15400</v>
      </c>
      <c r="L106" s="323">
        <v>2926</v>
      </c>
      <c r="M106" s="323">
        <f t="shared" si="31"/>
        <v>18326</v>
      </c>
      <c r="N106" s="304">
        <v>5000</v>
      </c>
      <c r="O106" s="323">
        <v>950</v>
      </c>
      <c r="P106" s="323">
        <f t="shared" si="32"/>
        <v>5950</v>
      </c>
      <c r="Q106" s="302">
        <v>7100</v>
      </c>
      <c r="R106" s="323">
        <v>1349</v>
      </c>
      <c r="S106" s="323">
        <f t="shared" si="33"/>
        <v>8449</v>
      </c>
      <c r="T106" s="302">
        <v>11050</v>
      </c>
      <c r="U106" s="323">
        <v>2099.5</v>
      </c>
      <c r="V106" s="323">
        <f t="shared" si="34"/>
        <v>13149.5</v>
      </c>
      <c r="W106" s="302">
        <v>7563</v>
      </c>
      <c r="X106" s="323">
        <v>1436.97</v>
      </c>
      <c r="Y106" s="345">
        <f t="shared" si="35"/>
        <v>8999.9699999999993</v>
      </c>
      <c r="Z106" s="348">
        <f t="shared" si="36"/>
        <v>5579.8009059575061</v>
      </c>
      <c r="AA106" s="349">
        <f t="shared" si="37"/>
        <v>12481.056236899636</v>
      </c>
      <c r="AB106" s="352">
        <f t="shared" si="38"/>
        <v>7100</v>
      </c>
      <c r="AC106" s="324">
        <f t="shared" si="39"/>
        <v>10000</v>
      </c>
      <c r="AD106" s="324" t="str">
        <f t="shared" si="40"/>
        <v/>
      </c>
      <c r="AE106" s="324" t="str">
        <f t="shared" si="41"/>
        <v/>
      </c>
      <c r="AF106" s="324">
        <f t="shared" si="42"/>
        <v>7100</v>
      </c>
      <c r="AG106" s="324">
        <f t="shared" si="43"/>
        <v>11050</v>
      </c>
      <c r="AH106" s="364">
        <f t="shared" si="44"/>
        <v>7563</v>
      </c>
      <c r="AI106" s="352">
        <f t="shared" si="45"/>
        <v>7100</v>
      </c>
      <c r="AJ106" s="324">
        <f t="shared" si="52"/>
        <v>9030.4285714285706</v>
      </c>
      <c r="AK106" s="324">
        <f t="shared" si="46"/>
        <v>5000</v>
      </c>
      <c r="AL106" s="324">
        <f t="shared" si="53"/>
        <v>8514.359269113882</v>
      </c>
      <c r="AM106" s="324">
        <f t="shared" si="27"/>
        <v>3450.6276654710646</v>
      </c>
      <c r="AN106" s="366">
        <f t="shared" si="47"/>
        <v>0.38211117425683727</v>
      </c>
      <c r="AP106" s="352">
        <f t="shared" si="48"/>
        <v>7100</v>
      </c>
      <c r="AQ106" s="325">
        <f t="shared" si="49"/>
        <v>1349</v>
      </c>
      <c r="AR106" s="349">
        <f t="shared" si="50"/>
        <v>8449</v>
      </c>
      <c r="AS106" s="329"/>
      <c r="AT106" s="317">
        <f t="shared" si="51"/>
        <v>1</v>
      </c>
    </row>
    <row r="107" spans="1:46" s="326" customFormat="1" ht="24.95" customHeight="1" x14ac:dyDescent="0.25">
      <c r="A107" s="319">
        <v>101</v>
      </c>
      <c r="B107" s="290" t="s">
        <v>399</v>
      </c>
      <c r="C107" s="104" t="s">
        <v>18</v>
      </c>
      <c r="D107" s="320">
        <v>1</v>
      </c>
      <c r="E107" s="305">
        <v>45000</v>
      </c>
      <c r="F107" s="321">
        <f t="shared" si="28"/>
        <v>31499.999999999996</v>
      </c>
      <c r="G107" s="321">
        <f t="shared" si="29"/>
        <v>76500</v>
      </c>
      <c r="H107" s="301">
        <v>110000</v>
      </c>
      <c r="I107" s="322">
        <v>20900</v>
      </c>
      <c r="J107" s="322">
        <f t="shared" si="30"/>
        <v>130900</v>
      </c>
      <c r="K107" s="302">
        <v>58700</v>
      </c>
      <c r="L107" s="323">
        <v>11153</v>
      </c>
      <c r="M107" s="323">
        <f t="shared" si="31"/>
        <v>69853</v>
      </c>
      <c r="N107" s="304">
        <v>0</v>
      </c>
      <c r="O107" s="323">
        <v>0</v>
      </c>
      <c r="P107" s="323">
        <f t="shared" si="32"/>
        <v>0</v>
      </c>
      <c r="Q107" s="302">
        <v>22815</v>
      </c>
      <c r="R107" s="323">
        <v>4334.8500000000004</v>
      </c>
      <c r="S107" s="323">
        <f t="shared" si="33"/>
        <v>27149.85</v>
      </c>
      <c r="T107" s="302">
        <v>18269</v>
      </c>
      <c r="U107" s="323">
        <v>3471.11</v>
      </c>
      <c r="V107" s="323">
        <f t="shared" si="34"/>
        <v>21740.11</v>
      </c>
      <c r="W107" s="302">
        <v>36975</v>
      </c>
      <c r="X107" s="323">
        <v>7025.25</v>
      </c>
      <c r="Y107" s="345">
        <f t="shared" si="35"/>
        <v>44000.25</v>
      </c>
      <c r="Z107" s="348">
        <f t="shared" si="36"/>
        <v>6015.5711533289505</v>
      </c>
      <c r="AA107" s="349">
        <f t="shared" si="37"/>
        <v>77344.143132385332</v>
      </c>
      <c r="AB107" s="352">
        <f t="shared" si="38"/>
        <v>45000</v>
      </c>
      <c r="AC107" s="324" t="str">
        <f t="shared" si="39"/>
        <v/>
      </c>
      <c r="AD107" s="324">
        <f t="shared" si="40"/>
        <v>58700</v>
      </c>
      <c r="AE107" s="324" t="str">
        <f t="shared" si="41"/>
        <v/>
      </c>
      <c r="AF107" s="324">
        <f t="shared" si="42"/>
        <v>22815</v>
      </c>
      <c r="AG107" s="324">
        <f t="shared" si="43"/>
        <v>18269</v>
      </c>
      <c r="AH107" s="364">
        <f t="shared" si="44"/>
        <v>36975</v>
      </c>
      <c r="AI107" s="352">
        <f t="shared" si="45"/>
        <v>18269</v>
      </c>
      <c r="AJ107" s="324">
        <f t="shared" si="52"/>
        <v>41679.857142857145</v>
      </c>
      <c r="AK107" s="324">
        <f>MIN(E107,H107,K107,Q107,T107,W107)</f>
        <v>18269</v>
      </c>
      <c r="AL107" s="324">
        <f>GEOMEAN(E107,H107,K107,Q107,T107,W107)</f>
        <v>40598.917618978507</v>
      </c>
      <c r="AM107" s="324">
        <f t="shared" si="27"/>
        <v>35664.285989528194</v>
      </c>
      <c r="AN107" s="366">
        <f t="shared" si="47"/>
        <v>0.85567198244680487</v>
      </c>
      <c r="AP107" s="352">
        <f t="shared" si="48"/>
        <v>18269</v>
      </c>
      <c r="AQ107" s="325">
        <f t="shared" si="49"/>
        <v>3471.11</v>
      </c>
      <c r="AR107" s="349">
        <f t="shared" si="50"/>
        <v>21740.11</v>
      </c>
      <c r="AS107" s="329"/>
      <c r="AT107" s="317">
        <f t="shared" si="51"/>
        <v>1</v>
      </c>
    </row>
    <row r="108" spans="1:46" s="326" customFormat="1" ht="24.95" customHeight="1" x14ac:dyDescent="0.25">
      <c r="A108" s="319">
        <v>102</v>
      </c>
      <c r="B108" s="290" t="s">
        <v>402</v>
      </c>
      <c r="C108" s="104" t="s">
        <v>18</v>
      </c>
      <c r="D108" s="320">
        <v>1</v>
      </c>
      <c r="E108" s="305">
        <v>15900</v>
      </c>
      <c r="F108" s="321">
        <f t="shared" si="28"/>
        <v>11130</v>
      </c>
      <c r="G108" s="321">
        <f t="shared" si="29"/>
        <v>27030</v>
      </c>
      <c r="H108" s="301">
        <v>26723</v>
      </c>
      <c r="I108" s="322">
        <v>5077.37</v>
      </c>
      <c r="J108" s="322">
        <f t="shared" si="30"/>
        <v>31800.37</v>
      </c>
      <c r="K108" s="302">
        <v>35870</v>
      </c>
      <c r="L108" s="323">
        <v>6815.3</v>
      </c>
      <c r="M108" s="323">
        <f t="shared" si="31"/>
        <v>42685.3</v>
      </c>
      <c r="N108" s="304">
        <v>19088</v>
      </c>
      <c r="O108" s="323">
        <v>3626.7200000000003</v>
      </c>
      <c r="P108" s="323">
        <f t="shared" si="32"/>
        <v>22714.720000000001</v>
      </c>
      <c r="Q108" s="302">
        <v>21465</v>
      </c>
      <c r="R108" s="323">
        <v>4078.35</v>
      </c>
      <c r="S108" s="323">
        <f t="shared" si="33"/>
        <v>25543.35</v>
      </c>
      <c r="T108" s="302">
        <v>15617</v>
      </c>
      <c r="U108" s="323">
        <v>2967.23</v>
      </c>
      <c r="V108" s="323">
        <f t="shared" si="34"/>
        <v>18584.23</v>
      </c>
      <c r="W108" s="302">
        <v>36975</v>
      </c>
      <c r="X108" s="323">
        <v>7025.25</v>
      </c>
      <c r="Y108" s="345">
        <f t="shared" si="35"/>
        <v>44000.25</v>
      </c>
      <c r="Z108" s="348">
        <f t="shared" si="36"/>
        <v>15564.174180760898</v>
      </c>
      <c r="AA108" s="349">
        <f t="shared" si="37"/>
        <v>33475.254390667673</v>
      </c>
      <c r="AB108" s="352">
        <f t="shared" si="38"/>
        <v>15900</v>
      </c>
      <c r="AC108" s="324">
        <f t="shared" si="39"/>
        <v>26723</v>
      </c>
      <c r="AD108" s="324" t="str">
        <f t="shared" si="40"/>
        <v/>
      </c>
      <c r="AE108" s="324">
        <f t="shared" si="41"/>
        <v>19088</v>
      </c>
      <c r="AF108" s="324">
        <f t="shared" si="42"/>
        <v>21465</v>
      </c>
      <c r="AG108" s="324">
        <f t="shared" si="43"/>
        <v>15617</v>
      </c>
      <c r="AH108" s="364" t="str">
        <f t="shared" si="44"/>
        <v/>
      </c>
      <c r="AI108" s="352">
        <f t="shared" si="45"/>
        <v>15617</v>
      </c>
      <c r="AJ108" s="324">
        <f t="shared" si="52"/>
        <v>24519.714285714286</v>
      </c>
      <c r="AK108" s="324">
        <f t="shared" si="46"/>
        <v>15617</v>
      </c>
      <c r="AL108" s="324">
        <f t="shared" si="53"/>
        <v>23189.27979553767</v>
      </c>
      <c r="AM108" s="324">
        <f t="shared" si="27"/>
        <v>8955.5401049533884</v>
      </c>
      <c r="AN108" s="366">
        <f t="shared" si="47"/>
        <v>0.36523835476219552</v>
      </c>
      <c r="AP108" s="352">
        <f t="shared" si="48"/>
        <v>15617</v>
      </c>
      <c r="AQ108" s="325">
        <f t="shared" si="49"/>
        <v>2967.23</v>
      </c>
      <c r="AR108" s="349">
        <f t="shared" si="50"/>
        <v>18584.23</v>
      </c>
      <c r="AS108" s="329"/>
      <c r="AT108" s="317">
        <f t="shared" si="51"/>
        <v>1</v>
      </c>
    </row>
    <row r="109" spans="1:46" s="326" customFormat="1" ht="24.95" customHeight="1" x14ac:dyDescent="0.25">
      <c r="A109" s="319">
        <v>103</v>
      </c>
      <c r="B109" s="290" t="s">
        <v>406</v>
      </c>
      <c r="C109" s="104" t="s">
        <v>18</v>
      </c>
      <c r="D109" s="320">
        <v>1</v>
      </c>
      <c r="E109" s="305">
        <v>39900</v>
      </c>
      <c r="F109" s="321">
        <f t="shared" si="28"/>
        <v>27930</v>
      </c>
      <c r="G109" s="321">
        <f t="shared" si="29"/>
        <v>67830</v>
      </c>
      <c r="H109" s="301">
        <v>23361</v>
      </c>
      <c r="I109" s="322">
        <v>4438.59</v>
      </c>
      <c r="J109" s="322">
        <f t="shared" si="30"/>
        <v>27799.59</v>
      </c>
      <c r="K109" s="302">
        <v>41580</v>
      </c>
      <c r="L109" s="323">
        <v>7900.2</v>
      </c>
      <c r="M109" s="323">
        <f t="shared" si="31"/>
        <v>49480.2</v>
      </c>
      <c r="N109" s="304">
        <v>47899</v>
      </c>
      <c r="O109" s="323">
        <v>9100.81</v>
      </c>
      <c r="P109" s="323">
        <f t="shared" si="32"/>
        <v>56999.81</v>
      </c>
      <c r="Q109" s="302">
        <v>53865</v>
      </c>
      <c r="R109" s="323">
        <v>10234.35</v>
      </c>
      <c r="S109" s="323">
        <f t="shared" si="33"/>
        <v>64099.35</v>
      </c>
      <c r="T109" s="302">
        <v>13234</v>
      </c>
      <c r="U109" s="323">
        <v>2514.46</v>
      </c>
      <c r="V109" s="323">
        <f t="shared" si="34"/>
        <v>15748.46</v>
      </c>
      <c r="W109" s="302">
        <v>67227</v>
      </c>
      <c r="X109" s="323">
        <v>12773.130000000001</v>
      </c>
      <c r="Y109" s="345">
        <f t="shared" si="35"/>
        <v>80000.13</v>
      </c>
      <c r="Z109" s="348">
        <f t="shared" si="36"/>
        <v>22822.478993437744</v>
      </c>
      <c r="AA109" s="349">
        <f t="shared" si="37"/>
        <v>59196.378149419397</v>
      </c>
      <c r="AB109" s="352">
        <f t="shared" si="38"/>
        <v>39900</v>
      </c>
      <c r="AC109" s="324">
        <f t="shared" si="39"/>
        <v>23361</v>
      </c>
      <c r="AD109" s="324">
        <f t="shared" si="40"/>
        <v>41580</v>
      </c>
      <c r="AE109" s="324">
        <f t="shared" si="41"/>
        <v>47899</v>
      </c>
      <c r="AF109" s="324">
        <f t="shared" si="42"/>
        <v>53865</v>
      </c>
      <c r="AG109" s="324" t="str">
        <f t="shared" si="43"/>
        <v/>
      </c>
      <c r="AH109" s="364" t="str">
        <f t="shared" si="44"/>
        <v/>
      </c>
      <c r="AI109" s="352">
        <f t="shared" si="45"/>
        <v>23361</v>
      </c>
      <c r="AJ109" s="324">
        <f t="shared" si="52"/>
        <v>41009.428571428572</v>
      </c>
      <c r="AK109" s="324">
        <f t="shared" si="46"/>
        <v>13234</v>
      </c>
      <c r="AL109" s="324">
        <f t="shared" si="53"/>
        <v>36658.427039900038</v>
      </c>
      <c r="AM109" s="324">
        <f t="shared" si="27"/>
        <v>18186.949577990828</v>
      </c>
      <c r="AN109" s="366">
        <f t="shared" si="47"/>
        <v>0.44348215060625706</v>
      </c>
      <c r="AP109" s="352">
        <f t="shared" si="48"/>
        <v>23361</v>
      </c>
      <c r="AQ109" s="325">
        <f t="shared" si="49"/>
        <v>4438.59</v>
      </c>
      <c r="AR109" s="349">
        <f t="shared" si="50"/>
        <v>27799.59</v>
      </c>
      <c r="AS109" s="329"/>
      <c r="AT109" s="317">
        <f t="shared" si="51"/>
        <v>1</v>
      </c>
    </row>
    <row r="110" spans="1:46" s="326" customFormat="1" ht="24.95" customHeight="1" x14ac:dyDescent="0.25">
      <c r="A110" s="319">
        <v>104</v>
      </c>
      <c r="B110" s="290" t="s">
        <v>410</v>
      </c>
      <c r="C110" s="104" t="s">
        <v>411</v>
      </c>
      <c r="D110" s="320">
        <v>1</v>
      </c>
      <c r="E110" s="305">
        <v>150000</v>
      </c>
      <c r="F110" s="321">
        <f t="shared" si="28"/>
        <v>105000</v>
      </c>
      <c r="G110" s="321">
        <f t="shared" si="29"/>
        <v>255000</v>
      </c>
      <c r="H110" s="301">
        <v>28403</v>
      </c>
      <c r="I110" s="322">
        <v>5396.57</v>
      </c>
      <c r="J110" s="322">
        <f t="shared" si="30"/>
        <v>33799.57</v>
      </c>
      <c r="K110" s="302">
        <v>265032</v>
      </c>
      <c r="L110" s="323">
        <v>50356.08</v>
      </c>
      <c r="M110" s="323">
        <f t="shared" si="31"/>
        <v>315388.08</v>
      </c>
      <c r="N110" s="304">
        <v>35714</v>
      </c>
      <c r="O110" s="323">
        <v>6785.66</v>
      </c>
      <c r="P110" s="323">
        <f t="shared" si="32"/>
        <v>42499.66</v>
      </c>
      <c r="Q110" s="302">
        <v>25110</v>
      </c>
      <c r="R110" s="323">
        <v>4770.8999999999996</v>
      </c>
      <c r="S110" s="323">
        <f t="shared" si="33"/>
        <v>29880.9</v>
      </c>
      <c r="T110" s="302">
        <v>13955</v>
      </c>
      <c r="U110" s="323">
        <v>2651.45</v>
      </c>
      <c r="V110" s="323">
        <f t="shared" si="34"/>
        <v>16606.45</v>
      </c>
      <c r="W110" s="302">
        <v>48675</v>
      </c>
      <c r="X110" s="323">
        <v>9248.25</v>
      </c>
      <c r="Y110" s="345">
        <f t="shared" si="35"/>
        <v>57923.25</v>
      </c>
      <c r="Z110" s="348">
        <f t="shared" si="36"/>
        <v>-12208.910548906977</v>
      </c>
      <c r="AA110" s="349">
        <f t="shared" si="37"/>
        <v>174177.19626319269</v>
      </c>
      <c r="AB110" s="352">
        <f t="shared" si="38"/>
        <v>150000</v>
      </c>
      <c r="AC110" s="324">
        <f t="shared" si="39"/>
        <v>28403</v>
      </c>
      <c r="AD110" s="324" t="str">
        <f t="shared" si="40"/>
        <v/>
      </c>
      <c r="AE110" s="324">
        <f t="shared" si="41"/>
        <v>35714</v>
      </c>
      <c r="AF110" s="324">
        <f t="shared" si="42"/>
        <v>25110</v>
      </c>
      <c r="AG110" s="324">
        <f t="shared" si="43"/>
        <v>13955</v>
      </c>
      <c r="AH110" s="364">
        <f t="shared" si="44"/>
        <v>48675</v>
      </c>
      <c r="AI110" s="352">
        <f t="shared" si="45"/>
        <v>13955</v>
      </c>
      <c r="AJ110" s="324">
        <f t="shared" si="52"/>
        <v>80984.142857142855</v>
      </c>
      <c r="AK110" s="324">
        <f t="shared" si="46"/>
        <v>13955</v>
      </c>
      <c r="AL110" s="324">
        <f t="shared" si="53"/>
        <v>49098.455180396784</v>
      </c>
      <c r="AM110" s="324">
        <f t="shared" si="27"/>
        <v>93193.053406049832</v>
      </c>
      <c r="AN110" s="366">
        <f t="shared" si="47"/>
        <v>1.1507568039640015</v>
      </c>
      <c r="AP110" s="352">
        <f t="shared" si="48"/>
        <v>13955</v>
      </c>
      <c r="AQ110" s="325">
        <f t="shared" si="49"/>
        <v>2651.45</v>
      </c>
      <c r="AR110" s="349">
        <f t="shared" si="50"/>
        <v>16606.45</v>
      </c>
      <c r="AS110" s="329"/>
      <c r="AT110" s="317">
        <f t="shared" si="51"/>
        <v>1</v>
      </c>
    </row>
    <row r="111" spans="1:46" s="326" customFormat="1" ht="24.95" customHeight="1" x14ac:dyDescent="0.25">
      <c r="A111" s="319">
        <v>105</v>
      </c>
      <c r="B111" s="290" t="s">
        <v>413</v>
      </c>
      <c r="C111" s="104" t="s">
        <v>18</v>
      </c>
      <c r="D111" s="320">
        <v>1</v>
      </c>
      <c r="E111" s="305">
        <v>5190</v>
      </c>
      <c r="F111" s="321">
        <f t="shared" si="28"/>
        <v>3632.9999999999995</v>
      </c>
      <c r="G111" s="321">
        <f t="shared" si="29"/>
        <v>8823</v>
      </c>
      <c r="H111" s="301">
        <v>6400</v>
      </c>
      <c r="I111" s="322">
        <v>1216</v>
      </c>
      <c r="J111" s="322">
        <f t="shared" si="30"/>
        <v>7616</v>
      </c>
      <c r="K111" s="302">
        <v>4250</v>
      </c>
      <c r="L111" s="323">
        <v>807.5</v>
      </c>
      <c r="M111" s="323">
        <f t="shared" si="31"/>
        <v>5057.5</v>
      </c>
      <c r="N111" s="304">
        <v>7743</v>
      </c>
      <c r="O111" s="323">
        <v>1471.17</v>
      </c>
      <c r="P111" s="323">
        <f t="shared" si="32"/>
        <v>9214.17</v>
      </c>
      <c r="Q111" s="302">
        <v>8708</v>
      </c>
      <c r="R111" s="323">
        <v>1654.52</v>
      </c>
      <c r="S111" s="323">
        <f t="shared" si="33"/>
        <v>10362.52</v>
      </c>
      <c r="T111" s="302">
        <v>6602</v>
      </c>
      <c r="U111" s="323">
        <v>1254.3800000000001</v>
      </c>
      <c r="V111" s="323">
        <f t="shared" si="34"/>
        <v>7856.38</v>
      </c>
      <c r="W111" s="302">
        <v>7563</v>
      </c>
      <c r="X111" s="323">
        <v>1436.97</v>
      </c>
      <c r="Y111" s="345">
        <f t="shared" si="35"/>
        <v>8999.9699999999993</v>
      </c>
      <c r="Z111" s="348">
        <f t="shared" si="36"/>
        <v>5097.1600846758829</v>
      </c>
      <c r="AA111" s="349">
        <f t="shared" si="37"/>
        <v>8175.982772466974</v>
      </c>
      <c r="AB111" s="352">
        <f t="shared" si="38"/>
        <v>5190</v>
      </c>
      <c r="AC111" s="324">
        <f t="shared" si="39"/>
        <v>6400</v>
      </c>
      <c r="AD111" s="324" t="str">
        <f t="shared" si="40"/>
        <v/>
      </c>
      <c r="AE111" s="324">
        <f t="shared" si="41"/>
        <v>7743</v>
      </c>
      <c r="AF111" s="324" t="str">
        <f t="shared" si="42"/>
        <v/>
      </c>
      <c r="AG111" s="324">
        <f t="shared" si="43"/>
        <v>6602</v>
      </c>
      <c r="AH111" s="364">
        <f t="shared" si="44"/>
        <v>7563</v>
      </c>
      <c r="AI111" s="352">
        <f t="shared" si="45"/>
        <v>5190</v>
      </c>
      <c r="AJ111" s="324">
        <f t="shared" si="52"/>
        <v>6636.5714285714284</v>
      </c>
      <c r="AK111" s="324">
        <f t="shared" si="46"/>
        <v>4250</v>
      </c>
      <c r="AL111" s="324">
        <f t="shared" si="53"/>
        <v>6471.2847312214244</v>
      </c>
      <c r="AM111" s="324">
        <f t="shared" si="27"/>
        <v>1539.4113438955453</v>
      </c>
      <c r="AN111" s="366">
        <f t="shared" si="47"/>
        <v>0.23195883001697989</v>
      </c>
      <c r="AP111" s="352">
        <f t="shared" si="48"/>
        <v>5190</v>
      </c>
      <c r="AQ111" s="325">
        <f t="shared" si="49"/>
        <v>986.1</v>
      </c>
      <c r="AR111" s="349">
        <f t="shared" si="50"/>
        <v>6176.1</v>
      </c>
      <c r="AS111" s="329"/>
      <c r="AT111" s="317">
        <f t="shared" si="51"/>
        <v>1</v>
      </c>
    </row>
    <row r="112" spans="1:46" s="326" customFormat="1" ht="24.95" customHeight="1" x14ac:dyDescent="0.25">
      <c r="A112" s="319">
        <v>106</v>
      </c>
      <c r="B112" s="290" t="s">
        <v>415</v>
      </c>
      <c r="C112" s="104" t="s">
        <v>18</v>
      </c>
      <c r="D112" s="320">
        <v>1</v>
      </c>
      <c r="E112" s="305">
        <v>39990</v>
      </c>
      <c r="F112" s="321">
        <f t="shared" si="28"/>
        <v>27993</v>
      </c>
      <c r="G112" s="321">
        <f t="shared" si="29"/>
        <v>67983</v>
      </c>
      <c r="H112" s="301">
        <v>64103</v>
      </c>
      <c r="I112" s="322">
        <v>12179.57</v>
      </c>
      <c r="J112" s="322">
        <f t="shared" si="30"/>
        <v>76282.570000000007</v>
      </c>
      <c r="K112" s="302">
        <v>50480</v>
      </c>
      <c r="L112" s="323">
        <v>9591.2000000000007</v>
      </c>
      <c r="M112" s="323">
        <f t="shared" si="31"/>
        <v>60071.199999999997</v>
      </c>
      <c r="N112" s="304">
        <v>37815</v>
      </c>
      <c r="O112" s="323">
        <v>7184.85</v>
      </c>
      <c r="P112" s="323">
        <f t="shared" si="32"/>
        <v>44999.85</v>
      </c>
      <c r="Q112" s="302">
        <v>42525</v>
      </c>
      <c r="R112" s="323">
        <v>8079.75</v>
      </c>
      <c r="S112" s="323">
        <f t="shared" si="33"/>
        <v>50604.75</v>
      </c>
      <c r="T112" s="302">
        <v>45866</v>
      </c>
      <c r="U112" s="323">
        <v>8714.5400000000009</v>
      </c>
      <c r="V112" s="323">
        <f t="shared" si="34"/>
        <v>54580.54</v>
      </c>
      <c r="W112" s="302">
        <v>68907</v>
      </c>
      <c r="X112" s="323">
        <v>13092.33</v>
      </c>
      <c r="Y112" s="345">
        <f t="shared" si="35"/>
        <v>81999.33</v>
      </c>
      <c r="Z112" s="348">
        <f t="shared" si="36"/>
        <v>37856.758124342479</v>
      </c>
      <c r="AA112" s="349">
        <f t="shared" si="37"/>
        <v>62053.527589943231</v>
      </c>
      <c r="AB112" s="352">
        <f t="shared" si="38"/>
        <v>39990</v>
      </c>
      <c r="AC112" s="324" t="str">
        <f t="shared" si="39"/>
        <v/>
      </c>
      <c r="AD112" s="324">
        <f t="shared" si="40"/>
        <v>50480</v>
      </c>
      <c r="AE112" s="324" t="str">
        <f t="shared" si="41"/>
        <v/>
      </c>
      <c r="AF112" s="324">
        <f t="shared" si="42"/>
        <v>42525</v>
      </c>
      <c r="AG112" s="324">
        <f t="shared" si="43"/>
        <v>45866</v>
      </c>
      <c r="AH112" s="364" t="str">
        <f t="shared" si="44"/>
        <v/>
      </c>
      <c r="AI112" s="352">
        <f t="shared" si="45"/>
        <v>39990</v>
      </c>
      <c r="AJ112" s="324">
        <f t="shared" si="52"/>
        <v>49955.142857142855</v>
      </c>
      <c r="AK112" s="324">
        <f t="shared" si="46"/>
        <v>37815</v>
      </c>
      <c r="AL112" s="324">
        <f t="shared" si="53"/>
        <v>48785.121577133206</v>
      </c>
      <c r="AM112" s="324">
        <f t="shared" si="27"/>
        <v>12098.384732800376</v>
      </c>
      <c r="AN112" s="366">
        <f t="shared" si="47"/>
        <v>0.24218496917120683</v>
      </c>
      <c r="AP112" s="352">
        <f t="shared" si="48"/>
        <v>39990</v>
      </c>
      <c r="AQ112" s="325">
        <f t="shared" si="49"/>
        <v>7598.1</v>
      </c>
      <c r="AR112" s="349">
        <f t="shared" si="50"/>
        <v>47588.1</v>
      </c>
      <c r="AS112" s="329"/>
      <c r="AT112" s="317">
        <f t="shared" si="51"/>
        <v>1</v>
      </c>
    </row>
    <row r="113" spans="1:65" s="326" customFormat="1" ht="24.95" customHeight="1" x14ac:dyDescent="0.25">
      <c r="A113" s="319">
        <v>107</v>
      </c>
      <c r="B113" s="290" t="s">
        <v>419</v>
      </c>
      <c r="C113" s="104" t="s">
        <v>101</v>
      </c>
      <c r="D113" s="320">
        <v>1</v>
      </c>
      <c r="E113" s="305">
        <v>39900</v>
      </c>
      <c r="F113" s="321">
        <f t="shared" si="28"/>
        <v>27930</v>
      </c>
      <c r="G113" s="321">
        <f t="shared" si="29"/>
        <v>67830</v>
      </c>
      <c r="H113" s="301">
        <v>61866</v>
      </c>
      <c r="I113" s="322">
        <v>11754.54</v>
      </c>
      <c r="J113" s="322">
        <f t="shared" si="30"/>
        <v>73620.540000000008</v>
      </c>
      <c r="K113" s="302">
        <v>150200</v>
      </c>
      <c r="L113" s="323">
        <v>28538</v>
      </c>
      <c r="M113" s="323">
        <f t="shared" si="31"/>
        <v>178738</v>
      </c>
      <c r="N113" s="304">
        <v>166387</v>
      </c>
      <c r="O113" s="323">
        <v>31613.53</v>
      </c>
      <c r="P113" s="323">
        <f t="shared" si="32"/>
        <v>198000.53</v>
      </c>
      <c r="Q113" s="302">
        <v>106515</v>
      </c>
      <c r="R113" s="323">
        <v>20237.849999999999</v>
      </c>
      <c r="S113" s="323">
        <f t="shared" si="33"/>
        <v>126752.85</v>
      </c>
      <c r="T113" s="302">
        <v>72194</v>
      </c>
      <c r="U113" s="323">
        <v>13716.86</v>
      </c>
      <c r="V113" s="323">
        <f t="shared" si="34"/>
        <v>85910.86</v>
      </c>
      <c r="W113" s="302">
        <v>119865</v>
      </c>
      <c r="X113" s="323">
        <v>22774.35</v>
      </c>
      <c r="Y113" s="345">
        <f t="shared" si="35"/>
        <v>142639.35</v>
      </c>
      <c r="Z113" s="348">
        <f t="shared" si="36"/>
        <v>55580.140290037249</v>
      </c>
      <c r="AA113" s="349">
        <f t="shared" si="37"/>
        <v>149256.14542424848</v>
      </c>
      <c r="AB113" s="352" t="str">
        <f t="shared" si="38"/>
        <v/>
      </c>
      <c r="AC113" s="324">
        <f t="shared" si="39"/>
        <v>61866</v>
      </c>
      <c r="AD113" s="324" t="str">
        <f t="shared" si="40"/>
        <v/>
      </c>
      <c r="AE113" s="324" t="str">
        <f t="shared" si="41"/>
        <v/>
      </c>
      <c r="AF113" s="324">
        <f t="shared" si="42"/>
        <v>106515</v>
      </c>
      <c r="AG113" s="324">
        <f t="shared" si="43"/>
        <v>72194</v>
      </c>
      <c r="AH113" s="364">
        <f t="shared" si="44"/>
        <v>119865</v>
      </c>
      <c r="AI113" s="352">
        <f t="shared" si="45"/>
        <v>61866</v>
      </c>
      <c r="AJ113" s="324">
        <f t="shared" si="52"/>
        <v>102418.14285714286</v>
      </c>
      <c r="AK113" s="324">
        <f t="shared" si="46"/>
        <v>39900</v>
      </c>
      <c r="AL113" s="324">
        <f t="shared" si="53"/>
        <v>92251.635588940087</v>
      </c>
      <c r="AM113" s="324">
        <f t="shared" si="27"/>
        <v>46838.002567105606</v>
      </c>
      <c r="AN113" s="366">
        <f t="shared" si="47"/>
        <v>0.45732134229808508</v>
      </c>
      <c r="AP113" s="352">
        <f t="shared" si="48"/>
        <v>61866</v>
      </c>
      <c r="AQ113" s="325">
        <f t="shared" si="49"/>
        <v>11754.54</v>
      </c>
      <c r="AR113" s="349">
        <f t="shared" si="50"/>
        <v>73620.540000000008</v>
      </c>
      <c r="AS113" s="329"/>
      <c r="AT113" s="317">
        <f t="shared" si="51"/>
        <v>1</v>
      </c>
    </row>
    <row r="114" spans="1:65" s="326" customFormat="1" ht="24.95" customHeight="1" x14ac:dyDescent="0.25">
      <c r="A114" s="319">
        <v>108</v>
      </c>
      <c r="B114" s="290" t="s">
        <v>1455</v>
      </c>
      <c r="C114" s="104" t="s">
        <v>1442</v>
      </c>
      <c r="D114" s="320">
        <v>1</v>
      </c>
      <c r="E114" s="305">
        <v>314900</v>
      </c>
      <c r="F114" s="321">
        <f t="shared" si="28"/>
        <v>220430</v>
      </c>
      <c r="G114" s="321">
        <f t="shared" si="29"/>
        <v>535330</v>
      </c>
      <c r="H114" s="301">
        <v>529244</v>
      </c>
      <c r="I114" s="322">
        <v>100556.36</v>
      </c>
      <c r="J114" s="322">
        <f t="shared" si="30"/>
        <v>629800.36</v>
      </c>
      <c r="K114" s="302">
        <v>250000</v>
      </c>
      <c r="L114" s="323">
        <v>47500</v>
      </c>
      <c r="M114" s="323">
        <f t="shared" si="31"/>
        <v>297500</v>
      </c>
      <c r="N114" s="304">
        <v>378031</v>
      </c>
      <c r="O114" s="323">
        <v>71825.89</v>
      </c>
      <c r="P114" s="323">
        <f t="shared" si="32"/>
        <v>449856.89</v>
      </c>
      <c r="Q114" s="302">
        <v>425115</v>
      </c>
      <c r="R114" s="323">
        <v>80771.850000000006</v>
      </c>
      <c r="S114" s="323">
        <f t="shared" si="33"/>
        <v>505886.85</v>
      </c>
      <c r="T114" s="302">
        <v>383700</v>
      </c>
      <c r="U114" s="323">
        <v>72903</v>
      </c>
      <c r="V114" s="323">
        <f t="shared" si="34"/>
        <v>456603</v>
      </c>
      <c r="W114" s="302">
        <v>453776</v>
      </c>
      <c r="X114" s="323">
        <v>86217.44</v>
      </c>
      <c r="Y114" s="345">
        <f t="shared" si="35"/>
        <v>539993.43999999994</v>
      </c>
      <c r="Z114" s="348">
        <f t="shared" si="36"/>
        <v>299294.27449086425</v>
      </c>
      <c r="AA114" s="349">
        <f t="shared" si="37"/>
        <v>482067.43979485007</v>
      </c>
      <c r="AB114" s="352">
        <f t="shared" si="38"/>
        <v>314900</v>
      </c>
      <c r="AC114" s="324" t="str">
        <f t="shared" si="39"/>
        <v/>
      </c>
      <c r="AD114" s="324" t="str">
        <f t="shared" si="40"/>
        <v/>
      </c>
      <c r="AE114" s="324">
        <f t="shared" si="41"/>
        <v>378031</v>
      </c>
      <c r="AF114" s="324">
        <f t="shared" si="42"/>
        <v>425115</v>
      </c>
      <c r="AG114" s="324">
        <f t="shared" si="43"/>
        <v>383700</v>
      </c>
      <c r="AH114" s="364">
        <f t="shared" si="44"/>
        <v>453776</v>
      </c>
      <c r="AI114" s="352">
        <f t="shared" si="45"/>
        <v>314900</v>
      </c>
      <c r="AJ114" s="324">
        <f t="shared" si="52"/>
        <v>390680.85714285716</v>
      </c>
      <c r="AK114" s="324">
        <f t="shared" si="46"/>
        <v>250000</v>
      </c>
      <c r="AL114" s="324">
        <f t="shared" si="53"/>
        <v>381020.17165900033</v>
      </c>
      <c r="AM114" s="324">
        <f t="shared" si="27"/>
        <v>91386.582651992896</v>
      </c>
      <c r="AN114" s="366">
        <f t="shared" si="47"/>
        <v>0.23391620290874987</v>
      </c>
      <c r="AP114" s="352">
        <f t="shared" si="48"/>
        <v>314900</v>
      </c>
      <c r="AQ114" s="325">
        <f t="shared" si="49"/>
        <v>59831</v>
      </c>
      <c r="AR114" s="349">
        <f t="shared" si="50"/>
        <v>374731</v>
      </c>
      <c r="AS114" s="329"/>
      <c r="AT114" s="317">
        <f t="shared" si="51"/>
        <v>1</v>
      </c>
    </row>
    <row r="115" spans="1:65" s="326" customFormat="1" ht="24.95" customHeight="1" x14ac:dyDescent="0.25">
      <c r="A115" s="319">
        <v>109</v>
      </c>
      <c r="B115" s="290" t="s">
        <v>1443</v>
      </c>
      <c r="C115" s="104" t="s">
        <v>18</v>
      </c>
      <c r="D115" s="320">
        <v>1</v>
      </c>
      <c r="E115" s="305">
        <v>59900</v>
      </c>
      <c r="F115" s="321">
        <f t="shared" si="28"/>
        <v>41930</v>
      </c>
      <c r="G115" s="321">
        <f t="shared" si="29"/>
        <v>101830</v>
      </c>
      <c r="H115" s="301">
        <v>101681</v>
      </c>
      <c r="I115" s="322">
        <v>19319.39</v>
      </c>
      <c r="J115" s="322">
        <f t="shared" si="30"/>
        <v>121000.39</v>
      </c>
      <c r="K115" s="302">
        <v>99000</v>
      </c>
      <c r="L115" s="323">
        <v>18810</v>
      </c>
      <c r="M115" s="323">
        <f t="shared" si="31"/>
        <v>117810</v>
      </c>
      <c r="N115" s="304">
        <v>71549</v>
      </c>
      <c r="O115" s="323">
        <v>13594.31</v>
      </c>
      <c r="P115" s="323">
        <f t="shared" si="32"/>
        <v>85143.31</v>
      </c>
      <c r="Q115" s="302">
        <v>80865</v>
      </c>
      <c r="R115" s="323">
        <v>15364.35</v>
      </c>
      <c r="S115" s="323">
        <f t="shared" si="33"/>
        <v>96229.35</v>
      </c>
      <c r="T115" s="302">
        <v>80298</v>
      </c>
      <c r="U115" s="323">
        <v>15256.62</v>
      </c>
      <c r="V115" s="323">
        <f t="shared" si="34"/>
        <v>95554.62</v>
      </c>
      <c r="W115" s="302">
        <v>243564</v>
      </c>
      <c r="X115" s="323">
        <v>46277.16</v>
      </c>
      <c r="Y115" s="345">
        <f t="shared" si="35"/>
        <v>289841.16000000003</v>
      </c>
      <c r="Z115" s="348">
        <f t="shared" si="36"/>
        <v>42559.395970407357</v>
      </c>
      <c r="AA115" s="349">
        <f t="shared" si="37"/>
        <v>167971.17545816407</v>
      </c>
      <c r="AB115" s="352">
        <f t="shared" si="38"/>
        <v>59900</v>
      </c>
      <c r="AC115" s="324">
        <f t="shared" si="39"/>
        <v>101681</v>
      </c>
      <c r="AD115" s="324">
        <f t="shared" si="40"/>
        <v>99000</v>
      </c>
      <c r="AE115" s="324">
        <f t="shared" si="41"/>
        <v>71549</v>
      </c>
      <c r="AF115" s="324">
        <f t="shared" si="42"/>
        <v>80865</v>
      </c>
      <c r="AG115" s="324">
        <f t="shared" si="43"/>
        <v>80298</v>
      </c>
      <c r="AH115" s="364" t="str">
        <f t="shared" si="44"/>
        <v/>
      </c>
      <c r="AI115" s="352">
        <f t="shared" si="45"/>
        <v>59900</v>
      </c>
      <c r="AJ115" s="324">
        <f t="shared" si="52"/>
        <v>105265.28571428571</v>
      </c>
      <c r="AK115" s="324">
        <f t="shared" si="46"/>
        <v>59900</v>
      </c>
      <c r="AL115" s="324">
        <f t="shared" si="53"/>
        <v>94685.483581910506</v>
      </c>
      <c r="AM115" s="324">
        <f t="shared" si="27"/>
        <v>62705.889743878353</v>
      </c>
      <c r="AN115" s="366">
        <f t="shared" si="47"/>
        <v>0.5956939110399283</v>
      </c>
      <c r="AP115" s="352">
        <f t="shared" si="48"/>
        <v>59900</v>
      </c>
      <c r="AQ115" s="325">
        <f t="shared" si="49"/>
        <v>11381</v>
      </c>
      <c r="AR115" s="349">
        <f t="shared" si="50"/>
        <v>71281</v>
      </c>
      <c r="AS115" s="329"/>
      <c r="AT115" s="317">
        <f t="shared" si="51"/>
        <v>1</v>
      </c>
    </row>
    <row r="116" spans="1:65" s="326" customFormat="1" ht="24.95" customHeight="1" x14ac:dyDescent="0.25">
      <c r="A116" s="319">
        <v>110</v>
      </c>
      <c r="B116" s="290" t="s">
        <v>424</v>
      </c>
      <c r="C116" s="104" t="s">
        <v>425</v>
      </c>
      <c r="D116" s="320">
        <v>1</v>
      </c>
      <c r="E116" s="305">
        <v>859990</v>
      </c>
      <c r="F116" s="321">
        <f t="shared" si="28"/>
        <v>601993</v>
      </c>
      <c r="G116" s="321">
        <f t="shared" si="29"/>
        <v>1461983</v>
      </c>
      <c r="H116" s="301">
        <v>2385882</v>
      </c>
      <c r="I116" s="322">
        <v>453317.58</v>
      </c>
      <c r="J116" s="322">
        <f t="shared" si="30"/>
        <v>2839199.58</v>
      </c>
      <c r="K116" s="302">
        <v>1508700</v>
      </c>
      <c r="L116" s="323">
        <v>286653</v>
      </c>
      <c r="M116" s="323">
        <f t="shared" si="31"/>
        <v>1795353</v>
      </c>
      <c r="N116" s="304">
        <v>0</v>
      </c>
      <c r="O116" s="323">
        <v>0</v>
      </c>
      <c r="P116" s="323">
        <f t="shared" si="32"/>
        <v>0</v>
      </c>
      <c r="Q116" s="302">
        <v>1760400</v>
      </c>
      <c r="R116" s="323">
        <v>334476</v>
      </c>
      <c r="S116" s="323">
        <f t="shared" si="33"/>
        <v>2094876</v>
      </c>
      <c r="T116" s="302">
        <v>1190011</v>
      </c>
      <c r="U116" s="323">
        <v>226102.09</v>
      </c>
      <c r="V116" s="323">
        <f t="shared" si="34"/>
        <v>1416113.09</v>
      </c>
      <c r="W116" s="302">
        <v>448179</v>
      </c>
      <c r="X116" s="323">
        <v>85154.01</v>
      </c>
      <c r="Y116" s="345">
        <f t="shared" si="35"/>
        <v>533333.01</v>
      </c>
      <c r="Z116" s="348">
        <f t="shared" si="36"/>
        <v>355633.27153727238</v>
      </c>
      <c r="AA116" s="349">
        <f t="shared" si="37"/>
        <v>1973841.585605585</v>
      </c>
      <c r="AB116" s="352">
        <f t="shared" si="38"/>
        <v>859990</v>
      </c>
      <c r="AC116" s="324" t="str">
        <f t="shared" si="39"/>
        <v/>
      </c>
      <c r="AD116" s="324">
        <f t="shared" si="40"/>
        <v>1508700</v>
      </c>
      <c r="AE116" s="324" t="str">
        <f t="shared" si="41"/>
        <v/>
      </c>
      <c r="AF116" s="324">
        <f t="shared" si="42"/>
        <v>1760400</v>
      </c>
      <c r="AG116" s="324">
        <f t="shared" si="43"/>
        <v>1190011</v>
      </c>
      <c r="AH116" s="364">
        <f t="shared" si="44"/>
        <v>448179</v>
      </c>
      <c r="AI116" s="352">
        <f t="shared" si="45"/>
        <v>448179</v>
      </c>
      <c r="AJ116" s="324">
        <f t="shared" si="52"/>
        <v>1164737.4285714286</v>
      </c>
      <c r="AK116" s="324">
        <f>MIN(E116,H116,K116,Q116,T116,W116)</f>
        <v>448179</v>
      </c>
      <c r="AL116" s="324">
        <f>GEOMEAN(E116,H116,K116,Q116,T116,W116)</f>
        <v>1194611.0159537515</v>
      </c>
      <c r="AM116" s="324">
        <f t="shared" si="27"/>
        <v>809104.15703415626</v>
      </c>
      <c r="AN116" s="366">
        <f t="shared" si="47"/>
        <v>0.69466657221322148</v>
      </c>
      <c r="AP116" s="352">
        <f t="shared" si="48"/>
        <v>448179</v>
      </c>
      <c r="AQ116" s="325">
        <f t="shared" si="49"/>
        <v>85154.01</v>
      </c>
      <c r="AR116" s="349">
        <f t="shared" si="50"/>
        <v>533333.01</v>
      </c>
      <c r="AS116" s="329"/>
      <c r="AT116" s="317">
        <f t="shared" si="51"/>
        <v>1</v>
      </c>
    </row>
    <row r="117" spans="1:65" s="326" customFormat="1" ht="24.95" customHeight="1" x14ac:dyDescent="0.25">
      <c r="A117" s="319">
        <v>111</v>
      </c>
      <c r="B117" s="290" t="s">
        <v>426</v>
      </c>
      <c r="C117" s="104" t="s">
        <v>425</v>
      </c>
      <c r="D117" s="320">
        <v>1</v>
      </c>
      <c r="E117" s="305">
        <v>51900</v>
      </c>
      <c r="F117" s="321">
        <f t="shared" si="28"/>
        <v>36330</v>
      </c>
      <c r="G117" s="321">
        <f t="shared" si="29"/>
        <v>88230</v>
      </c>
      <c r="H117" s="301">
        <v>91665</v>
      </c>
      <c r="I117" s="322">
        <v>17416.349999999999</v>
      </c>
      <c r="J117" s="322">
        <f t="shared" si="30"/>
        <v>109081.35</v>
      </c>
      <c r="K117" s="302">
        <v>49890</v>
      </c>
      <c r="L117" s="323">
        <v>9479.1</v>
      </c>
      <c r="M117" s="323">
        <f t="shared" si="31"/>
        <v>59369.1</v>
      </c>
      <c r="N117" s="304">
        <v>62305</v>
      </c>
      <c r="O117" s="323">
        <v>11837.95</v>
      </c>
      <c r="P117" s="323">
        <f t="shared" si="32"/>
        <v>74142.95</v>
      </c>
      <c r="Q117" s="302">
        <v>70065</v>
      </c>
      <c r="R117" s="323">
        <v>13312.35</v>
      </c>
      <c r="S117" s="323">
        <f t="shared" si="33"/>
        <v>83377.350000000006</v>
      </c>
      <c r="T117" s="302">
        <v>65041</v>
      </c>
      <c r="U117" s="323">
        <v>12357.79</v>
      </c>
      <c r="V117" s="323">
        <f t="shared" si="34"/>
        <v>77398.790000000008</v>
      </c>
      <c r="W117" s="302">
        <v>23546</v>
      </c>
      <c r="X117" s="323">
        <v>4473.74</v>
      </c>
      <c r="Y117" s="345">
        <f t="shared" si="35"/>
        <v>28019.739999999998</v>
      </c>
      <c r="Z117" s="348">
        <f t="shared" si="36"/>
        <v>38277.419986867273</v>
      </c>
      <c r="AA117" s="349">
        <f t="shared" si="37"/>
        <v>80126.008584561292</v>
      </c>
      <c r="AB117" s="352">
        <f t="shared" si="38"/>
        <v>51900</v>
      </c>
      <c r="AC117" s="324" t="str">
        <f t="shared" si="39"/>
        <v/>
      </c>
      <c r="AD117" s="324">
        <f t="shared" si="40"/>
        <v>49890</v>
      </c>
      <c r="AE117" s="324">
        <f t="shared" si="41"/>
        <v>62305</v>
      </c>
      <c r="AF117" s="324">
        <f t="shared" si="42"/>
        <v>70065</v>
      </c>
      <c r="AG117" s="324">
        <f t="shared" si="43"/>
        <v>65041</v>
      </c>
      <c r="AH117" s="364" t="str">
        <f t="shared" si="44"/>
        <v/>
      </c>
      <c r="AI117" s="352">
        <f t="shared" si="45"/>
        <v>49890</v>
      </c>
      <c r="AJ117" s="324">
        <f t="shared" si="52"/>
        <v>59201.714285714283</v>
      </c>
      <c r="AK117" s="324">
        <f t="shared" si="46"/>
        <v>23546</v>
      </c>
      <c r="AL117" s="324">
        <f t="shared" si="53"/>
        <v>55326.143298576149</v>
      </c>
      <c r="AM117" s="324">
        <f t="shared" si="27"/>
        <v>20924.294298847013</v>
      </c>
      <c r="AN117" s="366">
        <f t="shared" si="47"/>
        <v>0.35344068244145704</v>
      </c>
      <c r="AP117" s="352">
        <f t="shared" si="48"/>
        <v>49890</v>
      </c>
      <c r="AQ117" s="325">
        <f t="shared" si="49"/>
        <v>9479.1</v>
      </c>
      <c r="AR117" s="349">
        <f t="shared" si="50"/>
        <v>59369.1</v>
      </c>
      <c r="AS117" s="329"/>
      <c r="AT117" s="317">
        <f t="shared" si="51"/>
        <v>1</v>
      </c>
    </row>
    <row r="118" spans="1:65" s="326" customFormat="1" ht="24.95" customHeight="1" x14ac:dyDescent="0.25">
      <c r="A118" s="319">
        <v>112</v>
      </c>
      <c r="B118" s="290" t="s">
        <v>429</v>
      </c>
      <c r="C118" s="104" t="s">
        <v>425</v>
      </c>
      <c r="D118" s="320">
        <v>1</v>
      </c>
      <c r="E118" s="305">
        <v>51900</v>
      </c>
      <c r="F118" s="321">
        <f t="shared" si="28"/>
        <v>36330</v>
      </c>
      <c r="G118" s="321">
        <f t="shared" si="29"/>
        <v>88230</v>
      </c>
      <c r="H118" s="301">
        <v>69588</v>
      </c>
      <c r="I118" s="322">
        <v>13221.72</v>
      </c>
      <c r="J118" s="322">
        <f t="shared" si="30"/>
        <v>82809.72</v>
      </c>
      <c r="K118" s="302">
        <v>69870</v>
      </c>
      <c r="L118" s="323">
        <v>13275.3</v>
      </c>
      <c r="M118" s="323">
        <f t="shared" si="31"/>
        <v>83145.3</v>
      </c>
      <c r="N118" s="304">
        <v>38535</v>
      </c>
      <c r="O118" s="323">
        <v>7321.65</v>
      </c>
      <c r="P118" s="323">
        <f t="shared" si="32"/>
        <v>45856.65</v>
      </c>
      <c r="Q118" s="302">
        <v>74385</v>
      </c>
      <c r="R118" s="323">
        <v>14133.15</v>
      </c>
      <c r="S118" s="323">
        <f t="shared" si="33"/>
        <v>88518.15</v>
      </c>
      <c r="T118" s="302">
        <v>64265</v>
      </c>
      <c r="U118" s="323">
        <v>12210.35</v>
      </c>
      <c r="V118" s="323">
        <f t="shared" si="34"/>
        <v>76475.350000000006</v>
      </c>
      <c r="W118" s="302">
        <v>98395</v>
      </c>
      <c r="X118" s="323">
        <v>18695.05</v>
      </c>
      <c r="Y118" s="345">
        <f t="shared" si="35"/>
        <v>117090.05</v>
      </c>
      <c r="Z118" s="348">
        <f t="shared" si="36"/>
        <v>47995.992726939614</v>
      </c>
      <c r="AA118" s="349">
        <f t="shared" si="37"/>
        <v>85414.864415917516</v>
      </c>
      <c r="AB118" s="352">
        <f t="shared" si="38"/>
        <v>51900</v>
      </c>
      <c r="AC118" s="324">
        <f t="shared" si="39"/>
        <v>69588</v>
      </c>
      <c r="AD118" s="324">
        <f t="shared" si="40"/>
        <v>69870</v>
      </c>
      <c r="AE118" s="324" t="str">
        <f t="shared" si="41"/>
        <v/>
      </c>
      <c r="AF118" s="324">
        <f t="shared" si="42"/>
        <v>74385</v>
      </c>
      <c r="AG118" s="324">
        <f t="shared" si="43"/>
        <v>64265</v>
      </c>
      <c r="AH118" s="364" t="str">
        <f t="shared" si="44"/>
        <v/>
      </c>
      <c r="AI118" s="352">
        <f t="shared" si="45"/>
        <v>51900</v>
      </c>
      <c r="AJ118" s="324">
        <f t="shared" si="52"/>
        <v>66705.428571428565</v>
      </c>
      <c r="AK118" s="324">
        <f t="shared" si="46"/>
        <v>38535</v>
      </c>
      <c r="AL118" s="324">
        <f t="shared" si="53"/>
        <v>64359.332716308651</v>
      </c>
      <c r="AM118" s="324">
        <f t="shared" si="27"/>
        <v>18709.435844488948</v>
      </c>
      <c r="AN118" s="366">
        <f t="shared" si="47"/>
        <v>0.28047845947732386</v>
      </c>
      <c r="AP118" s="352">
        <f t="shared" si="48"/>
        <v>51900</v>
      </c>
      <c r="AQ118" s="325">
        <f t="shared" si="49"/>
        <v>9861</v>
      </c>
      <c r="AR118" s="349">
        <f t="shared" si="50"/>
        <v>61761</v>
      </c>
      <c r="AS118" s="329"/>
      <c r="AT118" s="317">
        <f t="shared" si="51"/>
        <v>1</v>
      </c>
    </row>
    <row r="119" spans="1:65" s="327" customFormat="1" ht="24.95" customHeight="1" x14ac:dyDescent="0.25">
      <c r="A119" s="319">
        <v>113</v>
      </c>
      <c r="B119" s="290" t="s">
        <v>431</v>
      </c>
      <c r="C119" s="104" t="s">
        <v>18</v>
      </c>
      <c r="D119" s="320">
        <v>1</v>
      </c>
      <c r="E119" s="305">
        <v>64000</v>
      </c>
      <c r="F119" s="321">
        <f t="shared" si="28"/>
        <v>44800</v>
      </c>
      <c r="G119" s="321">
        <f t="shared" si="29"/>
        <v>108800</v>
      </c>
      <c r="H119" s="301">
        <v>431765</v>
      </c>
      <c r="I119" s="322">
        <v>82035.350000000006</v>
      </c>
      <c r="J119" s="322">
        <f t="shared" si="30"/>
        <v>513800.35</v>
      </c>
      <c r="K119" s="302">
        <v>358900</v>
      </c>
      <c r="L119" s="323">
        <v>68191</v>
      </c>
      <c r="M119" s="323">
        <f t="shared" si="31"/>
        <v>427091</v>
      </c>
      <c r="N119" s="304">
        <v>308403</v>
      </c>
      <c r="O119" s="323">
        <v>58596.57</v>
      </c>
      <c r="P119" s="323">
        <f t="shared" si="32"/>
        <v>366999.57</v>
      </c>
      <c r="Q119" s="302">
        <v>346815</v>
      </c>
      <c r="R119" s="323">
        <v>65894.850000000006</v>
      </c>
      <c r="S119" s="323">
        <f t="shared" si="33"/>
        <v>412709.85</v>
      </c>
      <c r="T119" s="302">
        <v>354313</v>
      </c>
      <c r="U119" s="323">
        <v>67319.47</v>
      </c>
      <c r="V119" s="323">
        <f t="shared" si="34"/>
        <v>421632.47</v>
      </c>
      <c r="W119" s="302">
        <v>109244</v>
      </c>
      <c r="X119" s="323">
        <v>20756.36</v>
      </c>
      <c r="Y119" s="345">
        <f t="shared" si="35"/>
        <v>130000.36</v>
      </c>
      <c r="Z119" s="348">
        <f t="shared" si="36"/>
        <v>142972.15093184542</v>
      </c>
      <c r="AA119" s="349">
        <f t="shared" si="37"/>
        <v>420867.84906815458</v>
      </c>
      <c r="AB119" s="352" t="str">
        <f t="shared" si="38"/>
        <v/>
      </c>
      <c r="AC119" s="324" t="str">
        <f t="shared" si="39"/>
        <v/>
      </c>
      <c r="AD119" s="324">
        <f t="shared" si="40"/>
        <v>358900</v>
      </c>
      <c r="AE119" s="324">
        <f t="shared" si="41"/>
        <v>308403</v>
      </c>
      <c r="AF119" s="324">
        <f t="shared" si="42"/>
        <v>346815</v>
      </c>
      <c r="AG119" s="324">
        <f t="shared" si="43"/>
        <v>354313</v>
      </c>
      <c r="AH119" s="364" t="str">
        <f t="shared" si="44"/>
        <v/>
      </c>
      <c r="AI119" s="352">
        <f t="shared" si="45"/>
        <v>308403</v>
      </c>
      <c r="AJ119" s="324">
        <f t="shared" si="52"/>
        <v>281920</v>
      </c>
      <c r="AK119" s="324">
        <f t="shared" si="46"/>
        <v>64000</v>
      </c>
      <c r="AL119" s="324">
        <f t="shared" si="53"/>
        <v>236234.40319900488</v>
      </c>
      <c r="AM119" s="324">
        <f t="shared" si="27"/>
        <v>138947.84906815458</v>
      </c>
      <c r="AN119" s="366">
        <f t="shared" si="47"/>
        <v>0.49286268823834628</v>
      </c>
      <c r="AO119" s="326"/>
      <c r="AP119" s="352">
        <f>+Z119</f>
        <v>142972.15093184542</v>
      </c>
      <c r="AQ119" s="325">
        <f t="shared" si="49"/>
        <v>27164.708677050628</v>
      </c>
      <c r="AR119" s="349">
        <f t="shared" si="50"/>
        <v>170136.85960889605</v>
      </c>
      <c r="AS119" s="326"/>
      <c r="AT119" s="317">
        <f t="shared" si="51"/>
        <v>2.1570844251130779</v>
      </c>
      <c r="AU119" s="326"/>
      <c r="AV119" s="326"/>
      <c r="AW119" s="326"/>
      <c r="AX119" s="326"/>
      <c r="AY119" s="326"/>
      <c r="AZ119" s="326"/>
      <c r="BA119" s="326"/>
      <c r="BB119" s="326"/>
      <c r="BC119" s="326"/>
      <c r="BD119" s="326"/>
      <c r="BE119" s="326"/>
      <c r="BF119" s="326"/>
      <c r="BG119" s="326"/>
      <c r="BH119" s="326"/>
      <c r="BI119" s="326"/>
      <c r="BJ119" s="326"/>
      <c r="BK119" s="326"/>
      <c r="BL119" s="326"/>
      <c r="BM119" s="326"/>
    </row>
    <row r="120" spans="1:65" s="326" customFormat="1" ht="24.95" customHeight="1" x14ac:dyDescent="0.25">
      <c r="A120" s="319">
        <v>114</v>
      </c>
      <c r="B120" s="290" t="s">
        <v>434</v>
      </c>
      <c r="C120" s="104" t="s">
        <v>18</v>
      </c>
      <c r="D120" s="320">
        <v>1</v>
      </c>
      <c r="E120" s="305">
        <v>49900</v>
      </c>
      <c r="F120" s="321">
        <f t="shared" si="28"/>
        <v>34930</v>
      </c>
      <c r="G120" s="321">
        <f t="shared" si="29"/>
        <v>84830</v>
      </c>
      <c r="H120" s="301">
        <v>83866</v>
      </c>
      <c r="I120" s="322">
        <v>15934.54</v>
      </c>
      <c r="J120" s="322">
        <f t="shared" si="30"/>
        <v>99800.540000000008</v>
      </c>
      <c r="K120" s="302">
        <v>78900</v>
      </c>
      <c r="L120" s="323">
        <v>14991</v>
      </c>
      <c r="M120" s="323">
        <f t="shared" si="31"/>
        <v>93891</v>
      </c>
      <c r="N120" s="304">
        <v>77000</v>
      </c>
      <c r="O120" s="323">
        <v>14630</v>
      </c>
      <c r="P120" s="323">
        <f t="shared" si="32"/>
        <v>91630</v>
      </c>
      <c r="Q120" s="302">
        <v>74237</v>
      </c>
      <c r="R120" s="323">
        <v>14105.03</v>
      </c>
      <c r="S120" s="323">
        <f t="shared" si="33"/>
        <v>88342.03</v>
      </c>
      <c r="T120" s="302">
        <v>63298</v>
      </c>
      <c r="U120" s="323">
        <v>12026.62</v>
      </c>
      <c r="V120" s="323">
        <f t="shared" si="34"/>
        <v>75324.62</v>
      </c>
      <c r="W120" s="302">
        <v>46509</v>
      </c>
      <c r="X120" s="323">
        <v>8836.7100000000009</v>
      </c>
      <c r="Y120" s="345">
        <f t="shared" si="35"/>
        <v>55345.71</v>
      </c>
      <c r="Z120" s="348">
        <f t="shared" si="36"/>
        <v>52946.051351731767</v>
      </c>
      <c r="AA120" s="349">
        <f t="shared" si="37"/>
        <v>82399.662933982516</v>
      </c>
      <c r="AB120" s="352" t="str">
        <f t="shared" si="38"/>
        <v/>
      </c>
      <c r="AC120" s="324" t="str">
        <f t="shared" si="39"/>
        <v/>
      </c>
      <c r="AD120" s="324">
        <f t="shared" si="40"/>
        <v>78900</v>
      </c>
      <c r="AE120" s="324">
        <f t="shared" si="41"/>
        <v>77000</v>
      </c>
      <c r="AF120" s="324">
        <f t="shared" si="42"/>
        <v>74237</v>
      </c>
      <c r="AG120" s="324">
        <f t="shared" si="43"/>
        <v>63298</v>
      </c>
      <c r="AH120" s="364" t="str">
        <f t="shared" si="44"/>
        <v/>
      </c>
      <c r="AI120" s="352">
        <f t="shared" si="45"/>
        <v>63298</v>
      </c>
      <c r="AJ120" s="324">
        <f t="shared" si="52"/>
        <v>67672.857142857145</v>
      </c>
      <c r="AK120" s="324">
        <f t="shared" si="46"/>
        <v>46509</v>
      </c>
      <c r="AL120" s="324">
        <f t="shared" si="53"/>
        <v>66173.780086248342</v>
      </c>
      <c r="AM120" s="324">
        <f t="shared" si="27"/>
        <v>14726.805791125376</v>
      </c>
      <c r="AN120" s="366">
        <f t="shared" si="47"/>
        <v>0.21761761528757601</v>
      </c>
      <c r="AP120" s="352">
        <f t="shared" si="48"/>
        <v>63298</v>
      </c>
      <c r="AQ120" s="325">
        <f t="shared" si="49"/>
        <v>12026.62</v>
      </c>
      <c r="AR120" s="349">
        <f t="shared" si="50"/>
        <v>75324.62</v>
      </c>
      <c r="AS120" s="329"/>
      <c r="AT120" s="317">
        <f t="shared" si="51"/>
        <v>1</v>
      </c>
    </row>
    <row r="121" spans="1:65" s="326" customFormat="1" ht="24.95" customHeight="1" x14ac:dyDescent="0.25">
      <c r="A121" s="319">
        <v>115</v>
      </c>
      <c r="B121" s="290" t="s">
        <v>436</v>
      </c>
      <c r="C121" s="104" t="s">
        <v>437</v>
      </c>
      <c r="D121" s="320">
        <v>1</v>
      </c>
      <c r="E121" s="305">
        <v>162990</v>
      </c>
      <c r="F121" s="321">
        <f t="shared" si="28"/>
        <v>114093</v>
      </c>
      <c r="G121" s="321">
        <f t="shared" si="29"/>
        <v>277083</v>
      </c>
      <c r="H121" s="301">
        <v>159496</v>
      </c>
      <c r="I121" s="322">
        <v>30304.240000000002</v>
      </c>
      <c r="J121" s="322">
        <f t="shared" si="30"/>
        <v>189800.24</v>
      </c>
      <c r="K121" s="302">
        <v>368900</v>
      </c>
      <c r="L121" s="323">
        <v>70091</v>
      </c>
      <c r="M121" s="323">
        <f t="shared" si="31"/>
        <v>438991</v>
      </c>
      <c r="N121" s="304">
        <v>232857</v>
      </c>
      <c r="O121" s="323">
        <v>44242.83</v>
      </c>
      <c r="P121" s="323">
        <f t="shared" si="32"/>
        <v>277099.83</v>
      </c>
      <c r="Q121" s="302">
        <v>220037</v>
      </c>
      <c r="R121" s="323">
        <v>41807.03</v>
      </c>
      <c r="S121" s="323">
        <f t="shared" si="33"/>
        <v>261844.03</v>
      </c>
      <c r="T121" s="302">
        <v>118685</v>
      </c>
      <c r="U121" s="323">
        <v>22550.15</v>
      </c>
      <c r="V121" s="323">
        <f t="shared" si="34"/>
        <v>141235.15</v>
      </c>
      <c r="W121" s="302">
        <v>157983</v>
      </c>
      <c r="X121" s="323">
        <v>30016.77</v>
      </c>
      <c r="Y121" s="345">
        <f t="shared" si="35"/>
        <v>187999.77</v>
      </c>
      <c r="Z121" s="348">
        <f t="shared" si="36"/>
        <v>119993.11654912226</v>
      </c>
      <c r="AA121" s="349">
        <f t="shared" si="37"/>
        <v>285992.02630802058</v>
      </c>
      <c r="AB121" s="352">
        <f t="shared" si="38"/>
        <v>162990</v>
      </c>
      <c r="AC121" s="324">
        <f t="shared" si="39"/>
        <v>159496</v>
      </c>
      <c r="AD121" s="324" t="str">
        <f t="shared" si="40"/>
        <v/>
      </c>
      <c r="AE121" s="324">
        <f t="shared" si="41"/>
        <v>232857</v>
      </c>
      <c r="AF121" s="324">
        <f t="shared" si="42"/>
        <v>220037</v>
      </c>
      <c r="AG121" s="324" t="str">
        <f t="shared" si="43"/>
        <v/>
      </c>
      <c r="AH121" s="364">
        <f t="shared" si="44"/>
        <v>157983</v>
      </c>
      <c r="AI121" s="352">
        <f t="shared" si="45"/>
        <v>157983</v>
      </c>
      <c r="AJ121" s="324">
        <f t="shared" si="52"/>
        <v>202992.57142857142</v>
      </c>
      <c r="AK121" s="324">
        <f t="shared" si="46"/>
        <v>118685</v>
      </c>
      <c r="AL121" s="324">
        <f t="shared" si="53"/>
        <v>190822.72253889669</v>
      </c>
      <c r="AM121" s="324">
        <f t="shared" si="27"/>
        <v>82999.454879449157</v>
      </c>
      <c r="AN121" s="366">
        <f t="shared" si="47"/>
        <v>0.40887927225777726</v>
      </c>
      <c r="AP121" s="352">
        <f t="shared" si="48"/>
        <v>157983</v>
      </c>
      <c r="AQ121" s="325">
        <f t="shared" si="49"/>
        <v>30016.77</v>
      </c>
      <c r="AR121" s="349">
        <f t="shared" si="50"/>
        <v>187999.77</v>
      </c>
      <c r="AS121" s="329"/>
      <c r="AT121" s="317">
        <f t="shared" si="51"/>
        <v>1</v>
      </c>
    </row>
    <row r="122" spans="1:65" s="326" customFormat="1" ht="24.95" customHeight="1" x14ac:dyDescent="0.25">
      <c r="A122" s="319">
        <v>116</v>
      </c>
      <c r="B122" s="290" t="s">
        <v>442</v>
      </c>
      <c r="C122" s="104" t="s">
        <v>101</v>
      </c>
      <c r="D122" s="320">
        <v>1</v>
      </c>
      <c r="E122" s="305">
        <v>98000</v>
      </c>
      <c r="F122" s="321">
        <f t="shared" si="28"/>
        <v>68600</v>
      </c>
      <c r="G122" s="321">
        <f t="shared" si="29"/>
        <v>166600</v>
      </c>
      <c r="H122" s="301">
        <v>146218</v>
      </c>
      <c r="I122" s="322">
        <v>27781.420000000002</v>
      </c>
      <c r="J122" s="322">
        <f t="shared" si="30"/>
        <v>173999.42</v>
      </c>
      <c r="K122" s="302">
        <v>88500</v>
      </c>
      <c r="L122" s="323">
        <v>16815</v>
      </c>
      <c r="M122" s="323">
        <f t="shared" si="31"/>
        <v>105315</v>
      </c>
      <c r="N122" s="304">
        <v>101561</v>
      </c>
      <c r="O122" s="323">
        <v>19296.59</v>
      </c>
      <c r="P122" s="323">
        <f t="shared" si="32"/>
        <v>120857.59</v>
      </c>
      <c r="Q122" s="302">
        <v>117450</v>
      </c>
      <c r="R122" s="323">
        <v>22315.5</v>
      </c>
      <c r="S122" s="323">
        <f t="shared" si="33"/>
        <v>139765.5</v>
      </c>
      <c r="T122" s="302">
        <v>59942</v>
      </c>
      <c r="U122" s="323">
        <v>11388.98</v>
      </c>
      <c r="V122" s="323">
        <f t="shared" si="34"/>
        <v>71330.98</v>
      </c>
      <c r="W122" s="302">
        <v>100840</v>
      </c>
      <c r="X122" s="323">
        <v>19159.599999999999</v>
      </c>
      <c r="Y122" s="345">
        <f t="shared" si="35"/>
        <v>119999.6</v>
      </c>
      <c r="Z122" s="348">
        <f t="shared" si="36"/>
        <v>75448.844298019336</v>
      </c>
      <c r="AA122" s="349">
        <f t="shared" si="37"/>
        <v>128125.72713055208</v>
      </c>
      <c r="AB122" s="352">
        <f t="shared" si="38"/>
        <v>98000</v>
      </c>
      <c r="AC122" s="324" t="str">
        <f t="shared" si="39"/>
        <v/>
      </c>
      <c r="AD122" s="324">
        <f t="shared" si="40"/>
        <v>88500</v>
      </c>
      <c r="AE122" s="324">
        <f t="shared" si="41"/>
        <v>101561</v>
      </c>
      <c r="AF122" s="324">
        <f t="shared" si="42"/>
        <v>117450</v>
      </c>
      <c r="AG122" s="324" t="str">
        <f t="shared" si="43"/>
        <v/>
      </c>
      <c r="AH122" s="364">
        <f t="shared" si="44"/>
        <v>100840</v>
      </c>
      <c r="AI122" s="352">
        <f t="shared" si="45"/>
        <v>88500</v>
      </c>
      <c r="AJ122" s="324">
        <f t="shared" si="52"/>
        <v>101787.28571428571</v>
      </c>
      <c r="AK122" s="324">
        <f t="shared" si="46"/>
        <v>59942</v>
      </c>
      <c r="AL122" s="324">
        <f t="shared" si="53"/>
        <v>98729.034886723442</v>
      </c>
      <c r="AM122" s="324">
        <f t="shared" si="27"/>
        <v>26338.441416266371</v>
      </c>
      <c r="AN122" s="366">
        <f t="shared" si="47"/>
        <v>0.25875964008115609</v>
      </c>
      <c r="AP122" s="352">
        <f t="shared" si="48"/>
        <v>88500</v>
      </c>
      <c r="AQ122" s="325">
        <f t="shared" si="49"/>
        <v>16815</v>
      </c>
      <c r="AR122" s="349">
        <f t="shared" si="50"/>
        <v>105315</v>
      </c>
      <c r="AS122" s="329"/>
      <c r="AT122" s="317">
        <f t="shared" si="51"/>
        <v>1</v>
      </c>
    </row>
    <row r="123" spans="1:65" s="326" customFormat="1" ht="24.95" customHeight="1" x14ac:dyDescent="0.25">
      <c r="A123" s="319">
        <v>117</v>
      </c>
      <c r="B123" s="290" t="s">
        <v>448</v>
      </c>
      <c r="C123" s="104" t="s">
        <v>18</v>
      </c>
      <c r="D123" s="320">
        <v>1</v>
      </c>
      <c r="E123" s="305">
        <v>1450000</v>
      </c>
      <c r="F123" s="321">
        <f t="shared" si="28"/>
        <v>1014999.9999999999</v>
      </c>
      <c r="G123" s="321">
        <f t="shared" si="29"/>
        <v>2465000</v>
      </c>
      <c r="H123" s="301">
        <v>1745972</v>
      </c>
      <c r="I123" s="322">
        <v>331734.68</v>
      </c>
      <c r="J123" s="322">
        <f t="shared" si="30"/>
        <v>2077706.68</v>
      </c>
      <c r="K123" s="302">
        <v>2999000</v>
      </c>
      <c r="L123" s="323">
        <v>569810</v>
      </c>
      <c r="M123" s="323">
        <f t="shared" si="31"/>
        <v>3568810</v>
      </c>
      <c r="N123" s="304">
        <v>1510000</v>
      </c>
      <c r="O123" s="323">
        <v>286900</v>
      </c>
      <c r="P123" s="323">
        <f t="shared" si="32"/>
        <v>1796900</v>
      </c>
      <c r="Q123" s="302">
        <v>1426950</v>
      </c>
      <c r="R123" s="323">
        <v>271120.5</v>
      </c>
      <c r="S123" s="323">
        <f t="shared" si="33"/>
        <v>1698070.5</v>
      </c>
      <c r="T123" s="302">
        <v>1424215</v>
      </c>
      <c r="U123" s="323">
        <v>270600.84999999998</v>
      </c>
      <c r="V123" s="323">
        <f t="shared" si="34"/>
        <v>1694815.85</v>
      </c>
      <c r="W123" s="302">
        <v>1848739</v>
      </c>
      <c r="X123" s="323">
        <v>351260.41000000003</v>
      </c>
      <c r="Y123" s="345">
        <f t="shared" si="35"/>
        <v>2199999.41</v>
      </c>
      <c r="Z123" s="348">
        <f t="shared" si="36"/>
        <v>1205786.4441374848</v>
      </c>
      <c r="AA123" s="349">
        <f t="shared" si="37"/>
        <v>2338463.8415768011</v>
      </c>
      <c r="AB123" s="352">
        <f t="shared" si="38"/>
        <v>1450000</v>
      </c>
      <c r="AC123" s="324">
        <f t="shared" si="39"/>
        <v>1745972</v>
      </c>
      <c r="AD123" s="324" t="str">
        <f t="shared" si="40"/>
        <v/>
      </c>
      <c r="AE123" s="324">
        <f t="shared" si="41"/>
        <v>1510000</v>
      </c>
      <c r="AF123" s="324">
        <f t="shared" si="42"/>
        <v>1426950</v>
      </c>
      <c r="AG123" s="324">
        <f t="shared" si="43"/>
        <v>1424215</v>
      </c>
      <c r="AH123" s="364">
        <f t="shared" si="44"/>
        <v>1848739</v>
      </c>
      <c r="AI123" s="352">
        <f t="shared" si="45"/>
        <v>1424215</v>
      </c>
      <c r="AJ123" s="324">
        <f t="shared" si="52"/>
        <v>1772125.142857143</v>
      </c>
      <c r="AK123" s="324">
        <f t="shared" si="46"/>
        <v>1424215</v>
      </c>
      <c r="AL123" s="324">
        <f t="shared" si="53"/>
        <v>1711826.7183591789</v>
      </c>
      <c r="AM123" s="324">
        <f t="shared" si="27"/>
        <v>566338.69871965831</v>
      </c>
      <c r="AN123" s="366">
        <f t="shared" si="47"/>
        <v>0.31958166216555556</v>
      </c>
      <c r="AP123" s="352">
        <f t="shared" si="48"/>
        <v>1424215</v>
      </c>
      <c r="AQ123" s="325">
        <f t="shared" si="49"/>
        <v>270600.84999999998</v>
      </c>
      <c r="AR123" s="349">
        <f t="shared" si="50"/>
        <v>1694815.85</v>
      </c>
      <c r="AS123" s="329"/>
      <c r="AT123" s="317">
        <f t="shared" si="51"/>
        <v>1</v>
      </c>
    </row>
    <row r="124" spans="1:65" s="326" customFormat="1" ht="24.95" customHeight="1" x14ac:dyDescent="0.25">
      <c r="A124" s="319">
        <v>118</v>
      </c>
      <c r="B124" s="290" t="s">
        <v>451</v>
      </c>
      <c r="C124" s="104" t="s">
        <v>18</v>
      </c>
      <c r="D124" s="320">
        <v>1</v>
      </c>
      <c r="E124" s="305">
        <v>761900</v>
      </c>
      <c r="F124" s="321">
        <f t="shared" si="28"/>
        <v>533330</v>
      </c>
      <c r="G124" s="321">
        <f t="shared" si="29"/>
        <v>1295230</v>
      </c>
      <c r="H124" s="301">
        <v>872983</v>
      </c>
      <c r="I124" s="322">
        <v>165866.76999999999</v>
      </c>
      <c r="J124" s="322">
        <f t="shared" si="30"/>
        <v>1038849.77</v>
      </c>
      <c r="K124" s="302">
        <v>987000</v>
      </c>
      <c r="L124" s="323">
        <v>187530</v>
      </c>
      <c r="M124" s="323">
        <f t="shared" si="31"/>
        <v>1174530</v>
      </c>
      <c r="N124" s="304">
        <v>749100</v>
      </c>
      <c r="O124" s="323">
        <v>142329</v>
      </c>
      <c r="P124" s="323">
        <f t="shared" si="32"/>
        <v>891429</v>
      </c>
      <c r="Q124" s="302">
        <v>739665</v>
      </c>
      <c r="R124" s="323">
        <v>140536.35</v>
      </c>
      <c r="S124" s="323">
        <f t="shared" si="33"/>
        <v>880201.35</v>
      </c>
      <c r="T124" s="302">
        <v>711949</v>
      </c>
      <c r="U124" s="323">
        <v>135270.31</v>
      </c>
      <c r="V124" s="323">
        <f t="shared" si="34"/>
        <v>847219.31</v>
      </c>
      <c r="W124" s="302">
        <v>1344538</v>
      </c>
      <c r="X124" s="323">
        <v>255462.22</v>
      </c>
      <c r="Y124" s="345">
        <f t="shared" si="35"/>
        <v>1600000.22</v>
      </c>
      <c r="Z124" s="348">
        <f t="shared" si="36"/>
        <v>655075.34356807219</v>
      </c>
      <c r="AA124" s="349">
        <f t="shared" si="37"/>
        <v>1106963.2278604992</v>
      </c>
      <c r="AB124" s="352">
        <f t="shared" si="38"/>
        <v>761900</v>
      </c>
      <c r="AC124" s="324">
        <f t="shared" si="39"/>
        <v>872983</v>
      </c>
      <c r="AD124" s="324">
        <f t="shared" si="40"/>
        <v>987000</v>
      </c>
      <c r="AE124" s="324">
        <f t="shared" si="41"/>
        <v>749100</v>
      </c>
      <c r="AF124" s="324">
        <f t="shared" si="42"/>
        <v>739665</v>
      </c>
      <c r="AG124" s="324">
        <f t="shared" si="43"/>
        <v>711949</v>
      </c>
      <c r="AH124" s="364" t="str">
        <f t="shared" si="44"/>
        <v/>
      </c>
      <c r="AI124" s="352">
        <f t="shared" si="45"/>
        <v>711949</v>
      </c>
      <c r="AJ124" s="324">
        <f t="shared" si="52"/>
        <v>881019.28571428568</v>
      </c>
      <c r="AK124" s="324">
        <f t="shared" si="46"/>
        <v>711949</v>
      </c>
      <c r="AL124" s="324">
        <f t="shared" si="53"/>
        <v>860092.95823838573</v>
      </c>
      <c r="AM124" s="324">
        <f t="shared" si="27"/>
        <v>225943.94214621343</v>
      </c>
      <c r="AN124" s="366">
        <f t="shared" si="47"/>
        <v>0.25645743039896063</v>
      </c>
      <c r="AP124" s="352">
        <f t="shared" si="48"/>
        <v>711949</v>
      </c>
      <c r="AQ124" s="325">
        <f t="shared" si="49"/>
        <v>135270.31</v>
      </c>
      <c r="AR124" s="349">
        <f t="shared" si="50"/>
        <v>847219.31</v>
      </c>
      <c r="AS124" s="329"/>
      <c r="AT124" s="317">
        <f t="shared" si="51"/>
        <v>1</v>
      </c>
    </row>
    <row r="125" spans="1:65" s="326" customFormat="1" ht="24.95" customHeight="1" x14ac:dyDescent="0.25">
      <c r="A125" s="319">
        <v>119</v>
      </c>
      <c r="B125" s="290" t="s">
        <v>453</v>
      </c>
      <c r="C125" s="104" t="s">
        <v>18</v>
      </c>
      <c r="D125" s="320">
        <v>1</v>
      </c>
      <c r="E125" s="305">
        <v>155900</v>
      </c>
      <c r="F125" s="321">
        <f t="shared" si="28"/>
        <v>109130</v>
      </c>
      <c r="G125" s="321">
        <f t="shared" si="29"/>
        <v>265030</v>
      </c>
      <c r="H125" s="301">
        <v>436493</v>
      </c>
      <c r="I125" s="322">
        <v>82933.67</v>
      </c>
      <c r="J125" s="322">
        <f t="shared" si="30"/>
        <v>519426.67</v>
      </c>
      <c r="K125" s="302">
        <v>412100</v>
      </c>
      <c r="L125" s="323">
        <v>78299</v>
      </c>
      <c r="M125" s="323">
        <f t="shared" si="31"/>
        <v>490399</v>
      </c>
      <c r="N125" s="304">
        <v>187275</v>
      </c>
      <c r="O125" s="323">
        <v>35582.25</v>
      </c>
      <c r="P125" s="323">
        <f t="shared" si="32"/>
        <v>222857.25</v>
      </c>
      <c r="Q125" s="302">
        <v>210465</v>
      </c>
      <c r="R125" s="323">
        <v>39988.35</v>
      </c>
      <c r="S125" s="323">
        <f t="shared" si="33"/>
        <v>250453.35</v>
      </c>
      <c r="T125" s="302">
        <v>161411</v>
      </c>
      <c r="U125" s="323">
        <v>30668.09</v>
      </c>
      <c r="V125" s="323">
        <f t="shared" si="34"/>
        <v>192079.09</v>
      </c>
      <c r="W125" s="302">
        <v>1344538</v>
      </c>
      <c r="X125" s="323">
        <v>255462.22</v>
      </c>
      <c r="Y125" s="345">
        <f t="shared" si="35"/>
        <v>1600000.22</v>
      </c>
      <c r="Z125" s="348">
        <f t="shared" si="36"/>
        <v>-10699.398950233182</v>
      </c>
      <c r="AA125" s="349">
        <f t="shared" si="37"/>
        <v>841608.54180737608</v>
      </c>
      <c r="AB125" s="352">
        <f t="shared" si="38"/>
        <v>155900</v>
      </c>
      <c r="AC125" s="324">
        <f t="shared" si="39"/>
        <v>436493</v>
      </c>
      <c r="AD125" s="324">
        <f t="shared" si="40"/>
        <v>412100</v>
      </c>
      <c r="AE125" s="324">
        <f t="shared" si="41"/>
        <v>187275</v>
      </c>
      <c r="AF125" s="324">
        <f t="shared" si="42"/>
        <v>210465</v>
      </c>
      <c r="AG125" s="324">
        <f t="shared" si="43"/>
        <v>161411</v>
      </c>
      <c r="AH125" s="364" t="str">
        <f t="shared" si="44"/>
        <v/>
      </c>
      <c r="AI125" s="352">
        <f t="shared" si="45"/>
        <v>155900</v>
      </c>
      <c r="AJ125" s="324">
        <f t="shared" si="52"/>
        <v>415454.57142857142</v>
      </c>
      <c r="AK125" s="324">
        <f t="shared" si="46"/>
        <v>155900</v>
      </c>
      <c r="AL125" s="324">
        <f t="shared" si="53"/>
        <v>303987.68313286558</v>
      </c>
      <c r="AM125" s="324">
        <f t="shared" si="27"/>
        <v>426153.9703788046</v>
      </c>
      <c r="AN125" s="366">
        <f t="shared" si="47"/>
        <v>1.0257534750753674</v>
      </c>
      <c r="AP125" s="352">
        <f t="shared" si="48"/>
        <v>155900</v>
      </c>
      <c r="AQ125" s="325">
        <f t="shared" si="49"/>
        <v>29621</v>
      </c>
      <c r="AR125" s="349">
        <f t="shared" si="50"/>
        <v>185521</v>
      </c>
      <c r="AS125" s="329"/>
      <c r="AT125" s="317">
        <f t="shared" si="51"/>
        <v>1</v>
      </c>
    </row>
    <row r="126" spans="1:65" s="326" customFormat="1" ht="24.95" customHeight="1" x14ac:dyDescent="0.25">
      <c r="A126" s="319">
        <v>120</v>
      </c>
      <c r="B126" s="290" t="s">
        <v>456</v>
      </c>
      <c r="C126" s="104" t="s">
        <v>18</v>
      </c>
      <c r="D126" s="320">
        <v>1</v>
      </c>
      <c r="E126" s="305">
        <v>50000</v>
      </c>
      <c r="F126" s="321">
        <f t="shared" si="28"/>
        <v>35000</v>
      </c>
      <c r="G126" s="321">
        <f t="shared" si="29"/>
        <v>85000</v>
      </c>
      <c r="H126" s="301">
        <v>57311</v>
      </c>
      <c r="I126" s="322">
        <v>10889.09</v>
      </c>
      <c r="J126" s="322">
        <f t="shared" si="30"/>
        <v>68200.09</v>
      </c>
      <c r="K126" s="302">
        <v>51200</v>
      </c>
      <c r="L126" s="323">
        <v>9728</v>
      </c>
      <c r="M126" s="323">
        <f t="shared" si="31"/>
        <v>60928</v>
      </c>
      <c r="N126" s="304">
        <v>0</v>
      </c>
      <c r="O126" s="323">
        <v>0</v>
      </c>
      <c r="P126" s="323">
        <f t="shared" si="32"/>
        <v>0</v>
      </c>
      <c r="Q126" s="302">
        <v>85320</v>
      </c>
      <c r="R126" s="323">
        <v>16210.800000000001</v>
      </c>
      <c r="S126" s="323">
        <f t="shared" si="33"/>
        <v>101530.8</v>
      </c>
      <c r="T126" s="302">
        <v>41143</v>
      </c>
      <c r="U126" s="323">
        <v>7817.17</v>
      </c>
      <c r="V126" s="323">
        <f t="shared" si="34"/>
        <v>48960.17</v>
      </c>
      <c r="W126" s="302">
        <v>63025</v>
      </c>
      <c r="X126" s="323">
        <v>11974.75</v>
      </c>
      <c r="Y126" s="345">
        <f t="shared" si="35"/>
        <v>74999.75</v>
      </c>
      <c r="Z126" s="348">
        <f t="shared" si="36"/>
        <v>23733.643135052753</v>
      </c>
      <c r="AA126" s="349">
        <f t="shared" si="37"/>
        <v>75694.642579232954</v>
      </c>
      <c r="AB126" s="352">
        <f t="shared" si="38"/>
        <v>50000</v>
      </c>
      <c r="AC126" s="324">
        <f t="shared" si="39"/>
        <v>57311</v>
      </c>
      <c r="AD126" s="324">
        <f t="shared" si="40"/>
        <v>51200</v>
      </c>
      <c r="AE126" s="324" t="str">
        <f t="shared" si="41"/>
        <v/>
      </c>
      <c r="AF126" s="324" t="str">
        <f t="shared" si="42"/>
        <v/>
      </c>
      <c r="AG126" s="324">
        <f t="shared" si="43"/>
        <v>41143</v>
      </c>
      <c r="AH126" s="364">
        <f t="shared" si="44"/>
        <v>63025</v>
      </c>
      <c r="AI126" s="352">
        <f t="shared" si="45"/>
        <v>41143</v>
      </c>
      <c r="AJ126" s="324">
        <f t="shared" si="52"/>
        <v>49714.142857142855</v>
      </c>
      <c r="AK126" s="324">
        <f>MIN(E126,H126,K126,Q126,T126,W126)</f>
        <v>41143</v>
      </c>
      <c r="AL126" s="324">
        <f>GEOMEAN(E126,H126,K126,Q126,T126,W126)</f>
        <v>56479.338488565409</v>
      </c>
      <c r="AM126" s="324">
        <f t="shared" si="27"/>
        <v>25980.499722090102</v>
      </c>
      <c r="AN126" s="366">
        <f t="shared" si="47"/>
        <v>0.52259776049537709</v>
      </c>
      <c r="AP126" s="352">
        <f t="shared" si="48"/>
        <v>41143</v>
      </c>
      <c r="AQ126" s="325">
        <f t="shared" si="49"/>
        <v>7817.17</v>
      </c>
      <c r="AR126" s="349">
        <f t="shared" si="50"/>
        <v>48960.17</v>
      </c>
      <c r="AS126" s="329"/>
      <c r="AT126" s="317">
        <f t="shared" si="51"/>
        <v>1</v>
      </c>
    </row>
    <row r="127" spans="1:65" s="326" customFormat="1" ht="24.95" customHeight="1" x14ac:dyDescent="0.25">
      <c r="A127" s="319">
        <v>121</v>
      </c>
      <c r="B127" s="290" t="s">
        <v>1456</v>
      </c>
      <c r="C127" s="104" t="s">
        <v>18</v>
      </c>
      <c r="D127" s="320">
        <v>1</v>
      </c>
      <c r="E127" s="305">
        <v>63200</v>
      </c>
      <c r="F127" s="321">
        <f t="shared" si="28"/>
        <v>44240</v>
      </c>
      <c r="G127" s="321">
        <f t="shared" si="29"/>
        <v>107440</v>
      </c>
      <c r="H127" s="301">
        <v>106218</v>
      </c>
      <c r="I127" s="322">
        <v>20181.420000000002</v>
      </c>
      <c r="J127" s="322">
        <f t="shared" si="30"/>
        <v>126399.42</v>
      </c>
      <c r="K127" s="302">
        <v>73200</v>
      </c>
      <c r="L127" s="323">
        <v>13908</v>
      </c>
      <c r="M127" s="323">
        <f t="shared" si="31"/>
        <v>87108</v>
      </c>
      <c r="N127" s="304">
        <v>75870</v>
      </c>
      <c r="O127" s="323">
        <v>14415.3</v>
      </c>
      <c r="P127" s="323">
        <f t="shared" si="32"/>
        <v>90285.3</v>
      </c>
      <c r="Q127" s="302">
        <v>43440</v>
      </c>
      <c r="R127" s="323">
        <v>8253.6</v>
      </c>
      <c r="S127" s="323">
        <f t="shared" si="33"/>
        <v>51693.599999999999</v>
      </c>
      <c r="T127" s="302">
        <v>41550</v>
      </c>
      <c r="U127" s="323">
        <v>7894.5</v>
      </c>
      <c r="V127" s="323">
        <f t="shared" si="34"/>
        <v>49444.5</v>
      </c>
      <c r="W127" s="302">
        <v>126050</v>
      </c>
      <c r="X127" s="323">
        <v>23949.5</v>
      </c>
      <c r="Y127" s="345">
        <f t="shared" si="35"/>
        <v>149999.5</v>
      </c>
      <c r="Z127" s="348">
        <f t="shared" si="36"/>
        <v>44459.493102119057</v>
      </c>
      <c r="AA127" s="349">
        <f t="shared" si="37"/>
        <v>106834.22118359523</v>
      </c>
      <c r="AB127" s="352">
        <f t="shared" si="38"/>
        <v>63200</v>
      </c>
      <c r="AC127" s="324">
        <f t="shared" si="39"/>
        <v>106218</v>
      </c>
      <c r="AD127" s="324">
        <f t="shared" si="40"/>
        <v>73200</v>
      </c>
      <c r="AE127" s="324">
        <f t="shared" si="41"/>
        <v>75870</v>
      </c>
      <c r="AF127" s="324" t="str">
        <f t="shared" si="42"/>
        <v/>
      </c>
      <c r="AG127" s="324" t="str">
        <f t="shared" si="43"/>
        <v/>
      </c>
      <c r="AH127" s="364" t="str">
        <f t="shared" si="44"/>
        <v/>
      </c>
      <c r="AI127" s="352">
        <f t="shared" si="45"/>
        <v>63200</v>
      </c>
      <c r="AJ127" s="324">
        <f t="shared" si="52"/>
        <v>75646.857142857145</v>
      </c>
      <c r="AK127" s="324">
        <f t="shared" si="46"/>
        <v>41550</v>
      </c>
      <c r="AL127" s="324">
        <f t="shared" si="53"/>
        <v>70295.670821147694</v>
      </c>
      <c r="AM127" s="324">
        <f t="shared" si="27"/>
        <v>31187.364040738088</v>
      </c>
      <c r="AN127" s="366">
        <f t="shared" si="47"/>
        <v>0.4122757404427464</v>
      </c>
      <c r="AP127" s="352">
        <f t="shared" si="48"/>
        <v>63200</v>
      </c>
      <c r="AQ127" s="325">
        <f t="shared" si="49"/>
        <v>12008</v>
      </c>
      <c r="AR127" s="349">
        <f t="shared" si="50"/>
        <v>75208</v>
      </c>
      <c r="AS127" s="329"/>
      <c r="AT127" s="317">
        <f t="shared" si="51"/>
        <v>1</v>
      </c>
    </row>
    <row r="128" spans="1:65" s="326" customFormat="1" ht="24.95" customHeight="1" x14ac:dyDescent="0.25">
      <c r="A128" s="319">
        <v>122</v>
      </c>
      <c r="B128" s="290" t="s">
        <v>459</v>
      </c>
      <c r="C128" s="104" t="s">
        <v>18</v>
      </c>
      <c r="D128" s="320">
        <v>1</v>
      </c>
      <c r="E128" s="305">
        <v>61450</v>
      </c>
      <c r="F128" s="321">
        <f t="shared" si="28"/>
        <v>43015</v>
      </c>
      <c r="G128" s="321">
        <f t="shared" si="29"/>
        <v>104465</v>
      </c>
      <c r="H128" s="301">
        <v>83193</v>
      </c>
      <c r="I128" s="322">
        <v>15806.67</v>
      </c>
      <c r="J128" s="322">
        <f t="shared" si="30"/>
        <v>98999.67</v>
      </c>
      <c r="K128" s="302">
        <v>69850</v>
      </c>
      <c r="L128" s="323">
        <v>13271.5</v>
      </c>
      <c r="M128" s="323">
        <f t="shared" si="31"/>
        <v>83121.5</v>
      </c>
      <c r="N128" s="304">
        <v>73770</v>
      </c>
      <c r="O128" s="323">
        <v>14016.3</v>
      </c>
      <c r="P128" s="323">
        <f t="shared" si="32"/>
        <v>87786.3</v>
      </c>
      <c r="Q128" s="302">
        <v>82958</v>
      </c>
      <c r="R128" s="323">
        <v>15762.02</v>
      </c>
      <c r="S128" s="323">
        <f t="shared" si="33"/>
        <v>98720.02</v>
      </c>
      <c r="T128" s="302">
        <v>66464</v>
      </c>
      <c r="U128" s="323">
        <v>12628.16</v>
      </c>
      <c r="V128" s="323">
        <f t="shared" si="34"/>
        <v>79092.160000000003</v>
      </c>
      <c r="W128" s="302">
        <v>134454</v>
      </c>
      <c r="X128" s="323">
        <v>25546.260000000002</v>
      </c>
      <c r="Y128" s="345">
        <f t="shared" si="35"/>
        <v>160000.26</v>
      </c>
      <c r="Z128" s="348">
        <f t="shared" si="36"/>
        <v>57129.625775730281</v>
      </c>
      <c r="AA128" s="349">
        <f t="shared" si="37"/>
        <v>106338.65993855543</v>
      </c>
      <c r="AB128" s="352">
        <f t="shared" si="38"/>
        <v>61450</v>
      </c>
      <c r="AC128" s="324">
        <f t="shared" si="39"/>
        <v>83193</v>
      </c>
      <c r="AD128" s="324">
        <f t="shared" si="40"/>
        <v>69850</v>
      </c>
      <c r="AE128" s="324">
        <f t="shared" si="41"/>
        <v>73770</v>
      </c>
      <c r="AF128" s="324">
        <f t="shared" si="42"/>
        <v>82958</v>
      </c>
      <c r="AG128" s="324">
        <f t="shared" si="43"/>
        <v>66464</v>
      </c>
      <c r="AH128" s="364" t="str">
        <f t="shared" si="44"/>
        <v/>
      </c>
      <c r="AI128" s="352">
        <f t="shared" si="45"/>
        <v>61450</v>
      </c>
      <c r="AJ128" s="324">
        <f t="shared" si="52"/>
        <v>81734.142857142855</v>
      </c>
      <c r="AK128" s="324">
        <f t="shared" si="46"/>
        <v>61450</v>
      </c>
      <c r="AL128" s="324">
        <f t="shared" si="53"/>
        <v>79189.503538594625</v>
      </c>
      <c r="AM128" s="324">
        <f t="shared" si="27"/>
        <v>24604.517081412578</v>
      </c>
      <c r="AN128" s="366">
        <f t="shared" si="47"/>
        <v>0.30103107736037582</v>
      </c>
      <c r="AP128" s="352">
        <f t="shared" si="48"/>
        <v>61450</v>
      </c>
      <c r="AQ128" s="325">
        <f t="shared" si="49"/>
        <v>11675.5</v>
      </c>
      <c r="AR128" s="349">
        <f t="shared" si="50"/>
        <v>73125.5</v>
      </c>
      <c r="AS128" s="329"/>
      <c r="AT128" s="317">
        <f t="shared" si="51"/>
        <v>1</v>
      </c>
    </row>
    <row r="129" spans="1:65" s="326" customFormat="1" ht="24.95" customHeight="1" x14ac:dyDescent="0.25">
      <c r="A129" s="319">
        <v>123</v>
      </c>
      <c r="B129" s="290" t="s">
        <v>462</v>
      </c>
      <c r="C129" s="104" t="s">
        <v>18</v>
      </c>
      <c r="D129" s="320">
        <v>1</v>
      </c>
      <c r="E129" s="305">
        <v>76450</v>
      </c>
      <c r="F129" s="321">
        <f t="shared" si="28"/>
        <v>53515</v>
      </c>
      <c r="G129" s="321">
        <f t="shared" si="29"/>
        <v>129965</v>
      </c>
      <c r="H129" s="301">
        <v>110924</v>
      </c>
      <c r="I129" s="322">
        <v>21075.56</v>
      </c>
      <c r="J129" s="322">
        <f t="shared" si="30"/>
        <v>131999.56</v>
      </c>
      <c r="K129" s="302">
        <v>78000</v>
      </c>
      <c r="L129" s="323">
        <v>14820</v>
      </c>
      <c r="M129" s="323">
        <f t="shared" si="31"/>
        <v>92820</v>
      </c>
      <c r="N129" s="304">
        <v>79232</v>
      </c>
      <c r="O129" s="323">
        <v>15054.08</v>
      </c>
      <c r="P129" s="323">
        <f t="shared" si="32"/>
        <v>94286.080000000002</v>
      </c>
      <c r="Q129" s="302">
        <v>89100</v>
      </c>
      <c r="R129" s="323">
        <v>16929</v>
      </c>
      <c r="S129" s="323">
        <f t="shared" si="33"/>
        <v>106029</v>
      </c>
      <c r="T129" s="302">
        <v>85453</v>
      </c>
      <c r="U129" s="323">
        <v>16236.07</v>
      </c>
      <c r="V129" s="323">
        <f t="shared" si="34"/>
        <v>101689.07</v>
      </c>
      <c r="W129" s="302">
        <v>158824</v>
      </c>
      <c r="X129" s="323">
        <v>30176.560000000001</v>
      </c>
      <c r="Y129" s="345">
        <f t="shared" si="35"/>
        <v>189000.56</v>
      </c>
      <c r="Z129" s="348">
        <f t="shared" si="36"/>
        <v>67103.847269136517</v>
      </c>
      <c r="AA129" s="349">
        <f t="shared" si="37"/>
        <v>126605.58130229206</v>
      </c>
      <c r="AB129" s="352">
        <f t="shared" si="38"/>
        <v>76450</v>
      </c>
      <c r="AC129" s="324">
        <f t="shared" si="39"/>
        <v>110924</v>
      </c>
      <c r="AD129" s="324">
        <f t="shared" si="40"/>
        <v>78000</v>
      </c>
      <c r="AE129" s="324">
        <f t="shared" si="41"/>
        <v>79232</v>
      </c>
      <c r="AF129" s="324">
        <f t="shared" si="42"/>
        <v>89100</v>
      </c>
      <c r="AG129" s="324">
        <f t="shared" si="43"/>
        <v>85453</v>
      </c>
      <c r="AH129" s="364" t="str">
        <f t="shared" si="44"/>
        <v/>
      </c>
      <c r="AI129" s="352">
        <f t="shared" si="45"/>
        <v>76450</v>
      </c>
      <c r="AJ129" s="324">
        <f t="shared" si="52"/>
        <v>96854.71428571429</v>
      </c>
      <c r="AK129" s="324">
        <f t="shared" si="46"/>
        <v>76450</v>
      </c>
      <c r="AL129" s="324">
        <f t="shared" si="53"/>
        <v>93692.055870743818</v>
      </c>
      <c r="AM129" s="324">
        <f t="shared" si="27"/>
        <v>29750.86701657778</v>
      </c>
      <c r="AN129" s="366">
        <f t="shared" si="47"/>
        <v>0.30717004573277568</v>
      </c>
      <c r="AP129" s="352">
        <f t="shared" si="48"/>
        <v>76450</v>
      </c>
      <c r="AQ129" s="325">
        <f t="shared" si="49"/>
        <v>14525.5</v>
      </c>
      <c r="AR129" s="349">
        <f t="shared" si="50"/>
        <v>90975.5</v>
      </c>
      <c r="AS129" s="329"/>
      <c r="AT129" s="317">
        <f t="shared" si="51"/>
        <v>1</v>
      </c>
    </row>
    <row r="130" spans="1:65" s="326" customFormat="1" ht="24.95" customHeight="1" x14ac:dyDescent="0.25">
      <c r="A130" s="319">
        <v>124</v>
      </c>
      <c r="B130" s="290" t="s">
        <v>465</v>
      </c>
      <c r="C130" s="104" t="s">
        <v>18</v>
      </c>
      <c r="D130" s="320">
        <v>1</v>
      </c>
      <c r="E130" s="305">
        <v>253900</v>
      </c>
      <c r="F130" s="321">
        <f t="shared" si="28"/>
        <v>177730</v>
      </c>
      <c r="G130" s="321">
        <f t="shared" si="29"/>
        <v>431630</v>
      </c>
      <c r="H130" s="301">
        <v>302353</v>
      </c>
      <c r="I130" s="322">
        <v>57447.07</v>
      </c>
      <c r="J130" s="322">
        <f t="shared" si="30"/>
        <v>359800.07</v>
      </c>
      <c r="K130" s="302">
        <v>211000</v>
      </c>
      <c r="L130" s="323">
        <v>40090</v>
      </c>
      <c r="M130" s="323">
        <f t="shared" si="31"/>
        <v>251090</v>
      </c>
      <c r="N130" s="304">
        <v>360144</v>
      </c>
      <c r="O130" s="323">
        <v>68427.360000000001</v>
      </c>
      <c r="P130" s="323">
        <f t="shared" si="32"/>
        <v>428571.36</v>
      </c>
      <c r="Q130" s="302">
        <v>404865</v>
      </c>
      <c r="R130" s="323">
        <v>76924.350000000006</v>
      </c>
      <c r="S130" s="323">
        <f t="shared" si="33"/>
        <v>481789.35</v>
      </c>
      <c r="T130" s="302">
        <v>269410</v>
      </c>
      <c r="U130" s="323">
        <v>51187.9</v>
      </c>
      <c r="V130" s="323">
        <f t="shared" si="34"/>
        <v>320597.90000000002</v>
      </c>
      <c r="W130" s="302">
        <v>201681</v>
      </c>
      <c r="X130" s="323">
        <v>38319.39</v>
      </c>
      <c r="Y130" s="345">
        <f t="shared" si="35"/>
        <v>240000.39</v>
      </c>
      <c r="Z130" s="348">
        <f t="shared" si="36"/>
        <v>210989.43838869053</v>
      </c>
      <c r="AA130" s="349">
        <f t="shared" si="37"/>
        <v>361397.13303988095</v>
      </c>
      <c r="AB130" s="352">
        <f t="shared" si="38"/>
        <v>253900</v>
      </c>
      <c r="AC130" s="324">
        <f t="shared" si="39"/>
        <v>302353</v>
      </c>
      <c r="AD130" s="324">
        <f t="shared" si="40"/>
        <v>211000</v>
      </c>
      <c r="AE130" s="324">
        <f t="shared" si="41"/>
        <v>360144</v>
      </c>
      <c r="AF130" s="324" t="str">
        <f t="shared" si="42"/>
        <v/>
      </c>
      <c r="AG130" s="324">
        <f t="shared" si="43"/>
        <v>269410</v>
      </c>
      <c r="AH130" s="364" t="str">
        <f t="shared" si="44"/>
        <v/>
      </c>
      <c r="AI130" s="352">
        <f t="shared" si="45"/>
        <v>211000</v>
      </c>
      <c r="AJ130" s="324">
        <f t="shared" si="52"/>
        <v>286193.28571428574</v>
      </c>
      <c r="AK130" s="324">
        <f t="shared" si="46"/>
        <v>201681</v>
      </c>
      <c r="AL130" s="324">
        <f t="shared" si="53"/>
        <v>278001.00433654379</v>
      </c>
      <c r="AM130" s="324">
        <f t="shared" si="27"/>
        <v>75203.847325595198</v>
      </c>
      <c r="AN130" s="366">
        <f t="shared" si="47"/>
        <v>0.26277292682775644</v>
      </c>
      <c r="AP130" s="352">
        <f t="shared" si="48"/>
        <v>211000</v>
      </c>
      <c r="AQ130" s="325">
        <f t="shared" si="49"/>
        <v>40090</v>
      </c>
      <c r="AR130" s="349">
        <f t="shared" si="50"/>
        <v>251090</v>
      </c>
      <c r="AS130" s="329"/>
      <c r="AT130" s="317">
        <f t="shared" si="51"/>
        <v>1</v>
      </c>
    </row>
    <row r="131" spans="1:65" s="326" customFormat="1" ht="24.95" customHeight="1" x14ac:dyDescent="0.25">
      <c r="A131" s="319">
        <v>125</v>
      </c>
      <c r="B131" s="290" t="s">
        <v>468</v>
      </c>
      <c r="C131" s="104" t="s">
        <v>18</v>
      </c>
      <c r="D131" s="320">
        <v>1</v>
      </c>
      <c r="E131" s="305">
        <v>434900</v>
      </c>
      <c r="F131" s="321">
        <f t="shared" si="28"/>
        <v>304430</v>
      </c>
      <c r="G131" s="321">
        <f t="shared" si="29"/>
        <v>739330</v>
      </c>
      <c r="H131" s="301">
        <v>730588</v>
      </c>
      <c r="I131" s="322">
        <v>138811.72</v>
      </c>
      <c r="J131" s="322">
        <f t="shared" si="30"/>
        <v>869399.72</v>
      </c>
      <c r="K131" s="302">
        <v>536800</v>
      </c>
      <c r="L131" s="323">
        <v>101992</v>
      </c>
      <c r="M131" s="323">
        <f t="shared" si="31"/>
        <v>638792</v>
      </c>
      <c r="N131" s="304">
        <v>522209</v>
      </c>
      <c r="O131" s="323">
        <v>99219.71</v>
      </c>
      <c r="P131" s="323">
        <f t="shared" si="32"/>
        <v>621428.71</v>
      </c>
      <c r="Q131" s="302">
        <v>586845</v>
      </c>
      <c r="R131" s="323">
        <v>111500.55</v>
      </c>
      <c r="S131" s="323">
        <f t="shared" si="33"/>
        <v>698345.55</v>
      </c>
      <c r="T131" s="302">
        <v>265202</v>
      </c>
      <c r="U131" s="323">
        <v>50388.38</v>
      </c>
      <c r="V131" s="323">
        <f t="shared" si="34"/>
        <v>315590.38</v>
      </c>
      <c r="W131" s="302">
        <v>201681</v>
      </c>
      <c r="X131" s="323">
        <v>38319.39</v>
      </c>
      <c r="Y131" s="345">
        <f t="shared" si="35"/>
        <v>240000.39</v>
      </c>
      <c r="Z131" s="348">
        <f t="shared" si="36"/>
        <v>283973.79983747634</v>
      </c>
      <c r="AA131" s="349">
        <f t="shared" si="37"/>
        <v>652661.91444823798</v>
      </c>
      <c r="AB131" s="352">
        <f t="shared" si="38"/>
        <v>434900</v>
      </c>
      <c r="AC131" s="324" t="str">
        <f t="shared" si="39"/>
        <v/>
      </c>
      <c r="AD131" s="324">
        <f t="shared" si="40"/>
        <v>536800</v>
      </c>
      <c r="AE131" s="324">
        <f t="shared" si="41"/>
        <v>522209</v>
      </c>
      <c r="AF131" s="324">
        <f t="shared" si="42"/>
        <v>586845</v>
      </c>
      <c r="AG131" s="324" t="str">
        <f t="shared" si="43"/>
        <v/>
      </c>
      <c r="AH131" s="364" t="str">
        <f t="shared" si="44"/>
        <v/>
      </c>
      <c r="AI131" s="352">
        <f t="shared" si="45"/>
        <v>434900</v>
      </c>
      <c r="AJ131" s="324">
        <f t="shared" si="52"/>
        <v>468317.85714285716</v>
      </c>
      <c r="AK131" s="324">
        <f t="shared" si="46"/>
        <v>201681</v>
      </c>
      <c r="AL131" s="324">
        <f t="shared" si="53"/>
        <v>431729.77223139489</v>
      </c>
      <c r="AM131" s="324">
        <f t="shared" si="27"/>
        <v>184344.05730538082</v>
      </c>
      <c r="AN131" s="366">
        <f t="shared" si="47"/>
        <v>0.39363021181818381</v>
      </c>
      <c r="AP131" s="352">
        <f t="shared" si="48"/>
        <v>434900</v>
      </c>
      <c r="AQ131" s="325">
        <f t="shared" si="49"/>
        <v>82631</v>
      </c>
      <c r="AR131" s="349">
        <f t="shared" si="50"/>
        <v>517531</v>
      </c>
      <c r="AS131" s="329"/>
      <c r="AT131" s="317">
        <f t="shared" si="51"/>
        <v>1</v>
      </c>
    </row>
    <row r="132" spans="1:65" s="326" customFormat="1" ht="24.95" customHeight="1" x14ac:dyDescent="0.25">
      <c r="A132" s="319">
        <v>126</v>
      </c>
      <c r="B132" s="290" t="s">
        <v>1457</v>
      </c>
      <c r="C132" s="104" t="s">
        <v>482</v>
      </c>
      <c r="D132" s="320">
        <v>1</v>
      </c>
      <c r="E132" s="305">
        <v>53500</v>
      </c>
      <c r="F132" s="321">
        <f t="shared" si="28"/>
        <v>37450</v>
      </c>
      <c r="G132" s="321">
        <f t="shared" si="29"/>
        <v>90950</v>
      </c>
      <c r="H132" s="301">
        <v>84706</v>
      </c>
      <c r="I132" s="322">
        <v>16094.14</v>
      </c>
      <c r="J132" s="322">
        <f t="shared" si="30"/>
        <v>100800.14</v>
      </c>
      <c r="K132" s="302">
        <v>63800</v>
      </c>
      <c r="L132" s="323">
        <v>12122</v>
      </c>
      <c r="M132" s="323">
        <f t="shared" si="31"/>
        <v>75922</v>
      </c>
      <c r="N132" s="304">
        <v>48814</v>
      </c>
      <c r="O132" s="323">
        <v>9274.66</v>
      </c>
      <c r="P132" s="323">
        <f t="shared" si="32"/>
        <v>58088.66</v>
      </c>
      <c r="Q132" s="302">
        <v>82350</v>
      </c>
      <c r="R132" s="323">
        <v>15646.5</v>
      </c>
      <c r="S132" s="323">
        <f t="shared" si="33"/>
        <v>97996.5</v>
      </c>
      <c r="T132" s="302">
        <v>42050</v>
      </c>
      <c r="U132" s="323">
        <v>7989.5</v>
      </c>
      <c r="V132" s="323">
        <f t="shared" si="34"/>
        <v>50039.5</v>
      </c>
      <c r="W132" s="302">
        <v>54760</v>
      </c>
      <c r="X132" s="323">
        <v>10404.4</v>
      </c>
      <c r="Y132" s="345">
        <f t="shared" si="35"/>
        <v>65164.4</v>
      </c>
      <c r="Z132" s="348">
        <f t="shared" si="36"/>
        <v>44957.78078133185</v>
      </c>
      <c r="AA132" s="349">
        <f t="shared" si="37"/>
        <v>77893.647790096715</v>
      </c>
      <c r="AB132" s="352">
        <f t="shared" si="38"/>
        <v>53500</v>
      </c>
      <c r="AC132" s="324" t="str">
        <f t="shared" si="39"/>
        <v/>
      </c>
      <c r="AD132" s="324">
        <f t="shared" si="40"/>
        <v>63800</v>
      </c>
      <c r="AE132" s="324">
        <f t="shared" si="41"/>
        <v>48814</v>
      </c>
      <c r="AF132" s="324" t="str">
        <f t="shared" si="42"/>
        <v/>
      </c>
      <c r="AG132" s="324" t="str">
        <f t="shared" si="43"/>
        <v/>
      </c>
      <c r="AH132" s="364">
        <f t="shared" si="44"/>
        <v>54760</v>
      </c>
      <c r="AI132" s="352">
        <f t="shared" si="45"/>
        <v>48814</v>
      </c>
      <c r="AJ132" s="324">
        <f t="shared" si="52"/>
        <v>61425.714285714283</v>
      </c>
      <c r="AK132" s="324">
        <f t="shared" si="46"/>
        <v>42050</v>
      </c>
      <c r="AL132" s="324">
        <f t="shared" si="53"/>
        <v>59615.730205373722</v>
      </c>
      <c r="AM132" s="324">
        <f t="shared" si="27"/>
        <v>16467.933504382436</v>
      </c>
      <c r="AN132" s="366">
        <f t="shared" si="47"/>
        <v>0.26809510798334124</v>
      </c>
      <c r="AP132" s="352">
        <f t="shared" si="48"/>
        <v>48814</v>
      </c>
      <c r="AQ132" s="325">
        <f t="shared" si="49"/>
        <v>9274.66</v>
      </c>
      <c r="AR132" s="349">
        <f t="shared" si="50"/>
        <v>58088.66</v>
      </c>
      <c r="AS132" s="329"/>
      <c r="AT132" s="317">
        <f t="shared" si="51"/>
        <v>1</v>
      </c>
    </row>
    <row r="133" spans="1:65" s="326" customFormat="1" ht="24.95" customHeight="1" x14ac:dyDescent="0.25">
      <c r="A133" s="319">
        <v>127</v>
      </c>
      <c r="B133" s="290" t="s">
        <v>483</v>
      </c>
      <c r="C133" s="104" t="s">
        <v>482</v>
      </c>
      <c r="D133" s="320">
        <v>1</v>
      </c>
      <c r="E133" s="305">
        <v>49500</v>
      </c>
      <c r="F133" s="321">
        <f t="shared" si="28"/>
        <v>34650</v>
      </c>
      <c r="G133" s="321">
        <f t="shared" si="29"/>
        <v>84150</v>
      </c>
      <c r="H133" s="301">
        <v>84706</v>
      </c>
      <c r="I133" s="322">
        <v>16094.14</v>
      </c>
      <c r="J133" s="322">
        <f t="shared" si="30"/>
        <v>100800.14</v>
      </c>
      <c r="K133" s="302">
        <v>59800</v>
      </c>
      <c r="L133" s="323">
        <v>11362</v>
      </c>
      <c r="M133" s="323">
        <f t="shared" si="31"/>
        <v>71162</v>
      </c>
      <c r="N133" s="304">
        <v>43214</v>
      </c>
      <c r="O133" s="323">
        <v>8210.66</v>
      </c>
      <c r="P133" s="323">
        <f t="shared" si="32"/>
        <v>51424.66</v>
      </c>
      <c r="Q133" s="302">
        <v>130545</v>
      </c>
      <c r="R133" s="323">
        <v>24803.55</v>
      </c>
      <c r="S133" s="323">
        <f t="shared" si="33"/>
        <v>155348.54999999999</v>
      </c>
      <c r="T133" s="302">
        <v>42050</v>
      </c>
      <c r="U133" s="323">
        <v>7989.5</v>
      </c>
      <c r="V133" s="323">
        <f t="shared" si="34"/>
        <v>50039.5</v>
      </c>
      <c r="W133" s="302">
        <v>54760</v>
      </c>
      <c r="X133" s="323">
        <v>10404.4</v>
      </c>
      <c r="Y133" s="345">
        <f t="shared" si="35"/>
        <v>65164.4</v>
      </c>
      <c r="Z133" s="348">
        <f t="shared" si="36"/>
        <v>34627.094379345552</v>
      </c>
      <c r="AA133" s="349">
        <f t="shared" si="37"/>
        <v>98108.619906368738</v>
      </c>
      <c r="AB133" s="352">
        <f t="shared" si="38"/>
        <v>49500</v>
      </c>
      <c r="AC133" s="324">
        <f t="shared" si="39"/>
        <v>84706</v>
      </c>
      <c r="AD133" s="324">
        <f t="shared" si="40"/>
        <v>59800</v>
      </c>
      <c r="AE133" s="324">
        <f t="shared" si="41"/>
        <v>43214</v>
      </c>
      <c r="AF133" s="324" t="str">
        <f t="shared" si="42"/>
        <v/>
      </c>
      <c r="AG133" s="324">
        <f t="shared" si="43"/>
        <v>42050</v>
      </c>
      <c r="AH133" s="364">
        <f t="shared" si="44"/>
        <v>54760</v>
      </c>
      <c r="AI133" s="352">
        <f t="shared" si="45"/>
        <v>42050</v>
      </c>
      <c r="AJ133" s="324">
        <f t="shared" si="52"/>
        <v>66367.857142857145</v>
      </c>
      <c r="AK133" s="324">
        <f t="shared" si="46"/>
        <v>42050</v>
      </c>
      <c r="AL133" s="324">
        <f t="shared" si="53"/>
        <v>61312.329246906389</v>
      </c>
      <c r="AM133" s="324">
        <f t="shared" si="27"/>
        <v>31740.76276351159</v>
      </c>
      <c r="AN133" s="366">
        <f t="shared" si="47"/>
        <v>0.47825504890401144</v>
      </c>
      <c r="AP133" s="352">
        <f t="shared" si="48"/>
        <v>42050</v>
      </c>
      <c r="AQ133" s="325">
        <f t="shared" si="49"/>
        <v>7989.5</v>
      </c>
      <c r="AR133" s="349">
        <f t="shared" si="50"/>
        <v>50039.5</v>
      </c>
      <c r="AS133" s="329"/>
      <c r="AT133" s="317">
        <f t="shared" si="51"/>
        <v>1</v>
      </c>
    </row>
    <row r="134" spans="1:65" s="326" customFormat="1" ht="24.95" customHeight="1" x14ac:dyDescent="0.25">
      <c r="A134" s="319">
        <v>128</v>
      </c>
      <c r="B134" s="290" t="s">
        <v>485</v>
      </c>
      <c r="C134" s="104" t="s">
        <v>482</v>
      </c>
      <c r="D134" s="320">
        <v>1</v>
      </c>
      <c r="E134" s="305">
        <v>49500</v>
      </c>
      <c r="F134" s="321">
        <f t="shared" si="28"/>
        <v>34650</v>
      </c>
      <c r="G134" s="321">
        <f t="shared" si="29"/>
        <v>84150</v>
      </c>
      <c r="H134" s="301">
        <v>84706</v>
      </c>
      <c r="I134" s="322">
        <v>16094.14</v>
      </c>
      <c r="J134" s="322">
        <f t="shared" si="30"/>
        <v>100800.14</v>
      </c>
      <c r="K134" s="302">
        <v>59800</v>
      </c>
      <c r="L134" s="323">
        <v>11362</v>
      </c>
      <c r="M134" s="323">
        <f t="shared" si="31"/>
        <v>71162</v>
      </c>
      <c r="N134" s="304">
        <v>0</v>
      </c>
      <c r="O134" s="323">
        <v>0</v>
      </c>
      <c r="P134" s="323">
        <f t="shared" si="32"/>
        <v>0</v>
      </c>
      <c r="Q134" s="302">
        <v>37462</v>
      </c>
      <c r="R134" s="323">
        <v>7117.78</v>
      </c>
      <c r="S134" s="323">
        <f t="shared" si="33"/>
        <v>44579.78</v>
      </c>
      <c r="T134" s="302">
        <v>42050</v>
      </c>
      <c r="U134" s="323">
        <v>7989.5</v>
      </c>
      <c r="V134" s="323">
        <f t="shared" si="34"/>
        <v>50039.5</v>
      </c>
      <c r="W134" s="302">
        <v>54760</v>
      </c>
      <c r="X134" s="323">
        <v>10404.4</v>
      </c>
      <c r="Y134" s="345">
        <f t="shared" si="35"/>
        <v>65164.4</v>
      </c>
      <c r="Z134" s="348">
        <f t="shared" si="36"/>
        <v>21153.082779407821</v>
      </c>
      <c r="AA134" s="349">
        <f t="shared" si="37"/>
        <v>72640.631506306469</v>
      </c>
      <c r="AB134" s="352">
        <f t="shared" si="38"/>
        <v>49500</v>
      </c>
      <c r="AC134" s="324" t="str">
        <f t="shared" si="39"/>
        <v/>
      </c>
      <c r="AD134" s="324">
        <f t="shared" si="40"/>
        <v>59800</v>
      </c>
      <c r="AE134" s="324" t="str">
        <f t="shared" si="41"/>
        <v/>
      </c>
      <c r="AF134" s="324">
        <f t="shared" si="42"/>
        <v>37462</v>
      </c>
      <c r="AG134" s="324">
        <f t="shared" si="43"/>
        <v>42050</v>
      </c>
      <c r="AH134" s="364">
        <f t="shared" si="44"/>
        <v>54760</v>
      </c>
      <c r="AI134" s="352">
        <f t="shared" si="45"/>
        <v>37462</v>
      </c>
      <c r="AJ134" s="324">
        <f t="shared" si="52"/>
        <v>46896.857142857145</v>
      </c>
      <c r="AK134" s="324">
        <f>MIN(E134,H134,K134,Q134,T134,W134)</f>
        <v>37462</v>
      </c>
      <c r="AL134" s="324">
        <f>GEOMEAN(E134,H134,K134,Q134,T134,W134)</f>
        <v>52784.550308869831</v>
      </c>
      <c r="AM134" s="324">
        <f t="shared" si="27"/>
        <v>25743.774363449324</v>
      </c>
      <c r="AN134" s="366">
        <f t="shared" si="47"/>
        <v>0.54894455474977077</v>
      </c>
      <c r="AP134" s="352">
        <f t="shared" si="48"/>
        <v>37462</v>
      </c>
      <c r="AQ134" s="325">
        <f t="shared" si="49"/>
        <v>7117.78</v>
      </c>
      <c r="AR134" s="349">
        <f t="shared" si="50"/>
        <v>44579.78</v>
      </c>
      <c r="AS134" s="329"/>
      <c r="AT134" s="317">
        <f t="shared" si="51"/>
        <v>1</v>
      </c>
    </row>
    <row r="135" spans="1:65" s="326" customFormat="1" ht="24.95" customHeight="1" x14ac:dyDescent="0.25">
      <c r="A135" s="319">
        <v>129</v>
      </c>
      <c r="B135" s="290" t="s">
        <v>486</v>
      </c>
      <c r="C135" s="104" t="s">
        <v>482</v>
      </c>
      <c r="D135" s="320">
        <v>1</v>
      </c>
      <c r="E135" s="305">
        <v>49500</v>
      </c>
      <c r="F135" s="321">
        <f t="shared" si="28"/>
        <v>34650</v>
      </c>
      <c r="G135" s="321">
        <f t="shared" si="29"/>
        <v>84150</v>
      </c>
      <c r="H135" s="301">
        <v>84706</v>
      </c>
      <c r="I135" s="322">
        <v>16094.14</v>
      </c>
      <c r="J135" s="322">
        <f t="shared" si="30"/>
        <v>100800.14</v>
      </c>
      <c r="K135" s="302">
        <v>59800</v>
      </c>
      <c r="L135" s="323">
        <v>11362</v>
      </c>
      <c r="M135" s="323">
        <f t="shared" si="31"/>
        <v>71162</v>
      </c>
      <c r="N135" s="304">
        <v>0</v>
      </c>
      <c r="O135" s="323">
        <v>0</v>
      </c>
      <c r="P135" s="323">
        <f t="shared" si="32"/>
        <v>0</v>
      </c>
      <c r="Q135" s="302">
        <v>34750</v>
      </c>
      <c r="R135" s="323">
        <v>6602.5</v>
      </c>
      <c r="S135" s="323">
        <f t="shared" si="33"/>
        <v>41352.5</v>
      </c>
      <c r="T135" s="302">
        <v>42050</v>
      </c>
      <c r="U135" s="323">
        <v>7989.5</v>
      </c>
      <c r="V135" s="323">
        <f t="shared" si="34"/>
        <v>50039.5</v>
      </c>
      <c r="W135" s="302">
        <v>54760</v>
      </c>
      <c r="X135" s="323">
        <v>10404.4</v>
      </c>
      <c r="Y135" s="345">
        <f t="shared" si="35"/>
        <v>65164.4</v>
      </c>
      <c r="Z135" s="348">
        <f t="shared" si="36"/>
        <v>20580.260909911794</v>
      </c>
      <c r="AA135" s="349">
        <f t="shared" si="37"/>
        <v>72438.596232945347</v>
      </c>
      <c r="AB135" s="352">
        <f t="shared" si="38"/>
        <v>49500</v>
      </c>
      <c r="AC135" s="324" t="str">
        <f t="shared" si="39"/>
        <v/>
      </c>
      <c r="AD135" s="324">
        <f t="shared" si="40"/>
        <v>59800</v>
      </c>
      <c r="AE135" s="324" t="str">
        <f t="shared" si="41"/>
        <v/>
      </c>
      <c r="AF135" s="324">
        <f t="shared" si="42"/>
        <v>34750</v>
      </c>
      <c r="AG135" s="324">
        <f t="shared" si="43"/>
        <v>42050</v>
      </c>
      <c r="AH135" s="364">
        <f t="shared" si="44"/>
        <v>54760</v>
      </c>
      <c r="AI135" s="352">
        <f t="shared" si="45"/>
        <v>34750</v>
      </c>
      <c r="AJ135" s="324">
        <f t="shared" si="52"/>
        <v>46509.428571428572</v>
      </c>
      <c r="AK135" s="324">
        <f>MIN(E135,H135,K135,Q135,T135,W135)</f>
        <v>34750</v>
      </c>
      <c r="AL135" s="324">
        <f>GEOMEAN(E135,H135,K135,Q135,T135,W135)</f>
        <v>52127.568488505931</v>
      </c>
      <c r="AM135" s="324">
        <f t="shared" ref="AM135:AM198" si="54">STDEVA(E135,H135,K135,N135,Q135,T135,W135)</f>
        <v>25929.167661516778</v>
      </c>
      <c r="AN135" s="366">
        <f t="shared" si="47"/>
        <v>0.55750346667224904</v>
      </c>
      <c r="AP135" s="352">
        <f t="shared" si="48"/>
        <v>34750</v>
      </c>
      <c r="AQ135" s="325">
        <f t="shared" si="49"/>
        <v>6602.5</v>
      </c>
      <c r="AR135" s="349">
        <f t="shared" si="50"/>
        <v>41352.5</v>
      </c>
      <c r="AS135" s="329"/>
      <c r="AT135" s="317">
        <f t="shared" si="51"/>
        <v>1</v>
      </c>
    </row>
    <row r="136" spans="1:65" s="327" customFormat="1" ht="24.95" customHeight="1" x14ac:dyDescent="0.25">
      <c r="A136" s="319">
        <v>130</v>
      </c>
      <c r="B136" s="290" t="s">
        <v>2125</v>
      </c>
      <c r="C136" s="104" t="s">
        <v>18</v>
      </c>
      <c r="D136" s="320">
        <v>1</v>
      </c>
      <c r="E136" s="305">
        <v>45000</v>
      </c>
      <c r="F136" s="321">
        <f t="shared" ref="F136:F199" si="55">+E136*70%</f>
        <v>31499.999999999996</v>
      </c>
      <c r="G136" s="321">
        <f t="shared" ref="G136:G199" si="56">+F136+E136</f>
        <v>76500</v>
      </c>
      <c r="H136" s="301">
        <v>115630</v>
      </c>
      <c r="I136" s="322">
        <v>21969.7</v>
      </c>
      <c r="J136" s="322">
        <f t="shared" ref="J136:J199" si="57">+H136+I136</f>
        <v>137599.70000000001</v>
      </c>
      <c r="K136" s="302">
        <v>50400</v>
      </c>
      <c r="L136" s="323">
        <v>9576</v>
      </c>
      <c r="M136" s="323">
        <f t="shared" ref="M136:M199" si="58">+L136+K136</f>
        <v>59976</v>
      </c>
      <c r="N136" s="304">
        <v>15006</v>
      </c>
      <c r="O136" s="323">
        <v>2851.14</v>
      </c>
      <c r="P136" s="323">
        <f t="shared" ref="P136:P199" si="59">+N136+O136</f>
        <v>17857.14</v>
      </c>
      <c r="Q136" s="302">
        <v>70065</v>
      </c>
      <c r="R136" s="323">
        <v>13312.35</v>
      </c>
      <c r="S136" s="323">
        <f t="shared" ref="S136:S199" si="60">+R136+Q136</f>
        <v>83377.350000000006</v>
      </c>
      <c r="T136" s="302">
        <v>83253</v>
      </c>
      <c r="U136" s="323">
        <v>15818.07</v>
      </c>
      <c r="V136" s="323">
        <f t="shared" ref="V136:V199" si="61">+T136+U136</f>
        <v>99071.07</v>
      </c>
      <c r="W136" s="302">
        <v>54760</v>
      </c>
      <c r="X136" s="323">
        <v>10404.4</v>
      </c>
      <c r="Y136" s="345">
        <f t="shared" ref="Y136:Y199" si="62">+X136+W136</f>
        <v>65164.4</v>
      </c>
      <c r="Z136" s="348">
        <f t="shared" ref="Z136:Z199" si="63">+AJ136-AM136</f>
        <v>30190.39763181275</v>
      </c>
      <c r="AA136" s="349">
        <f t="shared" ref="AA136:AA199" si="64">+AJ136+AM136</f>
        <v>93842.173796758681</v>
      </c>
      <c r="AB136" s="352">
        <f t="shared" ref="AB136:AB199" si="65">IF(AND(E136&gt;$Z136,E136&lt;$AA136),E136,"")</f>
        <v>45000</v>
      </c>
      <c r="AC136" s="324" t="str">
        <f t="shared" ref="AC136:AC199" si="66">IF(AND(H136&gt;$Z136,H136&lt;$AA136),H136,"")</f>
        <v/>
      </c>
      <c r="AD136" s="324">
        <f t="shared" ref="AD136:AD199" si="67">IF(AND(K136&gt;$Z136,K136&lt;$AA136),K136,"")</f>
        <v>50400</v>
      </c>
      <c r="AE136" s="324" t="str">
        <f t="shared" ref="AE136:AE199" si="68">IF(AND(N136&gt;$Z136,N136&lt;$AA136),N136,"")</f>
        <v/>
      </c>
      <c r="AF136" s="324">
        <f t="shared" ref="AF136:AF199" si="69">IF(AND(Q136&gt;$Z136,Q136&lt;$AA136),Q136,"")</f>
        <v>70065</v>
      </c>
      <c r="AG136" s="324">
        <f t="shared" ref="AG136:AG199" si="70">IF(AND(T136&gt;$Z136,T136&lt;$AA136),T136,"")</f>
        <v>83253</v>
      </c>
      <c r="AH136" s="364">
        <f t="shared" ref="AH136:AH199" si="71">IF(AND(W136&gt;$Z136,W136&lt;$AA136),W136,"")</f>
        <v>54760</v>
      </c>
      <c r="AI136" s="352">
        <f t="shared" ref="AI136:AI199" si="72">MIN(AB136:AH136)</f>
        <v>45000</v>
      </c>
      <c r="AJ136" s="324">
        <f t="shared" si="52"/>
        <v>62016.285714285717</v>
      </c>
      <c r="AK136" s="324">
        <f t="shared" ref="AK136:AK199" si="73">MIN(E136,H136,K136,N136,Q136,T136,W136)</f>
        <v>15006</v>
      </c>
      <c r="AL136" s="324">
        <f t="shared" si="53"/>
        <v>53515.251156785343</v>
      </c>
      <c r="AM136" s="324">
        <f t="shared" si="54"/>
        <v>31825.888082472968</v>
      </c>
      <c r="AN136" s="366">
        <f t="shared" ref="AN136:AN199" si="74">+AM136/AJ136</f>
        <v>0.51318597552097089</v>
      </c>
      <c r="AO136" s="326"/>
      <c r="AP136" s="352">
        <f>+Z136</f>
        <v>30190.39763181275</v>
      </c>
      <c r="AQ136" s="325">
        <f t="shared" ref="AQ136:AQ199" si="75">+AP136*19/100</f>
        <v>5736.1755500444224</v>
      </c>
      <c r="AR136" s="349">
        <f t="shared" ref="AR136:AR199" si="76">+AQ136+AP136</f>
        <v>35926.573181857173</v>
      </c>
      <c r="AS136" s="326"/>
      <c r="AT136" s="317">
        <f t="shared" ref="AT136:AT199" si="77">+AI136/AP136</f>
        <v>1.4905401561383154</v>
      </c>
      <c r="AU136" s="326"/>
      <c r="AV136" s="326"/>
      <c r="AW136" s="326"/>
      <c r="AX136" s="326"/>
      <c r="AY136" s="326"/>
      <c r="AZ136" s="326"/>
      <c r="BA136" s="326"/>
      <c r="BB136" s="326"/>
      <c r="BC136" s="326"/>
      <c r="BD136" s="326"/>
      <c r="BE136" s="326"/>
      <c r="BF136" s="326"/>
      <c r="BG136" s="326"/>
      <c r="BH136" s="326"/>
      <c r="BI136" s="326"/>
      <c r="BJ136" s="326"/>
      <c r="BK136" s="326"/>
      <c r="BL136" s="326"/>
      <c r="BM136" s="326"/>
    </row>
    <row r="137" spans="1:65" ht="24.95" customHeight="1" x14ac:dyDescent="0.25">
      <c r="A137" s="319">
        <v>131</v>
      </c>
      <c r="B137" s="290" t="s">
        <v>488</v>
      </c>
      <c r="C137" s="104" t="s">
        <v>482</v>
      </c>
      <c r="D137" s="320">
        <v>1</v>
      </c>
      <c r="E137" s="305">
        <v>65000</v>
      </c>
      <c r="F137" s="321">
        <f t="shared" si="55"/>
        <v>45500</v>
      </c>
      <c r="G137" s="321">
        <f t="shared" si="56"/>
        <v>110500</v>
      </c>
      <c r="H137" s="301">
        <v>115630</v>
      </c>
      <c r="I137" s="322">
        <v>21969.7</v>
      </c>
      <c r="J137" s="322">
        <f t="shared" si="57"/>
        <v>137599.70000000001</v>
      </c>
      <c r="K137" s="302">
        <v>72890</v>
      </c>
      <c r="L137" s="323">
        <v>13849.1</v>
      </c>
      <c r="M137" s="323">
        <f t="shared" si="58"/>
        <v>86739.1</v>
      </c>
      <c r="N137" s="304">
        <v>0</v>
      </c>
      <c r="O137" s="323">
        <v>0</v>
      </c>
      <c r="P137" s="323">
        <f t="shared" si="59"/>
        <v>0</v>
      </c>
      <c r="Q137" s="302">
        <v>69660</v>
      </c>
      <c r="R137" s="323">
        <v>13235.4</v>
      </c>
      <c r="S137" s="323">
        <f t="shared" si="60"/>
        <v>82895.399999999994</v>
      </c>
      <c r="T137" s="302">
        <v>83252</v>
      </c>
      <c r="U137" s="323">
        <v>15817.880000000001</v>
      </c>
      <c r="V137" s="323">
        <f t="shared" si="61"/>
        <v>99069.88</v>
      </c>
      <c r="W137" s="302">
        <v>54760</v>
      </c>
      <c r="X137" s="323">
        <v>10404.4</v>
      </c>
      <c r="Y137" s="345">
        <f t="shared" si="62"/>
        <v>65164.4</v>
      </c>
      <c r="Z137" s="348">
        <f t="shared" si="63"/>
        <v>30992.164332580178</v>
      </c>
      <c r="AA137" s="349">
        <f t="shared" si="64"/>
        <v>100776.9785245627</v>
      </c>
      <c r="AB137" s="352">
        <f t="shared" si="65"/>
        <v>65000</v>
      </c>
      <c r="AC137" s="324" t="str">
        <f t="shared" si="66"/>
        <v/>
      </c>
      <c r="AD137" s="324">
        <f t="shared" si="67"/>
        <v>72890</v>
      </c>
      <c r="AE137" s="324" t="str">
        <f t="shared" si="68"/>
        <v/>
      </c>
      <c r="AF137" s="324">
        <f t="shared" si="69"/>
        <v>69660</v>
      </c>
      <c r="AG137" s="324">
        <f t="shared" si="70"/>
        <v>83252</v>
      </c>
      <c r="AH137" s="364">
        <f t="shared" si="71"/>
        <v>54760</v>
      </c>
      <c r="AI137" s="352">
        <f t="shared" si="72"/>
        <v>54760</v>
      </c>
      <c r="AJ137" s="324">
        <f t="shared" ref="AJ137:AJ200" si="78">AVERAGE(E137,H137,K137,N137,Q137,T137,W137)</f>
        <v>65884.571428571435</v>
      </c>
      <c r="AK137" s="324">
        <f>MIN(E137,H137,K137,Q137,T137,W137)</f>
        <v>54760</v>
      </c>
      <c r="AL137" s="324">
        <f>GEOMEAN(E137,H137,K137,Q137,T137,W137)</f>
        <v>74716.336541576064</v>
      </c>
      <c r="AM137" s="324">
        <f t="shared" si="54"/>
        <v>34892.407095991257</v>
      </c>
      <c r="AN137" s="366">
        <f t="shared" si="74"/>
        <v>0.52959905998356172</v>
      </c>
      <c r="AO137" s="326"/>
      <c r="AP137" s="352">
        <f t="shared" ref="AP137:AP199" si="79">+AI137</f>
        <v>54760</v>
      </c>
      <c r="AQ137" s="325">
        <f t="shared" si="75"/>
        <v>10404.4</v>
      </c>
      <c r="AR137" s="349">
        <f t="shared" si="76"/>
        <v>65164.4</v>
      </c>
      <c r="AS137" s="329"/>
      <c r="AT137" s="317">
        <f t="shared" si="77"/>
        <v>1</v>
      </c>
      <c r="AU137" s="326"/>
      <c r="AV137" s="326"/>
      <c r="AW137" s="326"/>
      <c r="AX137" s="326"/>
      <c r="AY137" s="326"/>
      <c r="AZ137" s="326"/>
      <c r="BA137" s="326"/>
      <c r="BB137" s="326"/>
      <c r="BC137" s="326"/>
      <c r="BD137" s="326"/>
      <c r="BE137" s="326"/>
      <c r="BF137" s="326"/>
      <c r="BG137" s="326"/>
      <c r="BH137" s="326"/>
      <c r="BI137" s="326"/>
      <c r="BJ137" s="326"/>
      <c r="BK137" s="326"/>
      <c r="BL137" s="326"/>
      <c r="BM137" s="326"/>
    </row>
    <row r="138" spans="1:65" s="326" customFormat="1" ht="24.95" customHeight="1" x14ac:dyDescent="0.25">
      <c r="A138" s="319">
        <v>132</v>
      </c>
      <c r="B138" s="290" t="s">
        <v>490</v>
      </c>
      <c r="C138" s="104" t="s">
        <v>482</v>
      </c>
      <c r="D138" s="320">
        <v>1</v>
      </c>
      <c r="E138" s="305">
        <v>65000</v>
      </c>
      <c r="F138" s="321">
        <f t="shared" si="55"/>
        <v>45500</v>
      </c>
      <c r="G138" s="321">
        <f t="shared" si="56"/>
        <v>110500</v>
      </c>
      <c r="H138" s="301">
        <v>115630</v>
      </c>
      <c r="I138" s="322">
        <v>21969.7</v>
      </c>
      <c r="J138" s="322">
        <f t="shared" si="57"/>
        <v>137599.70000000001</v>
      </c>
      <c r="K138" s="302">
        <v>72890</v>
      </c>
      <c r="L138" s="323">
        <v>13849.1</v>
      </c>
      <c r="M138" s="323">
        <f t="shared" si="58"/>
        <v>86739.1</v>
      </c>
      <c r="N138" s="304">
        <v>0</v>
      </c>
      <c r="O138" s="323">
        <v>0</v>
      </c>
      <c r="P138" s="323">
        <f t="shared" si="59"/>
        <v>0</v>
      </c>
      <c r="Q138" s="302">
        <v>69660</v>
      </c>
      <c r="R138" s="323">
        <v>13235.4</v>
      </c>
      <c r="S138" s="323">
        <f t="shared" si="60"/>
        <v>82895.399999999994</v>
      </c>
      <c r="T138" s="302">
        <v>83253</v>
      </c>
      <c r="U138" s="323">
        <v>15818.07</v>
      </c>
      <c r="V138" s="323">
        <f t="shared" si="61"/>
        <v>99071.07</v>
      </c>
      <c r="W138" s="302">
        <v>54760</v>
      </c>
      <c r="X138" s="323">
        <v>10404.4</v>
      </c>
      <c r="Y138" s="345">
        <f t="shared" si="62"/>
        <v>65164.4</v>
      </c>
      <c r="Z138" s="348">
        <f t="shared" si="63"/>
        <v>30992.224230716856</v>
      </c>
      <c r="AA138" s="349">
        <f t="shared" si="64"/>
        <v>100777.20434071173</v>
      </c>
      <c r="AB138" s="352">
        <f t="shared" si="65"/>
        <v>65000</v>
      </c>
      <c r="AC138" s="324" t="str">
        <f t="shared" si="66"/>
        <v/>
      </c>
      <c r="AD138" s="324">
        <f t="shared" si="67"/>
        <v>72890</v>
      </c>
      <c r="AE138" s="324" t="str">
        <f t="shared" si="68"/>
        <v/>
      </c>
      <c r="AF138" s="324">
        <f t="shared" si="69"/>
        <v>69660</v>
      </c>
      <c r="AG138" s="324">
        <f t="shared" si="70"/>
        <v>83253</v>
      </c>
      <c r="AH138" s="364">
        <f t="shared" si="71"/>
        <v>54760</v>
      </c>
      <c r="AI138" s="352">
        <f t="shared" si="72"/>
        <v>54760</v>
      </c>
      <c r="AJ138" s="324">
        <f t="shared" si="78"/>
        <v>65884.71428571429</v>
      </c>
      <c r="AK138" s="324">
        <f>MIN(E138,H138,K138,Q138,T138,W138)</f>
        <v>54760</v>
      </c>
      <c r="AL138" s="324">
        <f>GEOMEAN(E138,H138,K138,Q138,T138,W138)</f>
        <v>74716.486119489302</v>
      </c>
      <c r="AM138" s="324">
        <f t="shared" si="54"/>
        <v>34892.490054997434</v>
      </c>
      <c r="AN138" s="366">
        <f t="shared" si="74"/>
        <v>0.52959917081348162</v>
      </c>
      <c r="AP138" s="352">
        <f t="shared" si="79"/>
        <v>54760</v>
      </c>
      <c r="AQ138" s="325">
        <f t="shared" si="75"/>
        <v>10404.4</v>
      </c>
      <c r="AR138" s="349">
        <f t="shared" si="76"/>
        <v>65164.4</v>
      </c>
      <c r="AS138" s="329"/>
      <c r="AT138" s="317">
        <f t="shared" si="77"/>
        <v>1</v>
      </c>
    </row>
    <row r="139" spans="1:65" s="326" customFormat="1" ht="24.95" customHeight="1" x14ac:dyDescent="0.25">
      <c r="A139" s="319">
        <v>133</v>
      </c>
      <c r="B139" s="290" t="s">
        <v>491</v>
      </c>
      <c r="C139" s="104" t="s">
        <v>471</v>
      </c>
      <c r="D139" s="320">
        <v>1</v>
      </c>
      <c r="E139" s="305">
        <v>1290</v>
      </c>
      <c r="F139" s="321">
        <f t="shared" si="55"/>
        <v>902.99999999999989</v>
      </c>
      <c r="G139" s="321">
        <f t="shared" si="56"/>
        <v>2193</v>
      </c>
      <c r="H139" s="301">
        <v>1780</v>
      </c>
      <c r="I139" s="322">
        <v>338.2</v>
      </c>
      <c r="J139" s="322">
        <f t="shared" si="57"/>
        <v>2118.1999999999998</v>
      </c>
      <c r="K139" s="302">
        <v>1500</v>
      </c>
      <c r="L139" s="323">
        <v>285</v>
      </c>
      <c r="M139" s="323">
        <f t="shared" si="58"/>
        <v>1785</v>
      </c>
      <c r="N139" s="304">
        <v>1801</v>
      </c>
      <c r="O139" s="323">
        <v>342.19</v>
      </c>
      <c r="P139" s="323">
        <f t="shared" si="59"/>
        <v>2143.19</v>
      </c>
      <c r="Q139" s="302">
        <v>1743</v>
      </c>
      <c r="R139" s="323">
        <v>331.17</v>
      </c>
      <c r="S139" s="323">
        <f t="shared" si="60"/>
        <v>2074.17</v>
      </c>
      <c r="T139" s="302">
        <v>3469</v>
      </c>
      <c r="U139" s="323">
        <v>659.11</v>
      </c>
      <c r="V139" s="323">
        <f t="shared" si="61"/>
        <v>4128.1099999999997</v>
      </c>
      <c r="W139" s="302">
        <v>3456</v>
      </c>
      <c r="X139" s="323">
        <v>656.64</v>
      </c>
      <c r="Y139" s="345">
        <f t="shared" si="62"/>
        <v>4112.6400000000003</v>
      </c>
      <c r="Z139" s="348">
        <f t="shared" si="63"/>
        <v>1232.6566097949531</v>
      </c>
      <c r="AA139" s="349">
        <f t="shared" si="64"/>
        <v>3064.2005330621901</v>
      </c>
      <c r="AB139" s="352">
        <f t="shared" si="65"/>
        <v>1290</v>
      </c>
      <c r="AC139" s="324">
        <f t="shared" si="66"/>
        <v>1780</v>
      </c>
      <c r="AD139" s="324">
        <f t="shared" si="67"/>
        <v>1500</v>
      </c>
      <c r="AE139" s="324">
        <f t="shared" si="68"/>
        <v>1801</v>
      </c>
      <c r="AF139" s="324">
        <f t="shared" si="69"/>
        <v>1743</v>
      </c>
      <c r="AG139" s="324" t="str">
        <f t="shared" si="70"/>
        <v/>
      </c>
      <c r="AH139" s="364" t="str">
        <f t="shared" si="71"/>
        <v/>
      </c>
      <c r="AI139" s="352">
        <f t="shared" si="72"/>
        <v>1290</v>
      </c>
      <c r="AJ139" s="324">
        <f t="shared" si="78"/>
        <v>2148.4285714285716</v>
      </c>
      <c r="AK139" s="324">
        <f t="shared" si="73"/>
        <v>1290</v>
      </c>
      <c r="AL139" s="324">
        <f t="shared" ref="AL139:AL200" si="80">GEOMEAN(E139,H139,K139,N139,Q139,T139,W139)</f>
        <v>2003.6085310428703</v>
      </c>
      <c r="AM139" s="324">
        <f t="shared" si="54"/>
        <v>915.77196163361839</v>
      </c>
      <c r="AN139" s="366">
        <f t="shared" si="74"/>
        <v>0.42625199357904969</v>
      </c>
      <c r="AP139" s="352">
        <f t="shared" si="79"/>
        <v>1290</v>
      </c>
      <c r="AQ139" s="325">
        <f t="shared" si="75"/>
        <v>245.1</v>
      </c>
      <c r="AR139" s="349">
        <f t="shared" si="76"/>
        <v>1535.1</v>
      </c>
      <c r="AS139" s="329"/>
      <c r="AT139" s="317">
        <f t="shared" si="77"/>
        <v>1</v>
      </c>
    </row>
    <row r="140" spans="1:65" s="326" customFormat="1" ht="24.95" customHeight="1" x14ac:dyDescent="0.25">
      <c r="A140" s="319">
        <v>134</v>
      </c>
      <c r="B140" s="290" t="s">
        <v>493</v>
      </c>
      <c r="C140" s="104" t="s">
        <v>18</v>
      </c>
      <c r="D140" s="320">
        <v>1</v>
      </c>
      <c r="E140" s="305">
        <v>248900</v>
      </c>
      <c r="F140" s="321">
        <f t="shared" si="55"/>
        <v>174230</v>
      </c>
      <c r="G140" s="321">
        <f t="shared" si="56"/>
        <v>423130</v>
      </c>
      <c r="H140" s="301">
        <v>574622</v>
      </c>
      <c r="I140" s="322">
        <v>109178.18000000001</v>
      </c>
      <c r="J140" s="322">
        <f t="shared" si="57"/>
        <v>683800.18</v>
      </c>
      <c r="K140" s="302">
        <v>410000</v>
      </c>
      <c r="L140" s="323">
        <v>77900</v>
      </c>
      <c r="M140" s="323">
        <f t="shared" si="58"/>
        <v>487900</v>
      </c>
      <c r="N140" s="304">
        <v>314286</v>
      </c>
      <c r="O140" s="323">
        <v>59714.340000000004</v>
      </c>
      <c r="P140" s="323">
        <f t="shared" si="59"/>
        <v>374000.34</v>
      </c>
      <c r="Q140" s="302">
        <v>296865</v>
      </c>
      <c r="R140" s="323">
        <v>56404.35</v>
      </c>
      <c r="S140" s="323">
        <f t="shared" si="60"/>
        <v>353269.35</v>
      </c>
      <c r="T140" s="302">
        <v>337606</v>
      </c>
      <c r="U140" s="323">
        <v>64145.14</v>
      </c>
      <c r="V140" s="323">
        <f t="shared" si="61"/>
        <v>401751.14</v>
      </c>
      <c r="W140" s="302">
        <v>574622</v>
      </c>
      <c r="X140" s="323">
        <v>109178.18000000001</v>
      </c>
      <c r="Y140" s="345">
        <f t="shared" si="62"/>
        <v>683800.18</v>
      </c>
      <c r="Z140" s="348">
        <f t="shared" si="63"/>
        <v>261223.07660862818</v>
      </c>
      <c r="AA140" s="349">
        <f t="shared" si="64"/>
        <v>526462.92339137185</v>
      </c>
      <c r="AB140" s="352" t="str">
        <f t="shared" si="65"/>
        <v/>
      </c>
      <c r="AC140" s="324" t="str">
        <f t="shared" si="66"/>
        <v/>
      </c>
      <c r="AD140" s="324">
        <f t="shared" si="67"/>
        <v>410000</v>
      </c>
      <c r="AE140" s="324">
        <f t="shared" si="68"/>
        <v>314286</v>
      </c>
      <c r="AF140" s="324">
        <f t="shared" si="69"/>
        <v>296865</v>
      </c>
      <c r="AG140" s="324">
        <f t="shared" si="70"/>
        <v>337606</v>
      </c>
      <c r="AH140" s="364" t="str">
        <f t="shared" si="71"/>
        <v/>
      </c>
      <c r="AI140" s="352">
        <f t="shared" si="72"/>
        <v>296865</v>
      </c>
      <c r="AJ140" s="324">
        <f t="shared" si="78"/>
        <v>393843</v>
      </c>
      <c r="AK140" s="324">
        <f t="shared" si="73"/>
        <v>248900</v>
      </c>
      <c r="AL140" s="324">
        <f t="shared" si="80"/>
        <v>375944.659904767</v>
      </c>
      <c r="AM140" s="324">
        <f t="shared" si="54"/>
        <v>132619.92339137182</v>
      </c>
      <c r="AN140" s="366">
        <f t="shared" si="74"/>
        <v>0.33673297073039721</v>
      </c>
      <c r="AP140" s="352">
        <f t="shared" si="79"/>
        <v>296865</v>
      </c>
      <c r="AQ140" s="325">
        <f t="shared" si="75"/>
        <v>56404.35</v>
      </c>
      <c r="AR140" s="349">
        <f t="shared" si="76"/>
        <v>353269.35</v>
      </c>
      <c r="AS140" s="329"/>
      <c r="AT140" s="317">
        <f t="shared" si="77"/>
        <v>1</v>
      </c>
    </row>
    <row r="141" spans="1:65" s="326" customFormat="1" ht="24.95" customHeight="1" x14ac:dyDescent="0.25">
      <c r="A141" s="319">
        <v>135</v>
      </c>
      <c r="B141" s="290" t="s">
        <v>496</v>
      </c>
      <c r="C141" s="104" t="s">
        <v>18</v>
      </c>
      <c r="D141" s="320">
        <v>1</v>
      </c>
      <c r="E141" s="305">
        <v>406900</v>
      </c>
      <c r="F141" s="321">
        <f t="shared" si="55"/>
        <v>284830</v>
      </c>
      <c r="G141" s="321">
        <f t="shared" si="56"/>
        <v>691730</v>
      </c>
      <c r="H141" s="301">
        <v>919160</v>
      </c>
      <c r="I141" s="322">
        <v>174640.4</v>
      </c>
      <c r="J141" s="322">
        <f t="shared" si="57"/>
        <v>1093800.3999999999</v>
      </c>
      <c r="K141" s="302">
        <v>500800</v>
      </c>
      <c r="L141" s="323">
        <v>95152</v>
      </c>
      <c r="M141" s="323">
        <f t="shared" si="58"/>
        <v>595952</v>
      </c>
      <c r="N141" s="304">
        <v>609844</v>
      </c>
      <c r="O141" s="323">
        <v>115870.36</v>
      </c>
      <c r="P141" s="323">
        <f t="shared" si="59"/>
        <v>725714.36</v>
      </c>
      <c r="Q141" s="302">
        <v>685665</v>
      </c>
      <c r="R141" s="323">
        <v>130276.35</v>
      </c>
      <c r="S141" s="323">
        <f t="shared" si="60"/>
        <v>815941.35</v>
      </c>
      <c r="T141" s="302">
        <v>589338</v>
      </c>
      <c r="U141" s="323">
        <v>111974.22</v>
      </c>
      <c r="V141" s="323">
        <f t="shared" si="61"/>
        <v>701312.22</v>
      </c>
      <c r="W141" s="302">
        <v>574622</v>
      </c>
      <c r="X141" s="323">
        <v>109178.18000000001</v>
      </c>
      <c r="Y141" s="345">
        <f t="shared" si="62"/>
        <v>683800.18</v>
      </c>
      <c r="Z141" s="348">
        <f t="shared" si="63"/>
        <v>451025.65595831774</v>
      </c>
      <c r="AA141" s="349">
        <f t="shared" si="64"/>
        <v>773639.77261311095</v>
      </c>
      <c r="AB141" s="352" t="str">
        <f t="shared" si="65"/>
        <v/>
      </c>
      <c r="AC141" s="324" t="str">
        <f t="shared" si="66"/>
        <v/>
      </c>
      <c r="AD141" s="324">
        <f t="shared" si="67"/>
        <v>500800</v>
      </c>
      <c r="AE141" s="324">
        <f t="shared" si="68"/>
        <v>609844</v>
      </c>
      <c r="AF141" s="324">
        <f t="shared" si="69"/>
        <v>685665</v>
      </c>
      <c r="AG141" s="324">
        <f t="shared" si="70"/>
        <v>589338</v>
      </c>
      <c r="AH141" s="364">
        <f t="shared" si="71"/>
        <v>574622</v>
      </c>
      <c r="AI141" s="352">
        <f t="shared" si="72"/>
        <v>500800</v>
      </c>
      <c r="AJ141" s="324">
        <f t="shared" si="78"/>
        <v>612332.71428571432</v>
      </c>
      <c r="AK141" s="324">
        <f t="shared" si="73"/>
        <v>406900</v>
      </c>
      <c r="AL141" s="324">
        <f t="shared" si="80"/>
        <v>595391.92027173319</v>
      </c>
      <c r="AM141" s="324">
        <f t="shared" si="54"/>
        <v>161307.05832739657</v>
      </c>
      <c r="AN141" s="366">
        <f t="shared" si="74"/>
        <v>0.26343041056619221</v>
      </c>
      <c r="AP141" s="352">
        <f t="shared" si="79"/>
        <v>500800</v>
      </c>
      <c r="AQ141" s="325">
        <f t="shared" si="75"/>
        <v>95152</v>
      </c>
      <c r="AR141" s="349">
        <f t="shared" si="76"/>
        <v>595952</v>
      </c>
      <c r="AS141" s="329"/>
      <c r="AT141" s="317">
        <f t="shared" si="77"/>
        <v>1</v>
      </c>
    </row>
    <row r="142" spans="1:65" s="326" customFormat="1" ht="24.95" customHeight="1" x14ac:dyDescent="0.25">
      <c r="A142" s="319">
        <v>136</v>
      </c>
      <c r="B142" s="290" t="s">
        <v>1458</v>
      </c>
      <c r="C142" s="104" t="s">
        <v>18</v>
      </c>
      <c r="D142" s="320">
        <v>1</v>
      </c>
      <c r="E142" s="305">
        <v>69900</v>
      </c>
      <c r="F142" s="321">
        <f t="shared" si="55"/>
        <v>48930</v>
      </c>
      <c r="G142" s="321">
        <f t="shared" si="56"/>
        <v>118830</v>
      </c>
      <c r="H142" s="301">
        <v>134286</v>
      </c>
      <c r="I142" s="322">
        <v>25514.34</v>
      </c>
      <c r="J142" s="322">
        <f t="shared" si="57"/>
        <v>159800.34</v>
      </c>
      <c r="K142" s="302">
        <v>58700</v>
      </c>
      <c r="L142" s="323">
        <v>11153</v>
      </c>
      <c r="M142" s="323">
        <f t="shared" si="58"/>
        <v>69853</v>
      </c>
      <c r="N142" s="304">
        <v>56062</v>
      </c>
      <c r="O142" s="323">
        <v>10651.78</v>
      </c>
      <c r="P142" s="323">
        <f t="shared" si="59"/>
        <v>66713.78</v>
      </c>
      <c r="Q142" s="302">
        <v>74249</v>
      </c>
      <c r="R142" s="323">
        <v>14107.31</v>
      </c>
      <c r="S142" s="323">
        <f t="shared" si="60"/>
        <v>88356.31</v>
      </c>
      <c r="T142" s="302">
        <v>101500</v>
      </c>
      <c r="U142" s="323">
        <v>19285</v>
      </c>
      <c r="V142" s="323">
        <f t="shared" si="61"/>
        <v>120785</v>
      </c>
      <c r="W142" s="302">
        <v>54760</v>
      </c>
      <c r="X142" s="323">
        <v>10404.4</v>
      </c>
      <c r="Y142" s="345">
        <f t="shared" si="62"/>
        <v>65164.4</v>
      </c>
      <c r="Z142" s="348">
        <f t="shared" si="63"/>
        <v>49076.742008814457</v>
      </c>
      <c r="AA142" s="349">
        <f t="shared" si="64"/>
        <v>107910.97227689983</v>
      </c>
      <c r="AB142" s="352">
        <f t="shared" si="65"/>
        <v>69900</v>
      </c>
      <c r="AC142" s="324" t="str">
        <f t="shared" si="66"/>
        <v/>
      </c>
      <c r="AD142" s="324">
        <f t="shared" si="67"/>
        <v>58700</v>
      </c>
      <c r="AE142" s="324">
        <f t="shared" si="68"/>
        <v>56062</v>
      </c>
      <c r="AF142" s="324">
        <f t="shared" si="69"/>
        <v>74249</v>
      </c>
      <c r="AG142" s="324">
        <f t="shared" si="70"/>
        <v>101500</v>
      </c>
      <c r="AH142" s="364">
        <f t="shared" si="71"/>
        <v>54760</v>
      </c>
      <c r="AI142" s="352">
        <f t="shared" si="72"/>
        <v>54760</v>
      </c>
      <c r="AJ142" s="324">
        <f t="shared" si="78"/>
        <v>78493.857142857145</v>
      </c>
      <c r="AK142" s="324">
        <f t="shared" si="73"/>
        <v>54760</v>
      </c>
      <c r="AL142" s="324">
        <f t="shared" si="80"/>
        <v>74508.351725284738</v>
      </c>
      <c r="AM142" s="324">
        <f t="shared" si="54"/>
        <v>29417.115134042684</v>
      </c>
      <c r="AN142" s="366">
        <f t="shared" si="74"/>
        <v>0.37476964701204785</v>
      </c>
      <c r="AP142" s="352">
        <f t="shared" si="79"/>
        <v>54760</v>
      </c>
      <c r="AQ142" s="325">
        <f t="shared" si="75"/>
        <v>10404.4</v>
      </c>
      <c r="AR142" s="349">
        <f t="shared" si="76"/>
        <v>65164.4</v>
      </c>
      <c r="AS142" s="329"/>
      <c r="AT142" s="317">
        <f t="shared" si="77"/>
        <v>1</v>
      </c>
    </row>
    <row r="143" spans="1:65" s="326" customFormat="1" ht="24.95" customHeight="1" x14ac:dyDescent="0.25">
      <c r="A143" s="319">
        <v>137</v>
      </c>
      <c r="B143" s="290" t="s">
        <v>1459</v>
      </c>
      <c r="C143" s="104" t="s">
        <v>18</v>
      </c>
      <c r="D143" s="320">
        <v>1</v>
      </c>
      <c r="E143" s="305">
        <v>34900</v>
      </c>
      <c r="F143" s="321">
        <f t="shared" si="55"/>
        <v>24430</v>
      </c>
      <c r="G143" s="321">
        <f t="shared" si="56"/>
        <v>59330</v>
      </c>
      <c r="H143" s="301">
        <v>35000</v>
      </c>
      <c r="I143" s="322">
        <v>6650</v>
      </c>
      <c r="J143" s="322">
        <f t="shared" si="57"/>
        <v>41650</v>
      </c>
      <c r="K143" s="302">
        <v>25800</v>
      </c>
      <c r="L143" s="323">
        <v>4902</v>
      </c>
      <c r="M143" s="323">
        <f t="shared" si="58"/>
        <v>30702</v>
      </c>
      <c r="N143" s="304">
        <v>42017</v>
      </c>
      <c r="O143" s="323">
        <v>7983.2300000000005</v>
      </c>
      <c r="P143" s="323">
        <f t="shared" si="59"/>
        <v>50000.23</v>
      </c>
      <c r="Q143" s="302">
        <v>47115</v>
      </c>
      <c r="R143" s="323">
        <v>8951.85</v>
      </c>
      <c r="S143" s="323">
        <f t="shared" si="60"/>
        <v>56066.85</v>
      </c>
      <c r="T143" s="302">
        <v>24247</v>
      </c>
      <c r="U143" s="323">
        <v>4606.93</v>
      </c>
      <c r="V143" s="323">
        <f t="shared" si="61"/>
        <v>28853.93</v>
      </c>
      <c r="W143" s="302">
        <v>37689</v>
      </c>
      <c r="X143" s="323">
        <v>7160.91</v>
      </c>
      <c r="Y143" s="345">
        <f t="shared" si="62"/>
        <v>44849.91</v>
      </c>
      <c r="Z143" s="348">
        <f t="shared" si="63"/>
        <v>27056.305025361926</v>
      </c>
      <c r="AA143" s="349">
        <f t="shared" si="64"/>
        <v>43448.837831780926</v>
      </c>
      <c r="AB143" s="352">
        <f t="shared" si="65"/>
        <v>34900</v>
      </c>
      <c r="AC143" s="324">
        <f t="shared" si="66"/>
        <v>35000</v>
      </c>
      <c r="AD143" s="324" t="str">
        <f t="shared" si="67"/>
        <v/>
      </c>
      <c r="AE143" s="324">
        <f t="shared" si="68"/>
        <v>42017</v>
      </c>
      <c r="AF143" s="324" t="str">
        <f t="shared" si="69"/>
        <v/>
      </c>
      <c r="AG143" s="324" t="str">
        <f t="shared" si="70"/>
        <v/>
      </c>
      <c r="AH143" s="364">
        <f t="shared" si="71"/>
        <v>37689</v>
      </c>
      <c r="AI143" s="352">
        <f t="shared" si="72"/>
        <v>34900</v>
      </c>
      <c r="AJ143" s="324">
        <f t="shared" si="78"/>
        <v>35252.571428571428</v>
      </c>
      <c r="AK143" s="324">
        <f t="shared" si="73"/>
        <v>24247</v>
      </c>
      <c r="AL143" s="324">
        <f t="shared" si="80"/>
        <v>34400.689604072293</v>
      </c>
      <c r="AM143" s="324">
        <f t="shared" si="54"/>
        <v>8196.2664032095017</v>
      </c>
      <c r="AN143" s="366">
        <f t="shared" si="74"/>
        <v>0.23250123525929825</v>
      </c>
      <c r="AP143" s="352">
        <f t="shared" si="79"/>
        <v>34900</v>
      </c>
      <c r="AQ143" s="325">
        <f t="shared" si="75"/>
        <v>6631</v>
      </c>
      <c r="AR143" s="349">
        <f t="shared" si="76"/>
        <v>41531</v>
      </c>
      <c r="AS143" s="329"/>
      <c r="AT143" s="317">
        <f t="shared" si="77"/>
        <v>1</v>
      </c>
    </row>
    <row r="144" spans="1:65" s="326" customFormat="1" ht="24.95" customHeight="1" x14ac:dyDescent="0.25">
      <c r="A144" s="319">
        <v>138</v>
      </c>
      <c r="B144" s="290" t="s">
        <v>505</v>
      </c>
      <c r="C144" s="104" t="s">
        <v>18</v>
      </c>
      <c r="D144" s="320">
        <v>1</v>
      </c>
      <c r="E144" s="305">
        <v>54900</v>
      </c>
      <c r="F144" s="321">
        <f t="shared" si="55"/>
        <v>38430</v>
      </c>
      <c r="G144" s="321">
        <f t="shared" si="56"/>
        <v>93330</v>
      </c>
      <c r="H144" s="301">
        <v>71400</v>
      </c>
      <c r="I144" s="322">
        <v>13566</v>
      </c>
      <c r="J144" s="322">
        <f t="shared" si="57"/>
        <v>84966</v>
      </c>
      <c r="K144" s="302">
        <v>41250</v>
      </c>
      <c r="L144" s="323">
        <v>7837.5</v>
      </c>
      <c r="M144" s="323">
        <f t="shared" si="58"/>
        <v>49087.5</v>
      </c>
      <c r="N144" s="304">
        <v>65906</v>
      </c>
      <c r="O144" s="323">
        <v>12522.14</v>
      </c>
      <c r="P144" s="323">
        <f t="shared" si="59"/>
        <v>78428.14</v>
      </c>
      <c r="Q144" s="302">
        <v>74115</v>
      </c>
      <c r="R144" s="323">
        <v>14081.85</v>
      </c>
      <c r="S144" s="323">
        <f t="shared" si="60"/>
        <v>88196.85</v>
      </c>
      <c r="T144" s="302">
        <v>78824</v>
      </c>
      <c r="U144" s="323">
        <v>14976.56</v>
      </c>
      <c r="V144" s="323">
        <f t="shared" si="61"/>
        <v>93800.56</v>
      </c>
      <c r="W144" s="302">
        <v>73564</v>
      </c>
      <c r="X144" s="323">
        <v>13977.16</v>
      </c>
      <c r="Y144" s="345">
        <f t="shared" si="62"/>
        <v>87541.16</v>
      </c>
      <c r="Z144" s="348">
        <f t="shared" si="63"/>
        <v>52467.906579488525</v>
      </c>
      <c r="AA144" s="349">
        <f t="shared" si="64"/>
        <v>78948.950563368606</v>
      </c>
      <c r="AB144" s="352">
        <f t="shared" si="65"/>
        <v>54900</v>
      </c>
      <c r="AC144" s="324">
        <f t="shared" si="66"/>
        <v>71400</v>
      </c>
      <c r="AD144" s="324" t="str">
        <f t="shared" si="67"/>
        <v/>
      </c>
      <c r="AE144" s="324">
        <f t="shared" si="68"/>
        <v>65906</v>
      </c>
      <c r="AF144" s="324">
        <f t="shared" si="69"/>
        <v>74115</v>
      </c>
      <c r="AG144" s="324">
        <f t="shared" si="70"/>
        <v>78824</v>
      </c>
      <c r="AH144" s="364">
        <f t="shared" si="71"/>
        <v>73564</v>
      </c>
      <c r="AI144" s="352">
        <f t="shared" si="72"/>
        <v>54900</v>
      </c>
      <c r="AJ144" s="324">
        <f t="shared" si="78"/>
        <v>65708.428571428565</v>
      </c>
      <c r="AK144" s="324">
        <f t="shared" si="73"/>
        <v>41250</v>
      </c>
      <c r="AL144" s="324">
        <f t="shared" si="80"/>
        <v>64371.372458598555</v>
      </c>
      <c r="AM144" s="324">
        <f t="shared" si="54"/>
        <v>13240.521991940039</v>
      </c>
      <c r="AN144" s="366">
        <f t="shared" si="74"/>
        <v>0.20150416437895613</v>
      </c>
      <c r="AP144" s="352">
        <f t="shared" si="79"/>
        <v>54900</v>
      </c>
      <c r="AQ144" s="325">
        <f t="shared" si="75"/>
        <v>10431</v>
      </c>
      <c r="AR144" s="349">
        <f t="shared" si="76"/>
        <v>65331</v>
      </c>
      <c r="AS144" s="329"/>
      <c r="AT144" s="317">
        <f t="shared" si="77"/>
        <v>1</v>
      </c>
    </row>
    <row r="145" spans="1:46" s="326" customFormat="1" ht="24.95" customHeight="1" x14ac:dyDescent="0.25">
      <c r="A145" s="319">
        <v>139</v>
      </c>
      <c r="B145" s="290" t="s">
        <v>507</v>
      </c>
      <c r="C145" s="104" t="s">
        <v>18</v>
      </c>
      <c r="D145" s="320">
        <v>1</v>
      </c>
      <c r="E145" s="305">
        <v>69900</v>
      </c>
      <c r="F145" s="321">
        <f t="shared" si="55"/>
        <v>48930</v>
      </c>
      <c r="G145" s="321">
        <f t="shared" si="56"/>
        <v>118830</v>
      </c>
      <c r="H145" s="301">
        <v>117479</v>
      </c>
      <c r="I145" s="322">
        <v>22321.010000000002</v>
      </c>
      <c r="J145" s="322">
        <f t="shared" si="57"/>
        <v>139800.01</v>
      </c>
      <c r="K145" s="302">
        <v>60180</v>
      </c>
      <c r="L145" s="323">
        <v>11434.2</v>
      </c>
      <c r="M145" s="323">
        <f t="shared" si="58"/>
        <v>71614.2</v>
      </c>
      <c r="N145" s="304">
        <v>64826</v>
      </c>
      <c r="O145" s="323">
        <v>12316.94</v>
      </c>
      <c r="P145" s="323">
        <f t="shared" si="59"/>
        <v>77142.94</v>
      </c>
      <c r="Q145" s="302">
        <v>94365</v>
      </c>
      <c r="R145" s="323">
        <v>17929.349999999999</v>
      </c>
      <c r="S145" s="323">
        <f t="shared" si="60"/>
        <v>112294.35</v>
      </c>
      <c r="T145" s="302">
        <v>70704</v>
      </c>
      <c r="U145" s="323">
        <v>13433.76</v>
      </c>
      <c r="V145" s="323">
        <f t="shared" si="61"/>
        <v>84137.76</v>
      </c>
      <c r="W145" s="302">
        <v>85643</v>
      </c>
      <c r="X145" s="323">
        <v>16272.17</v>
      </c>
      <c r="Y145" s="345">
        <f t="shared" si="62"/>
        <v>101915.17</v>
      </c>
      <c r="Z145" s="348">
        <f t="shared" si="63"/>
        <v>60222.759081406868</v>
      </c>
      <c r="AA145" s="349">
        <f t="shared" si="64"/>
        <v>100662.09806145026</v>
      </c>
      <c r="AB145" s="352">
        <f t="shared" si="65"/>
        <v>69900</v>
      </c>
      <c r="AC145" s="324" t="str">
        <f t="shared" si="66"/>
        <v/>
      </c>
      <c r="AD145" s="324" t="str">
        <f t="shared" si="67"/>
        <v/>
      </c>
      <c r="AE145" s="324">
        <f t="shared" si="68"/>
        <v>64826</v>
      </c>
      <c r="AF145" s="324">
        <f t="shared" si="69"/>
        <v>94365</v>
      </c>
      <c r="AG145" s="324">
        <f t="shared" si="70"/>
        <v>70704</v>
      </c>
      <c r="AH145" s="364">
        <f t="shared" si="71"/>
        <v>85643</v>
      </c>
      <c r="AI145" s="352">
        <f t="shared" si="72"/>
        <v>64826</v>
      </c>
      <c r="AJ145" s="324">
        <f t="shared" si="78"/>
        <v>80442.428571428565</v>
      </c>
      <c r="AK145" s="324">
        <f t="shared" si="73"/>
        <v>60180</v>
      </c>
      <c r="AL145" s="324">
        <f t="shared" si="80"/>
        <v>78461.225893028852</v>
      </c>
      <c r="AM145" s="324">
        <f t="shared" si="54"/>
        <v>20219.669490021701</v>
      </c>
      <c r="AN145" s="366">
        <f t="shared" si="74"/>
        <v>0.25135578138429421</v>
      </c>
      <c r="AP145" s="352">
        <f t="shared" si="79"/>
        <v>64826</v>
      </c>
      <c r="AQ145" s="325">
        <f t="shared" si="75"/>
        <v>12316.94</v>
      </c>
      <c r="AR145" s="349">
        <f t="shared" si="76"/>
        <v>77142.94</v>
      </c>
      <c r="AS145" s="329"/>
      <c r="AT145" s="317">
        <f t="shared" si="77"/>
        <v>1</v>
      </c>
    </row>
    <row r="146" spans="1:46" s="326" customFormat="1" ht="24.95" customHeight="1" x14ac:dyDescent="0.25">
      <c r="A146" s="319">
        <v>140</v>
      </c>
      <c r="B146" s="290" t="s">
        <v>510</v>
      </c>
      <c r="C146" s="104" t="s">
        <v>18</v>
      </c>
      <c r="D146" s="320">
        <v>1</v>
      </c>
      <c r="E146" s="305">
        <v>1890</v>
      </c>
      <c r="F146" s="321">
        <f t="shared" si="55"/>
        <v>1323</v>
      </c>
      <c r="G146" s="321">
        <f t="shared" si="56"/>
        <v>3213</v>
      </c>
      <c r="H146" s="301">
        <v>1600</v>
      </c>
      <c r="I146" s="322">
        <v>304</v>
      </c>
      <c r="J146" s="322">
        <f t="shared" si="57"/>
        <v>1904</v>
      </c>
      <c r="K146" s="302">
        <v>1600</v>
      </c>
      <c r="L146" s="323">
        <v>304</v>
      </c>
      <c r="M146" s="323">
        <f t="shared" si="58"/>
        <v>1904</v>
      </c>
      <c r="N146" s="304">
        <v>3762</v>
      </c>
      <c r="O146" s="323">
        <v>714.78</v>
      </c>
      <c r="P146" s="323">
        <f t="shared" si="59"/>
        <v>4476.78</v>
      </c>
      <c r="Q146" s="302">
        <v>1500</v>
      </c>
      <c r="R146" s="323">
        <v>285</v>
      </c>
      <c r="S146" s="323">
        <f t="shared" si="60"/>
        <v>1785</v>
      </c>
      <c r="T146" s="302">
        <v>1160</v>
      </c>
      <c r="U146" s="323">
        <v>220.4</v>
      </c>
      <c r="V146" s="323">
        <f t="shared" si="61"/>
        <v>1380.4</v>
      </c>
      <c r="W146" s="302">
        <v>1540</v>
      </c>
      <c r="X146" s="323">
        <v>292.60000000000002</v>
      </c>
      <c r="Y146" s="345">
        <f t="shared" si="62"/>
        <v>1832.6</v>
      </c>
      <c r="Z146" s="348">
        <f t="shared" si="63"/>
        <v>1000.9011872673268</v>
      </c>
      <c r="AA146" s="349">
        <f t="shared" si="64"/>
        <v>2728.2416698755305</v>
      </c>
      <c r="AB146" s="352">
        <f t="shared" si="65"/>
        <v>1890</v>
      </c>
      <c r="AC146" s="324">
        <f t="shared" si="66"/>
        <v>1600</v>
      </c>
      <c r="AD146" s="324">
        <f t="shared" si="67"/>
        <v>1600</v>
      </c>
      <c r="AE146" s="324" t="str">
        <f t="shared" si="68"/>
        <v/>
      </c>
      <c r="AF146" s="324">
        <f t="shared" si="69"/>
        <v>1500</v>
      </c>
      <c r="AG146" s="324">
        <f t="shared" si="70"/>
        <v>1160</v>
      </c>
      <c r="AH146" s="364">
        <f t="shared" si="71"/>
        <v>1540</v>
      </c>
      <c r="AI146" s="352">
        <f t="shared" si="72"/>
        <v>1160</v>
      </c>
      <c r="AJ146" s="324">
        <f t="shared" si="78"/>
        <v>1864.5714285714287</v>
      </c>
      <c r="AK146" s="324">
        <f t="shared" si="73"/>
        <v>1160</v>
      </c>
      <c r="AL146" s="324">
        <f t="shared" si="80"/>
        <v>1742.4891224841842</v>
      </c>
      <c r="AM146" s="324">
        <f t="shared" si="54"/>
        <v>863.67024130410186</v>
      </c>
      <c r="AN146" s="366">
        <f t="shared" si="74"/>
        <v>0.46320040523511435</v>
      </c>
      <c r="AP146" s="352">
        <f t="shared" si="79"/>
        <v>1160</v>
      </c>
      <c r="AQ146" s="325">
        <f t="shared" si="75"/>
        <v>220.4</v>
      </c>
      <c r="AR146" s="349">
        <f t="shared" si="76"/>
        <v>1380.4</v>
      </c>
      <c r="AS146" s="329"/>
      <c r="AT146" s="317">
        <f t="shared" si="77"/>
        <v>1</v>
      </c>
    </row>
    <row r="147" spans="1:46" s="326" customFormat="1" ht="24.95" customHeight="1" x14ac:dyDescent="0.25">
      <c r="A147" s="319">
        <v>141</v>
      </c>
      <c r="B147" s="290" t="s">
        <v>513</v>
      </c>
      <c r="C147" s="104" t="s">
        <v>18</v>
      </c>
      <c r="D147" s="320">
        <v>1</v>
      </c>
      <c r="E147" s="305">
        <v>15300</v>
      </c>
      <c r="F147" s="321">
        <f t="shared" si="55"/>
        <v>10710</v>
      </c>
      <c r="G147" s="321">
        <f t="shared" si="56"/>
        <v>26010</v>
      </c>
      <c r="H147" s="301">
        <v>100746</v>
      </c>
      <c r="I147" s="322">
        <v>19141.740000000002</v>
      </c>
      <c r="J147" s="322">
        <f t="shared" si="57"/>
        <v>119887.74</v>
      </c>
      <c r="K147" s="302">
        <v>29800</v>
      </c>
      <c r="L147" s="323">
        <v>5662</v>
      </c>
      <c r="M147" s="323">
        <f t="shared" si="58"/>
        <v>35462</v>
      </c>
      <c r="N147" s="304">
        <v>0</v>
      </c>
      <c r="O147" s="323">
        <v>0</v>
      </c>
      <c r="P147" s="323">
        <f t="shared" si="59"/>
        <v>0</v>
      </c>
      <c r="Q147" s="302">
        <v>39500</v>
      </c>
      <c r="R147" s="323">
        <v>7505</v>
      </c>
      <c r="S147" s="323">
        <f t="shared" si="60"/>
        <v>47005</v>
      </c>
      <c r="T147" s="302">
        <v>32856</v>
      </c>
      <c r="U147" s="323">
        <v>6242.64</v>
      </c>
      <c r="V147" s="323">
        <f t="shared" si="61"/>
        <v>39098.639999999999</v>
      </c>
      <c r="W147" s="302">
        <v>65343</v>
      </c>
      <c r="X147" s="323">
        <v>12415.17</v>
      </c>
      <c r="Y147" s="345">
        <f t="shared" si="62"/>
        <v>77758.17</v>
      </c>
      <c r="Z147" s="348">
        <f t="shared" si="63"/>
        <v>7099.9281767591601</v>
      </c>
      <c r="AA147" s="349">
        <f t="shared" si="64"/>
        <v>73912.928966097985</v>
      </c>
      <c r="AB147" s="352">
        <f t="shared" si="65"/>
        <v>15300</v>
      </c>
      <c r="AC147" s="324" t="str">
        <f t="shared" si="66"/>
        <v/>
      </c>
      <c r="AD147" s="324">
        <f t="shared" si="67"/>
        <v>29800</v>
      </c>
      <c r="AE147" s="324" t="str">
        <f t="shared" si="68"/>
        <v/>
      </c>
      <c r="AF147" s="324">
        <f t="shared" si="69"/>
        <v>39500</v>
      </c>
      <c r="AG147" s="324">
        <f t="shared" si="70"/>
        <v>32856</v>
      </c>
      <c r="AH147" s="364">
        <f t="shared" si="71"/>
        <v>65343</v>
      </c>
      <c r="AI147" s="352">
        <f t="shared" si="72"/>
        <v>15300</v>
      </c>
      <c r="AJ147" s="324">
        <f t="shared" si="78"/>
        <v>40506.428571428572</v>
      </c>
      <c r="AK147" s="324">
        <f>MIN(E147,H147,K147,Q147,T147,W147)</f>
        <v>15300</v>
      </c>
      <c r="AL147" s="324">
        <f>GEOMEAN(E147,H147,K147,Q147,T147,W147)</f>
        <v>39666.546744050225</v>
      </c>
      <c r="AM147" s="324">
        <f t="shared" si="54"/>
        <v>33406.500394669412</v>
      </c>
      <c r="AN147" s="366">
        <f t="shared" si="74"/>
        <v>0.82472095350891705</v>
      </c>
      <c r="AP147" s="352">
        <f t="shared" si="79"/>
        <v>15300</v>
      </c>
      <c r="AQ147" s="325">
        <f t="shared" si="75"/>
        <v>2907</v>
      </c>
      <c r="AR147" s="349">
        <f t="shared" si="76"/>
        <v>18207</v>
      </c>
      <c r="AS147" s="329"/>
      <c r="AT147" s="317">
        <f t="shared" si="77"/>
        <v>1</v>
      </c>
    </row>
    <row r="148" spans="1:46" s="326" customFormat="1" ht="24.95" customHeight="1" x14ac:dyDescent="0.25">
      <c r="A148" s="319">
        <v>142</v>
      </c>
      <c r="B148" s="290" t="s">
        <v>519</v>
      </c>
      <c r="C148" s="104" t="s">
        <v>18</v>
      </c>
      <c r="D148" s="320">
        <v>1</v>
      </c>
      <c r="E148" s="305">
        <v>22900</v>
      </c>
      <c r="F148" s="321">
        <f t="shared" si="55"/>
        <v>16029.999999999998</v>
      </c>
      <c r="G148" s="321">
        <f t="shared" si="56"/>
        <v>38930</v>
      </c>
      <c r="H148" s="301">
        <v>31765</v>
      </c>
      <c r="I148" s="322">
        <v>6035.35</v>
      </c>
      <c r="J148" s="322">
        <f t="shared" si="57"/>
        <v>37800.35</v>
      </c>
      <c r="K148" s="302">
        <v>19800</v>
      </c>
      <c r="L148" s="323">
        <v>3762</v>
      </c>
      <c r="M148" s="323">
        <f t="shared" si="58"/>
        <v>23562</v>
      </c>
      <c r="N148" s="304">
        <v>27491</v>
      </c>
      <c r="O148" s="323">
        <v>5223.29</v>
      </c>
      <c r="P148" s="323">
        <f t="shared" si="59"/>
        <v>32714.29</v>
      </c>
      <c r="Q148" s="302">
        <v>25515</v>
      </c>
      <c r="R148" s="323">
        <v>4847.8500000000004</v>
      </c>
      <c r="S148" s="323">
        <f t="shared" si="60"/>
        <v>30362.85</v>
      </c>
      <c r="T148" s="302">
        <v>5318</v>
      </c>
      <c r="U148" s="323">
        <v>1010.42</v>
      </c>
      <c r="V148" s="323">
        <f t="shared" si="61"/>
        <v>6328.42</v>
      </c>
      <c r="W148" s="302">
        <v>30252</v>
      </c>
      <c r="X148" s="323">
        <v>5747.88</v>
      </c>
      <c r="Y148" s="345">
        <f t="shared" si="62"/>
        <v>35999.879999999997</v>
      </c>
      <c r="Z148" s="348">
        <f t="shared" si="63"/>
        <v>14363.907851107222</v>
      </c>
      <c r="AA148" s="349">
        <f t="shared" si="64"/>
        <v>32219.235006035633</v>
      </c>
      <c r="AB148" s="352">
        <f t="shared" si="65"/>
        <v>22900</v>
      </c>
      <c r="AC148" s="324">
        <f t="shared" si="66"/>
        <v>31765</v>
      </c>
      <c r="AD148" s="324">
        <f t="shared" si="67"/>
        <v>19800</v>
      </c>
      <c r="AE148" s="324">
        <f t="shared" si="68"/>
        <v>27491</v>
      </c>
      <c r="AF148" s="324">
        <f t="shared" si="69"/>
        <v>25515</v>
      </c>
      <c r="AG148" s="324" t="str">
        <f t="shared" si="70"/>
        <v/>
      </c>
      <c r="AH148" s="364">
        <f t="shared" si="71"/>
        <v>30252</v>
      </c>
      <c r="AI148" s="352">
        <f t="shared" si="72"/>
        <v>19800</v>
      </c>
      <c r="AJ148" s="324">
        <f t="shared" si="78"/>
        <v>23291.571428571428</v>
      </c>
      <c r="AK148" s="324">
        <f t="shared" si="73"/>
        <v>5318</v>
      </c>
      <c r="AL148" s="324">
        <f t="shared" si="80"/>
        <v>20694.183480942818</v>
      </c>
      <c r="AM148" s="324">
        <f t="shared" si="54"/>
        <v>8927.6635774642054</v>
      </c>
      <c r="AN148" s="366">
        <f t="shared" si="74"/>
        <v>0.38330018242190272</v>
      </c>
      <c r="AP148" s="352">
        <f t="shared" si="79"/>
        <v>19800</v>
      </c>
      <c r="AQ148" s="325">
        <f t="shared" si="75"/>
        <v>3762</v>
      </c>
      <c r="AR148" s="349">
        <f t="shared" si="76"/>
        <v>23562</v>
      </c>
      <c r="AS148" s="329"/>
      <c r="AT148" s="317">
        <f t="shared" si="77"/>
        <v>1</v>
      </c>
    </row>
    <row r="149" spans="1:46" s="326" customFormat="1" ht="24.95" customHeight="1" x14ac:dyDescent="0.25">
      <c r="A149" s="319">
        <v>143</v>
      </c>
      <c r="B149" s="290" t="s">
        <v>522</v>
      </c>
      <c r="C149" s="104" t="s">
        <v>237</v>
      </c>
      <c r="D149" s="320">
        <v>1</v>
      </c>
      <c r="E149" s="305">
        <v>294000</v>
      </c>
      <c r="F149" s="321">
        <f t="shared" si="55"/>
        <v>205800</v>
      </c>
      <c r="G149" s="321">
        <f t="shared" si="56"/>
        <v>499800</v>
      </c>
      <c r="H149" s="301">
        <v>362494</v>
      </c>
      <c r="I149" s="322">
        <v>68873.86</v>
      </c>
      <c r="J149" s="322">
        <f t="shared" si="57"/>
        <v>431367.86</v>
      </c>
      <c r="K149" s="302">
        <v>285700</v>
      </c>
      <c r="L149" s="323">
        <v>54283</v>
      </c>
      <c r="M149" s="323">
        <f t="shared" si="58"/>
        <v>339983</v>
      </c>
      <c r="N149" s="304">
        <v>309604</v>
      </c>
      <c r="O149" s="323">
        <v>58824.76</v>
      </c>
      <c r="P149" s="323">
        <f t="shared" si="59"/>
        <v>368428.76</v>
      </c>
      <c r="Q149" s="302">
        <v>229365</v>
      </c>
      <c r="R149" s="323">
        <v>43579.35</v>
      </c>
      <c r="S149" s="323">
        <f t="shared" si="60"/>
        <v>272944.34999999998</v>
      </c>
      <c r="T149" s="302">
        <v>593050</v>
      </c>
      <c r="U149" s="323">
        <v>112679.5</v>
      </c>
      <c r="V149" s="323">
        <f t="shared" si="61"/>
        <v>705729.5</v>
      </c>
      <c r="W149" s="302">
        <v>210924</v>
      </c>
      <c r="X149" s="323">
        <v>40075.56</v>
      </c>
      <c r="Y149" s="345">
        <f t="shared" si="62"/>
        <v>250999.56</v>
      </c>
      <c r="Z149" s="348">
        <f t="shared" si="63"/>
        <v>198552.45845714887</v>
      </c>
      <c r="AA149" s="349">
        <f t="shared" si="64"/>
        <v>454343.82725713681</v>
      </c>
      <c r="AB149" s="352">
        <f t="shared" si="65"/>
        <v>294000</v>
      </c>
      <c r="AC149" s="324">
        <f t="shared" si="66"/>
        <v>362494</v>
      </c>
      <c r="AD149" s="324">
        <f t="shared" si="67"/>
        <v>285700</v>
      </c>
      <c r="AE149" s="324">
        <f t="shared" si="68"/>
        <v>309604</v>
      </c>
      <c r="AF149" s="324">
        <f t="shared" si="69"/>
        <v>229365</v>
      </c>
      <c r="AG149" s="324" t="str">
        <f t="shared" si="70"/>
        <v/>
      </c>
      <c r="AH149" s="364">
        <f t="shared" si="71"/>
        <v>210924</v>
      </c>
      <c r="AI149" s="352">
        <f t="shared" si="72"/>
        <v>210924</v>
      </c>
      <c r="AJ149" s="324">
        <f t="shared" si="78"/>
        <v>326448.14285714284</v>
      </c>
      <c r="AK149" s="324">
        <f t="shared" si="73"/>
        <v>210924</v>
      </c>
      <c r="AL149" s="324">
        <f t="shared" si="80"/>
        <v>309244.04453197215</v>
      </c>
      <c r="AM149" s="324">
        <f t="shared" si="54"/>
        <v>127895.68439999397</v>
      </c>
      <c r="AN149" s="366">
        <f t="shared" si="74"/>
        <v>0.39177948228047504</v>
      </c>
      <c r="AP149" s="352">
        <f t="shared" si="79"/>
        <v>210924</v>
      </c>
      <c r="AQ149" s="325">
        <f t="shared" si="75"/>
        <v>40075.56</v>
      </c>
      <c r="AR149" s="349">
        <f t="shared" si="76"/>
        <v>250999.56</v>
      </c>
      <c r="AS149" s="329"/>
      <c r="AT149" s="317">
        <f t="shared" si="77"/>
        <v>1</v>
      </c>
    </row>
    <row r="150" spans="1:46" s="326" customFormat="1" ht="24.95" customHeight="1" x14ac:dyDescent="0.25">
      <c r="A150" s="319">
        <v>144</v>
      </c>
      <c r="B150" s="290" t="s">
        <v>524</v>
      </c>
      <c r="C150" s="104" t="s">
        <v>18</v>
      </c>
      <c r="D150" s="320">
        <v>1</v>
      </c>
      <c r="E150" s="305">
        <v>28900</v>
      </c>
      <c r="F150" s="321">
        <f t="shared" si="55"/>
        <v>20230</v>
      </c>
      <c r="G150" s="321">
        <f t="shared" si="56"/>
        <v>49130</v>
      </c>
      <c r="H150" s="301">
        <v>48571</v>
      </c>
      <c r="I150" s="322">
        <v>9228.49</v>
      </c>
      <c r="J150" s="322">
        <f t="shared" si="57"/>
        <v>57799.49</v>
      </c>
      <c r="K150" s="302">
        <v>29650</v>
      </c>
      <c r="L150" s="323">
        <v>5633.5</v>
      </c>
      <c r="M150" s="323">
        <f t="shared" si="58"/>
        <v>35283.5</v>
      </c>
      <c r="N150" s="304">
        <v>34814</v>
      </c>
      <c r="O150" s="323">
        <v>6614.66</v>
      </c>
      <c r="P150" s="323">
        <f t="shared" si="59"/>
        <v>41428.660000000003</v>
      </c>
      <c r="Q150" s="302">
        <v>39015</v>
      </c>
      <c r="R150" s="323">
        <v>7412.85</v>
      </c>
      <c r="S150" s="323">
        <f t="shared" si="60"/>
        <v>46427.85</v>
      </c>
      <c r="T150" s="302">
        <v>35213</v>
      </c>
      <c r="U150" s="323">
        <v>6690.47</v>
      </c>
      <c r="V150" s="323">
        <f t="shared" si="61"/>
        <v>41903.47</v>
      </c>
      <c r="W150" s="302">
        <v>54765</v>
      </c>
      <c r="X150" s="323">
        <v>10405.35</v>
      </c>
      <c r="Y150" s="345">
        <f t="shared" si="62"/>
        <v>65170.35</v>
      </c>
      <c r="Z150" s="348">
        <f t="shared" si="63"/>
        <v>29035.988794655506</v>
      </c>
      <c r="AA150" s="349">
        <f t="shared" si="64"/>
        <v>48372.01120534449</v>
      </c>
      <c r="AB150" s="352" t="str">
        <f t="shared" si="65"/>
        <v/>
      </c>
      <c r="AC150" s="324" t="str">
        <f t="shared" si="66"/>
        <v/>
      </c>
      <c r="AD150" s="324">
        <f t="shared" si="67"/>
        <v>29650</v>
      </c>
      <c r="AE150" s="324">
        <f t="shared" si="68"/>
        <v>34814</v>
      </c>
      <c r="AF150" s="324">
        <f t="shared" si="69"/>
        <v>39015</v>
      </c>
      <c r="AG150" s="324">
        <f t="shared" si="70"/>
        <v>35213</v>
      </c>
      <c r="AH150" s="364" t="str">
        <f t="shared" si="71"/>
        <v/>
      </c>
      <c r="AI150" s="352">
        <f t="shared" si="72"/>
        <v>29650</v>
      </c>
      <c r="AJ150" s="324">
        <f t="shared" si="78"/>
        <v>38704</v>
      </c>
      <c r="AK150" s="324">
        <f t="shared" si="73"/>
        <v>28900</v>
      </c>
      <c r="AL150" s="324">
        <f t="shared" si="80"/>
        <v>37738.485117936034</v>
      </c>
      <c r="AM150" s="324">
        <f t="shared" si="54"/>
        <v>9668.0112053444936</v>
      </c>
      <c r="AN150" s="366">
        <f t="shared" si="74"/>
        <v>0.24979359253163738</v>
      </c>
      <c r="AP150" s="352">
        <f t="shared" si="79"/>
        <v>29650</v>
      </c>
      <c r="AQ150" s="325">
        <f t="shared" si="75"/>
        <v>5633.5</v>
      </c>
      <c r="AR150" s="349">
        <f t="shared" si="76"/>
        <v>35283.5</v>
      </c>
      <c r="AS150" s="329"/>
      <c r="AT150" s="317">
        <f t="shared" si="77"/>
        <v>1</v>
      </c>
    </row>
    <row r="151" spans="1:46" s="326" customFormat="1" ht="24.95" customHeight="1" x14ac:dyDescent="0.25">
      <c r="A151" s="319">
        <v>145</v>
      </c>
      <c r="B151" s="290" t="s">
        <v>529</v>
      </c>
      <c r="C151" s="104" t="s">
        <v>1460</v>
      </c>
      <c r="D151" s="320">
        <v>1</v>
      </c>
      <c r="E151" s="305">
        <v>24000</v>
      </c>
      <c r="F151" s="321">
        <f t="shared" si="55"/>
        <v>16800</v>
      </c>
      <c r="G151" s="321">
        <f t="shared" si="56"/>
        <v>40800</v>
      </c>
      <c r="H151" s="301">
        <v>90420</v>
      </c>
      <c r="I151" s="322">
        <v>17179.8</v>
      </c>
      <c r="J151" s="322">
        <f t="shared" si="57"/>
        <v>107599.8</v>
      </c>
      <c r="K151" s="302">
        <v>48900</v>
      </c>
      <c r="L151" s="323">
        <v>9291</v>
      </c>
      <c r="M151" s="323">
        <f t="shared" si="58"/>
        <v>58191</v>
      </c>
      <c r="N151" s="304">
        <v>121849</v>
      </c>
      <c r="O151" s="323">
        <v>23151.31</v>
      </c>
      <c r="P151" s="323">
        <f t="shared" si="59"/>
        <v>145000.31</v>
      </c>
      <c r="Q151" s="302">
        <v>167670</v>
      </c>
      <c r="R151" s="323">
        <v>31857.3</v>
      </c>
      <c r="S151" s="323">
        <f t="shared" si="60"/>
        <v>199527.3</v>
      </c>
      <c r="T151" s="302">
        <v>34970</v>
      </c>
      <c r="U151" s="323">
        <v>6644.3</v>
      </c>
      <c r="V151" s="323">
        <f t="shared" si="61"/>
        <v>41614.300000000003</v>
      </c>
      <c r="W151" s="302">
        <v>112657</v>
      </c>
      <c r="X151" s="323">
        <v>21404.83</v>
      </c>
      <c r="Y151" s="345">
        <f t="shared" si="62"/>
        <v>134061.83000000002</v>
      </c>
      <c r="Z151" s="348">
        <f t="shared" si="63"/>
        <v>33325.468978473211</v>
      </c>
      <c r="AA151" s="349">
        <f t="shared" si="64"/>
        <v>138236.24530724107</v>
      </c>
      <c r="AB151" s="352" t="str">
        <f t="shared" si="65"/>
        <v/>
      </c>
      <c r="AC151" s="324">
        <f t="shared" si="66"/>
        <v>90420</v>
      </c>
      <c r="AD151" s="324">
        <f t="shared" si="67"/>
        <v>48900</v>
      </c>
      <c r="AE151" s="324">
        <f t="shared" si="68"/>
        <v>121849</v>
      </c>
      <c r="AF151" s="324" t="str">
        <f t="shared" si="69"/>
        <v/>
      </c>
      <c r="AG151" s="324">
        <f t="shared" si="70"/>
        <v>34970</v>
      </c>
      <c r="AH151" s="364">
        <f t="shared" si="71"/>
        <v>112657</v>
      </c>
      <c r="AI151" s="352">
        <f t="shared" si="72"/>
        <v>34970</v>
      </c>
      <c r="AJ151" s="324">
        <f t="shared" si="78"/>
        <v>85780.857142857145</v>
      </c>
      <c r="AK151" s="324">
        <f t="shared" si="73"/>
        <v>24000</v>
      </c>
      <c r="AL151" s="324">
        <f t="shared" si="80"/>
        <v>70365.437632696921</v>
      </c>
      <c r="AM151" s="324">
        <f t="shared" si="54"/>
        <v>52455.388164383934</v>
      </c>
      <c r="AN151" s="366">
        <f t="shared" si="74"/>
        <v>0.61150459335031049</v>
      </c>
      <c r="AP151" s="352">
        <f t="shared" si="79"/>
        <v>34970</v>
      </c>
      <c r="AQ151" s="325">
        <f t="shared" si="75"/>
        <v>6644.3</v>
      </c>
      <c r="AR151" s="349">
        <f t="shared" si="76"/>
        <v>41614.300000000003</v>
      </c>
      <c r="AS151" s="329"/>
      <c r="AT151" s="317">
        <f t="shared" si="77"/>
        <v>1</v>
      </c>
    </row>
    <row r="152" spans="1:46" s="326" customFormat="1" ht="24.95" customHeight="1" x14ac:dyDescent="0.25">
      <c r="A152" s="319">
        <v>146</v>
      </c>
      <c r="B152" s="290" t="s">
        <v>530</v>
      </c>
      <c r="C152" s="104" t="s">
        <v>531</v>
      </c>
      <c r="D152" s="320">
        <v>1</v>
      </c>
      <c r="E152" s="305">
        <v>37692</v>
      </c>
      <c r="F152" s="321">
        <f t="shared" si="55"/>
        <v>26384.399999999998</v>
      </c>
      <c r="G152" s="321">
        <f t="shared" si="56"/>
        <v>64076.399999999994</v>
      </c>
      <c r="H152" s="301">
        <v>80504</v>
      </c>
      <c r="I152" s="322">
        <v>15295.76</v>
      </c>
      <c r="J152" s="322">
        <f t="shared" si="57"/>
        <v>95799.76</v>
      </c>
      <c r="K152" s="302">
        <v>58900</v>
      </c>
      <c r="L152" s="323">
        <v>11191</v>
      </c>
      <c r="M152" s="323">
        <f t="shared" si="58"/>
        <v>70091</v>
      </c>
      <c r="N152" s="304">
        <v>0</v>
      </c>
      <c r="O152" s="323">
        <v>0</v>
      </c>
      <c r="P152" s="323">
        <f t="shared" si="59"/>
        <v>0</v>
      </c>
      <c r="Q152" s="302">
        <v>32400</v>
      </c>
      <c r="R152" s="323">
        <v>6156</v>
      </c>
      <c r="S152" s="323">
        <f t="shared" si="60"/>
        <v>38556</v>
      </c>
      <c r="T152" s="302">
        <v>27155</v>
      </c>
      <c r="U152" s="323">
        <v>5159.45</v>
      </c>
      <c r="V152" s="323">
        <f t="shared" si="61"/>
        <v>32314.45</v>
      </c>
      <c r="W152" s="302">
        <v>78643</v>
      </c>
      <c r="X152" s="323">
        <v>14942.17</v>
      </c>
      <c r="Y152" s="345">
        <f t="shared" si="62"/>
        <v>93585.17</v>
      </c>
      <c r="Z152" s="348">
        <f t="shared" si="63"/>
        <v>15769.732105853727</v>
      </c>
      <c r="AA152" s="349">
        <f t="shared" si="64"/>
        <v>74314.267894146265</v>
      </c>
      <c r="AB152" s="352">
        <f t="shared" si="65"/>
        <v>37692</v>
      </c>
      <c r="AC152" s="324" t="str">
        <f t="shared" si="66"/>
        <v/>
      </c>
      <c r="AD152" s="324">
        <f t="shared" si="67"/>
        <v>58900</v>
      </c>
      <c r="AE152" s="324" t="str">
        <f t="shared" si="68"/>
        <v/>
      </c>
      <c r="AF152" s="324">
        <f t="shared" si="69"/>
        <v>32400</v>
      </c>
      <c r="AG152" s="324">
        <f t="shared" si="70"/>
        <v>27155</v>
      </c>
      <c r="AH152" s="364" t="str">
        <f t="shared" si="71"/>
        <v/>
      </c>
      <c r="AI152" s="352">
        <f t="shared" si="72"/>
        <v>27155</v>
      </c>
      <c r="AJ152" s="324">
        <f t="shared" si="78"/>
        <v>45042</v>
      </c>
      <c r="AK152" s="324">
        <f>MIN(E152,H152,K152,Q152,T152,W152)</f>
        <v>27155</v>
      </c>
      <c r="AL152" s="324">
        <f>GEOMEAN(E152,H152,K152,Q152,T152,W152)</f>
        <v>48088.305176498638</v>
      </c>
      <c r="AM152" s="324">
        <f t="shared" si="54"/>
        <v>29272.267894146273</v>
      </c>
      <c r="AN152" s="366">
        <f t="shared" si="74"/>
        <v>0.64988827969775487</v>
      </c>
      <c r="AP152" s="352">
        <f t="shared" si="79"/>
        <v>27155</v>
      </c>
      <c r="AQ152" s="325">
        <f t="shared" si="75"/>
        <v>5159.45</v>
      </c>
      <c r="AR152" s="349">
        <f t="shared" si="76"/>
        <v>32314.45</v>
      </c>
      <c r="AS152" s="329"/>
      <c r="AT152" s="317">
        <f t="shared" si="77"/>
        <v>1</v>
      </c>
    </row>
    <row r="153" spans="1:46" s="326" customFormat="1" ht="24.95" customHeight="1" x14ac:dyDescent="0.25">
      <c r="A153" s="319">
        <v>147</v>
      </c>
      <c r="B153" s="290" t="s">
        <v>532</v>
      </c>
      <c r="C153" s="104" t="s">
        <v>101</v>
      </c>
      <c r="D153" s="320">
        <v>1</v>
      </c>
      <c r="E153" s="305">
        <v>42900</v>
      </c>
      <c r="F153" s="321">
        <f t="shared" si="55"/>
        <v>30029.999999999996</v>
      </c>
      <c r="G153" s="321">
        <f t="shared" si="56"/>
        <v>72930</v>
      </c>
      <c r="H153" s="301">
        <v>76975</v>
      </c>
      <c r="I153" s="322">
        <v>14625.25</v>
      </c>
      <c r="J153" s="322">
        <f t="shared" si="57"/>
        <v>91600.25</v>
      </c>
      <c r="K153" s="302">
        <v>69800</v>
      </c>
      <c r="L153" s="323">
        <v>13262</v>
      </c>
      <c r="M153" s="323">
        <f t="shared" si="58"/>
        <v>83062</v>
      </c>
      <c r="N153" s="304">
        <v>53061</v>
      </c>
      <c r="O153" s="323">
        <v>10081.59</v>
      </c>
      <c r="P153" s="323">
        <f t="shared" si="59"/>
        <v>63142.59</v>
      </c>
      <c r="Q153" s="302">
        <v>17955</v>
      </c>
      <c r="R153" s="323">
        <v>3411.45</v>
      </c>
      <c r="S153" s="323">
        <f t="shared" si="60"/>
        <v>21366.45</v>
      </c>
      <c r="T153" s="302">
        <v>19285</v>
      </c>
      <c r="U153" s="323">
        <v>3664.15</v>
      </c>
      <c r="V153" s="323">
        <f t="shared" si="61"/>
        <v>22949.15</v>
      </c>
      <c r="W153" s="302">
        <v>75630</v>
      </c>
      <c r="X153" s="323">
        <v>14369.7</v>
      </c>
      <c r="Y153" s="345">
        <f t="shared" si="62"/>
        <v>89999.7</v>
      </c>
      <c r="Z153" s="348">
        <f t="shared" si="63"/>
        <v>25627.554847047988</v>
      </c>
      <c r="AA153" s="349">
        <f t="shared" si="64"/>
        <v>75974.159438666306</v>
      </c>
      <c r="AB153" s="352">
        <f t="shared" si="65"/>
        <v>42900</v>
      </c>
      <c r="AC153" s="324" t="str">
        <f t="shared" si="66"/>
        <v/>
      </c>
      <c r="AD153" s="324">
        <f t="shared" si="67"/>
        <v>69800</v>
      </c>
      <c r="AE153" s="324">
        <f t="shared" si="68"/>
        <v>53061</v>
      </c>
      <c r="AF153" s="324" t="str">
        <f t="shared" si="69"/>
        <v/>
      </c>
      <c r="AG153" s="324" t="str">
        <f t="shared" si="70"/>
        <v/>
      </c>
      <c r="AH153" s="364">
        <f t="shared" si="71"/>
        <v>75630</v>
      </c>
      <c r="AI153" s="352">
        <f t="shared" si="72"/>
        <v>42900</v>
      </c>
      <c r="AJ153" s="324">
        <f t="shared" si="78"/>
        <v>50800.857142857145</v>
      </c>
      <c r="AK153" s="324">
        <f t="shared" si="73"/>
        <v>17955</v>
      </c>
      <c r="AL153" s="324">
        <f t="shared" si="80"/>
        <v>44019.807828918492</v>
      </c>
      <c r="AM153" s="324">
        <f t="shared" si="54"/>
        <v>25173.302295809157</v>
      </c>
      <c r="AN153" s="366">
        <f t="shared" si="74"/>
        <v>0.49552908575970062</v>
      </c>
      <c r="AP153" s="352">
        <f t="shared" si="79"/>
        <v>42900</v>
      </c>
      <c r="AQ153" s="325">
        <f t="shared" si="75"/>
        <v>8151</v>
      </c>
      <c r="AR153" s="349">
        <f t="shared" si="76"/>
        <v>51051</v>
      </c>
      <c r="AS153" s="329"/>
      <c r="AT153" s="317">
        <f t="shared" si="77"/>
        <v>1</v>
      </c>
    </row>
    <row r="154" spans="1:46" s="326" customFormat="1" ht="24.95" customHeight="1" x14ac:dyDescent="0.25">
      <c r="A154" s="319">
        <v>148</v>
      </c>
      <c r="B154" s="290" t="s">
        <v>536</v>
      </c>
      <c r="C154" s="104" t="s">
        <v>18</v>
      </c>
      <c r="D154" s="320">
        <v>1</v>
      </c>
      <c r="E154" s="305">
        <v>99700</v>
      </c>
      <c r="F154" s="321">
        <f t="shared" si="55"/>
        <v>69790</v>
      </c>
      <c r="G154" s="321">
        <f t="shared" si="56"/>
        <v>169490</v>
      </c>
      <c r="H154" s="301">
        <v>112437</v>
      </c>
      <c r="I154" s="322">
        <v>21363.03</v>
      </c>
      <c r="J154" s="322">
        <f t="shared" si="57"/>
        <v>133800.03</v>
      </c>
      <c r="K154" s="302">
        <v>78900</v>
      </c>
      <c r="L154" s="323">
        <v>14991</v>
      </c>
      <c r="M154" s="323">
        <f t="shared" si="58"/>
        <v>93891</v>
      </c>
      <c r="N154" s="304">
        <v>72029</v>
      </c>
      <c r="O154" s="323">
        <v>13685.51</v>
      </c>
      <c r="P154" s="323">
        <f t="shared" si="59"/>
        <v>85714.51</v>
      </c>
      <c r="Q154" s="302">
        <v>94365</v>
      </c>
      <c r="R154" s="323">
        <v>17929.349999999999</v>
      </c>
      <c r="S154" s="323">
        <f t="shared" si="60"/>
        <v>112294.35</v>
      </c>
      <c r="T154" s="302">
        <v>117131</v>
      </c>
      <c r="U154" s="323">
        <v>22254.89</v>
      </c>
      <c r="V154" s="323">
        <f t="shared" si="61"/>
        <v>139385.89000000001</v>
      </c>
      <c r="W154" s="302">
        <v>126051</v>
      </c>
      <c r="X154" s="323">
        <v>23949.69</v>
      </c>
      <c r="Y154" s="345">
        <f t="shared" si="62"/>
        <v>150000.69</v>
      </c>
      <c r="Z154" s="348">
        <f t="shared" si="63"/>
        <v>80145.233235193853</v>
      </c>
      <c r="AA154" s="349">
        <f t="shared" si="64"/>
        <v>120029.90962194902</v>
      </c>
      <c r="AB154" s="352">
        <f t="shared" si="65"/>
        <v>99700</v>
      </c>
      <c r="AC154" s="324">
        <f t="shared" si="66"/>
        <v>112437</v>
      </c>
      <c r="AD154" s="324" t="str">
        <f t="shared" si="67"/>
        <v/>
      </c>
      <c r="AE154" s="324" t="str">
        <f t="shared" si="68"/>
        <v/>
      </c>
      <c r="AF154" s="324">
        <f t="shared" si="69"/>
        <v>94365</v>
      </c>
      <c r="AG154" s="324">
        <f t="shared" si="70"/>
        <v>117131</v>
      </c>
      <c r="AH154" s="364" t="str">
        <f t="shared" si="71"/>
        <v/>
      </c>
      <c r="AI154" s="352">
        <f t="shared" si="72"/>
        <v>94365</v>
      </c>
      <c r="AJ154" s="324">
        <f t="shared" si="78"/>
        <v>100087.57142857143</v>
      </c>
      <c r="AK154" s="324">
        <f t="shared" si="73"/>
        <v>72029</v>
      </c>
      <c r="AL154" s="324">
        <f t="shared" si="80"/>
        <v>98311.099966891488</v>
      </c>
      <c r="AM154" s="324">
        <f t="shared" si="54"/>
        <v>19942.338193377589</v>
      </c>
      <c r="AN154" s="366">
        <f t="shared" si="74"/>
        <v>0.19924889682841043</v>
      </c>
      <c r="AP154" s="352">
        <f t="shared" si="79"/>
        <v>94365</v>
      </c>
      <c r="AQ154" s="325">
        <f t="shared" si="75"/>
        <v>17929.349999999999</v>
      </c>
      <c r="AR154" s="349">
        <f t="shared" si="76"/>
        <v>112294.35</v>
      </c>
      <c r="AS154" s="329"/>
      <c r="AT154" s="317">
        <f t="shared" si="77"/>
        <v>1</v>
      </c>
    </row>
    <row r="155" spans="1:46" s="326" customFormat="1" ht="24.95" customHeight="1" x14ac:dyDescent="0.25">
      <c r="A155" s="319">
        <v>149</v>
      </c>
      <c r="B155" s="290" t="s">
        <v>539</v>
      </c>
      <c r="C155" s="104" t="s">
        <v>531</v>
      </c>
      <c r="D155" s="320">
        <v>1</v>
      </c>
      <c r="E155" s="305">
        <v>12000</v>
      </c>
      <c r="F155" s="321">
        <f t="shared" si="55"/>
        <v>8400</v>
      </c>
      <c r="G155" s="321">
        <f t="shared" si="56"/>
        <v>20400</v>
      </c>
      <c r="H155" s="301">
        <v>12773</v>
      </c>
      <c r="I155" s="322">
        <v>2426.87</v>
      </c>
      <c r="J155" s="322">
        <f t="shared" si="57"/>
        <v>15199.869999999999</v>
      </c>
      <c r="K155" s="302">
        <v>12400</v>
      </c>
      <c r="L155" s="323">
        <v>2356</v>
      </c>
      <c r="M155" s="323">
        <f t="shared" si="58"/>
        <v>14756</v>
      </c>
      <c r="N155" s="304">
        <v>9124</v>
      </c>
      <c r="O155" s="323">
        <v>1733.56</v>
      </c>
      <c r="P155" s="323">
        <f t="shared" si="59"/>
        <v>10857.56</v>
      </c>
      <c r="Q155" s="302">
        <v>10260</v>
      </c>
      <c r="R155" s="323">
        <v>1949.4</v>
      </c>
      <c r="S155" s="323">
        <f t="shared" si="60"/>
        <v>12209.4</v>
      </c>
      <c r="T155" s="302">
        <v>7639</v>
      </c>
      <c r="U155" s="323">
        <v>1451.41</v>
      </c>
      <c r="V155" s="323">
        <f t="shared" si="61"/>
        <v>9090.41</v>
      </c>
      <c r="W155" s="302">
        <v>13765</v>
      </c>
      <c r="X155" s="323">
        <v>2615.35</v>
      </c>
      <c r="Y155" s="345">
        <f t="shared" si="62"/>
        <v>16380.35</v>
      </c>
      <c r="Z155" s="348">
        <f t="shared" si="63"/>
        <v>8939.5550882166517</v>
      </c>
      <c r="AA155" s="349">
        <f t="shared" si="64"/>
        <v>13335.016340354776</v>
      </c>
      <c r="AB155" s="352">
        <f t="shared" si="65"/>
        <v>12000</v>
      </c>
      <c r="AC155" s="324">
        <f t="shared" si="66"/>
        <v>12773</v>
      </c>
      <c r="AD155" s="324">
        <f t="shared" si="67"/>
        <v>12400</v>
      </c>
      <c r="AE155" s="324">
        <f t="shared" si="68"/>
        <v>9124</v>
      </c>
      <c r="AF155" s="324">
        <f t="shared" si="69"/>
        <v>10260</v>
      </c>
      <c r="AG155" s="324" t="str">
        <f t="shared" si="70"/>
        <v/>
      </c>
      <c r="AH155" s="364" t="str">
        <f t="shared" si="71"/>
        <v/>
      </c>
      <c r="AI155" s="352">
        <f t="shared" si="72"/>
        <v>9124</v>
      </c>
      <c r="AJ155" s="324">
        <f t="shared" si="78"/>
        <v>11137.285714285714</v>
      </c>
      <c r="AK155" s="324">
        <f t="shared" si="73"/>
        <v>7639</v>
      </c>
      <c r="AL155" s="324">
        <f t="shared" si="80"/>
        <v>10936.114019059558</v>
      </c>
      <c r="AM155" s="324">
        <f t="shared" si="54"/>
        <v>2197.7306260690616</v>
      </c>
      <c r="AN155" s="366">
        <f t="shared" si="74"/>
        <v>0.19733090112342622</v>
      </c>
      <c r="AP155" s="352">
        <f t="shared" si="79"/>
        <v>9124</v>
      </c>
      <c r="AQ155" s="325">
        <f t="shared" si="75"/>
        <v>1733.56</v>
      </c>
      <c r="AR155" s="349">
        <f t="shared" si="76"/>
        <v>10857.56</v>
      </c>
      <c r="AS155" s="329"/>
      <c r="AT155" s="317">
        <f t="shared" si="77"/>
        <v>1</v>
      </c>
    </row>
    <row r="156" spans="1:46" s="326" customFormat="1" ht="24.95" customHeight="1" x14ac:dyDescent="0.25">
      <c r="A156" s="319">
        <v>150</v>
      </c>
      <c r="B156" s="290" t="s">
        <v>542</v>
      </c>
      <c r="C156" s="104" t="s">
        <v>543</v>
      </c>
      <c r="D156" s="320">
        <v>1</v>
      </c>
      <c r="E156" s="305">
        <v>129800</v>
      </c>
      <c r="F156" s="321">
        <f t="shared" si="55"/>
        <v>90860</v>
      </c>
      <c r="G156" s="321">
        <f t="shared" si="56"/>
        <v>220660</v>
      </c>
      <c r="H156" s="301">
        <v>333613</v>
      </c>
      <c r="I156" s="322">
        <v>63386.47</v>
      </c>
      <c r="J156" s="322">
        <f t="shared" si="57"/>
        <v>396999.47</v>
      </c>
      <c r="K156" s="302">
        <v>201480</v>
      </c>
      <c r="L156" s="323">
        <v>38281.199999999997</v>
      </c>
      <c r="M156" s="323">
        <f t="shared" si="58"/>
        <v>239761.2</v>
      </c>
      <c r="N156" s="304">
        <v>194478</v>
      </c>
      <c r="O156" s="323">
        <v>36950.82</v>
      </c>
      <c r="P156" s="323">
        <f t="shared" si="59"/>
        <v>231428.82</v>
      </c>
      <c r="Q156" s="302">
        <v>310230</v>
      </c>
      <c r="R156" s="323">
        <v>58943.7</v>
      </c>
      <c r="S156" s="323">
        <f t="shared" si="60"/>
        <v>369173.7</v>
      </c>
      <c r="T156" s="302">
        <v>198902</v>
      </c>
      <c r="U156" s="323">
        <v>37791.379999999997</v>
      </c>
      <c r="V156" s="323">
        <f t="shared" si="61"/>
        <v>236693.38</v>
      </c>
      <c r="W156" s="302">
        <v>218487</v>
      </c>
      <c r="X156" s="323">
        <v>41512.53</v>
      </c>
      <c r="Y156" s="345">
        <f t="shared" si="62"/>
        <v>259999.53</v>
      </c>
      <c r="Z156" s="348">
        <f t="shared" si="63"/>
        <v>155635.73099473416</v>
      </c>
      <c r="AA156" s="349">
        <f t="shared" si="64"/>
        <v>297789.9832909801</v>
      </c>
      <c r="AB156" s="352" t="str">
        <f t="shared" si="65"/>
        <v/>
      </c>
      <c r="AC156" s="324" t="str">
        <f t="shared" si="66"/>
        <v/>
      </c>
      <c r="AD156" s="324">
        <f t="shared" si="67"/>
        <v>201480</v>
      </c>
      <c r="AE156" s="324">
        <f t="shared" si="68"/>
        <v>194478</v>
      </c>
      <c r="AF156" s="324" t="str">
        <f t="shared" si="69"/>
        <v/>
      </c>
      <c r="AG156" s="324">
        <f t="shared" si="70"/>
        <v>198902</v>
      </c>
      <c r="AH156" s="364">
        <f t="shared" si="71"/>
        <v>218487</v>
      </c>
      <c r="AI156" s="352">
        <f t="shared" si="72"/>
        <v>194478</v>
      </c>
      <c r="AJ156" s="324">
        <f t="shared" si="78"/>
        <v>226712.85714285713</v>
      </c>
      <c r="AK156" s="324">
        <f t="shared" si="73"/>
        <v>129800</v>
      </c>
      <c r="AL156" s="324">
        <f t="shared" si="80"/>
        <v>217296.46468686234</v>
      </c>
      <c r="AM156" s="324">
        <f t="shared" si="54"/>
        <v>71077.126148122974</v>
      </c>
      <c r="AN156" s="366">
        <f t="shared" si="74"/>
        <v>0.31351166865377905</v>
      </c>
      <c r="AP156" s="352">
        <f t="shared" si="79"/>
        <v>194478</v>
      </c>
      <c r="AQ156" s="325">
        <f t="shared" si="75"/>
        <v>36950.82</v>
      </c>
      <c r="AR156" s="349">
        <f t="shared" si="76"/>
        <v>231428.82</v>
      </c>
      <c r="AS156" s="329"/>
      <c r="AT156" s="317">
        <f t="shared" si="77"/>
        <v>1</v>
      </c>
    </row>
    <row r="157" spans="1:46" s="326" customFormat="1" ht="24.95" customHeight="1" x14ac:dyDescent="0.25">
      <c r="A157" s="319">
        <v>151</v>
      </c>
      <c r="B157" s="290" t="s">
        <v>545</v>
      </c>
      <c r="C157" s="104" t="s">
        <v>18</v>
      </c>
      <c r="D157" s="320">
        <v>1</v>
      </c>
      <c r="E157" s="305">
        <v>4000</v>
      </c>
      <c r="F157" s="321">
        <f t="shared" si="55"/>
        <v>2800</v>
      </c>
      <c r="G157" s="321">
        <f t="shared" si="56"/>
        <v>6800</v>
      </c>
      <c r="H157" s="301">
        <v>4400</v>
      </c>
      <c r="I157" s="322">
        <v>836</v>
      </c>
      <c r="J157" s="322">
        <f t="shared" si="57"/>
        <v>5236</v>
      </c>
      <c r="K157" s="302">
        <v>9000</v>
      </c>
      <c r="L157" s="323">
        <v>1710</v>
      </c>
      <c r="M157" s="323">
        <f t="shared" si="58"/>
        <v>10710</v>
      </c>
      <c r="N157" s="304">
        <v>4802</v>
      </c>
      <c r="O157" s="323">
        <v>912.38</v>
      </c>
      <c r="P157" s="323">
        <f t="shared" si="59"/>
        <v>5714.38</v>
      </c>
      <c r="Q157" s="302">
        <v>5400</v>
      </c>
      <c r="R157" s="323">
        <v>1026</v>
      </c>
      <c r="S157" s="323">
        <f t="shared" si="60"/>
        <v>6426</v>
      </c>
      <c r="T157" s="302">
        <v>3877</v>
      </c>
      <c r="U157" s="323">
        <v>736.63</v>
      </c>
      <c r="V157" s="323">
        <f t="shared" si="61"/>
        <v>4613.63</v>
      </c>
      <c r="W157" s="302">
        <v>4567</v>
      </c>
      <c r="X157" s="323">
        <v>867.73</v>
      </c>
      <c r="Y157" s="345">
        <f t="shared" si="62"/>
        <v>5434.73</v>
      </c>
      <c r="Z157" s="348">
        <f t="shared" si="63"/>
        <v>3376.8823936433637</v>
      </c>
      <c r="AA157" s="349">
        <f t="shared" si="64"/>
        <v>6921.9747492137794</v>
      </c>
      <c r="AB157" s="352">
        <f t="shared" si="65"/>
        <v>4000</v>
      </c>
      <c r="AC157" s="324">
        <f t="shared" si="66"/>
        <v>4400</v>
      </c>
      <c r="AD157" s="324" t="str">
        <f t="shared" si="67"/>
        <v/>
      </c>
      <c r="AE157" s="324">
        <f t="shared" si="68"/>
        <v>4802</v>
      </c>
      <c r="AF157" s="324">
        <f t="shared" si="69"/>
        <v>5400</v>
      </c>
      <c r="AG157" s="324">
        <f t="shared" si="70"/>
        <v>3877</v>
      </c>
      <c r="AH157" s="364">
        <f t="shared" si="71"/>
        <v>4567</v>
      </c>
      <c r="AI157" s="352">
        <f t="shared" si="72"/>
        <v>3877</v>
      </c>
      <c r="AJ157" s="324">
        <f t="shared" si="78"/>
        <v>5149.4285714285716</v>
      </c>
      <c r="AK157" s="324">
        <f t="shared" si="73"/>
        <v>3877</v>
      </c>
      <c r="AL157" s="324">
        <f t="shared" si="80"/>
        <v>4949.123282435582</v>
      </c>
      <c r="AM157" s="324">
        <f t="shared" si="54"/>
        <v>1772.5461777852079</v>
      </c>
      <c r="AN157" s="366">
        <f t="shared" si="74"/>
        <v>0.34422191767453963</v>
      </c>
      <c r="AP157" s="352">
        <f t="shared" si="79"/>
        <v>3877</v>
      </c>
      <c r="AQ157" s="325">
        <f t="shared" si="75"/>
        <v>736.63</v>
      </c>
      <c r="AR157" s="349">
        <f t="shared" si="76"/>
        <v>4613.63</v>
      </c>
      <c r="AS157" s="329"/>
      <c r="AT157" s="317">
        <f t="shared" si="77"/>
        <v>1</v>
      </c>
    </row>
    <row r="158" spans="1:46" s="326" customFormat="1" ht="24.95" customHeight="1" x14ac:dyDescent="0.25">
      <c r="A158" s="319">
        <v>152</v>
      </c>
      <c r="B158" s="290" t="s">
        <v>548</v>
      </c>
      <c r="C158" s="104" t="s">
        <v>18</v>
      </c>
      <c r="D158" s="320">
        <v>1</v>
      </c>
      <c r="E158" s="305">
        <v>7000</v>
      </c>
      <c r="F158" s="321">
        <f t="shared" si="55"/>
        <v>4900</v>
      </c>
      <c r="G158" s="321">
        <f t="shared" si="56"/>
        <v>11900</v>
      </c>
      <c r="H158" s="301">
        <v>5800</v>
      </c>
      <c r="I158" s="322">
        <v>1102</v>
      </c>
      <c r="J158" s="322">
        <f t="shared" si="57"/>
        <v>6902</v>
      </c>
      <c r="K158" s="302">
        <v>15000</v>
      </c>
      <c r="L158" s="323">
        <v>2850</v>
      </c>
      <c r="M158" s="323">
        <f t="shared" si="58"/>
        <v>17850</v>
      </c>
      <c r="N158" s="304">
        <v>8058</v>
      </c>
      <c r="O158" s="323">
        <v>1531.02</v>
      </c>
      <c r="P158" s="323">
        <f t="shared" si="59"/>
        <v>9589.02</v>
      </c>
      <c r="Q158" s="302">
        <v>11327</v>
      </c>
      <c r="R158" s="323">
        <v>2152.13</v>
      </c>
      <c r="S158" s="323">
        <f t="shared" si="60"/>
        <v>13479.130000000001</v>
      </c>
      <c r="T158" s="302">
        <v>4295</v>
      </c>
      <c r="U158" s="323">
        <v>816.05</v>
      </c>
      <c r="V158" s="323">
        <f t="shared" si="61"/>
        <v>5111.05</v>
      </c>
      <c r="W158" s="302">
        <v>4567</v>
      </c>
      <c r="X158" s="323">
        <v>867.73</v>
      </c>
      <c r="Y158" s="345">
        <f t="shared" si="62"/>
        <v>5434.73</v>
      </c>
      <c r="Z158" s="348">
        <f t="shared" si="63"/>
        <v>4103.2010939733846</v>
      </c>
      <c r="AA158" s="349">
        <f t="shared" si="64"/>
        <v>11910.227477455186</v>
      </c>
      <c r="AB158" s="352">
        <f t="shared" si="65"/>
        <v>7000</v>
      </c>
      <c r="AC158" s="324">
        <f t="shared" si="66"/>
        <v>5800</v>
      </c>
      <c r="AD158" s="324" t="str">
        <f t="shared" si="67"/>
        <v/>
      </c>
      <c r="AE158" s="324">
        <f t="shared" si="68"/>
        <v>8058</v>
      </c>
      <c r="AF158" s="324">
        <f t="shared" si="69"/>
        <v>11327</v>
      </c>
      <c r="AG158" s="324">
        <f t="shared" si="70"/>
        <v>4295</v>
      </c>
      <c r="AH158" s="364">
        <f t="shared" si="71"/>
        <v>4567</v>
      </c>
      <c r="AI158" s="352">
        <f t="shared" si="72"/>
        <v>4295</v>
      </c>
      <c r="AJ158" s="324">
        <f t="shared" si="78"/>
        <v>8006.7142857142853</v>
      </c>
      <c r="AK158" s="324">
        <f t="shared" si="73"/>
        <v>4295</v>
      </c>
      <c r="AL158" s="324">
        <f t="shared" si="80"/>
        <v>7286.3102967717296</v>
      </c>
      <c r="AM158" s="324">
        <f t="shared" si="54"/>
        <v>3903.5131917409008</v>
      </c>
      <c r="AN158" s="366">
        <f t="shared" si="74"/>
        <v>0.48752997202680443</v>
      </c>
      <c r="AP158" s="352">
        <f t="shared" si="79"/>
        <v>4295</v>
      </c>
      <c r="AQ158" s="325">
        <f t="shared" si="75"/>
        <v>816.05</v>
      </c>
      <c r="AR158" s="349">
        <f t="shared" si="76"/>
        <v>5111.05</v>
      </c>
      <c r="AS158" s="329"/>
      <c r="AT158" s="317">
        <f t="shared" si="77"/>
        <v>1</v>
      </c>
    </row>
    <row r="159" spans="1:46" s="326" customFormat="1" ht="24.95" customHeight="1" x14ac:dyDescent="0.25">
      <c r="A159" s="319">
        <v>153</v>
      </c>
      <c r="B159" s="290" t="s">
        <v>550</v>
      </c>
      <c r="C159" s="104" t="s">
        <v>18</v>
      </c>
      <c r="D159" s="320">
        <v>1</v>
      </c>
      <c r="E159" s="305">
        <v>2500</v>
      </c>
      <c r="F159" s="321">
        <f t="shared" si="55"/>
        <v>1750</v>
      </c>
      <c r="G159" s="321">
        <f t="shared" si="56"/>
        <v>4250</v>
      </c>
      <c r="H159" s="301">
        <v>3000</v>
      </c>
      <c r="I159" s="322">
        <v>570</v>
      </c>
      <c r="J159" s="322">
        <f t="shared" si="57"/>
        <v>3570</v>
      </c>
      <c r="K159" s="302">
        <v>4900</v>
      </c>
      <c r="L159" s="323">
        <v>931</v>
      </c>
      <c r="M159" s="323">
        <f t="shared" si="58"/>
        <v>5831</v>
      </c>
      <c r="N159" s="304">
        <v>2776</v>
      </c>
      <c r="O159" s="323">
        <v>527.44000000000005</v>
      </c>
      <c r="P159" s="323">
        <f t="shared" si="59"/>
        <v>3303.44</v>
      </c>
      <c r="Q159" s="302">
        <v>3902</v>
      </c>
      <c r="R159" s="323">
        <v>741.38</v>
      </c>
      <c r="S159" s="323">
        <f t="shared" si="60"/>
        <v>4643.38</v>
      </c>
      <c r="T159" s="302">
        <v>2412</v>
      </c>
      <c r="U159" s="323">
        <v>458.28000000000003</v>
      </c>
      <c r="V159" s="323">
        <f t="shared" si="61"/>
        <v>2870.28</v>
      </c>
      <c r="W159" s="302">
        <v>4567</v>
      </c>
      <c r="X159" s="323">
        <v>867.73</v>
      </c>
      <c r="Y159" s="345">
        <f t="shared" si="62"/>
        <v>5434.73</v>
      </c>
      <c r="Z159" s="348">
        <f t="shared" si="63"/>
        <v>2421.0062052295898</v>
      </c>
      <c r="AA159" s="349">
        <f t="shared" si="64"/>
        <v>4452.4223661989818</v>
      </c>
      <c r="AB159" s="352">
        <f t="shared" si="65"/>
        <v>2500</v>
      </c>
      <c r="AC159" s="324">
        <f t="shared" si="66"/>
        <v>3000</v>
      </c>
      <c r="AD159" s="324" t="str">
        <f t="shared" si="67"/>
        <v/>
      </c>
      <c r="AE159" s="324">
        <f t="shared" si="68"/>
        <v>2776</v>
      </c>
      <c r="AF159" s="324">
        <f t="shared" si="69"/>
        <v>3902</v>
      </c>
      <c r="AG159" s="324" t="str">
        <f t="shared" si="70"/>
        <v/>
      </c>
      <c r="AH159" s="364" t="str">
        <f t="shared" si="71"/>
        <v/>
      </c>
      <c r="AI159" s="352">
        <f t="shared" si="72"/>
        <v>2500</v>
      </c>
      <c r="AJ159" s="324">
        <f t="shared" si="78"/>
        <v>3436.7142857142858</v>
      </c>
      <c r="AK159" s="324">
        <f t="shared" si="73"/>
        <v>2412</v>
      </c>
      <c r="AL159" s="324">
        <f t="shared" si="80"/>
        <v>3313.4602835615538</v>
      </c>
      <c r="AM159" s="324">
        <f t="shared" si="54"/>
        <v>1015.7080804846959</v>
      </c>
      <c r="AN159" s="366">
        <f t="shared" si="74"/>
        <v>0.29554626775545045</v>
      </c>
      <c r="AP159" s="352">
        <f t="shared" si="79"/>
        <v>2500</v>
      </c>
      <c r="AQ159" s="325">
        <f t="shared" si="75"/>
        <v>475</v>
      </c>
      <c r="AR159" s="349">
        <f t="shared" si="76"/>
        <v>2975</v>
      </c>
      <c r="AS159" s="329"/>
      <c r="AT159" s="317">
        <f t="shared" si="77"/>
        <v>1</v>
      </c>
    </row>
    <row r="160" spans="1:46" s="326" customFormat="1" ht="24.95" customHeight="1" x14ac:dyDescent="0.25">
      <c r="A160" s="319">
        <v>154</v>
      </c>
      <c r="B160" s="290" t="s">
        <v>553</v>
      </c>
      <c r="C160" s="104" t="s">
        <v>18</v>
      </c>
      <c r="D160" s="320">
        <v>1</v>
      </c>
      <c r="E160" s="305">
        <v>9000</v>
      </c>
      <c r="F160" s="321">
        <f t="shared" si="55"/>
        <v>6300</v>
      </c>
      <c r="G160" s="321">
        <f t="shared" si="56"/>
        <v>15300</v>
      </c>
      <c r="H160" s="301">
        <v>38535</v>
      </c>
      <c r="I160" s="322">
        <v>7321.65</v>
      </c>
      <c r="J160" s="322">
        <f t="shared" si="57"/>
        <v>45856.65</v>
      </c>
      <c r="K160" s="302">
        <v>47800</v>
      </c>
      <c r="L160" s="323">
        <v>9082</v>
      </c>
      <c r="M160" s="323">
        <f t="shared" si="58"/>
        <v>56882</v>
      </c>
      <c r="N160" s="304">
        <v>12725</v>
      </c>
      <c r="O160" s="323">
        <v>2417.75</v>
      </c>
      <c r="P160" s="323">
        <f t="shared" si="59"/>
        <v>15142.75</v>
      </c>
      <c r="Q160" s="302">
        <v>13365</v>
      </c>
      <c r="R160" s="323">
        <v>2539.35</v>
      </c>
      <c r="S160" s="323">
        <f t="shared" si="60"/>
        <v>15904.35</v>
      </c>
      <c r="T160" s="302">
        <v>46779</v>
      </c>
      <c r="U160" s="323">
        <v>8888.01</v>
      </c>
      <c r="V160" s="323">
        <f t="shared" si="61"/>
        <v>55667.01</v>
      </c>
      <c r="W160" s="302">
        <v>45376</v>
      </c>
      <c r="X160" s="323">
        <v>8621.44</v>
      </c>
      <c r="Y160" s="345">
        <f t="shared" si="62"/>
        <v>53997.440000000002</v>
      </c>
      <c r="Z160" s="348">
        <f t="shared" si="63"/>
        <v>12613.75471086648</v>
      </c>
      <c r="AA160" s="349">
        <f t="shared" si="64"/>
        <v>48409.102431990665</v>
      </c>
      <c r="AB160" s="352" t="str">
        <f t="shared" si="65"/>
        <v/>
      </c>
      <c r="AC160" s="324">
        <f t="shared" si="66"/>
        <v>38535</v>
      </c>
      <c r="AD160" s="324">
        <f t="shared" si="67"/>
        <v>47800</v>
      </c>
      <c r="AE160" s="324">
        <f t="shared" si="68"/>
        <v>12725</v>
      </c>
      <c r="AF160" s="324">
        <f t="shared" si="69"/>
        <v>13365</v>
      </c>
      <c r="AG160" s="324">
        <f t="shared" si="70"/>
        <v>46779</v>
      </c>
      <c r="AH160" s="364">
        <f t="shared" si="71"/>
        <v>45376</v>
      </c>
      <c r="AI160" s="352">
        <f t="shared" si="72"/>
        <v>12725</v>
      </c>
      <c r="AJ160" s="324">
        <f t="shared" si="78"/>
        <v>30511.428571428572</v>
      </c>
      <c r="AK160" s="324">
        <f t="shared" si="73"/>
        <v>9000</v>
      </c>
      <c r="AL160" s="324">
        <f t="shared" si="80"/>
        <v>24929.784465138306</v>
      </c>
      <c r="AM160" s="324">
        <f t="shared" si="54"/>
        <v>17897.673860562092</v>
      </c>
      <c r="AN160" s="366">
        <f t="shared" si="74"/>
        <v>0.58658917981053771</v>
      </c>
      <c r="AP160" s="352">
        <f t="shared" si="79"/>
        <v>12725</v>
      </c>
      <c r="AQ160" s="325">
        <f t="shared" si="75"/>
        <v>2417.75</v>
      </c>
      <c r="AR160" s="349">
        <f t="shared" si="76"/>
        <v>15142.75</v>
      </c>
      <c r="AS160" s="329"/>
      <c r="AT160" s="317">
        <f t="shared" si="77"/>
        <v>1</v>
      </c>
    </row>
    <row r="161" spans="1:46" s="326" customFormat="1" ht="24.95" customHeight="1" x14ac:dyDescent="0.25">
      <c r="A161" s="319">
        <v>155</v>
      </c>
      <c r="B161" s="290" t="s">
        <v>556</v>
      </c>
      <c r="C161" s="104" t="s">
        <v>18</v>
      </c>
      <c r="D161" s="320">
        <v>1</v>
      </c>
      <c r="E161" s="305">
        <v>14000</v>
      </c>
      <c r="F161" s="321">
        <f t="shared" si="55"/>
        <v>9800</v>
      </c>
      <c r="G161" s="321">
        <f t="shared" si="56"/>
        <v>23800</v>
      </c>
      <c r="H161" s="301">
        <v>16600</v>
      </c>
      <c r="I161" s="322">
        <v>3154</v>
      </c>
      <c r="J161" s="322">
        <f t="shared" si="57"/>
        <v>19754</v>
      </c>
      <c r="K161" s="302">
        <v>18900</v>
      </c>
      <c r="L161" s="323">
        <v>3591</v>
      </c>
      <c r="M161" s="323">
        <f t="shared" si="58"/>
        <v>22491</v>
      </c>
      <c r="N161" s="304">
        <v>0</v>
      </c>
      <c r="O161" s="323">
        <v>0</v>
      </c>
      <c r="P161" s="323">
        <f t="shared" si="59"/>
        <v>0</v>
      </c>
      <c r="Q161" s="302">
        <v>4421</v>
      </c>
      <c r="R161" s="323">
        <v>839.99</v>
      </c>
      <c r="S161" s="323">
        <f t="shared" si="60"/>
        <v>5260.99</v>
      </c>
      <c r="T161" s="302">
        <v>7357</v>
      </c>
      <c r="U161" s="323">
        <v>1397.83</v>
      </c>
      <c r="V161" s="323">
        <f t="shared" si="61"/>
        <v>8754.83</v>
      </c>
      <c r="W161" s="302">
        <v>15126</v>
      </c>
      <c r="X161" s="323">
        <v>2873.94</v>
      </c>
      <c r="Y161" s="345">
        <f t="shared" si="62"/>
        <v>17999.939999999999</v>
      </c>
      <c r="Z161" s="348">
        <f t="shared" si="63"/>
        <v>3875.706852550521</v>
      </c>
      <c r="AA161" s="349">
        <f t="shared" si="64"/>
        <v>17954.007433163766</v>
      </c>
      <c r="AB161" s="352">
        <f t="shared" si="65"/>
        <v>14000</v>
      </c>
      <c r="AC161" s="324">
        <f t="shared" si="66"/>
        <v>16600</v>
      </c>
      <c r="AD161" s="324" t="str">
        <f t="shared" si="67"/>
        <v/>
      </c>
      <c r="AE161" s="324" t="str">
        <f t="shared" si="68"/>
        <v/>
      </c>
      <c r="AF161" s="324">
        <f t="shared" si="69"/>
        <v>4421</v>
      </c>
      <c r="AG161" s="324">
        <f t="shared" si="70"/>
        <v>7357</v>
      </c>
      <c r="AH161" s="364">
        <f t="shared" si="71"/>
        <v>15126</v>
      </c>
      <c r="AI161" s="352">
        <f t="shared" si="72"/>
        <v>4421</v>
      </c>
      <c r="AJ161" s="324">
        <f t="shared" si="78"/>
        <v>10914.857142857143</v>
      </c>
      <c r="AK161" s="324">
        <f>MIN(E161,H161,K161,Q161,T161,W161)</f>
        <v>4421</v>
      </c>
      <c r="AL161" s="324">
        <f>GEOMEAN(E161,H161,K161,Q161,T161,W161)</f>
        <v>11370.351288581964</v>
      </c>
      <c r="AM161" s="324">
        <f t="shared" si="54"/>
        <v>7039.1502903066221</v>
      </c>
      <c r="AN161" s="366">
        <f t="shared" si="74"/>
        <v>0.64491455986789115</v>
      </c>
      <c r="AP161" s="352">
        <f t="shared" si="79"/>
        <v>4421</v>
      </c>
      <c r="AQ161" s="325">
        <f t="shared" si="75"/>
        <v>839.99</v>
      </c>
      <c r="AR161" s="349">
        <f t="shared" si="76"/>
        <v>5260.99</v>
      </c>
      <c r="AS161" s="329"/>
      <c r="AT161" s="317">
        <f t="shared" si="77"/>
        <v>1</v>
      </c>
    </row>
    <row r="162" spans="1:46" s="326" customFormat="1" ht="24.95" customHeight="1" x14ac:dyDescent="0.25">
      <c r="A162" s="319">
        <v>156</v>
      </c>
      <c r="B162" s="290" t="s">
        <v>559</v>
      </c>
      <c r="C162" s="104" t="s">
        <v>18</v>
      </c>
      <c r="D162" s="320">
        <v>1</v>
      </c>
      <c r="E162" s="305">
        <v>429900</v>
      </c>
      <c r="F162" s="321">
        <f t="shared" si="55"/>
        <v>300930</v>
      </c>
      <c r="G162" s="321">
        <f t="shared" si="56"/>
        <v>730830</v>
      </c>
      <c r="H162" s="301">
        <v>917479</v>
      </c>
      <c r="I162" s="322">
        <v>174321.01</v>
      </c>
      <c r="J162" s="322">
        <f t="shared" si="57"/>
        <v>1091800.01</v>
      </c>
      <c r="K162" s="302">
        <v>529800</v>
      </c>
      <c r="L162" s="323">
        <v>100662</v>
      </c>
      <c r="M162" s="323">
        <f t="shared" si="58"/>
        <v>630462</v>
      </c>
      <c r="N162" s="304">
        <v>531573</v>
      </c>
      <c r="O162" s="323">
        <v>100998.87</v>
      </c>
      <c r="P162" s="323">
        <f t="shared" si="59"/>
        <v>632571.87</v>
      </c>
      <c r="Q162" s="302">
        <v>736965</v>
      </c>
      <c r="R162" s="323">
        <v>140023.35</v>
      </c>
      <c r="S162" s="323">
        <f t="shared" si="60"/>
        <v>876988.35</v>
      </c>
      <c r="T162" s="302">
        <v>665172</v>
      </c>
      <c r="U162" s="323">
        <v>126382.68000000001</v>
      </c>
      <c r="V162" s="323">
        <f t="shared" si="61"/>
        <v>791554.68</v>
      </c>
      <c r="W162" s="302">
        <v>490196</v>
      </c>
      <c r="X162" s="323">
        <v>93137.24</v>
      </c>
      <c r="Y162" s="345">
        <f t="shared" si="62"/>
        <v>583333.24</v>
      </c>
      <c r="Z162" s="348">
        <f t="shared" si="63"/>
        <v>444665.76550968084</v>
      </c>
      <c r="AA162" s="349">
        <f t="shared" si="64"/>
        <v>784215.66306174779</v>
      </c>
      <c r="AB162" s="352" t="str">
        <f t="shared" si="65"/>
        <v/>
      </c>
      <c r="AC162" s="324" t="str">
        <f t="shared" si="66"/>
        <v/>
      </c>
      <c r="AD162" s="324">
        <f t="shared" si="67"/>
        <v>529800</v>
      </c>
      <c r="AE162" s="324">
        <f t="shared" si="68"/>
        <v>531573</v>
      </c>
      <c r="AF162" s="324">
        <f t="shared" si="69"/>
        <v>736965</v>
      </c>
      <c r="AG162" s="324">
        <f t="shared" si="70"/>
        <v>665172</v>
      </c>
      <c r="AH162" s="364">
        <f t="shared" si="71"/>
        <v>490196</v>
      </c>
      <c r="AI162" s="352">
        <f t="shared" si="72"/>
        <v>490196</v>
      </c>
      <c r="AJ162" s="324">
        <f t="shared" si="78"/>
        <v>614440.71428571432</v>
      </c>
      <c r="AK162" s="324">
        <f t="shared" si="73"/>
        <v>429900</v>
      </c>
      <c r="AL162" s="324">
        <f t="shared" si="80"/>
        <v>595934.3690236978</v>
      </c>
      <c r="AM162" s="324">
        <f t="shared" si="54"/>
        <v>169774.94877603347</v>
      </c>
      <c r="AN162" s="366">
        <f t="shared" si="74"/>
        <v>0.27630810398590921</v>
      </c>
      <c r="AP162" s="352">
        <f t="shared" si="79"/>
        <v>490196</v>
      </c>
      <c r="AQ162" s="325">
        <f t="shared" si="75"/>
        <v>93137.24</v>
      </c>
      <c r="AR162" s="349">
        <f t="shared" si="76"/>
        <v>583333.24</v>
      </c>
      <c r="AS162" s="329"/>
      <c r="AT162" s="317">
        <f t="shared" si="77"/>
        <v>1</v>
      </c>
    </row>
    <row r="163" spans="1:46" s="326" customFormat="1" ht="24.95" customHeight="1" x14ac:dyDescent="0.25">
      <c r="A163" s="319">
        <v>157</v>
      </c>
      <c r="B163" s="290" t="s">
        <v>569</v>
      </c>
      <c r="C163" s="104" t="s">
        <v>18</v>
      </c>
      <c r="D163" s="320">
        <v>1</v>
      </c>
      <c r="E163" s="305">
        <v>195300</v>
      </c>
      <c r="F163" s="321">
        <f t="shared" si="55"/>
        <v>136710</v>
      </c>
      <c r="G163" s="321">
        <f t="shared" si="56"/>
        <v>332010</v>
      </c>
      <c r="H163" s="301">
        <v>328319</v>
      </c>
      <c r="I163" s="322">
        <v>62380.61</v>
      </c>
      <c r="J163" s="322">
        <f t="shared" si="57"/>
        <v>390699.61</v>
      </c>
      <c r="K163" s="302">
        <v>199990</v>
      </c>
      <c r="L163" s="323">
        <v>37998.1</v>
      </c>
      <c r="M163" s="323">
        <f t="shared" si="58"/>
        <v>237988.1</v>
      </c>
      <c r="N163" s="304">
        <v>235294</v>
      </c>
      <c r="O163" s="323">
        <v>44705.86</v>
      </c>
      <c r="P163" s="323">
        <f t="shared" si="59"/>
        <v>279999.86</v>
      </c>
      <c r="Q163" s="302">
        <v>263723</v>
      </c>
      <c r="R163" s="323">
        <v>50107.37</v>
      </c>
      <c r="S163" s="323">
        <f t="shared" si="60"/>
        <v>313830.37</v>
      </c>
      <c r="T163" s="302">
        <v>238031</v>
      </c>
      <c r="U163" s="323">
        <v>45225.89</v>
      </c>
      <c r="V163" s="323">
        <f t="shared" si="61"/>
        <v>283256.89</v>
      </c>
      <c r="W163" s="302">
        <v>329411</v>
      </c>
      <c r="X163" s="323">
        <v>62588.090000000004</v>
      </c>
      <c r="Y163" s="345">
        <f t="shared" si="62"/>
        <v>391999.09</v>
      </c>
      <c r="Z163" s="348">
        <f t="shared" si="63"/>
        <v>200570.33938410494</v>
      </c>
      <c r="AA163" s="349">
        <f t="shared" si="64"/>
        <v>310877.66061589506</v>
      </c>
      <c r="AB163" s="352" t="str">
        <f t="shared" si="65"/>
        <v/>
      </c>
      <c r="AC163" s="324" t="str">
        <f t="shared" si="66"/>
        <v/>
      </c>
      <c r="AD163" s="324" t="str">
        <f t="shared" si="67"/>
        <v/>
      </c>
      <c r="AE163" s="324">
        <f t="shared" si="68"/>
        <v>235294</v>
      </c>
      <c r="AF163" s="324">
        <f t="shared" si="69"/>
        <v>263723</v>
      </c>
      <c r="AG163" s="324">
        <f t="shared" si="70"/>
        <v>238031</v>
      </c>
      <c r="AH163" s="364" t="str">
        <f t="shared" si="71"/>
        <v/>
      </c>
      <c r="AI163" s="352">
        <f t="shared" si="72"/>
        <v>235294</v>
      </c>
      <c r="AJ163" s="324">
        <f t="shared" si="78"/>
        <v>255724</v>
      </c>
      <c r="AK163" s="324">
        <f t="shared" si="73"/>
        <v>195300</v>
      </c>
      <c r="AL163" s="324">
        <f t="shared" si="80"/>
        <v>250787.15482057616</v>
      </c>
      <c r="AM163" s="324">
        <f t="shared" si="54"/>
        <v>55153.66061589506</v>
      </c>
      <c r="AN163" s="366">
        <f t="shared" si="74"/>
        <v>0.21567651302144131</v>
      </c>
      <c r="AP163" s="352">
        <f t="shared" si="79"/>
        <v>235294</v>
      </c>
      <c r="AQ163" s="325">
        <f t="shared" si="75"/>
        <v>44705.86</v>
      </c>
      <c r="AR163" s="349">
        <f t="shared" si="76"/>
        <v>279999.86</v>
      </c>
      <c r="AS163" s="329"/>
      <c r="AT163" s="317">
        <f t="shared" si="77"/>
        <v>1</v>
      </c>
    </row>
    <row r="164" spans="1:46" s="326" customFormat="1" ht="24.95" customHeight="1" x14ac:dyDescent="0.25">
      <c r="A164" s="319">
        <v>158</v>
      </c>
      <c r="B164" s="290" t="s">
        <v>571</v>
      </c>
      <c r="C164" s="104" t="s">
        <v>370</v>
      </c>
      <c r="D164" s="320">
        <v>1</v>
      </c>
      <c r="E164" s="305">
        <v>32000</v>
      </c>
      <c r="F164" s="321">
        <f t="shared" si="55"/>
        <v>22400</v>
      </c>
      <c r="G164" s="321">
        <f t="shared" si="56"/>
        <v>54400</v>
      </c>
      <c r="H164" s="301">
        <v>60000</v>
      </c>
      <c r="I164" s="322">
        <v>11400</v>
      </c>
      <c r="J164" s="322">
        <f t="shared" si="57"/>
        <v>71400</v>
      </c>
      <c r="K164" s="302">
        <v>82580</v>
      </c>
      <c r="L164" s="323">
        <v>15690.2</v>
      </c>
      <c r="M164" s="323">
        <f t="shared" si="58"/>
        <v>98270.2</v>
      </c>
      <c r="N164" s="304">
        <v>32857</v>
      </c>
      <c r="O164" s="323">
        <v>6242.83</v>
      </c>
      <c r="P164" s="323">
        <f t="shared" si="59"/>
        <v>39099.83</v>
      </c>
      <c r="Q164" s="302">
        <v>44325</v>
      </c>
      <c r="R164" s="323">
        <v>8421.75</v>
      </c>
      <c r="S164" s="323">
        <f t="shared" si="60"/>
        <v>52746.75</v>
      </c>
      <c r="T164" s="302">
        <v>21680</v>
      </c>
      <c r="U164" s="323">
        <v>4119.2</v>
      </c>
      <c r="V164" s="323">
        <f t="shared" si="61"/>
        <v>25799.200000000001</v>
      </c>
      <c r="W164" s="302">
        <v>38655</v>
      </c>
      <c r="X164" s="323">
        <v>7344.45</v>
      </c>
      <c r="Y164" s="345">
        <f t="shared" si="62"/>
        <v>45999.45</v>
      </c>
      <c r="Z164" s="348">
        <f t="shared" si="63"/>
        <v>24022.203976097044</v>
      </c>
      <c r="AA164" s="349">
        <f t="shared" si="64"/>
        <v>65148.367452474391</v>
      </c>
      <c r="AB164" s="352">
        <f t="shared" si="65"/>
        <v>32000</v>
      </c>
      <c r="AC164" s="324">
        <f t="shared" si="66"/>
        <v>60000</v>
      </c>
      <c r="AD164" s="324" t="str">
        <f t="shared" si="67"/>
        <v/>
      </c>
      <c r="AE164" s="324">
        <f t="shared" si="68"/>
        <v>32857</v>
      </c>
      <c r="AF164" s="324">
        <f t="shared" si="69"/>
        <v>44325</v>
      </c>
      <c r="AG164" s="324" t="str">
        <f t="shared" si="70"/>
        <v/>
      </c>
      <c r="AH164" s="364">
        <f t="shared" si="71"/>
        <v>38655</v>
      </c>
      <c r="AI164" s="352">
        <f t="shared" si="72"/>
        <v>32000</v>
      </c>
      <c r="AJ164" s="324">
        <f t="shared" si="78"/>
        <v>44585.285714285717</v>
      </c>
      <c r="AK164" s="324">
        <f t="shared" si="73"/>
        <v>21680</v>
      </c>
      <c r="AL164" s="324">
        <f t="shared" si="80"/>
        <v>40962.668886639185</v>
      </c>
      <c r="AM164" s="324">
        <f t="shared" si="54"/>
        <v>20563.081738188674</v>
      </c>
      <c r="AN164" s="366">
        <f t="shared" si="74"/>
        <v>0.46120780452013543</v>
      </c>
      <c r="AP164" s="352">
        <f t="shared" si="79"/>
        <v>32000</v>
      </c>
      <c r="AQ164" s="325">
        <f t="shared" si="75"/>
        <v>6080</v>
      </c>
      <c r="AR164" s="349">
        <f t="shared" si="76"/>
        <v>38080</v>
      </c>
      <c r="AS164" s="329"/>
      <c r="AT164" s="317">
        <f t="shared" si="77"/>
        <v>1</v>
      </c>
    </row>
    <row r="165" spans="1:46" s="326" customFormat="1" ht="24.95" customHeight="1" x14ac:dyDescent="0.25">
      <c r="A165" s="319">
        <v>159</v>
      </c>
      <c r="B165" s="290" t="s">
        <v>574</v>
      </c>
      <c r="C165" s="104" t="s">
        <v>18</v>
      </c>
      <c r="D165" s="320">
        <v>1</v>
      </c>
      <c r="E165" s="305">
        <v>64900</v>
      </c>
      <c r="F165" s="321">
        <f t="shared" si="55"/>
        <v>45430</v>
      </c>
      <c r="G165" s="321">
        <f t="shared" si="56"/>
        <v>110330</v>
      </c>
      <c r="H165" s="301">
        <v>90000</v>
      </c>
      <c r="I165" s="322">
        <v>17100</v>
      </c>
      <c r="J165" s="322">
        <f t="shared" si="57"/>
        <v>107100</v>
      </c>
      <c r="K165" s="302">
        <v>87900</v>
      </c>
      <c r="L165" s="323">
        <v>16701</v>
      </c>
      <c r="M165" s="323">
        <f t="shared" si="58"/>
        <v>104601</v>
      </c>
      <c r="N165" s="304">
        <v>78031</v>
      </c>
      <c r="O165" s="323">
        <v>14825.89</v>
      </c>
      <c r="P165" s="323">
        <f t="shared" si="59"/>
        <v>92856.89</v>
      </c>
      <c r="Q165" s="302">
        <v>40191</v>
      </c>
      <c r="R165" s="323">
        <v>7636.29</v>
      </c>
      <c r="S165" s="323">
        <f t="shared" si="60"/>
        <v>47827.29</v>
      </c>
      <c r="T165" s="302">
        <v>38852</v>
      </c>
      <c r="U165" s="323">
        <v>7381.88</v>
      </c>
      <c r="V165" s="323">
        <f t="shared" si="61"/>
        <v>46233.88</v>
      </c>
      <c r="W165" s="302">
        <v>117648</v>
      </c>
      <c r="X165" s="323">
        <v>22353.119999999999</v>
      </c>
      <c r="Y165" s="345">
        <f t="shared" si="62"/>
        <v>140001.12</v>
      </c>
      <c r="Z165" s="348">
        <f t="shared" si="63"/>
        <v>45553.863153100989</v>
      </c>
      <c r="AA165" s="349">
        <f t="shared" si="64"/>
        <v>102309.56541832759</v>
      </c>
      <c r="AB165" s="352">
        <f t="shared" si="65"/>
        <v>64900</v>
      </c>
      <c r="AC165" s="324">
        <f t="shared" si="66"/>
        <v>90000</v>
      </c>
      <c r="AD165" s="324">
        <f t="shared" si="67"/>
        <v>87900</v>
      </c>
      <c r="AE165" s="324">
        <f t="shared" si="68"/>
        <v>78031</v>
      </c>
      <c r="AF165" s="324" t="str">
        <f t="shared" si="69"/>
        <v/>
      </c>
      <c r="AG165" s="324" t="str">
        <f t="shared" si="70"/>
        <v/>
      </c>
      <c r="AH165" s="364" t="str">
        <f t="shared" si="71"/>
        <v/>
      </c>
      <c r="AI165" s="352">
        <f t="shared" si="72"/>
        <v>64900</v>
      </c>
      <c r="AJ165" s="324">
        <f t="shared" si="78"/>
        <v>73931.71428571429</v>
      </c>
      <c r="AK165" s="324">
        <f t="shared" si="73"/>
        <v>38852</v>
      </c>
      <c r="AL165" s="324">
        <f t="shared" si="80"/>
        <v>68884.940078368963</v>
      </c>
      <c r="AM165" s="324">
        <f t="shared" si="54"/>
        <v>28377.851132613305</v>
      </c>
      <c r="AN165" s="366">
        <f t="shared" si="74"/>
        <v>0.38383867338643213</v>
      </c>
      <c r="AP165" s="352">
        <f t="shared" si="79"/>
        <v>64900</v>
      </c>
      <c r="AQ165" s="325">
        <f t="shared" si="75"/>
        <v>12331</v>
      </c>
      <c r="AR165" s="349">
        <f t="shared" si="76"/>
        <v>77231</v>
      </c>
      <c r="AS165" s="329"/>
      <c r="AT165" s="317">
        <f t="shared" si="77"/>
        <v>1</v>
      </c>
    </row>
    <row r="166" spans="1:46" s="326" customFormat="1" ht="24.95" customHeight="1" x14ac:dyDescent="0.25">
      <c r="A166" s="319">
        <v>160</v>
      </c>
      <c r="B166" s="290" t="s">
        <v>576</v>
      </c>
      <c r="C166" s="104" t="s">
        <v>18</v>
      </c>
      <c r="D166" s="320">
        <v>1</v>
      </c>
      <c r="E166" s="305">
        <v>125000</v>
      </c>
      <c r="F166" s="321">
        <f t="shared" si="55"/>
        <v>87500</v>
      </c>
      <c r="G166" s="321">
        <f t="shared" si="56"/>
        <v>212500</v>
      </c>
      <c r="H166" s="301">
        <v>104000</v>
      </c>
      <c r="I166" s="322">
        <v>19760</v>
      </c>
      <c r="J166" s="322">
        <f t="shared" si="57"/>
        <v>123760</v>
      </c>
      <c r="K166" s="302">
        <v>187000</v>
      </c>
      <c r="L166" s="323">
        <v>35530</v>
      </c>
      <c r="M166" s="323">
        <f t="shared" si="58"/>
        <v>222530</v>
      </c>
      <c r="N166" s="304">
        <v>0</v>
      </c>
      <c r="O166" s="323">
        <v>0</v>
      </c>
      <c r="P166" s="323">
        <f t="shared" si="59"/>
        <v>0</v>
      </c>
      <c r="Q166" s="302">
        <v>52380</v>
      </c>
      <c r="R166" s="323">
        <v>9952.2000000000007</v>
      </c>
      <c r="S166" s="323">
        <f t="shared" si="60"/>
        <v>62332.2</v>
      </c>
      <c r="T166" s="302">
        <v>67643</v>
      </c>
      <c r="U166" s="323">
        <v>12852.17</v>
      </c>
      <c r="V166" s="323">
        <f t="shared" si="61"/>
        <v>80495.17</v>
      </c>
      <c r="W166" s="302">
        <v>117648</v>
      </c>
      <c r="X166" s="323">
        <v>22353.119999999999</v>
      </c>
      <c r="Y166" s="345">
        <f t="shared" si="62"/>
        <v>140001.12</v>
      </c>
      <c r="Z166" s="348">
        <f t="shared" si="63"/>
        <v>33479.614621754896</v>
      </c>
      <c r="AA166" s="349">
        <f t="shared" si="64"/>
        <v>153283.52823538799</v>
      </c>
      <c r="AB166" s="352">
        <f t="shared" si="65"/>
        <v>125000</v>
      </c>
      <c r="AC166" s="324">
        <f t="shared" si="66"/>
        <v>104000</v>
      </c>
      <c r="AD166" s="324" t="str">
        <f t="shared" si="67"/>
        <v/>
      </c>
      <c r="AE166" s="324" t="str">
        <f t="shared" si="68"/>
        <v/>
      </c>
      <c r="AF166" s="324">
        <f t="shared" si="69"/>
        <v>52380</v>
      </c>
      <c r="AG166" s="324">
        <f t="shared" si="70"/>
        <v>67643</v>
      </c>
      <c r="AH166" s="364">
        <f t="shared" si="71"/>
        <v>117648</v>
      </c>
      <c r="AI166" s="352">
        <f t="shared" si="72"/>
        <v>52380</v>
      </c>
      <c r="AJ166" s="324">
        <f t="shared" si="78"/>
        <v>93381.571428571435</v>
      </c>
      <c r="AK166" s="324">
        <f>MIN(E166,H166,K166,Q166,T166,W166)</f>
        <v>52380</v>
      </c>
      <c r="AL166" s="324">
        <f>GEOMEAN(E166,H166,K166,Q166,T166,W166)</f>
        <v>100221.21043345533</v>
      </c>
      <c r="AM166" s="324">
        <f t="shared" si="54"/>
        <v>59901.956806816539</v>
      </c>
      <c r="AN166" s="366">
        <f t="shared" si="74"/>
        <v>0.64147514215517554</v>
      </c>
      <c r="AP166" s="352">
        <f t="shared" si="79"/>
        <v>52380</v>
      </c>
      <c r="AQ166" s="325">
        <f t="shared" si="75"/>
        <v>9952.2000000000007</v>
      </c>
      <c r="AR166" s="349">
        <f t="shared" si="76"/>
        <v>62332.2</v>
      </c>
      <c r="AS166" s="329"/>
      <c r="AT166" s="317">
        <f t="shared" si="77"/>
        <v>1</v>
      </c>
    </row>
    <row r="167" spans="1:46" s="326" customFormat="1" ht="24.95" customHeight="1" x14ac:dyDescent="0.25">
      <c r="A167" s="319">
        <v>161</v>
      </c>
      <c r="B167" s="290" t="s">
        <v>578</v>
      </c>
      <c r="C167" s="104" t="s">
        <v>18</v>
      </c>
      <c r="D167" s="320">
        <v>1</v>
      </c>
      <c r="E167" s="305">
        <v>125000</v>
      </c>
      <c r="F167" s="321">
        <f t="shared" si="55"/>
        <v>87500</v>
      </c>
      <c r="G167" s="321">
        <f t="shared" si="56"/>
        <v>212500</v>
      </c>
      <c r="H167" s="301">
        <v>120000</v>
      </c>
      <c r="I167" s="322">
        <v>22800</v>
      </c>
      <c r="J167" s="322">
        <f t="shared" si="57"/>
        <v>142800</v>
      </c>
      <c r="K167" s="302">
        <v>198000</v>
      </c>
      <c r="L167" s="323">
        <v>37620</v>
      </c>
      <c r="M167" s="323">
        <f t="shared" si="58"/>
        <v>235620</v>
      </c>
      <c r="N167" s="304">
        <v>0</v>
      </c>
      <c r="O167" s="323">
        <v>0</v>
      </c>
      <c r="P167" s="323">
        <f t="shared" si="59"/>
        <v>0</v>
      </c>
      <c r="Q167" s="302">
        <v>208373</v>
      </c>
      <c r="R167" s="323">
        <v>39590.870000000003</v>
      </c>
      <c r="S167" s="323">
        <f t="shared" si="60"/>
        <v>247963.87</v>
      </c>
      <c r="T167" s="302">
        <v>67643</v>
      </c>
      <c r="U167" s="323">
        <v>12852.17</v>
      </c>
      <c r="V167" s="323">
        <f t="shared" si="61"/>
        <v>80495.17</v>
      </c>
      <c r="W167" s="302">
        <v>117648</v>
      </c>
      <c r="X167" s="323">
        <v>22353.119999999999</v>
      </c>
      <c r="Y167" s="345">
        <f t="shared" si="62"/>
        <v>140001.12</v>
      </c>
      <c r="Z167" s="348">
        <f t="shared" si="63"/>
        <v>47569.757551210889</v>
      </c>
      <c r="AA167" s="349">
        <f t="shared" si="64"/>
        <v>191477.09959164623</v>
      </c>
      <c r="AB167" s="352">
        <f t="shared" si="65"/>
        <v>125000</v>
      </c>
      <c r="AC167" s="324">
        <f t="shared" si="66"/>
        <v>120000</v>
      </c>
      <c r="AD167" s="324" t="str">
        <f t="shared" si="67"/>
        <v/>
      </c>
      <c r="AE167" s="324" t="str">
        <f t="shared" si="68"/>
        <v/>
      </c>
      <c r="AF167" s="324" t="str">
        <f t="shared" si="69"/>
        <v/>
      </c>
      <c r="AG167" s="324">
        <f t="shared" si="70"/>
        <v>67643</v>
      </c>
      <c r="AH167" s="364">
        <f t="shared" si="71"/>
        <v>117648</v>
      </c>
      <c r="AI167" s="352">
        <f t="shared" si="72"/>
        <v>67643</v>
      </c>
      <c r="AJ167" s="324">
        <f t="shared" si="78"/>
        <v>119523.42857142857</v>
      </c>
      <c r="AK167" s="324">
        <f>MIN(E167,H167,K167,Q167,T167,W167)</f>
        <v>67643</v>
      </c>
      <c r="AL167" s="324">
        <f>GEOMEAN(E167,H167,K167,Q167,T167,W167)</f>
        <v>130437.02467908873</v>
      </c>
      <c r="AM167" s="324">
        <f t="shared" si="54"/>
        <v>71953.671020217676</v>
      </c>
      <c r="AN167" s="366">
        <f t="shared" si="74"/>
        <v>0.60200474400897341</v>
      </c>
      <c r="AP167" s="352">
        <f t="shared" si="79"/>
        <v>67643</v>
      </c>
      <c r="AQ167" s="325">
        <f t="shared" si="75"/>
        <v>12852.17</v>
      </c>
      <c r="AR167" s="349">
        <f t="shared" si="76"/>
        <v>80495.17</v>
      </c>
      <c r="AS167" s="329"/>
      <c r="AT167" s="317">
        <f t="shared" si="77"/>
        <v>1</v>
      </c>
    </row>
    <row r="168" spans="1:46" s="326" customFormat="1" ht="24.95" customHeight="1" x14ac:dyDescent="0.25">
      <c r="A168" s="319">
        <v>162</v>
      </c>
      <c r="B168" s="290" t="s">
        <v>581</v>
      </c>
      <c r="C168" s="104" t="s">
        <v>18</v>
      </c>
      <c r="D168" s="320">
        <v>1</v>
      </c>
      <c r="E168" s="305">
        <v>155000</v>
      </c>
      <c r="F168" s="321">
        <f t="shared" si="55"/>
        <v>108500</v>
      </c>
      <c r="G168" s="321">
        <f t="shared" si="56"/>
        <v>263500</v>
      </c>
      <c r="H168" s="301">
        <v>53600</v>
      </c>
      <c r="I168" s="322">
        <v>10184</v>
      </c>
      <c r="J168" s="322">
        <f t="shared" si="57"/>
        <v>63784</v>
      </c>
      <c r="K168" s="302">
        <v>199200</v>
      </c>
      <c r="L168" s="323">
        <v>37848</v>
      </c>
      <c r="M168" s="323">
        <f t="shared" si="58"/>
        <v>237048</v>
      </c>
      <c r="N168" s="304">
        <v>0</v>
      </c>
      <c r="O168" s="323">
        <v>0</v>
      </c>
      <c r="P168" s="323">
        <f t="shared" si="59"/>
        <v>0</v>
      </c>
      <c r="Q168" s="302">
        <v>30023</v>
      </c>
      <c r="R168" s="323">
        <v>5704.37</v>
      </c>
      <c r="S168" s="323">
        <f t="shared" si="60"/>
        <v>35727.370000000003</v>
      </c>
      <c r="T168" s="302">
        <v>39025</v>
      </c>
      <c r="U168" s="323">
        <v>7414.75</v>
      </c>
      <c r="V168" s="323">
        <f t="shared" si="61"/>
        <v>46439.75</v>
      </c>
      <c r="W168" s="302">
        <v>117648</v>
      </c>
      <c r="X168" s="323">
        <v>22353.119999999999</v>
      </c>
      <c r="Y168" s="345">
        <f t="shared" si="62"/>
        <v>140001.12</v>
      </c>
      <c r="Z168" s="348">
        <f t="shared" si="63"/>
        <v>11494.780031105809</v>
      </c>
      <c r="AA168" s="349">
        <f t="shared" si="64"/>
        <v>158361.21996889421</v>
      </c>
      <c r="AB168" s="352">
        <f t="shared" si="65"/>
        <v>155000</v>
      </c>
      <c r="AC168" s="324">
        <f t="shared" si="66"/>
        <v>53600</v>
      </c>
      <c r="AD168" s="324" t="str">
        <f t="shared" si="67"/>
        <v/>
      </c>
      <c r="AE168" s="324" t="str">
        <f t="shared" si="68"/>
        <v/>
      </c>
      <c r="AF168" s="324">
        <f t="shared" si="69"/>
        <v>30023</v>
      </c>
      <c r="AG168" s="324">
        <f t="shared" si="70"/>
        <v>39025</v>
      </c>
      <c r="AH168" s="364">
        <f t="shared" si="71"/>
        <v>117648</v>
      </c>
      <c r="AI168" s="352">
        <f t="shared" si="72"/>
        <v>30023</v>
      </c>
      <c r="AJ168" s="324">
        <f t="shared" si="78"/>
        <v>84928</v>
      </c>
      <c r="AK168" s="324">
        <f>MIN(E168,H168,K168,Q168,T168,W168)</f>
        <v>30023</v>
      </c>
      <c r="AL168" s="324">
        <f>GEOMEAN(E168,H168,K168,Q168,T168,W168)</f>
        <v>78167.801020217637</v>
      </c>
      <c r="AM168" s="324">
        <f t="shared" si="54"/>
        <v>73433.219968894191</v>
      </c>
      <c r="AN168" s="366">
        <f t="shared" si="74"/>
        <v>0.86465264658174212</v>
      </c>
      <c r="AP168" s="352">
        <f t="shared" si="79"/>
        <v>30023</v>
      </c>
      <c r="AQ168" s="325">
        <f t="shared" si="75"/>
        <v>5704.37</v>
      </c>
      <c r="AR168" s="349">
        <f t="shared" si="76"/>
        <v>35727.370000000003</v>
      </c>
      <c r="AS168" s="329"/>
      <c r="AT168" s="317">
        <f t="shared" si="77"/>
        <v>1</v>
      </c>
    </row>
    <row r="169" spans="1:46" s="326" customFormat="1" ht="24.95" customHeight="1" x14ac:dyDescent="0.25">
      <c r="A169" s="319">
        <v>163</v>
      </c>
      <c r="B169" s="290" t="s">
        <v>584</v>
      </c>
      <c r="C169" s="104" t="s">
        <v>18</v>
      </c>
      <c r="D169" s="320">
        <v>1</v>
      </c>
      <c r="E169" s="305">
        <v>210000</v>
      </c>
      <c r="F169" s="321">
        <f t="shared" si="55"/>
        <v>147000</v>
      </c>
      <c r="G169" s="321">
        <f t="shared" si="56"/>
        <v>357000</v>
      </c>
      <c r="H169" s="301">
        <v>20462</v>
      </c>
      <c r="I169" s="322">
        <v>3887.78</v>
      </c>
      <c r="J169" s="322">
        <f t="shared" si="57"/>
        <v>24349.78</v>
      </c>
      <c r="K169" s="302">
        <v>25000</v>
      </c>
      <c r="L169" s="323">
        <v>4750</v>
      </c>
      <c r="M169" s="323">
        <f t="shared" si="58"/>
        <v>29750</v>
      </c>
      <c r="N169" s="304">
        <v>21609</v>
      </c>
      <c r="O169" s="323">
        <v>4105.71</v>
      </c>
      <c r="P169" s="323">
        <f t="shared" si="59"/>
        <v>25714.71</v>
      </c>
      <c r="Q169" s="302">
        <v>24165</v>
      </c>
      <c r="R169" s="323">
        <v>4591.3500000000004</v>
      </c>
      <c r="S169" s="323">
        <f t="shared" si="60"/>
        <v>28756.35</v>
      </c>
      <c r="T169" s="302">
        <v>32087</v>
      </c>
      <c r="U169" s="323">
        <v>6096.53</v>
      </c>
      <c r="V169" s="323">
        <f t="shared" si="61"/>
        <v>38183.53</v>
      </c>
      <c r="W169" s="302">
        <v>30252</v>
      </c>
      <c r="X169" s="323">
        <v>5747.88</v>
      </c>
      <c r="Y169" s="345">
        <f t="shared" si="62"/>
        <v>35999.879999999997</v>
      </c>
      <c r="Z169" s="348">
        <f t="shared" si="63"/>
        <v>-17888.505815339224</v>
      </c>
      <c r="AA169" s="349">
        <f t="shared" si="64"/>
        <v>121767.07724391067</v>
      </c>
      <c r="AB169" s="352" t="str">
        <f t="shared" si="65"/>
        <v/>
      </c>
      <c r="AC169" s="324">
        <f t="shared" si="66"/>
        <v>20462</v>
      </c>
      <c r="AD169" s="324">
        <f t="shared" si="67"/>
        <v>25000</v>
      </c>
      <c r="AE169" s="324">
        <f t="shared" si="68"/>
        <v>21609</v>
      </c>
      <c r="AF169" s="324">
        <f t="shared" si="69"/>
        <v>24165</v>
      </c>
      <c r="AG169" s="324">
        <f t="shared" si="70"/>
        <v>32087</v>
      </c>
      <c r="AH169" s="364">
        <f t="shared" si="71"/>
        <v>30252</v>
      </c>
      <c r="AI169" s="352">
        <f t="shared" si="72"/>
        <v>20462</v>
      </c>
      <c r="AJ169" s="324">
        <f t="shared" si="78"/>
        <v>51939.285714285717</v>
      </c>
      <c r="AK169" s="324">
        <f t="shared" si="73"/>
        <v>20462</v>
      </c>
      <c r="AL169" s="324">
        <f t="shared" si="80"/>
        <v>34175.589017657272</v>
      </c>
      <c r="AM169" s="324">
        <f t="shared" si="54"/>
        <v>69827.791529624941</v>
      </c>
      <c r="AN169" s="366">
        <f t="shared" si="74"/>
        <v>1.3444118564460552</v>
      </c>
      <c r="AP169" s="352">
        <f t="shared" si="79"/>
        <v>20462</v>
      </c>
      <c r="AQ169" s="325">
        <f t="shared" si="75"/>
        <v>3887.78</v>
      </c>
      <c r="AR169" s="349">
        <f t="shared" si="76"/>
        <v>24349.78</v>
      </c>
      <c r="AS169" s="329"/>
      <c r="AT169" s="317">
        <f t="shared" si="77"/>
        <v>1</v>
      </c>
    </row>
    <row r="170" spans="1:46" s="326" customFormat="1" ht="24.95" customHeight="1" x14ac:dyDescent="0.25">
      <c r="A170" s="319">
        <v>164</v>
      </c>
      <c r="B170" s="290" t="s">
        <v>586</v>
      </c>
      <c r="C170" s="104" t="s">
        <v>18</v>
      </c>
      <c r="D170" s="320">
        <v>1</v>
      </c>
      <c r="E170" s="305">
        <v>215000</v>
      </c>
      <c r="F170" s="321">
        <f t="shared" si="55"/>
        <v>150500</v>
      </c>
      <c r="G170" s="321">
        <f t="shared" si="56"/>
        <v>365500</v>
      </c>
      <c r="H170" s="301">
        <v>24100</v>
      </c>
      <c r="I170" s="322">
        <v>4579</v>
      </c>
      <c r="J170" s="322">
        <f t="shared" si="57"/>
        <v>28679</v>
      </c>
      <c r="K170" s="302">
        <v>50000</v>
      </c>
      <c r="L170" s="323">
        <v>9500</v>
      </c>
      <c r="M170" s="323">
        <f t="shared" si="58"/>
        <v>59500</v>
      </c>
      <c r="N170" s="304">
        <v>0</v>
      </c>
      <c r="O170" s="323">
        <v>0</v>
      </c>
      <c r="P170" s="323">
        <f t="shared" si="59"/>
        <v>0</v>
      </c>
      <c r="Q170" s="302">
        <v>44407</v>
      </c>
      <c r="R170" s="323">
        <v>8437.33</v>
      </c>
      <c r="S170" s="323">
        <f t="shared" si="60"/>
        <v>52844.33</v>
      </c>
      <c r="T170" s="302">
        <v>47697</v>
      </c>
      <c r="U170" s="323">
        <v>9062.43</v>
      </c>
      <c r="V170" s="323">
        <f t="shared" si="61"/>
        <v>56759.43</v>
      </c>
      <c r="W170" s="302">
        <v>30252</v>
      </c>
      <c r="X170" s="323">
        <v>5747.88</v>
      </c>
      <c r="Y170" s="345">
        <f t="shared" si="62"/>
        <v>35999.879999999997</v>
      </c>
      <c r="Z170" s="348">
        <f t="shared" si="63"/>
        <v>-12263.786445576268</v>
      </c>
      <c r="AA170" s="349">
        <f t="shared" si="64"/>
        <v>129822.64358843342</v>
      </c>
      <c r="AB170" s="352" t="str">
        <f t="shared" si="65"/>
        <v/>
      </c>
      <c r="AC170" s="324">
        <f t="shared" si="66"/>
        <v>24100</v>
      </c>
      <c r="AD170" s="324">
        <f t="shared" si="67"/>
        <v>50000</v>
      </c>
      <c r="AE170" s="324"/>
      <c r="AF170" s="324">
        <f t="shared" si="69"/>
        <v>44407</v>
      </c>
      <c r="AG170" s="324">
        <f t="shared" si="70"/>
        <v>47697</v>
      </c>
      <c r="AH170" s="364">
        <f t="shared" si="71"/>
        <v>30252</v>
      </c>
      <c r="AI170" s="352">
        <f t="shared" si="72"/>
        <v>24100</v>
      </c>
      <c r="AJ170" s="324">
        <f t="shared" si="78"/>
        <v>58779.428571428572</v>
      </c>
      <c r="AK170" s="324">
        <f>MIN(E170,H170,K170,Q170,T170,W170)</f>
        <v>24100</v>
      </c>
      <c r="AL170" s="324">
        <f>GEOMEAN(E170,H170,K170,Q170,T170,W170)</f>
        <v>50507.245349543606</v>
      </c>
      <c r="AM170" s="324">
        <f t="shared" si="54"/>
        <v>71043.215017004841</v>
      </c>
      <c r="AN170" s="366">
        <f t="shared" si="74"/>
        <v>1.2086407905560592</v>
      </c>
      <c r="AP170" s="352">
        <f>+AI170</f>
        <v>24100</v>
      </c>
      <c r="AQ170" s="325">
        <f t="shared" si="75"/>
        <v>4579</v>
      </c>
      <c r="AR170" s="349">
        <f t="shared" si="76"/>
        <v>28679</v>
      </c>
      <c r="AS170" s="329"/>
      <c r="AT170" s="317">
        <f t="shared" si="77"/>
        <v>1</v>
      </c>
    </row>
    <row r="171" spans="1:46" s="326" customFormat="1" ht="24.95" customHeight="1" x14ac:dyDescent="0.25">
      <c r="A171" s="319">
        <v>165</v>
      </c>
      <c r="B171" s="290" t="s">
        <v>587</v>
      </c>
      <c r="C171" s="104" t="s">
        <v>115</v>
      </c>
      <c r="D171" s="320">
        <v>1</v>
      </c>
      <c r="E171" s="305">
        <v>200000</v>
      </c>
      <c r="F171" s="321">
        <f t="shared" si="55"/>
        <v>140000</v>
      </c>
      <c r="G171" s="321">
        <f t="shared" si="56"/>
        <v>340000</v>
      </c>
      <c r="H171" s="301">
        <v>75462</v>
      </c>
      <c r="I171" s="322">
        <v>14337.78</v>
      </c>
      <c r="J171" s="322">
        <f t="shared" si="57"/>
        <v>89799.78</v>
      </c>
      <c r="K171" s="302">
        <v>65800</v>
      </c>
      <c r="L171" s="323">
        <v>12502</v>
      </c>
      <c r="M171" s="323">
        <f t="shared" si="58"/>
        <v>78302</v>
      </c>
      <c r="N171" s="304">
        <v>54022</v>
      </c>
      <c r="O171" s="323">
        <v>10264.18</v>
      </c>
      <c r="P171" s="323">
        <f t="shared" si="59"/>
        <v>64286.18</v>
      </c>
      <c r="Q171" s="302">
        <v>60615</v>
      </c>
      <c r="R171" s="323">
        <v>11516.85</v>
      </c>
      <c r="S171" s="323">
        <f t="shared" si="60"/>
        <v>72131.850000000006</v>
      </c>
      <c r="T171" s="302">
        <v>65105</v>
      </c>
      <c r="U171" s="323">
        <v>12369.95</v>
      </c>
      <c r="V171" s="323">
        <f t="shared" si="61"/>
        <v>77474.95</v>
      </c>
      <c r="W171" s="302">
        <v>117648</v>
      </c>
      <c r="X171" s="323">
        <v>22353.119999999999</v>
      </c>
      <c r="Y171" s="345">
        <f t="shared" si="62"/>
        <v>140001.12</v>
      </c>
      <c r="Z171" s="348">
        <f t="shared" si="63"/>
        <v>38909.513383118618</v>
      </c>
      <c r="AA171" s="349">
        <f t="shared" si="64"/>
        <v>143562.48661688139</v>
      </c>
      <c r="AB171" s="352" t="str">
        <f t="shared" si="65"/>
        <v/>
      </c>
      <c r="AC171" s="324">
        <f t="shared" si="66"/>
        <v>75462</v>
      </c>
      <c r="AD171" s="324">
        <f t="shared" si="67"/>
        <v>65800</v>
      </c>
      <c r="AE171" s="324">
        <f t="shared" si="68"/>
        <v>54022</v>
      </c>
      <c r="AF171" s="324">
        <f t="shared" si="69"/>
        <v>60615</v>
      </c>
      <c r="AG171" s="324">
        <f t="shared" si="70"/>
        <v>65105</v>
      </c>
      <c r="AH171" s="364">
        <f t="shared" si="71"/>
        <v>117648</v>
      </c>
      <c r="AI171" s="352">
        <f t="shared" si="72"/>
        <v>54022</v>
      </c>
      <c r="AJ171" s="324">
        <f t="shared" si="78"/>
        <v>91236</v>
      </c>
      <c r="AK171" s="324">
        <f t="shared" si="73"/>
        <v>54022</v>
      </c>
      <c r="AL171" s="324">
        <f t="shared" si="80"/>
        <v>81990.206471609097</v>
      </c>
      <c r="AM171" s="324">
        <f t="shared" si="54"/>
        <v>52326.486616881382</v>
      </c>
      <c r="AN171" s="366">
        <f t="shared" si="74"/>
        <v>0.57352894270771826</v>
      </c>
      <c r="AP171" s="352">
        <f t="shared" si="79"/>
        <v>54022</v>
      </c>
      <c r="AQ171" s="325">
        <f t="shared" si="75"/>
        <v>10264.18</v>
      </c>
      <c r="AR171" s="349">
        <f t="shared" si="76"/>
        <v>64286.18</v>
      </c>
      <c r="AS171" s="329"/>
      <c r="AT171" s="317">
        <f t="shared" si="77"/>
        <v>1</v>
      </c>
    </row>
    <row r="172" spans="1:46" s="326" customFormat="1" ht="24.95" customHeight="1" x14ac:dyDescent="0.25">
      <c r="A172" s="319">
        <v>166</v>
      </c>
      <c r="B172" s="290" t="s">
        <v>590</v>
      </c>
      <c r="C172" s="104" t="s">
        <v>359</v>
      </c>
      <c r="D172" s="320">
        <v>1</v>
      </c>
      <c r="E172" s="305">
        <v>65000</v>
      </c>
      <c r="F172" s="321">
        <f t="shared" si="55"/>
        <v>45500</v>
      </c>
      <c r="G172" s="321">
        <f t="shared" si="56"/>
        <v>110500</v>
      </c>
      <c r="H172" s="301">
        <v>209400</v>
      </c>
      <c r="I172" s="322">
        <v>39786</v>
      </c>
      <c r="J172" s="322">
        <f t="shared" si="57"/>
        <v>249186</v>
      </c>
      <c r="K172" s="302">
        <v>99800</v>
      </c>
      <c r="L172" s="323">
        <v>18962</v>
      </c>
      <c r="M172" s="323">
        <f t="shared" si="58"/>
        <v>118762</v>
      </c>
      <c r="N172" s="304">
        <v>0</v>
      </c>
      <c r="O172" s="323">
        <v>0</v>
      </c>
      <c r="P172" s="323">
        <f t="shared" si="59"/>
        <v>0</v>
      </c>
      <c r="Q172" s="302">
        <v>178200</v>
      </c>
      <c r="R172" s="323">
        <v>33858</v>
      </c>
      <c r="S172" s="323">
        <f t="shared" si="60"/>
        <v>212058</v>
      </c>
      <c r="T172" s="302">
        <v>143798</v>
      </c>
      <c r="U172" s="323">
        <v>27321.62</v>
      </c>
      <c r="V172" s="323">
        <f t="shared" si="61"/>
        <v>171119.62</v>
      </c>
      <c r="W172" s="302">
        <v>168068</v>
      </c>
      <c r="X172" s="323">
        <v>31932.920000000002</v>
      </c>
      <c r="Y172" s="345">
        <f t="shared" si="62"/>
        <v>200000.92</v>
      </c>
      <c r="Z172" s="348">
        <f t="shared" si="63"/>
        <v>50430.738207571529</v>
      </c>
      <c r="AA172" s="349">
        <f t="shared" si="64"/>
        <v>196502.40464957134</v>
      </c>
      <c r="AB172" s="352">
        <f t="shared" si="65"/>
        <v>65000</v>
      </c>
      <c r="AC172" s="324" t="str">
        <f t="shared" si="66"/>
        <v/>
      </c>
      <c r="AD172" s="324">
        <f t="shared" si="67"/>
        <v>99800</v>
      </c>
      <c r="AE172" s="324" t="str">
        <f t="shared" si="68"/>
        <v/>
      </c>
      <c r="AF172" s="324">
        <f t="shared" si="69"/>
        <v>178200</v>
      </c>
      <c r="AG172" s="324">
        <f t="shared" si="70"/>
        <v>143798</v>
      </c>
      <c r="AH172" s="364">
        <f t="shared" si="71"/>
        <v>168068</v>
      </c>
      <c r="AI172" s="352">
        <f t="shared" si="72"/>
        <v>65000</v>
      </c>
      <c r="AJ172" s="324">
        <f t="shared" si="78"/>
        <v>123466.57142857143</v>
      </c>
      <c r="AK172" s="324">
        <f t="shared" ref="AK172:AK179" si="81">MIN(E172,H172,K172,Q172,T172,W172)</f>
        <v>65000</v>
      </c>
      <c r="AL172" s="324">
        <f t="shared" ref="AL172:AL179" si="82">GEOMEAN(E172,H172,K172,Q172,T172,W172)</f>
        <v>134233.53441387208</v>
      </c>
      <c r="AM172" s="324">
        <f t="shared" si="54"/>
        <v>73035.833220999906</v>
      </c>
      <c r="AN172" s="366">
        <f t="shared" si="74"/>
        <v>0.59154338195300904</v>
      </c>
      <c r="AP172" s="352">
        <f t="shared" si="79"/>
        <v>65000</v>
      </c>
      <c r="AQ172" s="325">
        <f t="shared" si="75"/>
        <v>12350</v>
      </c>
      <c r="AR172" s="349">
        <f t="shared" si="76"/>
        <v>77350</v>
      </c>
      <c r="AS172" s="329"/>
      <c r="AT172" s="317">
        <f t="shared" si="77"/>
        <v>1</v>
      </c>
    </row>
    <row r="173" spans="1:46" s="326" customFormat="1" ht="24.95" customHeight="1" x14ac:dyDescent="0.25">
      <c r="A173" s="319">
        <v>167</v>
      </c>
      <c r="B173" s="290" t="s">
        <v>591</v>
      </c>
      <c r="C173" s="104" t="s">
        <v>18</v>
      </c>
      <c r="D173" s="320">
        <v>1</v>
      </c>
      <c r="E173" s="305">
        <v>71000</v>
      </c>
      <c r="F173" s="321">
        <f t="shared" si="55"/>
        <v>49700</v>
      </c>
      <c r="G173" s="321">
        <f t="shared" si="56"/>
        <v>120700</v>
      </c>
      <c r="H173" s="301">
        <v>149412</v>
      </c>
      <c r="I173" s="322">
        <v>28388.28</v>
      </c>
      <c r="J173" s="322">
        <f t="shared" si="57"/>
        <v>177800.28</v>
      </c>
      <c r="K173" s="302">
        <v>82630</v>
      </c>
      <c r="L173" s="323">
        <v>15699.7</v>
      </c>
      <c r="M173" s="323">
        <f t="shared" si="58"/>
        <v>98329.7</v>
      </c>
      <c r="N173" s="304">
        <v>0</v>
      </c>
      <c r="O173" s="323">
        <v>0</v>
      </c>
      <c r="P173" s="323">
        <f t="shared" si="59"/>
        <v>0</v>
      </c>
      <c r="Q173" s="302">
        <v>95850</v>
      </c>
      <c r="R173" s="323">
        <v>18211.5</v>
      </c>
      <c r="S173" s="323">
        <f t="shared" si="60"/>
        <v>114061.5</v>
      </c>
      <c r="T173" s="302">
        <v>56370</v>
      </c>
      <c r="U173" s="323">
        <v>10710.3</v>
      </c>
      <c r="V173" s="323">
        <f t="shared" si="61"/>
        <v>67080.3</v>
      </c>
      <c r="W173" s="302">
        <v>151261</v>
      </c>
      <c r="X173" s="323">
        <v>28739.59</v>
      </c>
      <c r="Y173" s="345">
        <f t="shared" si="62"/>
        <v>180000.59</v>
      </c>
      <c r="Z173" s="348">
        <f t="shared" si="63"/>
        <v>33598.24993502775</v>
      </c>
      <c r="AA173" s="349">
        <f t="shared" si="64"/>
        <v>139694.03577925795</v>
      </c>
      <c r="AB173" s="352">
        <f t="shared" si="65"/>
        <v>71000</v>
      </c>
      <c r="AC173" s="324" t="str">
        <f t="shared" si="66"/>
        <v/>
      </c>
      <c r="AD173" s="324">
        <f t="shared" si="67"/>
        <v>82630</v>
      </c>
      <c r="AE173" s="324" t="str">
        <f t="shared" si="68"/>
        <v/>
      </c>
      <c r="AF173" s="324">
        <f t="shared" si="69"/>
        <v>95850</v>
      </c>
      <c r="AG173" s="324">
        <f t="shared" si="70"/>
        <v>56370</v>
      </c>
      <c r="AH173" s="364" t="str">
        <f t="shared" si="71"/>
        <v/>
      </c>
      <c r="AI173" s="352">
        <f t="shared" si="72"/>
        <v>56370</v>
      </c>
      <c r="AJ173" s="324">
        <f t="shared" si="78"/>
        <v>86646.142857142855</v>
      </c>
      <c r="AK173" s="324">
        <f t="shared" si="81"/>
        <v>56370</v>
      </c>
      <c r="AL173" s="324">
        <f t="shared" si="82"/>
        <v>94592.807761158314</v>
      </c>
      <c r="AM173" s="324">
        <f t="shared" si="54"/>
        <v>53047.892922115105</v>
      </c>
      <c r="AN173" s="366">
        <f t="shared" si="74"/>
        <v>0.61223605775016898</v>
      </c>
      <c r="AP173" s="352">
        <f t="shared" si="79"/>
        <v>56370</v>
      </c>
      <c r="AQ173" s="325">
        <f t="shared" si="75"/>
        <v>10710.3</v>
      </c>
      <c r="AR173" s="349">
        <f t="shared" si="76"/>
        <v>67080.3</v>
      </c>
      <c r="AS173" s="329"/>
      <c r="AT173" s="317">
        <f t="shared" si="77"/>
        <v>1</v>
      </c>
    </row>
    <row r="174" spans="1:46" s="326" customFormat="1" ht="24.95" customHeight="1" x14ac:dyDescent="0.25">
      <c r="A174" s="319">
        <v>168</v>
      </c>
      <c r="B174" s="290" t="s">
        <v>592</v>
      </c>
      <c r="C174" s="104" t="s">
        <v>18</v>
      </c>
      <c r="D174" s="320">
        <v>1</v>
      </c>
      <c r="E174" s="305">
        <v>91000</v>
      </c>
      <c r="F174" s="321">
        <f t="shared" si="55"/>
        <v>63699.999999999993</v>
      </c>
      <c r="G174" s="321">
        <f t="shared" si="56"/>
        <v>154700</v>
      </c>
      <c r="H174" s="301">
        <v>126000</v>
      </c>
      <c r="I174" s="322">
        <v>23940</v>
      </c>
      <c r="J174" s="322">
        <f t="shared" si="57"/>
        <v>149940</v>
      </c>
      <c r="K174" s="302">
        <v>89740</v>
      </c>
      <c r="L174" s="323">
        <v>17050.599999999999</v>
      </c>
      <c r="M174" s="323">
        <f t="shared" si="58"/>
        <v>106790.6</v>
      </c>
      <c r="N174" s="304">
        <v>0</v>
      </c>
      <c r="O174" s="323">
        <v>0</v>
      </c>
      <c r="P174" s="323">
        <f t="shared" si="59"/>
        <v>0</v>
      </c>
      <c r="Q174" s="302">
        <v>67750</v>
      </c>
      <c r="R174" s="323">
        <v>12872.5</v>
      </c>
      <c r="S174" s="323">
        <f t="shared" si="60"/>
        <v>80622.5</v>
      </c>
      <c r="T174" s="302">
        <v>56370</v>
      </c>
      <c r="U174" s="323">
        <v>10710.3</v>
      </c>
      <c r="V174" s="323">
        <f t="shared" si="61"/>
        <v>67080.3</v>
      </c>
      <c r="W174" s="302">
        <v>151261</v>
      </c>
      <c r="X174" s="323">
        <v>28739.59</v>
      </c>
      <c r="Y174" s="345">
        <f t="shared" si="62"/>
        <v>180000.59</v>
      </c>
      <c r="Z174" s="348">
        <f t="shared" si="63"/>
        <v>34087.863511845913</v>
      </c>
      <c r="AA174" s="349">
        <f t="shared" si="64"/>
        <v>132232.4222024398</v>
      </c>
      <c r="AB174" s="352">
        <f t="shared" si="65"/>
        <v>91000</v>
      </c>
      <c r="AC174" s="324">
        <f t="shared" si="66"/>
        <v>126000</v>
      </c>
      <c r="AD174" s="324">
        <f t="shared" si="67"/>
        <v>89740</v>
      </c>
      <c r="AE174" s="324" t="str">
        <f t="shared" si="68"/>
        <v/>
      </c>
      <c r="AF174" s="324">
        <f t="shared" si="69"/>
        <v>67750</v>
      </c>
      <c r="AG174" s="324">
        <f t="shared" si="70"/>
        <v>56370</v>
      </c>
      <c r="AH174" s="364" t="str">
        <f t="shared" si="71"/>
        <v/>
      </c>
      <c r="AI174" s="352">
        <f t="shared" si="72"/>
        <v>56370</v>
      </c>
      <c r="AJ174" s="324">
        <f t="shared" si="78"/>
        <v>83160.142857142855</v>
      </c>
      <c r="AK174" s="324">
        <f t="shared" si="81"/>
        <v>56370</v>
      </c>
      <c r="AL174" s="324">
        <f t="shared" si="82"/>
        <v>91695.294716087054</v>
      </c>
      <c r="AM174" s="324">
        <f t="shared" si="54"/>
        <v>49072.279345296942</v>
      </c>
      <c r="AN174" s="366">
        <f t="shared" si="74"/>
        <v>0.59009373552419275</v>
      </c>
      <c r="AP174" s="352">
        <f t="shared" si="79"/>
        <v>56370</v>
      </c>
      <c r="AQ174" s="325">
        <f t="shared" si="75"/>
        <v>10710.3</v>
      </c>
      <c r="AR174" s="349">
        <f t="shared" si="76"/>
        <v>67080.3</v>
      </c>
      <c r="AS174" s="329"/>
      <c r="AT174" s="317">
        <f t="shared" si="77"/>
        <v>1</v>
      </c>
    </row>
    <row r="175" spans="1:46" s="326" customFormat="1" ht="24.95" customHeight="1" x14ac:dyDescent="0.25">
      <c r="A175" s="319">
        <v>169</v>
      </c>
      <c r="B175" s="290" t="s">
        <v>593</v>
      </c>
      <c r="C175" s="104" t="s">
        <v>18</v>
      </c>
      <c r="D175" s="320">
        <v>1</v>
      </c>
      <c r="E175" s="305">
        <v>71000</v>
      </c>
      <c r="F175" s="321">
        <f t="shared" si="55"/>
        <v>49700</v>
      </c>
      <c r="G175" s="321">
        <f t="shared" si="56"/>
        <v>120700</v>
      </c>
      <c r="H175" s="301">
        <v>120000</v>
      </c>
      <c r="I175" s="322">
        <v>22800</v>
      </c>
      <c r="J175" s="322">
        <f t="shared" si="57"/>
        <v>142800</v>
      </c>
      <c r="K175" s="302">
        <v>69870</v>
      </c>
      <c r="L175" s="323">
        <v>13275.3</v>
      </c>
      <c r="M175" s="323">
        <f t="shared" si="58"/>
        <v>83145.3</v>
      </c>
      <c r="N175" s="304">
        <v>0</v>
      </c>
      <c r="O175" s="323">
        <v>0</v>
      </c>
      <c r="P175" s="323">
        <f t="shared" si="59"/>
        <v>0</v>
      </c>
      <c r="Q175" s="302">
        <v>45765</v>
      </c>
      <c r="R175" s="323">
        <v>8695.35</v>
      </c>
      <c r="S175" s="323">
        <f t="shared" si="60"/>
        <v>54460.35</v>
      </c>
      <c r="T175" s="302">
        <v>23574</v>
      </c>
      <c r="U175" s="323">
        <v>4479.0600000000004</v>
      </c>
      <c r="V175" s="323">
        <f t="shared" si="61"/>
        <v>28053.06</v>
      </c>
      <c r="W175" s="302">
        <v>151261</v>
      </c>
      <c r="X175" s="323">
        <v>28739.59</v>
      </c>
      <c r="Y175" s="345">
        <f t="shared" si="62"/>
        <v>180000.59</v>
      </c>
      <c r="Z175" s="348">
        <f t="shared" si="63"/>
        <v>15966.214053081225</v>
      </c>
      <c r="AA175" s="349">
        <f t="shared" si="64"/>
        <v>121596.6430897759</v>
      </c>
      <c r="AB175" s="352">
        <f t="shared" si="65"/>
        <v>71000</v>
      </c>
      <c r="AC175" s="324">
        <f t="shared" si="66"/>
        <v>120000</v>
      </c>
      <c r="AD175" s="324">
        <f t="shared" si="67"/>
        <v>69870</v>
      </c>
      <c r="AE175" s="324" t="str">
        <f t="shared" si="68"/>
        <v/>
      </c>
      <c r="AF175" s="324">
        <f t="shared" si="69"/>
        <v>45765</v>
      </c>
      <c r="AG175" s="324">
        <f t="shared" si="70"/>
        <v>23574</v>
      </c>
      <c r="AH175" s="364" t="str">
        <f t="shared" si="71"/>
        <v/>
      </c>
      <c r="AI175" s="352">
        <f t="shared" si="72"/>
        <v>23574</v>
      </c>
      <c r="AJ175" s="324">
        <f t="shared" si="78"/>
        <v>68781.428571428565</v>
      </c>
      <c r="AK175" s="324">
        <f t="shared" si="81"/>
        <v>23574</v>
      </c>
      <c r="AL175" s="324">
        <f t="shared" si="82"/>
        <v>67801.193978569136</v>
      </c>
      <c r="AM175" s="324">
        <f t="shared" si="54"/>
        <v>52815.21451834734</v>
      </c>
      <c r="AN175" s="366">
        <f t="shared" si="74"/>
        <v>0.76787027567331589</v>
      </c>
      <c r="AP175" s="352">
        <f t="shared" si="79"/>
        <v>23574</v>
      </c>
      <c r="AQ175" s="325">
        <f t="shared" si="75"/>
        <v>4479.0600000000004</v>
      </c>
      <c r="AR175" s="349">
        <f t="shared" si="76"/>
        <v>28053.06</v>
      </c>
      <c r="AS175" s="329"/>
      <c r="AT175" s="317">
        <f t="shared" si="77"/>
        <v>1</v>
      </c>
    </row>
    <row r="176" spans="1:46" s="326" customFormat="1" ht="24.95" customHeight="1" x14ac:dyDescent="0.25">
      <c r="A176" s="319">
        <v>170</v>
      </c>
      <c r="B176" s="290" t="s">
        <v>595</v>
      </c>
      <c r="C176" s="104" t="s">
        <v>18</v>
      </c>
      <c r="D176" s="320">
        <v>1</v>
      </c>
      <c r="E176" s="305">
        <v>45000</v>
      </c>
      <c r="F176" s="321">
        <f t="shared" si="55"/>
        <v>31499.999999999996</v>
      </c>
      <c r="G176" s="321">
        <f t="shared" si="56"/>
        <v>76500</v>
      </c>
      <c r="H176" s="301">
        <v>56975</v>
      </c>
      <c r="I176" s="322">
        <v>10825.25</v>
      </c>
      <c r="J176" s="322">
        <f t="shared" si="57"/>
        <v>67800.25</v>
      </c>
      <c r="K176" s="302">
        <v>59870</v>
      </c>
      <c r="L176" s="323">
        <v>11375.3</v>
      </c>
      <c r="M176" s="323">
        <f t="shared" si="58"/>
        <v>71245.3</v>
      </c>
      <c r="N176" s="304">
        <v>0</v>
      </c>
      <c r="O176" s="323">
        <v>0</v>
      </c>
      <c r="P176" s="323">
        <f t="shared" si="59"/>
        <v>0</v>
      </c>
      <c r="Q176" s="302">
        <v>52481</v>
      </c>
      <c r="R176" s="323">
        <v>9971.39</v>
      </c>
      <c r="S176" s="323">
        <f t="shared" si="60"/>
        <v>62452.39</v>
      </c>
      <c r="T176" s="302">
        <v>56370</v>
      </c>
      <c r="U176" s="323">
        <v>10710.3</v>
      </c>
      <c r="V176" s="323">
        <f t="shared" si="61"/>
        <v>67080.3</v>
      </c>
      <c r="W176" s="302">
        <v>151261</v>
      </c>
      <c r="X176" s="323">
        <v>28739.59</v>
      </c>
      <c r="Y176" s="345">
        <f t="shared" si="62"/>
        <v>180000.59</v>
      </c>
      <c r="Z176" s="348">
        <f t="shared" si="63"/>
        <v>15128.154349085271</v>
      </c>
      <c r="AA176" s="349">
        <f t="shared" si="64"/>
        <v>105430.98850805758</v>
      </c>
      <c r="AB176" s="352">
        <f t="shared" si="65"/>
        <v>45000</v>
      </c>
      <c r="AC176" s="324">
        <f t="shared" si="66"/>
        <v>56975</v>
      </c>
      <c r="AD176" s="324">
        <f t="shared" si="67"/>
        <v>59870</v>
      </c>
      <c r="AE176" s="324" t="str">
        <f t="shared" si="68"/>
        <v/>
      </c>
      <c r="AF176" s="324">
        <f t="shared" si="69"/>
        <v>52481</v>
      </c>
      <c r="AG176" s="324">
        <f t="shared" si="70"/>
        <v>56370</v>
      </c>
      <c r="AH176" s="364" t="str">
        <f t="shared" si="71"/>
        <v/>
      </c>
      <c r="AI176" s="352">
        <f t="shared" si="72"/>
        <v>45000</v>
      </c>
      <c r="AJ176" s="324">
        <f t="shared" si="78"/>
        <v>60279.571428571428</v>
      </c>
      <c r="AK176" s="324">
        <f t="shared" si="81"/>
        <v>45000</v>
      </c>
      <c r="AL176" s="324">
        <f t="shared" si="82"/>
        <v>63995.170663776633</v>
      </c>
      <c r="AM176" s="324">
        <f t="shared" si="54"/>
        <v>45151.417079486157</v>
      </c>
      <c r="AN176" s="366">
        <f t="shared" si="74"/>
        <v>0.74903347866347303</v>
      </c>
      <c r="AP176" s="352">
        <f t="shared" si="79"/>
        <v>45000</v>
      </c>
      <c r="AQ176" s="325">
        <f t="shared" si="75"/>
        <v>8550</v>
      </c>
      <c r="AR176" s="349">
        <f t="shared" si="76"/>
        <v>53550</v>
      </c>
      <c r="AS176" s="329"/>
      <c r="AT176" s="317">
        <f t="shared" si="77"/>
        <v>1</v>
      </c>
    </row>
    <row r="177" spans="1:46" s="326" customFormat="1" ht="24.95" customHeight="1" x14ac:dyDescent="0.25">
      <c r="A177" s="319">
        <v>171</v>
      </c>
      <c r="B177" s="290" t="s">
        <v>597</v>
      </c>
      <c r="C177" s="104" t="s">
        <v>598</v>
      </c>
      <c r="D177" s="320">
        <v>1</v>
      </c>
      <c r="E177" s="305">
        <v>71000</v>
      </c>
      <c r="F177" s="321">
        <f t="shared" si="55"/>
        <v>49700</v>
      </c>
      <c r="G177" s="321">
        <f t="shared" si="56"/>
        <v>120700</v>
      </c>
      <c r="H177" s="301">
        <v>287575</v>
      </c>
      <c r="I177" s="322">
        <v>54639.25</v>
      </c>
      <c r="J177" s="322">
        <f t="shared" si="57"/>
        <v>342214.25</v>
      </c>
      <c r="K177" s="302">
        <v>78900</v>
      </c>
      <c r="L177" s="323">
        <v>14991</v>
      </c>
      <c r="M177" s="323">
        <f t="shared" si="58"/>
        <v>93891</v>
      </c>
      <c r="N177" s="304">
        <v>0</v>
      </c>
      <c r="O177" s="323">
        <v>0</v>
      </c>
      <c r="P177" s="323">
        <f t="shared" si="59"/>
        <v>0</v>
      </c>
      <c r="Q177" s="302">
        <v>43875</v>
      </c>
      <c r="R177" s="323">
        <v>8336.25</v>
      </c>
      <c r="S177" s="323">
        <f t="shared" si="60"/>
        <v>52211.25</v>
      </c>
      <c r="T177" s="302">
        <v>26520</v>
      </c>
      <c r="U177" s="323">
        <v>5038.8</v>
      </c>
      <c r="V177" s="323">
        <f t="shared" si="61"/>
        <v>31558.799999999999</v>
      </c>
      <c r="W177" s="302">
        <v>151261</v>
      </c>
      <c r="X177" s="323">
        <v>28739.59</v>
      </c>
      <c r="Y177" s="345">
        <f t="shared" si="62"/>
        <v>180000.59</v>
      </c>
      <c r="Z177" s="348">
        <f t="shared" si="63"/>
        <v>-3655.4312121711846</v>
      </c>
      <c r="AA177" s="349">
        <f t="shared" si="64"/>
        <v>191978.57406931405</v>
      </c>
      <c r="AB177" s="352">
        <f t="shared" si="65"/>
        <v>71000</v>
      </c>
      <c r="AC177" s="324" t="str">
        <f t="shared" si="66"/>
        <v/>
      </c>
      <c r="AD177" s="324">
        <f t="shared" si="67"/>
        <v>78900</v>
      </c>
      <c r="AE177" s="324"/>
      <c r="AF177" s="324">
        <f t="shared" si="69"/>
        <v>43875</v>
      </c>
      <c r="AG177" s="324">
        <f t="shared" si="70"/>
        <v>26520</v>
      </c>
      <c r="AH177" s="364">
        <f t="shared" si="71"/>
        <v>151261</v>
      </c>
      <c r="AI177" s="352">
        <f t="shared" si="72"/>
        <v>26520</v>
      </c>
      <c r="AJ177" s="324">
        <f t="shared" si="78"/>
        <v>94161.571428571435</v>
      </c>
      <c r="AK177" s="324">
        <f t="shared" si="81"/>
        <v>26520</v>
      </c>
      <c r="AL177" s="324">
        <f t="shared" si="82"/>
        <v>81052.674427036327</v>
      </c>
      <c r="AM177" s="324">
        <f t="shared" si="54"/>
        <v>97817.002640742619</v>
      </c>
      <c r="AN177" s="366">
        <f t="shared" si="74"/>
        <v>1.038820839082365</v>
      </c>
      <c r="AP177" s="352">
        <f>+AI177</f>
        <v>26520</v>
      </c>
      <c r="AQ177" s="325">
        <f t="shared" si="75"/>
        <v>5038.8</v>
      </c>
      <c r="AR177" s="349">
        <f t="shared" si="76"/>
        <v>31558.799999999999</v>
      </c>
      <c r="AS177" s="329"/>
      <c r="AT177" s="317">
        <f t="shared" si="77"/>
        <v>1</v>
      </c>
    </row>
    <row r="178" spans="1:46" s="326" customFormat="1" ht="24.95" customHeight="1" x14ac:dyDescent="0.25">
      <c r="A178" s="319">
        <v>172</v>
      </c>
      <c r="B178" s="290" t="s">
        <v>599</v>
      </c>
      <c r="C178" s="104" t="s">
        <v>101</v>
      </c>
      <c r="D178" s="320">
        <v>1</v>
      </c>
      <c r="E178" s="305">
        <v>544000</v>
      </c>
      <c r="F178" s="321">
        <f t="shared" si="55"/>
        <v>380800</v>
      </c>
      <c r="G178" s="321">
        <f t="shared" si="56"/>
        <v>924800</v>
      </c>
      <c r="H178" s="301">
        <v>112000</v>
      </c>
      <c r="I178" s="322">
        <v>21280</v>
      </c>
      <c r="J178" s="322">
        <f t="shared" si="57"/>
        <v>133280</v>
      </c>
      <c r="K178" s="302">
        <v>104870</v>
      </c>
      <c r="L178" s="323">
        <v>19925.3</v>
      </c>
      <c r="M178" s="323">
        <f t="shared" si="58"/>
        <v>124795.3</v>
      </c>
      <c r="N178" s="304">
        <v>0</v>
      </c>
      <c r="O178" s="323">
        <v>0</v>
      </c>
      <c r="P178" s="323">
        <f t="shared" si="59"/>
        <v>0</v>
      </c>
      <c r="Q178" s="302">
        <v>104700</v>
      </c>
      <c r="R178" s="323">
        <v>19893</v>
      </c>
      <c r="S178" s="323">
        <f t="shared" si="60"/>
        <v>124593</v>
      </c>
      <c r="T178" s="302">
        <v>79821</v>
      </c>
      <c r="U178" s="323">
        <v>15165.99</v>
      </c>
      <c r="V178" s="323">
        <f t="shared" si="61"/>
        <v>94986.99</v>
      </c>
      <c r="W178" s="302">
        <v>151261</v>
      </c>
      <c r="X178" s="323">
        <v>28739.59</v>
      </c>
      <c r="Y178" s="345">
        <f t="shared" si="62"/>
        <v>180000.59</v>
      </c>
      <c r="Z178" s="348">
        <f t="shared" si="63"/>
        <v>-20293.320679369674</v>
      </c>
      <c r="AA178" s="349">
        <f t="shared" si="64"/>
        <v>333622.46353651251</v>
      </c>
      <c r="AB178" s="352" t="str">
        <f t="shared" si="65"/>
        <v/>
      </c>
      <c r="AC178" s="324">
        <f t="shared" si="66"/>
        <v>112000</v>
      </c>
      <c r="AD178" s="324">
        <f t="shared" si="67"/>
        <v>104870</v>
      </c>
      <c r="AE178" s="324"/>
      <c r="AF178" s="324">
        <f t="shared" si="69"/>
        <v>104700</v>
      </c>
      <c r="AG178" s="324">
        <f t="shared" si="70"/>
        <v>79821</v>
      </c>
      <c r="AH178" s="364">
        <f t="shared" si="71"/>
        <v>151261</v>
      </c>
      <c r="AI178" s="352">
        <f t="shared" si="72"/>
        <v>79821</v>
      </c>
      <c r="AJ178" s="324">
        <f t="shared" si="78"/>
        <v>156664.57142857142</v>
      </c>
      <c r="AK178" s="324">
        <f t="shared" si="81"/>
        <v>79821</v>
      </c>
      <c r="AL178" s="324">
        <f t="shared" si="82"/>
        <v>141647.80008597745</v>
      </c>
      <c r="AM178" s="324">
        <f t="shared" si="54"/>
        <v>176957.89210794109</v>
      </c>
      <c r="AN178" s="366">
        <f t="shared" si="74"/>
        <v>1.1295335664874433</v>
      </c>
      <c r="AP178" s="352">
        <f t="shared" si="79"/>
        <v>79821</v>
      </c>
      <c r="AQ178" s="325">
        <f t="shared" si="75"/>
        <v>15165.99</v>
      </c>
      <c r="AR178" s="349">
        <f t="shared" si="76"/>
        <v>94986.99</v>
      </c>
      <c r="AS178" s="329"/>
      <c r="AT178" s="317">
        <f t="shared" si="77"/>
        <v>1</v>
      </c>
    </row>
    <row r="179" spans="1:46" s="326" customFormat="1" ht="24.95" customHeight="1" x14ac:dyDescent="0.25">
      <c r="A179" s="319">
        <v>173</v>
      </c>
      <c r="B179" s="290" t="s">
        <v>609</v>
      </c>
      <c r="C179" s="104" t="s">
        <v>603</v>
      </c>
      <c r="D179" s="320">
        <v>1</v>
      </c>
      <c r="E179" s="305">
        <v>600000</v>
      </c>
      <c r="F179" s="321">
        <f t="shared" si="55"/>
        <v>420000</v>
      </c>
      <c r="G179" s="321">
        <f t="shared" si="56"/>
        <v>1020000</v>
      </c>
      <c r="H179" s="301">
        <v>826218</v>
      </c>
      <c r="I179" s="322">
        <v>156981.42000000001</v>
      </c>
      <c r="J179" s="322">
        <f t="shared" si="57"/>
        <v>983199.42</v>
      </c>
      <c r="K179" s="302">
        <v>587065</v>
      </c>
      <c r="L179" s="323">
        <v>111542.35</v>
      </c>
      <c r="M179" s="323">
        <f t="shared" si="58"/>
        <v>698607.35</v>
      </c>
      <c r="N179" s="304">
        <v>0</v>
      </c>
      <c r="O179" s="323">
        <v>0</v>
      </c>
      <c r="P179" s="323">
        <f t="shared" si="59"/>
        <v>0</v>
      </c>
      <c r="Q179" s="302">
        <v>778950</v>
      </c>
      <c r="R179" s="323">
        <v>148000.5</v>
      </c>
      <c r="S179" s="323">
        <f t="shared" si="60"/>
        <v>926950.5</v>
      </c>
      <c r="T179" s="302">
        <v>212469</v>
      </c>
      <c r="U179" s="323">
        <v>40369.11</v>
      </c>
      <c r="V179" s="323">
        <f t="shared" si="61"/>
        <v>252838.11</v>
      </c>
      <c r="W179" s="302">
        <v>726890</v>
      </c>
      <c r="X179" s="323">
        <v>138109.1</v>
      </c>
      <c r="Y179" s="345">
        <f t="shared" si="62"/>
        <v>864999.1</v>
      </c>
      <c r="Z179" s="348">
        <f t="shared" si="63"/>
        <v>222627.21358273289</v>
      </c>
      <c r="AA179" s="349">
        <f t="shared" si="64"/>
        <v>843541.92927441001</v>
      </c>
      <c r="AB179" s="352">
        <f t="shared" si="65"/>
        <v>600000</v>
      </c>
      <c r="AC179" s="324">
        <f t="shared" si="66"/>
        <v>826218</v>
      </c>
      <c r="AD179" s="324">
        <f t="shared" si="67"/>
        <v>587065</v>
      </c>
      <c r="AE179" s="324" t="str">
        <f t="shared" si="68"/>
        <v/>
      </c>
      <c r="AF179" s="324">
        <f t="shared" si="69"/>
        <v>778950</v>
      </c>
      <c r="AG179" s="324" t="str">
        <f t="shared" si="70"/>
        <v/>
      </c>
      <c r="AH179" s="364">
        <f t="shared" si="71"/>
        <v>726890</v>
      </c>
      <c r="AI179" s="352">
        <f t="shared" si="72"/>
        <v>587065</v>
      </c>
      <c r="AJ179" s="324">
        <f t="shared" si="78"/>
        <v>533084.57142857148</v>
      </c>
      <c r="AK179" s="324">
        <f t="shared" si="81"/>
        <v>212469</v>
      </c>
      <c r="AL179" s="324">
        <f t="shared" si="82"/>
        <v>571962.63322940678</v>
      </c>
      <c r="AM179" s="324">
        <f t="shared" si="54"/>
        <v>310457.35784583859</v>
      </c>
      <c r="AN179" s="366">
        <f t="shared" si="74"/>
        <v>0.58237918425188762</v>
      </c>
      <c r="AP179" s="352">
        <f t="shared" si="79"/>
        <v>587065</v>
      </c>
      <c r="AQ179" s="325">
        <f t="shared" si="75"/>
        <v>111542.35</v>
      </c>
      <c r="AR179" s="349">
        <f t="shared" si="76"/>
        <v>698607.35</v>
      </c>
      <c r="AS179" s="329"/>
      <c r="AT179" s="317">
        <f t="shared" si="77"/>
        <v>1</v>
      </c>
    </row>
    <row r="180" spans="1:46" s="326" customFormat="1" ht="24.95" customHeight="1" x14ac:dyDescent="0.25">
      <c r="A180" s="319">
        <v>174</v>
      </c>
      <c r="B180" s="290" t="s">
        <v>627</v>
      </c>
      <c r="C180" s="104" t="s">
        <v>18</v>
      </c>
      <c r="D180" s="320">
        <v>1</v>
      </c>
      <c r="E180" s="305">
        <v>25000</v>
      </c>
      <c r="F180" s="321">
        <f t="shared" si="55"/>
        <v>17500</v>
      </c>
      <c r="G180" s="321">
        <f t="shared" si="56"/>
        <v>42500</v>
      </c>
      <c r="H180" s="301">
        <v>47618</v>
      </c>
      <c r="I180" s="322">
        <v>9047.42</v>
      </c>
      <c r="J180" s="322">
        <f t="shared" si="57"/>
        <v>56665.42</v>
      </c>
      <c r="K180" s="302">
        <v>32150</v>
      </c>
      <c r="L180" s="323">
        <v>6108.5</v>
      </c>
      <c r="M180" s="323">
        <f t="shared" si="58"/>
        <v>38258.5</v>
      </c>
      <c r="N180" s="304">
        <v>54502</v>
      </c>
      <c r="O180" s="323">
        <v>10355.380000000001</v>
      </c>
      <c r="P180" s="323">
        <f t="shared" si="59"/>
        <v>64857.380000000005</v>
      </c>
      <c r="Q180" s="302">
        <v>61290</v>
      </c>
      <c r="R180" s="323">
        <v>11645.1</v>
      </c>
      <c r="S180" s="323">
        <f t="shared" si="60"/>
        <v>72935.100000000006</v>
      </c>
      <c r="T180" s="302">
        <v>13324</v>
      </c>
      <c r="U180" s="323">
        <v>2531.56</v>
      </c>
      <c r="V180" s="323">
        <f t="shared" si="61"/>
        <v>15855.56</v>
      </c>
      <c r="W180" s="302">
        <v>78597</v>
      </c>
      <c r="X180" s="323">
        <v>14933.43</v>
      </c>
      <c r="Y180" s="345">
        <f t="shared" si="62"/>
        <v>93530.43</v>
      </c>
      <c r="Z180" s="348">
        <f t="shared" si="63"/>
        <v>22061.209339159243</v>
      </c>
      <c r="AA180" s="349">
        <f t="shared" si="64"/>
        <v>67219.07637512646</v>
      </c>
      <c r="AB180" s="352">
        <f t="shared" si="65"/>
        <v>25000</v>
      </c>
      <c r="AC180" s="324">
        <f t="shared" si="66"/>
        <v>47618</v>
      </c>
      <c r="AD180" s="324">
        <f t="shared" si="67"/>
        <v>32150</v>
      </c>
      <c r="AE180" s="324">
        <f t="shared" si="68"/>
        <v>54502</v>
      </c>
      <c r="AF180" s="324">
        <f t="shared" si="69"/>
        <v>61290</v>
      </c>
      <c r="AG180" s="324" t="str">
        <f t="shared" si="70"/>
        <v/>
      </c>
      <c r="AH180" s="364" t="str">
        <f t="shared" si="71"/>
        <v/>
      </c>
      <c r="AI180" s="352">
        <f t="shared" si="72"/>
        <v>25000</v>
      </c>
      <c r="AJ180" s="324">
        <f t="shared" si="78"/>
        <v>44640.142857142855</v>
      </c>
      <c r="AK180" s="324">
        <f t="shared" si="73"/>
        <v>13324</v>
      </c>
      <c r="AL180" s="324">
        <f t="shared" si="80"/>
        <v>38862.751139807224</v>
      </c>
      <c r="AM180" s="324">
        <f t="shared" si="54"/>
        <v>22578.933517983613</v>
      </c>
      <c r="AN180" s="366">
        <f t="shared" si="74"/>
        <v>0.50579886337372604</v>
      </c>
      <c r="AP180" s="352">
        <f t="shared" si="79"/>
        <v>25000</v>
      </c>
      <c r="AQ180" s="325">
        <f t="shared" si="75"/>
        <v>4750</v>
      </c>
      <c r="AR180" s="349">
        <f t="shared" si="76"/>
        <v>29750</v>
      </c>
      <c r="AS180" s="329"/>
      <c r="AT180" s="317">
        <f t="shared" si="77"/>
        <v>1</v>
      </c>
    </row>
    <row r="181" spans="1:46" s="326" customFormat="1" ht="24.95" customHeight="1" x14ac:dyDescent="0.25">
      <c r="A181" s="319">
        <v>175</v>
      </c>
      <c r="B181" s="290" t="s">
        <v>629</v>
      </c>
      <c r="C181" s="104" t="s">
        <v>359</v>
      </c>
      <c r="D181" s="320">
        <v>1</v>
      </c>
      <c r="E181" s="305">
        <v>45000</v>
      </c>
      <c r="F181" s="321">
        <f t="shared" si="55"/>
        <v>31499.999999999996</v>
      </c>
      <c r="G181" s="321">
        <f t="shared" si="56"/>
        <v>76500</v>
      </c>
      <c r="H181" s="301">
        <v>144370</v>
      </c>
      <c r="I181" s="322">
        <v>27430.3</v>
      </c>
      <c r="J181" s="322">
        <f t="shared" si="57"/>
        <v>171800.3</v>
      </c>
      <c r="K181" s="302">
        <v>68900</v>
      </c>
      <c r="L181" s="323">
        <v>13091</v>
      </c>
      <c r="M181" s="323">
        <f t="shared" si="58"/>
        <v>81991</v>
      </c>
      <c r="N181" s="304">
        <v>224053</v>
      </c>
      <c r="O181" s="323">
        <v>42570.07</v>
      </c>
      <c r="P181" s="323">
        <f t="shared" si="59"/>
        <v>266623.07</v>
      </c>
      <c r="Q181" s="302">
        <v>190680</v>
      </c>
      <c r="R181" s="323">
        <v>36229.199999999997</v>
      </c>
      <c r="S181" s="323">
        <f t="shared" si="60"/>
        <v>226909.2</v>
      </c>
      <c r="T181" s="302">
        <v>123080</v>
      </c>
      <c r="U181" s="323">
        <v>23385.200000000001</v>
      </c>
      <c r="V181" s="323">
        <f t="shared" si="61"/>
        <v>146465.20000000001</v>
      </c>
      <c r="W181" s="302">
        <v>132400</v>
      </c>
      <c r="X181" s="323">
        <v>25156</v>
      </c>
      <c r="Y181" s="345">
        <f t="shared" si="62"/>
        <v>157556</v>
      </c>
      <c r="Z181" s="348">
        <f t="shared" si="63"/>
        <v>69794.612656983023</v>
      </c>
      <c r="AA181" s="349">
        <f t="shared" si="64"/>
        <v>195486.24448587414</v>
      </c>
      <c r="AB181" s="352" t="str">
        <f t="shared" si="65"/>
        <v/>
      </c>
      <c r="AC181" s="324">
        <f t="shared" si="66"/>
        <v>144370</v>
      </c>
      <c r="AD181" s="324" t="str">
        <f t="shared" si="67"/>
        <v/>
      </c>
      <c r="AE181" s="324" t="str">
        <f t="shared" si="68"/>
        <v/>
      </c>
      <c r="AF181" s="324">
        <f t="shared" si="69"/>
        <v>190680</v>
      </c>
      <c r="AG181" s="324">
        <f t="shared" si="70"/>
        <v>123080</v>
      </c>
      <c r="AH181" s="364">
        <f t="shared" si="71"/>
        <v>132400</v>
      </c>
      <c r="AI181" s="352">
        <f t="shared" si="72"/>
        <v>123080</v>
      </c>
      <c r="AJ181" s="324">
        <f t="shared" si="78"/>
        <v>132640.42857142858</v>
      </c>
      <c r="AK181" s="324">
        <f t="shared" si="73"/>
        <v>45000</v>
      </c>
      <c r="AL181" s="324">
        <f t="shared" si="80"/>
        <v>117630.51819371394</v>
      </c>
      <c r="AM181" s="324">
        <f t="shared" si="54"/>
        <v>62845.815914445564</v>
      </c>
      <c r="AN181" s="366">
        <f t="shared" si="74"/>
        <v>0.47380588702336923</v>
      </c>
      <c r="AP181" s="352">
        <f t="shared" si="79"/>
        <v>123080</v>
      </c>
      <c r="AQ181" s="325">
        <f t="shared" si="75"/>
        <v>23385.200000000001</v>
      </c>
      <c r="AR181" s="349">
        <f t="shared" si="76"/>
        <v>146465.20000000001</v>
      </c>
      <c r="AS181" s="329"/>
      <c r="AT181" s="317">
        <f t="shared" si="77"/>
        <v>1</v>
      </c>
    </row>
    <row r="182" spans="1:46" s="326" customFormat="1" ht="24.95" customHeight="1" x14ac:dyDescent="0.25">
      <c r="A182" s="319">
        <v>176</v>
      </c>
      <c r="B182" s="290" t="s">
        <v>630</v>
      </c>
      <c r="C182" s="104" t="s">
        <v>18</v>
      </c>
      <c r="D182" s="320">
        <v>1</v>
      </c>
      <c r="E182" s="305">
        <v>20000</v>
      </c>
      <c r="F182" s="321">
        <f t="shared" si="55"/>
        <v>14000</v>
      </c>
      <c r="G182" s="321">
        <f t="shared" si="56"/>
        <v>34000</v>
      </c>
      <c r="H182" s="301">
        <v>38487</v>
      </c>
      <c r="I182" s="322">
        <v>7312.53</v>
      </c>
      <c r="J182" s="322">
        <f t="shared" si="57"/>
        <v>45799.53</v>
      </c>
      <c r="K182" s="302">
        <v>58000</v>
      </c>
      <c r="L182" s="323">
        <v>11020</v>
      </c>
      <c r="M182" s="323">
        <f t="shared" si="58"/>
        <v>69020</v>
      </c>
      <c r="N182" s="304">
        <v>21429</v>
      </c>
      <c r="O182" s="323">
        <v>4071.51</v>
      </c>
      <c r="P182" s="323">
        <f t="shared" si="59"/>
        <v>25500.510000000002</v>
      </c>
      <c r="Q182" s="302">
        <v>13365</v>
      </c>
      <c r="R182" s="323">
        <v>2539.35</v>
      </c>
      <c r="S182" s="323">
        <f t="shared" si="60"/>
        <v>15904.35</v>
      </c>
      <c r="T182" s="302">
        <v>41843</v>
      </c>
      <c r="U182" s="323">
        <v>7950.17</v>
      </c>
      <c r="V182" s="323">
        <f t="shared" si="61"/>
        <v>49793.17</v>
      </c>
      <c r="W182" s="302">
        <v>54678</v>
      </c>
      <c r="X182" s="323">
        <v>10388.82</v>
      </c>
      <c r="Y182" s="345">
        <f t="shared" si="62"/>
        <v>65066.82</v>
      </c>
      <c r="Z182" s="348">
        <f t="shared" si="63"/>
        <v>17834.53699967745</v>
      </c>
      <c r="AA182" s="349">
        <f t="shared" si="64"/>
        <v>52966.034428893981</v>
      </c>
      <c r="AB182" s="352">
        <f t="shared" si="65"/>
        <v>20000</v>
      </c>
      <c r="AC182" s="324">
        <f t="shared" si="66"/>
        <v>38487</v>
      </c>
      <c r="AD182" s="324" t="str">
        <f t="shared" si="67"/>
        <v/>
      </c>
      <c r="AE182" s="324">
        <f t="shared" si="68"/>
        <v>21429</v>
      </c>
      <c r="AF182" s="324" t="str">
        <f t="shared" si="69"/>
        <v/>
      </c>
      <c r="AG182" s="324">
        <f t="shared" si="70"/>
        <v>41843</v>
      </c>
      <c r="AH182" s="364" t="str">
        <f t="shared" si="71"/>
        <v/>
      </c>
      <c r="AI182" s="352">
        <f t="shared" si="72"/>
        <v>20000</v>
      </c>
      <c r="AJ182" s="324">
        <f t="shared" si="78"/>
        <v>35400.285714285717</v>
      </c>
      <c r="AK182" s="324">
        <f t="shared" si="73"/>
        <v>13365</v>
      </c>
      <c r="AL182" s="324">
        <f t="shared" si="80"/>
        <v>31272.912953271541</v>
      </c>
      <c r="AM182" s="324">
        <f t="shared" si="54"/>
        <v>17565.748714608268</v>
      </c>
      <c r="AN182" s="366">
        <f t="shared" si="74"/>
        <v>0.49620358593658592</v>
      </c>
      <c r="AP182" s="352">
        <f t="shared" si="79"/>
        <v>20000</v>
      </c>
      <c r="AQ182" s="325">
        <f t="shared" si="75"/>
        <v>3800</v>
      </c>
      <c r="AR182" s="349">
        <f t="shared" si="76"/>
        <v>23800</v>
      </c>
      <c r="AS182" s="329"/>
      <c r="AT182" s="317">
        <f t="shared" si="77"/>
        <v>1</v>
      </c>
    </row>
    <row r="183" spans="1:46" s="326" customFormat="1" ht="24.95" customHeight="1" x14ac:dyDescent="0.25">
      <c r="A183" s="319">
        <v>177</v>
      </c>
      <c r="B183" s="290" t="s">
        <v>631</v>
      </c>
      <c r="C183" s="104" t="s">
        <v>18</v>
      </c>
      <c r="D183" s="320">
        <v>1</v>
      </c>
      <c r="E183" s="305">
        <v>179000</v>
      </c>
      <c r="F183" s="321">
        <f t="shared" si="55"/>
        <v>125299.99999999999</v>
      </c>
      <c r="G183" s="321">
        <f t="shared" si="56"/>
        <v>304300</v>
      </c>
      <c r="H183" s="301">
        <v>865378</v>
      </c>
      <c r="I183" s="322">
        <v>164421.82</v>
      </c>
      <c r="J183" s="322">
        <f t="shared" si="57"/>
        <v>1029799.8200000001</v>
      </c>
      <c r="K183" s="302">
        <v>215000</v>
      </c>
      <c r="L183" s="323">
        <v>40850</v>
      </c>
      <c r="M183" s="323">
        <f t="shared" si="58"/>
        <v>255850</v>
      </c>
      <c r="N183" s="304">
        <v>215966</v>
      </c>
      <c r="O183" s="323">
        <v>41033.54</v>
      </c>
      <c r="P183" s="323">
        <f t="shared" si="59"/>
        <v>256999.54</v>
      </c>
      <c r="Q183" s="302">
        <v>242865</v>
      </c>
      <c r="R183" s="323">
        <v>46144.35</v>
      </c>
      <c r="S183" s="323">
        <f t="shared" si="60"/>
        <v>289009.34999999998</v>
      </c>
      <c r="T183" s="302">
        <v>758019</v>
      </c>
      <c r="U183" s="323">
        <v>144023.61000000002</v>
      </c>
      <c r="V183" s="323">
        <f t="shared" si="61"/>
        <v>902042.61</v>
      </c>
      <c r="W183" s="302">
        <v>89765</v>
      </c>
      <c r="X183" s="323">
        <v>17055.349999999999</v>
      </c>
      <c r="Y183" s="345">
        <f t="shared" si="62"/>
        <v>106820.35</v>
      </c>
      <c r="Z183" s="348">
        <f t="shared" si="63"/>
        <v>57053.813473597285</v>
      </c>
      <c r="AA183" s="349">
        <f t="shared" si="64"/>
        <v>676087.04366925987</v>
      </c>
      <c r="AB183" s="352">
        <f t="shared" si="65"/>
        <v>179000</v>
      </c>
      <c r="AC183" s="324" t="str">
        <f t="shared" si="66"/>
        <v/>
      </c>
      <c r="AD183" s="324">
        <f t="shared" si="67"/>
        <v>215000</v>
      </c>
      <c r="AE183" s="324">
        <f t="shared" si="68"/>
        <v>215966</v>
      </c>
      <c r="AF183" s="324">
        <f t="shared" si="69"/>
        <v>242865</v>
      </c>
      <c r="AG183" s="324" t="str">
        <f t="shared" si="70"/>
        <v/>
      </c>
      <c r="AH183" s="364">
        <f t="shared" si="71"/>
        <v>89765</v>
      </c>
      <c r="AI183" s="352">
        <f t="shared" si="72"/>
        <v>89765</v>
      </c>
      <c r="AJ183" s="324">
        <f t="shared" si="78"/>
        <v>366570.42857142858</v>
      </c>
      <c r="AK183" s="324">
        <f t="shared" si="73"/>
        <v>89765</v>
      </c>
      <c r="AL183" s="324">
        <f t="shared" si="80"/>
        <v>274973.39986508159</v>
      </c>
      <c r="AM183" s="324">
        <f t="shared" si="54"/>
        <v>309516.61509783129</v>
      </c>
      <c r="AN183" s="366">
        <f t="shared" si="74"/>
        <v>0.8443578395127419</v>
      </c>
      <c r="AP183" s="352">
        <f t="shared" si="79"/>
        <v>89765</v>
      </c>
      <c r="AQ183" s="325">
        <f t="shared" si="75"/>
        <v>17055.349999999999</v>
      </c>
      <c r="AR183" s="349">
        <f t="shared" si="76"/>
        <v>106820.35</v>
      </c>
      <c r="AS183" s="329"/>
      <c r="AT183" s="317">
        <f t="shared" si="77"/>
        <v>1</v>
      </c>
    </row>
    <row r="184" spans="1:46" s="326" customFormat="1" ht="24.95" customHeight="1" x14ac:dyDescent="0.25">
      <c r="A184" s="319">
        <v>178</v>
      </c>
      <c r="B184" s="290" t="s">
        <v>633</v>
      </c>
      <c r="C184" s="104" t="s">
        <v>237</v>
      </c>
      <c r="D184" s="320">
        <v>1</v>
      </c>
      <c r="E184" s="305">
        <v>450000</v>
      </c>
      <c r="F184" s="321">
        <f t="shared" si="55"/>
        <v>315000</v>
      </c>
      <c r="G184" s="321">
        <f t="shared" si="56"/>
        <v>765000</v>
      </c>
      <c r="H184" s="301">
        <v>989580</v>
      </c>
      <c r="I184" s="322">
        <v>188020.2</v>
      </c>
      <c r="J184" s="322">
        <f t="shared" si="57"/>
        <v>1177600.2</v>
      </c>
      <c r="K184" s="302">
        <v>480900</v>
      </c>
      <c r="L184" s="323">
        <v>91371</v>
      </c>
      <c r="M184" s="323">
        <f t="shared" si="58"/>
        <v>572271</v>
      </c>
      <c r="N184" s="304">
        <v>342857</v>
      </c>
      <c r="O184" s="323">
        <v>65142.83</v>
      </c>
      <c r="P184" s="323">
        <f t="shared" si="59"/>
        <v>407999.83</v>
      </c>
      <c r="Q184" s="302">
        <v>219300</v>
      </c>
      <c r="R184" s="323">
        <v>41667</v>
      </c>
      <c r="S184" s="323">
        <f t="shared" si="60"/>
        <v>260967</v>
      </c>
      <c r="T184" s="302">
        <v>476970</v>
      </c>
      <c r="U184" s="323">
        <v>90624.3</v>
      </c>
      <c r="V184" s="323">
        <f t="shared" si="61"/>
        <v>567594.30000000005</v>
      </c>
      <c r="W184" s="302">
        <v>840336</v>
      </c>
      <c r="X184" s="323">
        <v>159663.84</v>
      </c>
      <c r="Y184" s="345">
        <f t="shared" si="62"/>
        <v>999999.84</v>
      </c>
      <c r="Z184" s="348">
        <f t="shared" si="63"/>
        <v>269125.74710942077</v>
      </c>
      <c r="AA184" s="349">
        <f t="shared" si="64"/>
        <v>816572.25289057917</v>
      </c>
      <c r="AB184" s="352">
        <f t="shared" si="65"/>
        <v>450000</v>
      </c>
      <c r="AC184" s="324" t="str">
        <f t="shared" si="66"/>
        <v/>
      </c>
      <c r="AD184" s="324">
        <f t="shared" si="67"/>
        <v>480900</v>
      </c>
      <c r="AE184" s="324">
        <f t="shared" si="68"/>
        <v>342857</v>
      </c>
      <c r="AF184" s="324" t="str">
        <f t="shared" si="69"/>
        <v/>
      </c>
      <c r="AG184" s="324">
        <f t="shared" si="70"/>
        <v>476970</v>
      </c>
      <c r="AH184" s="364" t="str">
        <f t="shared" si="71"/>
        <v/>
      </c>
      <c r="AI184" s="352">
        <f t="shared" si="72"/>
        <v>342857</v>
      </c>
      <c r="AJ184" s="324">
        <f t="shared" si="78"/>
        <v>542849</v>
      </c>
      <c r="AK184" s="324">
        <f t="shared" si="73"/>
        <v>219300</v>
      </c>
      <c r="AL184" s="324">
        <f t="shared" si="80"/>
        <v>486537.44415438094</v>
      </c>
      <c r="AM184" s="324">
        <f t="shared" si="54"/>
        <v>273723.25289057923</v>
      </c>
      <c r="AN184" s="366">
        <f t="shared" si="74"/>
        <v>0.50423460831756017</v>
      </c>
      <c r="AP184" s="352">
        <f t="shared" si="79"/>
        <v>342857</v>
      </c>
      <c r="AQ184" s="325">
        <f t="shared" si="75"/>
        <v>65142.83</v>
      </c>
      <c r="AR184" s="349">
        <f t="shared" si="76"/>
        <v>407999.83</v>
      </c>
      <c r="AS184" s="329"/>
      <c r="AT184" s="317">
        <f t="shared" si="77"/>
        <v>1</v>
      </c>
    </row>
    <row r="185" spans="1:46" s="326" customFormat="1" ht="24.95" customHeight="1" x14ac:dyDescent="0.25">
      <c r="A185" s="319">
        <v>179</v>
      </c>
      <c r="B185" s="290" t="s">
        <v>634</v>
      </c>
      <c r="C185" s="104" t="s">
        <v>237</v>
      </c>
      <c r="D185" s="320">
        <v>1</v>
      </c>
      <c r="E185" s="305">
        <v>1500000</v>
      </c>
      <c r="F185" s="321">
        <f t="shared" si="55"/>
        <v>1050000</v>
      </c>
      <c r="G185" s="321">
        <f t="shared" si="56"/>
        <v>2550000</v>
      </c>
      <c r="H185" s="301">
        <v>720000</v>
      </c>
      <c r="I185" s="322">
        <v>136800</v>
      </c>
      <c r="J185" s="322">
        <f t="shared" si="57"/>
        <v>856800</v>
      </c>
      <c r="K185" s="302">
        <v>758000</v>
      </c>
      <c r="L185" s="323">
        <v>144020</v>
      </c>
      <c r="M185" s="323">
        <f t="shared" si="58"/>
        <v>902020</v>
      </c>
      <c r="N185" s="304">
        <v>396158</v>
      </c>
      <c r="O185" s="323">
        <v>75270.02</v>
      </c>
      <c r="P185" s="323">
        <f t="shared" si="59"/>
        <v>471428.02</v>
      </c>
      <c r="Q185" s="302">
        <v>522000</v>
      </c>
      <c r="R185" s="323">
        <v>99180</v>
      </c>
      <c r="S185" s="323">
        <f t="shared" si="60"/>
        <v>621180</v>
      </c>
      <c r="T185" s="302">
        <v>330210</v>
      </c>
      <c r="U185" s="323">
        <v>62739.9</v>
      </c>
      <c r="V185" s="323">
        <f t="shared" si="61"/>
        <v>392949.9</v>
      </c>
      <c r="W185" s="302">
        <v>840336</v>
      </c>
      <c r="X185" s="323">
        <v>159663.84</v>
      </c>
      <c r="Y185" s="345">
        <f t="shared" si="62"/>
        <v>999999.84</v>
      </c>
      <c r="Z185" s="348">
        <f t="shared" si="63"/>
        <v>332186.46908115206</v>
      </c>
      <c r="AA185" s="349">
        <f t="shared" si="64"/>
        <v>1115443.2452045623</v>
      </c>
      <c r="AB185" s="352" t="str">
        <f t="shared" si="65"/>
        <v/>
      </c>
      <c r="AC185" s="324">
        <f t="shared" si="66"/>
        <v>720000</v>
      </c>
      <c r="AD185" s="324">
        <f t="shared" si="67"/>
        <v>758000</v>
      </c>
      <c r="AE185" s="324">
        <f t="shared" si="68"/>
        <v>396158</v>
      </c>
      <c r="AF185" s="324">
        <f t="shared" si="69"/>
        <v>522000</v>
      </c>
      <c r="AG185" s="324" t="str">
        <f t="shared" si="70"/>
        <v/>
      </c>
      <c r="AH185" s="364">
        <f t="shared" si="71"/>
        <v>840336</v>
      </c>
      <c r="AI185" s="352">
        <f t="shared" si="72"/>
        <v>396158</v>
      </c>
      <c r="AJ185" s="324">
        <f t="shared" si="78"/>
        <v>723814.85714285716</v>
      </c>
      <c r="AK185" s="324">
        <f t="shared" si="73"/>
        <v>330210</v>
      </c>
      <c r="AL185" s="324">
        <f t="shared" si="80"/>
        <v>646052.58610530791</v>
      </c>
      <c r="AM185" s="324">
        <f t="shared" si="54"/>
        <v>391628.3880617051</v>
      </c>
      <c r="AN185" s="366">
        <f t="shared" si="74"/>
        <v>0.54106154936857087</v>
      </c>
      <c r="AP185" s="352">
        <f t="shared" si="79"/>
        <v>396158</v>
      </c>
      <c r="AQ185" s="325">
        <f t="shared" si="75"/>
        <v>75270.02</v>
      </c>
      <c r="AR185" s="349">
        <f t="shared" si="76"/>
        <v>471428.02</v>
      </c>
      <c r="AS185" s="329"/>
      <c r="AT185" s="317">
        <f t="shared" si="77"/>
        <v>1</v>
      </c>
    </row>
    <row r="186" spans="1:46" s="326" customFormat="1" ht="24.95" customHeight="1" x14ac:dyDescent="0.25">
      <c r="A186" s="319">
        <v>180</v>
      </c>
      <c r="B186" s="290" t="s">
        <v>635</v>
      </c>
      <c r="C186" s="104" t="s">
        <v>237</v>
      </c>
      <c r="D186" s="320">
        <v>1</v>
      </c>
      <c r="E186" s="305">
        <v>1500000</v>
      </c>
      <c r="F186" s="321">
        <f t="shared" si="55"/>
        <v>1050000</v>
      </c>
      <c r="G186" s="321">
        <f t="shared" si="56"/>
        <v>2550000</v>
      </c>
      <c r="H186" s="301">
        <v>1080000</v>
      </c>
      <c r="I186" s="322">
        <v>205200</v>
      </c>
      <c r="J186" s="322">
        <f t="shared" si="57"/>
        <v>1285200</v>
      </c>
      <c r="K186" s="302">
        <v>698000</v>
      </c>
      <c r="L186" s="323">
        <v>132620</v>
      </c>
      <c r="M186" s="323">
        <f t="shared" si="58"/>
        <v>830620</v>
      </c>
      <c r="N186" s="304">
        <v>774310</v>
      </c>
      <c r="O186" s="323">
        <v>147118.9</v>
      </c>
      <c r="P186" s="323">
        <f t="shared" si="59"/>
        <v>921428.9</v>
      </c>
      <c r="Q186" s="302">
        <v>493000</v>
      </c>
      <c r="R186" s="323">
        <v>93670</v>
      </c>
      <c r="S186" s="323">
        <f t="shared" si="60"/>
        <v>586670</v>
      </c>
      <c r="T186" s="302">
        <v>292436</v>
      </c>
      <c r="U186" s="323">
        <v>55562.840000000004</v>
      </c>
      <c r="V186" s="323">
        <f t="shared" si="61"/>
        <v>347998.84</v>
      </c>
      <c r="W186" s="302">
        <v>980392</v>
      </c>
      <c r="X186" s="323">
        <v>186274.48</v>
      </c>
      <c r="Y186" s="345">
        <f t="shared" si="62"/>
        <v>1166666.48</v>
      </c>
      <c r="Z186" s="348">
        <f t="shared" si="63"/>
        <v>431771.84318246873</v>
      </c>
      <c r="AA186" s="349">
        <f t="shared" si="64"/>
        <v>1230553.2996746742</v>
      </c>
      <c r="AB186" s="352" t="str">
        <f t="shared" si="65"/>
        <v/>
      </c>
      <c r="AC186" s="324">
        <f t="shared" si="66"/>
        <v>1080000</v>
      </c>
      <c r="AD186" s="324">
        <f t="shared" si="67"/>
        <v>698000</v>
      </c>
      <c r="AE186" s="324">
        <f t="shared" si="68"/>
        <v>774310</v>
      </c>
      <c r="AF186" s="324">
        <f t="shared" si="69"/>
        <v>493000</v>
      </c>
      <c r="AG186" s="324" t="str">
        <f t="shared" si="70"/>
        <v/>
      </c>
      <c r="AH186" s="364">
        <f t="shared" si="71"/>
        <v>980392</v>
      </c>
      <c r="AI186" s="352">
        <f t="shared" si="72"/>
        <v>493000</v>
      </c>
      <c r="AJ186" s="324">
        <f t="shared" si="78"/>
        <v>831162.57142857148</v>
      </c>
      <c r="AK186" s="324">
        <f t="shared" si="73"/>
        <v>292436</v>
      </c>
      <c r="AL186" s="324">
        <f t="shared" si="80"/>
        <v>741935.44065098942</v>
      </c>
      <c r="AM186" s="324">
        <f t="shared" si="54"/>
        <v>399390.72824610275</v>
      </c>
      <c r="AN186" s="366">
        <f t="shared" si="74"/>
        <v>0.48052058884177706</v>
      </c>
      <c r="AP186" s="352">
        <f t="shared" si="79"/>
        <v>493000</v>
      </c>
      <c r="AQ186" s="325">
        <f t="shared" si="75"/>
        <v>93670</v>
      </c>
      <c r="AR186" s="349">
        <f t="shared" si="76"/>
        <v>586670</v>
      </c>
      <c r="AS186" s="329"/>
      <c r="AT186" s="317">
        <f t="shared" si="77"/>
        <v>1</v>
      </c>
    </row>
    <row r="187" spans="1:46" s="326" customFormat="1" ht="24.95" customHeight="1" x14ac:dyDescent="0.25">
      <c r="A187" s="319">
        <v>181</v>
      </c>
      <c r="B187" s="290" t="s">
        <v>1463</v>
      </c>
      <c r="C187" s="104" t="s">
        <v>359</v>
      </c>
      <c r="D187" s="320">
        <v>1</v>
      </c>
      <c r="E187" s="305">
        <v>650000</v>
      </c>
      <c r="F187" s="321">
        <f t="shared" si="55"/>
        <v>455000</v>
      </c>
      <c r="G187" s="321">
        <f t="shared" si="56"/>
        <v>1105000</v>
      </c>
      <c r="H187" s="301">
        <v>1500000</v>
      </c>
      <c r="I187" s="322">
        <v>285000</v>
      </c>
      <c r="J187" s="322">
        <f t="shared" si="57"/>
        <v>1785000</v>
      </c>
      <c r="K187" s="302">
        <v>589700</v>
      </c>
      <c r="L187" s="323">
        <v>112043</v>
      </c>
      <c r="M187" s="323">
        <f t="shared" si="58"/>
        <v>701743</v>
      </c>
      <c r="N187" s="304">
        <v>0</v>
      </c>
      <c r="O187" s="323">
        <v>0</v>
      </c>
      <c r="P187" s="323">
        <f t="shared" si="59"/>
        <v>0</v>
      </c>
      <c r="Q187" s="302">
        <v>675000</v>
      </c>
      <c r="R187" s="323">
        <v>128250</v>
      </c>
      <c r="S187" s="323">
        <f t="shared" si="60"/>
        <v>803250</v>
      </c>
      <c r="T187" s="302">
        <v>797500</v>
      </c>
      <c r="U187" s="323">
        <v>151525</v>
      </c>
      <c r="V187" s="323">
        <f t="shared" si="61"/>
        <v>949025</v>
      </c>
      <c r="W187" s="302">
        <v>599438</v>
      </c>
      <c r="X187" s="323">
        <v>113893.22</v>
      </c>
      <c r="Y187" s="345">
        <f t="shared" si="62"/>
        <v>713331.22</v>
      </c>
      <c r="Z187" s="348">
        <f t="shared" si="63"/>
        <v>246961.3999332551</v>
      </c>
      <c r="AA187" s="349">
        <f t="shared" si="64"/>
        <v>1127792.3143524593</v>
      </c>
      <c r="AB187" s="352">
        <f t="shared" si="65"/>
        <v>650000</v>
      </c>
      <c r="AC187" s="324" t="str">
        <f t="shared" si="66"/>
        <v/>
      </c>
      <c r="AD187" s="324">
        <f t="shared" si="67"/>
        <v>589700</v>
      </c>
      <c r="AE187" s="324" t="str">
        <f t="shared" si="68"/>
        <v/>
      </c>
      <c r="AF187" s="324">
        <f t="shared" si="69"/>
        <v>675000</v>
      </c>
      <c r="AG187" s="324">
        <f t="shared" si="70"/>
        <v>797500</v>
      </c>
      <c r="AH187" s="364">
        <f t="shared" si="71"/>
        <v>599438</v>
      </c>
      <c r="AI187" s="352">
        <f t="shared" si="72"/>
        <v>589700</v>
      </c>
      <c r="AJ187" s="324">
        <f t="shared" si="78"/>
        <v>687376.85714285716</v>
      </c>
      <c r="AK187" s="324">
        <f>MIN(E187,H187,K187,Q187,T187,W187)</f>
        <v>589700</v>
      </c>
      <c r="AL187" s="324">
        <f>GEOMEAN(E187,H187,K187,Q187,T187,W187)</f>
        <v>755212.34373579756</v>
      </c>
      <c r="AM187" s="324">
        <f t="shared" si="54"/>
        <v>440415.45720960206</v>
      </c>
      <c r="AN187" s="366">
        <f t="shared" si="74"/>
        <v>0.64071906499766074</v>
      </c>
      <c r="AP187" s="352">
        <f t="shared" si="79"/>
        <v>589700</v>
      </c>
      <c r="AQ187" s="325">
        <f t="shared" si="75"/>
        <v>112043</v>
      </c>
      <c r="AR187" s="349">
        <f t="shared" si="76"/>
        <v>701743</v>
      </c>
      <c r="AS187" s="329"/>
      <c r="AT187" s="317">
        <f t="shared" si="77"/>
        <v>1</v>
      </c>
    </row>
    <row r="188" spans="1:46" s="326" customFormat="1" ht="24.95" customHeight="1" x14ac:dyDescent="0.25">
      <c r="A188" s="319">
        <v>182</v>
      </c>
      <c r="B188" s="290" t="s">
        <v>636</v>
      </c>
      <c r="C188" s="104" t="s">
        <v>359</v>
      </c>
      <c r="D188" s="320">
        <v>1</v>
      </c>
      <c r="E188" s="305">
        <v>425000</v>
      </c>
      <c r="F188" s="321">
        <f t="shared" si="55"/>
        <v>297500</v>
      </c>
      <c r="G188" s="321">
        <f t="shared" si="56"/>
        <v>722500</v>
      </c>
      <c r="H188" s="301">
        <v>440000</v>
      </c>
      <c r="I188" s="322">
        <v>83600</v>
      </c>
      <c r="J188" s="322">
        <f t="shared" si="57"/>
        <v>523600</v>
      </c>
      <c r="K188" s="302">
        <v>498200</v>
      </c>
      <c r="L188" s="323">
        <v>94658</v>
      </c>
      <c r="M188" s="323">
        <f t="shared" si="58"/>
        <v>592858</v>
      </c>
      <c r="N188" s="304">
        <v>0</v>
      </c>
      <c r="O188" s="323">
        <v>0</v>
      </c>
      <c r="P188" s="323">
        <f t="shared" si="59"/>
        <v>0</v>
      </c>
      <c r="Q188" s="302">
        <v>285700</v>
      </c>
      <c r="R188" s="323">
        <v>54283</v>
      </c>
      <c r="S188" s="323">
        <f t="shared" si="60"/>
        <v>339983</v>
      </c>
      <c r="T188" s="302">
        <v>340750</v>
      </c>
      <c r="U188" s="323">
        <v>64742.5</v>
      </c>
      <c r="V188" s="323">
        <f t="shared" si="61"/>
        <v>405492.5</v>
      </c>
      <c r="W188" s="302">
        <v>599438</v>
      </c>
      <c r="X188" s="323">
        <v>113893.22</v>
      </c>
      <c r="Y188" s="345">
        <f t="shared" si="62"/>
        <v>713331.22</v>
      </c>
      <c r="Z188" s="348">
        <f t="shared" si="63"/>
        <v>177574.81509724187</v>
      </c>
      <c r="AA188" s="349">
        <f t="shared" si="64"/>
        <v>562164.61347418663</v>
      </c>
      <c r="AB188" s="352">
        <f t="shared" si="65"/>
        <v>425000</v>
      </c>
      <c r="AC188" s="324">
        <f t="shared" si="66"/>
        <v>440000</v>
      </c>
      <c r="AD188" s="324">
        <f t="shared" si="67"/>
        <v>498200</v>
      </c>
      <c r="AE188" s="324" t="str">
        <f t="shared" si="68"/>
        <v/>
      </c>
      <c r="AF188" s="324">
        <f t="shared" si="69"/>
        <v>285700</v>
      </c>
      <c r="AG188" s="324">
        <f t="shared" si="70"/>
        <v>340750</v>
      </c>
      <c r="AH188" s="364" t="str">
        <f t="shared" si="71"/>
        <v/>
      </c>
      <c r="AI188" s="352">
        <f t="shared" si="72"/>
        <v>285700</v>
      </c>
      <c r="AJ188" s="324">
        <f t="shared" si="78"/>
        <v>369869.71428571426</v>
      </c>
      <c r="AK188" s="324">
        <f>MIN(E188,H188,K188,Q188,T188,W188)</f>
        <v>285700</v>
      </c>
      <c r="AL188" s="324">
        <f>GEOMEAN(E188,H188,K188,Q188,T188,W188)</f>
        <v>419330.01617710863</v>
      </c>
      <c r="AM188" s="324">
        <f t="shared" si="54"/>
        <v>192294.89918847239</v>
      </c>
      <c r="AN188" s="366">
        <f t="shared" si="74"/>
        <v>0.51989901243963388</v>
      </c>
      <c r="AP188" s="352">
        <f t="shared" si="79"/>
        <v>285700</v>
      </c>
      <c r="AQ188" s="325">
        <f t="shared" si="75"/>
        <v>54283</v>
      </c>
      <c r="AR188" s="349">
        <f t="shared" si="76"/>
        <v>339983</v>
      </c>
      <c r="AS188" s="329"/>
      <c r="AT188" s="317">
        <f t="shared" si="77"/>
        <v>1</v>
      </c>
    </row>
    <row r="189" spans="1:46" s="326" customFormat="1" ht="24.95" customHeight="1" x14ac:dyDescent="0.25">
      <c r="A189" s="319">
        <v>183</v>
      </c>
      <c r="B189" s="290" t="s">
        <v>637</v>
      </c>
      <c r="C189" s="104" t="s">
        <v>359</v>
      </c>
      <c r="D189" s="320">
        <v>1</v>
      </c>
      <c r="E189" s="305">
        <v>425000</v>
      </c>
      <c r="F189" s="321">
        <f t="shared" si="55"/>
        <v>297500</v>
      </c>
      <c r="G189" s="321">
        <f t="shared" si="56"/>
        <v>722500</v>
      </c>
      <c r="H189" s="301">
        <v>1000000</v>
      </c>
      <c r="I189" s="322">
        <v>190000</v>
      </c>
      <c r="J189" s="322">
        <f t="shared" si="57"/>
        <v>1190000</v>
      </c>
      <c r="K189" s="302">
        <v>596870</v>
      </c>
      <c r="L189" s="323">
        <v>113405.3</v>
      </c>
      <c r="M189" s="323">
        <f t="shared" si="58"/>
        <v>710275.3</v>
      </c>
      <c r="N189" s="304">
        <v>0</v>
      </c>
      <c r="O189" s="323">
        <v>0</v>
      </c>
      <c r="P189" s="323">
        <f t="shared" si="59"/>
        <v>0</v>
      </c>
      <c r="Q189" s="302">
        <v>610000</v>
      </c>
      <c r="R189" s="323">
        <v>115900</v>
      </c>
      <c r="S189" s="323">
        <f t="shared" si="60"/>
        <v>725900</v>
      </c>
      <c r="T189" s="302">
        <v>652500</v>
      </c>
      <c r="U189" s="323">
        <v>123975</v>
      </c>
      <c r="V189" s="323">
        <f t="shared" si="61"/>
        <v>776475</v>
      </c>
      <c r="W189" s="302">
        <v>599438</v>
      </c>
      <c r="X189" s="323">
        <v>113893.22</v>
      </c>
      <c r="Y189" s="345">
        <f t="shared" si="62"/>
        <v>713331.22</v>
      </c>
      <c r="Z189" s="348">
        <f t="shared" si="63"/>
        <v>255049.55045355199</v>
      </c>
      <c r="AA189" s="349">
        <f t="shared" si="64"/>
        <v>854609.87811787659</v>
      </c>
      <c r="AB189" s="352">
        <f t="shared" si="65"/>
        <v>425000</v>
      </c>
      <c r="AC189" s="324" t="str">
        <f t="shared" si="66"/>
        <v/>
      </c>
      <c r="AD189" s="324">
        <f t="shared" si="67"/>
        <v>596870</v>
      </c>
      <c r="AE189" s="324" t="str">
        <f t="shared" si="68"/>
        <v/>
      </c>
      <c r="AF189" s="324">
        <f t="shared" si="69"/>
        <v>610000</v>
      </c>
      <c r="AG189" s="324">
        <f t="shared" si="70"/>
        <v>652500</v>
      </c>
      <c r="AH189" s="364">
        <f t="shared" si="71"/>
        <v>599438</v>
      </c>
      <c r="AI189" s="352">
        <f t="shared" si="72"/>
        <v>425000</v>
      </c>
      <c r="AJ189" s="324">
        <f t="shared" si="78"/>
        <v>554829.71428571432</v>
      </c>
      <c r="AK189" s="324">
        <f>MIN(E189,H189,K189,Q189,T189,W189)</f>
        <v>425000</v>
      </c>
      <c r="AL189" s="324">
        <f>GEOMEAN(E189,H189,K189,Q189,T189,W189)</f>
        <v>626595.42134629434</v>
      </c>
      <c r="AM189" s="324">
        <f t="shared" si="54"/>
        <v>299780.16383216233</v>
      </c>
      <c r="AN189" s="366">
        <f t="shared" si="74"/>
        <v>0.54031021791631728</v>
      </c>
      <c r="AP189" s="352">
        <f t="shared" si="79"/>
        <v>425000</v>
      </c>
      <c r="AQ189" s="325">
        <f t="shared" si="75"/>
        <v>80750</v>
      </c>
      <c r="AR189" s="349">
        <f t="shared" si="76"/>
        <v>505750</v>
      </c>
      <c r="AS189" s="329"/>
      <c r="AT189" s="317">
        <f t="shared" si="77"/>
        <v>1</v>
      </c>
    </row>
    <row r="190" spans="1:46" s="326" customFormat="1" ht="24.95" customHeight="1" x14ac:dyDescent="0.25">
      <c r="A190" s="319">
        <v>184</v>
      </c>
      <c r="B190" s="290" t="s">
        <v>638</v>
      </c>
      <c r="C190" s="104" t="s">
        <v>18</v>
      </c>
      <c r="D190" s="320">
        <v>1</v>
      </c>
      <c r="E190" s="305">
        <v>727000</v>
      </c>
      <c r="F190" s="321">
        <f t="shared" si="55"/>
        <v>508899.99999999994</v>
      </c>
      <c r="G190" s="321">
        <f t="shared" si="56"/>
        <v>1235900</v>
      </c>
      <c r="H190" s="301">
        <v>2119800</v>
      </c>
      <c r="I190" s="322">
        <v>402762</v>
      </c>
      <c r="J190" s="322">
        <f t="shared" si="57"/>
        <v>2522562</v>
      </c>
      <c r="K190" s="302">
        <v>999900</v>
      </c>
      <c r="L190" s="323">
        <v>189981</v>
      </c>
      <c r="M190" s="323">
        <f t="shared" si="58"/>
        <v>1189881</v>
      </c>
      <c r="N190" s="304">
        <v>873950</v>
      </c>
      <c r="O190" s="323">
        <v>166050.5</v>
      </c>
      <c r="P190" s="323">
        <f t="shared" si="59"/>
        <v>1040000.5</v>
      </c>
      <c r="Q190" s="302">
        <v>1494545</v>
      </c>
      <c r="R190" s="323">
        <v>283963.55</v>
      </c>
      <c r="S190" s="323">
        <f t="shared" si="60"/>
        <v>1778508.55</v>
      </c>
      <c r="T190" s="302">
        <v>1494546</v>
      </c>
      <c r="U190" s="323">
        <v>283963.74</v>
      </c>
      <c r="V190" s="323">
        <f t="shared" si="61"/>
        <v>1778509.74</v>
      </c>
      <c r="W190" s="302">
        <v>840336</v>
      </c>
      <c r="X190" s="323">
        <v>159663.84</v>
      </c>
      <c r="Y190" s="345">
        <f t="shared" si="62"/>
        <v>999999.84</v>
      </c>
      <c r="Z190" s="348">
        <f t="shared" si="63"/>
        <v>718819.04492510762</v>
      </c>
      <c r="AA190" s="349">
        <f t="shared" si="64"/>
        <v>1724060.0979320351</v>
      </c>
      <c r="AB190" s="352">
        <f t="shared" si="65"/>
        <v>727000</v>
      </c>
      <c r="AC190" s="324" t="str">
        <f t="shared" si="66"/>
        <v/>
      </c>
      <c r="AD190" s="324">
        <f t="shared" si="67"/>
        <v>999900</v>
      </c>
      <c r="AE190" s="324">
        <f t="shared" si="68"/>
        <v>873950</v>
      </c>
      <c r="AF190" s="324">
        <f t="shared" si="69"/>
        <v>1494545</v>
      </c>
      <c r="AG190" s="324">
        <f t="shared" si="70"/>
        <v>1494546</v>
      </c>
      <c r="AH190" s="364">
        <f t="shared" si="71"/>
        <v>840336</v>
      </c>
      <c r="AI190" s="352">
        <f t="shared" si="72"/>
        <v>727000</v>
      </c>
      <c r="AJ190" s="324">
        <f t="shared" si="78"/>
        <v>1221439.5714285714</v>
      </c>
      <c r="AK190" s="324">
        <f t="shared" si="73"/>
        <v>727000</v>
      </c>
      <c r="AL190" s="324">
        <f t="shared" si="80"/>
        <v>1141654.8212843128</v>
      </c>
      <c r="AM190" s="324">
        <f t="shared" si="54"/>
        <v>502620.5265034638</v>
      </c>
      <c r="AN190" s="366">
        <f t="shared" si="74"/>
        <v>0.41149847954869256</v>
      </c>
      <c r="AP190" s="352">
        <f t="shared" si="79"/>
        <v>727000</v>
      </c>
      <c r="AQ190" s="325">
        <f t="shared" si="75"/>
        <v>138130</v>
      </c>
      <c r="AR190" s="349">
        <f t="shared" si="76"/>
        <v>865130</v>
      </c>
      <c r="AS190" s="329"/>
      <c r="AT190" s="317">
        <f t="shared" si="77"/>
        <v>1</v>
      </c>
    </row>
    <row r="191" spans="1:46" s="326" customFormat="1" ht="24.95" customHeight="1" x14ac:dyDescent="0.25">
      <c r="A191" s="319">
        <v>185</v>
      </c>
      <c r="B191" s="290" t="s">
        <v>639</v>
      </c>
      <c r="C191" s="104" t="s">
        <v>18</v>
      </c>
      <c r="D191" s="320">
        <v>1</v>
      </c>
      <c r="E191" s="305">
        <v>21000</v>
      </c>
      <c r="F191" s="321">
        <f t="shared" si="55"/>
        <v>14699.999999999998</v>
      </c>
      <c r="G191" s="321">
        <f t="shared" si="56"/>
        <v>35700</v>
      </c>
      <c r="H191" s="301">
        <v>24000</v>
      </c>
      <c r="I191" s="322">
        <v>4560</v>
      </c>
      <c r="J191" s="322">
        <f t="shared" si="57"/>
        <v>28560</v>
      </c>
      <c r="K191" s="302">
        <v>35800</v>
      </c>
      <c r="L191" s="323">
        <v>6802</v>
      </c>
      <c r="M191" s="323">
        <f t="shared" si="58"/>
        <v>42602</v>
      </c>
      <c r="N191" s="304">
        <v>34694</v>
      </c>
      <c r="O191" s="323">
        <v>6591.86</v>
      </c>
      <c r="P191" s="323">
        <f t="shared" si="59"/>
        <v>41285.86</v>
      </c>
      <c r="Q191" s="302">
        <v>12522</v>
      </c>
      <c r="R191" s="323">
        <v>2379.1799999999998</v>
      </c>
      <c r="S191" s="323">
        <f t="shared" si="60"/>
        <v>14901.18</v>
      </c>
      <c r="T191" s="302">
        <v>12523</v>
      </c>
      <c r="U191" s="323">
        <v>2379.37</v>
      </c>
      <c r="V191" s="323">
        <f t="shared" si="61"/>
        <v>14902.369999999999</v>
      </c>
      <c r="W191" s="302">
        <v>8375</v>
      </c>
      <c r="X191" s="323">
        <v>1591.25</v>
      </c>
      <c r="Y191" s="345">
        <f t="shared" si="62"/>
        <v>9966.25</v>
      </c>
      <c r="Z191" s="348">
        <f t="shared" si="63"/>
        <v>10332.915697144252</v>
      </c>
      <c r="AA191" s="349">
        <f t="shared" si="64"/>
        <v>32213.941445712895</v>
      </c>
      <c r="AB191" s="352">
        <f t="shared" si="65"/>
        <v>21000</v>
      </c>
      <c r="AC191" s="324">
        <f t="shared" si="66"/>
        <v>24000</v>
      </c>
      <c r="AD191" s="324" t="str">
        <f t="shared" si="67"/>
        <v/>
      </c>
      <c r="AE191" s="324" t="str">
        <f t="shared" si="68"/>
        <v/>
      </c>
      <c r="AF191" s="324">
        <f t="shared" si="69"/>
        <v>12522</v>
      </c>
      <c r="AG191" s="324">
        <f t="shared" si="70"/>
        <v>12523</v>
      </c>
      <c r="AH191" s="364" t="str">
        <f t="shared" si="71"/>
        <v/>
      </c>
      <c r="AI191" s="352">
        <f t="shared" si="72"/>
        <v>12522</v>
      </c>
      <c r="AJ191" s="324">
        <f t="shared" si="78"/>
        <v>21273.428571428572</v>
      </c>
      <c r="AK191" s="324">
        <f t="shared" si="73"/>
        <v>8375</v>
      </c>
      <c r="AL191" s="324">
        <f t="shared" si="80"/>
        <v>18774.229350028781</v>
      </c>
      <c r="AM191" s="324">
        <f t="shared" si="54"/>
        <v>10940.512874284321</v>
      </c>
      <c r="AN191" s="366">
        <f t="shared" si="74"/>
        <v>0.51428065944095414</v>
      </c>
      <c r="AP191" s="352">
        <f t="shared" si="79"/>
        <v>12522</v>
      </c>
      <c r="AQ191" s="325">
        <f t="shared" si="75"/>
        <v>2379.1799999999998</v>
      </c>
      <c r="AR191" s="349">
        <f t="shared" si="76"/>
        <v>14901.18</v>
      </c>
      <c r="AS191" s="329"/>
      <c r="AT191" s="317">
        <f t="shared" si="77"/>
        <v>1</v>
      </c>
    </row>
    <row r="192" spans="1:46" s="326" customFormat="1" ht="24.95" customHeight="1" x14ac:dyDescent="0.25">
      <c r="A192" s="319">
        <v>186</v>
      </c>
      <c r="B192" s="290" t="s">
        <v>640</v>
      </c>
      <c r="C192" s="104" t="s">
        <v>18</v>
      </c>
      <c r="D192" s="320">
        <v>1</v>
      </c>
      <c r="E192" s="305">
        <v>32900</v>
      </c>
      <c r="F192" s="321">
        <f t="shared" si="55"/>
        <v>23030</v>
      </c>
      <c r="G192" s="321">
        <f t="shared" si="56"/>
        <v>55930</v>
      </c>
      <c r="H192" s="301">
        <v>28000</v>
      </c>
      <c r="I192" s="322">
        <v>5320</v>
      </c>
      <c r="J192" s="322">
        <f t="shared" si="57"/>
        <v>33320</v>
      </c>
      <c r="K192" s="302">
        <v>48210</v>
      </c>
      <c r="L192" s="323">
        <v>9159.9</v>
      </c>
      <c r="M192" s="323">
        <f t="shared" si="58"/>
        <v>57369.9</v>
      </c>
      <c r="N192" s="304">
        <v>37095</v>
      </c>
      <c r="O192" s="323">
        <v>7048.05</v>
      </c>
      <c r="P192" s="323">
        <f t="shared" si="59"/>
        <v>44143.05</v>
      </c>
      <c r="Q192" s="302">
        <v>10425</v>
      </c>
      <c r="R192" s="323">
        <v>1980.75</v>
      </c>
      <c r="S192" s="323">
        <f t="shared" si="60"/>
        <v>12405.75</v>
      </c>
      <c r="T192" s="302">
        <v>12229</v>
      </c>
      <c r="U192" s="323">
        <v>2323.5100000000002</v>
      </c>
      <c r="V192" s="323">
        <f t="shared" si="61"/>
        <v>14552.51</v>
      </c>
      <c r="W192" s="302">
        <v>13739</v>
      </c>
      <c r="X192" s="323">
        <v>2610.41</v>
      </c>
      <c r="Y192" s="345">
        <f t="shared" si="62"/>
        <v>16349.41</v>
      </c>
      <c r="Z192" s="348">
        <f t="shared" si="63"/>
        <v>11648.812937825904</v>
      </c>
      <c r="AA192" s="349">
        <f t="shared" si="64"/>
        <v>40522.044205031241</v>
      </c>
      <c r="AB192" s="352">
        <f t="shared" si="65"/>
        <v>32900</v>
      </c>
      <c r="AC192" s="324">
        <f t="shared" si="66"/>
        <v>28000</v>
      </c>
      <c r="AD192" s="324" t="str">
        <f t="shared" si="67"/>
        <v/>
      </c>
      <c r="AE192" s="324">
        <f t="shared" si="68"/>
        <v>37095</v>
      </c>
      <c r="AF192" s="324" t="str">
        <f t="shared" si="69"/>
        <v/>
      </c>
      <c r="AG192" s="324">
        <f t="shared" si="70"/>
        <v>12229</v>
      </c>
      <c r="AH192" s="364">
        <f t="shared" si="71"/>
        <v>13739</v>
      </c>
      <c r="AI192" s="352">
        <f t="shared" si="72"/>
        <v>12229</v>
      </c>
      <c r="AJ192" s="324">
        <f t="shared" si="78"/>
        <v>26085.428571428572</v>
      </c>
      <c r="AK192" s="324">
        <f t="shared" si="73"/>
        <v>10425</v>
      </c>
      <c r="AL192" s="324">
        <f t="shared" si="80"/>
        <v>22462.662093423907</v>
      </c>
      <c r="AM192" s="324">
        <f t="shared" si="54"/>
        <v>14436.615633602669</v>
      </c>
      <c r="AN192" s="366">
        <f t="shared" si="74"/>
        <v>0.55343601482611349</v>
      </c>
      <c r="AP192" s="352">
        <f t="shared" si="79"/>
        <v>12229</v>
      </c>
      <c r="AQ192" s="325">
        <f t="shared" si="75"/>
        <v>2323.5100000000002</v>
      </c>
      <c r="AR192" s="349">
        <f t="shared" si="76"/>
        <v>14552.51</v>
      </c>
      <c r="AS192" s="329"/>
      <c r="AT192" s="317">
        <f t="shared" si="77"/>
        <v>1</v>
      </c>
    </row>
    <row r="193" spans="1:46" s="326" customFormat="1" ht="24.95" customHeight="1" x14ac:dyDescent="0.25">
      <c r="A193" s="319">
        <v>187</v>
      </c>
      <c r="B193" s="290" t="s">
        <v>647</v>
      </c>
      <c r="C193" s="104" t="s">
        <v>18</v>
      </c>
      <c r="D193" s="320">
        <v>1</v>
      </c>
      <c r="E193" s="305">
        <v>122000</v>
      </c>
      <c r="F193" s="321">
        <f t="shared" si="55"/>
        <v>85400</v>
      </c>
      <c r="G193" s="321">
        <f t="shared" si="56"/>
        <v>207400</v>
      </c>
      <c r="H193" s="301">
        <v>50000</v>
      </c>
      <c r="I193" s="322">
        <v>9500</v>
      </c>
      <c r="J193" s="322">
        <f t="shared" si="57"/>
        <v>59500</v>
      </c>
      <c r="K193" s="302">
        <v>109580</v>
      </c>
      <c r="L193" s="323">
        <v>20820.2</v>
      </c>
      <c r="M193" s="323">
        <f t="shared" si="58"/>
        <v>130400.2</v>
      </c>
      <c r="N193" s="304">
        <v>58703</v>
      </c>
      <c r="O193" s="323">
        <v>11153.57</v>
      </c>
      <c r="P193" s="323">
        <f t="shared" si="59"/>
        <v>69856.570000000007</v>
      </c>
      <c r="Q193" s="302">
        <v>111915</v>
      </c>
      <c r="R193" s="323">
        <v>21263.85</v>
      </c>
      <c r="S193" s="323">
        <f t="shared" si="60"/>
        <v>133178.85</v>
      </c>
      <c r="T193" s="302">
        <v>41194</v>
      </c>
      <c r="U193" s="323">
        <v>7826.86</v>
      </c>
      <c r="V193" s="323">
        <f t="shared" si="61"/>
        <v>49020.86</v>
      </c>
      <c r="W193" s="302">
        <v>46219</v>
      </c>
      <c r="X193" s="323">
        <v>8781.61</v>
      </c>
      <c r="Y193" s="345">
        <f t="shared" si="62"/>
        <v>55000.61</v>
      </c>
      <c r="Z193" s="348">
        <f t="shared" si="63"/>
        <v>41499.881342728033</v>
      </c>
      <c r="AA193" s="349">
        <f t="shared" si="64"/>
        <v>112674.69008584338</v>
      </c>
      <c r="AB193" s="352" t="str">
        <f t="shared" si="65"/>
        <v/>
      </c>
      <c r="AC193" s="324">
        <f t="shared" si="66"/>
        <v>50000</v>
      </c>
      <c r="AD193" s="324">
        <f t="shared" si="67"/>
        <v>109580</v>
      </c>
      <c r="AE193" s="324">
        <f t="shared" si="68"/>
        <v>58703</v>
      </c>
      <c r="AF193" s="324">
        <f t="shared" si="69"/>
        <v>111915</v>
      </c>
      <c r="AG193" s="324" t="str">
        <f t="shared" si="70"/>
        <v/>
      </c>
      <c r="AH193" s="364">
        <f t="shared" si="71"/>
        <v>46219</v>
      </c>
      <c r="AI193" s="352">
        <f t="shared" si="72"/>
        <v>46219</v>
      </c>
      <c r="AJ193" s="324">
        <f t="shared" si="78"/>
        <v>77087.28571428571</v>
      </c>
      <c r="AK193" s="324">
        <f t="shared" si="73"/>
        <v>41194</v>
      </c>
      <c r="AL193" s="324">
        <f t="shared" si="80"/>
        <v>70151.627012992467</v>
      </c>
      <c r="AM193" s="324">
        <f t="shared" si="54"/>
        <v>35587.404371557677</v>
      </c>
      <c r="AN193" s="366">
        <f t="shared" si="74"/>
        <v>0.46165076434858399</v>
      </c>
      <c r="AP193" s="352">
        <f t="shared" si="79"/>
        <v>46219</v>
      </c>
      <c r="AQ193" s="325">
        <f t="shared" si="75"/>
        <v>8781.61</v>
      </c>
      <c r="AR193" s="349">
        <f t="shared" si="76"/>
        <v>55000.61</v>
      </c>
      <c r="AS193" s="329"/>
      <c r="AT193" s="317">
        <f t="shared" si="77"/>
        <v>1</v>
      </c>
    </row>
    <row r="194" spans="1:46" s="326" customFormat="1" ht="24.95" customHeight="1" x14ac:dyDescent="0.25">
      <c r="A194" s="319">
        <v>188</v>
      </c>
      <c r="B194" s="290" t="s">
        <v>648</v>
      </c>
      <c r="C194" s="104" t="s">
        <v>18</v>
      </c>
      <c r="D194" s="320">
        <v>1</v>
      </c>
      <c r="E194" s="305">
        <v>85000</v>
      </c>
      <c r="F194" s="321">
        <f t="shared" si="55"/>
        <v>59499.999999999993</v>
      </c>
      <c r="G194" s="321">
        <f t="shared" si="56"/>
        <v>144500</v>
      </c>
      <c r="H194" s="301">
        <v>17122</v>
      </c>
      <c r="I194" s="322">
        <v>3253.18</v>
      </c>
      <c r="J194" s="322">
        <f t="shared" si="57"/>
        <v>20375.18</v>
      </c>
      <c r="K194" s="302">
        <v>50120</v>
      </c>
      <c r="L194" s="323">
        <v>9522.7999999999993</v>
      </c>
      <c r="M194" s="323">
        <f t="shared" si="58"/>
        <v>59642.8</v>
      </c>
      <c r="N194" s="304">
        <v>15486</v>
      </c>
      <c r="O194" s="323">
        <v>2942.34</v>
      </c>
      <c r="P194" s="323">
        <f t="shared" si="59"/>
        <v>18428.34</v>
      </c>
      <c r="Q194" s="302">
        <v>11900</v>
      </c>
      <c r="R194" s="323">
        <v>2261</v>
      </c>
      <c r="S194" s="323">
        <f t="shared" si="60"/>
        <v>14161</v>
      </c>
      <c r="T194" s="302">
        <v>4649</v>
      </c>
      <c r="U194" s="323">
        <v>883.31000000000006</v>
      </c>
      <c r="V194" s="323">
        <f t="shared" si="61"/>
        <v>5532.31</v>
      </c>
      <c r="W194" s="302">
        <v>46219</v>
      </c>
      <c r="X194" s="323">
        <v>8781.61</v>
      </c>
      <c r="Y194" s="345">
        <f t="shared" si="62"/>
        <v>55000.61</v>
      </c>
      <c r="Z194" s="348">
        <f t="shared" si="63"/>
        <v>4119.3197282485708</v>
      </c>
      <c r="AA194" s="349">
        <f t="shared" si="64"/>
        <v>61736.680271751429</v>
      </c>
      <c r="AB194" s="352" t="str">
        <f t="shared" si="65"/>
        <v/>
      </c>
      <c r="AC194" s="324">
        <f t="shared" si="66"/>
        <v>17122</v>
      </c>
      <c r="AD194" s="324">
        <f t="shared" si="67"/>
        <v>50120</v>
      </c>
      <c r="AE194" s="324">
        <f t="shared" si="68"/>
        <v>15486</v>
      </c>
      <c r="AF194" s="324">
        <f t="shared" si="69"/>
        <v>11900</v>
      </c>
      <c r="AG194" s="324">
        <f t="shared" si="70"/>
        <v>4649</v>
      </c>
      <c r="AH194" s="364">
        <f t="shared" si="71"/>
        <v>46219</v>
      </c>
      <c r="AI194" s="352">
        <f t="shared" si="72"/>
        <v>4649</v>
      </c>
      <c r="AJ194" s="324">
        <f t="shared" si="78"/>
        <v>32928</v>
      </c>
      <c r="AK194" s="324">
        <f t="shared" si="73"/>
        <v>4649</v>
      </c>
      <c r="AL194" s="324">
        <f t="shared" si="80"/>
        <v>22465.78204250435</v>
      </c>
      <c r="AM194" s="324">
        <f t="shared" si="54"/>
        <v>28808.680271751429</v>
      </c>
      <c r="AN194" s="366">
        <f t="shared" si="74"/>
        <v>0.87489918220819451</v>
      </c>
      <c r="AP194" s="352">
        <f t="shared" si="79"/>
        <v>4649</v>
      </c>
      <c r="AQ194" s="325">
        <f t="shared" si="75"/>
        <v>883.31</v>
      </c>
      <c r="AR194" s="349">
        <f t="shared" si="76"/>
        <v>5532.3099999999995</v>
      </c>
      <c r="AS194" s="329"/>
      <c r="AT194" s="317">
        <f t="shared" si="77"/>
        <v>1</v>
      </c>
    </row>
    <row r="195" spans="1:46" s="326" customFormat="1" ht="24.95" customHeight="1" x14ac:dyDescent="0.25">
      <c r="A195" s="319">
        <v>189</v>
      </c>
      <c r="B195" s="290" t="s">
        <v>651</v>
      </c>
      <c r="C195" s="104" t="s">
        <v>18</v>
      </c>
      <c r="D195" s="320">
        <v>1</v>
      </c>
      <c r="E195" s="305">
        <v>75000</v>
      </c>
      <c r="F195" s="321">
        <f t="shared" si="55"/>
        <v>52500</v>
      </c>
      <c r="G195" s="321">
        <f t="shared" si="56"/>
        <v>127500</v>
      </c>
      <c r="H195" s="301">
        <v>16000</v>
      </c>
      <c r="I195" s="322">
        <v>3040</v>
      </c>
      <c r="J195" s="322">
        <f t="shared" si="57"/>
        <v>19040</v>
      </c>
      <c r="K195" s="302">
        <v>61000</v>
      </c>
      <c r="L195" s="323">
        <v>11590</v>
      </c>
      <c r="M195" s="323">
        <f t="shared" si="58"/>
        <v>72590</v>
      </c>
      <c r="N195" s="304">
        <v>26291</v>
      </c>
      <c r="O195" s="323">
        <v>4995.29</v>
      </c>
      <c r="P195" s="323">
        <f t="shared" si="59"/>
        <v>31286.29</v>
      </c>
      <c r="Q195" s="302">
        <v>47460</v>
      </c>
      <c r="R195" s="323">
        <v>9017.4</v>
      </c>
      <c r="S195" s="323">
        <f t="shared" si="60"/>
        <v>56477.4</v>
      </c>
      <c r="T195" s="302">
        <v>14282</v>
      </c>
      <c r="U195" s="323">
        <v>2713.58</v>
      </c>
      <c r="V195" s="323">
        <f t="shared" si="61"/>
        <v>16995.580000000002</v>
      </c>
      <c r="W195" s="302">
        <v>40769</v>
      </c>
      <c r="X195" s="323">
        <v>7746.11</v>
      </c>
      <c r="Y195" s="345">
        <f t="shared" si="62"/>
        <v>48515.11</v>
      </c>
      <c r="Z195" s="348">
        <f t="shared" si="63"/>
        <v>17210.775237713005</v>
      </c>
      <c r="AA195" s="349">
        <f t="shared" si="64"/>
        <v>63018.367619429846</v>
      </c>
      <c r="AB195" s="352" t="str">
        <f t="shared" si="65"/>
        <v/>
      </c>
      <c r="AC195" s="324" t="str">
        <f t="shared" si="66"/>
        <v/>
      </c>
      <c r="AD195" s="324">
        <f t="shared" si="67"/>
        <v>61000</v>
      </c>
      <c r="AE195" s="324">
        <f t="shared" si="68"/>
        <v>26291</v>
      </c>
      <c r="AF195" s="324">
        <f t="shared" si="69"/>
        <v>47460</v>
      </c>
      <c r="AG195" s="324" t="str">
        <f t="shared" si="70"/>
        <v/>
      </c>
      <c r="AH195" s="364">
        <f t="shared" si="71"/>
        <v>40769</v>
      </c>
      <c r="AI195" s="352">
        <f t="shared" si="72"/>
        <v>26291</v>
      </c>
      <c r="AJ195" s="324">
        <f t="shared" si="78"/>
        <v>40114.571428571428</v>
      </c>
      <c r="AK195" s="324">
        <f t="shared" si="73"/>
        <v>14282</v>
      </c>
      <c r="AL195" s="324">
        <f t="shared" si="80"/>
        <v>34060.588228229179</v>
      </c>
      <c r="AM195" s="324">
        <f t="shared" si="54"/>
        <v>22903.796190858422</v>
      </c>
      <c r="AN195" s="366">
        <f t="shared" si="74"/>
        <v>0.57095951359323993</v>
      </c>
      <c r="AP195" s="352">
        <f t="shared" si="79"/>
        <v>26291</v>
      </c>
      <c r="AQ195" s="325">
        <f t="shared" si="75"/>
        <v>4995.29</v>
      </c>
      <c r="AR195" s="349">
        <f t="shared" si="76"/>
        <v>31286.29</v>
      </c>
      <c r="AS195" s="329"/>
      <c r="AT195" s="317">
        <f t="shared" si="77"/>
        <v>1</v>
      </c>
    </row>
    <row r="196" spans="1:46" s="326" customFormat="1" ht="24.95" customHeight="1" x14ac:dyDescent="0.25">
      <c r="A196" s="319">
        <v>190</v>
      </c>
      <c r="B196" s="290" t="s">
        <v>652</v>
      </c>
      <c r="C196" s="104" t="s">
        <v>18</v>
      </c>
      <c r="D196" s="320">
        <v>1</v>
      </c>
      <c r="E196" s="305">
        <v>155000</v>
      </c>
      <c r="F196" s="321">
        <f t="shared" si="55"/>
        <v>108500</v>
      </c>
      <c r="G196" s="321">
        <f t="shared" si="56"/>
        <v>263500</v>
      </c>
      <c r="H196" s="301">
        <v>6603</v>
      </c>
      <c r="I196" s="322">
        <v>1254.57</v>
      </c>
      <c r="J196" s="322">
        <f t="shared" si="57"/>
        <v>7857.57</v>
      </c>
      <c r="K196" s="302">
        <v>40120</v>
      </c>
      <c r="L196" s="323">
        <v>7622.8</v>
      </c>
      <c r="M196" s="323">
        <f t="shared" si="58"/>
        <v>47742.8</v>
      </c>
      <c r="N196" s="304">
        <v>9484</v>
      </c>
      <c r="O196" s="323">
        <v>1801.96</v>
      </c>
      <c r="P196" s="323">
        <f t="shared" si="59"/>
        <v>11285.96</v>
      </c>
      <c r="Q196" s="302">
        <v>7900</v>
      </c>
      <c r="R196" s="323">
        <v>1501</v>
      </c>
      <c r="S196" s="323">
        <f t="shared" si="60"/>
        <v>9401</v>
      </c>
      <c r="T196" s="302">
        <v>2763</v>
      </c>
      <c r="U196" s="323">
        <v>524.97</v>
      </c>
      <c r="V196" s="323">
        <f t="shared" si="61"/>
        <v>3287.9700000000003</v>
      </c>
      <c r="W196" s="302">
        <v>40769</v>
      </c>
      <c r="X196" s="323">
        <v>7746.11</v>
      </c>
      <c r="Y196" s="345">
        <f t="shared" si="62"/>
        <v>48515.11</v>
      </c>
      <c r="Z196" s="348">
        <f t="shared" si="63"/>
        <v>-16711.342418000109</v>
      </c>
      <c r="AA196" s="349">
        <f t="shared" si="64"/>
        <v>91751.056703714392</v>
      </c>
      <c r="AB196" s="352" t="str">
        <f t="shared" si="65"/>
        <v/>
      </c>
      <c r="AC196" s="324">
        <f t="shared" si="66"/>
        <v>6603</v>
      </c>
      <c r="AD196" s="324">
        <f t="shared" si="67"/>
        <v>40120</v>
      </c>
      <c r="AE196" s="324">
        <f t="shared" si="68"/>
        <v>9484</v>
      </c>
      <c r="AF196" s="324">
        <f t="shared" si="69"/>
        <v>7900</v>
      </c>
      <c r="AG196" s="324">
        <f t="shared" si="70"/>
        <v>2763</v>
      </c>
      <c r="AH196" s="364">
        <f t="shared" si="71"/>
        <v>40769</v>
      </c>
      <c r="AI196" s="352">
        <f t="shared" si="72"/>
        <v>2763</v>
      </c>
      <c r="AJ196" s="324">
        <f t="shared" si="78"/>
        <v>37519.857142857145</v>
      </c>
      <c r="AK196" s="324">
        <f t="shared" si="73"/>
        <v>2763</v>
      </c>
      <c r="AL196" s="324">
        <f t="shared" si="80"/>
        <v>16594.578059307023</v>
      </c>
      <c r="AM196" s="324">
        <f t="shared" si="54"/>
        <v>54231.199560857254</v>
      </c>
      <c r="AN196" s="366">
        <f t="shared" si="74"/>
        <v>1.4453999479361435</v>
      </c>
      <c r="AP196" s="352">
        <f t="shared" si="79"/>
        <v>2763</v>
      </c>
      <c r="AQ196" s="325">
        <f t="shared" si="75"/>
        <v>524.97</v>
      </c>
      <c r="AR196" s="349">
        <f t="shared" si="76"/>
        <v>3287.9700000000003</v>
      </c>
      <c r="AS196" s="329"/>
      <c r="AT196" s="317">
        <f t="shared" si="77"/>
        <v>1</v>
      </c>
    </row>
    <row r="197" spans="1:46" s="326" customFormat="1" ht="24.95" customHeight="1" x14ac:dyDescent="0.25">
      <c r="A197" s="319">
        <v>191</v>
      </c>
      <c r="B197" s="290" t="s">
        <v>655</v>
      </c>
      <c r="C197" s="104" t="s">
        <v>18</v>
      </c>
      <c r="D197" s="320">
        <v>1</v>
      </c>
      <c r="E197" s="305">
        <v>175000</v>
      </c>
      <c r="F197" s="321">
        <f t="shared" si="55"/>
        <v>122499.99999999999</v>
      </c>
      <c r="G197" s="321">
        <f t="shared" si="56"/>
        <v>297500</v>
      </c>
      <c r="H197" s="301">
        <v>28000</v>
      </c>
      <c r="I197" s="322">
        <v>5320</v>
      </c>
      <c r="J197" s="322">
        <f t="shared" si="57"/>
        <v>33320</v>
      </c>
      <c r="K197" s="302">
        <v>79800</v>
      </c>
      <c r="L197" s="323">
        <v>15162</v>
      </c>
      <c r="M197" s="323">
        <f t="shared" si="58"/>
        <v>94962</v>
      </c>
      <c r="N197" s="304">
        <v>49100</v>
      </c>
      <c r="O197" s="323">
        <v>9329</v>
      </c>
      <c r="P197" s="323">
        <f t="shared" si="59"/>
        <v>58429</v>
      </c>
      <c r="Q197" s="302">
        <v>61965</v>
      </c>
      <c r="R197" s="323">
        <v>11773.35</v>
      </c>
      <c r="S197" s="323">
        <f t="shared" si="60"/>
        <v>73738.350000000006</v>
      </c>
      <c r="T197" s="302">
        <v>17454</v>
      </c>
      <c r="U197" s="323">
        <v>3316.26</v>
      </c>
      <c r="V197" s="323">
        <f t="shared" si="61"/>
        <v>20770.260000000002</v>
      </c>
      <c r="W197" s="302">
        <v>42784</v>
      </c>
      <c r="X197" s="323">
        <v>8128.96</v>
      </c>
      <c r="Y197" s="345">
        <f t="shared" si="62"/>
        <v>50912.959999999999</v>
      </c>
      <c r="Z197" s="348">
        <f t="shared" si="63"/>
        <v>12108.045281479492</v>
      </c>
      <c r="AA197" s="349">
        <f t="shared" si="64"/>
        <v>117635.66900423481</v>
      </c>
      <c r="AB197" s="352" t="str">
        <f t="shared" si="65"/>
        <v/>
      </c>
      <c r="AC197" s="324">
        <f t="shared" si="66"/>
        <v>28000</v>
      </c>
      <c r="AD197" s="324">
        <f t="shared" si="67"/>
        <v>79800</v>
      </c>
      <c r="AE197" s="324">
        <f t="shared" si="68"/>
        <v>49100</v>
      </c>
      <c r="AF197" s="324">
        <f t="shared" si="69"/>
        <v>61965</v>
      </c>
      <c r="AG197" s="324">
        <f t="shared" si="70"/>
        <v>17454</v>
      </c>
      <c r="AH197" s="364">
        <f t="shared" si="71"/>
        <v>42784</v>
      </c>
      <c r="AI197" s="352">
        <f t="shared" si="72"/>
        <v>17454</v>
      </c>
      <c r="AJ197" s="324">
        <f t="shared" si="78"/>
        <v>64871.857142857145</v>
      </c>
      <c r="AK197" s="324">
        <f t="shared" si="73"/>
        <v>17454</v>
      </c>
      <c r="AL197" s="324">
        <f t="shared" si="80"/>
        <v>50926.440817707757</v>
      </c>
      <c r="AM197" s="324">
        <f t="shared" si="54"/>
        <v>52763.811861377653</v>
      </c>
      <c r="AN197" s="366">
        <f t="shared" si="74"/>
        <v>0.81335442185945384</v>
      </c>
      <c r="AP197" s="352">
        <f t="shared" si="79"/>
        <v>17454</v>
      </c>
      <c r="AQ197" s="325">
        <f t="shared" si="75"/>
        <v>3316.26</v>
      </c>
      <c r="AR197" s="349">
        <f t="shared" si="76"/>
        <v>20770.260000000002</v>
      </c>
      <c r="AS197" s="329"/>
      <c r="AT197" s="317">
        <f t="shared" si="77"/>
        <v>1</v>
      </c>
    </row>
    <row r="198" spans="1:46" s="326" customFormat="1" ht="24.95" customHeight="1" x14ac:dyDescent="0.25">
      <c r="A198" s="319">
        <v>192</v>
      </c>
      <c r="B198" s="290" t="s">
        <v>656</v>
      </c>
      <c r="C198" s="104" t="s">
        <v>18</v>
      </c>
      <c r="D198" s="320">
        <v>1</v>
      </c>
      <c r="E198" s="305">
        <v>135000</v>
      </c>
      <c r="F198" s="321">
        <f t="shared" si="55"/>
        <v>94500</v>
      </c>
      <c r="G198" s="321">
        <f t="shared" si="56"/>
        <v>229500</v>
      </c>
      <c r="H198" s="301">
        <v>11951</v>
      </c>
      <c r="I198" s="322">
        <v>2270.69</v>
      </c>
      <c r="J198" s="322">
        <f t="shared" si="57"/>
        <v>14221.69</v>
      </c>
      <c r="K198" s="302">
        <v>51230</v>
      </c>
      <c r="L198" s="323">
        <v>9733.7000000000007</v>
      </c>
      <c r="M198" s="323">
        <f t="shared" si="58"/>
        <v>60963.7</v>
      </c>
      <c r="N198" s="304">
        <v>29892</v>
      </c>
      <c r="O198" s="323">
        <v>5679.4800000000005</v>
      </c>
      <c r="P198" s="323">
        <f t="shared" si="59"/>
        <v>35571.480000000003</v>
      </c>
      <c r="Q198" s="302">
        <v>9000</v>
      </c>
      <c r="R198" s="323">
        <v>1710</v>
      </c>
      <c r="S198" s="323">
        <f t="shared" si="60"/>
        <v>10710</v>
      </c>
      <c r="T198" s="302">
        <v>3321</v>
      </c>
      <c r="U198" s="323">
        <v>630.99</v>
      </c>
      <c r="V198" s="323">
        <f t="shared" si="61"/>
        <v>3951.99</v>
      </c>
      <c r="W198" s="302">
        <v>14559.3</v>
      </c>
      <c r="X198" s="323">
        <v>2766.2669999999998</v>
      </c>
      <c r="Y198" s="345">
        <f t="shared" si="62"/>
        <v>17325.566999999999</v>
      </c>
      <c r="Z198" s="348">
        <f t="shared" si="63"/>
        <v>-9953.3621290345618</v>
      </c>
      <c r="AA198" s="349">
        <f t="shared" si="64"/>
        <v>82797.162129034565</v>
      </c>
      <c r="AB198" s="352" t="str">
        <f t="shared" si="65"/>
        <v/>
      </c>
      <c r="AC198" s="324">
        <f t="shared" si="66"/>
        <v>11951</v>
      </c>
      <c r="AD198" s="324">
        <f t="shared" si="67"/>
        <v>51230</v>
      </c>
      <c r="AE198" s="324">
        <f t="shared" si="68"/>
        <v>29892</v>
      </c>
      <c r="AF198" s="324">
        <f t="shared" si="69"/>
        <v>9000</v>
      </c>
      <c r="AG198" s="324">
        <f t="shared" si="70"/>
        <v>3321</v>
      </c>
      <c r="AH198" s="364">
        <f t="shared" si="71"/>
        <v>14559.3</v>
      </c>
      <c r="AI198" s="352">
        <f t="shared" si="72"/>
        <v>3321</v>
      </c>
      <c r="AJ198" s="324">
        <f t="shared" si="78"/>
        <v>36421.9</v>
      </c>
      <c r="AK198" s="324">
        <f t="shared" si="73"/>
        <v>3321</v>
      </c>
      <c r="AL198" s="324">
        <f t="shared" si="80"/>
        <v>19507.871634516818</v>
      </c>
      <c r="AM198" s="324">
        <f t="shared" si="54"/>
        <v>46375.262129034563</v>
      </c>
      <c r="AN198" s="366">
        <f t="shared" si="74"/>
        <v>1.2732795963152543</v>
      </c>
      <c r="AP198" s="352">
        <f t="shared" si="79"/>
        <v>3321</v>
      </c>
      <c r="AQ198" s="325">
        <f t="shared" si="75"/>
        <v>630.99</v>
      </c>
      <c r="AR198" s="349">
        <f t="shared" si="76"/>
        <v>3951.99</v>
      </c>
      <c r="AS198" s="329"/>
      <c r="AT198" s="317">
        <f t="shared" si="77"/>
        <v>1</v>
      </c>
    </row>
    <row r="199" spans="1:46" s="326" customFormat="1" ht="24.95" customHeight="1" x14ac:dyDescent="0.25">
      <c r="A199" s="319">
        <v>193</v>
      </c>
      <c r="B199" s="290" t="s">
        <v>659</v>
      </c>
      <c r="C199" s="104" t="s">
        <v>18</v>
      </c>
      <c r="D199" s="320">
        <v>1</v>
      </c>
      <c r="E199" s="305">
        <v>135000</v>
      </c>
      <c r="F199" s="321">
        <f t="shared" si="55"/>
        <v>94500</v>
      </c>
      <c r="G199" s="321">
        <f t="shared" si="56"/>
        <v>229500</v>
      </c>
      <c r="H199" s="301">
        <v>11951</v>
      </c>
      <c r="I199" s="322">
        <v>2270.69</v>
      </c>
      <c r="J199" s="322">
        <f t="shared" si="57"/>
        <v>14221.69</v>
      </c>
      <c r="K199" s="302">
        <v>51230</v>
      </c>
      <c r="L199" s="323">
        <v>9733.7000000000007</v>
      </c>
      <c r="M199" s="323">
        <f t="shared" si="58"/>
        <v>60963.7</v>
      </c>
      <c r="N199" s="304">
        <v>21418</v>
      </c>
      <c r="O199" s="323">
        <v>4069.42</v>
      </c>
      <c r="P199" s="323">
        <f t="shared" si="59"/>
        <v>25487.42</v>
      </c>
      <c r="Q199" s="302">
        <v>24085</v>
      </c>
      <c r="R199" s="323">
        <v>4576.1499999999996</v>
      </c>
      <c r="S199" s="323">
        <f t="shared" si="60"/>
        <v>28661.15</v>
      </c>
      <c r="T199" s="302">
        <v>21096</v>
      </c>
      <c r="U199" s="323">
        <v>4008.2400000000002</v>
      </c>
      <c r="V199" s="323">
        <f t="shared" si="61"/>
        <v>25104.240000000002</v>
      </c>
      <c r="W199" s="302">
        <v>14281.98</v>
      </c>
      <c r="X199" s="323">
        <v>2713.5762</v>
      </c>
      <c r="Y199" s="345">
        <f t="shared" si="62"/>
        <v>16995.556199999999</v>
      </c>
      <c r="Z199" s="348">
        <f t="shared" si="63"/>
        <v>-4018.4900961060703</v>
      </c>
      <c r="AA199" s="349">
        <f t="shared" si="64"/>
        <v>83750.484381820337</v>
      </c>
      <c r="AB199" s="352" t="str">
        <f t="shared" si="65"/>
        <v/>
      </c>
      <c r="AC199" s="324">
        <f t="shared" si="66"/>
        <v>11951</v>
      </c>
      <c r="AD199" s="324">
        <f t="shared" si="67"/>
        <v>51230</v>
      </c>
      <c r="AE199" s="324">
        <f t="shared" si="68"/>
        <v>21418</v>
      </c>
      <c r="AF199" s="324">
        <f t="shared" si="69"/>
        <v>24085</v>
      </c>
      <c r="AG199" s="324">
        <f t="shared" si="70"/>
        <v>21096</v>
      </c>
      <c r="AH199" s="364">
        <f t="shared" si="71"/>
        <v>14281.98</v>
      </c>
      <c r="AI199" s="352">
        <f t="shared" si="72"/>
        <v>11951</v>
      </c>
      <c r="AJ199" s="324">
        <f t="shared" si="78"/>
        <v>39865.997142857137</v>
      </c>
      <c r="AK199" s="324">
        <f t="shared" si="73"/>
        <v>11951</v>
      </c>
      <c r="AL199" s="324">
        <f t="shared" si="80"/>
        <v>27804.233349942977</v>
      </c>
      <c r="AM199" s="324">
        <f t="shared" ref="AM199:AM262" si="83">STDEVA(E199,H199,K199,N199,Q199,T199,W199)</f>
        <v>43884.487238963207</v>
      </c>
      <c r="AN199" s="366">
        <f t="shared" si="74"/>
        <v>1.1007999393996362</v>
      </c>
      <c r="AP199" s="352">
        <f t="shared" si="79"/>
        <v>11951</v>
      </c>
      <c r="AQ199" s="325">
        <f t="shared" si="75"/>
        <v>2270.69</v>
      </c>
      <c r="AR199" s="349">
        <f t="shared" si="76"/>
        <v>14221.69</v>
      </c>
      <c r="AS199" s="329"/>
      <c r="AT199" s="317">
        <f t="shared" si="77"/>
        <v>1</v>
      </c>
    </row>
    <row r="200" spans="1:46" s="326" customFormat="1" ht="24.95" customHeight="1" x14ac:dyDescent="0.25">
      <c r="A200" s="319">
        <v>194</v>
      </c>
      <c r="B200" s="290" t="s">
        <v>661</v>
      </c>
      <c r="C200" s="104" t="s">
        <v>18</v>
      </c>
      <c r="D200" s="320">
        <v>1</v>
      </c>
      <c r="E200" s="305">
        <v>132000</v>
      </c>
      <c r="F200" s="321">
        <f t="shared" ref="F200:F263" si="84">+E200*70%</f>
        <v>92400</v>
      </c>
      <c r="G200" s="321">
        <f t="shared" ref="G200:G263" si="85">+F200+E200</f>
        <v>224400</v>
      </c>
      <c r="H200" s="301">
        <v>17122</v>
      </c>
      <c r="I200" s="322">
        <v>3253.18</v>
      </c>
      <c r="J200" s="322">
        <f t="shared" ref="J200:J263" si="86">+H200+I200</f>
        <v>20375.18</v>
      </c>
      <c r="K200" s="302">
        <v>50120</v>
      </c>
      <c r="L200" s="323">
        <v>9522.7999999999993</v>
      </c>
      <c r="M200" s="323">
        <f t="shared" ref="M200:M263" si="87">+L200+K200</f>
        <v>59642.8</v>
      </c>
      <c r="N200" s="304">
        <v>29426</v>
      </c>
      <c r="O200" s="323">
        <v>5590.9400000000005</v>
      </c>
      <c r="P200" s="323">
        <f t="shared" ref="P200:P263" si="88">+N200+O200</f>
        <v>35016.94</v>
      </c>
      <c r="Q200" s="302">
        <v>33091</v>
      </c>
      <c r="R200" s="323">
        <v>6287.29</v>
      </c>
      <c r="S200" s="323">
        <f t="shared" ref="S200:S263" si="89">+R200+Q200</f>
        <v>39378.29</v>
      </c>
      <c r="T200" s="302">
        <v>28984</v>
      </c>
      <c r="U200" s="323">
        <v>5506.96</v>
      </c>
      <c r="V200" s="323">
        <f t="shared" ref="V200:V263" si="90">+T200+U200</f>
        <v>34490.959999999999</v>
      </c>
      <c r="W200" s="302">
        <v>15287.264999999999</v>
      </c>
      <c r="X200" s="323">
        <v>2904.5803499999997</v>
      </c>
      <c r="Y200" s="345">
        <f t="shared" ref="Y200:Y263" si="91">+X200+W200</f>
        <v>18191.84535</v>
      </c>
      <c r="Z200" s="348">
        <f t="shared" ref="Z200:Z263" si="92">+AJ200-AM200</f>
        <v>3129.9487529956677</v>
      </c>
      <c r="AA200" s="349">
        <f t="shared" ref="AA200:AA263" si="93">+AJ200+AM200</f>
        <v>84307.269818432906</v>
      </c>
      <c r="AB200" s="352" t="str">
        <f t="shared" ref="AB200:AB263" si="94">IF(AND(E200&gt;$Z200,E200&lt;$AA200),E200,"")</f>
        <v/>
      </c>
      <c r="AC200" s="324">
        <f t="shared" ref="AC200:AC263" si="95">IF(AND(H200&gt;$Z200,H200&lt;$AA200),H200,"")</f>
        <v>17122</v>
      </c>
      <c r="AD200" s="324">
        <f t="shared" ref="AD200:AD263" si="96">IF(AND(K200&gt;$Z200,K200&lt;$AA200),K200,"")</f>
        <v>50120</v>
      </c>
      <c r="AE200" s="324">
        <f t="shared" ref="AE200:AE263" si="97">IF(AND(N200&gt;$Z200,N200&lt;$AA200),N200,"")</f>
        <v>29426</v>
      </c>
      <c r="AF200" s="324">
        <f t="shared" ref="AF200:AF263" si="98">IF(AND(Q200&gt;$Z200,Q200&lt;$AA200),Q200,"")</f>
        <v>33091</v>
      </c>
      <c r="AG200" s="324">
        <f t="shared" ref="AG200:AG263" si="99">IF(AND(T200&gt;$Z200,T200&lt;$AA200),T200,"")</f>
        <v>28984</v>
      </c>
      <c r="AH200" s="364">
        <f t="shared" ref="AH200:AH263" si="100">IF(AND(W200&gt;$Z200,W200&lt;$AA200),W200,"")</f>
        <v>15287.264999999999</v>
      </c>
      <c r="AI200" s="352">
        <f t="shared" ref="AI200:AI263" si="101">MIN(AB200:AH200)</f>
        <v>15287.264999999999</v>
      </c>
      <c r="AJ200" s="324">
        <f t="shared" si="78"/>
        <v>43718.609285714287</v>
      </c>
      <c r="AK200" s="324">
        <f t="shared" ref="AK200:AK263" si="102">MIN(E200,H200,K200,N200,Q200,T200,W200)</f>
        <v>15287.264999999999</v>
      </c>
      <c r="AL200" s="324">
        <f t="shared" si="80"/>
        <v>33651.917662933141</v>
      </c>
      <c r="AM200" s="324">
        <f t="shared" si="83"/>
        <v>40588.660532718619</v>
      </c>
      <c r="AN200" s="366">
        <f t="shared" ref="AN200:AN263" si="103">+AM200/AJ200</f>
        <v>0.92840694605492802</v>
      </c>
      <c r="AP200" s="352">
        <f t="shared" ref="AP200:AP263" si="104">+AI200</f>
        <v>15287.264999999999</v>
      </c>
      <c r="AQ200" s="325">
        <f t="shared" ref="AQ200:AQ263" si="105">+AP200*19/100</f>
        <v>2904.5803499999997</v>
      </c>
      <c r="AR200" s="349">
        <f t="shared" ref="AR200:AR263" si="106">+AQ200+AP200</f>
        <v>18191.84535</v>
      </c>
      <c r="AS200" s="329"/>
      <c r="AT200" s="317">
        <f t="shared" ref="AT200:AT263" si="107">+AI200/AP200</f>
        <v>1</v>
      </c>
    </row>
    <row r="201" spans="1:46" s="326" customFormat="1" ht="24.95" customHeight="1" x14ac:dyDescent="0.25">
      <c r="A201" s="319">
        <v>195</v>
      </c>
      <c r="B201" s="290" t="s">
        <v>662</v>
      </c>
      <c r="C201" s="104" t="s">
        <v>18</v>
      </c>
      <c r="D201" s="320">
        <v>1</v>
      </c>
      <c r="E201" s="305">
        <v>155000</v>
      </c>
      <c r="F201" s="321">
        <f t="shared" si="84"/>
        <v>108500</v>
      </c>
      <c r="G201" s="321">
        <f t="shared" si="85"/>
        <v>263500</v>
      </c>
      <c r="H201" s="301">
        <v>32479</v>
      </c>
      <c r="I201" s="322">
        <v>6171.01</v>
      </c>
      <c r="J201" s="322">
        <f t="shared" si="86"/>
        <v>38650.01</v>
      </c>
      <c r="K201" s="302">
        <v>98700</v>
      </c>
      <c r="L201" s="323">
        <v>18753</v>
      </c>
      <c r="M201" s="323">
        <f t="shared" si="87"/>
        <v>117453</v>
      </c>
      <c r="N201" s="304">
        <v>51773</v>
      </c>
      <c r="O201" s="323">
        <v>9836.8700000000008</v>
      </c>
      <c r="P201" s="323">
        <f t="shared" si="88"/>
        <v>61609.87</v>
      </c>
      <c r="Q201" s="302">
        <v>38651</v>
      </c>
      <c r="R201" s="323">
        <v>7343.6900000000005</v>
      </c>
      <c r="S201" s="323">
        <f t="shared" si="89"/>
        <v>45994.69</v>
      </c>
      <c r="T201" s="302">
        <v>41027</v>
      </c>
      <c r="U201" s="323">
        <v>7795.13</v>
      </c>
      <c r="V201" s="323">
        <f t="shared" si="90"/>
        <v>48822.13</v>
      </c>
      <c r="W201" s="302">
        <v>14710.439399999999</v>
      </c>
      <c r="X201" s="323">
        <v>2794.9834860000001</v>
      </c>
      <c r="Y201" s="345">
        <f t="shared" si="91"/>
        <v>17505.422886</v>
      </c>
      <c r="Z201" s="348">
        <f t="shared" si="92"/>
        <v>13126.646425986568</v>
      </c>
      <c r="AA201" s="349">
        <f t="shared" si="93"/>
        <v>110399.19340258485</v>
      </c>
      <c r="AB201" s="352" t="str">
        <f t="shared" si="94"/>
        <v/>
      </c>
      <c r="AC201" s="324">
        <f t="shared" si="95"/>
        <v>32479</v>
      </c>
      <c r="AD201" s="324">
        <f t="shared" si="96"/>
        <v>98700</v>
      </c>
      <c r="AE201" s="324">
        <f t="shared" si="97"/>
        <v>51773</v>
      </c>
      <c r="AF201" s="324">
        <f t="shared" si="98"/>
        <v>38651</v>
      </c>
      <c r="AG201" s="324">
        <f t="shared" si="99"/>
        <v>41027</v>
      </c>
      <c r="AH201" s="364">
        <f t="shared" si="100"/>
        <v>14710.439399999999</v>
      </c>
      <c r="AI201" s="352">
        <f t="shared" si="101"/>
        <v>14710.439399999999</v>
      </c>
      <c r="AJ201" s="324">
        <f t="shared" ref="AJ201:AJ264" si="108">AVERAGE(E201,H201,K201,N201,Q201,T201,W201)</f>
        <v>61762.919914285711</v>
      </c>
      <c r="AK201" s="324">
        <f t="shared" si="102"/>
        <v>14710.439399999999</v>
      </c>
      <c r="AL201" s="324">
        <f t="shared" ref="AL201:AL264" si="109">GEOMEAN(E201,H201,K201,N201,Q201,T201,W201)</f>
        <v>48150.584954643899</v>
      </c>
      <c r="AM201" s="324">
        <f t="shared" si="83"/>
        <v>48636.273488299143</v>
      </c>
      <c r="AN201" s="366">
        <f t="shared" si="103"/>
        <v>0.78746719805016241</v>
      </c>
      <c r="AP201" s="352">
        <f t="shared" si="104"/>
        <v>14710.439399999999</v>
      </c>
      <c r="AQ201" s="325">
        <f t="shared" si="105"/>
        <v>2794.9834859999996</v>
      </c>
      <c r="AR201" s="349">
        <f t="shared" si="106"/>
        <v>17505.422886</v>
      </c>
      <c r="AS201" s="329"/>
      <c r="AT201" s="317">
        <f t="shared" si="107"/>
        <v>1</v>
      </c>
    </row>
    <row r="202" spans="1:46" s="326" customFormat="1" ht="24.95" customHeight="1" x14ac:dyDescent="0.25">
      <c r="A202" s="319">
        <v>196</v>
      </c>
      <c r="B202" s="290" t="s">
        <v>664</v>
      </c>
      <c r="C202" s="104" t="s">
        <v>18</v>
      </c>
      <c r="D202" s="320">
        <v>1</v>
      </c>
      <c r="E202" s="305">
        <v>185000</v>
      </c>
      <c r="F202" s="321">
        <f t="shared" si="84"/>
        <v>129499.99999999999</v>
      </c>
      <c r="G202" s="321">
        <f t="shared" si="85"/>
        <v>314500</v>
      </c>
      <c r="H202" s="301">
        <v>39343</v>
      </c>
      <c r="I202" s="322">
        <v>7475.17</v>
      </c>
      <c r="J202" s="322">
        <f t="shared" si="86"/>
        <v>46818.17</v>
      </c>
      <c r="K202" s="302">
        <v>149700</v>
      </c>
      <c r="L202" s="323">
        <v>28443</v>
      </c>
      <c r="M202" s="323">
        <f t="shared" si="87"/>
        <v>178143</v>
      </c>
      <c r="N202" s="304">
        <v>80351</v>
      </c>
      <c r="O202" s="323">
        <v>15266.69</v>
      </c>
      <c r="P202" s="323">
        <f t="shared" si="88"/>
        <v>95617.69</v>
      </c>
      <c r="Q202" s="302">
        <v>90358</v>
      </c>
      <c r="R202" s="323">
        <v>17168.02</v>
      </c>
      <c r="S202" s="323">
        <f t="shared" si="89"/>
        <v>107526.02</v>
      </c>
      <c r="T202" s="302">
        <v>58219</v>
      </c>
      <c r="U202" s="323">
        <v>11061.61</v>
      </c>
      <c r="V202" s="323">
        <f t="shared" si="90"/>
        <v>69280.61</v>
      </c>
      <c r="W202" s="302">
        <v>44067.519999999997</v>
      </c>
      <c r="X202" s="323">
        <v>8372.8287999999993</v>
      </c>
      <c r="Y202" s="345">
        <f t="shared" si="91"/>
        <v>52440.348799999992</v>
      </c>
      <c r="Z202" s="348">
        <f t="shared" si="92"/>
        <v>37166.837652316732</v>
      </c>
      <c r="AA202" s="349">
        <f t="shared" si="93"/>
        <v>147701.31091911186</v>
      </c>
      <c r="AB202" s="352" t="str">
        <f t="shared" si="94"/>
        <v/>
      </c>
      <c r="AC202" s="324">
        <f t="shared" si="95"/>
        <v>39343</v>
      </c>
      <c r="AD202" s="324" t="str">
        <f t="shared" si="96"/>
        <v/>
      </c>
      <c r="AE202" s="324">
        <f t="shared" si="97"/>
        <v>80351</v>
      </c>
      <c r="AF202" s="324">
        <f t="shared" si="98"/>
        <v>90358</v>
      </c>
      <c r="AG202" s="324">
        <f t="shared" si="99"/>
        <v>58219</v>
      </c>
      <c r="AH202" s="364">
        <f t="shared" si="100"/>
        <v>44067.519999999997</v>
      </c>
      <c r="AI202" s="352">
        <f t="shared" si="101"/>
        <v>39343</v>
      </c>
      <c r="AJ202" s="324">
        <f t="shared" si="108"/>
        <v>92434.07428571429</v>
      </c>
      <c r="AK202" s="324">
        <f t="shared" si="102"/>
        <v>39343</v>
      </c>
      <c r="AL202" s="324">
        <f t="shared" si="109"/>
        <v>79626.470209566512</v>
      </c>
      <c r="AM202" s="324">
        <f t="shared" si="83"/>
        <v>55267.236633397559</v>
      </c>
      <c r="AN202" s="366">
        <f t="shared" si="103"/>
        <v>0.59790977581022975</v>
      </c>
      <c r="AP202" s="352">
        <f t="shared" si="104"/>
        <v>39343</v>
      </c>
      <c r="AQ202" s="325">
        <f t="shared" si="105"/>
        <v>7475.17</v>
      </c>
      <c r="AR202" s="349">
        <f t="shared" si="106"/>
        <v>46818.17</v>
      </c>
      <c r="AS202" s="329"/>
      <c r="AT202" s="317">
        <f t="shared" si="107"/>
        <v>1</v>
      </c>
    </row>
    <row r="203" spans="1:46" s="326" customFormat="1" ht="24.95" customHeight="1" x14ac:dyDescent="0.25">
      <c r="A203" s="319">
        <v>197</v>
      </c>
      <c r="B203" s="290" t="s">
        <v>666</v>
      </c>
      <c r="C203" s="104" t="s">
        <v>18</v>
      </c>
      <c r="D203" s="320">
        <v>1</v>
      </c>
      <c r="E203" s="305">
        <v>75000</v>
      </c>
      <c r="F203" s="321">
        <f t="shared" si="84"/>
        <v>52500</v>
      </c>
      <c r="G203" s="321">
        <f t="shared" si="85"/>
        <v>127500</v>
      </c>
      <c r="H203" s="301">
        <v>88080</v>
      </c>
      <c r="I203" s="322">
        <v>16735.2</v>
      </c>
      <c r="J203" s="322">
        <f t="shared" si="86"/>
        <v>104815.2</v>
      </c>
      <c r="K203" s="302">
        <v>77280</v>
      </c>
      <c r="L203" s="323">
        <v>14683.2</v>
      </c>
      <c r="M203" s="323">
        <f t="shared" si="87"/>
        <v>91963.199999999997</v>
      </c>
      <c r="N203" s="304">
        <v>151140</v>
      </c>
      <c r="O203" s="323">
        <v>28716.6</v>
      </c>
      <c r="P203" s="323">
        <f t="shared" si="88"/>
        <v>179856.6</v>
      </c>
      <c r="Q203" s="302">
        <v>169965</v>
      </c>
      <c r="R203" s="323">
        <v>32293.350000000002</v>
      </c>
      <c r="S203" s="323">
        <f t="shared" si="89"/>
        <v>202258.35</v>
      </c>
      <c r="T203" s="302">
        <v>60407</v>
      </c>
      <c r="U203" s="323">
        <v>11477.33</v>
      </c>
      <c r="V203" s="323">
        <f t="shared" si="90"/>
        <v>71884.33</v>
      </c>
      <c r="W203" s="302">
        <v>58045.599999999999</v>
      </c>
      <c r="X203" s="323">
        <v>11028.664000000001</v>
      </c>
      <c r="Y203" s="345">
        <f t="shared" si="91"/>
        <v>69074.263999999996</v>
      </c>
      <c r="Z203" s="348">
        <f t="shared" si="92"/>
        <v>52290.909775906926</v>
      </c>
      <c r="AA203" s="349">
        <f t="shared" si="93"/>
        <v>141971.26165266451</v>
      </c>
      <c r="AB203" s="352">
        <f t="shared" si="94"/>
        <v>75000</v>
      </c>
      <c r="AC203" s="324">
        <f t="shared" si="95"/>
        <v>88080</v>
      </c>
      <c r="AD203" s="324">
        <f t="shared" si="96"/>
        <v>77280</v>
      </c>
      <c r="AE203" s="324" t="str">
        <f t="shared" si="97"/>
        <v/>
      </c>
      <c r="AF203" s="324" t="str">
        <f t="shared" si="98"/>
        <v/>
      </c>
      <c r="AG203" s="324">
        <f t="shared" si="99"/>
        <v>60407</v>
      </c>
      <c r="AH203" s="364">
        <f t="shared" si="100"/>
        <v>58045.599999999999</v>
      </c>
      <c r="AI203" s="352">
        <f t="shared" si="101"/>
        <v>58045.599999999999</v>
      </c>
      <c r="AJ203" s="324">
        <f t="shared" si="108"/>
        <v>97131.085714285713</v>
      </c>
      <c r="AK203" s="324">
        <f t="shared" si="102"/>
        <v>58045.599999999999</v>
      </c>
      <c r="AL203" s="324">
        <f t="shared" si="109"/>
        <v>89495.287473340984</v>
      </c>
      <c r="AM203" s="324">
        <f t="shared" si="83"/>
        <v>44840.175938378787</v>
      </c>
      <c r="AN203" s="366">
        <f t="shared" si="103"/>
        <v>0.46164598705586019</v>
      </c>
      <c r="AP203" s="352">
        <f t="shared" si="104"/>
        <v>58045.599999999999</v>
      </c>
      <c r="AQ203" s="325">
        <f t="shared" si="105"/>
        <v>11028.663999999999</v>
      </c>
      <c r="AR203" s="349">
        <f t="shared" si="106"/>
        <v>69074.263999999996</v>
      </c>
      <c r="AS203" s="329"/>
      <c r="AT203" s="317">
        <f t="shared" si="107"/>
        <v>1</v>
      </c>
    </row>
    <row r="204" spans="1:46" s="326" customFormat="1" ht="24.95" customHeight="1" x14ac:dyDescent="0.25">
      <c r="A204" s="319">
        <v>198</v>
      </c>
      <c r="B204" s="290" t="s">
        <v>668</v>
      </c>
      <c r="C204" s="104" t="s">
        <v>18</v>
      </c>
      <c r="D204" s="320">
        <v>1</v>
      </c>
      <c r="E204" s="305">
        <v>99000</v>
      </c>
      <c r="F204" s="321">
        <f t="shared" si="84"/>
        <v>69300</v>
      </c>
      <c r="G204" s="321">
        <f t="shared" si="85"/>
        <v>168300</v>
      </c>
      <c r="H204" s="301">
        <v>127680</v>
      </c>
      <c r="I204" s="322">
        <v>24259.200000000001</v>
      </c>
      <c r="J204" s="322">
        <f t="shared" si="86"/>
        <v>151939.20000000001</v>
      </c>
      <c r="K204" s="302">
        <v>90180</v>
      </c>
      <c r="L204" s="323">
        <v>17134.2</v>
      </c>
      <c r="M204" s="323">
        <f t="shared" si="87"/>
        <v>107314.2</v>
      </c>
      <c r="N204" s="304">
        <v>151429</v>
      </c>
      <c r="O204" s="323">
        <v>28771.510000000002</v>
      </c>
      <c r="P204" s="323">
        <f t="shared" si="88"/>
        <v>180200.51</v>
      </c>
      <c r="Q204" s="302">
        <v>238815</v>
      </c>
      <c r="R204" s="323">
        <v>45374.85</v>
      </c>
      <c r="S204" s="323">
        <f t="shared" si="89"/>
        <v>284189.84999999998</v>
      </c>
      <c r="T204" s="302">
        <v>85454</v>
      </c>
      <c r="U204" s="323">
        <v>16236.26</v>
      </c>
      <c r="V204" s="323">
        <f t="shared" si="90"/>
        <v>101690.26</v>
      </c>
      <c r="W204" s="302">
        <v>45854</v>
      </c>
      <c r="X204" s="323">
        <v>8712.26</v>
      </c>
      <c r="Y204" s="345">
        <f t="shared" si="91"/>
        <v>54566.26</v>
      </c>
      <c r="Z204" s="348">
        <f t="shared" si="92"/>
        <v>57611.128399146153</v>
      </c>
      <c r="AA204" s="349">
        <f t="shared" si="93"/>
        <v>181935.15731513954</v>
      </c>
      <c r="AB204" s="352">
        <f t="shared" si="94"/>
        <v>99000</v>
      </c>
      <c r="AC204" s="324">
        <f t="shared" si="95"/>
        <v>127680</v>
      </c>
      <c r="AD204" s="324">
        <f t="shared" si="96"/>
        <v>90180</v>
      </c>
      <c r="AE204" s="324">
        <f t="shared" si="97"/>
        <v>151429</v>
      </c>
      <c r="AF204" s="324" t="str">
        <f t="shared" si="98"/>
        <v/>
      </c>
      <c r="AG204" s="324">
        <f t="shared" si="99"/>
        <v>85454</v>
      </c>
      <c r="AH204" s="364" t="str">
        <f t="shared" si="100"/>
        <v/>
      </c>
      <c r="AI204" s="352">
        <f t="shared" si="101"/>
        <v>85454</v>
      </c>
      <c r="AJ204" s="324">
        <f t="shared" si="108"/>
        <v>119773.14285714286</v>
      </c>
      <c r="AK204" s="324">
        <f t="shared" si="102"/>
        <v>45854</v>
      </c>
      <c r="AL204" s="324">
        <f t="shared" si="109"/>
        <v>107090.21658451416</v>
      </c>
      <c r="AM204" s="324">
        <f t="shared" si="83"/>
        <v>62162.014457996702</v>
      </c>
      <c r="AN204" s="366">
        <f t="shared" si="103"/>
        <v>0.51899794039920344</v>
      </c>
      <c r="AP204" s="352">
        <f t="shared" si="104"/>
        <v>85454</v>
      </c>
      <c r="AQ204" s="325">
        <f t="shared" si="105"/>
        <v>16236.26</v>
      </c>
      <c r="AR204" s="349">
        <f t="shared" si="106"/>
        <v>101690.26</v>
      </c>
      <c r="AS204" s="329"/>
      <c r="AT204" s="317">
        <f t="shared" si="107"/>
        <v>1</v>
      </c>
    </row>
    <row r="205" spans="1:46" s="326" customFormat="1" ht="24.95" customHeight="1" x14ac:dyDescent="0.25">
      <c r="A205" s="319">
        <v>199</v>
      </c>
      <c r="B205" s="290" t="s">
        <v>670</v>
      </c>
      <c r="C205" s="104" t="s">
        <v>18</v>
      </c>
      <c r="D205" s="320">
        <v>1</v>
      </c>
      <c r="E205" s="305">
        <v>124000</v>
      </c>
      <c r="F205" s="321">
        <f t="shared" si="84"/>
        <v>86800</v>
      </c>
      <c r="G205" s="321">
        <f t="shared" si="85"/>
        <v>210800</v>
      </c>
      <c r="H205" s="301">
        <v>293040</v>
      </c>
      <c r="I205" s="322">
        <v>55677.599999999999</v>
      </c>
      <c r="J205" s="322">
        <f t="shared" si="86"/>
        <v>348717.6</v>
      </c>
      <c r="K205" s="302">
        <v>120500</v>
      </c>
      <c r="L205" s="323">
        <v>22895</v>
      </c>
      <c r="M205" s="323">
        <f t="shared" si="87"/>
        <v>143395</v>
      </c>
      <c r="N205" s="304">
        <v>151429</v>
      </c>
      <c r="O205" s="323">
        <v>28771.510000000002</v>
      </c>
      <c r="P205" s="323">
        <f t="shared" si="88"/>
        <v>180200.51</v>
      </c>
      <c r="Q205" s="302">
        <v>260415</v>
      </c>
      <c r="R205" s="323">
        <v>49478.85</v>
      </c>
      <c r="S205" s="323">
        <f t="shared" si="89"/>
        <v>309893.84999999998</v>
      </c>
      <c r="T205" s="302">
        <v>162935</v>
      </c>
      <c r="U205" s="323">
        <v>30957.65</v>
      </c>
      <c r="V205" s="323">
        <f t="shared" si="90"/>
        <v>193892.65</v>
      </c>
      <c r="W205" s="302">
        <v>178675</v>
      </c>
      <c r="X205" s="323">
        <v>33948.25</v>
      </c>
      <c r="Y205" s="345">
        <f t="shared" si="91"/>
        <v>212623.25</v>
      </c>
      <c r="Z205" s="348">
        <f t="shared" si="92"/>
        <v>117478.84929729128</v>
      </c>
      <c r="AA205" s="349">
        <f t="shared" si="93"/>
        <v>251376.5792741373</v>
      </c>
      <c r="AB205" s="352">
        <f t="shared" si="94"/>
        <v>124000</v>
      </c>
      <c r="AC205" s="324" t="str">
        <f t="shared" si="95"/>
        <v/>
      </c>
      <c r="AD205" s="324">
        <f t="shared" si="96"/>
        <v>120500</v>
      </c>
      <c r="AE205" s="324">
        <f t="shared" si="97"/>
        <v>151429</v>
      </c>
      <c r="AF205" s="324" t="str">
        <f t="shared" si="98"/>
        <v/>
      </c>
      <c r="AG205" s="324">
        <f t="shared" si="99"/>
        <v>162935</v>
      </c>
      <c r="AH205" s="364">
        <f t="shared" si="100"/>
        <v>178675</v>
      </c>
      <c r="AI205" s="352">
        <f t="shared" si="101"/>
        <v>120500</v>
      </c>
      <c r="AJ205" s="324">
        <f t="shared" si="108"/>
        <v>184427.71428571429</v>
      </c>
      <c r="AK205" s="324">
        <f t="shared" si="102"/>
        <v>120500</v>
      </c>
      <c r="AL205" s="324">
        <f t="shared" si="109"/>
        <v>175001.29654267224</v>
      </c>
      <c r="AM205" s="324">
        <f t="shared" si="83"/>
        <v>66948.864988423011</v>
      </c>
      <c r="AN205" s="366">
        <f t="shared" si="103"/>
        <v>0.36300870098463744</v>
      </c>
      <c r="AP205" s="352">
        <f t="shared" si="104"/>
        <v>120500</v>
      </c>
      <c r="AQ205" s="325">
        <f t="shared" si="105"/>
        <v>22895</v>
      </c>
      <c r="AR205" s="349">
        <f t="shared" si="106"/>
        <v>143395</v>
      </c>
      <c r="AS205" s="329"/>
      <c r="AT205" s="317">
        <f t="shared" si="107"/>
        <v>1</v>
      </c>
    </row>
    <row r="206" spans="1:46" s="326" customFormat="1" ht="24.95" customHeight="1" x14ac:dyDescent="0.25">
      <c r="A206" s="319">
        <v>200</v>
      </c>
      <c r="B206" s="290" t="s">
        <v>672</v>
      </c>
      <c r="C206" s="104" t="s">
        <v>18</v>
      </c>
      <c r="D206" s="320">
        <v>1</v>
      </c>
      <c r="E206" s="305">
        <v>145000</v>
      </c>
      <c r="F206" s="321">
        <f t="shared" si="84"/>
        <v>101500</v>
      </c>
      <c r="G206" s="321">
        <f t="shared" si="85"/>
        <v>246500</v>
      </c>
      <c r="H206" s="301">
        <v>402000</v>
      </c>
      <c r="I206" s="322">
        <v>76380</v>
      </c>
      <c r="J206" s="322">
        <f t="shared" si="86"/>
        <v>478380</v>
      </c>
      <c r="K206" s="302">
        <v>198700</v>
      </c>
      <c r="L206" s="323">
        <v>37753</v>
      </c>
      <c r="M206" s="323">
        <f t="shared" si="87"/>
        <v>236453</v>
      </c>
      <c r="N206" s="304">
        <v>442867</v>
      </c>
      <c r="O206" s="323">
        <v>84144.73</v>
      </c>
      <c r="P206" s="323">
        <f t="shared" si="88"/>
        <v>527011.73</v>
      </c>
      <c r="Q206" s="302">
        <v>206749</v>
      </c>
      <c r="R206" s="323">
        <v>39282.31</v>
      </c>
      <c r="S206" s="323">
        <f t="shared" si="89"/>
        <v>246031.31</v>
      </c>
      <c r="T206" s="302">
        <v>199859</v>
      </c>
      <c r="U206" s="323">
        <v>37973.21</v>
      </c>
      <c r="V206" s="323">
        <f t="shared" si="90"/>
        <v>237832.21</v>
      </c>
      <c r="W206" s="302">
        <v>276834</v>
      </c>
      <c r="X206" s="323">
        <v>52598.46</v>
      </c>
      <c r="Y206" s="345">
        <f t="shared" si="91"/>
        <v>329432.46000000002</v>
      </c>
      <c r="Z206" s="348">
        <f t="shared" si="92"/>
        <v>154192.19947335136</v>
      </c>
      <c r="AA206" s="349">
        <f t="shared" si="93"/>
        <v>380667.51481236296</v>
      </c>
      <c r="AB206" s="352" t="str">
        <f t="shared" si="94"/>
        <v/>
      </c>
      <c r="AC206" s="324" t="str">
        <f t="shared" si="95"/>
        <v/>
      </c>
      <c r="AD206" s="324">
        <f t="shared" si="96"/>
        <v>198700</v>
      </c>
      <c r="AE206" s="324" t="str">
        <f t="shared" si="97"/>
        <v/>
      </c>
      <c r="AF206" s="324">
        <f t="shared" si="98"/>
        <v>206749</v>
      </c>
      <c r="AG206" s="324">
        <f t="shared" si="99"/>
        <v>199859</v>
      </c>
      <c r="AH206" s="364">
        <f t="shared" si="100"/>
        <v>276834</v>
      </c>
      <c r="AI206" s="352">
        <f t="shared" si="101"/>
        <v>198700</v>
      </c>
      <c r="AJ206" s="324">
        <f t="shared" si="108"/>
        <v>267429.85714285716</v>
      </c>
      <c r="AK206" s="324">
        <f t="shared" si="102"/>
        <v>145000</v>
      </c>
      <c r="AL206" s="324">
        <f t="shared" si="109"/>
        <v>248595.4147899239</v>
      </c>
      <c r="AM206" s="324">
        <f t="shared" si="83"/>
        <v>113237.6576695058</v>
      </c>
      <c r="AN206" s="366">
        <f t="shared" si="103"/>
        <v>0.42342937650755985</v>
      </c>
      <c r="AP206" s="352">
        <f t="shared" si="104"/>
        <v>198700</v>
      </c>
      <c r="AQ206" s="325">
        <f t="shared" si="105"/>
        <v>37753</v>
      </c>
      <c r="AR206" s="349">
        <f t="shared" si="106"/>
        <v>236453</v>
      </c>
      <c r="AS206" s="329"/>
      <c r="AT206" s="317">
        <f t="shared" si="107"/>
        <v>1</v>
      </c>
    </row>
    <row r="207" spans="1:46" s="326" customFormat="1" ht="24.95" customHeight="1" x14ac:dyDescent="0.25">
      <c r="A207" s="319">
        <v>201</v>
      </c>
      <c r="B207" s="290" t="s">
        <v>673</v>
      </c>
      <c r="C207" s="104" t="s">
        <v>18</v>
      </c>
      <c r="D207" s="320">
        <v>1</v>
      </c>
      <c r="E207" s="305">
        <v>72000</v>
      </c>
      <c r="F207" s="321">
        <f t="shared" si="84"/>
        <v>50400</v>
      </c>
      <c r="G207" s="321">
        <f t="shared" si="85"/>
        <v>122400</v>
      </c>
      <c r="H207" s="301">
        <v>232200</v>
      </c>
      <c r="I207" s="322">
        <v>44118</v>
      </c>
      <c r="J207" s="322">
        <f t="shared" si="86"/>
        <v>276318</v>
      </c>
      <c r="K207" s="302">
        <v>100320</v>
      </c>
      <c r="L207" s="323">
        <v>19060.8</v>
      </c>
      <c r="M207" s="323">
        <f t="shared" si="87"/>
        <v>119380.8</v>
      </c>
      <c r="N207" s="304">
        <v>203571</v>
      </c>
      <c r="O207" s="323">
        <v>38678.49</v>
      </c>
      <c r="P207" s="323">
        <f t="shared" si="88"/>
        <v>242249.49</v>
      </c>
      <c r="Q207" s="302">
        <v>194265</v>
      </c>
      <c r="R207" s="323">
        <v>36910.35</v>
      </c>
      <c r="S207" s="323">
        <f t="shared" si="89"/>
        <v>231175.35</v>
      </c>
      <c r="T207" s="302">
        <v>120814</v>
      </c>
      <c r="U207" s="323">
        <v>22954.66</v>
      </c>
      <c r="V207" s="323">
        <f t="shared" si="90"/>
        <v>143768.66</v>
      </c>
      <c r="W207" s="302">
        <v>176945</v>
      </c>
      <c r="X207" s="323">
        <v>33619.550000000003</v>
      </c>
      <c r="Y207" s="345">
        <f t="shared" si="91"/>
        <v>210564.55</v>
      </c>
      <c r="Z207" s="348">
        <f t="shared" si="92"/>
        <v>97497.387371165911</v>
      </c>
      <c r="AA207" s="349">
        <f t="shared" si="93"/>
        <v>216821.18405740551</v>
      </c>
      <c r="AB207" s="352" t="str">
        <f t="shared" si="94"/>
        <v/>
      </c>
      <c r="AC207" s="324" t="str">
        <f t="shared" si="95"/>
        <v/>
      </c>
      <c r="AD207" s="324">
        <f t="shared" si="96"/>
        <v>100320</v>
      </c>
      <c r="AE207" s="324">
        <f t="shared" si="97"/>
        <v>203571</v>
      </c>
      <c r="AF207" s="324">
        <f t="shared" si="98"/>
        <v>194265</v>
      </c>
      <c r="AG207" s="324">
        <f t="shared" si="99"/>
        <v>120814</v>
      </c>
      <c r="AH207" s="364">
        <f t="shared" si="100"/>
        <v>176945</v>
      </c>
      <c r="AI207" s="352">
        <f t="shared" si="101"/>
        <v>100320</v>
      </c>
      <c r="AJ207" s="324">
        <f t="shared" si="108"/>
        <v>157159.28571428571</v>
      </c>
      <c r="AK207" s="324">
        <f t="shared" si="102"/>
        <v>72000</v>
      </c>
      <c r="AL207" s="324">
        <f t="shared" si="109"/>
        <v>146056.59807674921</v>
      </c>
      <c r="AM207" s="324">
        <f t="shared" si="83"/>
        <v>59661.898343119792</v>
      </c>
      <c r="AN207" s="366">
        <f t="shared" si="103"/>
        <v>0.37962693754910948</v>
      </c>
      <c r="AP207" s="352">
        <f t="shared" si="104"/>
        <v>100320</v>
      </c>
      <c r="AQ207" s="325">
        <f t="shared" si="105"/>
        <v>19060.8</v>
      </c>
      <c r="AR207" s="349">
        <f t="shared" si="106"/>
        <v>119380.8</v>
      </c>
      <c r="AS207" s="329"/>
      <c r="AT207" s="317">
        <f t="shared" si="107"/>
        <v>1</v>
      </c>
    </row>
    <row r="208" spans="1:46" s="326" customFormat="1" ht="24.95" customHeight="1" x14ac:dyDescent="0.25">
      <c r="A208" s="319">
        <v>202</v>
      </c>
      <c r="B208" s="290" t="s">
        <v>675</v>
      </c>
      <c r="C208" s="104" t="s">
        <v>18</v>
      </c>
      <c r="D208" s="320">
        <v>1</v>
      </c>
      <c r="E208" s="305">
        <v>20900</v>
      </c>
      <c r="F208" s="321">
        <f t="shared" si="84"/>
        <v>14629.999999999998</v>
      </c>
      <c r="G208" s="321">
        <f t="shared" si="85"/>
        <v>35530</v>
      </c>
      <c r="H208" s="301">
        <v>35126</v>
      </c>
      <c r="I208" s="322">
        <v>6673.9400000000005</v>
      </c>
      <c r="J208" s="322">
        <f t="shared" si="86"/>
        <v>41799.94</v>
      </c>
      <c r="K208" s="302">
        <v>15800</v>
      </c>
      <c r="L208" s="323">
        <v>3002</v>
      </c>
      <c r="M208" s="323">
        <f t="shared" si="87"/>
        <v>18802</v>
      </c>
      <c r="N208" s="304">
        <v>25090</v>
      </c>
      <c r="O208" s="323">
        <v>4767.1000000000004</v>
      </c>
      <c r="P208" s="323">
        <f t="shared" si="88"/>
        <v>29857.1</v>
      </c>
      <c r="Q208" s="302">
        <v>20900</v>
      </c>
      <c r="R208" s="323">
        <v>3971</v>
      </c>
      <c r="S208" s="323">
        <f t="shared" si="89"/>
        <v>24871</v>
      </c>
      <c r="T208" s="302">
        <v>29109</v>
      </c>
      <c r="U208" s="323">
        <v>5530.71</v>
      </c>
      <c r="V208" s="323">
        <f t="shared" si="90"/>
        <v>34639.71</v>
      </c>
      <c r="W208" s="302">
        <v>176945</v>
      </c>
      <c r="X208" s="323">
        <v>33619.550000000003</v>
      </c>
      <c r="Y208" s="345">
        <f t="shared" si="91"/>
        <v>210564.55</v>
      </c>
      <c r="Z208" s="348">
        <f t="shared" si="92"/>
        <v>-11696.827740774177</v>
      </c>
      <c r="AA208" s="349">
        <f t="shared" si="93"/>
        <v>104231.11345505988</v>
      </c>
      <c r="AB208" s="352">
        <f t="shared" si="94"/>
        <v>20900</v>
      </c>
      <c r="AC208" s="324">
        <f t="shared" si="95"/>
        <v>35126</v>
      </c>
      <c r="AD208" s="324">
        <f t="shared" si="96"/>
        <v>15800</v>
      </c>
      <c r="AE208" s="324">
        <f t="shared" si="97"/>
        <v>25090</v>
      </c>
      <c r="AF208" s="324">
        <f t="shared" si="98"/>
        <v>20900</v>
      </c>
      <c r="AG208" s="324">
        <f t="shared" si="99"/>
        <v>29109</v>
      </c>
      <c r="AH208" s="364" t="str">
        <f t="shared" si="100"/>
        <v/>
      </c>
      <c r="AI208" s="352">
        <f t="shared" si="101"/>
        <v>15800</v>
      </c>
      <c r="AJ208" s="324">
        <f t="shared" si="108"/>
        <v>46267.142857142855</v>
      </c>
      <c r="AK208" s="324">
        <f t="shared" si="102"/>
        <v>15800</v>
      </c>
      <c r="AL208" s="324">
        <f t="shared" si="109"/>
        <v>31580.620364036018</v>
      </c>
      <c r="AM208" s="324">
        <f t="shared" si="83"/>
        <v>57963.970597917032</v>
      </c>
      <c r="AN208" s="366">
        <f t="shared" si="103"/>
        <v>1.2528106776960486</v>
      </c>
      <c r="AP208" s="352">
        <f t="shared" si="104"/>
        <v>15800</v>
      </c>
      <c r="AQ208" s="325">
        <f t="shared" si="105"/>
        <v>3002</v>
      </c>
      <c r="AR208" s="349">
        <f t="shared" si="106"/>
        <v>18802</v>
      </c>
      <c r="AS208" s="329"/>
      <c r="AT208" s="317">
        <f t="shared" si="107"/>
        <v>1</v>
      </c>
    </row>
    <row r="209" spans="1:65" s="326" customFormat="1" ht="24.95" customHeight="1" x14ac:dyDescent="0.25">
      <c r="A209" s="319">
        <v>203</v>
      </c>
      <c r="B209" s="290" t="s">
        <v>677</v>
      </c>
      <c r="C209" s="104" t="s">
        <v>18</v>
      </c>
      <c r="D209" s="320">
        <v>1</v>
      </c>
      <c r="E209" s="305">
        <v>25000</v>
      </c>
      <c r="F209" s="321">
        <f t="shared" si="84"/>
        <v>17500</v>
      </c>
      <c r="G209" s="321">
        <f t="shared" si="85"/>
        <v>42500</v>
      </c>
      <c r="H209" s="301">
        <v>14454</v>
      </c>
      <c r="I209" s="322">
        <v>2746.26</v>
      </c>
      <c r="J209" s="322">
        <f t="shared" si="86"/>
        <v>17200.260000000002</v>
      </c>
      <c r="K209" s="302">
        <v>35980</v>
      </c>
      <c r="L209" s="323">
        <v>6836.2</v>
      </c>
      <c r="M209" s="323">
        <f t="shared" si="87"/>
        <v>42816.2</v>
      </c>
      <c r="N209" s="304">
        <v>10324</v>
      </c>
      <c r="O209" s="323">
        <v>1961.56</v>
      </c>
      <c r="P209" s="323">
        <f t="shared" si="88"/>
        <v>12285.56</v>
      </c>
      <c r="Q209" s="302">
        <v>11610</v>
      </c>
      <c r="R209" s="323">
        <v>2205.9</v>
      </c>
      <c r="S209" s="323">
        <f t="shared" si="89"/>
        <v>13815.9</v>
      </c>
      <c r="T209" s="302">
        <v>8804</v>
      </c>
      <c r="U209" s="323">
        <v>1672.76</v>
      </c>
      <c r="V209" s="323">
        <f t="shared" si="90"/>
        <v>10476.76</v>
      </c>
      <c r="W209" s="302">
        <v>35476</v>
      </c>
      <c r="X209" s="323">
        <v>6740.4400000000005</v>
      </c>
      <c r="Y209" s="345">
        <f t="shared" si="91"/>
        <v>42216.44</v>
      </c>
      <c r="Z209" s="348">
        <f t="shared" si="92"/>
        <v>8406.0541323871039</v>
      </c>
      <c r="AA209" s="349">
        <f t="shared" si="93"/>
        <v>32064.803010470041</v>
      </c>
      <c r="AB209" s="352">
        <f t="shared" si="94"/>
        <v>25000</v>
      </c>
      <c r="AC209" s="324">
        <f t="shared" si="95"/>
        <v>14454</v>
      </c>
      <c r="AD209" s="324" t="str">
        <f t="shared" si="96"/>
        <v/>
      </c>
      <c r="AE209" s="324">
        <f t="shared" si="97"/>
        <v>10324</v>
      </c>
      <c r="AF209" s="324">
        <f t="shared" si="98"/>
        <v>11610</v>
      </c>
      <c r="AG209" s="324">
        <f t="shared" si="99"/>
        <v>8804</v>
      </c>
      <c r="AH209" s="364" t="str">
        <f t="shared" si="100"/>
        <v/>
      </c>
      <c r="AI209" s="352">
        <f t="shared" si="101"/>
        <v>8804</v>
      </c>
      <c r="AJ209" s="324">
        <f t="shared" si="108"/>
        <v>20235.428571428572</v>
      </c>
      <c r="AK209" s="324">
        <f t="shared" si="102"/>
        <v>8804</v>
      </c>
      <c r="AL209" s="324">
        <f t="shared" si="109"/>
        <v>17419.696643359064</v>
      </c>
      <c r="AM209" s="324">
        <f t="shared" si="83"/>
        <v>11829.374439041469</v>
      </c>
      <c r="AN209" s="366">
        <f t="shared" si="103"/>
        <v>0.5845872943726016</v>
      </c>
      <c r="AP209" s="352">
        <f t="shared" si="104"/>
        <v>8804</v>
      </c>
      <c r="AQ209" s="325">
        <f t="shared" si="105"/>
        <v>1672.76</v>
      </c>
      <c r="AR209" s="349">
        <f t="shared" si="106"/>
        <v>10476.76</v>
      </c>
      <c r="AS209" s="329"/>
      <c r="AT209" s="317">
        <f t="shared" si="107"/>
        <v>1</v>
      </c>
    </row>
    <row r="210" spans="1:65" s="326" customFormat="1" ht="24.95" customHeight="1" x14ac:dyDescent="0.25">
      <c r="A210" s="319">
        <v>204</v>
      </c>
      <c r="B210" s="290" t="s">
        <v>679</v>
      </c>
      <c r="C210" s="104" t="s">
        <v>18</v>
      </c>
      <c r="D210" s="320">
        <v>1</v>
      </c>
      <c r="E210" s="305">
        <v>32000</v>
      </c>
      <c r="F210" s="321">
        <f t="shared" si="84"/>
        <v>22400</v>
      </c>
      <c r="G210" s="321">
        <f t="shared" si="85"/>
        <v>54400</v>
      </c>
      <c r="H210" s="301">
        <v>36958</v>
      </c>
      <c r="I210" s="322">
        <v>7022.02</v>
      </c>
      <c r="J210" s="322">
        <f t="shared" si="86"/>
        <v>43980.020000000004</v>
      </c>
      <c r="K210" s="302">
        <v>48900</v>
      </c>
      <c r="L210" s="323">
        <v>9291</v>
      </c>
      <c r="M210" s="323">
        <f t="shared" si="87"/>
        <v>58191</v>
      </c>
      <c r="N210" s="304">
        <v>34694</v>
      </c>
      <c r="O210" s="323">
        <v>6591.86</v>
      </c>
      <c r="P210" s="323">
        <f t="shared" si="88"/>
        <v>41285.86</v>
      </c>
      <c r="Q210" s="302">
        <v>39015</v>
      </c>
      <c r="R210" s="323">
        <v>7412.85</v>
      </c>
      <c r="S210" s="323">
        <f t="shared" si="89"/>
        <v>46427.85</v>
      </c>
      <c r="T210" s="302">
        <v>18875</v>
      </c>
      <c r="U210" s="323">
        <v>3586.25</v>
      </c>
      <c r="V210" s="323">
        <f t="shared" si="90"/>
        <v>22461.25</v>
      </c>
      <c r="W210" s="302">
        <v>35476</v>
      </c>
      <c r="X210" s="323">
        <v>6740.4400000000005</v>
      </c>
      <c r="Y210" s="345">
        <f t="shared" si="91"/>
        <v>42216.44</v>
      </c>
      <c r="Z210" s="348">
        <f t="shared" si="92"/>
        <v>26164.72925919167</v>
      </c>
      <c r="AA210" s="349">
        <f t="shared" si="93"/>
        <v>44097.55645509404</v>
      </c>
      <c r="AB210" s="352">
        <f t="shared" si="94"/>
        <v>32000</v>
      </c>
      <c r="AC210" s="324">
        <f t="shared" si="95"/>
        <v>36958</v>
      </c>
      <c r="AD210" s="324" t="str">
        <f t="shared" si="96"/>
        <v/>
      </c>
      <c r="AE210" s="324">
        <f t="shared" si="97"/>
        <v>34694</v>
      </c>
      <c r="AF210" s="324">
        <f t="shared" si="98"/>
        <v>39015</v>
      </c>
      <c r="AG210" s="324" t="str">
        <f t="shared" si="99"/>
        <v/>
      </c>
      <c r="AH210" s="364">
        <f t="shared" si="100"/>
        <v>35476</v>
      </c>
      <c r="AI210" s="352">
        <f t="shared" si="101"/>
        <v>32000</v>
      </c>
      <c r="AJ210" s="324">
        <f t="shared" si="108"/>
        <v>35131.142857142855</v>
      </c>
      <c r="AK210" s="324">
        <f t="shared" si="102"/>
        <v>18875</v>
      </c>
      <c r="AL210" s="324">
        <f t="shared" si="109"/>
        <v>33990.18714769186</v>
      </c>
      <c r="AM210" s="324">
        <f t="shared" si="83"/>
        <v>8966.4135979511848</v>
      </c>
      <c r="AN210" s="366">
        <f t="shared" si="103"/>
        <v>0.25522692599020119</v>
      </c>
      <c r="AP210" s="352">
        <f t="shared" si="104"/>
        <v>32000</v>
      </c>
      <c r="AQ210" s="325">
        <f t="shared" si="105"/>
        <v>6080</v>
      </c>
      <c r="AR210" s="349">
        <f t="shared" si="106"/>
        <v>38080</v>
      </c>
      <c r="AS210" s="329"/>
      <c r="AT210" s="317">
        <f t="shared" si="107"/>
        <v>1</v>
      </c>
    </row>
    <row r="211" spans="1:65" s="326" customFormat="1" ht="24.95" customHeight="1" x14ac:dyDescent="0.25">
      <c r="A211" s="319">
        <v>205</v>
      </c>
      <c r="B211" s="290" t="s">
        <v>682</v>
      </c>
      <c r="C211" s="104" t="s">
        <v>18</v>
      </c>
      <c r="D211" s="320">
        <v>1</v>
      </c>
      <c r="E211" s="305">
        <v>52000</v>
      </c>
      <c r="F211" s="321">
        <f t="shared" si="84"/>
        <v>36400</v>
      </c>
      <c r="G211" s="321">
        <f t="shared" si="85"/>
        <v>88400</v>
      </c>
      <c r="H211" s="301">
        <v>35126</v>
      </c>
      <c r="I211" s="322">
        <v>6673.9400000000005</v>
      </c>
      <c r="J211" s="322">
        <f t="shared" si="86"/>
        <v>41799.94</v>
      </c>
      <c r="K211" s="302">
        <v>49800</v>
      </c>
      <c r="L211" s="323">
        <v>9462</v>
      </c>
      <c r="M211" s="323">
        <f t="shared" si="87"/>
        <v>59262</v>
      </c>
      <c r="N211" s="304">
        <v>25090</v>
      </c>
      <c r="O211" s="323">
        <v>4767.1000000000004</v>
      </c>
      <c r="P211" s="323">
        <f t="shared" si="88"/>
        <v>29857.1</v>
      </c>
      <c r="Q211" s="302">
        <v>28215</v>
      </c>
      <c r="R211" s="323">
        <v>5360.85</v>
      </c>
      <c r="S211" s="323">
        <f t="shared" si="89"/>
        <v>33575.85</v>
      </c>
      <c r="T211" s="302">
        <v>10077</v>
      </c>
      <c r="U211" s="323">
        <v>1914.63</v>
      </c>
      <c r="V211" s="323">
        <f t="shared" si="90"/>
        <v>11991.630000000001</v>
      </c>
      <c r="W211" s="302">
        <v>34526</v>
      </c>
      <c r="X211" s="323">
        <v>6559.9400000000005</v>
      </c>
      <c r="Y211" s="345">
        <f t="shared" si="91"/>
        <v>41085.94</v>
      </c>
      <c r="Z211" s="348">
        <f t="shared" si="92"/>
        <v>19062.567471197857</v>
      </c>
      <c r="AA211" s="349">
        <f t="shared" si="93"/>
        <v>48032.861100230708</v>
      </c>
      <c r="AB211" s="352" t="str">
        <f t="shared" si="94"/>
        <v/>
      </c>
      <c r="AC211" s="324">
        <f t="shared" si="95"/>
        <v>35126</v>
      </c>
      <c r="AD211" s="324" t="str">
        <f t="shared" si="96"/>
        <v/>
      </c>
      <c r="AE211" s="324">
        <f t="shared" si="97"/>
        <v>25090</v>
      </c>
      <c r="AF211" s="324">
        <f t="shared" si="98"/>
        <v>28215</v>
      </c>
      <c r="AG211" s="324" t="str">
        <f t="shared" si="99"/>
        <v/>
      </c>
      <c r="AH211" s="364">
        <f t="shared" si="100"/>
        <v>34526</v>
      </c>
      <c r="AI211" s="352">
        <f t="shared" si="101"/>
        <v>25090</v>
      </c>
      <c r="AJ211" s="324">
        <f t="shared" si="108"/>
        <v>33547.714285714283</v>
      </c>
      <c r="AK211" s="324">
        <f t="shared" si="102"/>
        <v>10077</v>
      </c>
      <c r="AL211" s="324">
        <f t="shared" si="109"/>
        <v>30103.506733081427</v>
      </c>
      <c r="AM211" s="324">
        <f t="shared" si="83"/>
        <v>14485.146814516424</v>
      </c>
      <c r="AN211" s="366">
        <f t="shared" si="103"/>
        <v>0.43177745855206218</v>
      </c>
      <c r="AP211" s="352">
        <f t="shared" si="104"/>
        <v>25090</v>
      </c>
      <c r="AQ211" s="325">
        <f t="shared" si="105"/>
        <v>4767.1000000000004</v>
      </c>
      <c r="AR211" s="349">
        <f t="shared" si="106"/>
        <v>29857.1</v>
      </c>
      <c r="AS211" s="329"/>
      <c r="AT211" s="317">
        <f t="shared" si="107"/>
        <v>1</v>
      </c>
    </row>
    <row r="212" spans="1:65" s="327" customFormat="1" ht="24.95" customHeight="1" x14ac:dyDescent="0.25">
      <c r="A212" s="319">
        <v>206</v>
      </c>
      <c r="B212" s="290" t="s">
        <v>684</v>
      </c>
      <c r="C212" s="104" t="s">
        <v>18</v>
      </c>
      <c r="D212" s="320">
        <v>1</v>
      </c>
      <c r="E212" s="305">
        <v>71000</v>
      </c>
      <c r="F212" s="321">
        <f t="shared" si="84"/>
        <v>49700</v>
      </c>
      <c r="G212" s="321">
        <f t="shared" si="85"/>
        <v>120700</v>
      </c>
      <c r="H212" s="301">
        <v>41849</v>
      </c>
      <c r="I212" s="322">
        <v>7951.31</v>
      </c>
      <c r="J212" s="322">
        <f t="shared" si="86"/>
        <v>49800.31</v>
      </c>
      <c r="K212" s="302">
        <v>69860</v>
      </c>
      <c r="L212" s="323">
        <v>13273.4</v>
      </c>
      <c r="M212" s="323">
        <f t="shared" si="87"/>
        <v>83133.399999999994</v>
      </c>
      <c r="N212" s="304">
        <v>39496</v>
      </c>
      <c r="O212" s="323">
        <v>7504.24</v>
      </c>
      <c r="P212" s="323">
        <f t="shared" si="88"/>
        <v>47000.24</v>
      </c>
      <c r="Q212" s="302">
        <v>41125</v>
      </c>
      <c r="R212" s="323">
        <v>7813.75</v>
      </c>
      <c r="S212" s="323">
        <f t="shared" si="89"/>
        <v>48938.75</v>
      </c>
      <c r="T212" s="302">
        <v>13294</v>
      </c>
      <c r="U212" s="323">
        <v>2525.86</v>
      </c>
      <c r="V212" s="323">
        <f t="shared" si="90"/>
        <v>15819.86</v>
      </c>
      <c r="W212" s="302">
        <v>34526</v>
      </c>
      <c r="X212" s="323">
        <v>6559.9400000000005</v>
      </c>
      <c r="Y212" s="345">
        <f t="shared" si="91"/>
        <v>41085.94</v>
      </c>
      <c r="Z212" s="348">
        <f t="shared" si="92"/>
        <v>24192.838081310601</v>
      </c>
      <c r="AA212" s="349">
        <f t="shared" si="93"/>
        <v>64707.161918689395</v>
      </c>
      <c r="AB212" s="352" t="str">
        <f t="shared" si="94"/>
        <v/>
      </c>
      <c r="AC212" s="324">
        <f t="shared" si="95"/>
        <v>41849</v>
      </c>
      <c r="AD212" s="324" t="str">
        <f t="shared" si="96"/>
        <v/>
      </c>
      <c r="AE212" s="324">
        <f t="shared" si="97"/>
        <v>39496</v>
      </c>
      <c r="AF212" s="324">
        <f t="shared" si="98"/>
        <v>41125</v>
      </c>
      <c r="AG212" s="324" t="str">
        <f t="shared" si="99"/>
        <v/>
      </c>
      <c r="AH212" s="364">
        <f t="shared" si="100"/>
        <v>34526</v>
      </c>
      <c r="AI212" s="352">
        <f t="shared" si="101"/>
        <v>34526</v>
      </c>
      <c r="AJ212" s="324">
        <f t="shared" si="108"/>
        <v>44450</v>
      </c>
      <c r="AK212" s="324">
        <f t="shared" si="102"/>
        <v>13294</v>
      </c>
      <c r="AL212" s="324">
        <f t="shared" si="109"/>
        <v>39675.1883568064</v>
      </c>
      <c r="AM212" s="324">
        <f t="shared" si="83"/>
        <v>20257.161918689399</v>
      </c>
      <c r="AN212" s="366">
        <f t="shared" si="103"/>
        <v>0.45572917702338356</v>
      </c>
      <c r="AO212" s="326"/>
      <c r="AP212" s="352">
        <f>+Z212</f>
        <v>24192.838081310601</v>
      </c>
      <c r="AQ212" s="325">
        <f t="shared" si="105"/>
        <v>4596.6392354490144</v>
      </c>
      <c r="AR212" s="349">
        <f t="shared" si="106"/>
        <v>28789.477316759614</v>
      </c>
      <c r="AS212" s="326"/>
      <c r="AT212" s="317">
        <f t="shared" si="107"/>
        <v>1.4271165658183753</v>
      </c>
      <c r="AU212" s="326"/>
      <c r="AV212" s="326"/>
      <c r="AW212" s="326"/>
      <c r="AX212" s="326"/>
      <c r="AY212" s="326"/>
      <c r="AZ212" s="326"/>
      <c r="BA212" s="326"/>
      <c r="BB212" s="326"/>
      <c r="BC212" s="326"/>
      <c r="BD212" s="326"/>
      <c r="BE212" s="326"/>
      <c r="BF212" s="326"/>
      <c r="BG212" s="326"/>
      <c r="BH212" s="326"/>
      <c r="BI212" s="326"/>
      <c r="BJ212" s="326"/>
      <c r="BK212" s="326"/>
      <c r="BL212" s="326"/>
      <c r="BM212" s="326"/>
    </row>
    <row r="213" spans="1:65" s="326" customFormat="1" ht="24.95" customHeight="1" x14ac:dyDescent="0.25">
      <c r="A213" s="319">
        <v>207</v>
      </c>
      <c r="B213" s="290" t="s">
        <v>686</v>
      </c>
      <c r="C213" s="104" t="s">
        <v>18</v>
      </c>
      <c r="D213" s="320">
        <v>1</v>
      </c>
      <c r="E213" s="305">
        <v>41000</v>
      </c>
      <c r="F213" s="321">
        <f t="shared" si="84"/>
        <v>28699.999999999996</v>
      </c>
      <c r="G213" s="321">
        <f t="shared" si="85"/>
        <v>69700</v>
      </c>
      <c r="H213" s="301">
        <v>50252</v>
      </c>
      <c r="I213" s="322">
        <v>9547.880000000001</v>
      </c>
      <c r="J213" s="322">
        <f t="shared" si="86"/>
        <v>59799.880000000005</v>
      </c>
      <c r="K213" s="302">
        <v>70120</v>
      </c>
      <c r="L213" s="323">
        <v>13322.8</v>
      </c>
      <c r="M213" s="323">
        <f t="shared" si="87"/>
        <v>83442.8</v>
      </c>
      <c r="N213" s="304">
        <v>61104</v>
      </c>
      <c r="O213" s="323">
        <v>11609.76</v>
      </c>
      <c r="P213" s="323">
        <f t="shared" si="88"/>
        <v>72713.759999999995</v>
      </c>
      <c r="Q213" s="302">
        <v>68715</v>
      </c>
      <c r="R213" s="323">
        <v>13055.85</v>
      </c>
      <c r="S213" s="323">
        <f t="shared" si="89"/>
        <v>81770.850000000006</v>
      </c>
      <c r="T213" s="302">
        <v>17337</v>
      </c>
      <c r="U213" s="323">
        <v>3294.03</v>
      </c>
      <c r="V213" s="323">
        <f t="shared" si="90"/>
        <v>20631.03</v>
      </c>
      <c r="W213" s="302">
        <v>34526</v>
      </c>
      <c r="X213" s="323">
        <v>6559.9400000000005</v>
      </c>
      <c r="Y213" s="345">
        <f t="shared" si="91"/>
        <v>41085.94</v>
      </c>
      <c r="Z213" s="348">
        <f t="shared" si="92"/>
        <v>29604.742977911228</v>
      </c>
      <c r="AA213" s="349">
        <f t="shared" si="93"/>
        <v>68410.685593517337</v>
      </c>
      <c r="AB213" s="352">
        <f t="shared" si="94"/>
        <v>41000</v>
      </c>
      <c r="AC213" s="324">
        <f t="shared" si="95"/>
        <v>50252</v>
      </c>
      <c r="AD213" s="324" t="str">
        <f t="shared" si="96"/>
        <v/>
      </c>
      <c r="AE213" s="324">
        <f t="shared" si="97"/>
        <v>61104</v>
      </c>
      <c r="AF213" s="324" t="str">
        <f t="shared" si="98"/>
        <v/>
      </c>
      <c r="AG213" s="324" t="str">
        <f t="shared" si="99"/>
        <v/>
      </c>
      <c r="AH213" s="364">
        <f t="shared" si="100"/>
        <v>34526</v>
      </c>
      <c r="AI213" s="352">
        <f t="shared" si="101"/>
        <v>34526</v>
      </c>
      <c r="AJ213" s="324">
        <f t="shared" si="108"/>
        <v>49007.714285714283</v>
      </c>
      <c r="AK213" s="324">
        <f t="shared" si="102"/>
        <v>17337</v>
      </c>
      <c r="AL213" s="324">
        <f t="shared" si="109"/>
        <v>44815.836102831076</v>
      </c>
      <c r="AM213" s="324">
        <f t="shared" si="83"/>
        <v>19402.971307803055</v>
      </c>
      <c r="AN213" s="366">
        <f t="shared" si="103"/>
        <v>0.39591667537653369</v>
      </c>
      <c r="AP213" s="352">
        <f t="shared" si="104"/>
        <v>34526</v>
      </c>
      <c r="AQ213" s="325">
        <f t="shared" si="105"/>
        <v>6559.94</v>
      </c>
      <c r="AR213" s="349">
        <f t="shared" si="106"/>
        <v>41085.94</v>
      </c>
      <c r="AS213" s="329"/>
      <c r="AT213" s="317">
        <f t="shared" si="107"/>
        <v>1</v>
      </c>
    </row>
    <row r="214" spans="1:65" s="326" customFormat="1" ht="24.95" customHeight="1" x14ac:dyDescent="0.25">
      <c r="A214" s="319">
        <v>208</v>
      </c>
      <c r="B214" s="290" t="s">
        <v>690</v>
      </c>
      <c r="C214" s="104" t="s">
        <v>18</v>
      </c>
      <c r="D214" s="320">
        <v>1</v>
      </c>
      <c r="E214" s="305">
        <v>21000</v>
      </c>
      <c r="F214" s="321">
        <f t="shared" si="84"/>
        <v>14699.999999999998</v>
      </c>
      <c r="G214" s="321">
        <f t="shared" si="85"/>
        <v>35700</v>
      </c>
      <c r="H214" s="301">
        <v>14000</v>
      </c>
      <c r="I214" s="322">
        <v>2660</v>
      </c>
      <c r="J214" s="322">
        <f t="shared" si="86"/>
        <v>16660</v>
      </c>
      <c r="K214" s="302">
        <v>16890</v>
      </c>
      <c r="L214" s="323">
        <v>3209.1</v>
      </c>
      <c r="M214" s="323">
        <f t="shared" si="87"/>
        <v>20099.099999999999</v>
      </c>
      <c r="N214" s="304">
        <v>8283</v>
      </c>
      <c r="O214" s="323">
        <v>1573.77</v>
      </c>
      <c r="P214" s="323">
        <f t="shared" si="88"/>
        <v>9856.77</v>
      </c>
      <c r="Q214" s="302">
        <v>32550</v>
      </c>
      <c r="R214" s="323">
        <v>6184.5</v>
      </c>
      <c r="S214" s="323">
        <f t="shared" si="89"/>
        <v>38734.5</v>
      </c>
      <c r="T214" s="302">
        <v>9998</v>
      </c>
      <c r="U214" s="323">
        <v>1899.6200000000001</v>
      </c>
      <c r="V214" s="323">
        <f t="shared" si="90"/>
        <v>11897.62</v>
      </c>
      <c r="W214" s="302">
        <v>34526</v>
      </c>
      <c r="X214" s="323">
        <v>6559.9400000000005</v>
      </c>
      <c r="Y214" s="345">
        <f t="shared" si="91"/>
        <v>41085.94</v>
      </c>
      <c r="Z214" s="348">
        <f t="shared" si="92"/>
        <v>9186.984175417354</v>
      </c>
      <c r="AA214" s="349">
        <f t="shared" si="93"/>
        <v>30026.444396011218</v>
      </c>
      <c r="AB214" s="352">
        <f t="shared" si="94"/>
        <v>21000</v>
      </c>
      <c r="AC214" s="324">
        <f t="shared" si="95"/>
        <v>14000</v>
      </c>
      <c r="AD214" s="324">
        <f t="shared" si="96"/>
        <v>16890</v>
      </c>
      <c r="AE214" s="324" t="str">
        <f t="shared" si="97"/>
        <v/>
      </c>
      <c r="AF214" s="324" t="str">
        <f t="shared" si="98"/>
        <v/>
      </c>
      <c r="AG214" s="324">
        <f t="shared" si="99"/>
        <v>9998</v>
      </c>
      <c r="AH214" s="364" t="str">
        <f t="shared" si="100"/>
        <v/>
      </c>
      <c r="AI214" s="352">
        <f t="shared" si="101"/>
        <v>9998</v>
      </c>
      <c r="AJ214" s="324">
        <f t="shared" si="108"/>
        <v>19606.714285714286</v>
      </c>
      <c r="AK214" s="324">
        <f t="shared" si="102"/>
        <v>8283</v>
      </c>
      <c r="AL214" s="324">
        <f t="shared" si="109"/>
        <v>17291.194846846425</v>
      </c>
      <c r="AM214" s="324">
        <f t="shared" si="83"/>
        <v>10419.730110296932</v>
      </c>
      <c r="AN214" s="366">
        <f t="shared" si="103"/>
        <v>0.53143683120271135</v>
      </c>
      <c r="AP214" s="352">
        <f t="shared" si="104"/>
        <v>9998</v>
      </c>
      <c r="AQ214" s="325">
        <f t="shared" si="105"/>
        <v>1899.62</v>
      </c>
      <c r="AR214" s="349">
        <f t="shared" si="106"/>
        <v>11897.619999999999</v>
      </c>
      <c r="AS214" s="329"/>
      <c r="AT214" s="317">
        <f t="shared" si="107"/>
        <v>1</v>
      </c>
    </row>
    <row r="215" spans="1:65" s="326" customFormat="1" ht="24.95" customHeight="1" x14ac:dyDescent="0.25">
      <c r="A215" s="319">
        <v>209</v>
      </c>
      <c r="B215" s="290" t="s">
        <v>1464</v>
      </c>
      <c r="C215" s="104" t="s">
        <v>18</v>
      </c>
      <c r="D215" s="320">
        <v>1</v>
      </c>
      <c r="E215" s="305">
        <v>200</v>
      </c>
      <c r="F215" s="321">
        <f t="shared" si="84"/>
        <v>140</v>
      </c>
      <c r="G215" s="321">
        <f t="shared" si="85"/>
        <v>340</v>
      </c>
      <c r="H215" s="301">
        <v>124</v>
      </c>
      <c r="I215" s="322">
        <v>23.56</v>
      </c>
      <c r="J215" s="322">
        <f t="shared" si="86"/>
        <v>147.56</v>
      </c>
      <c r="K215" s="302">
        <v>100</v>
      </c>
      <c r="L215" s="323">
        <v>19</v>
      </c>
      <c r="M215" s="323">
        <f t="shared" si="87"/>
        <v>119</v>
      </c>
      <c r="N215" s="304">
        <v>2941</v>
      </c>
      <c r="O215" s="323">
        <v>558.79</v>
      </c>
      <c r="P215" s="323">
        <f t="shared" si="88"/>
        <v>3499.79</v>
      </c>
      <c r="Q215" s="302">
        <v>331</v>
      </c>
      <c r="R215" s="323">
        <v>62.89</v>
      </c>
      <c r="S215" s="323">
        <f t="shared" si="89"/>
        <v>393.89</v>
      </c>
      <c r="T215" s="302">
        <v>355</v>
      </c>
      <c r="U215" s="323">
        <v>67.45</v>
      </c>
      <c r="V215" s="323">
        <f t="shared" si="90"/>
        <v>422.45</v>
      </c>
      <c r="W215" s="302">
        <v>876</v>
      </c>
      <c r="X215" s="323">
        <v>166.44</v>
      </c>
      <c r="Y215" s="345">
        <f t="shared" si="91"/>
        <v>1042.44</v>
      </c>
      <c r="Z215" s="348">
        <f t="shared" si="92"/>
        <v>-316.75663139366361</v>
      </c>
      <c r="AA215" s="349">
        <f t="shared" si="93"/>
        <v>1724.4709171079494</v>
      </c>
      <c r="AB215" s="352">
        <f t="shared" si="94"/>
        <v>200</v>
      </c>
      <c r="AC215" s="324">
        <f t="shared" si="95"/>
        <v>124</v>
      </c>
      <c r="AD215" s="324">
        <f t="shared" si="96"/>
        <v>100</v>
      </c>
      <c r="AE215" s="324" t="str">
        <f t="shared" si="97"/>
        <v/>
      </c>
      <c r="AF215" s="324">
        <f t="shared" si="98"/>
        <v>331</v>
      </c>
      <c r="AG215" s="324">
        <f t="shared" si="99"/>
        <v>355</v>
      </c>
      <c r="AH215" s="364">
        <f t="shared" si="100"/>
        <v>876</v>
      </c>
      <c r="AI215" s="352">
        <f t="shared" si="101"/>
        <v>100</v>
      </c>
      <c r="AJ215" s="324">
        <f t="shared" si="108"/>
        <v>703.85714285714289</v>
      </c>
      <c r="AK215" s="324">
        <f t="shared" si="102"/>
        <v>100</v>
      </c>
      <c r="AL215" s="324">
        <f t="shared" si="109"/>
        <v>357.80291940238089</v>
      </c>
      <c r="AM215" s="324">
        <f t="shared" si="83"/>
        <v>1020.6137742508065</v>
      </c>
      <c r="AN215" s="366">
        <f t="shared" si="103"/>
        <v>1.4500297178314685</v>
      </c>
      <c r="AP215" s="352">
        <f t="shared" si="104"/>
        <v>100</v>
      </c>
      <c r="AQ215" s="325">
        <f t="shared" si="105"/>
        <v>19</v>
      </c>
      <c r="AR215" s="349">
        <f t="shared" si="106"/>
        <v>119</v>
      </c>
      <c r="AS215" s="329"/>
      <c r="AT215" s="317">
        <f t="shared" si="107"/>
        <v>1</v>
      </c>
    </row>
    <row r="216" spans="1:65" s="326" customFormat="1" ht="24.95" customHeight="1" x14ac:dyDescent="0.25">
      <c r="A216" s="319">
        <v>210</v>
      </c>
      <c r="B216" s="290" t="s">
        <v>1465</v>
      </c>
      <c r="C216" s="104" t="s">
        <v>18</v>
      </c>
      <c r="D216" s="320">
        <v>1</v>
      </c>
      <c r="E216" s="305">
        <v>200</v>
      </c>
      <c r="F216" s="321">
        <f t="shared" si="84"/>
        <v>140</v>
      </c>
      <c r="G216" s="321">
        <f t="shared" si="85"/>
        <v>340</v>
      </c>
      <c r="H216" s="301">
        <v>153</v>
      </c>
      <c r="I216" s="322">
        <v>29.07</v>
      </c>
      <c r="J216" s="322">
        <f t="shared" si="86"/>
        <v>182.07</v>
      </c>
      <c r="K216" s="302">
        <v>150</v>
      </c>
      <c r="L216" s="323">
        <v>28.5</v>
      </c>
      <c r="M216" s="323">
        <f t="shared" si="87"/>
        <v>178.5</v>
      </c>
      <c r="N216" s="304">
        <v>3001</v>
      </c>
      <c r="O216" s="323">
        <v>570.19000000000005</v>
      </c>
      <c r="P216" s="323">
        <f t="shared" si="88"/>
        <v>3571.19</v>
      </c>
      <c r="Q216" s="302">
        <v>335</v>
      </c>
      <c r="R216" s="323">
        <v>63.65</v>
      </c>
      <c r="S216" s="323">
        <f t="shared" si="89"/>
        <v>398.65</v>
      </c>
      <c r="T216" s="302">
        <v>363</v>
      </c>
      <c r="U216" s="323">
        <v>68.97</v>
      </c>
      <c r="V216" s="323">
        <f t="shared" si="90"/>
        <v>431.97</v>
      </c>
      <c r="W216" s="302">
        <v>786</v>
      </c>
      <c r="X216" s="323">
        <v>149.34</v>
      </c>
      <c r="Y216" s="345">
        <f t="shared" si="91"/>
        <v>935.34</v>
      </c>
      <c r="Z216" s="348">
        <f t="shared" si="92"/>
        <v>-320.17520979038147</v>
      </c>
      <c r="AA216" s="349">
        <f t="shared" si="93"/>
        <v>1745.3180669332387</v>
      </c>
      <c r="AB216" s="352">
        <f t="shared" si="94"/>
        <v>200</v>
      </c>
      <c r="AC216" s="324">
        <f t="shared" si="95"/>
        <v>153</v>
      </c>
      <c r="AD216" s="324">
        <f t="shared" si="96"/>
        <v>150</v>
      </c>
      <c r="AE216" s="324" t="str">
        <f t="shared" si="97"/>
        <v/>
      </c>
      <c r="AF216" s="324">
        <f t="shared" si="98"/>
        <v>335</v>
      </c>
      <c r="AG216" s="324">
        <f t="shared" si="99"/>
        <v>363</v>
      </c>
      <c r="AH216" s="364">
        <f t="shared" si="100"/>
        <v>786</v>
      </c>
      <c r="AI216" s="352">
        <f t="shared" si="101"/>
        <v>150</v>
      </c>
      <c r="AJ216" s="324">
        <f t="shared" si="108"/>
        <v>712.57142857142856</v>
      </c>
      <c r="AK216" s="324">
        <f t="shared" si="102"/>
        <v>150</v>
      </c>
      <c r="AL216" s="324">
        <f t="shared" si="109"/>
        <v>387.69771109563379</v>
      </c>
      <c r="AM216" s="324">
        <f t="shared" si="83"/>
        <v>1032.74663836181</v>
      </c>
      <c r="AN216" s="366">
        <f t="shared" si="103"/>
        <v>1.4493236705157719</v>
      </c>
      <c r="AP216" s="352">
        <f t="shared" si="104"/>
        <v>150</v>
      </c>
      <c r="AQ216" s="325">
        <f t="shared" si="105"/>
        <v>28.5</v>
      </c>
      <c r="AR216" s="349">
        <f t="shared" si="106"/>
        <v>178.5</v>
      </c>
      <c r="AS216" s="329"/>
      <c r="AT216" s="317">
        <f t="shared" si="107"/>
        <v>1</v>
      </c>
    </row>
    <row r="217" spans="1:65" s="326" customFormat="1" ht="24.95" customHeight="1" x14ac:dyDescent="0.25">
      <c r="A217" s="319">
        <v>211</v>
      </c>
      <c r="B217" s="290" t="s">
        <v>694</v>
      </c>
      <c r="C217" s="104" t="s">
        <v>101</v>
      </c>
      <c r="D217" s="320">
        <v>1</v>
      </c>
      <c r="E217" s="305">
        <v>95000</v>
      </c>
      <c r="F217" s="321">
        <f t="shared" si="84"/>
        <v>66500</v>
      </c>
      <c r="G217" s="321">
        <f t="shared" si="85"/>
        <v>161500</v>
      </c>
      <c r="H217" s="301">
        <v>101681</v>
      </c>
      <c r="I217" s="322">
        <v>19319.39</v>
      </c>
      <c r="J217" s="322">
        <f t="shared" si="86"/>
        <v>121000.39</v>
      </c>
      <c r="K217" s="302">
        <v>100200</v>
      </c>
      <c r="L217" s="323">
        <v>19038</v>
      </c>
      <c r="M217" s="323">
        <f t="shared" si="87"/>
        <v>119238</v>
      </c>
      <c r="N217" s="304">
        <v>88715</v>
      </c>
      <c r="O217" s="323">
        <v>16855.849999999999</v>
      </c>
      <c r="P217" s="323">
        <f t="shared" si="88"/>
        <v>105570.85</v>
      </c>
      <c r="Q217" s="302">
        <v>116896</v>
      </c>
      <c r="R217" s="323">
        <v>22210.240000000002</v>
      </c>
      <c r="S217" s="323">
        <f t="shared" si="89"/>
        <v>139106.23999999999</v>
      </c>
      <c r="T217" s="302">
        <v>91429</v>
      </c>
      <c r="U217" s="323">
        <v>17371.509999999998</v>
      </c>
      <c r="V217" s="323">
        <f t="shared" si="90"/>
        <v>108800.51</v>
      </c>
      <c r="W217" s="302">
        <v>50420</v>
      </c>
      <c r="X217" s="323">
        <v>9579.7999999999993</v>
      </c>
      <c r="Y217" s="345">
        <f t="shared" si="91"/>
        <v>59999.8</v>
      </c>
      <c r="Z217" s="348">
        <f t="shared" si="92"/>
        <v>71515.125415164599</v>
      </c>
      <c r="AA217" s="349">
        <f t="shared" si="93"/>
        <v>112582.30315626398</v>
      </c>
      <c r="AB217" s="352">
        <f t="shared" si="94"/>
        <v>95000</v>
      </c>
      <c r="AC217" s="324">
        <f t="shared" si="95"/>
        <v>101681</v>
      </c>
      <c r="AD217" s="324">
        <f t="shared" si="96"/>
        <v>100200</v>
      </c>
      <c r="AE217" s="324">
        <f t="shared" si="97"/>
        <v>88715</v>
      </c>
      <c r="AF217" s="324" t="str">
        <f t="shared" si="98"/>
        <v/>
      </c>
      <c r="AG217" s="324">
        <f t="shared" si="99"/>
        <v>91429</v>
      </c>
      <c r="AH217" s="364" t="str">
        <f t="shared" si="100"/>
        <v/>
      </c>
      <c r="AI217" s="352">
        <f t="shared" si="101"/>
        <v>88715</v>
      </c>
      <c r="AJ217" s="324">
        <f t="shared" si="108"/>
        <v>92048.71428571429</v>
      </c>
      <c r="AK217" s="324">
        <f t="shared" si="102"/>
        <v>50420</v>
      </c>
      <c r="AL217" s="324">
        <f t="shared" si="109"/>
        <v>89575.204372741093</v>
      </c>
      <c r="AM217" s="324">
        <f t="shared" si="83"/>
        <v>20533.588870549695</v>
      </c>
      <c r="AN217" s="366">
        <f t="shared" si="103"/>
        <v>0.22307306549458727</v>
      </c>
      <c r="AP217" s="352">
        <f t="shared" si="104"/>
        <v>88715</v>
      </c>
      <c r="AQ217" s="325">
        <f t="shared" si="105"/>
        <v>16855.849999999999</v>
      </c>
      <c r="AR217" s="349">
        <f t="shared" si="106"/>
        <v>105570.85</v>
      </c>
      <c r="AS217" s="329"/>
      <c r="AT217" s="317">
        <f t="shared" si="107"/>
        <v>1</v>
      </c>
    </row>
    <row r="218" spans="1:65" s="326" customFormat="1" ht="24.95" customHeight="1" x14ac:dyDescent="0.25">
      <c r="A218" s="319">
        <v>212</v>
      </c>
      <c r="B218" s="290" t="s">
        <v>696</v>
      </c>
      <c r="C218" s="104" t="s">
        <v>18</v>
      </c>
      <c r="D218" s="320">
        <v>1</v>
      </c>
      <c r="E218" s="305">
        <v>80000</v>
      </c>
      <c r="F218" s="321">
        <f t="shared" si="84"/>
        <v>56000</v>
      </c>
      <c r="G218" s="321">
        <f t="shared" si="85"/>
        <v>136000</v>
      </c>
      <c r="H218" s="301">
        <v>302353</v>
      </c>
      <c r="I218" s="322">
        <v>57447.07</v>
      </c>
      <c r="J218" s="322">
        <f t="shared" si="86"/>
        <v>359800.07</v>
      </c>
      <c r="K218" s="302">
        <v>217100</v>
      </c>
      <c r="L218" s="323">
        <v>41249</v>
      </c>
      <c r="M218" s="323">
        <f t="shared" si="87"/>
        <v>258349</v>
      </c>
      <c r="N218" s="304">
        <v>165786</v>
      </c>
      <c r="O218" s="323">
        <v>31499.34</v>
      </c>
      <c r="P218" s="323">
        <f t="shared" si="88"/>
        <v>197285.34</v>
      </c>
      <c r="Q218" s="302">
        <v>186436</v>
      </c>
      <c r="R218" s="323">
        <v>35422.840000000004</v>
      </c>
      <c r="S218" s="323">
        <f t="shared" si="89"/>
        <v>221858.84</v>
      </c>
      <c r="T218" s="302">
        <v>259836</v>
      </c>
      <c r="U218" s="323">
        <v>49368.840000000004</v>
      </c>
      <c r="V218" s="323">
        <f t="shared" si="90"/>
        <v>309204.84000000003</v>
      </c>
      <c r="W218" s="302">
        <v>342857</v>
      </c>
      <c r="X218" s="323">
        <v>65142.83</v>
      </c>
      <c r="Y218" s="345">
        <f t="shared" si="91"/>
        <v>407999.83</v>
      </c>
      <c r="Z218" s="348">
        <f t="shared" si="92"/>
        <v>133445.40044364275</v>
      </c>
      <c r="AA218" s="349">
        <f t="shared" si="93"/>
        <v>310659.74241350009</v>
      </c>
      <c r="AB218" s="352" t="str">
        <f t="shared" si="94"/>
        <v/>
      </c>
      <c r="AC218" s="324">
        <f t="shared" si="95"/>
        <v>302353</v>
      </c>
      <c r="AD218" s="324">
        <f t="shared" si="96"/>
        <v>217100</v>
      </c>
      <c r="AE218" s="324">
        <f t="shared" si="97"/>
        <v>165786</v>
      </c>
      <c r="AF218" s="324">
        <f t="shared" si="98"/>
        <v>186436</v>
      </c>
      <c r="AG218" s="324">
        <f t="shared" si="99"/>
        <v>259836</v>
      </c>
      <c r="AH218" s="364" t="str">
        <f t="shared" si="100"/>
        <v/>
      </c>
      <c r="AI218" s="352">
        <f t="shared" si="101"/>
        <v>165786</v>
      </c>
      <c r="AJ218" s="324">
        <f t="shared" si="108"/>
        <v>222052.57142857142</v>
      </c>
      <c r="AK218" s="324">
        <f t="shared" si="102"/>
        <v>80000</v>
      </c>
      <c r="AL218" s="324">
        <f t="shared" si="109"/>
        <v>203513.60054577942</v>
      </c>
      <c r="AM218" s="324">
        <f t="shared" si="83"/>
        <v>88607.170984928656</v>
      </c>
      <c r="AN218" s="366">
        <f t="shared" si="103"/>
        <v>0.3990369056069738</v>
      </c>
      <c r="AP218" s="352">
        <f t="shared" si="104"/>
        <v>165786</v>
      </c>
      <c r="AQ218" s="325">
        <f t="shared" si="105"/>
        <v>31499.34</v>
      </c>
      <c r="AR218" s="349">
        <f t="shared" si="106"/>
        <v>197285.34</v>
      </c>
      <c r="AS218" s="329"/>
      <c r="AT218" s="317">
        <f t="shared" si="107"/>
        <v>1</v>
      </c>
    </row>
    <row r="219" spans="1:65" s="327" customFormat="1" ht="24.95" customHeight="1" x14ac:dyDescent="0.25">
      <c r="A219" s="319">
        <v>213</v>
      </c>
      <c r="B219" s="290" t="s">
        <v>699</v>
      </c>
      <c r="C219" s="104" t="s">
        <v>18</v>
      </c>
      <c r="D219" s="320">
        <v>1</v>
      </c>
      <c r="E219" s="305">
        <v>120000</v>
      </c>
      <c r="F219" s="321">
        <f t="shared" si="84"/>
        <v>84000</v>
      </c>
      <c r="G219" s="321">
        <f t="shared" si="85"/>
        <v>204000</v>
      </c>
      <c r="H219" s="301">
        <v>115798</v>
      </c>
      <c r="I219" s="322">
        <v>22001.62</v>
      </c>
      <c r="J219" s="322">
        <f t="shared" si="86"/>
        <v>137799.62</v>
      </c>
      <c r="K219" s="302">
        <v>154000</v>
      </c>
      <c r="L219" s="323">
        <v>29260</v>
      </c>
      <c r="M219" s="323">
        <f t="shared" si="87"/>
        <v>183260</v>
      </c>
      <c r="N219" s="304">
        <v>100840</v>
      </c>
      <c r="O219" s="323">
        <v>19159.599999999999</v>
      </c>
      <c r="P219" s="323">
        <f t="shared" si="88"/>
        <v>119999.6</v>
      </c>
      <c r="Q219" s="302">
        <v>114615</v>
      </c>
      <c r="R219" s="323">
        <v>21776.85</v>
      </c>
      <c r="S219" s="323">
        <f t="shared" si="89"/>
        <v>136391.85</v>
      </c>
      <c r="T219" s="302">
        <v>83954</v>
      </c>
      <c r="U219" s="323">
        <v>15951.26</v>
      </c>
      <c r="V219" s="323">
        <f t="shared" si="90"/>
        <v>99905.26</v>
      </c>
      <c r="W219" s="302">
        <v>23876</v>
      </c>
      <c r="X219" s="323">
        <v>4536.4399999999996</v>
      </c>
      <c r="Y219" s="345">
        <f t="shared" si="91"/>
        <v>28412.44</v>
      </c>
      <c r="Z219" s="348">
        <f t="shared" si="92"/>
        <v>61438.471118143076</v>
      </c>
      <c r="AA219" s="349">
        <f t="shared" si="93"/>
        <v>142299.52888185694</v>
      </c>
      <c r="AB219" s="352">
        <f t="shared" si="94"/>
        <v>120000</v>
      </c>
      <c r="AC219" s="324">
        <f t="shared" si="95"/>
        <v>115798</v>
      </c>
      <c r="AD219" s="324" t="str">
        <f t="shared" si="96"/>
        <v/>
      </c>
      <c r="AE219" s="324">
        <f t="shared" si="97"/>
        <v>100840</v>
      </c>
      <c r="AF219" s="324">
        <f t="shared" si="98"/>
        <v>114615</v>
      </c>
      <c r="AG219" s="324">
        <f t="shared" si="99"/>
        <v>83954</v>
      </c>
      <c r="AH219" s="364" t="str">
        <f t="shared" si="100"/>
        <v/>
      </c>
      <c r="AI219" s="352">
        <f t="shared" si="101"/>
        <v>83954</v>
      </c>
      <c r="AJ219" s="324">
        <f t="shared" si="108"/>
        <v>101869</v>
      </c>
      <c r="AK219" s="324">
        <f t="shared" si="102"/>
        <v>23876</v>
      </c>
      <c r="AL219" s="324">
        <f t="shared" si="109"/>
        <v>90462.50550366001</v>
      </c>
      <c r="AM219" s="324">
        <f t="shared" si="83"/>
        <v>40430.528881856924</v>
      </c>
      <c r="AN219" s="366">
        <f t="shared" si="103"/>
        <v>0.39688746215096765</v>
      </c>
      <c r="AO219" s="326"/>
      <c r="AP219" s="352">
        <f>+Z219</f>
        <v>61438.471118143076</v>
      </c>
      <c r="AQ219" s="325">
        <f t="shared" si="105"/>
        <v>11673.309512447184</v>
      </c>
      <c r="AR219" s="349">
        <f t="shared" si="106"/>
        <v>73111.780630590263</v>
      </c>
      <c r="AS219" s="326"/>
      <c r="AT219" s="317">
        <f t="shared" si="107"/>
        <v>1.366472805590502</v>
      </c>
    </row>
    <row r="220" spans="1:65" s="326" customFormat="1" ht="24.95" customHeight="1" x14ac:dyDescent="0.25">
      <c r="A220" s="319">
        <v>214</v>
      </c>
      <c r="B220" s="290" t="s">
        <v>700</v>
      </c>
      <c r="C220" s="104" t="s">
        <v>18</v>
      </c>
      <c r="D220" s="320">
        <v>1</v>
      </c>
      <c r="E220" s="305">
        <v>8500</v>
      </c>
      <c r="F220" s="321">
        <f t="shared" si="84"/>
        <v>5950</v>
      </c>
      <c r="G220" s="321">
        <f t="shared" si="85"/>
        <v>14450</v>
      </c>
      <c r="H220" s="301">
        <v>4000</v>
      </c>
      <c r="I220" s="322">
        <v>760</v>
      </c>
      <c r="J220" s="322">
        <f t="shared" si="86"/>
        <v>4760</v>
      </c>
      <c r="K220" s="302">
        <v>5100</v>
      </c>
      <c r="L220" s="323">
        <v>969</v>
      </c>
      <c r="M220" s="323">
        <f t="shared" si="87"/>
        <v>6069</v>
      </c>
      <c r="N220" s="304">
        <v>7803</v>
      </c>
      <c r="O220" s="323">
        <v>1482.57</v>
      </c>
      <c r="P220" s="323">
        <f t="shared" si="88"/>
        <v>9285.57</v>
      </c>
      <c r="Q220" s="302">
        <v>8775</v>
      </c>
      <c r="R220" s="323">
        <v>1667.25</v>
      </c>
      <c r="S220" s="323">
        <f t="shared" si="89"/>
        <v>10442.25</v>
      </c>
      <c r="T220" s="302">
        <v>4317</v>
      </c>
      <c r="U220" s="323">
        <v>820.23</v>
      </c>
      <c r="V220" s="323">
        <f t="shared" si="90"/>
        <v>5137.2299999999996</v>
      </c>
      <c r="W220" s="302">
        <v>8765</v>
      </c>
      <c r="X220" s="323">
        <v>1665.35</v>
      </c>
      <c r="Y220" s="345">
        <f t="shared" si="91"/>
        <v>10430.35</v>
      </c>
      <c r="Z220" s="348">
        <f t="shared" si="92"/>
        <v>4570.5788244153518</v>
      </c>
      <c r="AA220" s="349">
        <f t="shared" si="93"/>
        <v>8932.2783184417913</v>
      </c>
      <c r="AB220" s="352">
        <f t="shared" si="94"/>
        <v>8500</v>
      </c>
      <c r="AC220" s="324" t="str">
        <f t="shared" si="95"/>
        <v/>
      </c>
      <c r="AD220" s="324">
        <f t="shared" si="96"/>
        <v>5100</v>
      </c>
      <c r="AE220" s="324">
        <f t="shared" si="97"/>
        <v>7803</v>
      </c>
      <c r="AF220" s="324">
        <f t="shared" si="98"/>
        <v>8775</v>
      </c>
      <c r="AG220" s="324" t="str">
        <f t="shared" si="99"/>
        <v/>
      </c>
      <c r="AH220" s="364">
        <f t="shared" si="100"/>
        <v>8765</v>
      </c>
      <c r="AI220" s="352">
        <f t="shared" si="101"/>
        <v>5100</v>
      </c>
      <c r="AJ220" s="324">
        <f t="shared" si="108"/>
        <v>6751.4285714285716</v>
      </c>
      <c r="AK220" s="324">
        <f t="shared" si="102"/>
        <v>4000</v>
      </c>
      <c r="AL220" s="324">
        <f t="shared" si="109"/>
        <v>6419.4648876654928</v>
      </c>
      <c r="AM220" s="324">
        <f t="shared" si="83"/>
        <v>2180.8497470132193</v>
      </c>
      <c r="AN220" s="366">
        <f t="shared" si="103"/>
        <v>0.32302048728507265</v>
      </c>
      <c r="AP220" s="352">
        <f t="shared" si="104"/>
        <v>5100</v>
      </c>
      <c r="AQ220" s="325">
        <f t="shared" si="105"/>
        <v>969</v>
      </c>
      <c r="AR220" s="349">
        <f t="shared" si="106"/>
        <v>6069</v>
      </c>
      <c r="AS220" s="329"/>
      <c r="AT220" s="317">
        <f t="shared" si="107"/>
        <v>1</v>
      </c>
    </row>
    <row r="221" spans="1:65" s="326" customFormat="1" ht="24.95" customHeight="1" x14ac:dyDescent="0.25">
      <c r="A221" s="319">
        <v>215</v>
      </c>
      <c r="B221" s="290" t="s">
        <v>703</v>
      </c>
      <c r="C221" s="104" t="s">
        <v>18</v>
      </c>
      <c r="D221" s="320">
        <v>1</v>
      </c>
      <c r="E221" s="305">
        <v>19000</v>
      </c>
      <c r="F221" s="321">
        <f t="shared" si="84"/>
        <v>13300</v>
      </c>
      <c r="G221" s="321">
        <f t="shared" si="85"/>
        <v>32300</v>
      </c>
      <c r="H221" s="301">
        <v>15294</v>
      </c>
      <c r="I221" s="322">
        <v>2905.86</v>
      </c>
      <c r="J221" s="322">
        <f t="shared" si="86"/>
        <v>18199.86</v>
      </c>
      <c r="K221" s="302">
        <v>8900</v>
      </c>
      <c r="L221" s="323">
        <v>1691</v>
      </c>
      <c r="M221" s="323">
        <f t="shared" si="87"/>
        <v>10591</v>
      </c>
      <c r="N221" s="304">
        <v>12485</v>
      </c>
      <c r="O221" s="323">
        <v>2372.15</v>
      </c>
      <c r="P221" s="323">
        <f t="shared" si="88"/>
        <v>14857.15</v>
      </c>
      <c r="Q221" s="302">
        <v>14040</v>
      </c>
      <c r="R221" s="323">
        <v>2667.6</v>
      </c>
      <c r="S221" s="323">
        <f t="shared" si="89"/>
        <v>16707.599999999999</v>
      </c>
      <c r="T221" s="302">
        <v>10181</v>
      </c>
      <c r="U221" s="323">
        <v>1934.39</v>
      </c>
      <c r="V221" s="323">
        <f t="shared" si="90"/>
        <v>12115.39</v>
      </c>
      <c r="W221" s="302">
        <v>14352</v>
      </c>
      <c r="X221" s="323">
        <v>2726.88</v>
      </c>
      <c r="Y221" s="345">
        <f t="shared" si="91"/>
        <v>17078.88</v>
      </c>
      <c r="Z221" s="348">
        <f t="shared" si="92"/>
        <v>10105.922401698532</v>
      </c>
      <c r="AA221" s="349">
        <f t="shared" si="93"/>
        <v>16823.220455444327</v>
      </c>
      <c r="AB221" s="352" t="str">
        <f t="shared" si="94"/>
        <v/>
      </c>
      <c r="AC221" s="324">
        <f t="shared" si="95"/>
        <v>15294</v>
      </c>
      <c r="AD221" s="324" t="str">
        <f t="shared" si="96"/>
        <v/>
      </c>
      <c r="AE221" s="324">
        <f t="shared" si="97"/>
        <v>12485</v>
      </c>
      <c r="AF221" s="324">
        <f t="shared" si="98"/>
        <v>14040</v>
      </c>
      <c r="AG221" s="324">
        <f t="shared" si="99"/>
        <v>10181</v>
      </c>
      <c r="AH221" s="364">
        <f t="shared" si="100"/>
        <v>14352</v>
      </c>
      <c r="AI221" s="352">
        <f t="shared" si="101"/>
        <v>10181</v>
      </c>
      <c r="AJ221" s="324">
        <f t="shared" si="108"/>
        <v>13464.571428571429</v>
      </c>
      <c r="AK221" s="324">
        <f t="shared" si="102"/>
        <v>8900</v>
      </c>
      <c r="AL221" s="324">
        <f t="shared" si="109"/>
        <v>13100.965888964594</v>
      </c>
      <c r="AM221" s="324">
        <f t="shared" si="83"/>
        <v>3358.6490268728985</v>
      </c>
      <c r="AN221" s="366">
        <f t="shared" si="103"/>
        <v>0.24944344086184153</v>
      </c>
      <c r="AP221" s="352">
        <f t="shared" si="104"/>
        <v>10181</v>
      </c>
      <c r="AQ221" s="325">
        <f t="shared" si="105"/>
        <v>1934.39</v>
      </c>
      <c r="AR221" s="349">
        <f t="shared" si="106"/>
        <v>12115.39</v>
      </c>
      <c r="AS221" s="329"/>
      <c r="AT221" s="317">
        <f t="shared" si="107"/>
        <v>1</v>
      </c>
    </row>
    <row r="222" spans="1:65" s="326" customFormat="1" ht="24.95" customHeight="1" x14ac:dyDescent="0.25">
      <c r="A222" s="319">
        <v>216</v>
      </c>
      <c r="B222" s="290" t="s">
        <v>705</v>
      </c>
      <c r="C222" s="104" t="s">
        <v>18</v>
      </c>
      <c r="D222" s="320">
        <v>1</v>
      </c>
      <c r="E222" s="305">
        <v>25000</v>
      </c>
      <c r="F222" s="321">
        <f t="shared" si="84"/>
        <v>17500</v>
      </c>
      <c r="G222" s="321">
        <f t="shared" si="85"/>
        <v>42500</v>
      </c>
      <c r="H222" s="301">
        <v>16000</v>
      </c>
      <c r="I222" s="322">
        <v>3040</v>
      </c>
      <c r="J222" s="322">
        <f t="shared" si="86"/>
        <v>19040</v>
      </c>
      <c r="K222" s="302">
        <v>15800</v>
      </c>
      <c r="L222" s="323">
        <v>3002</v>
      </c>
      <c r="M222" s="323">
        <f t="shared" si="87"/>
        <v>18802</v>
      </c>
      <c r="N222" s="304">
        <v>17887</v>
      </c>
      <c r="O222" s="323">
        <v>3398.53</v>
      </c>
      <c r="P222" s="323">
        <f t="shared" si="88"/>
        <v>21285.53</v>
      </c>
      <c r="Q222" s="302">
        <v>20115</v>
      </c>
      <c r="R222" s="323">
        <v>3821.85</v>
      </c>
      <c r="S222" s="323">
        <f t="shared" si="89"/>
        <v>23936.85</v>
      </c>
      <c r="T222" s="302">
        <v>20627</v>
      </c>
      <c r="U222" s="323">
        <v>3919.13</v>
      </c>
      <c r="V222" s="323">
        <f t="shared" si="90"/>
        <v>24546.13</v>
      </c>
      <c r="W222" s="302">
        <v>17693</v>
      </c>
      <c r="X222" s="323">
        <v>3361.67</v>
      </c>
      <c r="Y222" s="345">
        <f t="shared" si="91"/>
        <v>21054.67</v>
      </c>
      <c r="Z222" s="348">
        <f t="shared" si="92"/>
        <v>15800.928254979915</v>
      </c>
      <c r="AA222" s="349">
        <f t="shared" si="93"/>
        <v>22233.928887877228</v>
      </c>
      <c r="AB222" s="352" t="str">
        <f t="shared" si="94"/>
        <v/>
      </c>
      <c r="AC222" s="324">
        <f t="shared" si="95"/>
        <v>16000</v>
      </c>
      <c r="AD222" s="324" t="str">
        <f t="shared" si="96"/>
        <v/>
      </c>
      <c r="AE222" s="324">
        <f t="shared" si="97"/>
        <v>17887</v>
      </c>
      <c r="AF222" s="324">
        <f t="shared" si="98"/>
        <v>20115</v>
      </c>
      <c r="AG222" s="324">
        <f t="shared" si="99"/>
        <v>20627</v>
      </c>
      <c r="AH222" s="364">
        <f t="shared" si="100"/>
        <v>17693</v>
      </c>
      <c r="AI222" s="352">
        <f t="shared" si="101"/>
        <v>16000</v>
      </c>
      <c r="AJ222" s="324">
        <f t="shared" si="108"/>
        <v>19017.428571428572</v>
      </c>
      <c r="AK222" s="324">
        <f t="shared" si="102"/>
        <v>15800</v>
      </c>
      <c r="AL222" s="324">
        <f t="shared" si="109"/>
        <v>18799.426270488228</v>
      </c>
      <c r="AM222" s="324">
        <f t="shared" si="83"/>
        <v>3216.5003164486566</v>
      </c>
      <c r="AN222" s="366">
        <f t="shared" si="103"/>
        <v>0.16913434454966569</v>
      </c>
      <c r="AP222" s="352">
        <f t="shared" si="104"/>
        <v>16000</v>
      </c>
      <c r="AQ222" s="325">
        <f t="shared" si="105"/>
        <v>3040</v>
      </c>
      <c r="AR222" s="349">
        <f t="shared" si="106"/>
        <v>19040</v>
      </c>
      <c r="AS222" s="329"/>
      <c r="AT222" s="317">
        <f t="shared" si="107"/>
        <v>1</v>
      </c>
    </row>
    <row r="223" spans="1:65" s="326" customFormat="1" ht="24.95" customHeight="1" x14ac:dyDescent="0.25">
      <c r="A223" s="319">
        <v>217</v>
      </c>
      <c r="B223" s="290" t="s">
        <v>708</v>
      </c>
      <c r="C223" s="104" t="s">
        <v>18</v>
      </c>
      <c r="D223" s="320">
        <v>1</v>
      </c>
      <c r="E223" s="305">
        <v>19000</v>
      </c>
      <c r="F223" s="321">
        <f t="shared" si="84"/>
        <v>13300</v>
      </c>
      <c r="G223" s="321">
        <f t="shared" si="85"/>
        <v>32300</v>
      </c>
      <c r="H223" s="301">
        <v>22000</v>
      </c>
      <c r="I223" s="322">
        <v>4180</v>
      </c>
      <c r="J223" s="322">
        <f t="shared" si="86"/>
        <v>26180</v>
      </c>
      <c r="K223" s="302">
        <v>19280</v>
      </c>
      <c r="L223" s="323">
        <v>3663.2</v>
      </c>
      <c r="M223" s="323">
        <f t="shared" si="87"/>
        <v>22943.200000000001</v>
      </c>
      <c r="N223" s="304">
        <v>11885</v>
      </c>
      <c r="O223" s="323">
        <v>2258.15</v>
      </c>
      <c r="P223" s="323">
        <f t="shared" si="88"/>
        <v>14143.15</v>
      </c>
      <c r="Q223" s="302">
        <v>16065</v>
      </c>
      <c r="R223" s="323">
        <v>3052.35</v>
      </c>
      <c r="S223" s="323">
        <f t="shared" si="89"/>
        <v>19117.349999999999</v>
      </c>
      <c r="T223" s="302">
        <v>21658</v>
      </c>
      <c r="U223" s="323">
        <v>4115.0200000000004</v>
      </c>
      <c r="V223" s="323">
        <f t="shared" si="90"/>
        <v>25773.02</v>
      </c>
      <c r="W223" s="302">
        <v>24198</v>
      </c>
      <c r="X223" s="323">
        <v>4597.62</v>
      </c>
      <c r="Y223" s="345">
        <f t="shared" si="91"/>
        <v>28795.62</v>
      </c>
      <c r="Z223" s="348">
        <f t="shared" si="92"/>
        <v>15027.360303576861</v>
      </c>
      <c r="AA223" s="349">
        <f t="shared" si="93"/>
        <v>23282.925410708856</v>
      </c>
      <c r="AB223" s="352">
        <f t="shared" si="94"/>
        <v>19000</v>
      </c>
      <c r="AC223" s="324">
        <f t="shared" si="95"/>
        <v>22000</v>
      </c>
      <c r="AD223" s="324">
        <f t="shared" si="96"/>
        <v>19280</v>
      </c>
      <c r="AE223" s="324" t="str">
        <f t="shared" si="97"/>
        <v/>
      </c>
      <c r="AF223" s="324">
        <f t="shared" si="98"/>
        <v>16065</v>
      </c>
      <c r="AG223" s="324">
        <f t="shared" si="99"/>
        <v>21658</v>
      </c>
      <c r="AH223" s="364" t="str">
        <f t="shared" si="100"/>
        <v/>
      </c>
      <c r="AI223" s="352">
        <f t="shared" si="101"/>
        <v>16065</v>
      </c>
      <c r="AJ223" s="324">
        <f t="shared" si="108"/>
        <v>19155.142857142859</v>
      </c>
      <c r="AK223" s="324">
        <f t="shared" si="102"/>
        <v>11885</v>
      </c>
      <c r="AL223" s="324">
        <f t="shared" si="109"/>
        <v>18722.587293653571</v>
      </c>
      <c r="AM223" s="324">
        <f t="shared" si="83"/>
        <v>4127.7825535659967</v>
      </c>
      <c r="AN223" s="366">
        <f t="shared" si="103"/>
        <v>0.2154921309828168</v>
      </c>
      <c r="AP223" s="352">
        <f t="shared" si="104"/>
        <v>16065</v>
      </c>
      <c r="AQ223" s="325">
        <f t="shared" si="105"/>
        <v>3052.35</v>
      </c>
      <c r="AR223" s="349">
        <f t="shared" si="106"/>
        <v>19117.349999999999</v>
      </c>
      <c r="AS223" s="329"/>
      <c r="AT223" s="317">
        <f t="shared" si="107"/>
        <v>1</v>
      </c>
    </row>
    <row r="224" spans="1:65" s="326" customFormat="1" ht="24.95" customHeight="1" x14ac:dyDescent="0.25">
      <c r="A224" s="319">
        <v>218</v>
      </c>
      <c r="B224" s="290" t="s">
        <v>711</v>
      </c>
      <c r="C224" s="104" t="s">
        <v>237</v>
      </c>
      <c r="D224" s="320">
        <v>1</v>
      </c>
      <c r="E224" s="305">
        <v>75000</v>
      </c>
      <c r="F224" s="321">
        <f t="shared" si="84"/>
        <v>52500</v>
      </c>
      <c r="G224" s="321">
        <f t="shared" si="85"/>
        <v>127500</v>
      </c>
      <c r="H224" s="301">
        <v>565000</v>
      </c>
      <c r="I224" s="322">
        <v>107350</v>
      </c>
      <c r="J224" s="322">
        <f t="shared" si="86"/>
        <v>672350</v>
      </c>
      <c r="K224" s="302">
        <v>80120</v>
      </c>
      <c r="L224" s="323">
        <v>15222.8</v>
      </c>
      <c r="M224" s="323">
        <f t="shared" si="87"/>
        <v>95342.8</v>
      </c>
      <c r="N224" s="304">
        <v>135938</v>
      </c>
      <c r="O224" s="323">
        <v>25828.22</v>
      </c>
      <c r="P224" s="323">
        <f t="shared" si="88"/>
        <v>161766.22</v>
      </c>
      <c r="Q224" s="302">
        <v>168413</v>
      </c>
      <c r="R224" s="323">
        <v>31998.47</v>
      </c>
      <c r="S224" s="323">
        <f t="shared" si="89"/>
        <v>200411.47</v>
      </c>
      <c r="T224" s="302">
        <v>412102</v>
      </c>
      <c r="U224" s="323">
        <v>78299.38</v>
      </c>
      <c r="V224" s="323">
        <f t="shared" si="90"/>
        <v>490401.38</v>
      </c>
      <c r="W224" s="302">
        <v>252100</v>
      </c>
      <c r="X224" s="323">
        <v>47899</v>
      </c>
      <c r="Y224" s="345">
        <f t="shared" si="91"/>
        <v>299999</v>
      </c>
      <c r="Z224" s="348">
        <f t="shared" si="92"/>
        <v>56793.897340699215</v>
      </c>
      <c r="AA224" s="349">
        <f t="shared" si="93"/>
        <v>425684.10265930078</v>
      </c>
      <c r="AB224" s="352">
        <f t="shared" si="94"/>
        <v>75000</v>
      </c>
      <c r="AC224" s="324" t="str">
        <f t="shared" si="95"/>
        <v/>
      </c>
      <c r="AD224" s="324">
        <f t="shared" si="96"/>
        <v>80120</v>
      </c>
      <c r="AE224" s="324">
        <f t="shared" si="97"/>
        <v>135938</v>
      </c>
      <c r="AF224" s="324">
        <f t="shared" si="98"/>
        <v>168413</v>
      </c>
      <c r="AG224" s="324">
        <f t="shared" si="99"/>
        <v>412102</v>
      </c>
      <c r="AH224" s="364">
        <f t="shared" si="100"/>
        <v>252100</v>
      </c>
      <c r="AI224" s="352">
        <f t="shared" si="101"/>
        <v>75000</v>
      </c>
      <c r="AJ224" s="324">
        <f t="shared" si="108"/>
        <v>241239</v>
      </c>
      <c r="AK224" s="324">
        <f t="shared" si="102"/>
        <v>75000</v>
      </c>
      <c r="AL224" s="324">
        <f t="shared" si="109"/>
        <v>187261.82172867371</v>
      </c>
      <c r="AM224" s="324">
        <f t="shared" si="83"/>
        <v>184445.10265930078</v>
      </c>
      <c r="AN224" s="366">
        <f t="shared" si="103"/>
        <v>0.76457414704629345</v>
      </c>
      <c r="AP224" s="352">
        <f t="shared" si="104"/>
        <v>75000</v>
      </c>
      <c r="AQ224" s="325">
        <f t="shared" si="105"/>
        <v>14250</v>
      </c>
      <c r="AR224" s="349">
        <f t="shared" si="106"/>
        <v>89250</v>
      </c>
      <c r="AS224" s="329"/>
      <c r="AT224" s="317">
        <f t="shared" si="107"/>
        <v>1</v>
      </c>
    </row>
    <row r="225" spans="1:46" s="326" customFormat="1" ht="24.95" customHeight="1" x14ac:dyDescent="0.25">
      <c r="A225" s="319">
        <v>219</v>
      </c>
      <c r="B225" s="290" t="s">
        <v>712</v>
      </c>
      <c r="C225" s="104" t="s">
        <v>237</v>
      </c>
      <c r="D225" s="320">
        <v>1</v>
      </c>
      <c r="E225" s="305">
        <v>75000</v>
      </c>
      <c r="F225" s="321">
        <f t="shared" si="84"/>
        <v>52500</v>
      </c>
      <c r="G225" s="321">
        <f t="shared" si="85"/>
        <v>127500</v>
      </c>
      <c r="H225" s="301">
        <v>565000</v>
      </c>
      <c r="I225" s="322">
        <v>107350</v>
      </c>
      <c r="J225" s="322">
        <f t="shared" si="86"/>
        <v>672350</v>
      </c>
      <c r="K225" s="302">
        <v>82150</v>
      </c>
      <c r="L225" s="323">
        <v>15608.5</v>
      </c>
      <c r="M225" s="323">
        <f t="shared" si="87"/>
        <v>97758.5</v>
      </c>
      <c r="N225" s="304">
        <v>213856</v>
      </c>
      <c r="O225" s="323">
        <v>40632.639999999999</v>
      </c>
      <c r="P225" s="323">
        <f t="shared" si="88"/>
        <v>254488.64</v>
      </c>
      <c r="Q225" s="302">
        <v>207218</v>
      </c>
      <c r="R225" s="323">
        <v>39371.42</v>
      </c>
      <c r="S225" s="323">
        <f t="shared" si="89"/>
        <v>246589.41999999998</v>
      </c>
      <c r="T225" s="302">
        <v>282750</v>
      </c>
      <c r="U225" s="323">
        <v>53722.5</v>
      </c>
      <c r="V225" s="323">
        <f t="shared" si="90"/>
        <v>336472.5</v>
      </c>
      <c r="W225" s="302">
        <v>252100</v>
      </c>
      <c r="X225" s="323">
        <v>47899</v>
      </c>
      <c r="Y225" s="345">
        <f t="shared" si="91"/>
        <v>299999</v>
      </c>
      <c r="Z225" s="348">
        <f t="shared" si="92"/>
        <v>75662.758465325314</v>
      </c>
      <c r="AA225" s="349">
        <f t="shared" si="93"/>
        <v>403786.95582038898</v>
      </c>
      <c r="AB225" s="352" t="str">
        <f t="shared" si="94"/>
        <v/>
      </c>
      <c r="AC225" s="324" t="str">
        <f t="shared" si="95"/>
        <v/>
      </c>
      <c r="AD225" s="324">
        <f t="shared" si="96"/>
        <v>82150</v>
      </c>
      <c r="AE225" s="324">
        <f t="shared" si="97"/>
        <v>213856</v>
      </c>
      <c r="AF225" s="324">
        <f t="shared" si="98"/>
        <v>207218</v>
      </c>
      <c r="AG225" s="324">
        <f t="shared" si="99"/>
        <v>282750</v>
      </c>
      <c r="AH225" s="364">
        <f t="shared" si="100"/>
        <v>252100</v>
      </c>
      <c r="AI225" s="352">
        <f t="shared" si="101"/>
        <v>82150</v>
      </c>
      <c r="AJ225" s="324">
        <f t="shared" si="108"/>
        <v>239724.85714285713</v>
      </c>
      <c r="AK225" s="324">
        <f t="shared" si="102"/>
        <v>75000</v>
      </c>
      <c r="AL225" s="324">
        <f t="shared" si="109"/>
        <v>195706.81573657264</v>
      </c>
      <c r="AM225" s="324">
        <f t="shared" si="83"/>
        <v>164062.09867753182</v>
      </c>
      <c r="AN225" s="366">
        <f t="shared" si="103"/>
        <v>0.68437666678747344</v>
      </c>
      <c r="AP225" s="352">
        <f t="shared" si="104"/>
        <v>82150</v>
      </c>
      <c r="AQ225" s="325">
        <f t="shared" si="105"/>
        <v>15608.5</v>
      </c>
      <c r="AR225" s="349">
        <f t="shared" si="106"/>
        <v>97758.5</v>
      </c>
      <c r="AS225" s="329"/>
      <c r="AT225" s="317">
        <f t="shared" si="107"/>
        <v>1</v>
      </c>
    </row>
    <row r="226" spans="1:46" s="326" customFormat="1" ht="46.15" customHeight="1" x14ac:dyDescent="0.25">
      <c r="A226" s="319">
        <v>220</v>
      </c>
      <c r="B226" s="290" t="s">
        <v>713</v>
      </c>
      <c r="C226" s="104" t="s">
        <v>237</v>
      </c>
      <c r="D226" s="320">
        <v>1</v>
      </c>
      <c r="E226" s="305">
        <v>300000</v>
      </c>
      <c r="F226" s="321">
        <f t="shared" si="84"/>
        <v>210000</v>
      </c>
      <c r="G226" s="321">
        <f t="shared" si="85"/>
        <v>510000</v>
      </c>
      <c r="H226" s="301">
        <v>65800</v>
      </c>
      <c r="I226" s="322">
        <v>12502</v>
      </c>
      <c r="J226" s="322">
        <f t="shared" si="86"/>
        <v>78302</v>
      </c>
      <c r="K226" s="302">
        <v>52870</v>
      </c>
      <c r="L226" s="323">
        <v>10045.299999999999</v>
      </c>
      <c r="M226" s="323">
        <f t="shared" si="87"/>
        <v>62915.3</v>
      </c>
      <c r="N226" s="304">
        <v>39496</v>
      </c>
      <c r="O226" s="323">
        <v>7504.24</v>
      </c>
      <c r="P226" s="323">
        <f t="shared" si="88"/>
        <v>47000.24</v>
      </c>
      <c r="Q226" s="302">
        <v>44415</v>
      </c>
      <c r="R226" s="323">
        <v>8438.85</v>
      </c>
      <c r="S226" s="323">
        <f t="shared" si="89"/>
        <v>52853.85</v>
      </c>
      <c r="T226" s="302">
        <v>55987</v>
      </c>
      <c r="U226" s="323">
        <v>10637.53</v>
      </c>
      <c r="V226" s="323">
        <f t="shared" si="90"/>
        <v>66624.53</v>
      </c>
      <c r="W226" s="302">
        <v>89056</v>
      </c>
      <c r="X226" s="323">
        <v>16920.64</v>
      </c>
      <c r="Y226" s="345">
        <f t="shared" si="91"/>
        <v>105976.64</v>
      </c>
      <c r="Z226" s="348">
        <f t="shared" si="92"/>
        <v>-403.69179618965427</v>
      </c>
      <c r="AA226" s="349">
        <f t="shared" si="93"/>
        <v>185439.12036761822</v>
      </c>
      <c r="AB226" s="352" t="str">
        <f t="shared" si="94"/>
        <v/>
      </c>
      <c r="AC226" s="324">
        <f t="shared" si="95"/>
        <v>65800</v>
      </c>
      <c r="AD226" s="324">
        <f t="shared" si="96"/>
        <v>52870</v>
      </c>
      <c r="AE226" s="324">
        <f t="shared" si="97"/>
        <v>39496</v>
      </c>
      <c r="AF226" s="324">
        <f t="shared" si="98"/>
        <v>44415</v>
      </c>
      <c r="AG226" s="324">
        <f t="shared" si="99"/>
        <v>55987</v>
      </c>
      <c r="AH226" s="364">
        <f t="shared" si="100"/>
        <v>89056</v>
      </c>
      <c r="AI226" s="352">
        <f t="shared" si="101"/>
        <v>39496</v>
      </c>
      <c r="AJ226" s="324">
        <f t="shared" si="108"/>
        <v>92517.71428571429</v>
      </c>
      <c r="AK226" s="324">
        <f t="shared" si="102"/>
        <v>39496</v>
      </c>
      <c r="AL226" s="324">
        <f t="shared" si="109"/>
        <v>71036.937733537707</v>
      </c>
      <c r="AM226" s="324">
        <f t="shared" si="83"/>
        <v>92921.406081903944</v>
      </c>
      <c r="AN226" s="366">
        <f t="shared" si="103"/>
        <v>1.0043634000181085</v>
      </c>
      <c r="AP226" s="352">
        <f t="shared" si="104"/>
        <v>39496</v>
      </c>
      <c r="AQ226" s="325">
        <f t="shared" si="105"/>
        <v>7504.24</v>
      </c>
      <c r="AR226" s="349">
        <f t="shared" si="106"/>
        <v>47000.24</v>
      </c>
      <c r="AS226" s="329"/>
      <c r="AT226" s="317">
        <f t="shared" si="107"/>
        <v>1</v>
      </c>
    </row>
    <row r="227" spans="1:46" s="326" customFormat="1" ht="24.95" customHeight="1" x14ac:dyDescent="0.25">
      <c r="A227" s="319">
        <v>221</v>
      </c>
      <c r="B227" s="290" t="s">
        <v>715</v>
      </c>
      <c r="C227" s="104" t="s">
        <v>18</v>
      </c>
      <c r="D227" s="320">
        <v>1</v>
      </c>
      <c r="E227" s="305">
        <v>645000</v>
      </c>
      <c r="F227" s="321">
        <f t="shared" si="84"/>
        <v>451500</v>
      </c>
      <c r="G227" s="321">
        <f t="shared" si="85"/>
        <v>1096500</v>
      </c>
      <c r="H227" s="301">
        <v>989748</v>
      </c>
      <c r="I227" s="322">
        <v>188052.12</v>
      </c>
      <c r="J227" s="322">
        <f t="shared" si="86"/>
        <v>1177800.1200000001</v>
      </c>
      <c r="K227" s="302">
        <v>890700</v>
      </c>
      <c r="L227" s="323">
        <v>169233</v>
      </c>
      <c r="M227" s="323">
        <f t="shared" si="87"/>
        <v>1059933</v>
      </c>
      <c r="N227" s="304">
        <v>225570</v>
      </c>
      <c r="O227" s="323">
        <v>42858.3</v>
      </c>
      <c r="P227" s="323">
        <f t="shared" si="88"/>
        <v>268428.3</v>
      </c>
      <c r="Q227" s="302">
        <v>253665</v>
      </c>
      <c r="R227" s="323">
        <v>48196.35</v>
      </c>
      <c r="S227" s="323">
        <f t="shared" si="89"/>
        <v>301861.34999999998</v>
      </c>
      <c r="T227" s="302">
        <v>397803</v>
      </c>
      <c r="U227" s="323">
        <v>75582.570000000007</v>
      </c>
      <c r="V227" s="323">
        <f t="shared" si="90"/>
        <v>473385.57</v>
      </c>
      <c r="W227" s="302">
        <v>588235</v>
      </c>
      <c r="X227" s="323">
        <v>111764.65</v>
      </c>
      <c r="Y227" s="345">
        <f t="shared" si="91"/>
        <v>699999.65</v>
      </c>
      <c r="Z227" s="348">
        <f t="shared" si="92"/>
        <v>271957.0686173967</v>
      </c>
      <c r="AA227" s="349">
        <f t="shared" si="93"/>
        <v>868248.93138260324</v>
      </c>
      <c r="AB227" s="352">
        <f t="shared" si="94"/>
        <v>645000</v>
      </c>
      <c r="AC227" s="324" t="str">
        <f t="shared" si="95"/>
        <v/>
      </c>
      <c r="AD227" s="324" t="str">
        <f t="shared" si="96"/>
        <v/>
      </c>
      <c r="AE227" s="324" t="str">
        <f t="shared" si="97"/>
        <v/>
      </c>
      <c r="AF227" s="324" t="str">
        <f t="shared" si="98"/>
        <v/>
      </c>
      <c r="AG227" s="324">
        <f t="shared" si="99"/>
        <v>397803</v>
      </c>
      <c r="AH227" s="364">
        <f t="shared" si="100"/>
        <v>588235</v>
      </c>
      <c r="AI227" s="352">
        <f t="shared" si="101"/>
        <v>397803</v>
      </c>
      <c r="AJ227" s="324">
        <f t="shared" si="108"/>
        <v>570103</v>
      </c>
      <c r="AK227" s="324">
        <f t="shared" si="102"/>
        <v>225570</v>
      </c>
      <c r="AL227" s="324">
        <f t="shared" si="109"/>
        <v>498159.12076782744</v>
      </c>
      <c r="AM227" s="324">
        <f t="shared" si="83"/>
        <v>298145.9313826033</v>
      </c>
      <c r="AN227" s="366">
        <f t="shared" si="103"/>
        <v>0.52296853618136252</v>
      </c>
      <c r="AP227" s="352">
        <f t="shared" si="104"/>
        <v>397803</v>
      </c>
      <c r="AQ227" s="325">
        <f t="shared" si="105"/>
        <v>75582.570000000007</v>
      </c>
      <c r="AR227" s="349">
        <f t="shared" si="106"/>
        <v>473385.57</v>
      </c>
      <c r="AS227" s="329"/>
      <c r="AT227" s="317">
        <f t="shared" si="107"/>
        <v>1</v>
      </c>
    </row>
    <row r="228" spans="1:46" s="326" customFormat="1" ht="24.95" customHeight="1" x14ac:dyDescent="0.25">
      <c r="A228" s="319">
        <v>222</v>
      </c>
      <c r="B228" s="290" t="s">
        <v>716</v>
      </c>
      <c r="C228" s="104" t="s">
        <v>18</v>
      </c>
      <c r="D228" s="320">
        <v>1</v>
      </c>
      <c r="E228" s="305">
        <v>750000</v>
      </c>
      <c r="F228" s="321">
        <f t="shared" si="84"/>
        <v>525000</v>
      </c>
      <c r="G228" s="321">
        <f t="shared" si="85"/>
        <v>1275000</v>
      </c>
      <c r="H228" s="301">
        <v>840168</v>
      </c>
      <c r="I228" s="322">
        <v>159631.92000000001</v>
      </c>
      <c r="J228" s="322">
        <f t="shared" si="86"/>
        <v>999799.92</v>
      </c>
      <c r="K228" s="302">
        <v>789500</v>
      </c>
      <c r="L228" s="323">
        <v>150005</v>
      </c>
      <c r="M228" s="323">
        <f t="shared" si="87"/>
        <v>939505</v>
      </c>
      <c r="N228" s="304">
        <v>600120</v>
      </c>
      <c r="O228" s="323">
        <v>114022.8</v>
      </c>
      <c r="P228" s="323">
        <f t="shared" si="88"/>
        <v>714142.8</v>
      </c>
      <c r="Q228" s="302">
        <v>823365</v>
      </c>
      <c r="R228" s="323">
        <v>156439.35</v>
      </c>
      <c r="S228" s="323">
        <f t="shared" si="89"/>
        <v>979804.35</v>
      </c>
      <c r="T228" s="302">
        <v>500849</v>
      </c>
      <c r="U228" s="323">
        <v>95161.31</v>
      </c>
      <c r="V228" s="323">
        <f t="shared" si="90"/>
        <v>596010.31000000006</v>
      </c>
      <c r="W228" s="302">
        <v>588235</v>
      </c>
      <c r="X228" s="323">
        <v>111764.65</v>
      </c>
      <c r="Y228" s="345">
        <f t="shared" si="91"/>
        <v>699999.65</v>
      </c>
      <c r="Z228" s="348">
        <f t="shared" si="92"/>
        <v>565040.22319488274</v>
      </c>
      <c r="AA228" s="349">
        <f t="shared" si="93"/>
        <v>832741.77680511726</v>
      </c>
      <c r="AB228" s="352">
        <f t="shared" si="94"/>
        <v>750000</v>
      </c>
      <c r="AC228" s="324" t="str">
        <f t="shared" si="95"/>
        <v/>
      </c>
      <c r="AD228" s="324">
        <f t="shared" si="96"/>
        <v>789500</v>
      </c>
      <c r="AE228" s="324">
        <f t="shared" si="97"/>
        <v>600120</v>
      </c>
      <c r="AF228" s="324">
        <f t="shared" si="98"/>
        <v>823365</v>
      </c>
      <c r="AG228" s="324" t="str">
        <f t="shared" si="99"/>
        <v/>
      </c>
      <c r="AH228" s="364">
        <f t="shared" si="100"/>
        <v>588235</v>
      </c>
      <c r="AI228" s="352">
        <f t="shared" si="101"/>
        <v>588235</v>
      </c>
      <c r="AJ228" s="324">
        <f t="shared" si="108"/>
        <v>698891</v>
      </c>
      <c r="AK228" s="324">
        <f t="shared" si="102"/>
        <v>500849</v>
      </c>
      <c r="AL228" s="324">
        <f t="shared" si="109"/>
        <v>687264.57437958673</v>
      </c>
      <c r="AM228" s="324">
        <f t="shared" si="83"/>
        <v>133850.77680511732</v>
      </c>
      <c r="AN228" s="366">
        <f t="shared" si="103"/>
        <v>0.19151881596002426</v>
      </c>
      <c r="AP228" s="352">
        <f t="shared" si="104"/>
        <v>588235</v>
      </c>
      <c r="AQ228" s="325">
        <f t="shared" si="105"/>
        <v>111764.65</v>
      </c>
      <c r="AR228" s="349">
        <f t="shared" si="106"/>
        <v>699999.65</v>
      </c>
      <c r="AS228" s="329"/>
      <c r="AT228" s="317">
        <f t="shared" si="107"/>
        <v>1</v>
      </c>
    </row>
    <row r="229" spans="1:46" s="326" customFormat="1" ht="24.95" customHeight="1" x14ac:dyDescent="0.25">
      <c r="A229" s="319">
        <v>223</v>
      </c>
      <c r="B229" s="290" t="s">
        <v>717</v>
      </c>
      <c r="C229" s="104" t="s">
        <v>18</v>
      </c>
      <c r="D229" s="320">
        <v>1</v>
      </c>
      <c r="E229" s="305">
        <v>45000</v>
      </c>
      <c r="F229" s="321">
        <f t="shared" si="84"/>
        <v>31499.999999999996</v>
      </c>
      <c r="G229" s="321">
        <f t="shared" si="85"/>
        <v>76500</v>
      </c>
      <c r="H229" s="301">
        <v>1151092</v>
      </c>
      <c r="I229" s="322">
        <v>218707.48</v>
      </c>
      <c r="J229" s="322">
        <f t="shared" si="86"/>
        <v>1369799.48</v>
      </c>
      <c r="K229" s="302">
        <v>899600</v>
      </c>
      <c r="L229" s="323">
        <v>170924</v>
      </c>
      <c r="M229" s="323">
        <f t="shared" si="87"/>
        <v>1070524</v>
      </c>
      <c r="N229" s="304">
        <v>1776591</v>
      </c>
      <c r="O229" s="323">
        <v>337552.29</v>
      </c>
      <c r="P229" s="323">
        <f t="shared" si="88"/>
        <v>2114143.29</v>
      </c>
      <c r="Q229" s="302">
        <v>923940</v>
      </c>
      <c r="R229" s="323">
        <v>175548.6</v>
      </c>
      <c r="S229" s="323">
        <f t="shared" si="89"/>
        <v>1099488.6000000001</v>
      </c>
      <c r="T229" s="302">
        <v>576134</v>
      </c>
      <c r="U229" s="323">
        <v>109465.46</v>
      </c>
      <c r="V229" s="323">
        <f t="shared" si="90"/>
        <v>685599.46</v>
      </c>
      <c r="W229" s="302">
        <v>588235</v>
      </c>
      <c r="X229" s="323">
        <v>111764.65</v>
      </c>
      <c r="Y229" s="345">
        <f t="shared" si="91"/>
        <v>699999.65</v>
      </c>
      <c r="Z229" s="348">
        <f t="shared" si="92"/>
        <v>311654.05147050181</v>
      </c>
      <c r="AA229" s="349">
        <f t="shared" si="93"/>
        <v>1391372.2342437839</v>
      </c>
      <c r="AB229" s="352" t="str">
        <f t="shared" si="94"/>
        <v/>
      </c>
      <c r="AC229" s="324">
        <f t="shared" si="95"/>
        <v>1151092</v>
      </c>
      <c r="AD229" s="324">
        <f t="shared" si="96"/>
        <v>899600</v>
      </c>
      <c r="AE229" s="324" t="str">
        <f t="shared" si="97"/>
        <v/>
      </c>
      <c r="AF229" s="324">
        <f t="shared" si="98"/>
        <v>923940</v>
      </c>
      <c r="AG229" s="324">
        <f t="shared" si="99"/>
        <v>576134</v>
      </c>
      <c r="AH229" s="364">
        <f t="shared" si="100"/>
        <v>588235</v>
      </c>
      <c r="AI229" s="352">
        <f t="shared" si="101"/>
        <v>576134</v>
      </c>
      <c r="AJ229" s="324">
        <f t="shared" si="108"/>
        <v>851513.14285714284</v>
      </c>
      <c r="AK229" s="324">
        <f t="shared" si="102"/>
        <v>45000</v>
      </c>
      <c r="AL229" s="324">
        <f t="shared" si="109"/>
        <v>593447.78454881371</v>
      </c>
      <c r="AM229" s="324">
        <f t="shared" si="83"/>
        <v>539859.09138664103</v>
      </c>
      <c r="AN229" s="366">
        <f t="shared" si="103"/>
        <v>0.63399971675741051</v>
      </c>
      <c r="AP229" s="352">
        <f t="shared" si="104"/>
        <v>576134</v>
      </c>
      <c r="AQ229" s="325">
        <f t="shared" si="105"/>
        <v>109465.46</v>
      </c>
      <c r="AR229" s="349">
        <f t="shared" si="106"/>
        <v>685599.46</v>
      </c>
      <c r="AS229" s="329"/>
      <c r="AT229" s="317">
        <f t="shared" si="107"/>
        <v>1</v>
      </c>
    </row>
    <row r="230" spans="1:46" ht="24.95" customHeight="1" x14ac:dyDescent="0.25">
      <c r="A230" s="319">
        <v>224</v>
      </c>
      <c r="B230" s="290" t="s">
        <v>718</v>
      </c>
      <c r="C230" s="104" t="s">
        <v>101</v>
      </c>
      <c r="D230" s="320">
        <v>1</v>
      </c>
      <c r="E230" s="305">
        <v>95000</v>
      </c>
      <c r="F230" s="321">
        <f t="shared" si="84"/>
        <v>66500</v>
      </c>
      <c r="G230" s="321">
        <f t="shared" si="85"/>
        <v>161500</v>
      </c>
      <c r="H230" s="301">
        <v>137815</v>
      </c>
      <c r="I230" s="322">
        <v>26184.85</v>
      </c>
      <c r="J230" s="322">
        <f t="shared" si="86"/>
        <v>163999.85</v>
      </c>
      <c r="K230" s="302">
        <v>89700</v>
      </c>
      <c r="L230" s="323">
        <v>17043</v>
      </c>
      <c r="M230" s="323">
        <f t="shared" si="87"/>
        <v>106743</v>
      </c>
      <c r="N230" s="304">
        <v>222089</v>
      </c>
      <c r="O230" s="323">
        <v>42196.91</v>
      </c>
      <c r="P230" s="323">
        <f t="shared" si="88"/>
        <v>264285.91000000003</v>
      </c>
      <c r="Q230" s="302">
        <v>84375</v>
      </c>
      <c r="R230" s="323">
        <v>16031.25</v>
      </c>
      <c r="S230" s="323">
        <f t="shared" si="89"/>
        <v>100406.25</v>
      </c>
      <c r="T230" s="302">
        <v>82386</v>
      </c>
      <c r="U230" s="323">
        <v>15653.34</v>
      </c>
      <c r="V230" s="323">
        <f t="shared" si="90"/>
        <v>98039.34</v>
      </c>
      <c r="W230" s="302">
        <v>89056</v>
      </c>
      <c r="X230" s="323">
        <v>16920.64</v>
      </c>
      <c r="Y230" s="345">
        <f t="shared" si="91"/>
        <v>105976.64</v>
      </c>
      <c r="Z230" s="348">
        <f t="shared" si="92"/>
        <v>63191.959306919707</v>
      </c>
      <c r="AA230" s="349">
        <f t="shared" si="93"/>
        <v>165499.75497879458</v>
      </c>
      <c r="AB230" s="352">
        <f t="shared" si="94"/>
        <v>95000</v>
      </c>
      <c r="AC230" s="324">
        <f t="shared" si="95"/>
        <v>137815</v>
      </c>
      <c r="AD230" s="324">
        <f t="shared" si="96"/>
        <v>89700</v>
      </c>
      <c r="AE230" s="324" t="str">
        <f t="shared" si="97"/>
        <v/>
      </c>
      <c r="AF230" s="324">
        <f t="shared" si="98"/>
        <v>84375</v>
      </c>
      <c r="AG230" s="324">
        <f t="shared" si="99"/>
        <v>82386</v>
      </c>
      <c r="AH230" s="364">
        <f t="shared" si="100"/>
        <v>89056</v>
      </c>
      <c r="AI230" s="352">
        <f t="shared" si="101"/>
        <v>82386</v>
      </c>
      <c r="AJ230" s="324">
        <f t="shared" si="108"/>
        <v>114345.85714285714</v>
      </c>
      <c r="AK230" s="324">
        <f t="shared" si="102"/>
        <v>82386</v>
      </c>
      <c r="AL230" s="324">
        <f t="shared" si="109"/>
        <v>107083.9252071925</v>
      </c>
      <c r="AM230" s="324">
        <f t="shared" si="83"/>
        <v>51153.897835937438</v>
      </c>
      <c r="AN230" s="366">
        <f t="shared" si="103"/>
        <v>0.44736118224229754</v>
      </c>
      <c r="AO230" s="326"/>
      <c r="AP230" s="352">
        <f t="shared" si="104"/>
        <v>82386</v>
      </c>
      <c r="AQ230" s="325">
        <f t="shared" si="105"/>
        <v>15653.34</v>
      </c>
      <c r="AR230" s="349">
        <f t="shared" si="106"/>
        <v>98039.34</v>
      </c>
      <c r="AS230" s="329"/>
      <c r="AT230" s="317">
        <f t="shared" si="107"/>
        <v>1</v>
      </c>
    </row>
    <row r="231" spans="1:46" ht="24.95" customHeight="1" x14ac:dyDescent="0.25">
      <c r="A231" s="319">
        <v>225</v>
      </c>
      <c r="B231" s="290" t="s">
        <v>719</v>
      </c>
      <c r="C231" s="104" t="s">
        <v>101</v>
      </c>
      <c r="D231" s="320">
        <v>1</v>
      </c>
      <c r="E231" s="305">
        <v>89000</v>
      </c>
      <c r="F231" s="321">
        <f t="shared" si="84"/>
        <v>62299.999999999993</v>
      </c>
      <c r="G231" s="321">
        <f t="shared" si="85"/>
        <v>151300</v>
      </c>
      <c r="H231" s="301">
        <v>169395</v>
      </c>
      <c r="I231" s="322">
        <v>32185.05</v>
      </c>
      <c r="J231" s="322">
        <f t="shared" si="86"/>
        <v>201580.05</v>
      </c>
      <c r="K231" s="302">
        <v>90580</v>
      </c>
      <c r="L231" s="323">
        <v>17210.2</v>
      </c>
      <c r="M231" s="323">
        <f t="shared" si="87"/>
        <v>107790.2</v>
      </c>
      <c r="N231" s="304">
        <v>120996</v>
      </c>
      <c r="O231" s="323">
        <v>22989.24</v>
      </c>
      <c r="P231" s="323">
        <f t="shared" si="88"/>
        <v>143985.24</v>
      </c>
      <c r="Q231" s="302">
        <v>140265</v>
      </c>
      <c r="R231" s="323">
        <v>26650.35</v>
      </c>
      <c r="S231" s="323">
        <f t="shared" si="89"/>
        <v>166915.35</v>
      </c>
      <c r="T231" s="302">
        <v>77182</v>
      </c>
      <c r="U231" s="323">
        <v>14664.58</v>
      </c>
      <c r="V231" s="323">
        <f t="shared" si="90"/>
        <v>91846.58</v>
      </c>
      <c r="W231" s="302">
        <v>89056</v>
      </c>
      <c r="X231" s="323">
        <v>16920.64</v>
      </c>
      <c r="Y231" s="345">
        <f t="shared" si="91"/>
        <v>105976.64</v>
      </c>
      <c r="Z231" s="348">
        <f t="shared" si="92"/>
        <v>77031.717716966581</v>
      </c>
      <c r="AA231" s="349">
        <f t="shared" si="93"/>
        <v>144817.99656874771</v>
      </c>
      <c r="AB231" s="352">
        <f t="shared" si="94"/>
        <v>89000</v>
      </c>
      <c r="AC231" s="324" t="str">
        <f t="shared" si="95"/>
        <v/>
      </c>
      <c r="AD231" s="324">
        <f t="shared" si="96"/>
        <v>90580</v>
      </c>
      <c r="AE231" s="324">
        <f t="shared" si="97"/>
        <v>120996</v>
      </c>
      <c r="AF231" s="324">
        <f t="shared" si="98"/>
        <v>140265</v>
      </c>
      <c r="AG231" s="324">
        <f t="shared" si="99"/>
        <v>77182</v>
      </c>
      <c r="AH231" s="364">
        <f t="shared" si="100"/>
        <v>89056</v>
      </c>
      <c r="AI231" s="352">
        <f t="shared" si="101"/>
        <v>77182</v>
      </c>
      <c r="AJ231" s="324">
        <f t="shared" si="108"/>
        <v>110924.85714285714</v>
      </c>
      <c r="AK231" s="324">
        <f t="shared" si="102"/>
        <v>77182</v>
      </c>
      <c r="AL231" s="324">
        <f t="shared" si="109"/>
        <v>106878.14851099308</v>
      </c>
      <c r="AM231" s="324">
        <f t="shared" si="83"/>
        <v>33893.139425890571</v>
      </c>
      <c r="AN231" s="366">
        <f t="shared" si="103"/>
        <v>0.30555044467842324</v>
      </c>
      <c r="AO231" s="326"/>
      <c r="AP231" s="352">
        <f t="shared" si="104"/>
        <v>77182</v>
      </c>
      <c r="AQ231" s="325">
        <f t="shared" si="105"/>
        <v>14664.58</v>
      </c>
      <c r="AR231" s="349">
        <f t="shared" si="106"/>
        <v>91846.58</v>
      </c>
      <c r="AS231" s="329"/>
      <c r="AT231" s="317">
        <f t="shared" si="107"/>
        <v>1</v>
      </c>
    </row>
    <row r="232" spans="1:46" ht="24.95" customHeight="1" x14ac:dyDescent="0.25">
      <c r="A232" s="319">
        <v>226</v>
      </c>
      <c r="B232" s="290" t="s">
        <v>722</v>
      </c>
      <c r="C232" s="104" t="s">
        <v>723</v>
      </c>
      <c r="D232" s="320">
        <v>1</v>
      </c>
      <c r="E232" s="305">
        <v>32900</v>
      </c>
      <c r="F232" s="321">
        <f t="shared" si="84"/>
        <v>23030</v>
      </c>
      <c r="G232" s="321">
        <f t="shared" si="85"/>
        <v>55930</v>
      </c>
      <c r="H232" s="301">
        <v>50252</v>
      </c>
      <c r="I232" s="322">
        <v>9547.880000000001</v>
      </c>
      <c r="J232" s="322">
        <f t="shared" si="86"/>
        <v>59799.880000000005</v>
      </c>
      <c r="K232" s="302">
        <v>41250</v>
      </c>
      <c r="L232" s="323">
        <v>7837.5</v>
      </c>
      <c r="M232" s="323">
        <f t="shared" si="87"/>
        <v>49087.5</v>
      </c>
      <c r="N232" s="304">
        <v>35894</v>
      </c>
      <c r="O232" s="323">
        <v>6819.86</v>
      </c>
      <c r="P232" s="323">
        <f t="shared" si="88"/>
        <v>42713.86</v>
      </c>
      <c r="Q232" s="302">
        <v>40365</v>
      </c>
      <c r="R232" s="323">
        <v>7669.35</v>
      </c>
      <c r="S232" s="323">
        <f t="shared" si="89"/>
        <v>48034.35</v>
      </c>
      <c r="T232" s="302">
        <v>46116</v>
      </c>
      <c r="U232" s="323">
        <v>8762.0400000000009</v>
      </c>
      <c r="V232" s="323">
        <f t="shared" si="90"/>
        <v>54878.04</v>
      </c>
      <c r="W232" s="302">
        <v>50420</v>
      </c>
      <c r="X232" s="323">
        <v>9579.7999999999993</v>
      </c>
      <c r="Y232" s="345">
        <f t="shared" si="91"/>
        <v>59999.8</v>
      </c>
      <c r="Z232" s="348">
        <f t="shared" si="92"/>
        <v>35652.276941493335</v>
      </c>
      <c r="AA232" s="349">
        <f t="shared" si="93"/>
        <v>49261.15162993523</v>
      </c>
      <c r="AB232" s="352" t="str">
        <f t="shared" si="94"/>
        <v/>
      </c>
      <c r="AC232" s="324" t="str">
        <f t="shared" si="95"/>
        <v/>
      </c>
      <c r="AD232" s="324">
        <f t="shared" si="96"/>
        <v>41250</v>
      </c>
      <c r="AE232" s="324">
        <f t="shared" si="97"/>
        <v>35894</v>
      </c>
      <c r="AF232" s="324">
        <f t="shared" si="98"/>
        <v>40365</v>
      </c>
      <c r="AG232" s="324">
        <f t="shared" si="99"/>
        <v>46116</v>
      </c>
      <c r="AH232" s="364" t="str">
        <f t="shared" si="100"/>
        <v/>
      </c>
      <c r="AI232" s="352">
        <f t="shared" si="101"/>
        <v>35894</v>
      </c>
      <c r="AJ232" s="324">
        <f t="shared" si="108"/>
        <v>42456.714285714283</v>
      </c>
      <c r="AK232" s="324">
        <f t="shared" si="102"/>
        <v>32900</v>
      </c>
      <c r="AL232" s="324">
        <f t="shared" si="109"/>
        <v>41979.412425232753</v>
      </c>
      <c r="AM232" s="324">
        <f t="shared" si="83"/>
        <v>6804.4373442209471</v>
      </c>
      <c r="AN232" s="366">
        <f t="shared" si="103"/>
        <v>0.16026763866912058</v>
      </c>
      <c r="AO232" s="326"/>
      <c r="AP232" s="352">
        <f t="shared" si="104"/>
        <v>35894</v>
      </c>
      <c r="AQ232" s="325">
        <f t="shared" si="105"/>
        <v>6819.86</v>
      </c>
      <c r="AR232" s="349">
        <f t="shared" si="106"/>
        <v>42713.86</v>
      </c>
      <c r="AS232" s="329"/>
      <c r="AT232" s="317">
        <f t="shared" si="107"/>
        <v>1</v>
      </c>
    </row>
    <row r="233" spans="1:46" ht="24.95" customHeight="1" x14ac:dyDescent="0.25">
      <c r="A233" s="319">
        <v>227</v>
      </c>
      <c r="B233" s="290" t="s">
        <v>725</v>
      </c>
      <c r="C233" s="104" t="s">
        <v>18</v>
      </c>
      <c r="D233" s="320">
        <v>1</v>
      </c>
      <c r="E233" s="305">
        <v>5500</v>
      </c>
      <c r="F233" s="321">
        <f t="shared" si="84"/>
        <v>3849.9999999999995</v>
      </c>
      <c r="G233" s="321">
        <f t="shared" si="85"/>
        <v>9350</v>
      </c>
      <c r="H233" s="301">
        <v>16639</v>
      </c>
      <c r="I233" s="322">
        <v>3161.41</v>
      </c>
      <c r="J233" s="322">
        <f t="shared" si="86"/>
        <v>19800.41</v>
      </c>
      <c r="K233" s="302">
        <v>15280</v>
      </c>
      <c r="L233" s="323">
        <v>2903.2</v>
      </c>
      <c r="M233" s="323">
        <f t="shared" si="87"/>
        <v>18183.2</v>
      </c>
      <c r="N233" s="304">
        <v>8283</v>
      </c>
      <c r="O233" s="323">
        <v>1573.77</v>
      </c>
      <c r="P233" s="323">
        <f t="shared" si="88"/>
        <v>9856.77</v>
      </c>
      <c r="Q233" s="302">
        <v>7425</v>
      </c>
      <c r="R233" s="323">
        <v>1410.75</v>
      </c>
      <c r="S233" s="323">
        <f t="shared" si="89"/>
        <v>8835.75</v>
      </c>
      <c r="T233" s="302">
        <v>15026</v>
      </c>
      <c r="U233" s="323">
        <v>2854.94</v>
      </c>
      <c r="V233" s="323">
        <f t="shared" si="90"/>
        <v>17880.939999999999</v>
      </c>
      <c r="W233" s="302">
        <v>18487</v>
      </c>
      <c r="X233" s="323">
        <v>3512.53</v>
      </c>
      <c r="Y233" s="345">
        <f t="shared" si="91"/>
        <v>21999.53</v>
      </c>
      <c r="Z233" s="348">
        <f t="shared" si="92"/>
        <v>7220.9552658899484</v>
      </c>
      <c r="AA233" s="349">
        <f t="shared" si="93"/>
        <v>17533.330448395765</v>
      </c>
      <c r="AB233" s="352" t="str">
        <f t="shared" si="94"/>
        <v/>
      </c>
      <c r="AC233" s="324">
        <f t="shared" si="95"/>
        <v>16639</v>
      </c>
      <c r="AD233" s="324">
        <f t="shared" si="96"/>
        <v>15280</v>
      </c>
      <c r="AE233" s="324">
        <f t="shared" si="97"/>
        <v>8283</v>
      </c>
      <c r="AF233" s="324">
        <f t="shared" si="98"/>
        <v>7425</v>
      </c>
      <c r="AG233" s="324">
        <f t="shared" si="99"/>
        <v>15026</v>
      </c>
      <c r="AH233" s="364" t="str">
        <f t="shared" si="100"/>
        <v/>
      </c>
      <c r="AI233" s="352">
        <f t="shared" si="101"/>
        <v>7425</v>
      </c>
      <c r="AJ233" s="324">
        <f t="shared" si="108"/>
        <v>12377.142857142857</v>
      </c>
      <c r="AK233" s="324">
        <f t="shared" si="102"/>
        <v>5500</v>
      </c>
      <c r="AL233" s="324">
        <f t="shared" si="109"/>
        <v>11324.77550262244</v>
      </c>
      <c r="AM233" s="324">
        <f t="shared" si="83"/>
        <v>5156.1875912529085</v>
      </c>
      <c r="AN233" s="366">
        <f t="shared" si="103"/>
        <v>0.41658948682791275</v>
      </c>
      <c r="AO233" s="326"/>
      <c r="AP233" s="352">
        <f t="shared" si="104"/>
        <v>7425</v>
      </c>
      <c r="AQ233" s="325">
        <f t="shared" si="105"/>
        <v>1410.75</v>
      </c>
      <c r="AR233" s="349">
        <f t="shared" si="106"/>
        <v>8835.75</v>
      </c>
      <c r="AS233" s="329"/>
      <c r="AT233" s="317">
        <f t="shared" si="107"/>
        <v>1</v>
      </c>
    </row>
    <row r="234" spans="1:46" ht="24.95" customHeight="1" x14ac:dyDescent="0.25">
      <c r="A234" s="319">
        <v>228</v>
      </c>
      <c r="B234" s="290" t="s">
        <v>735</v>
      </c>
      <c r="C234" s="104" t="s">
        <v>18</v>
      </c>
      <c r="D234" s="320">
        <v>1</v>
      </c>
      <c r="E234" s="305">
        <v>2800</v>
      </c>
      <c r="F234" s="321">
        <f t="shared" si="84"/>
        <v>1959.9999999999998</v>
      </c>
      <c r="G234" s="321">
        <f t="shared" si="85"/>
        <v>4760</v>
      </c>
      <c r="H234" s="301">
        <v>3343</v>
      </c>
      <c r="I234" s="322">
        <v>635.16999999999996</v>
      </c>
      <c r="J234" s="322">
        <f t="shared" si="86"/>
        <v>3978.17</v>
      </c>
      <c r="K234" s="302">
        <v>3690</v>
      </c>
      <c r="L234" s="323">
        <v>701.1</v>
      </c>
      <c r="M234" s="323">
        <f t="shared" si="87"/>
        <v>4391.1000000000004</v>
      </c>
      <c r="N234" s="304">
        <v>3583</v>
      </c>
      <c r="O234" s="323">
        <v>680.77</v>
      </c>
      <c r="P234" s="323">
        <f t="shared" si="88"/>
        <v>4263.7700000000004</v>
      </c>
      <c r="Q234" s="302">
        <v>2882</v>
      </c>
      <c r="R234" s="323">
        <v>547.58000000000004</v>
      </c>
      <c r="S234" s="323">
        <f t="shared" si="89"/>
        <v>3429.58</v>
      </c>
      <c r="T234" s="302">
        <v>3368</v>
      </c>
      <c r="U234" s="323">
        <v>639.91999999999996</v>
      </c>
      <c r="V234" s="323">
        <f t="shared" si="90"/>
        <v>4007.92</v>
      </c>
      <c r="W234" s="302">
        <v>9693</v>
      </c>
      <c r="X234" s="323">
        <v>1841.67</v>
      </c>
      <c r="Y234" s="345">
        <f t="shared" si="91"/>
        <v>11534.67</v>
      </c>
      <c r="Z234" s="348">
        <f t="shared" si="92"/>
        <v>1746.7839113558257</v>
      </c>
      <c r="AA234" s="349">
        <f t="shared" si="93"/>
        <v>6641.5018029298881</v>
      </c>
      <c r="AB234" s="352">
        <f t="shared" si="94"/>
        <v>2800</v>
      </c>
      <c r="AC234" s="324">
        <f t="shared" si="95"/>
        <v>3343</v>
      </c>
      <c r="AD234" s="324">
        <f t="shared" si="96"/>
        <v>3690</v>
      </c>
      <c r="AE234" s="324">
        <f t="shared" si="97"/>
        <v>3583</v>
      </c>
      <c r="AF234" s="324">
        <f t="shared" si="98"/>
        <v>2882</v>
      </c>
      <c r="AG234" s="324">
        <f t="shared" si="99"/>
        <v>3368</v>
      </c>
      <c r="AH234" s="364" t="str">
        <f t="shared" si="100"/>
        <v/>
      </c>
      <c r="AI234" s="352">
        <f t="shared" si="101"/>
        <v>2800</v>
      </c>
      <c r="AJ234" s="324">
        <f t="shared" si="108"/>
        <v>4194.1428571428569</v>
      </c>
      <c r="AK234" s="324">
        <f t="shared" si="102"/>
        <v>2800</v>
      </c>
      <c r="AL234" s="324">
        <f t="shared" si="109"/>
        <v>3809.5200608503033</v>
      </c>
      <c r="AM234" s="324">
        <f t="shared" si="83"/>
        <v>2447.3589457870312</v>
      </c>
      <c r="AN234" s="366">
        <f t="shared" si="103"/>
        <v>0.58351826085729142</v>
      </c>
      <c r="AO234" s="326"/>
      <c r="AP234" s="352">
        <f t="shared" si="104"/>
        <v>2800</v>
      </c>
      <c r="AQ234" s="325">
        <f t="shared" si="105"/>
        <v>532</v>
      </c>
      <c r="AR234" s="349">
        <f t="shared" si="106"/>
        <v>3332</v>
      </c>
      <c r="AS234" s="329"/>
      <c r="AT234" s="317">
        <f t="shared" si="107"/>
        <v>1</v>
      </c>
    </row>
    <row r="235" spans="1:46" ht="24.95" customHeight="1" x14ac:dyDescent="0.25">
      <c r="A235" s="319">
        <v>229</v>
      </c>
      <c r="B235" s="290" t="s">
        <v>737</v>
      </c>
      <c r="C235" s="104" t="s">
        <v>18</v>
      </c>
      <c r="D235" s="320">
        <v>1</v>
      </c>
      <c r="E235" s="305">
        <v>8500</v>
      </c>
      <c r="F235" s="321">
        <f t="shared" si="84"/>
        <v>5950</v>
      </c>
      <c r="G235" s="321">
        <f t="shared" si="85"/>
        <v>14450</v>
      </c>
      <c r="H235" s="301">
        <v>4055</v>
      </c>
      <c r="I235" s="322">
        <v>770.45</v>
      </c>
      <c r="J235" s="322">
        <f t="shared" si="86"/>
        <v>4825.45</v>
      </c>
      <c r="K235" s="302">
        <v>6980</v>
      </c>
      <c r="L235" s="323">
        <v>1326.2</v>
      </c>
      <c r="M235" s="323">
        <f t="shared" si="87"/>
        <v>8306.2000000000007</v>
      </c>
      <c r="N235" s="304">
        <v>4022</v>
      </c>
      <c r="O235" s="323">
        <v>764.18000000000006</v>
      </c>
      <c r="P235" s="323">
        <f t="shared" si="88"/>
        <v>4786.18</v>
      </c>
      <c r="Q235" s="302">
        <v>3387</v>
      </c>
      <c r="R235" s="323">
        <v>643.53</v>
      </c>
      <c r="S235" s="323">
        <f t="shared" si="89"/>
        <v>4030.5299999999997</v>
      </c>
      <c r="T235" s="302">
        <v>4085</v>
      </c>
      <c r="U235" s="323">
        <v>776.15</v>
      </c>
      <c r="V235" s="323">
        <f t="shared" si="90"/>
        <v>4861.1499999999996</v>
      </c>
      <c r="W235" s="302">
        <v>11967</v>
      </c>
      <c r="X235" s="323">
        <v>2273.73</v>
      </c>
      <c r="Y235" s="345">
        <f t="shared" si="91"/>
        <v>14240.73</v>
      </c>
      <c r="Z235" s="348">
        <f t="shared" si="92"/>
        <v>2957.3138298318027</v>
      </c>
      <c r="AA235" s="349">
        <f t="shared" si="93"/>
        <v>9327.2575987396267</v>
      </c>
      <c r="AB235" s="352">
        <f t="shared" si="94"/>
        <v>8500</v>
      </c>
      <c r="AC235" s="324">
        <f t="shared" si="95"/>
        <v>4055</v>
      </c>
      <c r="AD235" s="324">
        <f t="shared" si="96"/>
        <v>6980</v>
      </c>
      <c r="AE235" s="324">
        <f t="shared" si="97"/>
        <v>4022</v>
      </c>
      <c r="AF235" s="324">
        <f t="shared" si="98"/>
        <v>3387</v>
      </c>
      <c r="AG235" s="324">
        <f t="shared" si="99"/>
        <v>4085</v>
      </c>
      <c r="AH235" s="364" t="str">
        <f t="shared" si="100"/>
        <v/>
      </c>
      <c r="AI235" s="352">
        <f t="shared" si="101"/>
        <v>3387</v>
      </c>
      <c r="AJ235" s="324">
        <f t="shared" si="108"/>
        <v>6142.2857142857147</v>
      </c>
      <c r="AK235" s="324">
        <f t="shared" si="102"/>
        <v>3387</v>
      </c>
      <c r="AL235" s="324">
        <f t="shared" si="109"/>
        <v>5540.2395845484443</v>
      </c>
      <c r="AM235" s="324">
        <f t="shared" si="83"/>
        <v>3184.971884453912</v>
      </c>
      <c r="AN235" s="366">
        <f t="shared" si="103"/>
        <v>0.51853203068139786</v>
      </c>
      <c r="AO235" s="326"/>
      <c r="AP235" s="352">
        <f t="shared" si="104"/>
        <v>3387</v>
      </c>
      <c r="AQ235" s="325">
        <f t="shared" si="105"/>
        <v>643.53</v>
      </c>
      <c r="AR235" s="349">
        <f t="shared" si="106"/>
        <v>4030.5299999999997</v>
      </c>
      <c r="AS235" s="329"/>
      <c r="AT235" s="317">
        <f t="shared" si="107"/>
        <v>1</v>
      </c>
    </row>
    <row r="236" spans="1:46" ht="24.95" customHeight="1" x14ac:dyDescent="0.25">
      <c r="A236" s="319">
        <v>230</v>
      </c>
      <c r="B236" s="290" t="s">
        <v>740</v>
      </c>
      <c r="C236" s="104" t="s">
        <v>18</v>
      </c>
      <c r="D236" s="320">
        <v>1</v>
      </c>
      <c r="E236" s="305">
        <v>9500</v>
      </c>
      <c r="F236" s="321">
        <f t="shared" si="84"/>
        <v>6650</v>
      </c>
      <c r="G236" s="321">
        <f t="shared" si="85"/>
        <v>16150</v>
      </c>
      <c r="H236" s="301">
        <v>8715</v>
      </c>
      <c r="I236" s="322">
        <v>1655.85</v>
      </c>
      <c r="J236" s="322">
        <f t="shared" si="86"/>
        <v>10370.85</v>
      </c>
      <c r="K236" s="302">
        <v>9680</v>
      </c>
      <c r="L236" s="323">
        <v>1839.2</v>
      </c>
      <c r="M236" s="323">
        <f t="shared" si="87"/>
        <v>11519.2</v>
      </c>
      <c r="N236" s="304">
        <v>10204</v>
      </c>
      <c r="O236" s="323">
        <v>1938.76</v>
      </c>
      <c r="P236" s="323">
        <f t="shared" si="88"/>
        <v>12142.76</v>
      </c>
      <c r="Q236" s="302">
        <v>8697</v>
      </c>
      <c r="R236" s="323">
        <v>1652.43</v>
      </c>
      <c r="S236" s="323">
        <f t="shared" si="89"/>
        <v>10349.43</v>
      </c>
      <c r="T236" s="302">
        <v>8779</v>
      </c>
      <c r="U236" s="323">
        <v>1668.01</v>
      </c>
      <c r="V236" s="323">
        <f t="shared" si="90"/>
        <v>10447.01</v>
      </c>
      <c r="W236" s="302">
        <v>14768</v>
      </c>
      <c r="X236" s="323">
        <v>2805.92</v>
      </c>
      <c r="Y236" s="345">
        <f t="shared" si="91"/>
        <v>17573.919999999998</v>
      </c>
      <c r="Z236" s="348">
        <f t="shared" si="92"/>
        <v>7890.647696351065</v>
      </c>
      <c r="AA236" s="349">
        <f t="shared" si="93"/>
        <v>12207.352303648935</v>
      </c>
      <c r="AB236" s="352">
        <f t="shared" si="94"/>
        <v>9500</v>
      </c>
      <c r="AC236" s="324">
        <f t="shared" si="95"/>
        <v>8715</v>
      </c>
      <c r="AD236" s="324">
        <f t="shared" si="96"/>
        <v>9680</v>
      </c>
      <c r="AE236" s="324">
        <f t="shared" si="97"/>
        <v>10204</v>
      </c>
      <c r="AF236" s="324">
        <f t="shared" si="98"/>
        <v>8697</v>
      </c>
      <c r="AG236" s="324">
        <f t="shared" si="99"/>
        <v>8779</v>
      </c>
      <c r="AH236" s="364" t="str">
        <f t="shared" si="100"/>
        <v/>
      </c>
      <c r="AI236" s="352">
        <f t="shared" si="101"/>
        <v>8697</v>
      </c>
      <c r="AJ236" s="324">
        <f t="shared" si="108"/>
        <v>10049</v>
      </c>
      <c r="AK236" s="324">
        <f t="shared" si="102"/>
        <v>8697</v>
      </c>
      <c r="AL236" s="324">
        <f t="shared" si="109"/>
        <v>9884.7928480163137</v>
      </c>
      <c r="AM236" s="324">
        <f t="shared" si="83"/>
        <v>2158.3523036489355</v>
      </c>
      <c r="AN236" s="366">
        <f t="shared" si="103"/>
        <v>0.21478279467100561</v>
      </c>
      <c r="AO236" s="326"/>
      <c r="AP236" s="352">
        <f t="shared" si="104"/>
        <v>8697</v>
      </c>
      <c r="AQ236" s="325">
        <f t="shared" si="105"/>
        <v>1652.43</v>
      </c>
      <c r="AR236" s="349">
        <f t="shared" si="106"/>
        <v>10349.43</v>
      </c>
      <c r="AS236" s="329"/>
      <c r="AT236" s="317">
        <f t="shared" si="107"/>
        <v>1</v>
      </c>
    </row>
    <row r="237" spans="1:46" ht="24.95" customHeight="1" x14ac:dyDescent="0.25">
      <c r="A237" s="319">
        <v>231</v>
      </c>
      <c r="B237" s="290" t="s">
        <v>743</v>
      </c>
      <c r="C237" s="104" t="s">
        <v>18</v>
      </c>
      <c r="D237" s="320">
        <v>1</v>
      </c>
      <c r="E237" s="305">
        <v>12000</v>
      </c>
      <c r="F237" s="321">
        <f t="shared" si="84"/>
        <v>8400</v>
      </c>
      <c r="G237" s="321">
        <f t="shared" si="85"/>
        <v>20400</v>
      </c>
      <c r="H237" s="301">
        <v>15349</v>
      </c>
      <c r="I237" s="322">
        <v>2916.31</v>
      </c>
      <c r="J237" s="322">
        <f t="shared" si="86"/>
        <v>18265.310000000001</v>
      </c>
      <c r="K237" s="302">
        <v>19870</v>
      </c>
      <c r="L237" s="323">
        <v>3775.3</v>
      </c>
      <c r="M237" s="323">
        <f t="shared" si="87"/>
        <v>23645.3</v>
      </c>
      <c r="N237" s="304">
        <v>15486</v>
      </c>
      <c r="O237" s="323">
        <v>2942.34</v>
      </c>
      <c r="P237" s="323">
        <f t="shared" si="88"/>
        <v>18428.34</v>
      </c>
      <c r="Q237" s="302">
        <v>10900</v>
      </c>
      <c r="R237" s="323">
        <v>2071</v>
      </c>
      <c r="S237" s="323">
        <f t="shared" si="89"/>
        <v>12971</v>
      </c>
      <c r="T237" s="302">
        <v>15324</v>
      </c>
      <c r="U237" s="323">
        <v>2911.56</v>
      </c>
      <c r="V237" s="323">
        <f t="shared" si="90"/>
        <v>18235.560000000001</v>
      </c>
      <c r="W237" s="302">
        <v>19568</v>
      </c>
      <c r="X237" s="323">
        <v>3717.92</v>
      </c>
      <c r="Y237" s="345">
        <f t="shared" si="91"/>
        <v>23285.919999999998</v>
      </c>
      <c r="Z237" s="348">
        <f t="shared" si="92"/>
        <v>12105.716793246829</v>
      </c>
      <c r="AA237" s="349">
        <f t="shared" si="93"/>
        <v>18893.42606389603</v>
      </c>
      <c r="AB237" s="352" t="str">
        <f t="shared" si="94"/>
        <v/>
      </c>
      <c r="AC237" s="324">
        <f t="shared" si="95"/>
        <v>15349</v>
      </c>
      <c r="AD237" s="324" t="str">
        <f t="shared" si="96"/>
        <v/>
      </c>
      <c r="AE237" s="324">
        <f t="shared" si="97"/>
        <v>15486</v>
      </c>
      <c r="AF237" s="324" t="str">
        <f t="shared" si="98"/>
        <v/>
      </c>
      <c r="AG237" s="324">
        <f t="shared" si="99"/>
        <v>15324</v>
      </c>
      <c r="AH237" s="364" t="str">
        <f t="shared" si="100"/>
        <v/>
      </c>
      <c r="AI237" s="352">
        <f t="shared" si="101"/>
        <v>15324</v>
      </c>
      <c r="AJ237" s="324">
        <f t="shared" si="108"/>
        <v>15499.571428571429</v>
      </c>
      <c r="AK237" s="324">
        <f t="shared" si="102"/>
        <v>10900</v>
      </c>
      <c r="AL237" s="324">
        <f t="shared" si="109"/>
        <v>15174.214514738605</v>
      </c>
      <c r="AM237" s="324">
        <f t="shared" si="83"/>
        <v>3393.8546353245993</v>
      </c>
      <c r="AN237" s="366">
        <f t="shared" si="103"/>
        <v>0.21896441788503088</v>
      </c>
      <c r="AO237" s="326"/>
      <c r="AP237" s="352">
        <f t="shared" si="104"/>
        <v>15324</v>
      </c>
      <c r="AQ237" s="325">
        <f t="shared" si="105"/>
        <v>2911.56</v>
      </c>
      <c r="AR237" s="349">
        <f t="shared" si="106"/>
        <v>18235.560000000001</v>
      </c>
      <c r="AS237" s="329"/>
      <c r="AT237" s="317">
        <f t="shared" si="107"/>
        <v>1</v>
      </c>
    </row>
    <row r="238" spans="1:46" ht="24.95" customHeight="1" x14ac:dyDescent="0.25">
      <c r="A238" s="319">
        <v>232</v>
      </c>
      <c r="B238" s="290" t="s">
        <v>745</v>
      </c>
      <c r="C238" s="104" t="s">
        <v>18</v>
      </c>
      <c r="D238" s="320">
        <v>1</v>
      </c>
      <c r="E238" s="305">
        <v>4500</v>
      </c>
      <c r="F238" s="321">
        <f t="shared" si="84"/>
        <v>3150</v>
      </c>
      <c r="G238" s="321">
        <f t="shared" si="85"/>
        <v>7650</v>
      </c>
      <c r="H238" s="301">
        <v>3343</v>
      </c>
      <c r="I238" s="322">
        <v>635.16999999999996</v>
      </c>
      <c r="J238" s="322">
        <f t="shared" si="86"/>
        <v>3978.17</v>
      </c>
      <c r="K238" s="302">
        <v>6980</v>
      </c>
      <c r="L238" s="323">
        <v>1326.2</v>
      </c>
      <c r="M238" s="323">
        <f t="shared" si="87"/>
        <v>8306.2000000000007</v>
      </c>
      <c r="N238" s="304">
        <v>4622</v>
      </c>
      <c r="O238" s="323">
        <v>878.18000000000006</v>
      </c>
      <c r="P238" s="323">
        <f t="shared" si="88"/>
        <v>5500.18</v>
      </c>
      <c r="Q238" s="302">
        <v>3521</v>
      </c>
      <c r="R238" s="323">
        <v>668.99</v>
      </c>
      <c r="S238" s="323">
        <f t="shared" si="89"/>
        <v>4189.99</v>
      </c>
      <c r="T238" s="302">
        <v>3368</v>
      </c>
      <c r="U238" s="323">
        <v>639.91999999999996</v>
      </c>
      <c r="V238" s="323">
        <f t="shared" si="90"/>
        <v>4007.92</v>
      </c>
      <c r="W238" s="302">
        <v>9364</v>
      </c>
      <c r="X238" s="323">
        <v>1779.16</v>
      </c>
      <c r="Y238" s="345">
        <f t="shared" si="91"/>
        <v>11143.16</v>
      </c>
      <c r="Z238" s="348">
        <f t="shared" si="92"/>
        <v>2830.9152851939866</v>
      </c>
      <c r="AA238" s="349">
        <f t="shared" si="93"/>
        <v>7368.5132862345836</v>
      </c>
      <c r="AB238" s="352">
        <f t="shared" si="94"/>
        <v>4500</v>
      </c>
      <c r="AC238" s="324">
        <f t="shared" si="95"/>
        <v>3343</v>
      </c>
      <c r="AD238" s="324">
        <f t="shared" si="96"/>
        <v>6980</v>
      </c>
      <c r="AE238" s="324">
        <f t="shared" si="97"/>
        <v>4622</v>
      </c>
      <c r="AF238" s="324">
        <f t="shared" si="98"/>
        <v>3521</v>
      </c>
      <c r="AG238" s="324">
        <f t="shared" si="99"/>
        <v>3368</v>
      </c>
      <c r="AH238" s="364" t="str">
        <f t="shared" si="100"/>
        <v/>
      </c>
      <c r="AI238" s="352">
        <f t="shared" si="101"/>
        <v>3343</v>
      </c>
      <c r="AJ238" s="324">
        <f t="shared" si="108"/>
        <v>5099.7142857142853</v>
      </c>
      <c r="AK238" s="324">
        <f t="shared" si="102"/>
        <v>3343</v>
      </c>
      <c r="AL238" s="324">
        <f t="shared" si="109"/>
        <v>4741.6925966178505</v>
      </c>
      <c r="AM238" s="324">
        <f t="shared" si="83"/>
        <v>2268.7990005202987</v>
      </c>
      <c r="AN238" s="366">
        <f t="shared" si="103"/>
        <v>0.44488747278957064</v>
      </c>
      <c r="AO238" s="326"/>
      <c r="AP238" s="352">
        <f t="shared" si="104"/>
        <v>3343</v>
      </c>
      <c r="AQ238" s="325">
        <f t="shared" si="105"/>
        <v>635.16999999999996</v>
      </c>
      <c r="AR238" s="349">
        <f t="shared" si="106"/>
        <v>3978.17</v>
      </c>
      <c r="AS238" s="329"/>
      <c r="AT238" s="317">
        <f t="shared" si="107"/>
        <v>1</v>
      </c>
    </row>
    <row r="239" spans="1:46" ht="24.95" customHeight="1" x14ac:dyDescent="0.25">
      <c r="A239" s="319">
        <v>233</v>
      </c>
      <c r="B239" s="290" t="s">
        <v>748</v>
      </c>
      <c r="C239" s="104" t="s">
        <v>18</v>
      </c>
      <c r="D239" s="320">
        <v>1</v>
      </c>
      <c r="E239" s="305">
        <v>15000</v>
      </c>
      <c r="F239" s="321">
        <f t="shared" si="84"/>
        <v>10500</v>
      </c>
      <c r="G239" s="321">
        <f t="shared" si="85"/>
        <v>25500</v>
      </c>
      <c r="H239" s="301">
        <v>40168</v>
      </c>
      <c r="I239" s="322">
        <v>7631.92</v>
      </c>
      <c r="J239" s="322">
        <f t="shared" si="86"/>
        <v>47799.92</v>
      </c>
      <c r="K239" s="302">
        <v>21580</v>
      </c>
      <c r="L239" s="323">
        <v>4100.2</v>
      </c>
      <c r="M239" s="323">
        <f t="shared" si="87"/>
        <v>25680.2</v>
      </c>
      <c r="N239" s="304">
        <v>34934</v>
      </c>
      <c r="O239" s="323">
        <v>6637.46</v>
      </c>
      <c r="P239" s="323">
        <f t="shared" si="88"/>
        <v>41571.46</v>
      </c>
      <c r="Q239" s="302">
        <v>29875</v>
      </c>
      <c r="R239" s="323">
        <v>5676.25</v>
      </c>
      <c r="S239" s="323">
        <f t="shared" si="89"/>
        <v>35551.25</v>
      </c>
      <c r="T239" s="302">
        <v>10635</v>
      </c>
      <c r="U239" s="323">
        <v>2020.65</v>
      </c>
      <c r="V239" s="323">
        <f t="shared" si="90"/>
        <v>12655.65</v>
      </c>
      <c r="W239" s="302">
        <v>56387</v>
      </c>
      <c r="X239" s="323">
        <v>10713.53</v>
      </c>
      <c r="Y239" s="345">
        <f t="shared" si="91"/>
        <v>67100.53</v>
      </c>
      <c r="Z239" s="348">
        <f t="shared" si="92"/>
        <v>14013.922902467128</v>
      </c>
      <c r="AA239" s="349">
        <f t="shared" si="93"/>
        <v>45580.077097532871</v>
      </c>
      <c r="AB239" s="352">
        <f t="shared" si="94"/>
        <v>15000</v>
      </c>
      <c r="AC239" s="324">
        <f t="shared" si="95"/>
        <v>40168</v>
      </c>
      <c r="AD239" s="324">
        <f t="shared" si="96"/>
        <v>21580</v>
      </c>
      <c r="AE239" s="324">
        <f t="shared" si="97"/>
        <v>34934</v>
      </c>
      <c r="AF239" s="324">
        <f t="shared" si="98"/>
        <v>29875</v>
      </c>
      <c r="AG239" s="324" t="str">
        <f t="shared" si="99"/>
        <v/>
      </c>
      <c r="AH239" s="364" t="str">
        <f t="shared" si="100"/>
        <v/>
      </c>
      <c r="AI239" s="352">
        <f t="shared" si="101"/>
        <v>15000</v>
      </c>
      <c r="AJ239" s="324">
        <f t="shared" si="108"/>
        <v>29797</v>
      </c>
      <c r="AK239" s="324">
        <f t="shared" si="102"/>
        <v>10635</v>
      </c>
      <c r="AL239" s="324">
        <f t="shared" si="109"/>
        <v>26048.642099730234</v>
      </c>
      <c r="AM239" s="324">
        <f t="shared" si="83"/>
        <v>15783.077097532872</v>
      </c>
      <c r="AN239" s="366">
        <f t="shared" si="103"/>
        <v>0.52968678382162204</v>
      </c>
      <c r="AO239" s="326"/>
      <c r="AP239" s="352">
        <f t="shared" si="104"/>
        <v>15000</v>
      </c>
      <c r="AQ239" s="325">
        <f t="shared" si="105"/>
        <v>2850</v>
      </c>
      <c r="AR239" s="349">
        <f t="shared" si="106"/>
        <v>17850</v>
      </c>
      <c r="AS239" s="329"/>
      <c r="AT239" s="317">
        <f t="shared" si="107"/>
        <v>1</v>
      </c>
    </row>
    <row r="240" spans="1:46" ht="24.95" customHeight="1" x14ac:dyDescent="0.25">
      <c r="A240" s="319">
        <v>234</v>
      </c>
      <c r="B240" s="290" t="s">
        <v>750</v>
      </c>
      <c r="C240" s="104" t="s">
        <v>18</v>
      </c>
      <c r="D240" s="320">
        <v>1</v>
      </c>
      <c r="E240" s="305">
        <v>35000</v>
      </c>
      <c r="F240" s="321">
        <f t="shared" si="84"/>
        <v>24500</v>
      </c>
      <c r="G240" s="321">
        <f t="shared" si="85"/>
        <v>59500</v>
      </c>
      <c r="H240" s="301">
        <v>115966</v>
      </c>
      <c r="I240" s="322">
        <v>22033.54</v>
      </c>
      <c r="J240" s="322">
        <f t="shared" si="86"/>
        <v>137999.54</v>
      </c>
      <c r="K240" s="302">
        <v>30120</v>
      </c>
      <c r="L240" s="323">
        <v>5722.8</v>
      </c>
      <c r="M240" s="323">
        <f t="shared" si="87"/>
        <v>35842.800000000003</v>
      </c>
      <c r="N240" s="304">
        <v>88824</v>
      </c>
      <c r="O240" s="323">
        <v>16876.560000000001</v>
      </c>
      <c r="P240" s="323">
        <f t="shared" si="88"/>
        <v>105700.56</v>
      </c>
      <c r="Q240" s="302">
        <v>93150</v>
      </c>
      <c r="R240" s="323">
        <v>17698.5</v>
      </c>
      <c r="S240" s="323">
        <f t="shared" si="89"/>
        <v>110848.5</v>
      </c>
      <c r="T240" s="302">
        <v>21680</v>
      </c>
      <c r="U240" s="323">
        <v>4119.2</v>
      </c>
      <c r="V240" s="323">
        <f t="shared" si="90"/>
        <v>25799.200000000001</v>
      </c>
      <c r="W240" s="302">
        <v>74945</v>
      </c>
      <c r="X240" s="323">
        <v>14239.55</v>
      </c>
      <c r="Y240" s="345">
        <f t="shared" si="91"/>
        <v>89184.55</v>
      </c>
      <c r="Z240" s="348">
        <f t="shared" si="92"/>
        <v>29048.383546651603</v>
      </c>
      <c r="AA240" s="349">
        <f t="shared" si="93"/>
        <v>102290.18788191982</v>
      </c>
      <c r="AB240" s="352">
        <f t="shared" si="94"/>
        <v>35000</v>
      </c>
      <c r="AC240" s="324" t="str">
        <f t="shared" si="95"/>
        <v/>
      </c>
      <c r="AD240" s="324">
        <f t="shared" si="96"/>
        <v>30120</v>
      </c>
      <c r="AE240" s="324">
        <f t="shared" si="97"/>
        <v>88824</v>
      </c>
      <c r="AF240" s="324">
        <f t="shared" si="98"/>
        <v>93150</v>
      </c>
      <c r="AG240" s="324" t="str">
        <f t="shared" si="99"/>
        <v/>
      </c>
      <c r="AH240" s="364">
        <f t="shared" si="100"/>
        <v>74945</v>
      </c>
      <c r="AI240" s="352">
        <f t="shared" si="101"/>
        <v>30120</v>
      </c>
      <c r="AJ240" s="324">
        <f t="shared" si="108"/>
        <v>65669.28571428571</v>
      </c>
      <c r="AK240" s="324">
        <f t="shared" si="102"/>
        <v>21680</v>
      </c>
      <c r="AL240" s="324">
        <f t="shared" si="109"/>
        <v>55604.486059451323</v>
      </c>
      <c r="AM240" s="324">
        <f t="shared" si="83"/>
        <v>36620.902167634107</v>
      </c>
      <c r="AN240" s="366">
        <f t="shared" si="103"/>
        <v>0.55765647165654475</v>
      </c>
      <c r="AO240" s="326"/>
      <c r="AP240" s="352">
        <f t="shared" si="104"/>
        <v>30120</v>
      </c>
      <c r="AQ240" s="325">
        <f t="shared" si="105"/>
        <v>5722.8</v>
      </c>
      <c r="AR240" s="349">
        <f t="shared" si="106"/>
        <v>35842.800000000003</v>
      </c>
      <c r="AS240" s="329"/>
      <c r="AT240" s="317">
        <f t="shared" si="107"/>
        <v>1</v>
      </c>
    </row>
    <row r="241" spans="1:46" ht="24.95" customHeight="1" x14ac:dyDescent="0.25">
      <c r="A241" s="319">
        <v>235</v>
      </c>
      <c r="B241" s="290" t="s">
        <v>751</v>
      </c>
      <c r="C241" s="104" t="s">
        <v>18</v>
      </c>
      <c r="D241" s="320">
        <v>1</v>
      </c>
      <c r="E241" s="305">
        <v>145000</v>
      </c>
      <c r="F241" s="321">
        <f t="shared" si="84"/>
        <v>101500</v>
      </c>
      <c r="G241" s="321">
        <f t="shared" si="85"/>
        <v>246500</v>
      </c>
      <c r="H241" s="301">
        <v>194790</v>
      </c>
      <c r="I241" s="322">
        <v>37010.1</v>
      </c>
      <c r="J241" s="322">
        <f t="shared" si="86"/>
        <v>231800.1</v>
      </c>
      <c r="K241" s="302">
        <v>165890</v>
      </c>
      <c r="L241" s="323">
        <v>31519.100000000002</v>
      </c>
      <c r="M241" s="323">
        <f t="shared" si="87"/>
        <v>197409.1</v>
      </c>
      <c r="N241" s="304">
        <v>165571</v>
      </c>
      <c r="O241" s="323">
        <v>31458.49</v>
      </c>
      <c r="P241" s="323">
        <f t="shared" si="88"/>
        <v>197029.49</v>
      </c>
      <c r="Q241" s="302">
        <v>156465</v>
      </c>
      <c r="R241" s="323">
        <v>29728.35</v>
      </c>
      <c r="S241" s="323">
        <f t="shared" si="89"/>
        <v>186193.35</v>
      </c>
      <c r="T241" s="302">
        <v>256710</v>
      </c>
      <c r="U241" s="323">
        <v>48774.9</v>
      </c>
      <c r="V241" s="323">
        <f t="shared" si="90"/>
        <v>305484.90000000002</v>
      </c>
      <c r="W241" s="302">
        <v>76956</v>
      </c>
      <c r="X241" s="323">
        <v>14621.64</v>
      </c>
      <c r="Y241" s="345">
        <f t="shared" si="91"/>
        <v>91577.64</v>
      </c>
      <c r="Z241" s="348">
        <f t="shared" si="92"/>
        <v>111877.68189033627</v>
      </c>
      <c r="AA241" s="349">
        <f t="shared" si="93"/>
        <v>219945.74668109231</v>
      </c>
      <c r="AB241" s="352">
        <f t="shared" si="94"/>
        <v>145000</v>
      </c>
      <c r="AC241" s="324">
        <f t="shared" si="95"/>
        <v>194790</v>
      </c>
      <c r="AD241" s="324">
        <f t="shared" si="96"/>
        <v>165890</v>
      </c>
      <c r="AE241" s="324">
        <f t="shared" si="97"/>
        <v>165571</v>
      </c>
      <c r="AF241" s="324">
        <f t="shared" si="98"/>
        <v>156465</v>
      </c>
      <c r="AG241" s="324" t="str">
        <f t="shared" si="99"/>
        <v/>
      </c>
      <c r="AH241" s="364" t="str">
        <f t="shared" si="100"/>
        <v/>
      </c>
      <c r="AI241" s="352">
        <f t="shared" si="101"/>
        <v>145000</v>
      </c>
      <c r="AJ241" s="324">
        <f t="shared" si="108"/>
        <v>165911.71428571429</v>
      </c>
      <c r="AK241" s="324">
        <f t="shared" si="102"/>
        <v>76956</v>
      </c>
      <c r="AL241" s="324">
        <f t="shared" si="109"/>
        <v>157441.86689584219</v>
      </c>
      <c r="AM241" s="324">
        <f t="shared" si="83"/>
        <v>54034.03239537801</v>
      </c>
      <c r="AN241" s="366">
        <f t="shared" si="103"/>
        <v>0.32567942913498404</v>
      </c>
      <c r="AO241" s="326"/>
      <c r="AP241" s="352">
        <f t="shared" si="104"/>
        <v>145000</v>
      </c>
      <c r="AQ241" s="325">
        <f t="shared" si="105"/>
        <v>27550</v>
      </c>
      <c r="AR241" s="349">
        <f t="shared" si="106"/>
        <v>172550</v>
      </c>
      <c r="AS241" s="329"/>
      <c r="AT241" s="317">
        <f t="shared" si="107"/>
        <v>1</v>
      </c>
    </row>
    <row r="242" spans="1:46" ht="24.95" customHeight="1" x14ac:dyDescent="0.25">
      <c r="A242" s="319">
        <v>236</v>
      </c>
      <c r="B242" s="290" t="s">
        <v>756</v>
      </c>
      <c r="C242" s="104" t="s">
        <v>18</v>
      </c>
      <c r="D242" s="320">
        <v>1</v>
      </c>
      <c r="E242" s="305">
        <v>12000</v>
      </c>
      <c r="F242" s="321">
        <f t="shared" si="84"/>
        <v>8400</v>
      </c>
      <c r="G242" s="321">
        <f t="shared" si="85"/>
        <v>20400</v>
      </c>
      <c r="H242" s="301">
        <v>28403</v>
      </c>
      <c r="I242" s="322">
        <v>5396.57</v>
      </c>
      <c r="J242" s="322">
        <f t="shared" si="86"/>
        <v>33799.57</v>
      </c>
      <c r="K242" s="302">
        <v>18960</v>
      </c>
      <c r="L242" s="323">
        <v>3602.4</v>
      </c>
      <c r="M242" s="323">
        <f t="shared" si="87"/>
        <v>22562.400000000001</v>
      </c>
      <c r="N242" s="304">
        <v>32714</v>
      </c>
      <c r="O242" s="323">
        <v>6215.66</v>
      </c>
      <c r="P242" s="323">
        <f t="shared" si="88"/>
        <v>38929.660000000003</v>
      </c>
      <c r="Q242" s="302">
        <v>160515</v>
      </c>
      <c r="R242" s="323">
        <v>30497.85</v>
      </c>
      <c r="S242" s="323">
        <f t="shared" si="89"/>
        <v>191012.85</v>
      </c>
      <c r="T242" s="302">
        <v>11917</v>
      </c>
      <c r="U242" s="323">
        <v>2264.23</v>
      </c>
      <c r="V242" s="323">
        <f t="shared" si="90"/>
        <v>14181.23</v>
      </c>
      <c r="W242" s="302">
        <v>19657</v>
      </c>
      <c r="X242" s="323">
        <v>3734.83</v>
      </c>
      <c r="Y242" s="345">
        <f t="shared" si="91"/>
        <v>23391.83</v>
      </c>
      <c r="Z242" s="348">
        <f t="shared" si="92"/>
        <v>-12849.744960210868</v>
      </c>
      <c r="AA242" s="349">
        <f t="shared" si="93"/>
        <v>94040.030674496578</v>
      </c>
      <c r="AB242" s="352">
        <f t="shared" si="94"/>
        <v>12000</v>
      </c>
      <c r="AC242" s="324">
        <f t="shared" si="95"/>
        <v>28403</v>
      </c>
      <c r="AD242" s="324">
        <f t="shared" si="96"/>
        <v>18960</v>
      </c>
      <c r="AE242" s="324">
        <f t="shared" si="97"/>
        <v>32714</v>
      </c>
      <c r="AF242" s="324" t="str">
        <f t="shared" si="98"/>
        <v/>
      </c>
      <c r="AG242" s="324">
        <f t="shared" si="99"/>
        <v>11917</v>
      </c>
      <c r="AH242" s="364">
        <f t="shared" si="100"/>
        <v>19657</v>
      </c>
      <c r="AI242" s="352">
        <f t="shared" si="101"/>
        <v>11917</v>
      </c>
      <c r="AJ242" s="324">
        <f t="shared" si="108"/>
        <v>40595.142857142855</v>
      </c>
      <c r="AK242" s="324">
        <f t="shared" si="102"/>
        <v>11917</v>
      </c>
      <c r="AL242" s="324">
        <f t="shared" si="109"/>
        <v>25961.574911995755</v>
      </c>
      <c r="AM242" s="324">
        <f t="shared" si="83"/>
        <v>53444.887817353723</v>
      </c>
      <c r="AN242" s="366">
        <f t="shared" si="103"/>
        <v>1.3165340495396214</v>
      </c>
      <c r="AO242" s="326"/>
      <c r="AP242" s="352">
        <f t="shared" si="104"/>
        <v>11917</v>
      </c>
      <c r="AQ242" s="325">
        <f t="shared" si="105"/>
        <v>2264.23</v>
      </c>
      <c r="AR242" s="349">
        <f t="shared" si="106"/>
        <v>14181.23</v>
      </c>
      <c r="AS242" s="329"/>
      <c r="AT242" s="317">
        <f t="shared" si="107"/>
        <v>1</v>
      </c>
    </row>
    <row r="243" spans="1:46" ht="24.95" customHeight="1" x14ac:dyDescent="0.25">
      <c r="A243" s="319">
        <v>237</v>
      </c>
      <c r="B243" s="290" t="s">
        <v>758</v>
      </c>
      <c r="C243" s="104" t="s">
        <v>18</v>
      </c>
      <c r="D243" s="320">
        <v>1</v>
      </c>
      <c r="E243" s="305">
        <v>72000</v>
      </c>
      <c r="F243" s="321">
        <f t="shared" si="84"/>
        <v>50400</v>
      </c>
      <c r="G243" s="321">
        <f t="shared" si="85"/>
        <v>122400</v>
      </c>
      <c r="H243" s="301">
        <v>50000</v>
      </c>
      <c r="I243" s="322">
        <v>9500</v>
      </c>
      <c r="J243" s="322">
        <f t="shared" si="86"/>
        <v>59500</v>
      </c>
      <c r="K243" s="302">
        <v>58900</v>
      </c>
      <c r="L243" s="323">
        <v>11191</v>
      </c>
      <c r="M243" s="323">
        <f t="shared" si="87"/>
        <v>70091</v>
      </c>
      <c r="N243" s="304">
        <v>24010</v>
      </c>
      <c r="O243" s="323">
        <v>4561.8999999999996</v>
      </c>
      <c r="P243" s="323">
        <f t="shared" si="88"/>
        <v>28571.9</v>
      </c>
      <c r="Q243" s="302">
        <v>157500</v>
      </c>
      <c r="R243" s="323">
        <v>29925</v>
      </c>
      <c r="S243" s="323">
        <f t="shared" si="89"/>
        <v>187425</v>
      </c>
      <c r="T243" s="302">
        <v>18269</v>
      </c>
      <c r="U243" s="323">
        <v>3471.11</v>
      </c>
      <c r="V243" s="323">
        <f t="shared" si="90"/>
        <v>21740.11</v>
      </c>
      <c r="W243" s="302">
        <v>11756</v>
      </c>
      <c r="X243" s="323">
        <v>2233.64</v>
      </c>
      <c r="Y243" s="345">
        <f t="shared" si="91"/>
        <v>13989.64</v>
      </c>
      <c r="Z243" s="348">
        <f t="shared" si="92"/>
        <v>6050.222669956238</v>
      </c>
      <c r="AA243" s="349">
        <f t="shared" si="93"/>
        <v>106074.06304432946</v>
      </c>
      <c r="AB243" s="352">
        <f t="shared" si="94"/>
        <v>72000</v>
      </c>
      <c r="AC243" s="324">
        <f t="shared" si="95"/>
        <v>50000</v>
      </c>
      <c r="AD243" s="324">
        <f t="shared" si="96"/>
        <v>58900</v>
      </c>
      <c r="AE243" s="324">
        <f t="shared" si="97"/>
        <v>24010</v>
      </c>
      <c r="AF243" s="324" t="str">
        <f t="shared" si="98"/>
        <v/>
      </c>
      <c r="AG243" s="324">
        <f t="shared" si="99"/>
        <v>18269</v>
      </c>
      <c r="AH243" s="364">
        <f t="shared" si="100"/>
        <v>11756</v>
      </c>
      <c r="AI243" s="352">
        <f t="shared" si="101"/>
        <v>11756</v>
      </c>
      <c r="AJ243" s="324">
        <f t="shared" si="108"/>
        <v>56062.142857142855</v>
      </c>
      <c r="AK243" s="324">
        <f t="shared" si="102"/>
        <v>11756</v>
      </c>
      <c r="AL243" s="324">
        <f t="shared" si="109"/>
        <v>40285.812199295528</v>
      </c>
      <c r="AM243" s="324">
        <f t="shared" si="83"/>
        <v>50011.920187186617</v>
      </c>
      <c r="AN243" s="366">
        <f t="shared" si="103"/>
        <v>0.89208006755336888</v>
      </c>
      <c r="AO243" s="326"/>
      <c r="AP243" s="352">
        <f t="shared" si="104"/>
        <v>11756</v>
      </c>
      <c r="AQ243" s="325">
        <f t="shared" si="105"/>
        <v>2233.64</v>
      </c>
      <c r="AR243" s="349">
        <f t="shared" si="106"/>
        <v>13989.64</v>
      </c>
      <c r="AS243" s="329"/>
      <c r="AT243" s="317">
        <f t="shared" si="107"/>
        <v>1</v>
      </c>
    </row>
    <row r="244" spans="1:46" ht="24.95" customHeight="1" x14ac:dyDescent="0.25">
      <c r="A244" s="319">
        <v>238</v>
      </c>
      <c r="B244" s="290" t="s">
        <v>761</v>
      </c>
      <c r="C244" s="104" t="s">
        <v>162</v>
      </c>
      <c r="D244" s="320">
        <v>1</v>
      </c>
      <c r="E244" s="305">
        <v>24000</v>
      </c>
      <c r="F244" s="321">
        <f t="shared" si="84"/>
        <v>16800</v>
      </c>
      <c r="G244" s="321">
        <f t="shared" si="85"/>
        <v>40800</v>
      </c>
      <c r="H244" s="301">
        <v>28200</v>
      </c>
      <c r="I244" s="322">
        <v>5358</v>
      </c>
      <c r="J244" s="322">
        <f t="shared" si="86"/>
        <v>33558</v>
      </c>
      <c r="K244" s="302">
        <v>23980</v>
      </c>
      <c r="L244" s="323">
        <v>4556.2</v>
      </c>
      <c r="M244" s="323">
        <f t="shared" si="87"/>
        <v>28536.2</v>
      </c>
      <c r="N244" s="304">
        <v>19088</v>
      </c>
      <c r="O244" s="323">
        <v>3626.7200000000003</v>
      </c>
      <c r="P244" s="323">
        <f t="shared" si="88"/>
        <v>22714.720000000001</v>
      </c>
      <c r="Q244" s="302">
        <v>21465</v>
      </c>
      <c r="R244" s="323">
        <v>4078.35</v>
      </c>
      <c r="S244" s="323">
        <f t="shared" si="89"/>
        <v>25543.35</v>
      </c>
      <c r="T244" s="302">
        <v>19373</v>
      </c>
      <c r="U244" s="323">
        <v>3680.87</v>
      </c>
      <c r="V244" s="323">
        <f t="shared" si="90"/>
        <v>23053.87</v>
      </c>
      <c r="W244" s="302">
        <v>259856</v>
      </c>
      <c r="X244" s="323">
        <v>49372.639999999999</v>
      </c>
      <c r="Y244" s="345">
        <f t="shared" si="91"/>
        <v>309228.64</v>
      </c>
      <c r="Z244" s="348">
        <f t="shared" si="92"/>
        <v>-33131.496938320415</v>
      </c>
      <c r="AA244" s="349">
        <f t="shared" si="93"/>
        <v>146263.4969383204</v>
      </c>
      <c r="AB244" s="352">
        <f t="shared" si="94"/>
        <v>24000</v>
      </c>
      <c r="AC244" s="324">
        <f t="shared" si="95"/>
        <v>28200</v>
      </c>
      <c r="AD244" s="324">
        <f t="shared" si="96"/>
        <v>23980</v>
      </c>
      <c r="AE244" s="324">
        <f t="shared" si="97"/>
        <v>19088</v>
      </c>
      <c r="AF244" s="324">
        <f t="shared" si="98"/>
        <v>21465</v>
      </c>
      <c r="AG244" s="324">
        <f t="shared" si="99"/>
        <v>19373</v>
      </c>
      <c r="AH244" s="364" t="str">
        <f t="shared" si="100"/>
        <v/>
      </c>
      <c r="AI244" s="352">
        <f t="shared" si="101"/>
        <v>19088</v>
      </c>
      <c r="AJ244" s="324">
        <f t="shared" si="108"/>
        <v>56566</v>
      </c>
      <c r="AK244" s="324">
        <f t="shared" si="102"/>
        <v>19088</v>
      </c>
      <c r="AL244" s="324">
        <f t="shared" si="109"/>
        <v>31881.07265710882</v>
      </c>
      <c r="AM244" s="324">
        <f t="shared" si="83"/>
        <v>89697.496938320415</v>
      </c>
      <c r="AN244" s="366">
        <f t="shared" si="103"/>
        <v>1.585713979039006</v>
      </c>
      <c r="AO244" s="326"/>
      <c r="AP244" s="352">
        <f t="shared" si="104"/>
        <v>19088</v>
      </c>
      <c r="AQ244" s="325">
        <f t="shared" si="105"/>
        <v>3626.72</v>
      </c>
      <c r="AR244" s="349">
        <f t="shared" si="106"/>
        <v>22714.720000000001</v>
      </c>
      <c r="AS244" s="329"/>
      <c r="AT244" s="317">
        <f t="shared" si="107"/>
        <v>1</v>
      </c>
    </row>
    <row r="245" spans="1:46" s="326" customFormat="1" ht="24.95" customHeight="1" x14ac:dyDescent="0.25">
      <c r="A245" s="319">
        <v>239</v>
      </c>
      <c r="B245" s="290" t="s">
        <v>1467</v>
      </c>
      <c r="C245" s="104" t="s">
        <v>18</v>
      </c>
      <c r="D245" s="320">
        <v>1</v>
      </c>
      <c r="E245" s="305">
        <v>70000</v>
      </c>
      <c r="F245" s="321">
        <f t="shared" si="84"/>
        <v>49000</v>
      </c>
      <c r="G245" s="321">
        <f t="shared" si="85"/>
        <v>119000</v>
      </c>
      <c r="H245" s="301">
        <v>84000</v>
      </c>
      <c r="I245" s="322">
        <v>15960</v>
      </c>
      <c r="J245" s="322">
        <f t="shared" si="86"/>
        <v>99960</v>
      </c>
      <c r="K245" s="302">
        <v>82320</v>
      </c>
      <c r="L245" s="323">
        <v>15640.800000000001</v>
      </c>
      <c r="M245" s="323">
        <f t="shared" si="87"/>
        <v>97960.8</v>
      </c>
      <c r="N245" s="304">
        <v>258103</v>
      </c>
      <c r="O245" s="323">
        <v>49039.57</v>
      </c>
      <c r="P245" s="323">
        <f t="shared" si="88"/>
        <v>307142.57</v>
      </c>
      <c r="Q245" s="302">
        <v>67500</v>
      </c>
      <c r="R245" s="323">
        <v>12825</v>
      </c>
      <c r="S245" s="323">
        <f t="shared" si="89"/>
        <v>80325</v>
      </c>
      <c r="T245" s="302">
        <v>71768</v>
      </c>
      <c r="U245" s="323">
        <v>13635.92</v>
      </c>
      <c r="V245" s="323">
        <f t="shared" si="90"/>
        <v>85403.92</v>
      </c>
      <c r="W245" s="302">
        <v>99160</v>
      </c>
      <c r="X245" s="323">
        <v>18840.400000000001</v>
      </c>
      <c r="Y245" s="345">
        <f t="shared" si="91"/>
        <v>118000.4</v>
      </c>
      <c r="Z245" s="348">
        <f t="shared" si="92"/>
        <v>36179.044377805767</v>
      </c>
      <c r="AA245" s="349">
        <f t="shared" si="93"/>
        <v>173206.95562219422</v>
      </c>
      <c r="AB245" s="352">
        <f t="shared" si="94"/>
        <v>70000</v>
      </c>
      <c r="AC245" s="324">
        <f t="shared" si="95"/>
        <v>84000</v>
      </c>
      <c r="AD245" s="324">
        <f t="shared" si="96"/>
        <v>82320</v>
      </c>
      <c r="AE245" s="324" t="str">
        <f t="shared" si="97"/>
        <v/>
      </c>
      <c r="AF245" s="324">
        <f t="shared" si="98"/>
        <v>67500</v>
      </c>
      <c r="AG245" s="324">
        <f t="shared" si="99"/>
        <v>71768</v>
      </c>
      <c r="AH245" s="364">
        <f t="shared" si="100"/>
        <v>99160</v>
      </c>
      <c r="AI245" s="352">
        <f t="shared" si="101"/>
        <v>67500</v>
      </c>
      <c r="AJ245" s="324">
        <f t="shared" si="108"/>
        <v>104693</v>
      </c>
      <c r="AK245" s="324">
        <f t="shared" si="102"/>
        <v>67500</v>
      </c>
      <c r="AL245" s="324">
        <f t="shared" si="109"/>
        <v>92965.322909913637</v>
      </c>
      <c r="AM245" s="324">
        <f t="shared" si="83"/>
        <v>68513.955622194233</v>
      </c>
      <c r="AN245" s="366">
        <f t="shared" si="103"/>
        <v>0.65442728379351278</v>
      </c>
      <c r="AP245" s="352">
        <f t="shared" si="104"/>
        <v>67500</v>
      </c>
      <c r="AQ245" s="325">
        <f t="shared" si="105"/>
        <v>12825</v>
      </c>
      <c r="AR245" s="349">
        <f t="shared" si="106"/>
        <v>80325</v>
      </c>
      <c r="AS245" s="329"/>
      <c r="AT245" s="317">
        <f t="shared" si="107"/>
        <v>1</v>
      </c>
    </row>
    <row r="246" spans="1:46" s="326" customFormat="1" ht="24.95" customHeight="1" x14ac:dyDescent="0.25">
      <c r="A246" s="319">
        <v>240</v>
      </c>
      <c r="B246" s="290" t="s">
        <v>762</v>
      </c>
      <c r="C246" s="104" t="s">
        <v>18</v>
      </c>
      <c r="D246" s="320">
        <v>1</v>
      </c>
      <c r="E246" s="305">
        <v>32000</v>
      </c>
      <c r="F246" s="321">
        <f t="shared" si="84"/>
        <v>22400</v>
      </c>
      <c r="G246" s="321">
        <f t="shared" si="85"/>
        <v>54400</v>
      </c>
      <c r="H246" s="301">
        <v>48000</v>
      </c>
      <c r="I246" s="322">
        <v>9120</v>
      </c>
      <c r="J246" s="322">
        <f t="shared" si="86"/>
        <v>57120</v>
      </c>
      <c r="K246" s="302">
        <v>41250</v>
      </c>
      <c r="L246" s="323">
        <v>7837.5</v>
      </c>
      <c r="M246" s="323">
        <f t="shared" si="87"/>
        <v>49087.5</v>
      </c>
      <c r="N246" s="304">
        <v>33493</v>
      </c>
      <c r="O246" s="323">
        <v>6363.67</v>
      </c>
      <c r="P246" s="323">
        <f t="shared" si="88"/>
        <v>39856.67</v>
      </c>
      <c r="Q246" s="302">
        <v>37260</v>
      </c>
      <c r="R246" s="323">
        <v>7079.4</v>
      </c>
      <c r="S246" s="323">
        <f t="shared" si="89"/>
        <v>44339.4</v>
      </c>
      <c r="T246" s="302">
        <v>62617</v>
      </c>
      <c r="U246" s="323">
        <v>11897.23</v>
      </c>
      <c r="V246" s="323">
        <f t="shared" si="90"/>
        <v>74514.23</v>
      </c>
      <c r="W246" s="302">
        <v>151260</v>
      </c>
      <c r="X246" s="323">
        <v>28739.4</v>
      </c>
      <c r="Y246" s="345">
        <f t="shared" si="91"/>
        <v>179999.4</v>
      </c>
      <c r="Z246" s="348">
        <f t="shared" si="92"/>
        <v>15544.577683432894</v>
      </c>
      <c r="AA246" s="349">
        <f t="shared" si="93"/>
        <v>100421.13660228139</v>
      </c>
      <c r="AB246" s="352">
        <f t="shared" si="94"/>
        <v>32000</v>
      </c>
      <c r="AC246" s="324">
        <f t="shared" si="95"/>
        <v>48000</v>
      </c>
      <c r="AD246" s="324">
        <f t="shared" si="96"/>
        <v>41250</v>
      </c>
      <c r="AE246" s="324">
        <f t="shared" si="97"/>
        <v>33493</v>
      </c>
      <c r="AF246" s="324">
        <f t="shared" si="98"/>
        <v>37260</v>
      </c>
      <c r="AG246" s="324">
        <f t="shared" si="99"/>
        <v>62617</v>
      </c>
      <c r="AH246" s="364" t="str">
        <f t="shared" si="100"/>
        <v/>
      </c>
      <c r="AI246" s="352">
        <f t="shared" si="101"/>
        <v>32000</v>
      </c>
      <c r="AJ246" s="324">
        <f t="shared" si="108"/>
        <v>57982.857142857145</v>
      </c>
      <c r="AK246" s="324">
        <f t="shared" si="102"/>
        <v>32000</v>
      </c>
      <c r="AL246" s="324">
        <f t="shared" si="109"/>
        <v>49698.916117856679</v>
      </c>
      <c r="AM246" s="324">
        <f t="shared" si="83"/>
        <v>42438.279459424251</v>
      </c>
      <c r="AN246" s="366">
        <f t="shared" si="103"/>
        <v>0.73191080175413858</v>
      </c>
      <c r="AP246" s="352">
        <f t="shared" si="104"/>
        <v>32000</v>
      </c>
      <c r="AQ246" s="325">
        <f t="shared" si="105"/>
        <v>6080</v>
      </c>
      <c r="AR246" s="349">
        <f t="shared" si="106"/>
        <v>38080</v>
      </c>
      <c r="AS246" s="329"/>
      <c r="AT246" s="317">
        <f t="shared" si="107"/>
        <v>1</v>
      </c>
    </row>
    <row r="247" spans="1:46" s="326" customFormat="1" ht="24.95" customHeight="1" x14ac:dyDescent="0.25">
      <c r="A247" s="319">
        <v>241</v>
      </c>
      <c r="B247" s="290" t="s">
        <v>763</v>
      </c>
      <c r="C247" s="104" t="s">
        <v>18</v>
      </c>
      <c r="D247" s="320">
        <v>1</v>
      </c>
      <c r="E247" s="305">
        <v>165000</v>
      </c>
      <c r="F247" s="321">
        <f t="shared" si="84"/>
        <v>115499.99999999999</v>
      </c>
      <c r="G247" s="321">
        <f t="shared" si="85"/>
        <v>280500</v>
      </c>
      <c r="H247" s="301">
        <v>482185</v>
      </c>
      <c r="I247" s="322">
        <v>91615.15</v>
      </c>
      <c r="J247" s="322">
        <f t="shared" si="86"/>
        <v>573800.15</v>
      </c>
      <c r="K247" s="302">
        <v>369800</v>
      </c>
      <c r="L247" s="323">
        <v>70262</v>
      </c>
      <c r="M247" s="323">
        <f t="shared" si="87"/>
        <v>440062</v>
      </c>
      <c r="N247" s="304">
        <v>270468</v>
      </c>
      <c r="O247" s="323">
        <v>51388.92</v>
      </c>
      <c r="P247" s="323">
        <f t="shared" si="88"/>
        <v>321856.92</v>
      </c>
      <c r="Q247" s="302">
        <v>110066</v>
      </c>
      <c r="R247" s="323">
        <v>20912.54</v>
      </c>
      <c r="S247" s="323">
        <f t="shared" si="89"/>
        <v>130978.54000000001</v>
      </c>
      <c r="T247" s="302">
        <v>138514</v>
      </c>
      <c r="U247" s="323">
        <v>26317.66</v>
      </c>
      <c r="V247" s="323">
        <f t="shared" si="90"/>
        <v>164831.66</v>
      </c>
      <c r="W247" s="302">
        <v>252100</v>
      </c>
      <c r="X247" s="323">
        <v>47899</v>
      </c>
      <c r="Y247" s="345">
        <f t="shared" si="91"/>
        <v>299999</v>
      </c>
      <c r="Z247" s="348">
        <f t="shared" si="92"/>
        <v>121461.7615084445</v>
      </c>
      <c r="AA247" s="349">
        <f t="shared" si="93"/>
        <v>389433.38134869834</v>
      </c>
      <c r="AB247" s="352">
        <f t="shared" si="94"/>
        <v>165000</v>
      </c>
      <c r="AC247" s="324" t="str">
        <f t="shared" si="95"/>
        <v/>
      </c>
      <c r="AD247" s="324">
        <f t="shared" si="96"/>
        <v>369800</v>
      </c>
      <c r="AE247" s="324">
        <f t="shared" si="97"/>
        <v>270468</v>
      </c>
      <c r="AF247" s="324" t="str">
        <f t="shared" si="98"/>
        <v/>
      </c>
      <c r="AG247" s="324">
        <f t="shared" si="99"/>
        <v>138514</v>
      </c>
      <c r="AH247" s="364">
        <f t="shared" si="100"/>
        <v>252100</v>
      </c>
      <c r="AI247" s="352">
        <f t="shared" si="101"/>
        <v>138514</v>
      </c>
      <c r="AJ247" s="324">
        <f t="shared" si="108"/>
        <v>255447.57142857142</v>
      </c>
      <c r="AK247" s="324">
        <f t="shared" si="102"/>
        <v>110066</v>
      </c>
      <c r="AL247" s="324">
        <f t="shared" si="109"/>
        <v>226501.69072150206</v>
      </c>
      <c r="AM247" s="324">
        <f t="shared" si="83"/>
        <v>133985.80992012692</v>
      </c>
      <c r="AN247" s="366">
        <f t="shared" si="103"/>
        <v>0.52451393125728818</v>
      </c>
      <c r="AP247" s="352">
        <f t="shared" si="104"/>
        <v>138514</v>
      </c>
      <c r="AQ247" s="325">
        <f t="shared" si="105"/>
        <v>26317.66</v>
      </c>
      <c r="AR247" s="349">
        <f t="shared" si="106"/>
        <v>164831.66</v>
      </c>
      <c r="AS247" s="329"/>
      <c r="AT247" s="317">
        <f t="shared" si="107"/>
        <v>1</v>
      </c>
    </row>
    <row r="248" spans="1:46" s="326" customFormat="1" ht="24.95" customHeight="1" x14ac:dyDescent="0.25">
      <c r="A248" s="319">
        <v>242</v>
      </c>
      <c r="B248" s="290" t="s">
        <v>765</v>
      </c>
      <c r="C248" s="104" t="s">
        <v>18</v>
      </c>
      <c r="D248" s="320">
        <v>1</v>
      </c>
      <c r="E248" s="305">
        <v>339000</v>
      </c>
      <c r="F248" s="321">
        <f t="shared" si="84"/>
        <v>237299.99999999997</v>
      </c>
      <c r="G248" s="321">
        <f t="shared" si="85"/>
        <v>576300</v>
      </c>
      <c r="H248" s="301">
        <v>1472101</v>
      </c>
      <c r="I248" s="322">
        <v>279699.19</v>
      </c>
      <c r="J248" s="322">
        <f t="shared" si="86"/>
        <v>1751800.19</v>
      </c>
      <c r="K248" s="302">
        <v>789000</v>
      </c>
      <c r="L248" s="323">
        <v>149910</v>
      </c>
      <c r="M248" s="323">
        <f t="shared" si="87"/>
        <v>938910</v>
      </c>
      <c r="N248" s="304">
        <v>384034</v>
      </c>
      <c r="O248" s="323">
        <v>72966.460000000006</v>
      </c>
      <c r="P248" s="323">
        <f t="shared" si="88"/>
        <v>457000.46</v>
      </c>
      <c r="Q248" s="302">
        <v>1138032</v>
      </c>
      <c r="R248" s="323">
        <v>216226.08000000002</v>
      </c>
      <c r="S248" s="323">
        <f t="shared" si="89"/>
        <v>1354258.08</v>
      </c>
      <c r="T248" s="302">
        <v>1650146</v>
      </c>
      <c r="U248" s="323">
        <v>313527.74</v>
      </c>
      <c r="V248" s="323">
        <f t="shared" si="90"/>
        <v>1963673.74</v>
      </c>
      <c r="W248" s="302">
        <v>867453</v>
      </c>
      <c r="X248" s="323">
        <v>164816.07</v>
      </c>
      <c r="Y248" s="345">
        <f t="shared" si="91"/>
        <v>1032269.0700000001</v>
      </c>
      <c r="Z248" s="348">
        <f t="shared" si="92"/>
        <v>444469.80573821825</v>
      </c>
      <c r="AA248" s="349">
        <f t="shared" si="93"/>
        <v>1452606.1942617819</v>
      </c>
      <c r="AB248" s="352" t="str">
        <f t="shared" si="94"/>
        <v/>
      </c>
      <c r="AC248" s="324" t="str">
        <f t="shared" si="95"/>
        <v/>
      </c>
      <c r="AD248" s="324">
        <f t="shared" si="96"/>
        <v>789000</v>
      </c>
      <c r="AE248" s="324" t="str">
        <f t="shared" si="97"/>
        <v/>
      </c>
      <c r="AF248" s="324">
        <f t="shared" si="98"/>
        <v>1138032</v>
      </c>
      <c r="AG248" s="324" t="str">
        <f t="shared" si="99"/>
        <v/>
      </c>
      <c r="AH248" s="364">
        <f t="shared" si="100"/>
        <v>867453</v>
      </c>
      <c r="AI248" s="352">
        <f t="shared" si="101"/>
        <v>789000</v>
      </c>
      <c r="AJ248" s="324">
        <f t="shared" si="108"/>
        <v>948538</v>
      </c>
      <c r="AK248" s="324">
        <f t="shared" si="102"/>
        <v>339000</v>
      </c>
      <c r="AL248" s="324">
        <f t="shared" si="109"/>
        <v>818601.23895493464</v>
      </c>
      <c r="AM248" s="324">
        <f t="shared" si="83"/>
        <v>504068.19426178175</v>
      </c>
      <c r="AN248" s="366">
        <f t="shared" si="103"/>
        <v>0.53141592035509566</v>
      </c>
      <c r="AP248" s="352">
        <f t="shared" si="104"/>
        <v>789000</v>
      </c>
      <c r="AQ248" s="325">
        <f t="shared" si="105"/>
        <v>149910</v>
      </c>
      <c r="AR248" s="349">
        <f t="shared" si="106"/>
        <v>938910</v>
      </c>
      <c r="AS248" s="329"/>
      <c r="AT248" s="317">
        <f t="shared" si="107"/>
        <v>1</v>
      </c>
    </row>
    <row r="249" spans="1:46" s="326" customFormat="1" ht="24.95" customHeight="1" x14ac:dyDescent="0.25">
      <c r="A249" s="319">
        <v>243</v>
      </c>
      <c r="B249" s="290" t="s">
        <v>766</v>
      </c>
      <c r="C249" s="104" t="s">
        <v>359</v>
      </c>
      <c r="D249" s="320">
        <v>1</v>
      </c>
      <c r="E249" s="305">
        <v>252000</v>
      </c>
      <c r="F249" s="321">
        <f t="shared" si="84"/>
        <v>176400</v>
      </c>
      <c r="G249" s="321">
        <f t="shared" si="85"/>
        <v>428400</v>
      </c>
      <c r="H249" s="301">
        <v>470000</v>
      </c>
      <c r="I249" s="322">
        <v>89300</v>
      </c>
      <c r="J249" s="322">
        <f t="shared" si="86"/>
        <v>559300</v>
      </c>
      <c r="K249" s="302">
        <v>321500</v>
      </c>
      <c r="L249" s="323">
        <v>61085</v>
      </c>
      <c r="M249" s="323">
        <f t="shared" si="87"/>
        <v>382585</v>
      </c>
      <c r="N249" s="304">
        <v>111525</v>
      </c>
      <c r="O249" s="323">
        <v>21189.75</v>
      </c>
      <c r="P249" s="323">
        <f t="shared" si="88"/>
        <v>132714.75</v>
      </c>
      <c r="Q249" s="302">
        <v>257885</v>
      </c>
      <c r="R249" s="323">
        <v>48998.15</v>
      </c>
      <c r="S249" s="323">
        <f t="shared" si="89"/>
        <v>306883.15000000002</v>
      </c>
      <c r="T249" s="302">
        <v>276989</v>
      </c>
      <c r="U249" s="323">
        <v>52627.91</v>
      </c>
      <c r="V249" s="323">
        <f t="shared" si="90"/>
        <v>329616.91000000003</v>
      </c>
      <c r="W249" s="302">
        <v>420169</v>
      </c>
      <c r="X249" s="323">
        <v>79832.11</v>
      </c>
      <c r="Y249" s="345">
        <f t="shared" si="91"/>
        <v>500001.11</v>
      </c>
      <c r="Z249" s="348">
        <f t="shared" si="92"/>
        <v>183174.2006677055</v>
      </c>
      <c r="AA249" s="349">
        <f t="shared" si="93"/>
        <v>419702.37076086598</v>
      </c>
      <c r="AB249" s="352">
        <f t="shared" si="94"/>
        <v>252000</v>
      </c>
      <c r="AC249" s="324" t="str">
        <f t="shared" si="95"/>
        <v/>
      </c>
      <c r="AD249" s="324">
        <f t="shared" si="96"/>
        <v>321500</v>
      </c>
      <c r="AE249" s="324" t="str">
        <f t="shared" si="97"/>
        <v/>
      </c>
      <c r="AF249" s="324">
        <f t="shared" si="98"/>
        <v>257885</v>
      </c>
      <c r="AG249" s="324">
        <f t="shared" si="99"/>
        <v>276989</v>
      </c>
      <c r="AH249" s="364" t="str">
        <f t="shared" si="100"/>
        <v/>
      </c>
      <c r="AI249" s="352">
        <f t="shared" si="101"/>
        <v>252000</v>
      </c>
      <c r="AJ249" s="324">
        <f t="shared" si="108"/>
        <v>301438.28571428574</v>
      </c>
      <c r="AK249" s="324">
        <f t="shared" si="102"/>
        <v>111525</v>
      </c>
      <c r="AL249" s="324">
        <f t="shared" si="109"/>
        <v>277730.42573836347</v>
      </c>
      <c r="AM249" s="324">
        <f t="shared" si="83"/>
        <v>118264.08504658024</v>
      </c>
      <c r="AN249" s="366">
        <f t="shared" si="103"/>
        <v>0.39233266194552097</v>
      </c>
      <c r="AP249" s="352">
        <f t="shared" si="104"/>
        <v>252000</v>
      </c>
      <c r="AQ249" s="325">
        <f t="shared" si="105"/>
        <v>47880</v>
      </c>
      <c r="AR249" s="349">
        <f t="shared" si="106"/>
        <v>299880</v>
      </c>
      <c r="AS249" s="329"/>
      <c r="AT249" s="317">
        <f t="shared" si="107"/>
        <v>1</v>
      </c>
    </row>
    <row r="250" spans="1:46" s="326" customFormat="1" ht="24.95" customHeight="1" x14ac:dyDescent="0.25">
      <c r="A250" s="319">
        <v>244</v>
      </c>
      <c r="B250" s="290" t="s">
        <v>767</v>
      </c>
      <c r="C250" s="104" t="s">
        <v>18</v>
      </c>
      <c r="D250" s="320">
        <v>1</v>
      </c>
      <c r="E250" s="305">
        <v>18000</v>
      </c>
      <c r="F250" s="321">
        <f t="shared" si="84"/>
        <v>12600</v>
      </c>
      <c r="G250" s="321">
        <f t="shared" si="85"/>
        <v>30600</v>
      </c>
      <c r="H250" s="301">
        <v>18319</v>
      </c>
      <c r="I250" s="322">
        <v>3480.61</v>
      </c>
      <c r="J250" s="322">
        <f t="shared" si="86"/>
        <v>21799.61</v>
      </c>
      <c r="K250" s="302">
        <v>20120</v>
      </c>
      <c r="L250" s="323">
        <v>3822.8</v>
      </c>
      <c r="M250" s="323">
        <f t="shared" si="87"/>
        <v>23942.799999999999</v>
      </c>
      <c r="N250" s="304">
        <v>20288</v>
      </c>
      <c r="O250" s="323">
        <v>3854.7200000000003</v>
      </c>
      <c r="P250" s="323">
        <f t="shared" si="88"/>
        <v>24142.720000000001</v>
      </c>
      <c r="Q250" s="302">
        <v>22815</v>
      </c>
      <c r="R250" s="323">
        <v>4334.8500000000004</v>
      </c>
      <c r="S250" s="323">
        <f t="shared" si="89"/>
        <v>27149.85</v>
      </c>
      <c r="T250" s="302">
        <v>9844</v>
      </c>
      <c r="U250" s="323">
        <v>1870.3600000000001</v>
      </c>
      <c r="V250" s="323">
        <f t="shared" si="90"/>
        <v>11714.36</v>
      </c>
      <c r="W250" s="302">
        <v>27645</v>
      </c>
      <c r="X250" s="323">
        <v>5252.55</v>
      </c>
      <c r="Y250" s="345">
        <f t="shared" si="91"/>
        <v>32897.550000000003</v>
      </c>
      <c r="Z250" s="348">
        <f t="shared" si="92"/>
        <v>14172.487656182755</v>
      </c>
      <c r="AA250" s="349">
        <f t="shared" si="93"/>
        <v>24979.226629531528</v>
      </c>
      <c r="AB250" s="352">
        <f t="shared" si="94"/>
        <v>18000</v>
      </c>
      <c r="AC250" s="324">
        <f t="shared" si="95"/>
        <v>18319</v>
      </c>
      <c r="AD250" s="324">
        <f t="shared" si="96"/>
        <v>20120</v>
      </c>
      <c r="AE250" s="324">
        <f t="shared" si="97"/>
        <v>20288</v>
      </c>
      <c r="AF250" s="324">
        <f t="shared" si="98"/>
        <v>22815</v>
      </c>
      <c r="AG250" s="324" t="str">
        <f t="shared" si="99"/>
        <v/>
      </c>
      <c r="AH250" s="364" t="str">
        <f t="shared" si="100"/>
        <v/>
      </c>
      <c r="AI250" s="352">
        <f t="shared" si="101"/>
        <v>18000</v>
      </c>
      <c r="AJ250" s="324">
        <f t="shared" si="108"/>
        <v>19575.857142857141</v>
      </c>
      <c r="AK250" s="324">
        <f t="shared" si="102"/>
        <v>9844</v>
      </c>
      <c r="AL250" s="324">
        <f t="shared" si="109"/>
        <v>18818.222243483538</v>
      </c>
      <c r="AM250" s="324">
        <f t="shared" si="83"/>
        <v>5403.3694866743863</v>
      </c>
      <c r="AN250" s="366">
        <f t="shared" si="103"/>
        <v>0.27602211475301724</v>
      </c>
      <c r="AP250" s="352">
        <f t="shared" si="104"/>
        <v>18000</v>
      </c>
      <c r="AQ250" s="325">
        <f t="shared" si="105"/>
        <v>3420</v>
      </c>
      <c r="AR250" s="349">
        <f t="shared" si="106"/>
        <v>21420</v>
      </c>
      <c r="AS250" s="329"/>
      <c r="AT250" s="317">
        <f t="shared" si="107"/>
        <v>1</v>
      </c>
    </row>
    <row r="251" spans="1:46" s="326" customFormat="1" ht="24.95" customHeight="1" x14ac:dyDescent="0.25">
      <c r="A251" s="319">
        <v>245</v>
      </c>
      <c r="B251" s="290" t="s">
        <v>770</v>
      </c>
      <c r="C251" s="104" t="s">
        <v>18</v>
      </c>
      <c r="D251" s="320">
        <v>1</v>
      </c>
      <c r="E251" s="305">
        <v>24000</v>
      </c>
      <c r="F251" s="321">
        <f t="shared" si="84"/>
        <v>16800</v>
      </c>
      <c r="G251" s="321">
        <f t="shared" si="85"/>
        <v>40800</v>
      </c>
      <c r="H251" s="301">
        <v>51800</v>
      </c>
      <c r="I251" s="322">
        <v>9842</v>
      </c>
      <c r="J251" s="322">
        <f t="shared" si="86"/>
        <v>61642</v>
      </c>
      <c r="K251" s="302">
        <v>31200</v>
      </c>
      <c r="L251" s="323">
        <v>5928</v>
      </c>
      <c r="M251" s="323">
        <f t="shared" si="87"/>
        <v>37128</v>
      </c>
      <c r="N251" s="304">
        <v>28211</v>
      </c>
      <c r="O251" s="323">
        <v>5360.09</v>
      </c>
      <c r="P251" s="323">
        <f t="shared" si="88"/>
        <v>33571.089999999997</v>
      </c>
      <c r="Q251" s="302">
        <v>28215</v>
      </c>
      <c r="R251" s="323">
        <v>5360.85</v>
      </c>
      <c r="S251" s="323">
        <f t="shared" si="89"/>
        <v>33575.85</v>
      </c>
      <c r="T251" s="302">
        <v>39025</v>
      </c>
      <c r="U251" s="323">
        <v>7414.75</v>
      </c>
      <c r="V251" s="323">
        <f t="shared" si="90"/>
        <v>46439.75</v>
      </c>
      <c r="W251" s="302">
        <v>16806</v>
      </c>
      <c r="X251" s="323">
        <v>3193.14</v>
      </c>
      <c r="Y251" s="345">
        <f t="shared" si="91"/>
        <v>19999.14</v>
      </c>
      <c r="Z251" s="348">
        <f t="shared" si="92"/>
        <v>20050.359213096552</v>
      </c>
      <c r="AA251" s="349">
        <f t="shared" si="93"/>
        <v>42594.49792976059</v>
      </c>
      <c r="AB251" s="352">
        <f t="shared" si="94"/>
        <v>24000</v>
      </c>
      <c r="AC251" s="324" t="str">
        <f t="shared" si="95"/>
        <v/>
      </c>
      <c r="AD251" s="324">
        <f t="shared" si="96"/>
        <v>31200</v>
      </c>
      <c r="AE251" s="324">
        <f t="shared" si="97"/>
        <v>28211</v>
      </c>
      <c r="AF251" s="324">
        <f t="shared" si="98"/>
        <v>28215</v>
      </c>
      <c r="AG251" s="324">
        <f t="shared" si="99"/>
        <v>39025</v>
      </c>
      <c r="AH251" s="364" t="str">
        <f t="shared" si="100"/>
        <v/>
      </c>
      <c r="AI251" s="352">
        <f t="shared" si="101"/>
        <v>24000</v>
      </c>
      <c r="AJ251" s="324">
        <f t="shared" si="108"/>
        <v>31322.428571428572</v>
      </c>
      <c r="AK251" s="324">
        <f t="shared" si="102"/>
        <v>16806</v>
      </c>
      <c r="AL251" s="324">
        <f t="shared" si="109"/>
        <v>29671.742911268346</v>
      </c>
      <c r="AM251" s="324">
        <f t="shared" si="83"/>
        <v>11272.069358332021</v>
      </c>
      <c r="AN251" s="366">
        <f t="shared" si="103"/>
        <v>0.35987213866979911</v>
      </c>
      <c r="AP251" s="352">
        <f t="shared" si="104"/>
        <v>24000</v>
      </c>
      <c r="AQ251" s="325">
        <f t="shared" si="105"/>
        <v>4560</v>
      </c>
      <c r="AR251" s="349">
        <f t="shared" si="106"/>
        <v>28560</v>
      </c>
      <c r="AS251" s="329"/>
      <c r="AT251" s="317">
        <f t="shared" si="107"/>
        <v>1</v>
      </c>
    </row>
    <row r="252" spans="1:46" s="326" customFormat="1" ht="24.95" customHeight="1" x14ac:dyDescent="0.25">
      <c r="A252" s="319">
        <v>246</v>
      </c>
      <c r="B252" s="290" t="s">
        <v>771</v>
      </c>
      <c r="C252" s="104" t="s">
        <v>18</v>
      </c>
      <c r="D252" s="320">
        <v>1</v>
      </c>
      <c r="E252" s="305">
        <v>1800</v>
      </c>
      <c r="F252" s="321">
        <f t="shared" si="84"/>
        <v>1260</v>
      </c>
      <c r="G252" s="321">
        <f t="shared" si="85"/>
        <v>3060</v>
      </c>
      <c r="H252" s="301">
        <v>1254</v>
      </c>
      <c r="I252" s="322">
        <v>238.26</v>
      </c>
      <c r="J252" s="322">
        <f t="shared" si="86"/>
        <v>1492.26</v>
      </c>
      <c r="K252" s="302">
        <v>1580</v>
      </c>
      <c r="L252" s="323">
        <v>300.2</v>
      </c>
      <c r="M252" s="323">
        <f t="shared" si="87"/>
        <v>1880.2</v>
      </c>
      <c r="N252" s="304">
        <v>1621</v>
      </c>
      <c r="O252" s="323">
        <v>307.99</v>
      </c>
      <c r="P252" s="323">
        <f t="shared" si="88"/>
        <v>1928.99</v>
      </c>
      <c r="Q252" s="302">
        <v>1150</v>
      </c>
      <c r="R252" s="323">
        <v>218.5</v>
      </c>
      <c r="S252" s="323">
        <f t="shared" si="89"/>
        <v>1368.5</v>
      </c>
      <c r="T252" s="302">
        <v>1263</v>
      </c>
      <c r="U252" s="323">
        <v>239.97</v>
      </c>
      <c r="V252" s="323">
        <f t="shared" si="90"/>
        <v>1502.97</v>
      </c>
      <c r="W252" s="302">
        <v>5473</v>
      </c>
      <c r="X252" s="323">
        <v>1039.8700000000001</v>
      </c>
      <c r="Y252" s="345">
        <f t="shared" si="91"/>
        <v>6512.87</v>
      </c>
      <c r="Z252" s="348">
        <f t="shared" si="92"/>
        <v>479.51988481732951</v>
      </c>
      <c r="AA252" s="349">
        <f t="shared" si="93"/>
        <v>3560.7658294683847</v>
      </c>
      <c r="AB252" s="352">
        <f t="shared" si="94"/>
        <v>1800</v>
      </c>
      <c r="AC252" s="324">
        <f t="shared" si="95"/>
        <v>1254</v>
      </c>
      <c r="AD252" s="324">
        <f t="shared" si="96"/>
        <v>1580</v>
      </c>
      <c r="AE252" s="324">
        <f t="shared" si="97"/>
        <v>1621</v>
      </c>
      <c r="AF252" s="324">
        <f t="shared" si="98"/>
        <v>1150</v>
      </c>
      <c r="AG252" s="324">
        <f t="shared" si="99"/>
        <v>1263</v>
      </c>
      <c r="AH252" s="364" t="str">
        <f t="shared" si="100"/>
        <v/>
      </c>
      <c r="AI252" s="352">
        <f t="shared" si="101"/>
        <v>1150</v>
      </c>
      <c r="AJ252" s="324">
        <f t="shared" si="108"/>
        <v>2020.1428571428571</v>
      </c>
      <c r="AK252" s="324">
        <f t="shared" si="102"/>
        <v>1150</v>
      </c>
      <c r="AL252" s="324">
        <f t="shared" si="109"/>
        <v>1727.7332179237249</v>
      </c>
      <c r="AM252" s="324">
        <f t="shared" si="83"/>
        <v>1540.6229723255276</v>
      </c>
      <c r="AN252" s="366">
        <f t="shared" si="103"/>
        <v>0.76263070548608258</v>
      </c>
      <c r="AP252" s="352">
        <f t="shared" si="104"/>
        <v>1150</v>
      </c>
      <c r="AQ252" s="325">
        <f t="shared" si="105"/>
        <v>218.5</v>
      </c>
      <c r="AR252" s="349">
        <f t="shared" si="106"/>
        <v>1368.5</v>
      </c>
      <c r="AS252" s="329"/>
      <c r="AT252" s="317">
        <f t="shared" si="107"/>
        <v>1</v>
      </c>
    </row>
    <row r="253" spans="1:46" s="326" customFormat="1" ht="24.95" customHeight="1" x14ac:dyDescent="0.25">
      <c r="A253" s="319">
        <v>247</v>
      </c>
      <c r="B253" s="290" t="s">
        <v>774</v>
      </c>
      <c r="C253" s="104" t="s">
        <v>18</v>
      </c>
      <c r="D253" s="320">
        <v>1</v>
      </c>
      <c r="E253" s="305">
        <v>24000</v>
      </c>
      <c r="F253" s="321">
        <f t="shared" si="84"/>
        <v>16800</v>
      </c>
      <c r="G253" s="321">
        <f t="shared" si="85"/>
        <v>40800</v>
      </c>
      <c r="H253" s="301">
        <v>44622</v>
      </c>
      <c r="I253" s="322">
        <v>8478.18</v>
      </c>
      <c r="J253" s="322">
        <f t="shared" si="86"/>
        <v>53100.18</v>
      </c>
      <c r="K253" s="302">
        <v>20580</v>
      </c>
      <c r="L253" s="323">
        <v>3910.2000000000003</v>
      </c>
      <c r="M253" s="323">
        <f t="shared" si="87"/>
        <v>24490.2</v>
      </c>
      <c r="N253" s="304">
        <v>61825</v>
      </c>
      <c r="O253" s="323">
        <v>11746.75</v>
      </c>
      <c r="P253" s="323">
        <f t="shared" si="88"/>
        <v>73571.75</v>
      </c>
      <c r="Q253" s="302">
        <v>35843</v>
      </c>
      <c r="R253" s="323">
        <v>6810.17</v>
      </c>
      <c r="S253" s="323">
        <f t="shared" si="89"/>
        <v>42653.17</v>
      </c>
      <c r="T253" s="302">
        <v>2033</v>
      </c>
      <c r="U253" s="323">
        <v>386.27</v>
      </c>
      <c r="V253" s="323">
        <f t="shared" si="90"/>
        <v>2419.27</v>
      </c>
      <c r="W253" s="302">
        <v>6583</v>
      </c>
      <c r="X253" s="323">
        <v>1250.77</v>
      </c>
      <c r="Y253" s="345">
        <f t="shared" si="91"/>
        <v>7833.77</v>
      </c>
      <c r="Z253" s="348">
        <f t="shared" si="92"/>
        <v>6768.7289357183108</v>
      </c>
      <c r="AA253" s="349">
        <f t="shared" si="93"/>
        <v>49084.413921424544</v>
      </c>
      <c r="AB253" s="352">
        <f t="shared" si="94"/>
        <v>24000</v>
      </c>
      <c r="AC253" s="324">
        <f t="shared" si="95"/>
        <v>44622</v>
      </c>
      <c r="AD253" s="324">
        <f t="shared" si="96"/>
        <v>20580</v>
      </c>
      <c r="AE253" s="324" t="str">
        <f t="shared" si="97"/>
        <v/>
      </c>
      <c r="AF253" s="324">
        <f t="shared" si="98"/>
        <v>35843</v>
      </c>
      <c r="AG253" s="324" t="str">
        <f t="shared" si="99"/>
        <v/>
      </c>
      <c r="AH253" s="364" t="str">
        <f t="shared" si="100"/>
        <v/>
      </c>
      <c r="AI253" s="352">
        <f t="shared" si="101"/>
        <v>20580</v>
      </c>
      <c r="AJ253" s="324">
        <f t="shared" si="108"/>
        <v>27926.571428571428</v>
      </c>
      <c r="AK253" s="324">
        <f t="shared" si="102"/>
        <v>2033</v>
      </c>
      <c r="AL253" s="324">
        <f t="shared" si="109"/>
        <v>18169.108657073426</v>
      </c>
      <c r="AM253" s="324">
        <f t="shared" si="83"/>
        <v>21157.842492853117</v>
      </c>
      <c r="AN253" s="366">
        <f t="shared" si="103"/>
        <v>0.75762406233680069</v>
      </c>
      <c r="AP253" s="352">
        <f t="shared" si="104"/>
        <v>20580</v>
      </c>
      <c r="AQ253" s="325">
        <f t="shared" si="105"/>
        <v>3910.2</v>
      </c>
      <c r="AR253" s="349">
        <f t="shared" si="106"/>
        <v>24490.2</v>
      </c>
      <c r="AS253" s="329"/>
      <c r="AT253" s="317">
        <f t="shared" si="107"/>
        <v>1</v>
      </c>
    </row>
    <row r="254" spans="1:46" s="326" customFormat="1" ht="24.95" customHeight="1" x14ac:dyDescent="0.25">
      <c r="A254" s="319">
        <v>248</v>
      </c>
      <c r="B254" s="290" t="s">
        <v>1468</v>
      </c>
      <c r="C254" s="104" t="s">
        <v>18</v>
      </c>
      <c r="D254" s="320">
        <v>1</v>
      </c>
      <c r="E254" s="305">
        <v>14000</v>
      </c>
      <c r="F254" s="321">
        <f t="shared" si="84"/>
        <v>9800</v>
      </c>
      <c r="G254" s="321">
        <f t="shared" si="85"/>
        <v>23800</v>
      </c>
      <c r="H254" s="301">
        <v>36326</v>
      </c>
      <c r="I254" s="322">
        <v>6901.9400000000005</v>
      </c>
      <c r="J254" s="322">
        <f t="shared" si="86"/>
        <v>43227.94</v>
      </c>
      <c r="K254" s="302">
        <v>25630</v>
      </c>
      <c r="L254" s="323">
        <v>4869.7</v>
      </c>
      <c r="M254" s="323">
        <f t="shared" si="87"/>
        <v>30499.7</v>
      </c>
      <c r="N254" s="304">
        <v>29892</v>
      </c>
      <c r="O254" s="323">
        <v>5679.4800000000005</v>
      </c>
      <c r="P254" s="323">
        <f t="shared" si="88"/>
        <v>35571.480000000003</v>
      </c>
      <c r="Q254" s="302">
        <v>10807</v>
      </c>
      <c r="R254" s="323">
        <v>2053.33</v>
      </c>
      <c r="S254" s="323">
        <f t="shared" si="89"/>
        <v>12860.33</v>
      </c>
      <c r="T254" s="302">
        <v>15950</v>
      </c>
      <c r="U254" s="323">
        <v>3030.5</v>
      </c>
      <c r="V254" s="323">
        <f t="shared" si="90"/>
        <v>18980.5</v>
      </c>
      <c r="W254" s="302">
        <v>16806</v>
      </c>
      <c r="X254" s="323">
        <v>3193.14</v>
      </c>
      <c r="Y254" s="345">
        <f t="shared" si="91"/>
        <v>19999.14</v>
      </c>
      <c r="Z254" s="348">
        <f t="shared" si="92"/>
        <v>11940.973464268174</v>
      </c>
      <c r="AA254" s="349">
        <f t="shared" si="93"/>
        <v>30747.883678588973</v>
      </c>
      <c r="AB254" s="352">
        <f t="shared" si="94"/>
        <v>14000</v>
      </c>
      <c r="AC254" s="324" t="str">
        <f t="shared" si="95"/>
        <v/>
      </c>
      <c r="AD254" s="324">
        <f t="shared" si="96"/>
        <v>25630</v>
      </c>
      <c r="AE254" s="324">
        <f t="shared" si="97"/>
        <v>29892</v>
      </c>
      <c r="AF254" s="324" t="str">
        <f t="shared" si="98"/>
        <v/>
      </c>
      <c r="AG254" s="324">
        <f t="shared" si="99"/>
        <v>15950</v>
      </c>
      <c r="AH254" s="364">
        <f t="shared" si="100"/>
        <v>16806</v>
      </c>
      <c r="AI254" s="352">
        <f t="shared" si="101"/>
        <v>14000</v>
      </c>
      <c r="AJ254" s="324">
        <f t="shared" si="108"/>
        <v>21344.428571428572</v>
      </c>
      <c r="AK254" s="324">
        <f t="shared" si="102"/>
        <v>10807</v>
      </c>
      <c r="AL254" s="324">
        <f t="shared" si="109"/>
        <v>19643.805593289402</v>
      </c>
      <c r="AM254" s="324">
        <f t="shared" si="83"/>
        <v>9403.4551071603983</v>
      </c>
      <c r="AN254" s="366">
        <f t="shared" si="103"/>
        <v>0.44055782874167754</v>
      </c>
      <c r="AP254" s="352">
        <f t="shared" si="104"/>
        <v>14000</v>
      </c>
      <c r="AQ254" s="325">
        <f t="shared" si="105"/>
        <v>2660</v>
      </c>
      <c r="AR254" s="349">
        <f t="shared" si="106"/>
        <v>16660</v>
      </c>
      <c r="AS254" s="329"/>
      <c r="AT254" s="317">
        <f t="shared" si="107"/>
        <v>1</v>
      </c>
    </row>
    <row r="255" spans="1:46" s="326" customFormat="1" ht="24.95" customHeight="1" x14ac:dyDescent="0.25">
      <c r="A255" s="319">
        <v>249</v>
      </c>
      <c r="B255" s="290" t="s">
        <v>777</v>
      </c>
      <c r="C255" s="104" t="s">
        <v>18</v>
      </c>
      <c r="D255" s="320">
        <v>1</v>
      </c>
      <c r="E255" s="305">
        <v>14000</v>
      </c>
      <c r="F255" s="321">
        <f t="shared" si="84"/>
        <v>9800</v>
      </c>
      <c r="G255" s="321">
        <f t="shared" si="85"/>
        <v>23800</v>
      </c>
      <c r="H255" s="301">
        <v>11597</v>
      </c>
      <c r="I255" s="322">
        <v>2203.4299999999998</v>
      </c>
      <c r="J255" s="322">
        <f t="shared" si="86"/>
        <v>13800.43</v>
      </c>
      <c r="K255" s="302">
        <v>21450</v>
      </c>
      <c r="L255" s="323">
        <v>4075.5</v>
      </c>
      <c r="M255" s="323">
        <f t="shared" si="87"/>
        <v>25525.5</v>
      </c>
      <c r="N255" s="304">
        <v>8283</v>
      </c>
      <c r="O255" s="323">
        <v>1573.77</v>
      </c>
      <c r="P255" s="323">
        <f t="shared" si="88"/>
        <v>9856.77</v>
      </c>
      <c r="Q255" s="302">
        <v>14589</v>
      </c>
      <c r="R255" s="323">
        <v>2771.91</v>
      </c>
      <c r="S255" s="323">
        <f t="shared" si="89"/>
        <v>17360.91</v>
      </c>
      <c r="T255" s="302">
        <v>12699</v>
      </c>
      <c r="U255" s="323">
        <v>2412.81</v>
      </c>
      <c r="V255" s="323">
        <f t="shared" si="90"/>
        <v>15111.81</v>
      </c>
      <c r="W255" s="302">
        <v>16806</v>
      </c>
      <c r="X255" s="323">
        <v>3193.14</v>
      </c>
      <c r="Y255" s="345">
        <f t="shared" si="91"/>
        <v>19999.14</v>
      </c>
      <c r="Z255" s="348">
        <f t="shared" si="92"/>
        <v>10048.42207896903</v>
      </c>
      <c r="AA255" s="349">
        <f t="shared" si="93"/>
        <v>18358.435063888111</v>
      </c>
      <c r="AB255" s="352">
        <f t="shared" si="94"/>
        <v>14000</v>
      </c>
      <c r="AC255" s="324">
        <f t="shared" si="95"/>
        <v>11597</v>
      </c>
      <c r="AD255" s="324" t="str">
        <f t="shared" si="96"/>
        <v/>
      </c>
      <c r="AE255" s="324" t="str">
        <f t="shared" si="97"/>
        <v/>
      </c>
      <c r="AF255" s="324">
        <f t="shared" si="98"/>
        <v>14589</v>
      </c>
      <c r="AG255" s="324">
        <f t="shared" si="99"/>
        <v>12699</v>
      </c>
      <c r="AH255" s="364">
        <f t="shared" si="100"/>
        <v>16806</v>
      </c>
      <c r="AI255" s="352">
        <f t="shared" si="101"/>
        <v>11597</v>
      </c>
      <c r="AJ255" s="324">
        <f t="shared" si="108"/>
        <v>14203.428571428571</v>
      </c>
      <c r="AK255" s="324">
        <f t="shared" si="102"/>
        <v>8283</v>
      </c>
      <c r="AL255" s="324">
        <f t="shared" si="109"/>
        <v>13683.354534248498</v>
      </c>
      <c r="AM255" s="324">
        <f t="shared" si="83"/>
        <v>4155.0064924595408</v>
      </c>
      <c r="AN255" s="366">
        <f t="shared" si="103"/>
        <v>0.2925354587143626</v>
      </c>
      <c r="AP255" s="352">
        <f t="shared" si="104"/>
        <v>11597</v>
      </c>
      <c r="AQ255" s="325">
        <f t="shared" si="105"/>
        <v>2203.4299999999998</v>
      </c>
      <c r="AR255" s="349">
        <f t="shared" si="106"/>
        <v>13800.43</v>
      </c>
      <c r="AS255" s="329"/>
      <c r="AT255" s="317">
        <f t="shared" si="107"/>
        <v>1</v>
      </c>
    </row>
    <row r="256" spans="1:46" s="326" customFormat="1" ht="24.95" customHeight="1" x14ac:dyDescent="0.25">
      <c r="A256" s="319">
        <v>250</v>
      </c>
      <c r="B256" s="290" t="s">
        <v>782</v>
      </c>
      <c r="C256" s="104" t="s">
        <v>18</v>
      </c>
      <c r="D256" s="320">
        <v>1</v>
      </c>
      <c r="E256" s="305">
        <v>9000</v>
      </c>
      <c r="F256" s="321">
        <f t="shared" si="84"/>
        <v>6300</v>
      </c>
      <c r="G256" s="321">
        <f t="shared" si="85"/>
        <v>15300</v>
      </c>
      <c r="H256" s="301">
        <v>868</v>
      </c>
      <c r="I256" s="322">
        <v>164.92000000000002</v>
      </c>
      <c r="J256" s="322">
        <f t="shared" si="86"/>
        <v>1032.92</v>
      </c>
      <c r="K256" s="302">
        <v>2050</v>
      </c>
      <c r="L256" s="323">
        <v>389.5</v>
      </c>
      <c r="M256" s="323">
        <f t="shared" si="87"/>
        <v>2439.5</v>
      </c>
      <c r="N256" s="304">
        <v>1140</v>
      </c>
      <c r="O256" s="323">
        <v>216.6</v>
      </c>
      <c r="P256" s="323">
        <f t="shared" si="88"/>
        <v>1356.6</v>
      </c>
      <c r="Q256" s="302">
        <v>790</v>
      </c>
      <c r="R256" s="323">
        <v>150.1</v>
      </c>
      <c r="S256" s="323">
        <f t="shared" si="89"/>
        <v>940.1</v>
      </c>
      <c r="T256" s="302">
        <v>873</v>
      </c>
      <c r="U256" s="323">
        <v>165.87</v>
      </c>
      <c r="V256" s="323">
        <f t="shared" si="90"/>
        <v>1038.8699999999999</v>
      </c>
      <c r="W256" s="302">
        <v>978</v>
      </c>
      <c r="X256" s="323">
        <v>185.82</v>
      </c>
      <c r="Y256" s="345">
        <f t="shared" si="91"/>
        <v>1163.82</v>
      </c>
      <c r="Z256" s="348">
        <f t="shared" si="92"/>
        <v>-768.09583307908815</v>
      </c>
      <c r="AA256" s="349">
        <f t="shared" si="93"/>
        <v>5253.5244045076597</v>
      </c>
      <c r="AB256" s="352" t="str">
        <f t="shared" si="94"/>
        <v/>
      </c>
      <c r="AC256" s="324">
        <f t="shared" si="95"/>
        <v>868</v>
      </c>
      <c r="AD256" s="324">
        <f t="shared" si="96"/>
        <v>2050</v>
      </c>
      <c r="AE256" s="324">
        <f t="shared" si="97"/>
        <v>1140</v>
      </c>
      <c r="AF256" s="324">
        <f t="shared" si="98"/>
        <v>790</v>
      </c>
      <c r="AG256" s="324">
        <f t="shared" si="99"/>
        <v>873</v>
      </c>
      <c r="AH256" s="364">
        <f t="shared" si="100"/>
        <v>978</v>
      </c>
      <c r="AI256" s="352">
        <f t="shared" si="101"/>
        <v>790</v>
      </c>
      <c r="AJ256" s="324">
        <f t="shared" si="108"/>
        <v>2242.7142857142858</v>
      </c>
      <c r="AK256" s="324">
        <f t="shared" si="102"/>
        <v>790</v>
      </c>
      <c r="AL256" s="324">
        <f t="shared" si="109"/>
        <v>1431.4348649738133</v>
      </c>
      <c r="AM256" s="324">
        <f t="shared" si="83"/>
        <v>3010.8101187933739</v>
      </c>
      <c r="AN256" s="366">
        <f t="shared" si="103"/>
        <v>1.3424849246164481</v>
      </c>
      <c r="AP256" s="352">
        <f t="shared" si="104"/>
        <v>790</v>
      </c>
      <c r="AQ256" s="325">
        <f t="shared" si="105"/>
        <v>150.1</v>
      </c>
      <c r="AR256" s="349">
        <f t="shared" si="106"/>
        <v>940.1</v>
      </c>
      <c r="AS256" s="329"/>
      <c r="AT256" s="317">
        <f t="shared" si="107"/>
        <v>1</v>
      </c>
    </row>
    <row r="257" spans="1:46" s="326" customFormat="1" ht="24.95" customHeight="1" x14ac:dyDescent="0.25">
      <c r="A257" s="319">
        <v>251</v>
      </c>
      <c r="B257" s="290" t="s">
        <v>785</v>
      </c>
      <c r="C257" s="104" t="s">
        <v>18</v>
      </c>
      <c r="D257" s="320">
        <v>1</v>
      </c>
      <c r="E257" s="305">
        <v>15900</v>
      </c>
      <c r="F257" s="321">
        <f t="shared" si="84"/>
        <v>11130</v>
      </c>
      <c r="G257" s="321">
        <f t="shared" si="85"/>
        <v>27030</v>
      </c>
      <c r="H257" s="301">
        <v>15483</v>
      </c>
      <c r="I257" s="322">
        <v>2941.77</v>
      </c>
      <c r="J257" s="322">
        <f t="shared" si="86"/>
        <v>18424.77</v>
      </c>
      <c r="K257" s="302">
        <v>25820</v>
      </c>
      <c r="L257" s="323">
        <v>4905.8</v>
      </c>
      <c r="M257" s="323">
        <f t="shared" si="87"/>
        <v>30725.8</v>
      </c>
      <c r="N257" s="304">
        <v>21489</v>
      </c>
      <c r="O257" s="323">
        <v>4082.91</v>
      </c>
      <c r="P257" s="323">
        <f t="shared" si="88"/>
        <v>25571.91</v>
      </c>
      <c r="Q257" s="302">
        <v>874</v>
      </c>
      <c r="R257" s="323">
        <v>166.06</v>
      </c>
      <c r="S257" s="323">
        <f t="shared" si="89"/>
        <v>1040.06</v>
      </c>
      <c r="T257" s="302">
        <v>15600</v>
      </c>
      <c r="U257" s="323">
        <v>2964</v>
      </c>
      <c r="V257" s="323">
        <f t="shared" si="90"/>
        <v>18564</v>
      </c>
      <c r="W257" s="302">
        <v>22689</v>
      </c>
      <c r="X257" s="323">
        <v>4310.91</v>
      </c>
      <c r="Y257" s="345">
        <f t="shared" si="91"/>
        <v>26999.91</v>
      </c>
      <c r="Z257" s="348">
        <f t="shared" si="92"/>
        <v>8716.0825431458106</v>
      </c>
      <c r="AA257" s="349">
        <f t="shared" si="93"/>
        <v>24956.774599711334</v>
      </c>
      <c r="AB257" s="352">
        <f t="shared" si="94"/>
        <v>15900</v>
      </c>
      <c r="AC257" s="324">
        <f t="shared" si="95"/>
        <v>15483</v>
      </c>
      <c r="AD257" s="324" t="str">
        <f t="shared" si="96"/>
        <v/>
      </c>
      <c r="AE257" s="324">
        <f t="shared" si="97"/>
        <v>21489</v>
      </c>
      <c r="AF257" s="324" t="str">
        <f t="shared" si="98"/>
        <v/>
      </c>
      <c r="AG257" s="324">
        <f t="shared" si="99"/>
        <v>15600</v>
      </c>
      <c r="AH257" s="364">
        <f t="shared" si="100"/>
        <v>22689</v>
      </c>
      <c r="AI257" s="352">
        <f t="shared" si="101"/>
        <v>15483</v>
      </c>
      <c r="AJ257" s="324">
        <f t="shared" si="108"/>
        <v>16836.428571428572</v>
      </c>
      <c r="AK257" s="324">
        <f t="shared" si="102"/>
        <v>874</v>
      </c>
      <c r="AL257" s="324">
        <f t="shared" si="109"/>
        <v>12286.010067606314</v>
      </c>
      <c r="AM257" s="324">
        <f t="shared" si="83"/>
        <v>8120.3460282827609</v>
      </c>
      <c r="AN257" s="366">
        <f t="shared" si="103"/>
        <v>0.48230810909999</v>
      </c>
      <c r="AP257" s="352">
        <f t="shared" si="104"/>
        <v>15483</v>
      </c>
      <c r="AQ257" s="325">
        <f t="shared" si="105"/>
        <v>2941.77</v>
      </c>
      <c r="AR257" s="349">
        <f t="shared" si="106"/>
        <v>18424.77</v>
      </c>
      <c r="AS257" s="329"/>
      <c r="AT257" s="317">
        <f t="shared" si="107"/>
        <v>1</v>
      </c>
    </row>
    <row r="258" spans="1:46" s="326" customFormat="1" ht="24.95" customHeight="1" x14ac:dyDescent="0.25">
      <c r="A258" s="319">
        <v>252</v>
      </c>
      <c r="B258" s="290" t="s">
        <v>788</v>
      </c>
      <c r="C258" s="104" t="s">
        <v>18</v>
      </c>
      <c r="D258" s="320">
        <v>1</v>
      </c>
      <c r="E258" s="305">
        <v>75400</v>
      </c>
      <c r="F258" s="321">
        <f t="shared" si="84"/>
        <v>52780</v>
      </c>
      <c r="G258" s="321">
        <f t="shared" si="85"/>
        <v>128180</v>
      </c>
      <c r="H258" s="301">
        <v>58418</v>
      </c>
      <c r="I258" s="322">
        <v>11099.42</v>
      </c>
      <c r="J258" s="322">
        <f t="shared" si="86"/>
        <v>69517.42</v>
      </c>
      <c r="K258" s="302">
        <v>79650</v>
      </c>
      <c r="L258" s="323">
        <v>15133.5</v>
      </c>
      <c r="M258" s="323">
        <f t="shared" si="87"/>
        <v>94783.5</v>
      </c>
      <c r="N258" s="304">
        <v>85114</v>
      </c>
      <c r="O258" s="323">
        <v>16171.66</v>
      </c>
      <c r="P258" s="323">
        <f t="shared" si="88"/>
        <v>101285.66</v>
      </c>
      <c r="Q258" s="302">
        <v>15496</v>
      </c>
      <c r="R258" s="323">
        <v>2944.2400000000002</v>
      </c>
      <c r="S258" s="323">
        <f t="shared" si="89"/>
        <v>18440.240000000002</v>
      </c>
      <c r="T258" s="302">
        <v>57004</v>
      </c>
      <c r="U258" s="323">
        <v>10830.76</v>
      </c>
      <c r="V258" s="323">
        <f t="shared" si="90"/>
        <v>67834.759999999995</v>
      </c>
      <c r="W258" s="302">
        <v>70728</v>
      </c>
      <c r="X258" s="323">
        <v>13438.32</v>
      </c>
      <c r="Y258" s="345">
        <f t="shared" si="91"/>
        <v>84166.32</v>
      </c>
      <c r="Z258" s="348">
        <f t="shared" si="92"/>
        <v>39687.751977720836</v>
      </c>
      <c r="AA258" s="349">
        <f t="shared" si="93"/>
        <v>86543.676593707729</v>
      </c>
      <c r="AB258" s="352">
        <f t="shared" si="94"/>
        <v>75400</v>
      </c>
      <c r="AC258" s="324">
        <f t="shared" si="95"/>
        <v>58418</v>
      </c>
      <c r="AD258" s="324">
        <f t="shared" si="96"/>
        <v>79650</v>
      </c>
      <c r="AE258" s="324">
        <f t="shared" si="97"/>
        <v>85114</v>
      </c>
      <c r="AF258" s="324" t="str">
        <f t="shared" si="98"/>
        <v/>
      </c>
      <c r="AG258" s="324">
        <f t="shared" si="99"/>
        <v>57004</v>
      </c>
      <c r="AH258" s="364">
        <f t="shared" si="100"/>
        <v>70728</v>
      </c>
      <c r="AI258" s="352">
        <f t="shared" si="101"/>
        <v>57004</v>
      </c>
      <c r="AJ258" s="324">
        <f t="shared" si="108"/>
        <v>63115.714285714283</v>
      </c>
      <c r="AK258" s="324">
        <f t="shared" si="102"/>
        <v>15496</v>
      </c>
      <c r="AL258" s="324">
        <f t="shared" si="109"/>
        <v>56620.597348295858</v>
      </c>
      <c r="AM258" s="324">
        <f t="shared" si="83"/>
        <v>23427.962307993446</v>
      </c>
      <c r="AN258" s="366">
        <f t="shared" si="103"/>
        <v>0.37119063886275577</v>
      </c>
      <c r="AP258" s="352">
        <f t="shared" si="104"/>
        <v>57004</v>
      </c>
      <c r="AQ258" s="325">
        <f t="shared" si="105"/>
        <v>10830.76</v>
      </c>
      <c r="AR258" s="349">
        <f t="shared" si="106"/>
        <v>67834.759999999995</v>
      </c>
      <c r="AS258" s="329"/>
      <c r="AT258" s="317">
        <f t="shared" si="107"/>
        <v>1</v>
      </c>
    </row>
    <row r="259" spans="1:46" ht="24.95" customHeight="1" x14ac:dyDescent="0.25">
      <c r="A259" s="319">
        <v>253</v>
      </c>
      <c r="B259" s="290" t="s">
        <v>789</v>
      </c>
      <c r="C259" s="104" t="s">
        <v>18</v>
      </c>
      <c r="D259" s="320">
        <v>1</v>
      </c>
      <c r="E259" s="305">
        <v>118300</v>
      </c>
      <c r="F259" s="321">
        <f t="shared" si="84"/>
        <v>82810</v>
      </c>
      <c r="G259" s="321">
        <f t="shared" si="85"/>
        <v>201110</v>
      </c>
      <c r="H259" s="301">
        <v>127481</v>
      </c>
      <c r="I259" s="322">
        <v>24221.39</v>
      </c>
      <c r="J259" s="322">
        <f t="shared" si="86"/>
        <v>151702.39000000001</v>
      </c>
      <c r="K259" s="302">
        <v>168900</v>
      </c>
      <c r="L259" s="323">
        <v>32091</v>
      </c>
      <c r="M259" s="323">
        <f t="shared" si="87"/>
        <v>200991</v>
      </c>
      <c r="N259" s="304">
        <v>135534</v>
      </c>
      <c r="O259" s="323">
        <v>25751.46</v>
      </c>
      <c r="P259" s="323">
        <f t="shared" si="88"/>
        <v>161285.46</v>
      </c>
      <c r="Q259" s="302">
        <v>127479</v>
      </c>
      <c r="R259" s="323">
        <v>24221.010000000002</v>
      </c>
      <c r="S259" s="323">
        <f t="shared" si="89"/>
        <v>151700.01</v>
      </c>
      <c r="T259" s="302">
        <v>82640</v>
      </c>
      <c r="U259" s="323">
        <v>15701.6</v>
      </c>
      <c r="V259" s="323">
        <f t="shared" si="90"/>
        <v>98341.6</v>
      </c>
      <c r="W259" s="302">
        <v>184874</v>
      </c>
      <c r="X259" s="323">
        <v>35126.06</v>
      </c>
      <c r="Y259" s="345">
        <f t="shared" si="91"/>
        <v>220000.06</v>
      </c>
      <c r="Z259" s="348">
        <f t="shared" si="92"/>
        <v>101437.88677407942</v>
      </c>
      <c r="AA259" s="349">
        <f t="shared" si="93"/>
        <v>168621.54179734917</v>
      </c>
      <c r="AB259" s="352">
        <f t="shared" si="94"/>
        <v>118300</v>
      </c>
      <c r="AC259" s="324">
        <f t="shared" si="95"/>
        <v>127481</v>
      </c>
      <c r="AD259" s="324" t="str">
        <f t="shared" si="96"/>
        <v/>
      </c>
      <c r="AE259" s="324">
        <f t="shared" si="97"/>
        <v>135534</v>
      </c>
      <c r="AF259" s="324">
        <f t="shared" si="98"/>
        <v>127479</v>
      </c>
      <c r="AG259" s="324" t="str">
        <f t="shared" si="99"/>
        <v/>
      </c>
      <c r="AH259" s="364" t="str">
        <f t="shared" si="100"/>
        <v/>
      </c>
      <c r="AI259" s="352">
        <f t="shared" si="101"/>
        <v>118300</v>
      </c>
      <c r="AJ259" s="324">
        <f t="shared" si="108"/>
        <v>135029.71428571429</v>
      </c>
      <c r="AK259" s="324">
        <f t="shared" si="102"/>
        <v>82640</v>
      </c>
      <c r="AL259" s="324">
        <f t="shared" si="109"/>
        <v>131289.62719945025</v>
      </c>
      <c r="AM259" s="324">
        <f t="shared" si="83"/>
        <v>33591.827511634867</v>
      </c>
      <c r="AN259" s="366">
        <f t="shared" si="103"/>
        <v>0.24877359542179506</v>
      </c>
      <c r="AO259" s="326"/>
      <c r="AP259" s="352">
        <f t="shared" si="104"/>
        <v>118300</v>
      </c>
      <c r="AQ259" s="325">
        <f t="shared" si="105"/>
        <v>22477</v>
      </c>
      <c r="AR259" s="349">
        <f t="shared" si="106"/>
        <v>140777</v>
      </c>
      <c r="AS259" s="329"/>
      <c r="AT259" s="317">
        <f t="shared" si="107"/>
        <v>1</v>
      </c>
    </row>
    <row r="260" spans="1:46" ht="24.95" customHeight="1" x14ac:dyDescent="0.25">
      <c r="A260" s="319">
        <v>254</v>
      </c>
      <c r="B260" s="290" t="s">
        <v>790</v>
      </c>
      <c r="C260" s="104" t="s">
        <v>18</v>
      </c>
      <c r="D260" s="320">
        <v>1</v>
      </c>
      <c r="E260" s="305">
        <v>6319.3</v>
      </c>
      <c r="F260" s="321">
        <f t="shared" si="84"/>
        <v>4423.51</v>
      </c>
      <c r="G260" s="321">
        <f t="shared" si="85"/>
        <v>10742.810000000001</v>
      </c>
      <c r="H260" s="301">
        <v>9723</v>
      </c>
      <c r="I260" s="322">
        <v>1847.3700000000001</v>
      </c>
      <c r="J260" s="322">
        <f t="shared" si="86"/>
        <v>11570.37</v>
      </c>
      <c r="K260" s="302">
        <v>15570</v>
      </c>
      <c r="L260" s="323">
        <v>2958.3</v>
      </c>
      <c r="M260" s="323">
        <f t="shared" si="87"/>
        <v>18528.3</v>
      </c>
      <c r="N260" s="304">
        <v>13085</v>
      </c>
      <c r="O260" s="323">
        <v>2486.15</v>
      </c>
      <c r="P260" s="323">
        <f t="shared" si="88"/>
        <v>15571.15</v>
      </c>
      <c r="Q260" s="302">
        <v>9756</v>
      </c>
      <c r="R260" s="323">
        <v>1853.64</v>
      </c>
      <c r="S260" s="323">
        <f t="shared" si="89"/>
        <v>11609.64</v>
      </c>
      <c r="T260" s="302">
        <v>6885</v>
      </c>
      <c r="U260" s="323">
        <v>1308.1500000000001</v>
      </c>
      <c r="V260" s="323">
        <f t="shared" si="90"/>
        <v>8193.15</v>
      </c>
      <c r="W260" s="302">
        <v>22000</v>
      </c>
      <c r="X260" s="323">
        <v>4180</v>
      </c>
      <c r="Y260" s="345">
        <f t="shared" si="91"/>
        <v>26180</v>
      </c>
      <c r="Z260" s="348">
        <f t="shared" si="92"/>
        <v>6390.1379854287925</v>
      </c>
      <c r="AA260" s="349">
        <f t="shared" si="93"/>
        <v>17420.804871714066</v>
      </c>
      <c r="AB260" s="352" t="str">
        <f t="shared" si="94"/>
        <v/>
      </c>
      <c r="AC260" s="324">
        <f t="shared" si="95"/>
        <v>9723</v>
      </c>
      <c r="AD260" s="324">
        <f t="shared" si="96"/>
        <v>15570</v>
      </c>
      <c r="AE260" s="324">
        <f t="shared" si="97"/>
        <v>13085</v>
      </c>
      <c r="AF260" s="324">
        <f t="shared" si="98"/>
        <v>9756</v>
      </c>
      <c r="AG260" s="324">
        <f t="shared" si="99"/>
        <v>6885</v>
      </c>
      <c r="AH260" s="364" t="str">
        <f t="shared" si="100"/>
        <v/>
      </c>
      <c r="AI260" s="352">
        <f t="shared" si="101"/>
        <v>6885</v>
      </c>
      <c r="AJ260" s="324">
        <f t="shared" si="108"/>
        <v>11905.471428571429</v>
      </c>
      <c r="AK260" s="324">
        <f t="shared" si="102"/>
        <v>6319.3</v>
      </c>
      <c r="AL260" s="324">
        <f t="shared" si="109"/>
        <v>10918.461091790175</v>
      </c>
      <c r="AM260" s="324">
        <f t="shared" si="83"/>
        <v>5515.3334431426365</v>
      </c>
      <c r="AN260" s="366">
        <f t="shared" si="103"/>
        <v>0.46326039890420678</v>
      </c>
      <c r="AO260" s="326"/>
      <c r="AP260" s="352">
        <f t="shared" si="104"/>
        <v>6885</v>
      </c>
      <c r="AQ260" s="325">
        <f t="shared" si="105"/>
        <v>1308.1500000000001</v>
      </c>
      <c r="AR260" s="349">
        <f t="shared" si="106"/>
        <v>8193.15</v>
      </c>
      <c r="AS260" s="329"/>
      <c r="AT260" s="317">
        <f t="shared" si="107"/>
        <v>1</v>
      </c>
    </row>
    <row r="261" spans="1:46" ht="24.95" customHeight="1" x14ac:dyDescent="0.25">
      <c r="A261" s="319">
        <v>255</v>
      </c>
      <c r="B261" s="290" t="s">
        <v>794</v>
      </c>
      <c r="C261" s="104" t="s">
        <v>18</v>
      </c>
      <c r="D261" s="320">
        <v>1</v>
      </c>
      <c r="E261" s="305">
        <v>5070</v>
      </c>
      <c r="F261" s="321">
        <f t="shared" si="84"/>
        <v>3549</v>
      </c>
      <c r="G261" s="321">
        <f t="shared" si="85"/>
        <v>8619</v>
      </c>
      <c r="H261" s="301">
        <v>7407</v>
      </c>
      <c r="I261" s="322">
        <v>1407.33</v>
      </c>
      <c r="J261" s="322">
        <f t="shared" si="86"/>
        <v>8814.33</v>
      </c>
      <c r="K261" s="302">
        <v>10810</v>
      </c>
      <c r="L261" s="323">
        <v>2053.9</v>
      </c>
      <c r="M261" s="323">
        <f t="shared" si="87"/>
        <v>12863.9</v>
      </c>
      <c r="N261" s="304">
        <v>9484</v>
      </c>
      <c r="O261" s="323">
        <v>1801.96</v>
      </c>
      <c r="P261" s="323">
        <f t="shared" si="88"/>
        <v>11285.96</v>
      </c>
      <c r="Q261" s="302">
        <v>7429</v>
      </c>
      <c r="R261" s="323">
        <v>1411.51</v>
      </c>
      <c r="S261" s="323">
        <f t="shared" si="89"/>
        <v>8840.51</v>
      </c>
      <c r="T261" s="302">
        <v>6702</v>
      </c>
      <c r="U261" s="323">
        <v>1273.3800000000001</v>
      </c>
      <c r="V261" s="323">
        <f t="shared" si="90"/>
        <v>7975.38</v>
      </c>
      <c r="W261" s="302">
        <v>21000</v>
      </c>
      <c r="X261" s="323">
        <v>3990</v>
      </c>
      <c r="Y261" s="345">
        <f t="shared" si="91"/>
        <v>24990</v>
      </c>
      <c r="Z261" s="348">
        <f t="shared" si="92"/>
        <v>4380.3710935959625</v>
      </c>
      <c r="AA261" s="349">
        <f t="shared" si="93"/>
        <v>15020.200334975465</v>
      </c>
      <c r="AB261" s="352">
        <f t="shared" si="94"/>
        <v>5070</v>
      </c>
      <c r="AC261" s="324">
        <f t="shared" si="95"/>
        <v>7407</v>
      </c>
      <c r="AD261" s="324">
        <f t="shared" si="96"/>
        <v>10810</v>
      </c>
      <c r="AE261" s="324">
        <f t="shared" si="97"/>
        <v>9484</v>
      </c>
      <c r="AF261" s="324">
        <f t="shared" si="98"/>
        <v>7429</v>
      </c>
      <c r="AG261" s="324">
        <f t="shared" si="99"/>
        <v>6702</v>
      </c>
      <c r="AH261" s="364" t="str">
        <f t="shared" si="100"/>
        <v/>
      </c>
      <c r="AI261" s="352">
        <f t="shared" si="101"/>
        <v>5070</v>
      </c>
      <c r="AJ261" s="324">
        <f t="shared" si="108"/>
        <v>9700.2857142857138</v>
      </c>
      <c r="AK261" s="324">
        <f t="shared" si="102"/>
        <v>5070</v>
      </c>
      <c r="AL261" s="324">
        <f t="shared" si="109"/>
        <v>8781.0398019192289</v>
      </c>
      <c r="AM261" s="324">
        <f t="shared" si="83"/>
        <v>5319.9146206897512</v>
      </c>
      <c r="AN261" s="366">
        <f t="shared" si="103"/>
        <v>0.5484286522463</v>
      </c>
      <c r="AO261" s="326"/>
      <c r="AP261" s="352">
        <f t="shared" si="104"/>
        <v>5070</v>
      </c>
      <c r="AQ261" s="325">
        <f t="shared" si="105"/>
        <v>963.3</v>
      </c>
      <c r="AR261" s="349">
        <f t="shared" si="106"/>
        <v>6033.3</v>
      </c>
      <c r="AS261" s="329"/>
      <c r="AT261" s="317">
        <f t="shared" si="107"/>
        <v>1</v>
      </c>
    </row>
    <row r="262" spans="1:46" ht="24.95" customHeight="1" x14ac:dyDescent="0.25">
      <c r="A262" s="319">
        <v>256</v>
      </c>
      <c r="B262" s="290" t="s">
        <v>796</v>
      </c>
      <c r="C262" s="104" t="s">
        <v>18</v>
      </c>
      <c r="D262" s="320">
        <v>1</v>
      </c>
      <c r="E262" s="305">
        <v>24900</v>
      </c>
      <c r="F262" s="321">
        <f t="shared" si="84"/>
        <v>17430</v>
      </c>
      <c r="G262" s="321">
        <f t="shared" si="85"/>
        <v>42330</v>
      </c>
      <c r="H262" s="301">
        <v>41849</v>
      </c>
      <c r="I262" s="322">
        <v>7951.31</v>
      </c>
      <c r="J262" s="322">
        <f t="shared" si="86"/>
        <v>49800.31</v>
      </c>
      <c r="K262" s="302">
        <v>35980</v>
      </c>
      <c r="L262" s="323">
        <v>6836.2</v>
      </c>
      <c r="M262" s="323">
        <f t="shared" si="87"/>
        <v>42816.2</v>
      </c>
      <c r="N262" s="304">
        <v>29892</v>
      </c>
      <c r="O262" s="323">
        <v>5679.4800000000005</v>
      </c>
      <c r="P262" s="323">
        <f t="shared" si="88"/>
        <v>35571.480000000003</v>
      </c>
      <c r="Q262" s="302">
        <v>33864</v>
      </c>
      <c r="R262" s="323">
        <v>6434.16</v>
      </c>
      <c r="S262" s="323">
        <f t="shared" si="89"/>
        <v>40298.160000000003</v>
      </c>
      <c r="T262" s="302">
        <v>34970</v>
      </c>
      <c r="U262" s="323">
        <v>6644.3</v>
      </c>
      <c r="V262" s="323">
        <f t="shared" si="90"/>
        <v>41614.300000000003</v>
      </c>
      <c r="W262" s="302">
        <v>42017</v>
      </c>
      <c r="X262" s="323">
        <v>7983.2300000000005</v>
      </c>
      <c r="Y262" s="345">
        <f t="shared" si="91"/>
        <v>50000.23</v>
      </c>
      <c r="Z262" s="348">
        <f t="shared" si="92"/>
        <v>28642.129481232092</v>
      </c>
      <c r="AA262" s="349">
        <f t="shared" si="93"/>
        <v>40921.299090196473</v>
      </c>
      <c r="AB262" s="352" t="str">
        <f t="shared" si="94"/>
        <v/>
      </c>
      <c r="AC262" s="324" t="str">
        <f t="shared" si="95"/>
        <v/>
      </c>
      <c r="AD262" s="324">
        <f t="shared" si="96"/>
        <v>35980</v>
      </c>
      <c r="AE262" s="324">
        <f t="shared" si="97"/>
        <v>29892</v>
      </c>
      <c r="AF262" s="324">
        <f t="shared" si="98"/>
        <v>33864</v>
      </c>
      <c r="AG262" s="324">
        <f t="shared" si="99"/>
        <v>34970</v>
      </c>
      <c r="AH262" s="364" t="str">
        <f t="shared" si="100"/>
        <v/>
      </c>
      <c r="AI262" s="352">
        <f t="shared" si="101"/>
        <v>29892</v>
      </c>
      <c r="AJ262" s="324">
        <f t="shared" si="108"/>
        <v>34781.714285714283</v>
      </c>
      <c r="AK262" s="324">
        <f t="shared" si="102"/>
        <v>24900</v>
      </c>
      <c r="AL262" s="324">
        <f t="shared" si="109"/>
        <v>34292.110404354149</v>
      </c>
      <c r="AM262" s="324">
        <f t="shared" si="83"/>
        <v>6139.5848044821905</v>
      </c>
      <c r="AN262" s="366">
        <f t="shared" si="103"/>
        <v>0.17651760215291834</v>
      </c>
      <c r="AO262" s="326"/>
      <c r="AP262" s="352">
        <f t="shared" si="104"/>
        <v>29892</v>
      </c>
      <c r="AQ262" s="325">
        <f t="shared" si="105"/>
        <v>5679.48</v>
      </c>
      <c r="AR262" s="349">
        <f t="shared" si="106"/>
        <v>35571.479999999996</v>
      </c>
      <c r="AS262" s="329"/>
      <c r="AT262" s="317">
        <f t="shared" si="107"/>
        <v>1</v>
      </c>
    </row>
    <row r="263" spans="1:46" ht="24.95" customHeight="1" x14ac:dyDescent="0.25">
      <c r="A263" s="319">
        <v>257</v>
      </c>
      <c r="B263" s="290" t="s">
        <v>1469</v>
      </c>
      <c r="C263" s="104" t="s">
        <v>18</v>
      </c>
      <c r="D263" s="320">
        <v>1</v>
      </c>
      <c r="E263" s="305">
        <v>79900</v>
      </c>
      <c r="F263" s="321">
        <f t="shared" si="84"/>
        <v>55930</v>
      </c>
      <c r="G263" s="321">
        <f t="shared" si="85"/>
        <v>135830</v>
      </c>
      <c r="H263" s="301">
        <v>567800</v>
      </c>
      <c r="I263" s="322">
        <v>107882</v>
      </c>
      <c r="J263" s="322">
        <f t="shared" si="86"/>
        <v>675682</v>
      </c>
      <c r="K263" s="302">
        <v>97580</v>
      </c>
      <c r="L263" s="323">
        <v>18540.2</v>
      </c>
      <c r="M263" s="323">
        <f t="shared" si="87"/>
        <v>116120.2</v>
      </c>
      <c r="N263" s="304">
        <v>95918</v>
      </c>
      <c r="O263" s="323">
        <v>18224.420000000002</v>
      </c>
      <c r="P263" s="323">
        <f t="shared" si="88"/>
        <v>114142.42</v>
      </c>
      <c r="Q263" s="302">
        <v>947430</v>
      </c>
      <c r="R263" s="323">
        <v>180011.7</v>
      </c>
      <c r="S263" s="323">
        <f t="shared" si="89"/>
        <v>1127441.7</v>
      </c>
      <c r="T263" s="302">
        <v>411655</v>
      </c>
      <c r="U263" s="323">
        <v>78214.45</v>
      </c>
      <c r="V263" s="323">
        <f t="shared" si="90"/>
        <v>489869.45</v>
      </c>
      <c r="W263" s="302">
        <v>82353</v>
      </c>
      <c r="X263" s="323">
        <v>15647.07</v>
      </c>
      <c r="Y263" s="345">
        <f t="shared" si="91"/>
        <v>98000.07</v>
      </c>
      <c r="Z263" s="348">
        <f t="shared" si="92"/>
        <v>-9821.2593084693071</v>
      </c>
      <c r="AA263" s="349">
        <f t="shared" si="93"/>
        <v>662002.97359418357</v>
      </c>
      <c r="AB263" s="352">
        <f t="shared" si="94"/>
        <v>79900</v>
      </c>
      <c r="AC263" s="324">
        <f t="shared" si="95"/>
        <v>567800</v>
      </c>
      <c r="AD263" s="324">
        <f t="shared" si="96"/>
        <v>97580</v>
      </c>
      <c r="AE263" s="324">
        <f t="shared" si="97"/>
        <v>95918</v>
      </c>
      <c r="AF263" s="324" t="str">
        <f t="shared" si="98"/>
        <v/>
      </c>
      <c r="AG263" s="324">
        <f t="shared" si="99"/>
        <v>411655</v>
      </c>
      <c r="AH263" s="364">
        <f t="shared" si="100"/>
        <v>82353</v>
      </c>
      <c r="AI263" s="352">
        <f t="shared" si="101"/>
        <v>79900</v>
      </c>
      <c r="AJ263" s="324">
        <f t="shared" si="108"/>
        <v>326090.85714285716</v>
      </c>
      <c r="AK263" s="324">
        <f t="shared" si="102"/>
        <v>79900</v>
      </c>
      <c r="AL263" s="324">
        <f t="shared" si="109"/>
        <v>201820.90516705142</v>
      </c>
      <c r="AM263" s="324">
        <f t="shared" ref="AM263:AM326" si="110">STDEVA(E263,H263,K263,N263,Q263,T263,W263)</f>
        <v>335912.11645132647</v>
      </c>
      <c r="AN263" s="366">
        <f t="shared" si="103"/>
        <v>1.030118168275312</v>
      </c>
      <c r="AO263" s="326"/>
      <c r="AP263" s="352">
        <f t="shared" si="104"/>
        <v>79900</v>
      </c>
      <c r="AQ263" s="325">
        <f t="shared" si="105"/>
        <v>15181</v>
      </c>
      <c r="AR263" s="349">
        <f t="shared" si="106"/>
        <v>95081</v>
      </c>
      <c r="AS263" s="329"/>
      <c r="AT263" s="317">
        <f t="shared" si="107"/>
        <v>1</v>
      </c>
    </row>
    <row r="264" spans="1:46" ht="24.95" customHeight="1" x14ac:dyDescent="0.25">
      <c r="A264" s="319">
        <v>258</v>
      </c>
      <c r="B264" s="290" t="s">
        <v>1470</v>
      </c>
      <c r="C264" s="104" t="s">
        <v>18</v>
      </c>
      <c r="D264" s="320">
        <v>1</v>
      </c>
      <c r="E264" s="305">
        <v>95000</v>
      </c>
      <c r="F264" s="321">
        <f t="shared" ref="F264:F327" si="111">+E264*70%</f>
        <v>66500</v>
      </c>
      <c r="G264" s="321">
        <f t="shared" ref="G264:G327" si="112">+F264+E264</f>
        <v>161500</v>
      </c>
      <c r="H264" s="301">
        <v>149231</v>
      </c>
      <c r="I264" s="322">
        <v>28353.89</v>
      </c>
      <c r="J264" s="322">
        <f t="shared" ref="J264:J327" si="113">+H264+I264</f>
        <v>177584.89</v>
      </c>
      <c r="K264" s="302">
        <v>112300</v>
      </c>
      <c r="L264" s="323">
        <v>21337</v>
      </c>
      <c r="M264" s="323">
        <f t="shared" ref="M264:M327" si="114">+L264+K264</f>
        <v>133637</v>
      </c>
      <c r="N264" s="304">
        <v>43097</v>
      </c>
      <c r="O264" s="323">
        <v>8188.43</v>
      </c>
      <c r="P264" s="323">
        <f t="shared" ref="P264:P327" si="115">+N264+O264</f>
        <v>51285.43</v>
      </c>
      <c r="Q264" s="302">
        <v>35900</v>
      </c>
      <c r="R264" s="323">
        <v>6821</v>
      </c>
      <c r="S264" s="323">
        <f t="shared" ref="S264:S327" si="116">+R264+Q264</f>
        <v>42721</v>
      </c>
      <c r="T264" s="302">
        <v>52055</v>
      </c>
      <c r="U264" s="323">
        <v>9890.4500000000007</v>
      </c>
      <c r="V264" s="323">
        <f t="shared" ref="V264:V327" si="117">+T264+U264</f>
        <v>61945.45</v>
      </c>
      <c r="W264" s="302">
        <v>45978</v>
      </c>
      <c r="X264" s="323">
        <v>8735.82</v>
      </c>
      <c r="Y264" s="345">
        <f t="shared" ref="Y264:Y327" si="118">+X264+W264</f>
        <v>54713.82</v>
      </c>
      <c r="Z264" s="348">
        <f t="shared" ref="Z264:Z327" si="119">+AJ264-AM264</f>
        <v>33005.67674492862</v>
      </c>
      <c r="AA264" s="349">
        <f t="shared" ref="AA264:AA327" si="120">+AJ264+AM264</f>
        <v>119440.32325507139</v>
      </c>
      <c r="AB264" s="352">
        <f t="shared" ref="AB264:AB327" si="121">IF(AND(E264&gt;$Z264,E264&lt;$AA264),E264,"")</f>
        <v>95000</v>
      </c>
      <c r="AC264" s="324" t="str">
        <f t="shared" ref="AC264:AC327" si="122">IF(AND(H264&gt;$Z264,H264&lt;$AA264),H264,"")</f>
        <v/>
      </c>
      <c r="AD264" s="324">
        <f t="shared" ref="AD264:AD327" si="123">IF(AND(K264&gt;$Z264,K264&lt;$AA264),K264,"")</f>
        <v>112300</v>
      </c>
      <c r="AE264" s="324">
        <f t="shared" ref="AE264:AE327" si="124">IF(AND(N264&gt;$Z264,N264&lt;$AA264),N264,"")</f>
        <v>43097</v>
      </c>
      <c r="AF264" s="324">
        <f t="shared" ref="AF264:AF327" si="125">IF(AND(Q264&gt;$Z264,Q264&lt;$AA264),Q264,"")</f>
        <v>35900</v>
      </c>
      <c r="AG264" s="324">
        <f t="shared" ref="AG264:AG327" si="126">IF(AND(T264&gt;$Z264,T264&lt;$AA264),T264,"")</f>
        <v>52055</v>
      </c>
      <c r="AH264" s="364">
        <f t="shared" ref="AH264:AH327" si="127">IF(AND(W264&gt;$Z264,W264&lt;$AA264),W264,"")</f>
        <v>45978</v>
      </c>
      <c r="AI264" s="352">
        <f t="shared" ref="AI264:AI327" si="128">MIN(AB264:AH264)</f>
        <v>35900</v>
      </c>
      <c r="AJ264" s="324">
        <f t="shared" si="108"/>
        <v>76223</v>
      </c>
      <c r="AK264" s="324">
        <f t="shared" ref="AK264:AK327" si="129">MIN(E264,H264,K264,N264,Q264,T264,W264)</f>
        <v>35900</v>
      </c>
      <c r="AL264" s="324">
        <f t="shared" si="109"/>
        <v>66735.89503298403</v>
      </c>
      <c r="AM264" s="324">
        <f t="shared" si="110"/>
        <v>43217.32325507138</v>
      </c>
      <c r="AN264" s="366">
        <f t="shared" ref="AN264:AN327" si="130">+AM264/AJ264</f>
        <v>0.56698533585756772</v>
      </c>
      <c r="AO264" s="326"/>
      <c r="AP264" s="352">
        <f t="shared" ref="AP264:AP327" si="131">+AI264</f>
        <v>35900</v>
      </c>
      <c r="AQ264" s="325">
        <f t="shared" ref="AQ264:AQ327" si="132">+AP264*19/100</f>
        <v>6821</v>
      </c>
      <c r="AR264" s="349">
        <f t="shared" ref="AR264:AR327" si="133">+AQ264+AP264</f>
        <v>42721</v>
      </c>
      <c r="AS264" s="329"/>
      <c r="AT264" s="317">
        <f t="shared" ref="AT264:AT327" si="134">+AI264/AP264</f>
        <v>1</v>
      </c>
    </row>
    <row r="265" spans="1:46" ht="24.95" customHeight="1" x14ac:dyDescent="0.25">
      <c r="A265" s="319">
        <v>259</v>
      </c>
      <c r="B265" s="290" t="s">
        <v>801</v>
      </c>
      <c r="C265" s="104" t="s">
        <v>18</v>
      </c>
      <c r="D265" s="320">
        <v>1</v>
      </c>
      <c r="E265" s="305">
        <v>69900</v>
      </c>
      <c r="F265" s="321">
        <f t="shared" si="111"/>
        <v>48930</v>
      </c>
      <c r="G265" s="321">
        <f t="shared" si="112"/>
        <v>118830</v>
      </c>
      <c r="H265" s="301">
        <v>92033</v>
      </c>
      <c r="I265" s="322">
        <v>17486.27</v>
      </c>
      <c r="J265" s="322">
        <f t="shared" si="113"/>
        <v>109519.27</v>
      </c>
      <c r="K265" s="302">
        <v>78900</v>
      </c>
      <c r="L265" s="323">
        <v>14991</v>
      </c>
      <c r="M265" s="323">
        <f t="shared" si="114"/>
        <v>93891</v>
      </c>
      <c r="N265" s="304">
        <v>83914</v>
      </c>
      <c r="O265" s="323">
        <v>15943.66</v>
      </c>
      <c r="P265" s="323">
        <f t="shared" si="115"/>
        <v>99857.66</v>
      </c>
      <c r="Q265" s="302">
        <v>94365</v>
      </c>
      <c r="R265" s="323">
        <v>17929.349999999999</v>
      </c>
      <c r="S265" s="323">
        <f t="shared" si="116"/>
        <v>112294.35</v>
      </c>
      <c r="T265" s="302">
        <v>111850</v>
      </c>
      <c r="U265" s="323">
        <v>21251.5</v>
      </c>
      <c r="V265" s="323">
        <f t="shared" si="117"/>
        <v>133101.5</v>
      </c>
      <c r="W265" s="302">
        <v>82353</v>
      </c>
      <c r="X265" s="323">
        <v>15647.07</v>
      </c>
      <c r="Y265" s="345">
        <f t="shared" si="118"/>
        <v>98000.07</v>
      </c>
      <c r="Z265" s="348">
        <f t="shared" si="119"/>
        <v>74177.834090641234</v>
      </c>
      <c r="AA265" s="349">
        <f t="shared" si="120"/>
        <v>101055.0230522159</v>
      </c>
      <c r="AB265" s="352" t="str">
        <f t="shared" si="121"/>
        <v/>
      </c>
      <c r="AC265" s="324">
        <f t="shared" si="122"/>
        <v>92033</v>
      </c>
      <c r="AD265" s="324">
        <f t="shared" si="123"/>
        <v>78900</v>
      </c>
      <c r="AE265" s="324">
        <f t="shared" si="124"/>
        <v>83914</v>
      </c>
      <c r="AF265" s="324">
        <f t="shared" si="125"/>
        <v>94365</v>
      </c>
      <c r="AG265" s="324" t="str">
        <f t="shared" si="126"/>
        <v/>
      </c>
      <c r="AH265" s="364">
        <f t="shared" si="127"/>
        <v>82353</v>
      </c>
      <c r="AI265" s="352">
        <f t="shared" si="128"/>
        <v>78900</v>
      </c>
      <c r="AJ265" s="324">
        <f t="shared" ref="AJ265:AJ328" si="135">AVERAGE(E265,H265,K265,N265,Q265,T265,W265)</f>
        <v>87616.428571428565</v>
      </c>
      <c r="AK265" s="324">
        <f t="shared" si="129"/>
        <v>69900</v>
      </c>
      <c r="AL265" s="324">
        <f t="shared" ref="AL265:AL328" si="136">GEOMEAN(E265,H265,K265,N265,Q265,T265,W265)</f>
        <v>86766.328308034499</v>
      </c>
      <c r="AM265" s="324">
        <f t="shared" si="110"/>
        <v>13438.594480787333</v>
      </c>
      <c r="AN265" s="366">
        <f t="shared" si="130"/>
        <v>0.15337984781965439</v>
      </c>
      <c r="AO265" s="326"/>
      <c r="AP265" s="352">
        <f t="shared" si="131"/>
        <v>78900</v>
      </c>
      <c r="AQ265" s="325">
        <f t="shared" si="132"/>
        <v>14991</v>
      </c>
      <c r="AR265" s="349">
        <f t="shared" si="133"/>
        <v>93891</v>
      </c>
      <c r="AS265" s="329"/>
      <c r="AT265" s="317">
        <f t="shared" si="134"/>
        <v>1</v>
      </c>
    </row>
    <row r="266" spans="1:46" ht="24.95" customHeight="1" x14ac:dyDescent="0.25">
      <c r="A266" s="319">
        <v>260</v>
      </c>
      <c r="B266" s="290" t="s">
        <v>803</v>
      </c>
      <c r="C266" s="104" t="s">
        <v>804</v>
      </c>
      <c r="D266" s="320">
        <v>1</v>
      </c>
      <c r="E266" s="305">
        <v>47900</v>
      </c>
      <c r="F266" s="321">
        <f t="shared" si="111"/>
        <v>33530</v>
      </c>
      <c r="G266" s="321">
        <f t="shared" si="112"/>
        <v>81430</v>
      </c>
      <c r="H266" s="301">
        <v>78824</v>
      </c>
      <c r="I266" s="322">
        <v>14976.56</v>
      </c>
      <c r="J266" s="322">
        <f t="shared" si="113"/>
        <v>93800.56</v>
      </c>
      <c r="K266" s="302">
        <v>40150</v>
      </c>
      <c r="L266" s="323">
        <v>7628.5</v>
      </c>
      <c r="M266" s="323">
        <f t="shared" si="114"/>
        <v>47778.5</v>
      </c>
      <c r="N266" s="304">
        <v>56303</v>
      </c>
      <c r="O266" s="323">
        <v>10697.57</v>
      </c>
      <c r="P266" s="323">
        <f t="shared" si="115"/>
        <v>67000.570000000007</v>
      </c>
      <c r="Q266" s="302">
        <v>63315</v>
      </c>
      <c r="R266" s="323">
        <v>12029.85</v>
      </c>
      <c r="S266" s="323">
        <f t="shared" si="116"/>
        <v>75344.850000000006</v>
      </c>
      <c r="T266" s="302">
        <v>34830</v>
      </c>
      <c r="U266" s="323">
        <v>6617.7</v>
      </c>
      <c r="V266" s="323">
        <f t="shared" si="117"/>
        <v>41447.699999999997</v>
      </c>
      <c r="W266" s="302">
        <v>56492</v>
      </c>
      <c r="X266" s="323">
        <v>10733.48</v>
      </c>
      <c r="Y266" s="345">
        <f t="shared" si="118"/>
        <v>67225.48</v>
      </c>
      <c r="Z266" s="348">
        <f t="shared" si="119"/>
        <v>39191.510948229348</v>
      </c>
      <c r="AA266" s="349">
        <f t="shared" si="120"/>
        <v>68755.346194627797</v>
      </c>
      <c r="AB266" s="352">
        <f t="shared" si="121"/>
        <v>47900</v>
      </c>
      <c r="AC266" s="324" t="str">
        <f t="shared" si="122"/>
        <v/>
      </c>
      <c r="AD266" s="324">
        <f t="shared" si="123"/>
        <v>40150</v>
      </c>
      <c r="AE266" s="324">
        <f t="shared" si="124"/>
        <v>56303</v>
      </c>
      <c r="AF266" s="324">
        <f t="shared" si="125"/>
        <v>63315</v>
      </c>
      <c r="AG266" s="324" t="str">
        <f t="shared" si="126"/>
        <v/>
      </c>
      <c r="AH266" s="364">
        <f t="shared" si="127"/>
        <v>56492</v>
      </c>
      <c r="AI266" s="352">
        <f t="shared" si="128"/>
        <v>40150</v>
      </c>
      <c r="AJ266" s="324">
        <f t="shared" si="135"/>
        <v>53973.428571428572</v>
      </c>
      <c r="AK266" s="324">
        <f t="shared" si="129"/>
        <v>34830</v>
      </c>
      <c r="AL266" s="324">
        <f t="shared" si="136"/>
        <v>52250.928827370226</v>
      </c>
      <c r="AM266" s="324">
        <f t="shared" si="110"/>
        <v>14781.917623199224</v>
      </c>
      <c r="AN266" s="366">
        <f t="shared" si="130"/>
        <v>0.27387397863074042</v>
      </c>
      <c r="AO266" s="326"/>
      <c r="AP266" s="352">
        <f t="shared" si="131"/>
        <v>40150</v>
      </c>
      <c r="AQ266" s="325">
        <f t="shared" si="132"/>
        <v>7628.5</v>
      </c>
      <c r="AR266" s="349">
        <f t="shared" si="133"/>
        <v>47778.5</v>
      </c>
      <c r="AS266" s="329"/>
      <c r="AT266" s="317">
        <f t="shared" si="134"/>
        <v>1</v>
      </c>
    </row>
    <row r="267" spans="1:46" ht="24.95" customHeight="1" x14ac:dyDescent="0.25">
      <c r="A267" s="319">
        <v>261</v>
      </c>
      <c r="B267" s="290" t="s">
        <v>805</v>
      </c>
      <c r="C267" s="104" t="s">
        <v>18</v>
      </c>
      <c r="D267" s="320">
        <v>1</v>
      </c>
      <c r="E267" s="305">
        <v>8500</v>
      </c>
      <c r="F267" s="321">
        <f t="shared" si="111"/>
        <v>5950</v>
      </c>
      <c r="G267" s="321">
        <f t="shared" si="112"/>
        <v>14450</v>
      </c>
      <c r="H267" s="301">
        <v>24000</v>
      </c>
      <c r="I267" s="322">
        <v>4560</v>
      </c>
      <c r="J267" s="322">
        <f t="shared" si="113"/>
        <v>28560</v>
      </c>
      <c r="K267" s="302">
        <v>9870</v>
      </c>
      <c r="L267" s="323">
        <v>1875.3</v>
      </c>
      <c r="M267" s="323">
        <f t="shared" si="114"/>
        <v>11745.3</v>
      </c>
      <c r="N267" s="304">
        <v>8043</v>
      </c>
      <c r="O267" s="323">
        <v>1528.17</v>
      </c>
      <c r="P267" s="323">
        <f t="shared" si="115"/>
        <v>9571.17</v>
      </c>
      <c r="Q267" s="302">
        <v>9045</v>
      </c>
      <c r="R267" s="323">
        <v>1718.55</v>
      </c>
      <c r="S267" s="323">
        <f t="shared" si="116"/>
        <v>10763.55</v>
      </c>
      <c r="T267" s="302">
        <v>21658</v>
      </c>
      <c r="U267" s="323">
        <v>4115.0200000000004</v>
      </c>
      <c r="V267" s="323">
        <f t="shared" si="117"/>
        <v>25773.02</v>
      </c>
      <c r="W267" s="302">
        <v>5483</v>
      </c>
      <c r="X267" s="323">
        <v>1041.77</v>
      </c>
      <c r="Y267" s="345">
        <f t="shared" si="118"/>
        <v>6524.77</v>
      </c>
      <c r="Z267" s="348">
        <f t="shared" si="119"/>
        <v>5068.7740980839353</v>
      </c>
      <c r="AA267" s="349">
        <f t="shared" si="120"/>
        <v>19673.79733048749</v>
      </c>
      <c r="AB267" s="352">
        <f t="shared" si="121"/>
        <v>8500</v>
      </c>
      <c r="AC267" s="324" t="str">
        <f t="shared" si="122"/>
        <v/>
      </c>
      <c r="AD267" s="324">
        <f t="shared" si="123"/>
        <v>9870</v>
      </c>
      <c r="AE267" s="324">
        <f t="shared" si="124"/>
        <v>8043</v>
      </c>
      <c r="AF267" s="324">
        <f t="shared" si="125"/>
        <v>9045</v>
      </c>
      <c r="AG267" s="324" t="str">
        <f t="shared" si="126"/>
        <v/>
      </c>
      <c r="AH267" s="364">
        <f t="shared" si="127"/>
        <v>5483</v>
      </c>
      <c r="AI267" s="352">
        <f t="shared" si="128"/>
        <v>5483</v>
      </c>
      <c r="AJ267" s="324">
        <f t="shared" si="135"/>
        <v>12371.285714285714</v>
      </c>
      <c r="AK267" s="324">
        <f t="shared" si="129"/>
        <v>5483</v>
      </c>
      <c r="AL267" s="324">
        <f t="shared" si="136"/>
        <v>10822.917925630396</v>
      </c>
      <c r="AM267" s="324">
        <f t="shared" si="110"/>
        <v>7302.5116162017785</v>
      </c>
      <c r="AN267" s="366">
        <f t="shared" si="130"/>
        <v>0.59027911769665298</v>
      </c>
      <c r="AO267" s="326"/>
      <c r="AP267" s="352">
        <f t="shared" si="131"/>
        <v>5483</v>
      </c>
      <c r="AQ267" s="325">
        <f t="shared" si="132"/>
        <v>1041.77</v>
      </c>
      <c r="AR267" s="349">
        <f t="shared" si="133"/>
        <v>6524.77</v>
      </c>
      <c r="AS267" s="329"/>
      <c r="AT267" s="317">
        <f t="shared" si="134"/>
        <v>1</v>
      </c>
    </row>
    <row r="268" spans="1:46" ht="24.95" customHeight="1" x14ac:dyDescent="0.25">
      <c r="A268" s="319">
        <v>262</v>
      </c>
      <c r="B268" s="290" t="s">
        <v>806</v>
      </c>
      <c r="C268" s="104" t="s">
        <v>18</v>
      </c>
      <c r="D268" s="320">
        <v>1</v>
      </c>
      <c r="E268" s="305">
        <v>6400</v>
      </c>
      <c r="F268" s="321">
        <f t="shared" si="111"/>
        <v>4480</v>
      </c>
      <c r="G268" s="321">
        <f t="shared" si="112"/>
        <v>10880</v>
      </c>
      <c r="H268" s="301">
        <v>12437</v>
      </c>
      <c r="I268" s="322">
        <v>2363.0300000000002</v>
      </c>
      <c r="J268" s="322">
        <f t="shared" si="113"/>
        <v>14800.03</v>
      </c>
      <c r="K268" s="302">
        <v>5800</v>
      </c>
      <c r="L268" s="323">
        <v>1102</v>
      </c>
      <c r="M268" s="323">
        <f t="shared" si="114"/>
        <v>6902</v>
      </c>
      <c r="N268" s="304">
        <v>11405</v>
      </c>
      <c r="O268" s="323">
        <v>2166.9499999999998</v>
      </c>
      <c r="P268" s="323">
        <f t="shared" si="115"/>
        <v>13571.95</v>
      </c>
      <c r="Q268" s="302">
        <v>2516</v>
      </c>
      <c r="R268" s="323">
        <v>478.04</v>
      </c>
      <c r="S268" s="323">
        <f t="shared" si="116"/>
        <v>2994.04</v>
      </c>
      <c r="T268" s="302">
        <v>2842</v>
      </c>
      <c r="U268" s="323">
        <v>539.98</v>
      </c>
      <c r="V268" s="323">
        <f t="shared" si="117"/>
        <v>3381.98</v>
      </c>
      <c r="W268" s="302">
        <v>76395</v>
      </c>
      <c r="X268" s="323">
        <v>14515.05</v>
      </c>
      <c r="Y268" s="345">
        <f t="shared" si="118"/>
        <v>90910.05</v>
      </c>
      <c r="Z268" s="348">
        <f t="shared" si="119"/>
        <v>-9716.8184276382963</v>
      </c>
      <c r="AA268" s="349">
        <f t="shared" si="120"/>
        <v>43372.532713352579</v>
      </c>
      <c r="AB268" s="352">
        <f t="shared" si="121"/>
        <v>6400</v>
      </c>
      <c r="AC268" s="324">
        <f t="shared" si="122"/>
        <v>12437</v>
      </c>
      <c r="AD268" s="324">
        <f t="shared" si="123"/>
        <v>5800</v>
      </c>
      <c r="AE268" s="324">
        <f t="shared" si="124"/>
        <v>11405</v>
      </c>
      <c r="AF268" s="324">
        <f t="shared" si="125"/>
        <v>2516</v>
      </c>
      <c r="AG268" s="324">
        <f t="shared" si="126"/>
        <v>2842</v>
      </c>
      <c r="AH268" s="364" t="str">
        <f t="shared" si="127"/>
        <v/>
      </c>
      <c r="AI268" s="352">
        <f t="shared" si="128"/>
        <v>2516</v>
      </c>
      <c r="AJ268" s="324">
        <f t="shared" si="135"/>
        <v>16827.857142857141</v>
      </c>
      <c r="AK268" s="324">
        <f t="shared" si="129"/>
        <v>2516</v>
      </c>
      <c r="AL268" s="324">
        <f t="shared" si="136"/>
        <v>8369.2851014030584</v>
      </c>
      <c r="AM268" s="324">
        <f t="shared" si="110"/>
        <v>26544.675570495438</v>
      </c>
      <c r="AN268" s="366">
        <f t="shared" si="130"/>
        <v>1.5774245850288049</v>
      </c>
      <c r="AO268" s="326"/>
      <c r="AP268" s="352">
        <f t="shared" si="131"/>
        <v>2516</v>
      </c>
      <c r="AQ268" s="325">
        <f t="shared" si="132"/>
        <v>478.04</v>
      </c>
      <c r="AR268" s="349">
        <f t="shared" si="133"/>
        <v>2994.04</v>
      </c>
      <c r="AS268" s="329"/>
      <c r="AT268" s="317">
        <f t="shared" si="134"/>
        <v>1</v>
      </c>
    </row>
    <row r="269" spans="1:46" ht="24.95" customHeight="1" x14ac:dyDescent="0.25">
      <c r="A269" s="319">
        <v>263</v>
      </c>
      <c r="B269" s="290" t="s">
        <v>1471</v>
      </c>
      <c r="C269" s="104" t="s">
        <v>115</v>
      </c>
      <c r="D269" s="320">
        <v>1</v>
      </c>
      <c r="E269" s="305">
        <v>4100</v>
      </c>
      <c r="F269" s="321">
        <f t="shared" si="111"/>
        <v>2870</v>
      </c>
      <c r="G269" s="321">
        <f t="shared" si="112"/>
        <v>6970</v>
      </c>
      <c r="H269" s="301">
        <v>13782</v>
      </c>
      <c r="I269" s="322">
        <v>2618.58</v>
      </c>
      <c r="J269" s="322">
        <f t="shared" si="113"/>
        <v>16400.580000000002</v>
      </c>
      <c r="K269" s="302">
        <v>10000</v>
      </c>
      <c r="L269" s="323">
        <v>1900</v>
      </c>
      <c r="M269" s="323">
        <f t="shared" si="114"/>
        <v>11900</v>
      </c>
      <c r="N269" s="304">
        <v>9844</v>
      </c>
      <c r="O269" s="323">
        <v>1870.3600000000001</v>
      </c>
      <c r="P269" s="323">
        <f t="shared" si="115"/>
        <v>11714.36</v>
      </c>
      <c r="Q269" s="302">
        <v>5373</v>
      </c>
      <c r="R269" s="323">
        <v>1020.87</v>
      </c>
      <c r="S269" s="323">
        <f t="shared" si="116"/>
        <v>6393.87</v>
      </c>
      <c r="T269" s="302">
        <v>5075</v>
      </c>
      <c r="U269" s="323">
        <v>964.25</v>
      </c>
      <c r="V269" s="323">
        <f t="shared" si="117"/>
        <v>6039.25</v>
      </c>
      <c r="W269" s="302">
        <v>11645</v>
      </c>
      <c r="X269" s="323">
        <v>2212.5500000000002</v>
      </c>
      <c r="Y269" s="345">
        <f t="shared" si="118"/>
        <v>13857.55</v>
      </c>
      <c r="Z269" s="348">
        <f t="shared" si="119"/>
        <v>4832.9555108685281</v>
      </c>
      <c r="AA269" s="349">
        <f t="shared" si="120"/>
        <v>12258.187346274332</v>
      </c>
      <c r="AB269" s="352" t="str">
        <f t="shared" si="121"/>
        <v/>
      </c>
      <c r="AC269" s="324" t="str">
        <f t="shared" si="122"/>
        <v/>
      </c>
      <c r="AD269" s="324">
        <f t="shared" si="123"/>
        <v>10000</v>
      </c>
      <c r="AE269" s="324">
        <f t="shared" si="124"/>
        <v>9844</v>
      </c>
      <c r="AF269" s="324">
        <f t="shared" si="125"/>
        <v>5373</v>
      </c>
      <c r="AG269" s="324">
        <f t="shared" si="126"/>
        <v>5075</v>
      </c>
      <c r="AH269" s="364">
        <f t="shared" si="127"/>
        <v>11645</v>
      </c>
      <c r="AI269" s="352">
        <f t="shared" si="128"/>
        <v>5075</v>
      </c>
      <c r="AJ269" s="324">
        <f t="shared" si="135"/>
        <v>8545.5714285714294</v>
      </c>
      <c r="AK269" s="324">
        <f t="shared" si="129"/>
        <v>4100</v>
      </c>
      <c r="AL269" s="324">
        <f t="shared" si="136"/>
        <v>7806.1547285750894</v>
      </c>
      <c r="AM269" s="324">
        <f t="shared" si="110"/>
        <v>3712.6159177029012</v>
      </c>
      <c r="AN269" s="366">
        <f t="shared" si="130"/>
        <v>0.43444911188619512</v>
      </c>
      <c r="AO269" s="326"/>
      <c r="AP269" s="352">
        <f t="shared" si="131"/>
        <v>5075</v>
      </c>
      <c r="AQ269" s="325">
        <f t="shared" si="132"/>
        <v>964.25</v>
      </c>
      <c r="AR269" s="349">
        <f t="shared" si="133"/>
        <v>6039.25</v>
      </c>
      <c r="AS269" s="329"/>
      <c r="AT269" s="317">
        <f t="shared" si="134"/>
        <v>1</v>
      </c>
    </row>
    <row r="270" spans="1:46" ht="24.95" customHeight="1" x14ac:dyDescent="0.25">
      <c r="A270" s="319">
        <v>264</v>
      </c>
      <c r="B270" s="290" t="s">
        <v>808</v>
      </c>
      <c r="C270" s="104" t="s">
        <v>18</v>
      </c>
      <c r="D270" s="320">
        <v>1</v>
      </c>
      <c r="E270" s="305">
        <v>4500</v>
      </c>
      <c r="F270" s="321">
        <f t="shared" si="111"/>
        <v>3150</v>
      </c>
      <c r="G270" s="321">
        <f t="shared" si="112"/>
        <v>7650</v>
      </c>
      <c r="H270" s="301">
        <v>1410</v>
      </c>
      <c r="I270" s="322">
        <v>267.89999999999998</v>
      </c>
      <c r="J270" s="322">
        <f t="shared" si="113"/>
        <v>1677.9</v>
      </c>
      <c r="K270" s="302">
        <v>3950</v>
      </c>
      <c r="L270" s="323">
        <v>750.5</v>
      </c>
      <c r="M270" s="323">
        <f t="shared" si="114"/>
        <v>4700.5</v>
      </c>
      <c r="N270" s="304">
        <v>8643</v>
      </c>
      <c r="O270" s="323">
        <v>1642.17</v>
      </c>
      <c r="P270" s="323">
        <f t="shared" si="115"/>
        <v>10285.17</v>
      </c>
      <c r="Q270" s="302">
        <v>700</v>
      </c>
      <c r="R270" s="323">
        <v>133</v>
      </c>
      <c r="S270" s="323">
        <f t="shared" si="116"/>
        <v>833</v>
      </c>
      <c r="T270" s="302">
        <v>763</v>
      </c>
      <c r="U270" s="323">
        <v>144.97</v>
      </c>
      <c r="V270" s="323">
        <f t="shared" si="117"/>
        <v>907.97</v>
      </c>
      <c r="W270" s="302">
        <v>2675</v>
      </c>
      <c r="X270" s="323">
        <v>508.25</v>
      </c>
      <c r="Y270" s="345">
        <f t="shared" si="118"/>
        <v>3183.25</v>
      </c>
      <c r="Z270" s="348">
        <f t="shared" si="119"/>
        <v>419.6122448486376</v>
      </c>
      <c r="AA270" s="349">
        <f t="shared" si="120"/>
        <v>6049.2448980085055</v>
      </c>
      <c r="AB270" s="352">
        <f t="shared" si="121"/>
        <v>4500</v>
      </c>
      <c r="AC270" s="324">
        <f t="shared" si="122"/>
        <v>1410</v>
      </c>
      <c r="AD270" s="324">
        <f t="shared" si="123"/>
        <v>3950</v>
      </c>
      <c r="AE270" s="324" t="str">
        <f t="shared" si="124"/>
        <v/>
      </c>
      <c r="AF270" s="324">
        <f t="shared" si="125"/>
        <v>700</v>
      </c>
      <c r="AG270" s="324">
        <f t="shared" si="126"/>
        <v>763</v>
      </c>
      <c r="AH270" s="364">
        <f t="shared" si="127"/>
        <v>2675</v>
      </c>
      <c r="AI270" s="352">
        <f t="shared" si="128"/>
        <v>700</v>
      </c>
      <c r="AJ270" s="324">
        <f t="shared" si="135"/>
        <v>3234.4285714285716</v>
      </c>
      <c r="AK270" s="324">
        <f t="shared" si="129"/>
        <v>700</v>
      </c>
      <c r="AL270" s="324">
        <f t="shared" si="136"/>
        <v>2268.8493346432879</v>
      </c>
      <c r="AM270" s="324">
        <f t="shared" si="110"/>
        <v>2814.816326579934</v>
      </c>
      <c r="AN270" s="366">
        <f t="shared" si="130"/>
        <v>0.870266961974274</v>
      </c>
      <c r="AO270" s="326"/>
      <c r="AP270" s="352">
        <f t="shared" si="131"/>
        <v>700</v>
      </c>
      <c r="AQ270" s="325">
        <f t="shared" si="132"/>
        <v>133</v>
      </c>
      <c r="AR270" s="349">
        <f t="shared" si="133"/>
        <v>833</v>
      </c>
      <c r="AS270" s="329"/>
      <c r="AT270" s="317">
        <f t="shared" si="134"/>
        <v>1</v>
      </c>
    </row>
    <row r="271" spans="1:46" ht="24.95" customHeight="1" x14ac:dyDescent="0.25">
      <c r="A271" s="319">
        <v>265</v>
      </c>
      <c r="B271" s="290" t="s">
        <v>813</v>
      </c>
      <c r="C271" s="104" t="s">
        <v>18</v>
      </c>
      <c r="D271" s="320">
        <v>1</v>
      </c>
      <c r="E271" s="305">
        <v>4400</v>
      </c>
      <c r="F271" s="321">
        <f t="shared" si="111"/>
        <v>3080</v>
      </c>
      <c r="G271" s="321">
        <f t="shared" si="112"/>
        <v>7480</v>
      </c>
      <c r="H271" s="301">
        <v>640</v>
      </c>
      <c r="I271" s="322">
        <v>121.6</v>
      </c>
      <c r="J271" s="322">
        <f t="shared" si="113"/>
        <v>761.6</v>
      </c>
      <c r="K271" s="302">
        <v>2100</v>
      </c>
      <c r="L271" s="323">
        <v>399</v>
      </c>
      <c r="M271" s="323">
        <f t="shared" si="114"/>
        <v>2499</v>
      </c>
      <c r="N271" s="304">
        <v>6603</v>
      </c>
      <c r="O271" s="323">
        <v>1254.57</v>
      </c>
      <c r="P271" s="323">
        <f t="shared" si="115"/>
        <v>7857.57</v>
      </c>
      <c r="Q271" s="302">
        <v>1200</v>
      </c>
      <c r="R271" s="323">
        <v>228</v>
      </c>
      <c r="S271" s="323">
        <f t="shared" si="116"/>
        <v>1428</v>
      </c>
      <c r="T271" s="302">
        <v>390</v>
      </c>
      <c r="U271" s="323">
        <v>74.099999999999994</v>
      </c>
      <c r="V271" s="323">
        <f t="shared" si="117"/>
        <v>464.1</v>
      </c>
      <c r="W271" s="302">
        <v>2675</v>
      </c>
      <c r="X271" s="323">
        <v>508.25</v>
      </c>
      <c r="Y271" s="345">
        <f t="shared" si="118"/>
        <v>3183.25</v>
      </c>
      <c r="Z271" s="348">
        <f t="shared" si="119"/>
        <v>329.05975731860872</v>
      </c>
      <c r="AA271" s="349">
        <f t="shared" si="120"/>
        <v>4816.0830998242482</v>
      </c>
      <c r="AB271" s="352">
        <f t="shared" si="121"/>
        <v>4400</v>
      </c>
      <c r="AC271" s="324">
        <f t="shared" si="122"/>
        <v>640</v>
      </c>
      <c r="AD271" s="324">
        <f t="shared" si="123"/>
        <v>2100</v>
      </c>
      <c r="AE271" s="324" t="str">
        <f t="shared" si="124"/>
        <v/>
      </c>
      <c r="AF271" s="324">
        <f t="shared" si="125"/>
        <v>1200</v>
      </c>
      <c r="AG271" s="324">
        <f t="shared" si="126"/>
        <v>390</v>
      </c>
      <c r="AH271" s="364">
        <f t="shared" si="127"/>
        <v>2675</v>
      </c>
      <c r="AI271" s="352">
        <f t="shared" si="128"/>
        <v>390</v>
      </c>
      <c r="AJ271" s="324">
        <f t="shared" si="135"/>
        <v>2572.5714285714284</v>
      </c>
      <c r="AK271" s="324">
        <f t="shared" si="129"/>
        <v>390</v>
      </c>
      <c r="AL271" s="324">
        <f t="shared" si="136"/>
        <v>1743.0465401545466</v>
      </c>
      <c r="AM271" s="324">
        <f t="shared" si="110"/>
        <v>2243.5116712528197</v>
      </c>
      <c r="AN271" s="366">
        <f t="shared" si="130"/>
        <v>0.8720891658579375</v>
      </c>
      <c r="AO271" s="326"/>
      <c r="AP271" s="352">
        <f t="shared" si="131"/>
        <v>390</v>
      </c>
      <c r="AQ271" s="325">
        <f t="shared" si="132"/>
        <v>74.099999999999994</v>
      </c>
      <c r="AR271" s="349">
        <f t="shared" si="133"/>
        <v>464.1</v>
      </c>
      <c r="AS271" s="329"/>
      <c r="AT271" s="317">
        <f t="shared" si="134"/>
        <v>1</v>
      </c>
    </row>
    <row r="272" spans="1:46" ht="24.95" customHeight="1" x14ac:dyDescent="0.25">
      <c r="A272" s="319">
        <v>266</v>
      </c>
      <c r="B272" s="290" t="s">
        <v>1472</v>
      </c>
      <c r="C272" s="104" t="s">
        <v>18</v>
      </c>
      <c r="D272" s="320">
        <v>1</v>
      </c>
      <c r="E272" s="305">
        <v>6600</v>
      </c>
      <c r="F272" s="321">
        <f t="shared" si="111"/>
        <v>4620</v>
      </c>
      <c r="G272" s="321">
        <f t="shared" si="112"/>
        <v>11220</v>
      </c>
      <c r="H272" s="301">
        <v>2020</v>
      </c>
      <c r="I272" s="322">
        <v>383.8</v>
      </c>
      <c r="J272" s="322">
        <f t="shared" si="113"/>
        <v>2403.8000000000002</v>
      </c>
      <c r="K272" s="302">
        <v>3580</v>
      </c>
      <c r="L272" s="323">
        <v>680.2</v>
      </c>
      <c r="M272" s="323">
        <f t="shared" si="114"/>
        <v>4260.2</v>
      </c>
      <c r="N272" s="304">
        <v>6603</v>
      </c>
      <c r="O272" s="323">
        <v>1254.57</v>
      </c>
      <c r="P272" s="323">
        <f t="shared" si="115"/>
        <v>7857.57</v>
      </c>
      <c r="Q272" s="302">
        <v>1500</v>
      </c>
      <c r="R272" s="323">
        <v>285</v>
      </c>
      <c r="S272" s="323">
        <f t="shared" si="116"/>
        <v>1785</v>
      </c>
      <c r="T272" s="302">
        <v>4205</v>
      </c>
      <c r="U272" s="323">
        <v>798.95</v>
      </c>
      <c r="V272" s="323">
        <f t="shared" si="117"/>
        <v>5003.95</v>
      </c>
      <c r="W272" s="302">
        <v>2675</v>
      </c>
      <c r="X272" s="323">
        <v>508.25</v>
      </c>
      <c r="Y272" s="345">
        <f t="shared" si="118"/>
        <v>3183.25</v>
      </c>
      <c r="Z272" s="348">
        <f t="shared" si="119"/>
        <v>1818.3118069214497</v>
      </c>
      <c r="AA272" s="349">
        <f t="shared" si="120"/>
        <v>5948.2596216499787</v>
      </c>
      <c r="AB272" s="352" t="str">
        <f t="shared" si="121"/>
        <v/>
      </c>
      <c r="AC272" s="324">
        <f t="shared" si="122"/>
        <v>2020</v>
      </c>
      <c r="AD272" s="324">
        <f t="shared" si="123"/>
        <v>3580</v>
      </c>
      <c r="AE272" s="324" t="str">
        <f t="shared" si="124"/>
        <v/>
      </c>
      <c r="AF272" s="324" t="str">
        <f t="shared" si="125"/>
        <v/>
      </c>
      <c r="AG272" s="324">
        <f t="shared" si="126"/>
        <v>4205</v>
      </c>
      <c r="AH272" s="364">
        <f t="shared" si="127"/>
        <v>2675</v>
      </c>
      <c r="AI272" s="352">
        <f t="shared" si="128"/>
        <v>2020</v>
      </c>
      <c r="AJ272" s="324">
        <f t="shared" si="135"/>
        <v>3883.2857142857142</v>
      </c>
      <c r="AK272" s="324">
        <f t="shared" si="129"/>
        <v>1500</v>
      </c>
      <c r="AL272" s="324">
        <f t="shared" si="136"/>
        <v>3405.9867449773878</v>
      </c>
      <c r="AM272" s="324">
        <f t="shared" si="110"/>
        <v>2064.9739073642645</v>
      </c>
      <c r="AN272" s="366">
        <f t="shared" si="130"/>
        <v>0.5317594581742211</v>
      </c>
      <c r="AO272" s="326"/>
      <c r="AP272" s="352">
        <f t="shared" si="131"/>
        <v>2020</v>
      </c>
      <c r="AQ272" s="325">
        <f t="shared" si="132"/>
        <v>383.8</v>
      </c>
      <c r="AR272" s="349">
        <f t="shared" si="133"/>
        <v>2403.8000000000002</v>
      </c>
      <c r="AS272" s="329"/>
      <c r="AT272" s="317">
        <f t="shared" si="134"/>
        <v>1</v>
      </c>
    </row>
    <row r="273" spans="1:46" ht="24.95" customHeight="1" x14ac:dyDescent="0.25">
      <c r="A273" s="319">
        <v>267</v>
      </c>
      <c r="B273" s="290" t="s">
        <v>814</v>
      </c>
      <c r="C273" s="104" t="s">
        <v>18</v>
      </c>
      <c r="D273" s="320">
        <v>1</v>
      </c>
      <c r="E273" s="305">
        <v>221.6</v>
      </c>
      <c r="F273" s="321">
        <f t="shared" si="111"/>
        <v>155.11999999999998</v>
      </c>
      <c r="G273" s="321">
        <f t="shared" si="112"/>
        <v>376.71999999999997</v>
      </c>
      <c r="H273" s="301">
        <v>373</v>
      </c>
      <c r="I273" s="322">
        <v>70.87</v>
      </c>
      <c r="J273" s="322">
        <f t="shared" si="113"/>
        <v>443.87</v>
      </c>
      <c r="K273" s="302">
        <v>900</v>
      </c>
      <c r="L273" s="323">
        <v>171</v>
      </c>
      <c r="M273" s="323">
        <f t="shared" si="114"/>
        <v>1071</v>
      </c>
      <c r="N273" s="304">
        <v>66507</v>
      </c>
      <c r="O273" s="323">
        <v>12636.33</v>
      </c>
      <c r="P273" s="323">
        <f t="shared" si="115"/>
        <v>79143.33</v>
      </c>
      <c r="Q273" s="302">
        <v>750</v>
      </c>
      <c r="R273" s="323">
        <v>142.5</v>
      </c>
      <c r="S273" s="323">
        <f t="shared" si="116"/>
        <v>892.5</v>
      </c>
      <c r="T273" s="302">
        <v>303</v>
      </c>
      <c r="U273" s="323">
        <v>57.57</v>
      </c>
      <c r="V273" s="323">
        <f t="shared" si="117"/>
        <v>360.57</v>
      </c>
      <c r="W273" s="302">
        <v>2675</v>
      </c>
      <c r="X273" s="323">
        <v>508.25</v>
      </c>
      <c r="Y273" s="345">
        <f t="shared" si="118"/>
        <v>3183.25</v>
      </c>
      <c r="Z273" s="348">
        <f t="shared" si="119"/>
        <v>-14575.517758854689</v>
      </c>
      <c r="AA273" s="349">
        <f t="shared" si="120"/>
        <v>35069.68918742612</v>
      </c>
      <c r="AB273" s="352">
        <f t="shared" si="121"/>
        <v>221.6</v>
      </c>
      <c r="AC273" s="324">
        <f t="shared" si="122"/>
        <v>373</v>
      </c>
      <c r="AD273" s="324">
        <f t="shared" si="123"/>
        <v>900</v>
      </c>
      <c r="AE273" s="324" t="str">
        <f t="shared" si="124"/>
        <v/>
      </c>
      <c r="AF273" s="324">
        <f t="shared" si="125"/>
        <v>750</v>
      </c>
      <c r="AG273" s="324">
        <f t="shared" si="126"/>
        <v>303</v>
      </c>
      <c r="AH273" s="364">
        <f t="shared" si="127"/>
        <v>2675</v>
      </c>
      <c r="AI273" s="352">
        <f t="shared" si="128"/>
        <v>221.6</v>
      </c>
      <c r="AJ273" s="324">
        <f t="shared" si="135"/>
        <v>10247.085714285715</v>
      </c>
      <c r="AK273" s="324">
        <f t="shared" si="129"/>
        <v>221.6</v>
      </c>
      <c r="AL273" s="324">
        <f t="shared" si="136"/>
        <v>1170.352239547414</v>
      </c>
      <c r="AM273" s="324">
        <f t="shared" si="110"/>
        <v>24822.603473140403</v>
      </c>
      <c r="AN273" s="366">
        <f t="shared" si="130"/>
        <v>2.4224061518812712</v>
      </c>
      <c r="AO273" s="326"/>
      <c r="AP273" s="352">
        <f t="shared" si="131"/>
        <v>221.6</v>
      </c>
      <c r="AQ273" s="325">
        <f t="shared" si="132"/>
        <v>42.103999999999999</v>
      </c>
      <c r="AR273" s="349">
        <f t="shared" si="133"/>
        <v>263.70400000000001</v>
      </c>
      <c r="AS273" s="329"/>
      <c r="AT273" s="317">
        <f t="shared" si="134"/>
        <v>1</v>
      </c>
    </row>
    <row r="274" spans="1:46" ht="24.95" customHeight="1" x14ac:dyDescent="0.25">
      <c r="A274" s="319">
        <v>268</v>
      </c>
      <c r="B274" s="290" t="s">
        <v>817</v>
      </c>
      <c r="C274" s="104" t="s">
        <v>18</v>
      </c>
      <c r="D274" s="320">
        <v>1</v>
      </c>
      <c r="E274" s="305">
        <v>1450</v>
      </c>
      <c r="F274" s="321">
        <f t="shared" si="111"/>
        <v>1014.9999999999999</v>
      </c>
      <c r="G274" s="321">
        <f t="shared" si="112"/>
        <v>2465</v>
      </c>
      <c r="H274" s="301">
        <v>1071</v>
      </c>
      <c r="I274" s="322">
        <v>203.49</v>
      </c>
      <c r="J274" s="322">
        <f t="shared" si="113"/>
        <v>1274.49</v>
      </c>
      <c r="K274" s="302">
        <v>1250</v>
      </c>
      <c r="L274" s="323">
        <v>237.5</v>
      </c>
      <c r="M274" s="323">
        <f t="shared" si="114"/>
        <v>1487.5</v>
      </c>
      <c r="N274" s="304">
        <v>5510</v>
      </c>
      <c r="O274" s="323">
        <v>1046.9000000000001</v>
      </c>
      <c r="P274" s="323">
        <f t="shared" si="115"/>
        <v>6556.9</v>
      </c>
      <c r="Q274" s="302">
        <v>820</v>
      </c>
      <c r="R274" s="323">
        <v>155.80000000000001</v>
      </c>
      <c r="S274" s="323">
        <f t="shared" si="116"/>
        <v>975.8</v>
      </c>
      <c r="T274" s="302">
        <v>477</v>
      </c>
      <c r="U274" s="323">
        <v>90.63</v>
      </c>
      <c r="V274" s="323">
        <f t="shared" si="117"/>
        <v>567.63</v>
      </c>
      <c r="W274" s="302">
        <v>2675</v>
      </c>
      <c r="X274" s="323">
        <v>508.25</v>
      </c>
      <c r="Y274" s="345">
        <f t="shared" si="118"/>
        <v>3183.25</v>
      </c>
      <c r="Z274" s="348">
        <f t="shared" si="119"/>
        <v>154.70490279168462</v>
      </c>
      <c r="AA274" s="349">
        <f t="shared" si="120"/>
        <v>3631.8665257797438</v>
      </c>
      <c r="AB274" s="352">
        <f t="shared" si="121"/>
        <v>1450</v>
      </c>
      <c r="AC274" s="324">
        <f t="shared" si="122"/>
        <v>1071</v>
      </c>
      <c r="AD274" s="324">
        <f t="shared" si="123"/>
        <v>1250</v>
      </c>
      <c r="AE274" s="324" t="str">
        <f t="shared" si="124"/>
        <v/>
      </c>
      <c r="AF274" s="324">
        <f t="shared" si="125"/>
        <v>820</v>
      </c>
      <c r="AG274" s="324">
        <f t="shared" si="126"/>
        <v>477</v>
      </c>
      <c r="AH274" s="364">
        <f t="shared" si="127"/>
        <v>2675</v>
      </c>
      <c r="AI274" s="352">
        <f t="shared" si="128"/>
        <v>477</v>
      </c>
      <c r="AJ274" s="324">
        <f t="shared" si="135"/>
        <v>1893.2857142857142</v>
      </c>
      <c r="AK274" s="324">
        <f t="shared" si="129"/>
        <v>477</v>
      </c>
      <c r="AL274" s="324">
        <f t="shared" si="136"/>
        <v>1412.0149677654854</v>
      </c>
      <c r="AM274" s="324">
        <f t="shared" si="110"/>
        <v>1738.5808114940296</v>
      </c>
      <c r="AN274" s="366">
        <f t="shared" si="130"/>
        <v>0.91828760887785466</v>
      </c>
      <c r="AO274" s="326"/>
      <c r="AP274" s="352">
        <f t="shared" si="131"/>
        <v>477</v>
      </c>
      <c r="AQ274" s="325">
        <f t="shared" si="132"/>
        <v>90.63</v>
      </c>
      <c r="AR274" s="349">
        <f t="shared" si="133"/>
        <v>567.63</v>
      </c>
      <c r="AS274" s="329"/>
      <c r="AT274" s="317">
        <f t="shared" si="134"/>
        <v>1</v>
      </c>
    </row>
    <row r="275" spans="1:46" ht="24.95" customHeight="1" x14ac:dyDescent="0.25">
      <c r="A275" s="319">
        <v>269</v>
      </c>
      <c r="B275" s="290" t="s">
        <v>818</v>
      </c>
      <c r="C275" s="104" t="s">
        <v>18</v>
      </c>
      <c r="D275" s="320">
        <v>1</v>
      </c>
      <c r="E275" s="305">
        <v>222</v>
      </c>
      <c r="F275" s="321">
        <f t="shared" si="111"/>
        <v>155.39999999999998</v>
      </c>
      <c r="G275" s="321">
        <f t="shared" si="112"/>
        <v>377.4</v>
      </c>
      <c r="H275" s="301">
        <v>70</v>
      </c>
      <c r="I275" s="322">
        <v>13.3</v>
      </c>
      <c r="J275" s="322">
        <f t="shared" si="113"/>
        <v>83.3</v>
      </c>
      <c r="K275" s="302">
        <v>150</v>
      </c>
      <c r="L275" s="323">
        <v>28.5</v>
      </c>
      <c r="M275" s="323">
        <f t="shared" si="114"/>
        <v>178.5</v>
      </c>
      <c r="N275" s="304">
        <v>4202</v>
      </c>
      <c r="O275" s="323">
        <v>798.38</v>
      </c>
      <c r="P275" s="323">
        <f t="shared" si="115"/>
        <v>5000.38</v>
      </c>
      <c r="Q275" s="302">
        <v>55</v>
      </c>
      <c r="R275" s="323">
        <v>10.45</v>
      </c>
      <c r="S275" s="323">
        <f t="shared" si="116"/>
        <v>65.45</v>
      </c>
      <c r="T275" s="302">
        <v>51</v>
      </c>
      <c r="U275" s="323">
        <v>9.69</v>
      </c>
      <c r="V275" s="323">
        <f t="shared" si="117"/>
        <v>60.69</v>
      </c>
      <c r="W275" s="302">
        <v>765</v>
      </c>
      <c r="X275" s="323">
        <v>145.35</v>
      </c>
      <c r="Y275" s="345">
        <f t="shared" si="118"/>
        <v>910.35</v>
      </c>
      <c r="Z275" s="348">
        <f t="shared" si="119"/>
        <v>-738.53876783918622</v>
      </c>
      <c r="AA275" s="349">
        <f t="shared" si="120"/>
        <v>2314.253053553472</v>
      </c>
      <c r="AB275" s="352">
        <f t="shared" si="121"/>
        <v>222</v>
      </c>
      <c r="AC275" s="324">
        <f t="shared" si="122"/>
        <v>70</v>
      </c>
      <c r="AD275" s="324">
        <f t="shared" si="123"/>
        <v>150</v>
      </c>
      <c r="AE275" s="324" t="str">
        <f t="shared" si="124"/>
        <v/>
      </c>
      <c r="AF275" s="324">
        <f t="shared" si="125"/>
        <v>55</v>
      </c>
      <c r="AG275" s="324">
        <f t="shared" si="126"/>
        <v>51</v>
      </c>
      <c r="AH275" s="364">
        <f t="shared" si="127"/>
        <v>765</v>
      </c>
      <c r="AI275" s="352">
        <f t="shared" si="128"/>
        <v>51</v>
      </c>
      <c r="AJ275" s="324">
        <f t="shared" si="135"/>
        <v>787.85714285714289</v>
      </c>
      <c r="AK275" s="324">
        <f t="shared" si="129"/>
        <v>51</v>
      </c>
      <c r="AL275" s="324">
        <f t="shared" si="136"/>
        <v>214.68363793817039</v>
      </c>
      <c r="AM275" s="324">
        <f t="shared" si="110"/>
        <v>1526.3959106963291</v>
      </c>
      <c r="AN275" s="366">
        <f t="shared" si="130"/>
        <v>1.9374018812102092</v>
      </c>
      <c r="AO275" s="326"/>
      <c r="AP275" s="352">
        <f t="shared" si="131"/>
        <v>51</v>
      </c>
      <c r="AQ275" s="325">
        <f t="shared" si="132"/>
        <v>9.69</v>
      </c>
      <c r="AR275" s="349">
        <f t="shared" si="133"/>
        <v>60.69</v>
      </c>
      <c r="AS275" s="329"/>
      <c r="AT275" s="317">
        <f t="shared" si="134"/>
        <v>1</v>
      </c>
    </row>
    <row r="276" spans="1:46" ht="24.95" customHeight="1" x14ac:dyDescent="0.25">
      <c r="A276" s="319">
        <v>270</v>
      </c>
      <c r="B276" s="290" t="s">
        <v>819</v>
      </c>
      <c r="C276" s="104" t="s">
        <v>18</v>
      </c>
      <c r="D276" s="320">
        <v>1</v>
      </c>
      <c r="E276" s="305">
        <v>115</v>
      </c>
      <c r="F276" s="321">
        <f t="shared" si="111"/>
        <v>80.5</v>
      </c>
      <c r="G276" s="321">
        <f t="shared" si="112"/>
        <v>195.5</v>
      </c>
      <c r="H276" s="301">
        <v>188</v>
      </c>
      <c r="I276" s="322">
        <v>35.72</v>
      </c>
      <c r="J276" s="322">
        <f t="shared" si="113"/>
        <v>223.72</v>
      </c>
      <c r="K276" s="302">
        <v>150</v>
      </c>
      <c r="L276" s="323">
        <v>28.5</v>
      </c>
      <c r="M276" s="323">
        <f t="shared" si="114"/>
        <v>178.5</v>
      </c>
      <c r="N276" s="304">
        <v>13445</v>
      </c>
      <c r="O276" s="323">
        <v>2554.5500000000002</v>
      </c>
      <c r="P276" s="323">
        <f t="shared" si="115"/>
        <v>15999.55</v>
      </c>
      <c r="Q276" s="302">
        <v>179</v>
      </c>
      <c r="R276" s="323">
        <v>34.01</v>
      </c>
      <c r="S276" s="323">
        <f t="shared" si="116"/>
        <v>213.01</v>
      </c>
      <c r="T276" s="302">
        <v>113</v>
      </c>
      <c r="U276" s="323">
        <v>21.47</v>
      </c>
      <c r="V276" s="323">
        <f t="shared" si="117"/>
        <v>134.47</v>
      </c>
      <c r="W276" s="302">
        <v>2675</v>
      </c>
      <c r="X276" s="323">
        <v>508.25</v>
      </c>
      <c r="Y276" s="345">
        <f t="shared" si="118"/>
        <v>3183.25</v>
      </c>
      <c r="Z276" s="348">
        <f t="shared" si="119"/>
        <v>-2547.3079653255068</v>
      </c>
      <c r="AA276" s="349">
        <f t="shared" si="120"/>
        <v>7365.8793938969357</v>
      </c>
      <c r="AB276" s="352">
        <f t="shared" si="121"/>
        <v>115</v>
      </c>
      <c r="AC276" s="324">
        <f t="shared" si="122"/>
        <v>188</v>
      </c>
      <c r="AD276" s="324">
        <f t="shared" si="123"/>
        <v>150</v>
      </c>
      <c r="AE276" s="324" t="str">
        <f t="shared" si="124"/>
        <v/>
      </c>
      <c r="AF276" s="324">
        <f t="shared" si="125"/>
        <v>179</v>
      </c>
      <c r="AG276" s="324">
        <f t="shared" si="126"/>
        <v>113</v>
      </c>
      <c r="AH276" s="364">
        <f t="shared" si="127"/>
        <v>2675</v>
      </c>
      <c r="AI276" s="352">
        <f t="shared" si="128"/>
        <v>113</v>
      </c>
      <c r="AJ276" s="324">
        <f t="shared" si="135"/>
        <v>2409.2857142857142</v>
      </c>
      <c r="AK276" s="324">
        <f t="shared" si="129"/>
        <v>113</v>
      </c>
      <c r="AL276" s="324">
        <f t="shared" si="136"/>
        <v>421.38631846486015</v>
      </c>
      <c r="AM276" s="324">
        <f t="shared" si="110"/>
        <v>4956.593679611221</v>
      </c>
      <c r="AN276" s="366">
        <f t="shared" si="130"/>
        <v>2.0572876227262702</v>
      </c>
      <c r="AO276" s="326"/>
      <c r="AP276" s="352">
        <f t="shared" si="131"/>
        <v>113</v>
      </c>
      <c r="AQ276" s="325">
        <f t="shared" si="132"/>
        <v>21.47</v>
      </c>
      <c r="AR276" s="349">
        <f t="shared" si="133"/>
        <v>134.47</v>
      </c>
      <c r="AS276" s="329"/>
      <c r="AT276" s="317">
        <f t="shared" si="134"/>
        <v>1</v>
      </c>
    </row>
    <row r="277" spans="1:46" ht="24.95" customHeight="1" x14ac:dyDescent="0.25">
      <c r="A277" s="319">
        <v>271</v>
      </c>
      <c r="B277" s="290" t="s">
        <v>820</v>
      </c>
      <c r="C277" s="104" t="s">
        <v>18</v>
      </c>
      <c r="D277" s="320">
        <v>1</v>
      </c>
      <c r="E277" s="305">
        <v>23.8</v>
      </c>
      <c r="F277" s="321">
        <f t="shared" si="111"/>
        <v>16.66</v>
      </c>
      <c r="G277" s="321">
        <f t="shared" si="112"/>
        <v>40.46</v>
      </c>
      <c r="H277" s="301">
        <v>739</v>
      </c>
      <c r="I277" s="322">
        <v>140.41</v>
      </c>
      <c r="J277" s="322">
        <f t="shared" si="113"/>
        <v>879.41</v>
      </c>
      <c r="K277" s="302">
        <v>100</v>
      </c>
      <c r="L277" s="323">
        <v>19</v>
      </c>
      <c r="M277" s="323">
        <f t="shared" si="114"/>
        <v>119</v>
      </c>
      <c r="N277" s="304">
        <v>4082</v>
      </c>
      <c r="O277" s="323">
        <v>775.58</v>
      </c>
      <c r="P277" s="323">
        <f t="shared" si="115"/>
        <v>4857.58</v>
      </c>
      <c r="Q277" s="302">
        <v>594</v>
      </c>
      <c r="R277" s="323">
        <v>112.86</v>
      </c>
      <c r="S277" s="323">
        <f t="shared" si="116"/>
        <v>706.86</v>
      </c>
      <c r="T277" s="302">
        <v>303</v>
      </c>
      <c r="U277" s="323">
        <v>57.57</v>
      </c>
      <c r="V277" s="323">
        <f t="shared" si="117"/>
        <v>360.57</v>
      </c>
      <c r="W277" s="302">
        <v>2675</v>
      </c>
      <c r="X277" s="323">
        <v>508.25</v>
      </c>
      <c r="Y277" s="345">
        <f t="shared" si="118"/>
        <v>3183.25</v>
      </c>
      <c r="Z277" s="348">
        <f t="shared" si="119"/>
        <v>-335.59285546110755</v>
      </c>
      <c r="AA277" s="349">
        <f t="shared" si="120"/>
        <v>2768.9642840325359</v>
      </c>
      <c r="AB277" s="352">
        <f t="shared" si="121"/>
        <v>23.8</v>
      </c>
      <c r="AC277" s="324">
        <f t="shared" si="122"/>
        <v>739</v>
      </c>
      <c r="AD277" s="324">
        <f t="shared" si="123"/>
        <v>100</v>
      </c>
      <c r="AE277" s="324" t="str">
        <f t="shared" si="124"/>
        <v/>
      </c>
      <c r="AF277" s="324">
        <f t="shared" si="125"/>
        <v>594</v>
      </c>
      <c r="AG277" s="324">
        <f t="shared" si="126"/>
        <v>303</v>
      </c>
      <c r="AH277" s="364">
        <f t="shared" si="127"/>
        <v>2675</v>
      </c>
      <c r="AI277" s="352">
        <f t="shared" si="128"/>
        <v>23.8</v>
      </c>
      <c r="AJ277" s="324">
        <f t="shared" si="135"/>
        <v>1216.6857142857141</v>
      </c>
      <c r="AK277" s="324">
        <f t="shared" si="129"/>
        <v>23.8</v>
      </c>
      <c r="AL277" s="324">
        <f t="shared" si="136"/>
        <v>445.01861664794274</v>
      </c>
      <c r="AM277" s="324">
        <f t="shared" si="110"/>
        <v>1552.2785697468216</v>
      </c>
      <c r="AN277" s="366">
        <f t="shared" si="130"/>
        <v>1.275825426008331</v>
      </c>
      <c r="AO277" s="326"/>
      <c r="AP277" s="352">
        <f t="shared" si="131"/>
        <v>23.8</v>
      </c>
      <c r="AQ277" s="325">
        <f t="shared" si="132"/>
        <v>4.5220000000000002</v>
      </c>
      <c r="AR277" s="349">
        <f t="shared" si="133"/>
        <v>28.322000000000003</v>
      </c>
      <c r="AS277" s="329"/>
      <c r="AT277" s="317">
        <f t="shared" si="134"/>
        <v>1</v>
      </c>
    </row>
    <row r="278" spans="1:46" ht="24.95" customHeight="1" x14ac:dyDescent="0.25">
      <c r="A278" s="319">
        <v>272</v>
      </c>
      <c r="B278" s="290" t="s">
        <v>1473</v>
      </c>
      <c r="C278" s="104" t="s">
        <v>18</v>
      </c>
      <c r="D278" s="320">
        <v>1</v>
      </c>
      <c r="E278" s="305">
        <v>30900</v>
      </c>
      <c r="F278" s="321">
        <f t="shared" si="111"/>
        <v>21630</v>
      </c>
      <c r="G278" s="321">
        <f t="shared" si="112"/>
        <v>52530</v>
      </c>
      <c r="H278" s="301">
        <v>86067</v>
      </c>
      <c r="I278" s="322">
        <v>16352.73</v>
      </c>
      <c r="J278" s="322">
        <f t="shared" si="113"/>
        <v>102419.73</v>
      </c>
      <c r="K278" s="302">
        <v>41250</v>
      </c>
      <c r="L278" s="323">
        <v>7837.5</v>
      </c>
      <c r="M278" s="323">
        <f t="shared" si="114"/>
        <v>49087.5</v>
      </c>
      <c r="N278" s="304">
        <v>65906</v>
      </c>
      <c r="O278" s="323">
        <v>12522.14</v>
      </c>
      <c r="P278" s="323">
        <f t="shared" si="115"/>
        <v>78428.14</v>
      </c>
      <c r="Q278" s="302">
        <v>64665</v>
      </c>
      <c r="R278" s="323">
        <v>12286.35</v>
      </c>
      <c r="S278" s="323">
        <f t="shared" si="116"/>
        <v>76951.350000000006</v>
      </c>
      <c r="T278" s="302">
        <v>58365</v>
      </c>
      <c r="U278" s="323">
        <v>11089.35</v>
      </c>
      <c r="V278" s="323">
        <f t="shared" si="117"/>
        <v>69454.350000000006</v>
      </c>
      <c r="W278" s="302">
        <v>95798</v>
      </c>
      <c r="X278" s="323">
        <v>18201.62</v>
      </c>
      <c r="Y278" s="345">
        <f t="shared" si="118"/>
        <v>113999.62</v>
      </c>
      <c r="Z278" s="348">
        <f t="shared" si="119"/>
        <v>40389.763867704831</v>
      </c>
      <c r="AA278" s="349">
        <f t="shared" si="120"/>
        <v>86167.664703723742</v>
      </c>
      <c r="AB278" s="352" t="str">
        <f t="shared" si="121"/>
        <v/>
      </c>
      <c r="AC278" s="324">
        <f t="shared" si="122"/>
        <v>86067</v>
      </c>
      <c r="AD278" s="324">
        <f t="shared" si="123"/>
        <v>41250</v>
      </c>
      <c r="AE278" s="324">
        <f t="shared" si="124"/>
        <v>65906</v>
      </c>
      <c r="AF278" s="324">
        <f t="shared" si="125"/>
        <v>64665</v>
      </c>
      <c r="AG278" s="324">
        <f t="shared" si="126"/>
        <v>58365</v>
      </c>
      <c r="AH278" s="364" t="str">
        <f t="shared" si="127"/>
        <v/>
      </c>
      <c r="AI278" s="352">
        <f t="shared" si="128"/>
        <v>41250</v>
      </c>
      <c r="AJ278" s="324">
        <f t="shared" si="135"/>
        <v>63278.714285714283</v>
      </c>
      <c r="AK278" s="324">
        <f t="shared" si="129"/>
        <v>30900</v>
      </c>
      <c r="AL278" s="324">
        <f t="shared" si="136"/>
        <v>59415.968519102404</v>
      </c>
      <c r="AM278" s="324">
        <f t="shared" si="110"/>
        <v>22888.950418009452</v>
      </c>
      <c r="AN278" s="366">
        <f t="shared" si="130"/>
        <v>0.36171642670648935</v>
      </c>
      <c r="AO278" s="326"/>
      <c r="AP278" s="352">
        <f t="shared" si="131"/>
        <v>41250</v>
      </c>
      <c r="AQ278" s="325">
        <f t="shared" si="132"/>
        <v>7837.5</v>
      </c>
      <c r="AR278" s="349">
        <f t="shared" si="133"/>
        <v>49087.5</v>
      </c>
      <c r="AS278" s="329"/>
      <c r="AT278" s="317">
        <f t="shared" si="134"/>
        <v>1</v>
      </c>
    </row>
    <row r="279" spans="1:46" s="326" customFormat="1" ht="24.95" customHeight="1" x14ac:dyDescent="0.25">
      <c r="A279" s="319">
        <v>273</v>
      </c>
      <c r="B279" s="290" t="s">
        <v>848</v>
      </c>
      <c r="C279" s="104" t="s">
        <v>18</v>
      </c>
      <c r="D279" s="320">
        <v>1</v>
      </c>
      <c r="E279" s="305">
        <v>425000</v>
      </c>
      <c r="F279" s="321">
        <f t="shared" si="111"/>
        <v>297500</v>
      </c>
      <c r="G279" s="321">
        <f t="shared" si="112"/>
        <v>722500</v>
      </c>
      <c r="H279" s="301">
        <v>562185</v>
      </c>
      <c r="I279" s="322">
        <v>106815.15</v>
      </c>
      <c r="J279" s="322">
        <f t="shared" si="113"/>
        <v>669000.15</v>
      </c>
      <c r="K279" s="302">
        <v>250800</v>
      </c>
      <c r="L279" s="323">
        <v>47652</v>
      </c>
      <c r="M279" s="323">
        <f t="shared" si="114"/>
        <v>298452</v>
      </c>
      <c r="N279" s="304">
        <v>234514</v>
      </c>
      <c r="O279" s="323">
        <v>44557.66</v>
      </c>
      <c r="P279" s="323">
        <f t="shared" si="115"/>
        <v>279071.66000000003</v>
      </c>
      <c r="Q279" s="302">
        <v>166590</v>
      </c>
      <c r="R279" s="323">
        <v>31652.100000000002</v>
      </c>
      <c r="S279" s="323">
        <f t="shared" si="116"/>
        <v>198242.1</v>
      </c>
      <c r="T279" s="302">
        <v>186574</v>
      </c>
      <c r="U279" s="323">
        <v>35449.06</v>
      </c>
      <c r="V279" s="323">
        <f t="shared" si="117"/>
        <v>222023.06</v>
      </c>
      <c r="W279" s="302">
        <v>321653</v>
      </c>
      <c r="X279" s="323">
        <v>61114.07</v>
      </c>
      <c r="Y279" s="345">
        <f t="shared" si="118"/>
        <v>382767.07</v>
      </c>
      <c r="Z279" s="348">
        <f t="shared" si="119"/>
        <v>164230.05190138076</v>
      </c>
      <c r="AA279" s="349">
        <f t="shared" si="120"/>
        <v>449288.8052414764</v>
      </c>
      <c r="AB279" s="352">
        <f t="shared" si="121"/>
        <v>425000</v>
      </c>
      <c r="AC279" s="324" t="str">
        <f t="shared" si="122"/>
        <v/>
      </c>
      <c r="AD279" s="324">
        <f t="shared" si="123"/>
        <v>250800</v>
      </c>
      <c r="AE279" s="324">
        <f t="shared" si="124"/>
        <v>234514</v>
      </c>
      <c r="AF279" s="324">
        <f t="shared" si="125"/>
        <v>166590</v>
      </c>
      <c r="AG279" s="324">
        <f t="shared" si="126"/>
        <v>186574</v>
      </c>
      <c r="AH279" s="364">
        <f t="shared" si="127"/>
        <v>321653</v>
      </c>
      <c r="AI279" s="352">
        <f t="shared" si="128"/>
        <v>166590</v>
      </c>
      <c r="AJ279" s="324">
        <f t="shared" si="135"/>
        <v>306759.42857142858</v>
      </c>
      <c r="AK279" s="324">
        <f t="shared" si="129"/>
        <v>166590</v>
      </c>
      <c r="AL279" s="324">
        <f t="shared" si="136"/>
        <v>281620.71221576084</v>
      </c>
      <c r="AM279" s="324">
        <f t="shared" si="110"/>
        <v>142529.37667004782</v>
      </c>
      <c r="AN279" s="366">
        <f t="shared" si="130"/>
        <v>0.46462916342556693</v>
      </c>
      <c r="AP279" s="352">
        <f t="shared" si="131"/>
        <v>166590</v>
      </c>
      <c r="AQ279" s="325">
        <f t="shared" si="132"/>
        <v>31652.1</v>
      </c>
      <c r="AR279" s="349">
        <f t="shared" si="133"/>
        <v>198242.1</v>
      </c>
      <c r="AS279" s="329"/>
      <c r="AT279" s="317">
        <f t="shared" si="134"/>
        <v>1</v>
      </c>
    </row>
    <row r="280" spans="1:46" s="326" customFormat="1" ht="24.95" customHeight="1" x14ac:dyDescent="0.25">
      <c r="A280" s="319">
        <v>274</v>
      </c>
      <c r="B280" s="290" t="s">
        <v>849</v>
      </c>
      <c r="C280" s="104" t="s">
        <v>18</v>
      </c>
      <c r="D280" s="320">
        <v>1</v>
      </c>
      <c r="E280" s="305">
        <v>525000</v>
      </c>
      <c r="F280" s="321">
        <f t="shared" si="111"/>
        <v>367500</v>
      </c>
      <c r="G280" s="321">
        <f t="shared" si="112"/>
        <v>892500</v>
      </c>
      <c r="H280" s="301">
        <v>100672</v>
      </c>
      <c r="I280" s="322">
        <v>19127.68</v>
      </c>
      <c r="J280" s="322">
        <f t="shared" si="113"/>
        <v>119799.67999999999</v>
      </c>
      <c r="K280" s="302">
        <v>205000</v>
      </c>
      <c r="L280" s="323">
        <v>38950</v>
      </c>
      <c r="M280" s="323">
        <f t="shared" si="114"/>
        <v>243950</v>
      </c>
      <c r="N280" s="304">
        <v>174070</v>
      </c>
      <c r="O280" s="323">
        <v>33073.300000000003</v>
      </c>
      <c r="P280" s="323">
        <f t="shared" si="115"/>
        <v>207143.3</v>
      </c>
      <c r="Q280" s="302">
        <v>128671</v>
      </c>
      <c r="R280" s="323">
        <v>24447.49</v>
      </c>
      <c r="S280" s="323">
        <f t="shared" si="116"/>
        <v>153118.49</v>
      </c>
      <c r="T280" s="302">
        <v>186574</v>
      </c>
      <c r="U280" s="323">
        <v>35449.06</v>
      </c>
      <c r="V280" s="323">
        <f t="shared" si="117"/>
        <v>222023.06</v>
      </c>
      <c r="W280" s="302">
        <v>218563</v>
      </c>
      <c r="X280" s="323">
        <v>41526.97</v>
      </c>
      <c r="Y280" s="345">
        <f t="shared" si="118"/>
        <v>260089.97</v>
      </c>
      <c r="Z280" s="348">
        <f t="shared" si="119"/>
        <v>78927.2090871908</v>
      </c>
      <c r="AA280" s="349">
        <f t="shared" si="120"/>
        <v>360658.50519852346</v>
      </c>
      <c r="AB280" s="352" t="str">
        <f t="shared" si="121"/>
        <v/>
      </c>
      <c r="AC280" s="324">
        <f t="shared" si="122"/>
        <v>100672</v>
      </c>
      <c r="AD280" s="324">
        <f t="shared" si="123"/>
        <v>205000</v>
      </c>
      <c r="AE280" s="324">
        <f t="shared" si="124"/>
        <v>174070</v>
      </c>
      <c r="AF280" s="324">
        <f t="shared" si="125"/>
        <v>128671</v>
      </c>
      <c r="AG280" s="324">
        <f t="shared" si="126"/>
        <v>186574</v>
      </c>
      <c r="AH280" s="364">
        <f t="shared" si="127"/>
        <v>218563</v>
      </c>
      <c r="AI280" s="352">
        <f t="shared" si="128"/>
        <v>100672</v>
      </c>
      <c r="AJ280" s="324">
        <f t="shared" si="135"/>
        <v>219792.85714285713</v>
      </c>
      <c r="AK280" s="324">
        <f t="shared" si="129"/>
        <v>100672</v>
      </c>
      <c r="AL280" s="324">
        <f t="shared" si="136"/>
        <v>192781.2936834509</v>
      </c>
      <c r="AM280" s="324">
        <f t="shared" si="110"/>
        <v>140865.64805566633</v>
      </c>
      <c r="AN280" s="366">
        <f t="shared" si="130"/>
        <v>0.64090184679709106</v>
      </c>
      <c r="AP280" s="352">
        <f t="shared" si="131"/>
        <v>100672</v>
      </c>
      <c r="AQ280" s="325">
        <f t="shared" si="132"/>
        <v>19127.68</v>
      </c>
      <c r="AR280" s="349">
        <f t="shared" si="133"/>
        <v>119799.67999999999</v>
      </c>
      <c r="AS280" s="329"/>
      <c r="AT280" s="317">
        <f t="shared" si="134"/>
        <v>1</v>
      </c>
    </row>
    <row r="281" spans="1:46" s="326" customFormat="1" ht="24.95" customHeight="1" x14ac:dyDescent="0.25">
      <c r="A281" s="319">
        <v>275</v>
      </c>
      <c r="B281" s="290" t="s">
        <v>854</v>
      </c>
      <c r="C281" s="104" t="s">
        <v>18</v>
      </c>
      <c r="D281" s="320">
        <v>1</v>
      </c>
      <c r="E281" s="305">
        <v>525000</v>
      </c>
      <c r="F281" s="321">
        <f t="shared" si="111"/>
        <v>367500</v>
      </c>
      <c r="G281" s="321">
        <f t="shared" si="112"/>
        <v>892500</v>
      </c>
      <c r="H281" s="301">
        <v>208319</v>
      </c>
      <c r="I281" s="322">
        <v>39580.61</v>
      </c>
      <c r="J281" s="322">
        <f t="shared" si="113"/>
        <v>247899.61</v>
      </c>
      <c r="K281" s="302">
        <v>205000</v>
      </c>
      <c r="L281" s="323">
        <v>38950</v>
      </c>
      <c r="M281" s="323">
        <f t="shared" si="114"/>
        <v>243950</v>
      </c>
      <c r="N281" s="304">
        <v>144058</v>
      </c>
      <c r="O281" s="323">
        <v>27371.02</v>
      </c>
      <c r="P281" s="323">
        <f t="shared" si="115"/>
        <v>171429.02</v>
      </c>
      <c r="Q281" s="302">
        <v>86855</v>
      </c>
      <c r="R281" s="323">
        <v>16502.45</v>
      </c>
      <c r="S281" s="323">
        <f t="shared" si="116"/>
        <v>103357.45</v>
      </c>
      <c r="T281" s="302">
        <v>39633</v>
      </c>
      <c r="U281" s="323">
        <v>7530.27</v>
      </c>
      <c r="V281" s="323">
        <f t="shared" si="117"/>
        <v>47163.270000000004</v>
      </c>
      <c r="W281" s="302">
        <v>264594</v>
      </c>
      <c r="X281" s="323">
        <v>50272.86</v>
      </c>
      <c r="Y281" s="345">
        <f t="shared" si="118"/>
        <v>314866.86</v>
      </c>
      <c r="Z281" s="348">
        <f t="shared" si="119"/>
        <v>51975.17741196492</v>
      </c>
      <c r="AA281" s="349">
        <f t="shared" si="120"/>
        <v>369013.10830232082</v>
      </c>
      <c r="AB281" s="352" t="str">
        <f t="shared" si="121"/>
        <v/>
      </c>
      <c r="AC281" s="324">
        <f t="shared" si="122"/>
        <v>208319</v>
      </c>
      <c r="AD281" s="324">
        <f t="shared" si="123"/>
        <v>205000</v>
      </c>
      <c r="AE281" s="324">
        <f t="shared" si="124"/>
        <v>144058</v>
      </c>
      <c r="AF281" s="324">
        <f t="shared" si="125"/>
        <v>86855</v>
      </c>
      <c r="AG281" s="324" t="str">
        <f t="shared" si="126"/>
        <v/>
      </c>
      <c r="AH281" s="364">
        <f t="shared" si="127"/>
        <v>264594</v>
      </c>
      <c r="AI281" s="352">
        <f t="shared" si="128"/>
        <v>86855</v>
      </c>
      <c r="AJ281" s="324">
        <f t="shared" si="135"/>
        <v>210494.14285714287</v>
      </c>
      <c r="AK281" s="324">
        <f t="shared" si="129"/>
        <v>39633</v>
      </c>
      <c r="AL281" s="324">
        <f t="shared" si="136"/>
        <v>162106.93657658916</v>
      </c>
      <c r="AM281" s="324">
        <f t="shared" si="110"/>
        <v>158518.96544517795</v>
      </c>
      <c r="AN281" s="366">
        <f t="shared" si="130"/>
        <v>0.75308017265240879</v>
      </c>
      <c r="AP281" s="352">
        <f t="shared" si="131"/>
        <v>86855</v>
      </c>
      <c r="AQ281" s="325">
        <f t="shared" si="132"/>
        <v>16502.45</v>
      </c>
      <c r="AR281" s="349">
        <f t="shared" si="133"/>
        <v>103357.45</v>
      </c>
      <c r="AS281" s="329"/>
      <c r="AT281" s="317">
        <f t="shared" si="134"/>
        <v>1</v>
      </c>
    </row>
    <row r="282" spans="1:46" s="326" customFormat="1" ht="24.95" customHeight="1" x14ac:dyDescent="0.25">
      <c r="A282" s="319">
        <v>276</v>
      </c>
      <c r="B282" s="290" t="s">
        <v>855</v>
      </c>
      <c r="C282" s="104" t="s">
        <v>18</v>
      </c>
      <c r="D282" s="320">
        <v>1</v>
      </c>
      <c r="E282" s="305">
        <v>800</v>
      </c>
      <c r="F282" s="321">
        <f t="shared" si="111"/>
        <v>560</v>
      </c>
      <c r="G282" s="321">
        <f t="shared" si="112"/>
        <v>1360</v>
      </c>
      <c r="H282" s="301">
        <v>249</v>
      </c>
      <c r="I282" s="322">
        <v>47.31</v>
      </c>
      <c r="J282" s="322">
        <f t="shared" si="113"/>
        <v>296.31</v>
      </c>
      <c r="K282" s="302">
        <v>400</v>
      </c>
      <c r="L282" s="323">
        <v>76</v>
      </c>
      <c r="M282" s="323">
        <f t="shared" si="114"/>
        <v>476</v>
      </c>
      <c r="N282" s="304">
        <v>6363</v>
      </c>
      <c r="O282" s="323">
        <v>1208.97</v>
      </c>
      <c r="P282" s="323">
        <f t="shared" si="115"/>
        <v>7571.97</v>
      </c>
      <c r="Q282" s="302">
        <v>160</v>
      </c>
      <c r="R282" s="323">
        <v>30.4</v>
      </c>
      <c r="S282" s="323">
        <f t="shared" si="116"/>
        <v>190.4</v>
      </c>
      <c r="T282" s="302">
        <v>141</v>
      </c>
      <c r="U282" s="323">
        <v>26.79</v>
      </c>
      <c r="V282" s="323">
        <f t="shared" si="117"/>
        <v>167.79</v>
      </c>
      <c r="W282" s="302">
        <v>2514</v>
      </c>
      <c r="X282" s="323">
        <v>477.66</v>
      </c>
      <c r="Y282" s="345">
        <f t="shared" si="118"/>
        <v>2991.66</v>
      </c>
      <c r="Z282" s="348">
        <f t="shared" si="119"/>
        <v>-776.1305520633075</v>
      </c>
      <c r="AA282" s="349">
        <f t="shared" si="120"/>
        <v>3812.4162663490215</v>
      </c>
      <c r="AB282" s="352">
        <f t="shared" si="121"/>
        <v>800</v>
      </c>
      <c r="AC282" s="324">
        <f t="shared" si="122"/>
        <v>249</v>
      </c>
      <c r="AD282" s="324">
        <f t="shared" si="123"/>
        <v>400</v>
      </c>
      <c r="AE282" s="324" t="str">
        <f t="shared" si="124"/>
        <v/>
      </c>
      <c r="AF282" s="324">
        <f t="shared" si="125"/>
        <v>160</v>
      </c>
      <c r="AG282" s="324">
        <f t="shared" si="126"/>
        <v>141</v>
      </c>
      <c r="AH282" s="364">
        <f t="shared" si="127"/>
        <v>2514</v>
      </c>
      <c r="AI282" s="352">
        <f t="shared" si="128"/>
        <v>141</v>
      </c>
      <c r="AJ282" s="324">
        <f t="shared" si="135"/>
        <v>1518.1428571428571</v>
      </c>
      <c r="AK282" s="324">
        <f t="shared" si="129"/>
        <v>141</v>
      </c>
      <c r="AL282" s="324">
        <f t="shared" si="136"/>
        <v>602.30506698947977</v>
      </c>
      <c r="AM282" s="324">
        <f t="shared" si="110"/>
        <v>2294.2734092061646</v>
      </c>
      <c r="AN282" s="366">
        <f t="shared" si="130"/>
        <v>1.5112368367783149</v>
      </c>
      <c r="AP282" s="352">
        <f t="shared" si="131"/>
        <v>141</v>
      </c>
      <c r="AQ282" s="325">
        <f t="shared" si="132"/>
        <v>26.79</v>
      </c>
      <c r="AR282" s="349">
        <f t="shared" si="133"/>
        <v>167.79</v>
      </c>
      <c r="AS282" s="329"/>
      <c r="AT282" s="317">
        <f t="shared" si="134"/>
        <v>1</v>
      </c>
    </row>
    <row r="283" spans="1:46" s="326" customFormat="1" ht="24.95" customHeight="1" x14ac:dyDescent="0.25">
      <c r="A283" s="319">
        <v>277</v>
      </c>
      <c r="B283" s="290" t="s">
        <v>866</v>
      </c>
      <c r="C283" s="104" t="s">
        <v>18</v>
      </c>
      <c r="D283" s="320">
        <v>1</v>
      </c>
      <c r="E283" s="305">
        <v>47600</v>
      </c>
      <c r="F283" s="321">
        <f t="shared" si="111"/>
        <v>33320</v>
      </c>
      <c r="G283" s="321">
        <f t="shared" si="112"/>
        <v>80920</v>
      </c>
      <c r="H283" s="301">
        <v>47462</v>
      </c>
      <c r="I283" s="322">
        <v>9017.7800000000007</v>
      </c>
      <c r="J283" s="322">
        <f t="shared" si="113"/>
        <v>56479.78</v>
      </c>
      <c r="K283" s="302">
        <v>76480</v>
      </c>
      <c r="L283" s="323">
        <v>14531.2</v>
      </c>
      <c r="M283" s="323">
        <f t="shared" si="114"/>
        <v>91011.199999999997</v>
      </c>
      <c r="N283" s="304">
        <v>41897</v>
      </c>
      <c r="O283" s="323">
        <v>7960.43</v>
      </c>
      <c r="P283" s="323">
        <f t="shared" si="115"/>
        <v>49857.43</v>
      </c>
      <c r="Q283" s="302">
        <v>47412</v>
      </c>
      <c r="R283" s="323">
        <v>9008.2800000000007</v>
      </c>
      <c r="S283" s="323">
        <f t="shared" si="116"/>
        <v>56420.28</v>
      </c>
      <c r="T283" s="302">
        <v>43355</v>
      </c>
      <c r="U283" s="323">
        <v>8237.4500000000007</v>
      </c>
      <c r="V283" s="323">
        <f t="shared" si="117"/>
        <v>51592.45</v>
      </c>
      <c r="W283" s="302">
        <v>18654</v>
      </c>
      <c r="X283" s="323">
        <v>3544.26</v>
      </c>
      <c r="Y283" s="345">
        <f t="shared" si="118"/>
        <v>22198.260000000002</v>
      </c>
      <c r="Z283" s="348">
        <f t="shared" si="119"/>
        <v>29254.492863052463</v>
      </c>
      <c r="AA283" s="349">
        <f t="shared" si="120"/>
        <v>62991.221422661823</v>
      </c>
      <c r="AB283" s="352">
        <f t="shared" si="121"/>
        <v>47600</v>
      </c>
      <c r="AC283" s="324">
        <f t="shared" si="122"/>
        <v>47462</v>
      </c>
      <c r="AD283" s="324" t="str">
        <f t="shared" si="123"/>
        <v/>
      </c>
      <c r="AE283" s="324">
        <f t="shared" si="124"/>
        <v>41897</v>
      </c>
      <c r="AF283" s="324">
        <f t="shared" si="125"/>
        <v>47412</v>
      </c>
      <c r="AG283" s="324">
        <f t="shared" si="126"/>
        <v>43355</v>
      </c>
      <c r="AH283" s="364" t="str">
        <f t="shared" si="127"/>
        <v/>
      </c>
      <c r="AI283" s="352">
        <f t="shared" si="128"/>
        <v>41897</v>
      </c>
      <c r="AJ283" s="324">
        <f t="shared" si="135"/>
        <v>46122.857142857145</v>
      </c>
      <c r="AK283" s="324">
        <f t="shared" si="129"/>
        <v>18654</v>
      </c>
      <c r="AL283" s="324">
        <f t="shared" si="136"/>
        <v>43128.964706982479</v>
      </c>
      <c r="AM283" s="324">
        <f t="shared" si="110"/>
        <v>16868.364279804682</v>
      </c>
      <c r="AN283" s="366">
        <f t="shared" si="130"/>
        <v>0.36572678547553977</v>
      </c>
      <c r="AP283" s="352">
        <f t="shared" si="131"/>
        <v>41897</v>
      </c>
      <c r="AQ283" s="325">
        <f t="shared" si="132"/>
        <v>7960.43</v>
      </c>
      <c r="AR283" s="349">
        <f t="shared" si="133"/>
        <v>49857.43</v>
      </c>
      <c r="AS283" s="329"/>
      <c r="AT283" s="317">
        <f t="shared" si="134"/>
        <v>1</v>
      </c>
    </row>
    <row r="284" spans="1:46" s="326" customFormat="1" ht="24.95" customHeight="1" x14ac:dyDescent="0.25">
      <c r="A284" s="319">
        <v>278</v>
      </c>
      <c r="B284" s="290" t="s">
        <v>869</v>
      </c>
      <c r="C284" s="104" t="s">
        <v>18</v>
      </c>
      <c r="D284" s="320">
        <v>1</v>
      </c>
      <c r="E284" s="305">
        <v>85000</v>
      </c>
      <c r="F284" s="321">
        <f t="shared" si="111"/>
        <v>59499.999999999993</v>
      </c>
      <c r="G284" s="321">
        <f t="shared" si="112"/>
        <v>144500</v>
      </c>
      <c r="H284" s="301">
        <v>9743</v>
      </c>
      <c r="I284" s="322">
        <v>1851.17</v>
      </c>
      <c r="J284" s="322">
        <f t="shared" si="113"/>
        <v>11594.17</v>
      </c>
      <c r="K284" s="302">
        <v>90250</v>
      </c>
      <c r="L284" s="323">
        <v>17147.5</v>
      </c>
      <c r="M284" s="323">
        <f t="shared" si="114"/>
        <v>107397.5</v>
      </c>
      <c r="N284" s="304">
        <v>6963</v>
      </c>
      <c r="O284" s="323">
        <v>1322.97</v>
      </c>
      <c r="P284" s="323">
        <f t="shared" si="115"/>
        <v>8285.9699999999993</v>
      </c>
      <c r="Q284" s="302">
        <v>23900</v>
      </c>
      <c r="R284" s="323">
        <v>4541</v>
      </c>
      <c r="S284" s="323">
        <f t="shared" si="116"/>
        <v>28441</v>
      </c>
      <c r="T284" s="302">
        <v>35557</v>
      </c>
      <c r="U284" s="323">
        <v>6755.83</v>
      </c>
      <c r="V284" s="323">
        <f t="shared" si="117"/>
        <v>42312.83</v>
      </c>
      <c r="W284" s="302">
        <v>28654</v>
      </c>
      <c r="X284" s="323">
        <v>5444.26</v>
      </c>
      <c r="Y284" s="345">
        <f t="shared" si="118"/>
        <v>34098.26</v>
      </c>
      <c r="Z284" s="348">
        <f t="shared" si="119"/>
        <v>5939.3663569982964</v>
      </c>
      <c r="AA284" s="349">
        <f t="shared" si="120"/>
        <v>74079.776500144566</v>
      </c>
      <c r="AB284" s="352" t="str">
        <f t="shared" si="121"/>
        <v/>
      </c>
      <c r="AC284" s="324">
        <f t="shared" si="122"/>
        <v>9743</v>
      </c>
      <c r="AD284" s="324" t="str">
        <f t="shared" si="123"/>
        <v/>
      </c>
      <c r="AE284" s="324">
        <f t="shared" si="124"/>
        <v>6963</v>
      </c>
      <c r="AF284" s="324">
        <f t="shared" si="125"/>
        <v>23900</v>
      </c>
      <c r="AG284" s="324">
        <f t="shared" si="126"/>
        <v>35557</v>
      </c>
      <c r="AH284" s="364">
        <f t="shared" si="127"/>
        <v>28654</v>
      </c>
      <c r="AI284" s="352">
        <f t="shared" si="128"/>
        <v>6963</v>
      </c>
      <c r="AJ284" s="324">
        <f t="shared" si="135"/>
        <v>40009.571428571428</v>
      </c>
      <c r="AK284" s="324">
        <f t="shared" si="129"/>
        <v>6963</v>
      </c>
      <c r="AL284" s="324">
        <f t="shared" si="136"/>
        <v>27750.206214190963</v>
      </c>
      <c r="AM284" s="324">
        <f t="shared" si="110"/>
        <v>34070.205071573131</v>
      </c>
      <c r="AN284" s="366">
        <f t="shared" si="130"/>
        <v>0.85155136271325049</v>
      </c>
      <c r="AP284" s="352">
        <f t="shared" si="131"/>
        <v>6963</v>
      </c>
      <c r="AQ284" s="325">
        <f t="shared" si="132"/>
        <v>1322.97</v>
      </c>
      <c r="AR284" s="349">
        <f t="shared" si="133"/>
        <v>8285.9699999999993</v>
      </c>
      <c r="AS284" s="329"/>
      <c r="AT284" s="317">
        <f t="shared" si="134"/>
        <v>1</v>
      </c>
    </row>
    <row r="285" spans="1:46" s="326" customFormat="1" ht="24.95" customHeight="1" x14ac:dyDescent="0.25">
      <c r="A285" s="319">
        <v>279</v>
      </c>
      <c r="B285" s="290" t="s">
        <v>887</v>
      </c>
      <c r="C285" s="104" t="s">
        <v>18</v>
      </c>
      <c r="D285" s="320">
        <v>1</v>
      </c>
      <c r="E285" s="305">
        <v>404000</v>
      </c>
      <c r="F285" s="321">
        <f t="shared" si="111"/>
        <v>282800</v>
      </c>
      <c r="G285" s="321">
        <f t="shared" si="112"/>
        <v>686800</v>
      </c>
      <c r="H285" s="301">
        <v>470000</v>
      </c>
      <c r="I285" s="322">
        <v>89300</v>
      </c>
      <c r="J285" s="322">
        <f t="shared" si="113"/>
        <v>559300</v>
      </c>
      <c r="K285" s="302">
        <v>500200</v>
      </c>
      <c r="L285" s="323">
        <v>95038</v>
      </c>
      <c r="M285" s="323">
        <f t="shared" si="114"/>
        <v>595238</v>
      </c>
      <c r="N285" s="304">
        <v>39016</v>
      </c>
      <c r="O285" s="323">
        <v>7413.04</v>
      </c>
      <c r="P285" s="323">
        <f t="shared" si="115"/>
        <v>46429.04</v>
      </c>
      <c r="Q285" s="302">
        <v>558764</v>
      </c>
      <c r="R285" s="323">
        <v>106165.16</v>
      </c>
      <c r="S285" s="323">
        <f t="shared" si="116"/>
        <v>664929.16</v>
      </c>
      <c r="T285" s="302">
        <v>162169</v>
      </c>
      <c r="U285" s="323">
        <v>30812.11</v>
      </c>
      <c r="V285" s="323">
        <f t="shared" si="117"/>
        <v>192981.11</v>
      </c>
      <c r="W285" s="302">
        <v>42017</v>
      </c>
      <c r="X285" s="323">
        <v>7983.2300000000005</v>
      </c>
      <c r="Y285" s="345">
        <f t="shared" si="118"/>
        <v>50000.23</v>
      </c>
      <c r="Z285" s="348">
        <f t="shared" si="119"/>
        <v>87426.403380702628</v>
      </c>
      <c r="AA285" s="349">
        <f t="shared" si="120"/>
        <v>534335.31090501172</v>
      </c>
      <c r="AB285" s="352">
        <f t="shared" si="121"/>
        <v>404000</v>
      </c>
      <c r="AC285" s="324">
        <f t="shared" si="122"/>
        <v>470000</v>
      </c>
      <c r="AD285" s="324">
        <f t="shared" si="123"/>
        <v>500200</v>
      </c>
      <c r="AE285" s="324" t="str">
        <f t="shared" si="124"/>
        <v/>
      </c>
      <c r="AF285" s="324" t="str">
        <f t="shared" si="125"/>
        <v/>
      </c>
      <c r="AG285" s="324">
        <f t="shared" si="126"/>
        <v>162169</v>
      </c>
      <c r="AH285" s="364" t="str">
        <f t="shared" si="127"/>
        <v/>
      </c>
      <c r="AI285" s="352">
        <f t="shared" si="128"/>
        <v>162169</v>
      </c>
      <c r="AJ285" s="324">
        <f t="shared" si="135"/>
        <v>310880.85714285716</v>
      </c>
      <c r="AK285" s="324">
        <f t="shared" si="129"/>
        <v>39016</v>
      </c>
      <c r="AL285" s="324">
        <f t="shared" si="136"/>
        <v>202800.75350993927</v>
      </c>
      <c r="AM285" s="324">
        <f t="shared" si="110"/>
        <v>223454.45376215453</v>
      </c>
      <c r="AN285" s="366">
        <f t="shared" si="130"/>
        <v>0.71877842790259638</v>
      </c>
      <c r="AP285" s="352">
        <f t="shared" si="131"/>
        <v>162169</v>
      </c>
      <c r="AQ285" s="325">
        <f t="shared" si="132"/>
        <v>30812.11</v>
      </c>
      <c r="AR285" s="349">
        <f t="shared" si="133"/>
        <v>192981.11</v>
      </c>
      <c r="AS285" s="329"/>
      <c r="AT285" s="317">
        <f t="shared" si="134"/>
        <v>1</v>
      </c>
    </row>
    <row r="286" spans="1:46" s="326" customFormat="1" ht="24.95" customHeight="1" x14ac:dyDescent="0.25">
      <c r="A286" s="319">
        <v>280</v>
      </c>
      <c r="B286" s="290" t="s">
        <v>888</v>
      </c>
      <c r="C286" s="104" t="s">
        <v>18</v>
      </c>
      <c r="D286" s="320">
        <v>1</v>
      </c>
      <c r="E286" s="305">
        <v>404000</v>
      </c>
      <c r="F286" s="321">
        <f t="shared" si="111"/>
        <v>282800</v>
      </c>
      <c r="G286" s="321">
        <f t="shared" si="112"/>
        <v>686800</v>
      </c>
      <c r="H286" s="301">
        <v>62017</v>
      </c>
      <c r="I286" s="322">
        <v>11783.23</v>
      </c>
      <c r="J286" s="322">
        <f t="shared" si="113"/>
        <v>73800.23</v>
      </c>
      <c r="K286" s="302">
        <v>498500</v>
      </c>
      <c r="L286" s="323">
        <v>94715</v>
      </c>
      <c r="M286" s="323">
        <f t="shared" si="114"/>
        <v>593215</v>
      </c>
      <c r="N286" s="304">
        <v>44298</v>
      </c>
      <c r="O286" s="323">
        <v>8416.6200000000008</v>
      </c>
      <c r="P286" s="323">
        <f t="shared" si="115"/>
        <v>52714.62</v>
      </c>
      <c r="Q286" s="302">
        <v>49815</v>
      </c>
      <c r="R286" s="323">
        <v>9464.85</v>
      </c>
      <c r="S286" s="323">
        <f t="shared" si="116"/>
        <v>59279.85</v>
      </c>
      <c r="T286" s="302">
        <v>61071</v>
      </c>
      <c r="U286" s="323">
        <v>11603.49</v>
      </c>
      <c r="V286" s="323">
        <f t="shared" si="117"/>
        <v>72674.490000000005</v>
      </c>
      <c r="W286" s="302">
        <v>45400</v>
      </c>
      <c r="X286" s="323">
        <v>8626</v>
      </c>
      <c r="Y286" s="345">
        <f t="shared" si="118"/>
        <v>54026</v>
      </c>
      <c r="Z286" s="348">
        <f t="shared" si="119"/>
        <v>-30142.912777764082</v>
      </c>
      <c r="AA286" s="349">
        <f t="shared" si="120"/>
        <v>363028.91277776408</v>
      </c>
      <c r="AB286" s="352" t="str">
        <f t="shared" si="121"/>
        <v/>
      </c>
      <c r="AC286" s="324">
        <f t="shared" si="122"/>
        <v>62017</v>
      </c>
      <c r="AD286" s="324" t="str">
        <f t="shared" si="123"/>
        <v/>
      </c>
      <c r="AE286" s="324">
        <f t="shared" si="124"/>
        <v>44298</v>
      </c>
      <c r="AF286" s="324">
        <f t="shared" si="125"/>
        <v>49815</v>
      </c>
      <c r="AG286" s="324">
        <f t="shared" si="126"/>
        <v>61071</v>
      </c>
      <c r="AH286" s="364">
        <f t="shared" si="127"/>
        <v>45400</v>
      </c>
      <c r="AI286" s="352">
        <f t="shared" si="128"/>
        <v>44298</v>
      </c>
      <c r="AJ286" s="324">
        <f t="shared" si="135"/>
        <v>166443</v>
      </c>
      <c r="AK286" s="324">
        <f t="shared" si="129"/>
        <v>44298</v>
      </c>
      <c r="AL286" s="324">
        <f t="shared" si="136"/>
        <v>96230.602022212479</v>
      </c>
      <c r="AM286" s="324">
        <f t="shared" si="110"/>
        <v>196585.91277776408</v>
      </c>
      <c r="AN286" s="366">
        <f t="shared" si="130"/>
        <v>1.1811005135557764</v>
      </c>
      <c r="AP286" s="352">
        <f t="shared" si="131"/>
        <v>44298</v>
      </c>
      <c r="AQ286" s="325">
        <f t="shared" si="132"/>
        <v>8416.6200000000008</v>
      </c>
      <c r="AR286" s="349">
        <f t="shared" si="133"/>
        <v>52714.62</v>
      </c>
      <c r="AS286" s="329"/>
      <c r="AT286" s="317">
        <f t="shared" si="134"/>
        <v>1</v>
      </c>
    </row>
    <row r="287" spans="1:46" s="326" customFormat="1" ht="24.95" customHeight="1" x14ac:dyDescent="0.25">
      <c r="A287" s="319">
        <v>281</v>
      </c>
      <c r="B287" s="290" t="s">
        <v>889</v>
      </c>
      <c r="C287" s="104" t="s">
        <v>18</v>
      </c>
      <c r="D287" s="320">
        <v>1</v>
      </c>
      <c r="E287" s="305">
        <v>45000</v>
      </c>
      <c r="F287" s="321">
        <f t="shared" si="111"/>
        <v>31499.999999999996</v>
      </c>
      <c r="G287" s="321">
        <f t="shared" si="112"/>
        <v>76500</v>
      </c>
      <c r="H287" s="301">
        <v>99360</v>
      </c>
      <c r="I287" s="322">
        <v>18878.400000000001</v>
      </c>
      <c r="J287" s="322">
        <f t="shared" si="113"/>
        <v>118238.39999999999</v>
      </c>
      <c r="K287" s="302">
        <v>159900</v>
      </c>
      <c r="L287" s="323">
        <v>30381</v>
      </c>
      <c r="M287" s="323">
        <f t="shared" si="114"/>
        <v>190281</v>
      </c>
      <c r="N287" s="304">
        <v>74310</v>
      </c>
      <c r="O287" s="323">
        <v>14118.9</v>
      </c>
      <c r="P287" s="323">
        <f t="shared" si="115"/>
        <v>88428.9</v>
      </c>
      <c r="Q287" s="302">
        <v>175365</v>
      </c>
      <c r="R287" s="323">
        <v>33319.35</v>
      </c>
      <c r="S287" s="323">
        <f t="shared" si="116"/>
        <v>208684.35</v>
      </c>
      <c r="T287" s="302">
        <v>69377</v>
      </c>
      <c r="U287" s="323">
        <v>13181.630000000001</v>
      </c>
      <c r="V287" s="323">
        <f t="shared" si="117"/>
        <v>82558.63</v>
      </c>
      <c r="W287" s="302">
        <v>38000</v>
      </c>
      <c r="X287" s="323">
        <v>7220</v>
      </c>
      <c r="Y287" s="345">
        <f t="shared" si="118"/>
        <v>45220</v>
      </c>
      <c r="Z287" s="348">
        <f t="shared" si="119"/>
        <v>40434.230943508592</v>
      </c>
      <c r="AA287" s="349">
        <f t="shared" si="120"/>
        <v>148512.05477077712</v>
      </c>
      <c r="AB287" s="352">
        <f t="shared" si="121"/>
        <v>45000</v>
      </c>
      <c r="AC287" s="324">
        <f t="shared" si="122"/>
        <v>99360</v>
      </c>
      <c r="AD287" s="324" t="str">
        <f t="shared" si="123"/>
        <v/>
      </c>
      <c r="AE287" s="324">
        <f t="shared" si="124"/>
        <v>74310</v>
      </c>
      <c r="AF287" s="324" t="str">
        <f t="shared" si="125"/>
        <v/>
      </c>
      <c r="AG287" s="324">
        <f t="shared" si="126"/>
        <v>69377</v>
      </c>
      <c r="AH287" s="364" t="str">
        <f t="shared" si="127"/>
        <v/>
      </c>
      <c r="AI287" s="352">
        <f t="shared" si="128"/>
        <v>45000</v>
      </c>
      <c r="AJ287" s="324">
        <f t="shared" si="135"/>
        <v>94473.142857142855</v>
      </c>
      <c r="AK287" s="324">
        <f t="shared" si="129"/>
        <v>38000</v>
      </c>
      <c r="AL287" s="324">
        <f t="shared" si="136"/>
        <v>81826.608386560911</v>
      </c>
      <c r="AM287" s="324">
        <f t="shared" si="110"/>
        <v>54038.911913634263</v>
      </c>
      <c r="AN287" s="366">
        <f t="shared" si="130"/>
        <v>0.57200290240527896</v>
      </c>
      <c r="AP287" s="352">
        <f t="shared" si="131"/>
        <v>45000</v>
      </c>
      <c r="AQ287" s="325">
        <f t="shared" si="132"/>
        <v>8550</v>
      </c>
      <c r="AR287" s="349">
        <f t="shared" si="133"/>
        <v>53550</v>
      </c>
      <c r="AS287" s="329"/>
      <c r="AT287" s="317">
        <f t="shared" si="134"/>
        <v>1</v>
      </c>
    </row>
    <row r="288" spans="1:46" ht="24.95" customHeight="1" x14ac:dyDescent="0.25">
      <c r="A288" s="319">
        <v>282</v>
      </c>
      <c r="B288" s="290" t="s">
        <v>892</v>
      </c>
      <c r="C288" s="104" t="s">
        <v>18</v>
      </c>
      <c r="D288" s="320">
        <v>1</v>
      </c>
      <c r="E288" s="305">
        <v>8500</v>
      </c>
      <c r="F288" s="321">
        <f t="shared" si="111"/>
        <v>5950</v>
      </c>
      <c r="G288" s="321">
        <f t="shared" si="112"/>
        <v>14450</v>
      </c>
      <c r="H288" s="301">
        <v>11261</v>
      </c>
      <c r="I288" s="322">
        <v>2139.59</v>
      </c>
      <c r="J288" s="322">
        <f t="shared" si="113"/>
        <v>13400.59</v>
      </c>
      <c r="K288" s="302">
        <v>10250</v>
      </c>
      <c r="L288" s="323">
        <v>1947.5</v>
      </c>
      <c r="M288" s="323">
        <f t="shared" si="114"/>
        <v>12197.5</v>
      </c>
      <c r="N288" s="304">
        <v>8043</v>
      </c>
      <c r="O288" s="323">
        <v>1528.17</v>
      </c>
      <c r="P288" s="323">
        <f t="shared" si="115"/>
        <v>9571.17</v>
      </c>
      <c r="Q288" s="302">
        <v>9045</v>
      </c>
      <c r="R288" s="323">
        <v>1718.55</v>
      </c>
      <c r="S288" s="323">
        <f t="shared" si="116"/>
        <v>10763.55</v>
      </c>
      <c r="T288" s="302">
        <v>5584</v>
      </c>
      <c r="U288" s="323">
        <v>1060.96</v>
      </c>
      <c r="V288" s="323">
        <f t="shared" si="117"/>
        <v>6644.96</v>
      </c>
      <c r="W288" s="302">
        <v>29654</v>
      </c>
      <c r="X288" s="323">
        <v>5634.26</v>
      </c>
      <c r="Y288" s="345">
        <f t="shared" si="118"/>
        <v>35288.26</v>
      </c>
      <c r="Z288" s="348">
        <f t="shared" si="119"/>
        <v>3672.4946438627248</v>
      </c>
      <c r="AA288" s="349">
        <f t="shared" si="120"/>
        <v>19852.362498994415</v>
      </c>
      <c r="AB288" s="352">
        <f t="shared" si="121"/>
        <v>8500</v>
      </c>
      <c r="AC288" s="324">
        <f t="shared" si="122"/>
        <v>11261</v>
      </c>
      <c r="AD288" s="324">
        <f t="shared" si="123"/>
        <v>10250</v>
      </c>
      <c r="AE288" s="324">
        <f t="shared" si="124"/>
        <v>8043</v>
      </c>
      <c r="AF288" s="324">
        <f t="shared" si="125"/>
        <v>9045</v>
      </c>
      <c r="AG288" s="324">
        <f t="shared" si="126"/>
        <v>5584</v>
      </c>
      <c r="AH288" s="364" t="str">
        <f t="shared" si="127"/>
        <v/>
      </c>
      <c r="AI288" s="352">
        <f t="shared" si="128"/>
        <v>5584</v>
      </c>
      <c r="AJ288" s="324">
        <f t="shared" si="135"/>
        <v>11762.428571428571</v>
      </c>
      <c r="AK288" s="324">
        <f t="shared" si="129"/>
        <v>5584</v>
      </c>
      <c r="AL288" s="324">
        <f t="shared" si="136"/>
        <v>10241.60139253795</v>
      </c>
      <c r="AM288" s="324">
        <f t="shared" si="110"/>
        <v>8089.9339275658458</v>
      </c>
      <c r="AN288" s="366">
        <f t="shared" si="130"/>
        <v>0.68777751791978003</v>
      </c>
      <c r="AO288" s="326"/>
      <c r="AP288" s="352">
        <f t="shared" si="131"/>
        <v>5584</v>
      </c>
      <c r="AQ288" s="325">
        <f t="shared" si="132"/>
        <v>1060.96</v>
      </c>
      <c r="AR288" s="349">
        <f t="shared" si="133"/>
        <v>6644.96</v>
      </c>
      <c r="AS288" s="329"/>
      <c r="AT288" s="317">
        <f t="shared" si="134"/>
        <v>1</v>
      </c>
    </row>
    <row r="289" spans="1:46" ht="24.95" customHeight="1" x14ac:dyDescent="0.25">
      <c r="A289" s="319">
        <v>283</v>
      </c>
      <c r="B289" s="290" t="s">
        <v>1475</v>
      </c>
      <c r="C289" s="104" t="s">
        <v>359</v>
      </c>
      <c r="D289" s="320">
        <v>1</v>
      </c>
      <c r="E289" s="305">
        <v>286000</v>
      </c>
      <c r="F289" s="321">
        <f t="shared" si="111"/>
        <v>200200</v>
      </c>
      <c r="G289" s="321">
        <f t="shared" si="112"/>
        <v>486200</v>
      </c>
      <c r="H289" s="301">
        <v>150000</v>
      </c>
      <c r="I289" s="322">
        <v>28500</v>
      </c>
      <c r="J289" s="322">
        <f t="shared" si="113"/>
        <v>178500</v>
      </c>
      <c r="K289" s="302">
        <v>198500</v>
      </c>
      <c r="L289" s="323">
        <v>37715</v>
      </c>
      <c r="M289" s="323">
        <f t="shared" si="114"/>
        <v>236215</v>
      </c>
      <c r="N289" s="304">
        <v>1200480</v>
      </c>
      <c r="O289" s="323">
        <v>228091.2</v>
      </c>
      <c r="P289" s="323">
        <f t="shared" si="115"/>
        <v>1428571.2</v>
      </c>
      <c r="Q289" s="302">
        <v>175000</v>
      </c>
      <c r="R289" s="323">
        <v>33250</v>
      </c>
      <c r="S289" s="323">
        <f t="shared" si="116"/>
        <v>208250</v>
      </c>
      <c r="T289" s="302">
        <v>123250</v>
      </c>
      <c r="U289" s="323">
        <v>23417.5</v>
      </c>
      <c r="V289" s="323">
        <f t="shared" si="117"/>
        <v>146667.5</v>
      </c>
      <c r="W289" s="302">
        <v>85874</v>
      </c>
      <c r="X289" s="323">
        <v>16316.06</v>
      </c>
      <c r="Y289" s="345">
        <f t="shared" si="118"/>
        <v>102190.06</v>
      </c>
      <c r="Z289" s="348">
        <f t="shared" si="119"/>
        <v>-77647.751767347974</v>
      </c>
      <c r="AA289" s="349">
        <f t="shared" si="120"/>
        <v>711677.46605306235</v>
      </c>
      <c r="AB289" s="352">
        <f t="shared" si="121"/>
        <v>286000</v>
      </c>
      <c r="AC289" s="324">
        <f t="shared" si="122"/>
        <v>150000</v>
      </c>
      <c r="AD289" s="324">
        <f t="shared" si="123"/>
        <v>198500</v>
      </c>
      <c r="AE289" s="324" t="str">
        <f t="shared" si="124"/>
        <v/>
      </c>
      <c r="AF289" s="324">
        <f t="shared" si="125"/>
        <v>175000</v>
      </c>
      <c r="AG289" s="324">
        <f t="shared" si="126"/>
        <v>123250</v>
      </c>
      <c r="AH289" s="364">
        <f t="shared" si="127"/>
        <v>85874</v>
      </c>
      <c r="AI289" s="352">
        <f t="shared" si="128"/>
        <v>85874</v>
      </c>
      <c r="AJ289" s="324">
        <f t="shared" si="135"/>
        <v>317014.85714285716</v>
      </c>
      <c r="AK289" s="324">
        <f t="shared" si="129"/>
        <v>85874</v>
      </c>
      <c r="AL289" s="324">
        <f t="shared" si="136"/>
        <v>211506.03883193972</v>
      </c>
      <c r="AM289" s="324">
        <f t="shared" si="110"/>
        <v>394662.60891020513</v>
      </c>
      <c r="AN289" s="366">
        <f t="shared" si="130"/>
        <v>1.2449341096097506</v>
      </c>
      <c r="AO289" s="326"/>
      <c r="AP289" s="352">
        <f t="shared" si="131"/>
        <v>85874</v>
      </c>
      <c r="AQ289" s="325">
        <f t="shared" si="132"/>
        <v>16316.06</v>
      </c>
      <c r="AR289" s="349">
        <f t="shared" si="133"/>
        <v>102190.06</v>
      </c>
      <c r="AS289" s="329"/>
      <c r="AT289" s="317">
        <f t="shared" si="134"/>
        <v>1</v>
      </c>
    </row>
    <row r="290" spans="1:46" ht="24.95" customHeight="1" x14ac:dyDescent="0.25">
      <c r="A290" s="319">
        <v>284</v>
      </c>
      <c r="B290" s="290" t="s">
        <v>1476</v>
      </c>
      <c r="C290" s="104" t="s">
        <v>359</v>
      </c>
      <c r="D290" s="320">
        <v>1</v>
      </c>
      <c r="E290" s="305">
        <v>286000</v>
      </c>
      <c r="F290" s="321">
        <f t="shared" si="111"/>
        <v>200200</v>
      </c>
      <c r="G290" s="321">
        <f t="shared" si="112"/>
        <v>486200</v>
      </c>
      <c r="H290" s="301">
        <v>246000</v>
      </c>
      <c r="I290" s="322">
        <v>46740</v>
      </c>
      <c r="J290" s="322">
        <f t="shared" si="113"/>
        <v>292740</v>
      </c>
      <c r="K290" s="302">
        <v>269800</v>
      </c>
      <c r="L290" s="323">
        <v>51262</v>
      </c>
      <c r="M290" s="323">
        <f t="shared" si="114"/>
        <v>321062</v>
      </c>
      <c r="N290" s="304">
        <v>1200480</v>
      </c>
      <c r="O290" s="323">
        <v>228091.2</v>
      </c>
      <c r="P290" s="323">
        <f t="shared" si="115"/>
        <v>1428571.2</v>
      </c>
      <c r="Q290" s="302">
        <v>180765</v>
      </c>
      <c r="R290" s="323">
        <v>34345.35</v>
      </c>
      <c r="S290" s="323">
        <f t="shared" si="116"/>
        <v>215110.35</v>
      </c>
      <c r="T290" s="302">
        <v>136590</v>
      </c>
      <c r="U290" s="323">
        <v>25952.1</v>
      </c>
      <c r="V290" s="323">
        <f t="shared" si="117"/>
        <v>162542.1</v>
      </c>
      <c r="W290" s="302">
        <v>98564</v>
      </c>
      <c r="X290" s="323">
        <v>18727.16</v>
      </c>
      <c r="Y290" s="345">
        <f t="shared" si="118"/>
        <v>117291.16</v>
      </c>
      <c r="Z290" s="348">
        <f t="shared" si="119"/>
        <v>-37931.439635747694</v>
      </c>
      <c r="AA290" s="349">
        <f t="shared" si="120"/>
        <v>728845.43963574769</v>
      </c>
      <c r="AB290" s="352">
        <f t="shared" si="121"/>
        <v>286000</v>
      </c>
      <c r="AC290" s="324">
        <f t="shared" si="122"/>
        <v>246000</v>
      </c>
      <c r="AD290" s="324">
        <f t="shared" si="123"/>
        <v>269800</v>
      </c>
      <c r="AE290" s="324" t="str">
        <f t="shared" si="124"/>
        <v/>
      </c>
      <c r="AF290" s="324">
        <f t="shared" si="125"/>
        <v>180765</v>
      </c>
      <c r="AG290" s="324">
        <f t="shared" si="126"/>
        <v>136590</v>
      </c>
      <c r="AH290" s="364">
        <f t="shared" si="127"/>
        <v>98564</v>
      </c>
      <c r="AI290" s="352">
        <f t="shared" si="128"/>
        <v>98564</v>
      </c>
      <c r="AJ290" s="324">
        <f t="shared" si="135"/>
        <v>345457</v>
      </c>
      <c r="AK290" s="324">
        <f t="shared" si="129"/>
        <v>98564</v>
      </c>
      <c r="AL290" s="324">
        <f t="shared" si="136"/>
        <v>246599.84421053852</v>
      </c>
      <c r="AM290" s="324">
        <f t="shared" si="110"/>
        <v>383388.43963574769</v>
      </c>
      <c r="AN290" s="366">
        <f t="shared" si="130"/>
        <v>1.1098007556244271</v>
      </c>
      <c r="AO290" s="326"/>
      <c r="AP290" s="352">
        <f t="shared" si="131"/>
        <v>98564</v>
      </c>
      <c r="AQ290" s="325">
        <f t="shared" si="132"/>
        <v>18727.16</v>
      </c>
      <c r="AR290" s="349">
        <f t="shared" si="133"/>
        <v>117291.16</v>
      </c>
      <c r="AS290" s="329"/>
      <c r="AT290" s="317">
        <f t="shared" si="134"/>
        <v>1</v>
      </c>
    </row>
    <row r="291" spans="1:46" ht="24.95" customHeight="1" x14ac:dyDescent="0.25">
      <c r="A291" s="319">
        <v>285</v>
      </c>
      <c r="B291" s="290" t="s">
        <v>895</v>
      </c>
      <c r="C291" s="104" t="s">
        <v>18</v>
      </c>
      <c r="D291" s="320">
        <v>1</v>
      </c>
      <c r="E291" s="305">
        <v>3500</v>
      </c>
      <c r="F291" s="321">
        <f t="shared" si="111"/>
        <v>2450</v>
      </c>
      <c r="G291" s="321">
        <f t="shared" si="112"/>
        <v>5950</v>
      </c>
      <c r="H291" s="301">
        <v>8700</v>
      </c>
      <c r="I291" s="322">
        <v>1653</v>
      </c>
      <c r="J291" s="322">
        <f t="shared" si="113"/>
        <v>10353</v>
      </c>
      <c r="K291" s="302">
        <v>9980</v>
      </c>
      <c r="L291" s="323">
        <v>1896.2</v>
      </c>
      <c r="M291" s="323">
        <f t="shared" si="114"/>
        <v>11876.2</v>
      </c>
      <c r="N291" s="304">
        <v>163325</v>
      </c>
      <c r="O291" s="323">
        <v>31031.75</v>
      </c>
      <c r="P291" s="323">
        <f t="shared" si="115"/>
        <v>194356.75</v>
      </c>
      <c r="Q291" s="302">
        <v>17919</v>
      </c>
      <c r="R291" s="323">
        <v>3404.61</v>
      </c>
      <c r="S291" s="323">
        <f t="shared" si="116"/>
        <v>21323.61</v>
      </c>
      <c r="T291" s="302">
        <v>10840</v>
      </c>
      <c r="U291" s="323">
        <v>2059.6</v>
      </c>
      <c r="V291" s="323">
        <f t="shared" si="117"/>
        <v>12899.6</v>
      </c>
      <c r="W291" s="302">
        <v>28654</v>
      </c>
      <c r="X291" s="323">
        <v>5444.26</v>
      </c>
      <c r="Y291" s="345">
        <f t="shared" si="118"/>
        <v>34098.26</v>
      </c>
      <c r="Z291" s="348">
        <f t="shared" si="119"/>
        <v>-22586.701353969467</v>
      </c>
      <c r="AA291" s="349">
        <f t="shared" si="120"/>
        <v>91991.84421111233</v>
      </c>
      <c r="AB291" s="352">
        <f t="shared" si="121"/>
        <v>3500</v>
      </c>
      <c r="AC291" s="324">
        <f t="shared" si="122"/>
        <v>8700</v>
      </c>
      <c r="AD291" s="324">
        <f t="shared" si="123"/>
        <v>9980</v>
      </c>
      <c r="AE291" s="324" t="str">
        <f t="shared" si="124"/>
        <v/>
      </c>
      <c r="AF291" s="324">
        <f t="shared" si="125"/>
        <v>17919</v>
      </c>
      <c r="AG291" s="324">
        <f t="shared" si="126"/>
        <v>10840</v>
      </c>
      <c r="AH291" s="364">
        <f t="shared" si="127"/>
        <v>28654</v>
      </c>
      <c r="AI291" s="352">
        <f t="shared" si="128"/>
        <v>3500</v>
      </c>
      <c r="AJ291" s="324">
        <f t="shared" si="135"/>
        <v>34702.571428571428</v>
      </c>
      <c r="AK291" s="324">
        <f t="shared" si="129"/>
        <v>3500</v>
      </c>
      <c r="AL291" s="324">
        <f t="shared" si="136"/>
        <v>16065.706566016159</v>
      </c>
      <c r="AM291" s="324">
        <f t="shared" si="110"/>
        <v>57289.272782540895</v>
      </c>
      <c r="AN291" s="366">
        <f t="shared" si="130"/>
        <v>1.6508653515910154</v>
      </c>
      <c r="AO291" s="326"/>
      <c r="AP291" s="352">
        <f t="shared" si="131"/>
        <v>3500</v>
      </c>
      <c r="AQ291" s="325">
        <f t="shared" si="132"/>
        <v>665</v>
      </c>
      <c r="AR291" s="349">
        <f t="shared" si="133"/>
        <v>4165</v>
      </c>
      <c r="AS291" s="329"/>
      <c r="AT291" s="317">
        <f t="shared" si="134"/>
        <v>1</v>
      </c>
    </row>
    <row r="292" spans="1:46" s="327" customFormat="1" ht="24.95" customHeight="1" x14ac:dyDescent="0.25">
      <c r="A292" s="319">
        <v>286</v>
      </c>
      <c r="B292" s="290" t="s">
        <v>896</v>
      </c>
      <c r="C292" s="104" t="s">
        <v>18</v>
      </c>
      <c r="D292" s="320">
        <v>1</v>
      </c>
      <c r="E292" s="305">
        <v>20000</v>
      </c>
      <c r="F292" s="321">
        <f t="shared" si="111"/>
        <v>14000</v>
      </c>
      <c r="G292" s="321">
        <f t="shared" si="112"/>
        <v>34000</v>
      </c>
      <c r="H292" s="301">
        <v>25042</v>
      </c>
      <c r="I292" s="322">
        <v>4757.9800000000005</v>
      </c>
      <c r="J292" s="322">
        <f t="shared" si="113"/>
        <v>29799.98</v>
      </c>
      <c r="K292" s="302">
        <v>19800</v>
      </c>
      <c r="L292" s="323">
        <v>3762</v>
      </c>
      <c r="M292" s="323">
        <f t="shared" si="114"/>
        <v>23562</v>
      </c>
      <c r="N292" s="304">
        <v>25210</v>
      </c>
      <c r="O292" s="323">
        <v>4789.8999999999996</v>
      </c>
      <c r="P292" s="323">
        <f t="shared" si="115"/>
        <v>29999.9</v>
      </c>
      <c r="Q292" s="302">
        <v>6469</v>
      </c>
      <c r="R292" s="323">
        <v>1229.1100000000001</v>
      </c>
      <c r="S292" s="323">
        <f t="shared" si="116"/>
        <v>7698.1100000000006</v>
      </c>
      <c r="T292" s="302">
        <v>5314</v>
      </c>
      <c r="U292" s="323">
        <v>1009.66</v>
      </c>
      <c r="V292" s="323">
        <f t="shared" si="117"/>
        <v>6323.66</v>
      </c>
      <c r="W292" s="302">
        <v>17685</v>
      </c>
      <c r="X292" s="323">
        <v>3360.15</v>
      </c>
      <c r="Y292" s="345">
        <f t="shared" si="118"/>
        <v>21045.15</v>
      </c>
      <c r="Z292" s="348">
        <f t="shared" si="119"/>
        <v>8941.9119584403816</v>
      </c>
      <c r="AA292" s="349">
        <f t="shared" si="120"/>
        <v>25206.659470131046</v>
      </c>
      <c r="AB292" s="352">
        <f t="shared" si="121"/>
        <v>20000</v>
      </c>
      <c r="AC292" s="324">
        <f t="shared" si="122"/>
        <v>25042</v>
      </c>
      <c r="AD292" s="324">
        <f t="shared" si="123"/>
        <v>19800</v>
      </c>
      <c r="AE292" s="324" t="str">
        <f t="shared" si="124"/>
        <v/>
      </c>
      <c r="AF292" s="324" t="str">
        <f t="shared" si="125"/>
        <v/>
      </c>
      <c r="AG292" s="324" t="str">
        <f t="shared" si="126"/>
        <v/>
      </c>
      <c r="AH292" s="364">
        <f t="shared" si="127"/>
        <v>17685</v>
      </c>
      <c r="AI292" s="352">
        <f t="shared" si="128"/>
        <v>17685</v>
      </c>
      <c r="AJ292" s="324">
        <f t="shared" si="135"/>
        <v>17074.285714285714</v>
      </c>
      <c r="AK292" s="324">
        <f t="shared" si="129"/>
        <v>5314</v>
      </c>
      <c r="AL292" s="324">
        <f t="shared" si="136"/>
        <v>14751.245364005756</v>
      </c>
      <c r="AM292" s="324">
        <f t="shared" si="110"/>
        <v>8132.3737558453322</v>
      </c>
      <c r="AN292" s="366">
        <f t="shared" si="130"/>
        <v>0.47629364366564031</v>
      </c>
      <c r="AO292" s="326"/>
      <c r="AP292" s="352">
        <f>+Z292</f>
        <v>8941.9119584403816</v>
      </c>
      <c r="AQ292" s="325">
        <f t="shared" si="132"/>
        <v>1698.9632721036726</v>
      </c>
      <c r="AR292" s="349">
        <f t="shared" si="133"/>
        <v>10640.875230544054</v>
      </c>
      <c r="AS292" s="326"/>
      <c r="AT292" s="317">
        <f t="shared" si="134"/>
        <v>1.9777649435819942</v>
      </c>
    </row>
    <row r="293" spans="1:46" s="326" customFormat="1" ht="24.95" customHeight="1" x14ac:dyDescent="0.25">
      <c r="A293" s="319">
        <v>287</v>
      </c>
      <c r="B293" s="290" t="s">
        <v>899</v>
      </c>
      <c r="C293" s="104" t="s">
        <v>18</v>
      </c>
      <c r="D293" s="320">
        <v>1</v>
      </c>
      <c r="E293" s="305">
        <v>9500</v>
      </c>
      <c r="F293" s="321">
        <f t="shared" si="111"/>
        <v>6650</v>
      </c>
      <c r="G293" s="321">
        <f t="shared" si="112"/>
        <v>16150</v>
      </c>
      <c r="H293" s="301">
        <v>0</v>
      </c>
      <c r="I293" s="322">
        <v>0</v>
      </c>
      <c r="J293" s="322">
        <f t="shared" si="113"/>
        <v>0</v>
      </c>
      <c r="K293" s="302">
        <v>21580</v>
      </c>
      <c r="L293" s="323">
        <v>4100.2</v>
      </c>
      <c r="M293" s="323">
        <f t="shared" si="114"/>
        <v>25680.2</v>
      </c>
      <c r="N293" s="304">
        <v>13806</v>
      </c>
      <c r="O293" s="323">
        <v>2623.14</v>
      </c>
      <c r="P293" s="323">
        <f t="shared" si="115"/>
        <v>16429.14</v>
      </c>
      <c r="Q293" s="302">
        <v>16081</v>
      </c>
      <c r="R293" s="323">
        <v>3055.39</v>
      </c>
      <c r="S293" s="323">
        <f t="shared" si="116"/>
        <v>19136.39</v>
      </c>
      <c r="T293" s="302">
        <v>16082</v>
      </c>
      <c r="U293" s="323">
        <v>3055.58</v>
      </c>
      <c r="V293" s="323">
        <f t="shared" si="117"/>
        <v>19137.580000000002</v>
      </c>
      <c r="W293" s="302">
        <v>17648</v>
      </c>
      <c r="X293" s="323">
        <v>3353.12</v>
      </c>
      <c r="Y293" s="345">
        <f t="shared" si="118"/>
        <v>21001.119999999999</v>
      </c>
      <c r="Z293" s="348">
        <f t="shared" si="119"/>
        <v>6526.2540541466378</v>
      </c>
      <c r="AA293" s="349">
        <f t="shared" si="120"/>
        <v>20530.031660139077</v>
      </c>
      <c r="AB293" s="352">
        <f t="shared" si="121"/>
        <v>9500</v>
      </c>
      <c r="AC293" s="324" t="str">
        <f t="shared" si="122"/>
        <v/>
      </c>
      <c r="AD293" s="324" t="str">
        <f t="shared" si="123"/>
        <v/>
      </c>
      <c r="AE293" s="324">
        <f t="shared" si="124"/>
        <v>13806</v>
      </c>
      <c r="AF293" s="324">
        <f t="shared" si="125"/>
        <v>16081</v>
      </c>
      <c r="AG293" s="324">
        <f t="shared" si="126"/>
        <v>16082</v>
      </c>
      <c r="AH293" s="364">
        <f t="shared" si="127"/>
        <v>17648</v>
      </c>
      <c r="AI293" s="352">
        <f t="shared" si="128"/>
        <v>9500</v>
      </c>
      <c r="AJ293" s="324">
        <f t="shared" si="135"/>
        <v>13528.142857142857</v>
      </c>
      <c r="AK293" s="324">
        <f>MIN(E293,N293,K293,Q293,T293,W293)</f>
        <v>9500</v>
      </c>
      <c r="AL293" s="324">
        <f>GEOMEAN(E293,K293,N293,Q293,T293,W293)</f>
        <v>15317.877306636268</v>
      </c>
      <c r="AM293" s="324">
        <f t="shared" si="110"/>
        <v>7001.8888029962191</v>
      </c>
      <c r="AN293" s="366">
        <f t="shared" si="130"/>
        <v>0.51757945469205502</v>
      </c>
      <c r="AP293" s="352">
        <f t="shared" si="131"/>
        <v>9500</v>
      </c>
      <c r="AQ293" s="325">
        <f t="shared" si="132"/>
        <v>1805</v>
      </c>
      <c r="AR293" s="349">
        <f t="shared" si="133"/>
        <v>11305</v>
      </c>
      <c r="AS293" s="329"/>
      <c r="AT293" s="317">
        <f t="shared" si="134"/>
        <v>1</v>
      </c>
    </row>
    <row r="294" spans="1:46" s="326" customFormat="1" ht="24.95" customHeight="1" x14ac:dyDescent="0.25">
      <c r="A294" s="319">
        <v>288</v>
      </c>
      <c r="B294" s="290" t="s">
        <v>906</v>
      </c>
      <c r="C294" s="104" t="s">
        <v>907</v>
      </c>
      <c r="D294" s="320">
        <v>1</v>
      </c>
      <c r="E294" s="305">
        <v>15300</v>
      </c>
      <c r="F294" s="321">
        <f t="shared" si="111"/>
        <v>10710</v>
      </c>
      <c r="G294" s="321">
        <f t="shared" si="112"/>
        <v>26010</v>
      </c>
      <c r="H294" s="301">
        <v>79800</v>
      </c>
      <c r="I294" s="322">
        <v>15162</v>
      </c>
      <c r="J294" s="322">
        <f t="shared" si="113"/>
        <v>94962</v>
      </c>
      <c r="K294" s="302">
        <v>38900</v>
      </c>
      <c r="L294" s="323">
        <v>7391</v>
      </c>
      <c r="M294" s="323">
        <f t="shared" si="114"/>
        <v>46291</v>
      </c>
      <c r="N294" s="304">
        <v>155942</v>
      </c>
      <c r="O294" s="323">
        <v>29628.98</v>
      </c>
      <c r="P294" s="323">
        <f t="shared" si="115"/>
        <v>185570.98</v>
      </c>
      <c r="Q294" s="302">
        <v>40365</v>
      </c>
      <c r="R294" s="323">
        <v>7669.35</v>
      </c>
      <c r="S294" s="323">
        <f t="shared" si="116"/>
        <v>48034.35</v>
      </c>
      <c r="T294" s="302">
        <v>47147</v>
      </c>
      <c r="U294" s="323">
        <v>8957.93</v>
      </c>
      <c r="V294" s="323">
        <f t="shared" si="117"/>
        <v>56104.93</v>
      </c>
      <c r="W294" s="302">
        <v>54854</v>
      </c>
      <c r="X294" s="323">
        <v>10422.26</v>
      </c>
      <c r="Y294" s="345">
        <f t="shared" si="118"/>
        <v>65276.26</v>
      </c>
      <c r="Z294" s="348">
        <f t="shared" si="119"/>
        <v>15940.202432993516</v>
      </c>
      <c r="AA294" s="349">
        <f t="shared" si="120"/>
        <v>107576.36899557791</v>
      </c>
      <c r="AB294" s="352" t="str">
        <f t="shared" si="121"/>
        <v/>
      </c>
      <c r="AC294" s="324">
        <f t="shared" si="122"/>
        <v>79800</v>
      </c>
      <c r="AD294" s="324">
        <f t="shared" si="123"/>
        <v>38900</v>
      </c>
      <c r="AE294" s="324" t="str">
        <f t="shared" si="124"/>
        <v/>
      </c>
      <c r="AF294" s="324">
        <f t="shared" si="125"/>
        <v>40365</v>
      </c>
      <c r="AG294" s="324">
        <f t="shared" si="126"/>
        <v>47147</v>
      </c>
      <c r="AH294" s="364">
        <f t="shared" si="127"/>
        <v>54854</v>
      </c>
      <c r="AI294" s="352">
        <f t="shared" si="128"/>
        <v>38900</v>
      </c>
      <c r="AJ294" s="324">
        <f t="shared" si="135"/>
        <v>61758.285714285717</v>
      </c>
      <c r="AK294" s="324">
        <f t="shared" si="129"/>
        <v>15300</v>
      </c>
      <c r="AL294" s="324">
        <f t="shared" si="136"/>
        <v>49925.785504831139</v>
      </c>
      <c r="AM294" s="324">
        <f t="shared" si="110"/>
        <v>45818.083281292202</v>
      </c>
      <c r="AN294" s="366">
        <f t="shared" si="130"/>
        <v>0.74189370302896407</v>
      </c>
      <c r="AP294" s="352">
        <f t="shared" si="131"/>
        <v>38900</v>
      </c>
      <c r="AQ294" s="325">
        <f t="shared" si="132"/>
        <v>7391</v>
      </c>
      <c r="AR294" s="349">
        <f t="shared" si="133"/>
        <v>46291</v>
      </c>
      <c r="AS294" s="329"/>
      <c r="AT294" s="317">
        <f t="shared" si="134"/>
        <v>1</v>
      </c>
    </row>
    <row r="295" spans="1:46" s="326" customFormat="1" ht="24.95" customHeight="1" x14ac:dyDescent="0.25">
      <c r="A295" s="319">
        <v>289</v>
      </c>
      <c r="B295" s="290" t="s">
        <v>908</v>
      </c>
      <c r="C295" s="104" t="s">
        <v>907</v>
      </c>
      <c r="D295" s="320">
        <v>1</v>
      </c>
      <c r="E295" s="305">
        <v>17000</v>
      </c>
      <c r="F295" s="321">
        <f t="shared" si="111"/>
        <v>11900</v>
      </c>
      <c r="G295" s="321">
        <f t="shared" si="112"/>
        <v>28900</v>
      </c>
      <c r="H295" s="301">
        <v>31597</v>
      </c>
      <c r="I295" s="322">
        <v>6003.43</v>
      </c>
      <c r="J295" s="322">
        <f t="shared" si="113"/>
        <v>37600.43</v>
      </c>
      <c r="K295" s="302">
        <v>20000</v>
      </c>
      <c r="L295" s="323">
        <v>3800</v>
      </c>
      <c r="M295" s="323">
        <f t="shared" si="114"/>
        <v>23800</v>
      </c>
      <c r="N295" s="304">
        <v>179952</v>
      </c>
      <c r="O295" s="323">
        <v>34190.879999999997</v>
      </c>
      <c r="P295" s="323">
        <f t="shared" si="115"/>
        <v>214142.88</v>
      </c>
      <c r="Q295" s="302">
        <v>18765</v>
      </c>
      <c r="R295" s="323">
        <v>3565.35</v>
      </c>
      <c r="S295" s="323">
        <f t="shared" si="116"/>
        <v>22330.35</v>
      </c>
      <c r="T295" s="302">
        <v>98214</v>
      </c>
      <c r="U295" s="323">
        <v>18660.66</v>
      </c>
      <c r="V295" s="323">
        <f t="shared" si="117"/>
        <v>116874.66</v>
      </c>
      <c r="W295" s="302">
        <v>87094</v>
      </c>
      <c r="X295" s="323">
        <v>16547.86</v>
      </c>
      <c r="Y295" s="345">
        <f t="shared" si="118"/>
        <v>103641.86</v>
      </c>
      <c r="Z295" s="348">
        <f t="shared" si="119"/>
        <v>3577.1391987525276</v>
      </c>
      <c r="AA295" s="349">
        <f t="shared" si="120"/>
        <v>125743.43222981891</v>
      </c>
      <c r="AB295" s="352">
        <f t="shared" si="121"/>
        <v>17000</v>
      </c>
      <c r="AC295" s="324">
        <f t="shared" si="122"/>
        <v>31597</v>
      </c>
      <c r="AD295" s="324">
        <f t="shared" si="123"/>
        <v>20000</v>
      </c>
      <c r="AE295" s="324" t="str">
        <f t="shared" si="124"/>
        <v/>
      </c>
      <c r="AF295" s="324">
        <f t="shared" si="125"/>
        <v>18765</v>
      </c>
      <c r="AG295" s="324">
        <f t="shared" si="126"/>
        <v>98214</v>
      </c>
      <c r="AH295" s="364">
        <f t="shared" si="127"/>
        <v>87094</v>
      </c>
      <c r="AI295" s="352">
        <f t="shared" si="128"/>
        <v>17000</v>
      </c>
      <c r="AJ295" s="324">
        <f t="shared" si="135"/>
        <v>64660.285714285717</v>
      </c>
      <c r="AK295" s="324">
        <f t="shared" si="129"/>
        <v>17000</v>
      </c>
      <c r="AL295" s="324">
        <f t="shared" si="136"/>
        <v>43821.225760219946</v>
      </c>
      <c r="AM295" s="324">
        <f t="shared" si="110"/>
        <v>61083.14651553319</v>
      </c>
      <c r="AN295" s="366">
        <f t="shared" si="130"/>
        <v>0.94467795557602663</v>
      </c>
      <c r="AP295" s="352">
        <f t="shared" si="131"/>
        <v>17000</v>
      </c>
      <c r="AQ295" s="325">
        <f t="shared" si="132"/>
        <v>3230</v>
      </c>
      <c r="AR295" s="349">
        <f t="shared" si="133"/>
        <v>20230</v>
      </c>
      <c r="AS295" s="329"/>
      <c r="AT295" s="317">
        <f t="shared" si="134"/>
        <v>1</v>
      </c>
    </row>
    <row r="296" spans="1:46" s="326" customFormat="1" ht="24.95" customHeight="1" x14ac:dyDescent="0.25">
      <c r="A296" s="319">
        <v>290</v>
      </c>
      <c r="B296" s="290" t="s">
        <v>909</v>
      </c>
      <c r="C296" s="104" t="s">
        <v>907</v>
      </c>
      <c r="D296" s="320">
        <v>1</v>
      </c>
      <c r="E296" s="305">
        <v>79900</v>
      </c>
      <c r="F296" s="321">
        <f t="shared" si="111"/>
        <v>55930</v>
      </c>
      <c r="G296" s="321">
        <f t="shared" si="112"/>
        <v>135830</v>
      </c>
      <c r="H296" s="301">
        <v>167899</v>
      </c>
      <c r="I296" s="322">
        <v>31900.81</v>
      </c>
      <c r="J296" s="322">
        <f t="shared" si="113"/>
        <v>199799.81</v>
      </c>
      <c r="K296" s="302">
        <v>59800</v>
      </c>
      <c r="L296" s="323">
        <v>11362</v>
      </c>
      <c r="M296" s="323">
        <f t="shared" si="114"/>
        <v>71162</v>
      </c>
      <c r="N296" s="304">
        <v>119928</v>
      </c>
      <c r="O296" s="323">
        <v>22786.32</v>
      </c>
      <c r="P296" s="323">
        <f t="shared" si="115"/>
        <v>142714.32</v>
      </c>
      <c r="Q296" s="302">
        <v>134865</v>
      </c>
      <c r="R296" s="323">
        <v>25624.35</v>
      </c>
      <c r="S296" s="323">
        <f t="shared" si="116"/>
        <v>160489.35</v>
      </c>
      <c r="T296" s="302">
        <v>101661</v>
      </c>
      <c r="U296" s="323">
        <v>19315.59</v>
      </c>
      <c r="V296" s="323">
        <f t="shared" si="117"/>
        <v>120976.59</v>
      </c>
      <c r="W296" s="302">
        <v>175483</v>
      </c>
      <c r="X296" s="323">
        <v>33341.769999999997</v>
      </c>
      <c r="Y296" s="345">
        <f t="shared" si="118"/>
        <v>208824.77</v>
      </c>
      <c r="Z296" s="348">
        <f t="shared" si="119"/>
        <v>76802.153792597092</v>
      </c>
      <c r="AA296" s="349">
        <f t="shared" si="120"/>
        <v>163065.27477883149</v>
      </c>
      <c r="AB296" s="352">
        <f t="shared" si="121"/>
        <v>79900</v>
      </c>
      <c r="AC296" s="324" t="str">
        <f t="shared" si="122"/>
        <v/>
      </c>
      <c r="AD296" s="324" t="str">
        <f t="shared" si="123"/>
        <v/>
      </c>
      <c r="AE296" s="324">
        <f t="shared" si="124"/>
        <v>119928</v>
      </c>
      <c r="AF296" s="324">
        <f t="shared" si="125"/>
        <v>134865</v>
      </c>
      <c r="AG296" s="324">
        <f t="shared" si="126"/>
        <v>101661</v>
      </c>
      <c r="AH296" s="364" t="str">
        <f t="shared" si="127"/>
        <v/>
      </c>
      <c r="AI296" s="352">
        <f t="shared" si="128"/>
        <v>79900</v>
      </c>
      <c r="AJ296" s="324">
        <f t="shared" si="135"/>
        <v>119933.71428571429</v>
      </c>
      <c r="AK296" s="324">
        <f t="shared" si="129"/>
        <v>59800</v>
      </c>
      <c r="AL296" s="324">
        <f t="shared" si="136"/>
        <v>112738.48454150997</v>
      </c>
      <c r="AM296" s="324">
        <f t="shared" si="110"/>
        <v>43131.560493117206</v>
      </c>
      <c r="AN296" s="366">
        <f t="shared" si="130"/>
        <v>0.35962832261132394</v>
      </c>
      <c r="AP296" s="352">
        <f t="shared" si="131"/>
        <v>79900</v>
      </c>
      <c r="AQ296" s="325">
        <f t="shared" si="132"/>
        <v>15181</v>
      </c>
      <c r="AR296" s="349">
        <f t="shared" si="133"/>
        <v>95081</v>
      </c>
      <c r="AS296" s="329"/>
      <c r="AT296" s="317">
        <f t="shared" si="134"/>
        <v>1</v>
      </c>
    </row>
    <row r="297" spans="1:46" s="326" customFormat="1" ht="24.95" customHeight="1" x14ac:dyDescent="0.25">
      <c r="A297" s="319">
        <v>291</v>
      </c>
      <c r="B297" s="290" t="s">
        <v>910</v>
      </c>
      <c r="C297" s="104" t="s">
        <v>907</v>
      </c>
      <c r="D297" s="320">
        <v>1</v>
      </c>
      <c r="E297" s="305">
        <v>112000</v>
      </c>
      <c r="F297" s="321">
        <f t="shared" si="111"/>
        <v>78400</v>
      </c>
      <c r="G297" s="321">
        <f t="shared" si="112"/>
        <v>190400</v>
      </c>
      <c r="H297" s="301">
        <v>294958</v>
      </c>
      <c r="I297" s="322">
        <v>56042.020000000004</v>
      </c>
      <c r="J297" s="322">
        <f t="shared" si="113"/>
        <v>351000.02</v>
      </c>
      <c r="K297" s="302">
        <v>65800</v>
      </c>
      <c r="L297" s="323">
        <v>12502</v>
      </c>
      <c r="M297" s="323">
        <f t="shared" si="114"/>
        <v>78302</v>
      </c>
      <c r="N297" s="304">
        <v>179952</v>
      </c>
      <c r="O297" s="323">
        <v>34190.879999999997</v>
      </c>
      <c r="P297" s="323">
        <f t="shared" si="115"/>
        <v>214142.88</v>
      </c>
      <c r="Q297" s="302">
        <v>67500</v>
      </c>
      <c r="R297" s="323">
        <v>12825</v>
      </c>
      <c r="S297" s="323">
        <f t="shared" si="116"/>
        <v>80325</v>
      </c>
      <c r="T297" s="302">
        <v>106081</v>
      </c>
      <c r="U297" s="323">
        <v>20155.39</v>
      </c>
      <c r="V297" s="323">
        <f t="shared" si="117"/>
        <v>126236.39</v>
      </c>
      <c r="W297" s="302">
        <v>175483</v>
      </c>
      <c r="X297" s="323">
        <v>33341.769999999997</v>
      </c>
      <c r="Y297" s="345">
        <f t="shared" si="118"/>
        <v>208824.77</v>
      </c>
      <c r="Z297" s="348">
        <f t="shared" si="119"/>
        <v>61977.094639071132</v>
      </c>
      <c r="AA297" s="349">
        <f t="shared" si="120"/>
        <v>224244.04821807169</v>
      </c>
      <c r="AB297" s="352">
        <f t="shared" si="121"/>
        <v>112000</v>
      </c>
      <c r="AC297" s="324" t="str">
        <f t="shared" si="122"/>
        <v/>
      </c>
      <c r="AD297" s="324">
        <f t="shared" si="123"/>
        <v>65800</v>
      </c>
      <c r="AE297" s="324">
        <f t="shared" si="124"/>
        <v>179952</v>
      </c>
      <c r="AF297" s="324">
        <f t="shared" si="125"/>
        <v>67500</v>
      </c>
      <c r="AG297" s="324">
        <f t="shared" si="126"/>
        <v>106081</v>
      </c>
      <c r="AH297" s="364">
        <f t="shared" si="127"/>
        <v>175483</v>
      </c>
      <c r="AI297" s="352">
        <f t="shared" si="128"/>
        <v>65800</v>
      </c>
      <c r="AJ297" s="324">
        <f t="shared" si="135"/>
        <v>143110.57142857142</v>
      </c>
      <c r="AK297" s="324">
        <f t="shared" si="129"/>
        <v>65800</v>
      </c>
      <c r="AL297" s="324">
        <f t="shared" si="136"/>
        <v>125542.57403795399</v>
      </c>
      <c r="AM297" s="324">
        <f t="shared" si="110"/>
        <v>81133.476789500288</v>
      </c>
      <c r="AN297" s="366">
        <f t="shared" si="130"/>
        <v>0.5669286061791402</v>
      </c>
      <c r="AP297" s="352">
        <f t="shared" si="131"/>
        <v>65800</v>
      </c>
      <c r="AQ297" s="325">
        <f t="shared" si="132"/>
        <v>12502</v>
      </c>
      <c r="AR297" s="349">
        <f t="shared" si="133"/>
        <v>78302</v>
      </c>
      <c r="AS297" s="329"/>
      <c r="AT297" s="317">
        <f t="shared" si="134"/>
        <v>1</v>
      </c>
    </row>
    <row r="298" spans="1:46" s="326" customFormat="1" ht="24.95" customHeight="1" x14ac:dyDescent="0.25">
      <c r="A298" s="319">
        <v>292</v>
      </c>
      <c r="B298" s="290" t="s">
        <v>911</v>
      </c>
      <c r="C298" s="104" t="s">
        <v>907</v>
      </c>
      <c r="D298" s="320">
        <v>1</v>
      </c>
      <c r="E298" s="305">
        <v>189000</v>
      </c>
      <c r="F298" s="321">
        <f t="shared" si="111"/>
        <v>132300</v>
      </c>
      <c r="G298" s="321">
        <f t="shared" si="112"/>
        <v>321300</v>
      </c>
      <c r="H298" s="301">
        <v>176000</v>
      </c>
      <c r="I298" s="322">
        <v>33440</v>
      </c>
      <c r="J298" s="322">
        <f t="shared" si="113"/>
        <v>209440</v>
      </c>
      <c r="K298" s="302">
        <v>241000</v>
      </c>
      <c r="L298" s="323">
        <v>45790</v>
      </c>
      <c r="M298" s="323">
        <f t="shared" si="114"/>
        <v>286790</v>
      </c>
      <c r="N298" s="304">
        <v>105642</v>
      </c>
      <c r="O298" s="323">
        <v>20071.98</v>
      </c>
      <c r="P298" s="323">
        <f t="shared" si="115"/>
        <v>125713.98</v>
      </c>
      <c r="Q298" s="302">
        <v>118800</v>
      </c>
      <c r="R298" s="323">
        <v>22572</v>
      </c>
      <c r="S298" s="323">
        <f t="shared" si="116"/>
        <v>141372</v>
      </c>
      <c r="T298" s="302">
        <v>188588</v>
      </c>
      <c r="U298" s="323">
        <v>35831.72</v>
      </c>
      <c r="V298" s="323">
        <f t="shared" si="117"/>
        <v>224419.72</v>
      </c>
      <c r="W298" s="302">
        <v>100840</v>
      </c>
      <c r="X298" s="323">
        <v>19159.599999999999</v>
      </c>
      <c r="Y298" s="345">
        <f t="shared" si="118"/>
        <v>119999.6</v>
      </c>
      <c r="Z298" s="348">
        <f t="shared" si="119"/>
        <v>107338.90916978536</v>
      </c>
      <c r="AA298" s="349">
        <f t="shared" si="120"/>
        <v>212623.9479730718</v>
      </c>
      <c r="AB298" s="352">
        <f t="shared" si="121"/>
        <v>189000</v>
      </c>
      <c r="AC298" s="324">
        <f t="shared" si="122"/>
        <v>176000</v>
      </c>
      <c r="AD298" s="324" t="str">
        <f t="shared" si="123"/>
        <v/>
      </c>
      <c r="AE298" s="324" t="str">
        <f t="shared" si="124"/>
        <v/>
      </c>
      <c r="AF298" s="324">
        <f t="shared" si="125"/>
        <v>118800</v>
      </c>
      <c r="AG298" s="324">
        <f t="shared" si="126"/>
        <v>188588</v>
      </c>
      <c r="AH298" s="364" t="str">
        <f t="shared" si="127"/>
        <v/>
      </c>
      <c r="AI298" s="352">
        <f t="shared" si="128"/>
        <v>118800</v>
      </c>
      <c r="AJ298" s="324">
        <f t="shared" si="135"/>
        <v>159981.42857142858</v>
      </c>
      <c r="AK298" s="324">
        <f t="shared" si="129"/>
        <v>100840</v>
      </c>
      <c r="AL298" s="324">
        <f t="shared" si="136"/>
        <v>152444.9583380082</v>
      </c>
      <c r="AM298" s="324">
        <f t="shared" si="110"/>
        <v>52642.519401643214</v>
      </c>
      <c r="AN298" s="366">
        <f t="shared" si="130"/>
        <v>0.32905394002116539</v>
      </c>
      <c r="AP298" s="352">
        <f t="shared" si="131"/>
        <v>118800</v>
      </c>
      <c r="AQ298" s="325">
        <f t="shared" si="132"/>
        <v>22572</v>
      </c>
      <c r="AR298" s="349">
        <f t="shared" si="133"/>
        <v>141372</v>
      </c>
      <c r="AS298" s="329"/>
      <c r="AT298" s="317">
        <f t="shared" si="134"/>
        <v>1</v>
      </c>
    </row>
    <row r="299" spans="1:46" s="326" customFormat="1" ht="24.95" customHeight="1" x14ac:dyDescent="0.25">
      <c r="A299" s="319">
        <v>293</v>
      </c>
      <c r="B299" s="290" t="s">
        <v>1477</v>
      </c>
      <c r="C299" s="104" t="s">
        <v>907</v>
      </c>
      <c r="D299" s="320">
        <v>1</v>
      </c>
      <c r="E299" s="305">
        <v>24900</v>
      </c>
      <c r="F299" s="321">
        <f t="shared" si="111"/>
        <v>17430</v>
      </c>
      <c r="G299" s="321">
        <f t="shared" si="112"/>
        <v>42330</v>
      </c>
      <c r="H299" s="301">
        <v>17600</v>
      </c>
      <c r="I299" s="322">
        <v>3344</v>
      </c>
      <c r="J299" s="322">
        <f t="shared" si="113"/>
        <v>20944</v>
      </c>
      <c r="K299" s="302">
        <v>18900</v>
      </c>
      <c r="L299" s="323">
        <v>3591</v>
      </c>
      <c r="M299" s="323">
        <f t="shared" si="114"/>
        <v>22491</v>
      </c>
      <c r="N299" s="304">
        <v>10684</v>
      </c>
      <c r="O299" s="323">
        <v>2029.96</v>
      </c>
      <c r="P299" s="323">
        <f t="shared" si="115"/>
        <v>12713.96</v>
      </c>
      <c r="Q299" s="302">
        <v>14850</v>
      </c>
      <c r="R299" s="323">
        <v>2821.5</v>
      </c>
      <c r="S299" s="323">
        <f t="shared" si="116"/>
        <v>17671.5</v>
      </c>
      <c r="T299" s="302">
        <v>12905</v>
      </c>
      <c r="U299" s="323">
        <v>2451.9499999999998</v>
      </c>
      <c r="V299" s="323">
        <f t="shared" si="117"/>
        <v>15356.95</v>
      </c>
      <c r="W299" s="302">
        <v>78904</v>
      </c>
      <c r="X299" s="323">
        <v>14991.76</v>
      </c>
      <c r="Y299" s="345">
        <f t="shared" si="118"/>
        <v>93895.76</v>
      </c>
      <c r="Z299" s="348">
        <f t="shared" si="119"/>
        <v>1555.9766158932325</v>
      </c>
      <c r="AA299" s="349">
        <f t="shared" si="120"/>
        <v>49513.45195553534</v>
      </c>
      <c r="AB299" s="352">
        <f t="shared" si="121"/>
        <v>24900</v>
      </c>
      <c r="AC299" s="324">
        <f t="shared" si="122"/>
        <v>17600</v>
      </c>
      <c r="AD299" s="324">
        <f t="shared" si="123"/>
        <v>18900</v>
      </c>
      <c r="AE299" s="324">
        <f t="shared" si="124"/>
        <v>10684</v>
      </c>
      <c r="AF299" s="324">
        <f t="shared" si="125"/>
        <v>14850</v>
      </c>
      <c r="AG299" s="324">
        <f t="shared" si="126"/>
        <v>12905</v>
      </c>
      <c r="AH299" s="364" t="str">
        <f t="shared" si="127"/>
        <v/>
      </c>
      <c r="AI299" s="352">
        <f t="shared" si="128"/>
        <v>10684</v>
      </c>
      <c r="AJ299" s="324">
        <f t="shared" si="135"/>
        <v>25534.714285714286</v>
      </c>
      <c r="AK299" s="324">
        <f t="shared" si="129"/>
        <v>10684</v>
      </c>
      <c r="AL299" s="324">
        <f t="shared" si="136"/>
        <v>20127.250623415894</v>
      </c>
      <c r="AM299" s="324">
        <f t="shared" si="110"/>
        <v>23978.737669821054</v>
      </c>
      <c r="AN299" s="366">
        <f t="shared" si="130"/>
        <v>0.93906426371241036</v>
      </c>
      <c r="AP299" s="352">
        <f t="shared" si="131"/>
        <v>10684</v>
      </c>
      <c r="AQ299" s="325">
        <f t="shared" si="132"/>
        <v>2029.96</v>
      </c>
      <c r="AR299" s="349">
        <f t="shared" si="133"/>
        <v>12713.96</v>
      </c>
      <c r="AS299" s="329"/>
      <c r="AT299" s="317">
        <f t="shared" si="134"/>
        <v>1</v>
      </c>
    </row>
    <row r="300" spans="1:46" s="326" customFormat="1" ht="24.95" customHeight="1" x14ac:dyDescent="0.25">
      <c r="A300" s="319">
        <v>294</v>
      </c>
      <c r="B300" s="290" t="s">
        <v>918</v>
      </c>
      <c r="C300" s="104" t="s">
        <v>907</v>
      </c>
      <c r="D300" s="320">
        <v>1</v>
      </c>
      <c r="E300" s="305">
        <v>9900</v>
      </c>
      <c r="F300" s="321">
        <f t="shared" si="111"/>
        <v>6930</v>
      </c>
      <c r="G300" s="321">
        <f t="shared" si="112"/>
        <v>16830</v>
      </c>
      <c r="H300" s="301">
        <v>21849</v>
      </c>
      <c r="I300" s="322">
        <v>4151.3100000000004</v>
      </c>
      <c r="J300" s="322">
        <f t="shared" si="113"/>
        <v>26000.31</v>
      </c>
      <c r="K300" s="302">
        <v>25000</v>
      </c>
      <c r="L300" s="323">
        <v>4750</v>
      </c>
      <c r="M300" s="323">
        <f t="shared" si="114"/>
        <v>29750</v>
      </c>
      <c r="N300" s="304">
        <v>11885</v>
      </c>
      <c r="O300" s="323">
        <v>2258.15</v>
      </c>
      <c r="P300" s="323">
        <f t="shared" si="115"/>
        <v>14143.15</v>
      </c>
      <c r="Q300" s="302">
        <v>13365</v>
      </c>
      <c r="R300" s="323">
        <v>2539.35</v>
      </c>
      <c r="S300" s="323">
        <f t="shared" si="116"/>
        <v>15904.35</v>
      </c>
      <c r="T300" s="302">
        <v>19890</v>
      </c>
      <c r="U300" s="323">
        <v>3779.1</v>
      </c>
      <c r="V300" s="323">
        <f t="shared" si="117"/>
        <v>23669.1</v>
      </c>
      <c r="W300" s="302">
        <v>78965</v>
      </c>
      <c r="X300" s="323">
        <v>15003.35</v>
      </c>
      <c r="Y300" s="345">
        <f t="shared" si="118"/>
        <v>93968.35</v>
      </c>
      <c r="Z300" s="348">
        <f t="shared" si="119"/>
        <v>1757.411988449574</v>
      </c>
      <c r="AA300" s="349">
        <f t="shared" si="120"/>
        <v>49915.159440121854</v>
      </c>
      <c r="AB300" s="352">
        <f t="shared" si="121"/>
        <v>9900</v>
      </c>
      <c r="AC300" s="324">
        <f t="shared" si="122"/>
        <v>21849</v>
      </c>
      <c r="AD300" s="324">
        <f t="shared" si="123"/>
        <v>25000</v>
      </c>
      <c r="AE300" s="324">
        <f t="shared" si="124"/>
        <v>11885</v>
      </c>
      <c r="AF300" s="324">
        <f t="shared" si="125"/>
        <v>13365</v>
      </c>
      <c r="AG300" s="324">
        <f t="shared" si="126"/>
        <v>19890</v>
      </c>
      <c r="AH300" s="364" t="str">
        <f t="shared" si="127"/>
        <v/>
      </c>
      <c r="AI300" s="352">
        <f t="shared" si="128"/>
        <v>9900</v>
      </c>
      <c r="AJ300" s="324">
        <f t="shared" si="135"/>
        <v>25836.285714285714</v>
      </c>
      <c r="AK300" s="324">
        <f t="shared" si="129"/>
        <v>9900</v>
      </c>
      <c r="AL300" s="324">
        <f t="shared" si="136"/>
        <v>20150.788677092376</v>
      </c>
      <c r="AM300" s="324">
        <f t="shared" si="110"/>
        <v>24078.87372583614</v>
      </c>
      <c r="AN300" s="366">
        <f t="shared" si="130"/>
        <v>0.93197892267161897</v>
      </c>
      <c r="AP300" s="352">
        <f t="shared" si="131"/>
        <v>9900</v>
      </c>
      <c r="AQ300" s="325">
        <f t="shared" si="132"/>
        <v>1881</v>
      </c>
      <c r="AR300" s="349">
        <f t="shared" si="133"/>
        <v>11781</v>
      </c>
      <c r="AS300" s="329"/>
      <c r="AT300" s="317">
        <f t="shared" si="134"/>
        <v>1</v>
      </c>
    </row>
    <row r="301" spans="1:46" s="326" customFormat="1" ht="24.95" customHeight="1" x14ac:dyDescent="0.25">
      <c r="A301" s="319">
        <v>295</v>
      </c>
      <c r="B301" s="290" t="s">
        <v>924</v>
      </c>
      <c r="C301" s="104" t="s">
        <v>907</v>
      </c>
      <c r="D301" s="320">
        <v>1</v>
      </c>
      <c r="E301" s="305">
        <v>9900</v>
      </c>
      <c r="F301" s="321">
        <f t="shared" si="111"/>
        <v>6930</v>
      </c>
      <c r="G301" s="321">
        <f t="shared" si="112"/>
        <v>16830</v>
      </c>
      <c r="H301" s="301">
        <v>537815</v>
      </c>
      <c r="I301" s="322">
        <v>102184.85</v>
      </c>
      <c r="J301" s="322">
        <f t="shared" si="113"/>
        <v>639999.85</v>
      </c>
      <c r="K301" s="302">
        <v>425000</v>
      </c>
      <c r="L301" s="323">
        <v>80750</v>
      </c>
      <c r="M301" s="323">
        <f t="shared" si="114"/>
        <v>505750</v>
      </c>
      <c r="N301" s="304">
        <v>384514</v>
      </c>
      <c r="O301" s="323">
        <v>73057.66</v>
      </c>
      <c r="P301" s="323">
        <f t="shared" si="115"/>
        <v>457571.66000000003</v>
      </c>
      <c r="Q301" s="302">
        <v>404865</v>
      </c>
      <c r="R301" s="323">
        <v>76924.350000000006</v>
      </c>
      <c r="S301" s="323">
        <f t="shared" si="116"/>
        <v>481789.35</v>
      </c>
      <c r="T301" s="302">
        <v>278109</v>
      </c>
      <c r="U301" s="323">
        <v>52840.71</v>
      </c>
      <c r="V301" s="323">
        <f t="shared" si="117"/>
        <v>330949.71000000002</v>
      </c>
      <c r="W301" s="302">
        <v>376845</v>
      </c>
      <c r="X301" s="323">
        <v>71600.55</v>
      </c>
      <c r="Y301" s="345">
        <f t="shared" si="118"/>
        <v>448445.55</v>
      </c>
      <c r="Z301" s="348">
        <f t="shared" si="119"/>
        <v>178707.89858134024</v>
      </c>
      <c r="AA301" s="349">
        <f t="shared" si="120"/>
        <v>511877.24427580263</v>
      </c>
      <c r="AB301" s="352" t="str">
        <f t="shared" si="121"/>
        <v/>
      </c>
      <c r="AC301" s="324" t="str">
        <f t="shared" si="122"/>
        <v/>
      </c>
      <c r="AD301" s="324">
        <f t="shared" si="123"/>
        <v>425000</v>
      </c>
      <c r="AE301" s="324">
        <f t="shared" si="124"/>
        <v>384514</v>
      </c>
      <c r="AF301" s="324">
        <f t="shared" si="125"/>
        <v>404865</v>
      </c>
      <c r="AG301" s="324">
        <f t="shared" si="126"/>
        <v>278109</v>
      </c>
      <c r="AH301" s="364">
        <f t="shared" si="127"/>
        <v>376845</v>
      </c>
      <c r="AI301" s="352">
        <f t="shared" si="128"/>
        <v>278109</v>
      </c>
      <c r="AJ301" s="324">
        <f t="shared" si="135"/>
        <v>345292.57142857142</v>
      </c>
      <c r="AK301" s="324">
        <f t="shared" si="129"/>
        <v>9900</v>
      </c>
      <c r="AL301" s="324">
        <f t="shared" si="136"/>
        <v>232675.70179300068</v>
      </c>
      <c r="AM301" s="324">
        <f t="shared" si="110"/>
        <v>166584.67284723118</v>
      </c>
      <c r="AN301" s="366">
        <f t="shared" si="130"/>
        <v>0.48244499485761899</v>
      </c>
      <c r="AP301" s="352">
        <f t="shared" si="131"/>
        <v>278109</v>
      </c>
      <c r="AQ301" s="325">
        <f t="shared" si="132"/>
        <v>52840.71</v>
      </c>
      <c r="AR301" s="349">
        <f t="shared" si="133"/>
        <v>330949.71000000002</v>
      </c>
      <c r="AS301" s="329"/>
      <c r="AT301" s="317">
        <f t="shared" si="134"/>
        <v>1</v>
      </c>
    </row>
    <row r="302" spans="1:46" s="326" customFormat="1" ht="24.95" customHeight="1" x14ac:dyDescent="0.25">
      <c r="A302" s="319">
        <v>296</v>
      </c>
      <c r="B302" s="290" t="s">
        <v>1481</v>
      </c>
      <c r="C302" s="104" t="s">
        <v>907</v>
      </c>
      <c r="D302" s="320">
        <v>1</v>
      </c>
      <c r="E302" s="305">
        <v>9900</v>
      </c>
      <c r="F302" s="321">
        <f t="shared" si="111"/>
        <v>6930</v>
      </c>
      <c r="G302" s="321">
        <f t="shared" si="112"/>
        <v>16830</v>
      </c>
      <c r="H302" s="301">
        <v>674118</v>
      </c>
      <c r="I302" s="322">
        <v>128082.42</v>
      </c>
      <c r="J302" s="322">
        <f t="shared" si="113"/>
        <v>802200.42</v>
      </c>
      <c r="K302" s="302">
        <v>521000</v>
      </c>
      <c r="L302" s="323">
        <v>98990</v>
      </c>
      <c r="M302" s="323">
        <f t="shared" si="114"/>
        <v>619990</v>
      </c>
      <c r="N302" s="304">
        <v>481393</v>
      </c>
      <c r="O302" s="323">
        <v>91464.67</v>
      </c>
      <c r="P302" s="323">
        <f t="shared" si="115"/>
        <v>572857.67000000004</v>
      </c>
      <c r="Q302" s="302">
        <v>435587</v>
      </c>
      <c r="R302" s="323">
        <v>82761.53</v>
      </c>
      <c r="S302" s="323">
        <f t="shared" si="116"/>
        <v>518348.53</v>
      </c>
      <c r="T302" s="302">
        <v>488734</v>
      </c>
      <c r="U302" s="323">
        <v>92859.46</v>
      </c>
      <c r="V302" s="323">
        <f t="shared" si="117"/>
        <v>581593.46</v>
      </c>
      <c r="W302" s="302">
        <v>376845</v>
      </c>
      <c r="X302" s="323">
        <v>71600.55</v>
      </c>
      <c r="Y302" s="345">
        <f t="shared" si="118"/>
        <v>448445.55</v>
      </c>
      <c r="Z302" s="348">
        <f t="shared" si="119"/>
        <v>221356.38537914812</v>
      </c>
      <c r="AA302" s="349">
        <f t="shared" si="120"/>
        <v>632237.04319228046</v>
      </c>
      <c r="AB302" s="352" t="str">
        <f t="shared" si="121"/>
        <v/>
      </c>
      <c r="AC302" s="324" t="str">
        <f t="shared" si="122"/>
        <v/>
      </c>
      <c r="AD302" s="324">
        <f t="shared" si="123"/>
        <v>521000</v>
      </c>
      <c r="AE302" s="324">
        <f t="shared" si="124"/>
        <v>481393</v>
      </c>
      <c r="AF302" s="324">
        <f t="shared" si="125"/>
        <v>435587</v>
      </c>
      <c r="AG302" s="324">
        <f t="shared" si="126"/>
        <v>488734</v>
      </c>
      <c r="AH302" s="364">
        <f t="shared" si="127"/>
        <v>376845</v>
      </c>
      <c r="AI302" s="352">
        <f t="shared" si="128"/>
        <v>376845</v>
      </c>
      <c r="AJ302" s="324">
        <f t="shared" si="135"/>
        <v>426796.71428571426</v>
      </c>
      <c r="AK302" s="324">
        <f t="shared" si="129"/>
        <v>9900</v>
      </c>
      <c r="AL302" s="324">
        <f t="shared" si="136"/>
        <v>279807.81055020192</v>
      </c>
      <c r="AM302" s="324">
        <f t="shared" si="110"/>
        <v>205440.32890656614</v>
      </c>
      <c r="AN302" s="366">
        <f t="shared" si="130"/>
        <v>0.48135405458870617</v>
      </c>
      <c r="AP302" s="352">
        <f t="shared" si="131"/>
        <v>376845</v>
      </c>
      <c r="AQ302" s="325">
        <f t="shared" si="132"/>
        <v>71600.55</v>
      </c>
      <c r="AR302" s="349">
        <f t="shared" si="133"/>
        <v>448445.55</v>
      </c>
      <c r="AS302" s="329"/>
      <c r="AT302" s="317">
        <f t="shared" si="134"/>
        <v>1</v>
      </c>
    </row>
    <row r="303" spans="1:46" s="326" customFormat="1" ht="24.95" customHeight="1" x14ac:dyDescent="0.25">
      <c r="A303" s="319">
        <v>297</v>
      </c>
      <c r="B303" s="290" t="s">
        <v>925</v>
      </c>
      <c r="C303" s="104" t="s">
        <v>907</v>
      </c>
      <c r="D303" s="320">
        <v>1</v>
      </c>
      <c r="E303" s="305">
        <v>9900</v>
      </c>
      <c r="F303" s="321">
        <f t="shared" si="111"/>
        <v>6930</v>
      </c>
      <c r="G303" s="321">
        <f t="shared" si="112"/>
        <v>16830</v>
      </c>
      <c r="H303" s="301">
        <v>237269</v>
      </c>
      <c r="I303" s="322">
        <v>45081.11</v>
      </c>
      <c r="J303" s="322">
        <f t="shared" si="113"/>
        <v>282350.11</v>
      </c>
      <c r="K303" s="302">
        <v>300000</v>
      </c>
      <c r="L303" s="323">
        <v>57000</v>
      </c>
      <c r="M303" s="323">
        <f t="shared" si="114"/>
        <v>357000</v>
      </c>
      <c r="N303" s="304">
        <v>170168</v>
      </c>
      <c r="O303" s="323">
        <v>32331.920000000002</v>
      </c>
      <c r="P303" s="323">
        <f t="shared" si="115"/>
        <v>202499.92</v>
      </c>
      <c r="Q303" s="302">
        <v>400773</v>
      </c>
      <c r="R303" s="323">
        <v>76146.87</v>
      </c>
      <c r="S303" s="323">
        <f t="shared" si="116"/>
        <v>476919.87</v>
      </c>
      <c r="T303" s="302">
        <v>286566</v>
      </c>
      <c r="U303" s="323">
        <v>54447.54</v>
      </c>
      <c r="V303" s="323">
        <f t="shared" si="117"/>
        <v>341013.54</v>
      </c>
      <c r="W303" s="302">
        <v>376845</v>
      </c>
      <c r="X303" s="323">
        <v>71600.55</v>
      </c>
      <c r="Y303" s="345">
        <f t="shared" si="118"/>
        <v>448445.55</v>
      </c>
      <c r="Z303" s="348">
        <f t="shared" si="119"/>
        <v>121148.50911699049</v>
      </c>
      <c r="AA303" s="349">
        <f t="shared" si="120"/>
        <v>387857.49088300951</v>
      </c>
      <c r="AB303" s="352" t="str">
        <f t="shared" si="121"/>
        <v/>
      </c>
      <c r="AC303" s="324">
        <f t="shared" si="122"/>
        <v>237269</v>
      </c>
      <c r="AD303" s="324">
        <f t="shared" si="123"/>
        <v>300000</v>
      </c>
      <c r="AE303" s="324">
        <f t="shared" si="124"/>
        <v>170168</v>
      </c>
      <c r="AF303" s="324" t="str">
        <f t="shared" si="125"/>
        <v/>
      </c>
      <c r="AG303" s="324">
        <f t="shared" si="126"/>
        <v>286566</v>
      </c>
      <c r="AH303" s="364">
        <f t="shared" si="127"/>
        <v>376845</v>
      </c>
      <c r="AI303" s="352">
        <f t="shared" si="128"/>
        <v>170168</v>
      </c>
      <c r="AJ303" s="324">
        <f t="shared" si="135"/>
        <v>254503</v>
      </c>
      <c r="AK303" s="324">
        <f t="shared" si="129"/>
        <v>9900</v>
      </c>
      <c r="AL303" s="324">
        <f t="shared" si="136"/>
        <v>175801.6841382877</v>
      </c>
      <c r="AM303" s="324">
        <f t="shared" si="110"/>
        <v>133354.49088300951</v>
      </c>
      <c r="AN303" s="366">
        <f t="shared" si="130"/>
        <v>0.52398003513911229</v>
      </c>
      <c r="AP303" s="352">
        <f t="shared" si="131"/>
        <v>170168</v>
      </c>
      <c r="AQ303" s="325">
        <f t="shared" si="132"/>
        <v>32331.919999999998</v>
      </c>
      <c r="AR303" s="349">
        <f t="shared" si="133"/>
        <v>202499.91999999998</v>
      </c>
      <c r="AS303" s="329"/>
      <c r="AT303" s="317">
        <f t="shared" si="134"/>
        <v>1</v>
      </c>
    </row>
    <row r="304" spans="1:46" s="326" customFormat="1" ht="24.95" customHeight="1" x14ac:dyDescent="0.25">
      <c r="A304" s="319">
        <v>298</v>
      </c>
      <c r="B304" s="290" t="s">
        <v>926</v>
      </c>
      <c r="C304" s="104" t="s">
        <v>907</v>
      </c>
      <c r="D304" s="320">
        <v>1</v>
      </c>
      <c r="E304" s="305">
        <v>9900</v>
      </c>
      <c r="F304" s="321">
        <f t="shared" si="111"/>
        <v>6930</v>
      </c>
      <c r="G304" s="321">
        <f t="shared" si="112"/>
        <v>16830</v>
      </c>
      <c r="H304" s="301">
        <v>237269</v>
      </c>
      <c r="I304" s="322">
        <v>45081.11</v>
      </c>
      <c r="J304" s="322">
        <f t="shared" si="113"/>
        <v>282350.11</v>
      </c>
      <c r="K304" s="302">
        <v>350100</v>
      </c>
      <c r="L304" s="323">
        <v>66519</v>
      </c>
      <c r="M304" s="323">
        <f t="shared" si="114"/>
        <v>416619</v>
      </c>
      <c r="N304" s="304">
        <v>199280</v>
      </c>
      <c r="O304" s="323">
        <v>37863.199999999997</v>
      </c>
      <c r="P304" s="323">
        <f t="shared" si="115"/>
        <v>237143.2</v>
      </c>
      <c r="Q304" s="302">
        <v>212760</v>
      </c>
      <c r="R304" s="323">
        <v>40424.400000000001</v>
      </c>
      <c r="S304" s="323">
        <f t="shared" si="116"/>
        <v>253184.4</v>
      </c>
      <c r="T304" s="302">
        <v>286566</v>
      </c>
      <c r="U304" s="323">
        <v>54447.54</v>
      </c>
      <c r="V304" s="323">
        <f t="shared" si="117"/>
        <v>341013.54</v>
      </c>
      <c r="W304" s="302">
        <v>376845</v>
      </c>
      <c r="X304" s="323">
        <v>71600.55</v>
      </c>
      <c r="Y304" s="345">
        <f t="shared" si="118"/>
        <v>448445.55</v>
      </c>
      <c r="Z304" s="348">
        <f t="shared" si="119"/>
        <v>117604.46892017379</v>
      </c>
      <c r="AA304" s="349">
        <f t="shared" si="120"/>
        <v>360315.53107982618</v>
      </c>
      <c r="AB304" s="352" t="str">
        <f t="shared" si="121"/>
        <v/>
      </c>
      <c r="AC304" s="324">
        <f t="shared" si="122"/>
        <v>237269</v>
      </c>
      <c r="AD304" s="324">
        <f t="shared" si="123"/>
        <v>350100</v>
      </c>
      <c r="AE304" s="324">
        <f t="shared" si="124"/>
        <v>199280</v>
      </c>
      <c r="AF304" s="324">
        <f t="shared" si="125"/>
        <v>212760</v>
      </c>
      <c r="AG304" s="324">
        <f t="shared" si="126"/>
        <v>286566</v>
      </c>
      <c r="AH304" s="364" t="str">
        <f t="shared" si="127"/>
        <v/>
      </c>
      <c r="AI304" s="352">
        <f t="shared" si="128"/>
        <v>199280</v>
      </c>
      <c r="AJ304" s="324">
        <f t="shared" si="135"/>
        <v>238960</v>
      </c>
      <c r="AK304" s="324">
        <f t="shared" si="129"/>
        <v>9900</v>
      </c>
      <c r="AL304" s="324">
        <f t="shared" si="136"/>
        <v>167925.10614977003</v>
      </c>
      <c r="AM304" s="324">
        <f t="shared" si="110"/>
        <v>121355.53107982621</v>
      </c>
      <c r="AN304" s="366">
        <f t="shared" si="130"/>
        <v>0.50784872396981173</v>
      </c>
      <c r="AP304" s="352">
        <f t="shared" si="131"/>
        <v>199280</v>
      </c>
      <c r="AQ304" s="325">
        <f t="shared" si="132"/>
        <v>37863.199999999997</v>
      </c>
      <c r="AR304" s="349">
        <f t="shared" si="133"/>
        <v>237143.2</v>
      </c>
      <c r="AS304" s="329"/>
      <c r="AT304" s="317">
        <f t="shared" si="134"/>
        <v>1</v>
      </c>
    </row>
    <row r="305" spans="1:46" s="326" customFormat="1" ht="24.95" customHeight="1" x14ac:dyDescent="0.25">
      <c r="A305" s="319">
        <v>299</v>
      </c>
      <c r="B305" s="290" t="s">
        <v>927</v>
      </c>
      <c r="C305" s="104" t="s">
        <v>907</v>
      </c>
      <c r="D305" s="320">
        <v>1</v>
      </c>
      <c r="E305" s="305">
        <v>99900</v>
      </c>
      <c r="F305" s="321">
        <f t="shared" si="111"/>
        <v>69930</v>
      </c>
      <c r="G305" s="321">
        <f t="shared" si="112"/>
        <v>169830</v>
      </c>
      <c r="H305" s="301">
        <v>169580</v>
      </c>
      <c r="I305" s="322">
        <v>32220.2</v>
      </c>
      <c r="J305" s="322">
        <f t="shared" si="113"/>
        <v>201800.2</v>
      </c>
      <c r="K305" s="302">
        <v>154000</v>
      </c>
      <c r="L305" s="323">
        <v>29260</v>
      </c>
      <c r="M305" s="323">
        <f t="shared" si="114"/>
        <v>183260</v>
      </c>
      <c r="N305" s="304">
        <v>119928</v>
      </c>
      <c r="O305" s="323">
        <v>22786.32</v>
      </c>
      <c r="P305" s="323">
        <f t="shared" si="115"/>
        <v>142714.32</v>
      </c>
      <c r="Q305" s="302">
        <v>248265</v>
      </c>
      <c r="R305" s="323">
        <v>47170.35</v>
      </c>
      <c r="S305" s="323">
        <f t="shared" si="116"/>
        <v>295435.34999999998</v>
      </c>
      <c r="T305" s="302">
        <v>318152</v>
      </c>
      <c r="U305" s="323">
        <v>60448.88</v>
      </c>
      <c r="V305" s="323">
        <f t="shared" si="117"/>
        <v>378600.88</v>
      </c>
      <c r="W305" s="302">
        <v>109243</v>
      </c>
      <c r="X305" s="323">
        <v>20756.170000000002</v>
      </c>
      <c r="Y305" s="345">
        <f t="shared" si="118"/>
        <v>129999.17</v>
      </c>
      <c r="Z305" s="348">
        <f t="shared" si="119"/>
        <v>93197.313193220325</v>
      </c>
      <c r="AA305" s="349">
        <f t="shared" si="120"/>
        <v>255107.82966392252</v>
      </c>
      <c r="AB305" s="352">
        <f t="shared" si="121"/>
        <v>99900</v>
      </c>
      <c r="AC305" s="324">
        <f t="shared" si="122"/>
        <v>169580</v>
      </c>
      <c r="AD305" s="324">
        <f t="shared" si="123"/>
        <v>154000</v>
      </c>
      <c r="AE305" s="324">
        <f t="shared" si="124"/>
        <v>119928</v>
      </c>
      <c r="AF305" s="324">
        <f t="shared" si="125"/>
        <v>248265</v>
      </c>
      <c r="AG305" s="324" t="str">
        <f t="shared" si="126"/>
        <v/>
      </c>
      <c r="AH305" s="364">
        <f t="shared" si="127"/>
        <v>109243</v>
      </c>
      <c r="AI305" s="352">
        <f t="shared" si="128"/>
        <v>99900</v>
      </c>
      <c r="AJ305" s="324">
        <f t="shared" si="135"/>
        <v>174152.57142857142</v>
      </c>
      <c r="AK305" s="324">
        <f t="shared" si="129"/>
        <v>99900</v>
      </c>
      <c r="AL305" s="324">
        <f t="shared" si="136"/>
        <v>160130.85747722321</v>
      </c>
      <c r="AM305" s="324">
        <f t="shared" si="110"/>
        <v>80955.258235351095</v>
      </c>
      <c r="AN305" s="366">
        <f t="shared" si="130"/>
        <v>0.46485250014556834</v>
      </c>
      <c r="AP305" s="352">
        <f t="shared" si="131"/>
        <v>99900</v>
      </c>
      <c r="AQ305" s="325">
        <f t="shared" si="132"/>
        <v>18981</v>
      </c>
      <c r="AR305" s="349">
        <f t="shared" si="133"/>
        <v>118881</v>
      </c>
      <c r="AS305" s="329"/>
      <c r="AT305" s="317">
        <f t="shared" si="134"/>
        <v>1</v>
      </c>
    </row>
    <row r="306" spans="1:46" s="326" customFormat="1" ht="24.95" customHeight="1" x14ac:dyDescent="0.25">
      <c r="A306" s="319">
        <v>300</v>
      </c>
      <c r="B306" s="290" t="s">
        <v>928</v>
      </c>
      <c r="C306" s="104" t="s">
        <v>907</v>
      </c>
      <c r="D306" s="320">
        <v>1</v>
      </c>
      <c r="E306" s="305">
        <v>99000</v>
      </c>
      <c r="F306" s="321">
        <f t="shared" si="111"/>
        <v>69300</v>
      </c>
      <c r="G306" s="321">
        <f t="shared" si="112"/>
        <v>168300</v>
      </c>
      <c r="H306" s="301">
        <v>12101</v>
      </c>
      <c r="I306" s="322">
        <v>2299.19</v>
      </c>
      <c r="J306" s="322">
        <f t="shared" si="113"/>
        <v>14400.19</v>
      </c>
      <c r="K306" s="302">
        <v>154000</v>
      </c>
      <c r="L306" s="323">
        <v>29260</v>
      </c>
      <c r="M306" s="323">
        <f t="shared" si="114"/>
        <v>183260</v>
      </c>
      <c r="N306" s="304">
        <v>70708</v>
      </c>
      <c r="O306" s="323">
        <v>13434.52</v>
      </c>
      <c r="P306" s="323">
        <f t="shared" si="115"/>
        <v>84142.52</v>
      </c>
      <c r="Q306" s="302">
        <v>99765</v>
      </c>
      <c r="R306" s="323">
        <v>18955.349999999999</v>
      </c>
      <c r="S306" s="323">
        <f t="shared" si="116"/>
        <v>118720.35</v>
      </c>
      <c r="T306" s="302">
        <v>95767</v>
      </c>
      <c r="U306" s="323">
        <v>18195.73</v>
      </c>
      <c r="V306" s="323">
        <f t="shared" si="117"/>
        <v>113962.73</v>
      </c>
      <c r="W306" s="302">
        <v>109243</v>
      </c>
      <c r="X306" s="323">
        <v>20756.170000000002</v>
      </c>
      <c r="Y306" s="345">
        <f t="shared" si="118"/>
        <v>129999.17</v>
      </c>
      <c r="Z306" s="348">
        <f t="shared" si="119"/>
        <v>48499.716831894017</v>
      </c>
      <c r="AA306" s="349">
        <f t="shared" si="120"/>
        <v>134524.28316810599</v>
      </c>
      <c r="AB306" s="352">
        <f t="shared" si="121"/>
        <v>99000</v>
      </c>
      <c r="AC306" s="324" t="str">
        <f t="shared" si="122"/>
        <v/>
      </c>
      <c r="AD306" s="324" t="str">
        <f t="shared" si="123"/>
        <v/>
      </c>
      <c r="AE306" s="324">
        <f t="shared" si="124"/>
        <v>70708</v>
      </c>
      <c r="AF306" s="324">
        <f t="shared" si="125"/>
        <v>99765</v>
      </c>
      <c r="AG306" s="324">
        <f t="shared" si="126"/>
        <v>95767</v>
      </c>
      <c r="AH306" s="364">
        <f t="shared" si="127"/>
        <v>109243</v>
      </c>
      <c r="AI306" s="352">
        <f t="shared" si="128"/>
        <v>70708</v>
      </c>
      <c r="AJ306" s="324">
        <f t="shared" si="135"/>
        <v>91512</v>
      </c>
      <c r="AK306" s="324">
        <f t="shared" si="129"/>
        <v>12101</v>
      </c>
      <c r="AL306" s="324">
        <f t="shared" si="136"/>
        <v>75212.580803052464</v>
      </c>
      <c r="AM306" s="324">
        <f t="shared" si="110"/>
        <v>43012.283168105983</v>
      </c>
      <c r="AN306" s="366">
        <f t="shared" si="130"/>
        <v>0.47001795576652222</v>
      </c>
      <c r="AP306" s="352">
        <f t="shared" si="131"/>
        <v>70708</v>
      </c>
      <c r="AQ306" s="325">
        <f t="shared" si="132"/>
        <v>13434.52</v>
      </c>
      <c r="AR306" s="349">
        <f t="shared" si="133"/>
        <v>84142.52</v>
      </c>
      <c r="AS306" s="329"/>
      <c r="AT306" s="317">
        <f t="shared" si="134"/>
        <v>1</v>
      </c>
    </row>
    <row r="307" spans="1:46" s="326" customFormat="1" ht="24.95" customHeight="1" x14ac:dyDescent="0.25">
      <c r="A307" s="319">
        <v>301</v>
      </c>
      <c r="B307" s="290" t="s">
        <v>929</v>
      </c>
      <c r="C307" s="104" t="s">
        <v>370</v>
      </c>
      <c r="D307" s="320">
        <v>1</v>
      </c>
      <c r="E307" s="305">
        <v>38000</v>
      </c>
      <c r="F307" s="321">
        <f t="shared" si="111"/>
        <v>26600</v>
      </c>
      <c r="G307" s="321">
        <f t="shared" si="112"/>
        <v>64600</v>
      </c>
      <c r="H307" s="301">
        <v>15462</v>
      </c>
      <c r="I307" s="322">
        <v>2937.78</v>
      </c>
      <c r="J307" s="322">
        <f t="shared" si="113"/>
        <v>18399.78</v>
      </c>
      <c r="K307" s="302">
        <v>40100</v>
      </c>
      <c r="L307" s="323">
        <v>7619</v>
      </c>
      <c r="M307" s="323">
        <f t="shared" si="114"/>
        <v>47719</v>
      </c>
      <c r="N307" s="304">
        <v>23521</v>
      </c>
      <c r="O307" s="323">
        <v>4468.99</v>
      </c>
      <c r="P307" s="323">
        <f t="shared" si="115"/>
        <v>27989.989999999998</v>
      </c>
      <c r="Q307" s="302">
        <v>14175</v>
      </c>
      <c r="R307" s="323">
        <v>2693.25</v>
      </c>
      <c r="S307" s="323">
        <f t="shared" si="116"/>
        <v>16868.25</v>
      </c>
      <c r="T307" s="302">
        <v>18417</v>
      </c>
      <c r="U307" s="323">
        <v>3499.23</v>
      </c>
      <c r="V307" s="323">
        <f t="shared" si="117"/>
        <v>21916.23</v>
      </c>
      <c r="W307" s="302">
        <v>43876</v>
      </c>
      <c r="X307" s="323">
        <v>8336.44</v>
      </c>
      <c r="Y307" s="345">
        <f t="shared" si="118"/>
        <v>52212.44</v>
      </c>
      <c r="Z307" s="348">
        <f t="shared" si="119"/>
        <v>15015.349791582832</v>
      </c>
      <c r="AA307" s="349">
        <f t="shared" si="120"/>
        <v>40284.935922702884</v>
      </c>
      <c r="AB307" s="352">
        <f t="shared" si="121"/>
        <v>38000</v>
      </c>
      <c r="AC307" s="324">
        <f t="shared" si="122"/>
        <v>15462</v>
      </c>
      <c r="AD307" s="324">
        <f t="shared" si="123"/>
        <v>40100</v>
      </c>
      <c r="AE307" s="324">
        <f t="shared" si="124"/>
        <v>23521</v>
      </c>
      <c r="AF307" s="324" t="str">
        <f t="shared" si="125"/>
        <v/>
      </c>
      <c r="AG307" s="324">
        <f t="shared" si="126"/>
        <v>18417</v>
      </c>
      <c r="AH307" s="364" t="str">
        <f t="shared" si="127"/>
        <v/>
      </c>
      <c r="AI307" s="352">
        <f t="shared" si="128"/>
        <v>15462</v>
      </c>
      <c r="AJ307" s="324">
        <f t="shared" si="135"/>
        <v>27650.142857142859</v>
      </c>
      <c r="AK307" s="324">
        <f t="shared" si="129"/>
        <v>14175</v>
      </c>
      <c r="AL307" s="324">
        <f t="shared" si="136"/>
        <v>25140.508501910652</v>
      </c>
      <c r="AM307" s="324">
        <f t="shared" si="110"/>
        <v>12634.793065560027</v>
      </c>
      <c r="AN307" s="366">
        <f t="shared" si="130"/>
        <v>0.45695218034998619</v>
      </c>
      <c r="AP307" s="352">
        <f t="shared" si="131"/>
        <v>15462</v>
      </c>
      <c r="AQ307" s="325">
        <f t="shared" si="132"/>
        <v>2937.78</v>
      </c>
      <c r="AR307" s="349">
        <f t="shared" si="133"/>
        <v>18399.78</v>
      </c>
      <c r="AS307" s="329"/>
      <c r="AT307" s="317">
        <f t="shared" si="134"/>
        <v>1</v>
      </c>
    </row>
    <row r="308" spans="1:46" s="326" customFormat="1" ht="24.95" customHeight="1" x14ac:dyDescent="0.25">
      <c r="A308" s="319">
        <v>302</v>
      </c>
      <c r="B308" s="290" t="s">
        <v>1482</v>
      </c>
      <c r="C308" s="104" t="s">
        <v>18</v>
      </c>
      <c r="D308" s="320">
        <v>1</v>
      </c>
      <c r="E308" s="305">
        <v>380000</v>
      </c>
      <c r="F308" s="321">
        <f t="shared" si="111"/>
        <v>266000</v>
      </c>
      <c r="G308" s="321">
        <f t="shared" si="112"/>
        <v>646000</v>
      </c>
      <c r="H308" s="301">
        <v>949580</v>
      </c>
      <c r="I308" s="322">
        <v>180420.2</v>
      </c>
      <c r="J308" s="322">
        <f t="shared" si="113"/>
        <v>1130000.2</v>
      </c>
      <c r="K308" s="302">
        <v>598000</v>
      </c>
      <c r="L308" s="323">
        <v>113620</v>
      </c>
      <c r="M308" s="323">
        <f t="shared" si="114"/>
        <v>711620</v>
      </c>
      <c r="N308" s="304">
        <v>600120</v>
      </c>
      <c r="O308" s="323">
        <v>114022.8</v>
      </c>
      <c r="P308" s="323">
        <f t="shared" si="115"/>
        <v>714142.8</v>
      </c>
      <c r="Q308" s="302">
        <v>7466</v>
      </c>
      <c r="R308" s="323">
        <v>1418.54</v>
      </c>
      <c r="S308" s="323">
        <f t="shared" si="116"/>
        <v>8884.5400000000009</v>
      </c>
      <c r="T308" s="302">
        <v>609122</v>
      </c>
      <c r="U308" s="323">
        <v>115733.18000000001</v>
      </c>
      <c r="V308" s="323">
        <f t="shared" si="117"/>
        <v>724855.18</v>
      </c>
      <c r="W308" s="302">
        <v>40765</v>
      </c>
      <c r="X308" s="323">
        <v>7745.35</v>
      </c>
      <c r="Y308" s="345">
        <f t="shared" si="118"/>
        <v>48510.35</v>
      </c>
      <c r="Z308" s="348">
        <f t="shared" si="119"/>
        <v>116536.96766715305</v>
      </c>
      <c r="AA308" s="349">
        <f t="shared" si="120"/>
        <v>793478.17518998985</v>
      </c>
      <c r="AB308" s="352">
        <f t="shared" si="121"/>
        <v>380000</v>
      </c>
      <c r="AC308" s="324" t="str">
        <f t="shared" si="122"/>
        <v/>
      </c>
      <c r="AD308" s="324">
        <f t="shared" si="123"/>
        <v>598000</v>
      </c>
      <c r="AE308" s="324">
        <f t="shared" si="124"/>
        <v>600120</v>
      </c>
      <c r="AF308" s="324" t="str">
        <f t="shared" si="125"/>
        <v/>
      </c>
      <c r="AG308" s="324">
        <f t="shared" si="126"/>
        <v>609122</v>
      </c>
      <c r="AH308" s="364" t="str">
        <f t="shared" si="127"/>
        <v/>
      </c>
      <c r="AI308" s="352">
        <f t="shared" si="128"/>
        <v>380000</v>
      </c>
      <c r="AJ308" s="324">
        <f t="shared" si="135"/>
        <v>455007.57142857142</v>
      </c>
      <c r="AK308" s="324">
        <f t="shared" si="129"/>
        <v>7466</v>
      </c>
      <c r="AL308" s="324">
        <f t="shared" si="136"/>
        <v>218800.2111824395</v>
      </c>
      <c r="AM308" s="324">
        <f t="shared" si="110"/>
        <v>338470.60376141837</v>
      </c>
      <c r="AN308" s="366">
        <f t="shared" si="130"/>
        <v>0.74387905831706058</v>
      </c>
      <c r="AP308" s="352">
        <f t="shared" si="131"/>
        <v>380000</v>
      </c>
      <c r="AQ308" s="325">
        <f t="shared" si="132"/>
        <v>72200</v>
      </c>
      <c r="AR308" s="349">
        <f t="shared" si="133"/>
        <v>452200</v>
      </c>
      <c r="AS308" s="329"/>
      <c r="AT308" s="317">
        <f t="shared" si="134"/>
        <v>1</v>
      </c>
    </row>
    <row r="309" spans="1:46" s="326" customFormat="1" ht="24.95" customHeight="1" x14ac:dyDescent="0.25">
      <c r="A309" s="319">
        <v>303</v>
      </c>
      <c r="B309" s="290" t="s">
        <v>931</v>
      </c>
      <c r="C309" s="104" t="s">
        <v>370</v>
      </c>
      <c r="D309" s="320">
        <v>1</v>
      </c>
      <c r="E309" s="305">
        <v>7200</v>
      </c>
      <c r="F309" s="321">
        <f t="shared" si="111"/>
        <v>5040</v>
      </c>
      <c r="G309" s="321">
        <f t="shared" si="112"/>
        <v>12240</v>
      </c>
      <c r="H309" s="301">
        <v>17300</v>
      </c>
      <c r="I309" s="322">
        <v>3287</v>
      </c>
      <c r="J309" s="322">
        <f t="shared" si="113"/>
        <v>20587</v>
      </c>
      <c r="K309" s="302">
        <v>11200</v>
      </c>
      <c r="L309" s="323">
        <v>2128</v>
      </c>
      <c r="M309" s="323">
        <f t="shared" si="114"/>
        <v>13328</v>
      </c>
      <c r="N309" s="304">
        <v>8163</v>
      </c>
      <c r="O309" s="323">
        <v>1550.97</v>
      </c>
      <c r="P309" s="323">
        <f t="shared" si="115"/>
        <v>9713.9699999999993</v>
      </c>
      <c r="Q309" s="302">
        <v>9720</v>
      </c>
      <c r="R309" s="323">
        <v>1846.8</v>
      </c>
      <c r="S309" s="323">
        <f t="shared" si="116"/>
        <v>11566.8</v>
      </c>
      <c r="T309" s="302">
        <v>11272</v>
      </c>
      <c r="U309" s="323">
        <v>2141.6799999999998</v>
      </c>
      <c r="V309" s="323">
        <f t="shared" si="117"/>
        <v>13413.68</v>
      </c>
      <c r="W309" s="302">
        <v>34876</v>
      </c>
      <c r="X309" s="323">
        <v>6626.4400000000005</v>
      </c>
      <c r="Y309" s="345">
        <f t="shared" si="118"/>
        <v>41502.44</v>
      </c>
      <c r="Z309" s="348">
        <f t="shared" si="119"/>
        <v>4584.8129680665261</v>
      </c>
      <c r="AA309" s="349">
        <f t="shared" si="120"/>
        <v>23909.758460504901</v>
      </c>
      <c r="AB309" s="352">
        <f t="shared" si="121"/>
        <v>7200</v>
      </c>
      <c r="AC309" s="324">
        <f t="shared" si="122"/>
        <v>17300</v>
      </c>
      <c r="AD309" s="324">
        <f t="shared" si="123"/>
        <v>11200</v>
      </c>
      <c r="AE309" s="324">
        <f t="shared" si="124"/>
        <v>8163</v>
      </c>
      <c r="AF309" s="324">
        <f t="shared" si="125"/>
        <v>9720</v>
      </c>
      <c r="AG309" s="324">
        <f t="shared" si="126"/>
        <v>11272</v>
      </c>
      <c r="AH309" s="364" t="str">
        <f t="shared" si="127"/>
        <v/>
      </c>
      <c r="AI309" s="352">
        <f t="shared" si="128"/>
        <v>7200</v>
      </c>
      <c r="AJ309" s="324">
        <f t="shared" si="135"/>
        <v>14247.285714285714</v>
      </c>
      <c r="AK309" s="324">
        <f t="shared" si="129"/>
        <v>7200</v>
      </c>
      <c r="AL309" s="324">
        <f t="shared" si="136"/>
        <v>12337.703619098354</v>
      </c>
      <c r="AM309" s="324">
        <f t="shared" si="110"/>
        <v>9662.4727462191877</v>
      </c>
      <c r="AN309" s="366">
        <f t="shared" si="130"/>
        <v>0.67819744335797616</v>
      </c>
      <c r="AP309" s="352">
        <f t="shared" si="131"/>
        <v>7200</v>
      </c>
      <c r="AQ309" s="325">
        <f t="shared" si="132"/>
        <v>1368</v>
      </c>
      <c r="AR309" s="349">
        <f t="shared" si="133"/>
        <v>8568</v>
      </c>
      <c r="AS309" s="329"/>
      <c r="AT309" s="317">
        <f t="shared" si="134"/>
        <v>1</v>
      </c>
    </row>
    <row r="310" spans="1:46" s="326" customFormat="1" ht="24.95" customHeight="1" x14ac:dyDescent="0.25">
      <c r="A310" s="319">
        <v>304</v>
      </c>
      <c r="B310" s="290" t="s">
        <v>1483</v>
      </c>
      <c r="C310" s="104" t="s">
        <v>18</v>
      </c>
      <c r="D310" s="320">
        <v>1</v>
      </c>
      <c r="E310" s="305">
        <v>720000</v>
      </c>
      <c r="F310" s="321">
        <f t="shared" si="111"/>
        <v>503999.99999999994</v>
      </c>
      <c r="G310" s="321">
        <f t="shared" si="112"/>
        <v>1224000</v>
      </c>
      <c r="H310" s="301">
        <v>613445</v>
      </c>
      <c r="I310" s="322">
        <v>116554.55</v>
      </c>
      <c r="J310" s="322">
        <f t="shared" si="113"/>
        <v>729999.55</v>
      </c>
      <c r="K310" s="302">
        <v>450000</v>
      </c>
      <c r="L310" s="323">
        <v>85500</v>
      </c>
      <c r="M310" s="323">
        <f t="shared" si="114"/>
        <v>535500</v>
      </c>
      <c r="N310" s="304">
        <v>393637</v>
      </c>
      <c r="O310" s="323">
        <v>74791.03</v>
      </c>
      <c r="P310" s="323">
        <f t="shared" si="115"/>
        <v>468428.03</v>
      </c>
      <c r="Q310" s="302">
        <v>482424</v>
      </c>
      <c r="R310" s="323">
        <v>91660.56</v>
      </c>
      <c r="S310" s="323">
        <f t="shared" si="116"/>
        <v>574084.56000000006</v>
      </c>
      <c r="T310" s="302">
        <v>475455</v>
      </c>
      <c r="U310" s="323">
        <v>90336.45</v>
      </c>
      <c r="V310" s="323">
        <f t="shared" si="117"/>
        <v>565791.44999999995</v>
      </c>
      <c r="W310" s="302">
        <v>39867</v>
      </c>
      <c r="X310" s="323">
        <v>7574.7300000000005</v>
      </c>
      <c r="Y310" s="345">
        <f t="shared" si="118"/>
        <v>47441.73</v>
      </c>
      <c r="Z310" s="348">
        <f t="shared" si="119"/>
        <v>240391.45807336093</v>
      </c>
      <c r="AA310" s="349">
        <f t="shared" si="120"/>
        <v>666702.25621235336</v>
      </c>
      <c r="AB310" s="352" t="str">
        <f t="shared" si="121"/>
        <v/>
      </c>
      <c r="AC310" s="324">
        <f t="shared" si="122"/>
        <v>613445</v>
      </c>
      <c r="AD310" s="324">
        <f t="shared" si="123"/>
        <v>450000</v>
      </c>
      <c r="AE310" s="324">
        <f t="shared" si="124"/>
        <v>393637</v>
      </c>
      <c r="AF310" s="324">
        <f t="shared" si="125"/>
        <v>482424</v>
      </c>
      <c r="AG310" s="324">
        <f t="shared" si="126"/>
        <v>475455</v>
      </c>
      <c r="AH310" s="364" t="str">
        <f t="shared" si="127"/>
        <v/>
      </c>
      <c r="AI310" s="352">
        <f t="shared" si="128"/>
        <v>393637</v>
      </c>
      <c r="AJ310" s="324">
        <f t="shared" si="135"/>
        <v>453546.85714285716</v>
      </c>
      <c r="AK310" s="324">
        <f t="shared" si="129"/>
        <v>39867</v>
      </c>
      <c r="AL310" s="324">
        <f t="shared" si="136"/>
        <v>355346.98385222623</v>
      </c>
      <c r="AM310" s="324">
        <f t="shared" si="110"/>
        <v>213155.39906949623</v>
      </c>
      <c r="AN310" s="366">
        <f t="shared" si="130"/>
        <v>0.4699743713632592</v>
      </c>
      <c r="AP310" s="352">
        <f t="shared" si="131"/>
        <v>393637</v>
      </c>
      <c r="AQ310" s="325">
        <f t="shared" si="132"/>
        <v>74791.03</v>
      </c>
      <c r="AR310" s="349">
        <f t="shared" si="133"/>
        <v>468428.03</v>
      </c>
      <c r="AS310" s="329"/>
      <c r="AT310" s="317">
        <f t="shared" si="134"/>
        <v>1</v>
      </c>
    </row>
    <row r="311" spans="1:46" s="326" customFormat="1" ht="24.95" customHeight="1" x14ac:dyDescent="0.25">
      <c r="A311" s="319">
        <v>305</v>
      </c>
      <c r="B311" s="293" t="s">
        <v>1484</v>
      </c>
      <c r="C311" s="283" t="s">
        <v>370</v>
      </c>
      <c r="D311" s="320">
        <v>1</v>
      </c>
      <c r="E311" s="305">
        <v>7200</v>
      </c>
      <c r="F311" s="321">
        <f t="shared" si="111"/>
        <v>5040</v>
      </c>
      <c r="G311" s="321">
        <f t="shared" si="112"/>
        <v>12240</v>
      </c>
      <c r="H311" s="301">
        <v>4286</v>
      </c>
      <c r="I311" s="322">
        <v>814.34</v>
      </c>
      <c r="J311" s="322">
        <f t="shared" si="113"/>
        <v>5100.34</v>
      </c>
      <c r="K311" s="302">
        <v>9800</v>
      </c>
      <c r="L311" s="323">
        <v>1862</v>
      </c>
      <c r="M311" s="323">
        <f t="shared" si="114"/>
        <v>11662</v>
      </c>
      <c r="N311" s="304">
        <v>24617</v>
      </c>
      <c r="O311" s="323">
        <v>4677.2300000000005</v>
      </c>
      <c r="P311" s="323">
        <f t="shared" si="115"/>
        <v>29294.23</v>
      </c>
      <c r="Q311" s="302">
        <v>3088</v>
      </c>
      <c r="R311" s="323">
        <v>586.72</v>
      </c>
      <c r="S311" s="323">
        <f t="shared" si="116"/>
        <v>3674.7200000000003</v>
      </c>
      <c r="T311" s="302">
        <v>3634</v>
      </c>
      <c r="U311" s="323">
        <v>690.46</v>
      </c>
      <c r="V311" s="323">
        <f t="shared" si="117"/>
        <v>4324.46</v>
      </c>
      <c r="W311" s="302">
        <v>12765</v>
      </c>
      <c r="X311" s="323">
        <v>2425.35</v>
      </c>
      <c r="Y311" s="345">
        <f t="shared" si="118"/>
        <v>15190.35</v>
      </c>
      <c r="Z311" s="348">
        <f t="shared" si="119"/>
        <v>1735.5383571025086</v>
      </c>
      <c r="AA311" s="349">
        <f t="shared" si="120"/>
        <v>16947.318785754633</v>
      </c>
      <c r="AB311" s="352">
        <f t="shared" si="121"/>
        <v>7200</v>
      </c>
      <c r="AC311" s="324">
        <f t="shared" si="122"/>
        <v>4286</v>
      </c>
      <c r="AD311" s="324">
        <f t="shared" si="123"/>
        <v>9800</v>
      </c>
      <c r="AE311" s="324" t="str">
        <f t="shared" si="124"/>
        <v/>
      </c>
      <c r="AF311" s="324">
        <f t="shared" si="125"/>
        <v>3088</v>
      </c>
      <c r="AG311" s="324">
        <f t="shared" si="126"/>
        <v>3634</v>
      </c>
      <c r="AH311" s="364">
        <f t="shared" si="127"/>
        <v>12765</v>
      </c>
      <c r="AI311" s="352">
        <f t="shared" si="128"/>
        <v>3088</v>
      </c>
      <c r="AJ311" s="324">
        <f t="shared" si="135"/>
        <v>9341.4285714285706</v>
      </c>
      <c r="AK311" s="324">
        <f t="shared" si="129"/>
        <v>3088</v>
      </c>
      <c r="AL311" s="324">
        <f t="shared" si="136"/>
        <v>7263.2785480220273</v>
      </c>
      <c r="AM311" s="324">
        <f t="shared" si="110"/>
        <v>7605.8902143260621</v>
      </c>
      <c r="AN311" s="366">
        <f t="shared" si="130"/>
        <v>0.81421060560150538</v>
      </c>
      <c r="AP311" s="352">
        <f t="shared" si="131"/>
        <v>3088</v>
      </c>
      <c r="AQ311" s="325">
        <f t="shared" si="132"/>
        <v>586.72</v>
      </c>
      <c r="AR311" s="349">
        <f t="shared" si="133"/>
        <v>3674.7200000000003</v>
      </c>
      <c r="AS311" s="329"/>
      <c r="AT311" s="317">
        <f t="shared" si="134"/>
        <v>1</v>
      </c>
    </row>
    <row r="312" spans="1:46" s="326" customFormat="1" ht="24.95" customHeight="1" x14ac:dyDescent="0.25">
      <c r="A312" s="319">
        <v>306</v>
      </c>
      <c r="B312" s="293" t="s">
        <v>934</v>
      </c>
      <c r="C312" s="283" t="s">
        <v>930</v>
      </c>
      <c r="D312" s="320">
        <v>1</v>
      </c>
      <c r="E312" s="305">
        <v>12000</v>
      </c>
      <c r="F312" s="321">
        <f t="shared" si="111"/>
        <v>8400</v>
      </c>
      <c r="G312" s="321">
        <f t="shared" si="112"/>
        <v>20400</v>
      </c>
      <c r="H312" s="301">
        <v>890756</v>
      </c>
      <c r="I312" s="322">
        <v>169243.64</v>
      </c>
      <c r="J312" s="322">
        <f t="shared" si="113"/>
        <v>1059999.6400000001</v>
      </c>
      <c r="K312" s="302">
        <v>598000</v>
      </c>
      <c r="L312" s="323">
        <v>113620</v>
      </c>
      <c r="M312" s="323">
        <f t="shared" si="114"/>
        <v>711620</v>
      </c>
      <c r="N312" s="304">
        <v>600120</v>
      </c>
      <c r="O312" s="323">
        <v>114022.8</v>
      </c>
      <c r="P312" s="323">
        <f t="shared" si="115"/>
        <v>714142.8</v>
      </c>
      <c r="Q312" s="302">
        <v>715500</v>
      </c>
      <c r="R312" s="323">
        <v>135945</v>
      </c>
      <c r="S312" s="323">
        <f t="shared" si="116"/>
        <v>851445</v>
      </c>
      <c r="T312" s="302">
        <v>854540</v>
      </c>
      <c r="U312" s="323">
        <v>162362.6</v>
      </c>
      <c r="V312" s="323">
        <f t="shared" si="117"/>
        <v>1016902.6</v>
      </c>
      <c r="W312" s="302">
        <v>34876</v>
      </c>
      <c r="X312" s="323">
        <v>6626.4400000000005</v>
      </c>
      <c r="Y312" s="345">
        <f t="shared" si="118"/>
        <v>41502.44</v>
      </c>
      <c r="Z312" s="348">
        <f t="shared" si="119"/>
        <v>165876.41095306614</v>
      </c>
      <c r="AA312" s="349">
        <f t="shared" si="120"/>
        <v>892921.30333264824</v>
      </c>
      <c r="AB312" s="352" t="str">
        <f t="shared" si="121"/>
        <v/>
      </c>
      <c r="AC312" s="324">
        <f t="shared" si="122"/>
        <v>890756</v>
      </c>
      <c r="AD312" s="324">
        <f t="shared" si="123"/>
        <v>598000</v>
      </c>
      <c r="AE312" s="324">
        <f t="shared" si="124"/>
        <v>600120</v>
      </c>
      <c r="AF312" s="324">
        <f t="shared" si="125"/>
        <v>715500</v>
      </c>
      <c r="AG312" s="324">
        <f t="shared" si="126"/>
        <v>854540</v>
      </c>
      <c r="AH312" s="364" t="str">
        <f t="shared" si="127"/>
        <v/>
      </c>
      <c r="AI312" s="352">
        <f t="shared" si="128"/>
        <v>598000</v>
      </c>
      <c r="AJ312" s="324">
        <f t="shared" si="135"/>
        <v>529398.85714285716</v>
      </c>
      <c r="AK312" s="324">
        <f t="shared" si="129"/>
        <v>12000</v>
      </c>
      <c r="AL312" s="324">
        <f t="shared" si="136"/>
        <v>260679.48586845089</v>
      </c>
      <c r="AM312" s="324">
        <f t="shared" si="110"/>
        <v>363522.44618979102</v>
      </c>
      <c r="AN312" s="366">
        <f t="shared" si="130"/>
        <v>0.6866702511442998</v>
      </c>
      <c r="AP312" s="352">
        <f t="shared" si="131"/>
        <v>598000</v>
      </c>
      <c r="AQ312" s="325">
        <f t="shared" si="132"/>
        <v>113620</v>
      </c>
      <c r="AR312" s="349">
        <f t="shared" si="133"/>
        <v>711620</v>
      </c>
      <c r="AS312" s="329"/>
      <c r="AT312" s="317">
        <f t="shared" si="134"/>
        <v>1</v>
      </c>
    </row>
    <row r="313" spans="1:46" ht="24.95" customHeight="1" x14ac:dyDescent="0.25">
      <c r="A313" s="319">
        <v>307</v>
      </c>
      <c r="B313" s="290" t="s">
        <v>938</v>
      </c>
      <c r="C313" s="104" t="s">
        <v>370</v>
      </c>
      <c r="D313" s="320">
        <v>1</v>
      </c>
      <c r="E313" s="305">
        <v>18000</v>
      </c>
      <c r="F313" s="321">
        <f t="shared" si="111"/>
        <v>12600</v>
      </c>
      <c r="G313" s="321">
        <f t="shared" si="112"/>
        <v>30600</v>
      </c>
      <c r="H313" s="301">
        <v>17300</v>
      </c>
      <c r="I313" s="322">
        <v>3287</v>
      </c>
      <c r="J313" s="322">
        <f t="shared" si="113"/>
        <v>20587</v>
      </c>
      <c r="K313" s="302">
        <v>11200</v>
      </c>
      <c r="L313" s="323">
        <v>2128</v>
      </c>
      <c r="M313" s="323">
        <f t="shared" si="114"/>
        <v>13328</v>
      </c>
      <c r="N313" s="304">
        <v>11178</v>
      </c>
      <c r="O313" s="323">
        <v>2123.8200000000002</v>
      </c>
      <c r="P313" s="323">
        <f t="shared" si="115"/>
        <v>13301.82</v>
      </c>
      <c r="Q313" s="302">
        <v>11678</v>
      </c>
      <c r="R313" s="323">
        <v>2218.8200000000002</v>
      </c>
      <c r="S313" s="323">
        <f t="shared" si="116"/>
        <v>13896.82</v>
      </c>
      <c r="T313" s="302">
        <v>13997</v>
      </c>
      <c r="U313" s="323">
        <v>2659.43</v>
      </c>
      <c r="V313" s="323">
        <f t="shared" si="117"/>
        <v>16656.43</v>
      </c>
      <c r="W313" s="302">
        <v>19768</v>
      </c>
      <c r="X313" s="323">
        <v>3755.92</v>
      </c>
      <c r="Y313" s="345">
        <f t="shared" si="118"/>
        <v>23523.919999999998</v>
      </c>
      <c r="Z313" s="348">
        <f t="shared" si="119"/>
        <v>11135.072582140232</v>
      </c>
      <c r="AA313" s="349">
        <f t="shared" si="120"/>
        <v>18328.070275002628</v>
      </c>
      <c r="AB313" s="352">
        <f t="shared" si="121"/>
        <v>18000</v>
      </c>
      <c r="AC313" s="324">
        <f t="shared" si="122"/>
        <v>17300</v>
      </c>
      <c r="AD313" s="324">
        <f t="shared" si="123"/>
        <v>11200</v>
      </c>
      <c r="AE313" s="324">
        <f t="shared" si="124"/>
        <v>11178</v>
      </c>
      <c r="AF313" s="324">
        <f t="shared" si="125"/>
        <v>11678</v>
      </c>
      <c r="AG313" s="324">
        <f t="shared" si="126"/>
        <v>13997</v>
      </c>
      <c r="AH313" s="364" t="str">
        <f t="shared" si="127"/>
        <v/>
      </c>
      <c r="AI313" s="352">
        <f t="shared" si="128"/>
        <v>11178</v>
      </c>
      <c r="AJ313" s="324">
        <f t="shared" si="135"/>
        <v>14731.571428571429</v>
      </c>
      <c r="AK313" s="324">
        <f t="shared" si="129"/>
        <v>11178</v>
      </c>
      <c r="AL313" s="324">
        <f t="shared" si="136"/>
        <v>14360.877777096193</v>
      </c>
      <c r="AM313" s="324">
        <f t="shared" si="110"/>
        <v>3596.4988464311978</v>
      </c>
      <c r="AN313" s="366">
        <f t="shared" si="130"/>
        <v>0.24413545179952079</v>
      </c>
      <c r="AO313" s="326"/>
      <c r="AP313" s="352">
        <f t="shared" si="131"/>
        <v>11178</v>
      </c>
      <c r="AQ313" s="325">
        <f t="shared" si="132"/>
        <v>2123.8200000000002</v>
      </c>
      <c r="AR313" s="349">
        <f t="shared" si="133"/>
        <v>13301.82</v>
      </c>
      <c r="AS313" s="329"/>
      <c r="AT313" s="317">
        <f t="shared" si="134"/>
        <v>1</v>
      </c>
    </row>
    <row r="314" spans="1:46" ht="24.95" customHeight="1" x14ac:dyDescent="0.25">
      <c r="A314" s="319">
        <v>308</v>
      </c>
      <c r="B314" s="290" t="s">
        <v>941</v>
      </c>
      <c r="C314" s="104" t="s">
        <v>370</v>
      </c>
      <c r="D314" s="320">
        <v>1</v>
      </c>
      <c r="E314" s="305">
        <v>9700</v>
      </c>
      <c r="F314" s="321">
        <f t="shared" si="111"/>
        <v>6790</v>
      </c>
      <c r="G314" s="321">
        <f t="shared" si="112"/>
        <v>16490</v>
      </c>
      <c r="H314" s="301">
        <v>11800</v>
      </c>
      <c r="I314" s="322">
        <v>2242</v>
      </c>
      <c r="J314" s="322">
        <f t="shared" si="113"/>
        <v>14042</v>
      </c>
      <c r="K314" s="302">
        <v>9900</v>
      </c>
      <c r="L314" s="323">
        <v>1881</v>
      </c>
      <c r="M314" s="323">
        <f t="shared" si="114"/>
        <v>11781</v>
      </c>
      <c r="N314" s="304">
        <v>7923</v>
      </c>
      <c r="O314" s="323">
        <v>1505.3700000000001</v>
      </c>
      <c r="P314" s="323">
        <f t="shared" si="115"/>
        <v>9428.3700000000008</v>
      </c>
      <c r="Q314" s="302">
        <v>8537</v>
      </c>
      <c r="R314" s="323">
        <v>1622.03</v>
      </c>
      <c r="S314" s="323">
        <f t="shared" si="116"/>
        <v>10159.030000000001</v>
      </c>
      <c r="T314" s="302">
        <v>12818</v>
      </c>
      <c r="U314" s="323">
        <v>2435.42</v>
      </c>
      <c r="V314" s="323">
        <f t="shared" si="117"/>
        <v>15253.42</v>
      </c>
      <c r="W314" s="302">
        <v>19000</v>
      </c>
      <c r="X314" s="323">
        <v>3610</v>
      </c>
      <c r="Y314" s="345">
        <f t="shared" si="118"/>
        <v>22610</v>
      </c>
      <c r="Z314" s="348">
        <f t="shared" si="119"/>
        <v>7610.8588265322769</v>
      </c>
      <c r="AA314" s="349">
        <f t="shared" si="120"/>
        <v>15154.284030610583</v>
      </c>
      <c r="AB314" s="352">
        <f t="shared" si="121"/>
        <v>9700</v>
      </c>
      <c r="AC314" s="324">
        <f t="shared" si="122"/>
        <v>11800</v>
      </c>
      <c r="AD314" s="324">
        <f t="shared" si="123"/>
        <v>9900</v>
      </c>
      <c r="AE314" s="324">
        <f t="shared" si="124"/>
        <v>7923</v>
      </c>
      <c r="AF314" s="324">
        <f t="shared" si="125"/>
        <v>8537</v>
      </c>
      <c r="AG314" s="324">
        <f t="shared" si="126"/>
        <v>12818</v>
      </c>
      <c r="AH314" s="364" t="str">
        <f t="shared" si="127"/>
        <v/>
      </c>
      <c r="AI314" s="352">
        <f t="shared" si="128"/>
        <v>7923</v>
      </c>
      <c r="AJ314" s="324">
        <f t="shared" si="135"/>
        <v>11382.571428571429</v>
      </c>
      <c r="AK314" s="324">
        <f t="shared" si="129"/>
        <v>7923</v>
      </c>
      <c r="AL314" s="324">
        <f t="shared" si="136"/>
        <v>10932.576740557457</v>
      </c>
      <c r="AM314" s="324">
        <f t="shared" si="110"/>
        <v>3771.7126020391524</v>
      </c>
      <c r="AN314" s="366">
        <f t="shared" si="130"/>
        <v>0.33135857092640458</v>
      </c>
      <c r="AO314" s="326"/>
      <c r="AP314" s="352">
        <f t="shared" si="131"/>
        <v>7923</v>
      </c>
      <c r="AQ314" s="325">
        <f t="shared" si="132"/>
        <v>1505.37</v>
      </c>
      <c r="AR314" s="349">
        <f t="shared" si="133"/>
        <v>9428.369999999999</v>
      </c>
      <c r="AS314" s="329"/>
      <c r="AT314" s="317">
        <f t="shared" si="134"/>
        <v>1</v>
      </c>
    </row>
    <row r="315" spans="1:46" ht="24.95" customHeight="1" x14ac:dyDescent="0.25">
      <c r="A315" s="319">
        <v>309</v>
      </c>
      <c r="B315" s="290" t="s">
        <v>944</v>
      </c>
      <c r="C315" s="104" t="s">
        <v>370</v>
      </c>
      <c r="D315" s="320">
        <v>1</v>
      </c>
      <c r="E315" s="305">
        <v>8500</v>
      </c>
      <c r="F315" s="321">
        <f t="shared" si="111"/>
        <v>5950</v>
      </c>
      <c r="G315" s="321">
        <f t="shared" si="112"/>
        <v>14450</v>
      </c>
      <c r="H315" s="301">
        <v>6387</v>
      </c>
      <c r="I315" s="322">
        <v>1213.53</v>
      </c>
      <c r="J315" s="322">
        <f t="shared" si="113"/>
        <v>7600.53</v>
      </c>
      <c r="K315" s="302">
        <v>8900</v>
      </c>
      <c r="L315" s="323">
        <v>1691</v>
      </c>
      <c r="M315" s="323">
        <f t="shared" si="114"/>
        <v>10591</v>
      </c>
      <c r="N315" s="304">
        <v>4049</v>
      </c>
      <c r="O315" s="323">
        <v>769.31000000000006</v>
      </c>
      <c r="P315" s="323">
        <f t="shared" si="115"/>
        <v>4818.3100000000004</v>
      </c>
      <c r="Q315" s="302">
        <v>4089</v>
      </c>
      <c r="R315" s="323">
        <v>776.91</v>
      </c>
      <c r="S315" s="323">
        <f t="shared" si="116"/>
        <v>4865.91</v>
      </c>
      <c r="T315" s="302">
        <v>9577</v>
      </c>
      <c r="U315" s="323">
        <v>1819.63</v>
      </c>
      <c r="V315" s="323">
        <f t="shared" si="117"/>
        <v>11396.630000000001</v>
      </c>
      <c r="W315" s="302">
        <v>18765</v>
      </c>
      <c r="X315" s="323">
        <v>3565.35</v>
      </c>
      <c r="Y315" s="345">
        <f t="shared" si="118"/>
        <v>22330.35</v>
      </c>
      <c r="Z315" s="348">
        <f t="shared" si="119"/>
        <v>3603.9212258124553</v>
      </c>
      <c r="AA315" s="349">
        <f t="shared" si="120"/>
        <v>13615.221631330403</v>
      </c>
      <c r="AB315" s="352">
        <f t="shared" si="121"/>
        <v>8500</v>
      </c>
      <c r="AC315" s="324">
        <f t="shared" si="122"/>
        <v>6387</v>
      </c>
      <c r="AD315" s="324">
        <f t="shared" si="123"/>
        <v>8900</v>
      </c>
      <c r="AE315" s="324">
        <f t="shared" si="124"/>
        <v>4049</v>
      </c>
      <c r="AF315" s="324">
        <f t="shared" si="125"/>
        <v>4089</v>
      </c>
      <c r="AG315" s="324">
        <f t="shared" si="126"/>
        <v>9577</v>
      </c>
      <c r="AH315" s="364" t="str">
        <f t="shared" si="127"/>
        <v/>
      </c>
      <c r="AI315" s="352">
        <f t="shared" si="128"/>
        <v>4049</v>
      </c>
      <c r="AJ315" s="324">
        <f t="shared" si="135"/>
        <v>8609.5714285714294</v>
      </c>
      <c r="AK315" s="324">
        <f t="shared" si="129"/>
        <v>4049</v>
      </c>
      <c r="AL315" s="324">
        <f t="shared" si="136"/>
        <v>7579.911118299653</v>
      </c>
      <c r="AM315" s="324">
        <f t="shared" si="110"/>
        <v>5005.650202758974</v>
      </c>
      <c r="AN315" s="366">
        <f t="shared" si="130"/>
        <v>0.58140527020281108</v>
      </c>
      <c r="AO315" s="326"/>
      <c r="AP315" s="352">
        <f t="shared" si="131"/>
        <v>4049</v>
      </c>
      <c r="AQ315" s="325">
        <f t="shared" si="132"/>
        <v>769.31</v>
      </c>
      <c r="AR315" s="349">
        <f t="shared" si="133"/>
        <v>4818.3099999999995</v>
      </c>
      <c r="AS315" s="329"/>
      <c r="AT315" s="317">
        <f t="shared" si="134"/>
        <v>1</v>
      </c>
    </row>
    <row r="316" spans="1:46" ht="24.95" customHeight="1" x14ac:dyDescent="0.25">
      <c r="A316" s="319">
        <v>310</v>
      </c>
      <c r="B316" s="290" t="s">
        <v>946</v>
      </c>
      <c r="C316" s="104" t="s">
        <v>370</v>
      </c>
      <c r="D316" s="320">
        <v>1</v>
      </c>
      <c r="E316" s="305">
        <v>28000</v>
      </c>
      <c r="F316" s="321">
        <f t="shared" si="111"/>
        <v>19600</v>
      </c>
      <c r="G316" s="321">
        <f t="shared" si="112"/>
        <v>47600</v>
      </c>
      <c r="H316" s="301">
        <v>33100</v>
      </c>
      <c r="I316" s="322">
        <v>6289</v>
      </c>
      <c r="J316" s="322">
        <f t="shared" si="113"/>
        <v>39389</v>
      </c>
      <c r="K316" s="302">
        <v>29350</v>
      </c>
      <c r="L316" s="323">
        <v>5576.5</v>
      </c>
      <c r="M316" s="323">
        <f t="shared" si="114"/>
        <v>34926.5</v>
      </c>
      <c r="N316" s="304">
        <v>19868</v>
      </c>
      <c r="O316" s="323">
        <v>3774.92</v>
      </c>
      <c r="P316" s="323">
        <f t="shared" si="115"/>
        <v>23642.92</v>
      </c>
      <c r="Q316" s="302">
        <v>22343</v>
      </c>
      <c r="R316" s="323">
        <v>4245.17</v>
      </c>
      <c r="S316" s="323">
        <f t="shared" si="116"/>
        <v>26588.17</v>
      </c>
      <c r="T316" s="302">
        <v>23721</v>
      </c>
      <c r="U316" s="323">
        <v>4506.99</v>
      </c>
      <c r="V316" s="323">
        <f t="shared" si="117"/>
        <v>28227.989999999998</v>
      </c>
      <c r="W316" s="302">
        <v>65734</v>
      </c>
      <c r="X316" s="323">
        <v>12489.460000000001</v>
      </c>
      <c r="Y316" s="345">
        <f t="shared" si="118"/>
        <v>78223.460000000006</v>
      </c>
      <c r="Z316" s="348">
        <f t="shared" si="119"/>
        <v>16074.691664803762</v>
      </c>
      <c r="AA316" s="349">
        <f t="shared" si="120"/>
        <v>47387.022620910517</v>
      </c>
      <c r="AB316" s="352">
        <f t="shared" si="121"/>
        <v>28000</v>
      </c>
      <c r="AC316" s="324">
        <f t="shared" si="122"/>
        <v>33100</v>
      </c>
      <c r="AD316" s="324">
        <f t="shared" si="123"/>
        <v>29350</v>
      </c>
      <c r="AE316" s="324">
        <f t="shared" si="124"/>
        <v>19868</v>
      </c>
      <c r="AF316" s="324">
        <f t="shared" si="125"/>
        <v>22343</v>
      </c>
      <c r="AG316" s="324">
        <f t="shared" si="126"/>
        <v>23721</v>
      </c>
      <c r="AH316" s="364" t="str">
        <f t="shared" si="127"/>
        <v/>
      </c>
      <c r="AI316" s="352">
        <f t="shared" si="128"/>
        <v>19868</v>
      </c>
      <c r="AJ316" s="324">
        <f t="shared" si="135"/>
        <v>31730.857142857141</v>
      </c>
      <c r="AK316" s="324">
        <f t="shared" si="129"/>
        <v>19868</v>
      </c>
      <c r="AL316" s="324">
        <f t="shared" si="136"/>
        <v>29365.026904003513</v>
      </c>
      <c r="AM316" s="324">
        <f t="shared" si="110"/>
        <v>15656.165478053379</v>
      </c>
      <c r="AN316" s="366">
        <f t="shared" si="130"/>
        <v>0.49340506017744629</v>
      </c>
      <c r="AO316" s="326"/>
      <c r="AP316" s="352">
        <f t="shared" si="131"/>
        <v>19868</v>
      </c>
      <c r="AQ316" s="325">
        <f t="shared" si="132"/>
        <v>3774.92</v>
      </c>
      <c r="AR316" s="349">
        <f t="shared" si="133"/>
        <v>23642.92</v>
      </c>
      <c r="AS316" s="329"/>
      <c r="AT316" s="317">
        <f t="shared" si="134"/>
        <v>1</v>
      </c>
    </row>
    <row r="317" spans="1:46" ht="24.95" customHeight="1" x14ac:dyDescent="0.25">
      <c r="A317" s="319">
        <v>311</v>
      </c>
      <c r="B317" s="290" t="s">
        <v>948</v>
      </c>
      <c r="C317" s="104" t="s">
        <v>370</v>
      </c>
      <c r="D317" s="320">
        <v>1</v>
      </c>
      <c r="E317" s="305">
        <v>35000</v>
      </c>
      <c r="F317" s="321">
        <f t="shared" si="111"/>
        <v>24500</v>
      </c>
      <c r="G317" s="321">
        <f t="shared" si="112"/>
        <v>59500</v>
      </c>
      <c r="H317" s="301">
        <v>51900</v>
      </c>
      <c r="I317" s="322">
        <v>9861</v>
      </c>
      <c r="J317" s="322">
        <f t="shared" si="113"/>
        <v>61761</v>
      </c>
      <c r="K317" s="302">
        <v>36870</v>
      </c>
      <c r="L317" s="323">
        <v>7005.3</v>
      </c>
      <c r="M317" s="323">
        <f t="shared" si="114"/>
        <v>43875.3</v>
      </c>
      <c r="N317" s="304">
        <v>31152</v>
      </c>
      <c r="O317" s="323">
        <v>5918.88</v>
      </c>
      <c r="P317" s="323">
        <f t="shared" si="115"/>
        <v>37070.879999999997</v>
      </c>
      <c r="Q317" s="302">
        <v>35033</v>
      </c>
      <c r="R317" s="323">
        <v>6656.27</v>
      </c>
      <c r="S317" s="323">
        <f t="shared" si="116"/>
        <v>41689.270000000004</v>
      </c>
      <c r="T317" s="302">
        <v>37276</v>
      </c>
      <c r="U317" s="323">
        <v>7082.4400000000005</v>
      </c>
      <c r="V317" s="323">
        <f t="shared" si="117"/>
        <v>44358.44</v>
      </c>
      <c r="W317" s="302">
        <v>57345</v>
      </c>
      <c r="X317" s="323">
        <v>10895.55</v>
      </c>
      <c r="Y317" s="345">
        <f t="shared" si="118"/>
        <v>68240.55</v>
      </c>
      <c r="Z317" s="348">
        <f t="shared" si="119"/>
        <v>30782.519681981561</v>
      </c>
      <c r="AA317" s="349">
        <f t="shared" si="120"/>
        <v>50524.908889447004</v>
      </c>
      <c r="AB317" s="352">
        <f t="shared" si="121"/>
        <v>35000</v>
      </c>
      <c r="AC317" s="324" t="str">
        <f t="shared" si="122"/>
        <v/>
      </c>
      <c r="AD317" s="324">
        <f t="shared" si="123"/>
        <v>36870</v>
      </c>
      <c r="AE317" s="324">
        <f t="shared" si="124"/>
        <v>31152</v>
      </c>
      <c r="AF317" s="324">
        <f t="shared" si="125"/>
        <v>35033</v>
      </c>
      <c r="AG317" s="324">
        <f t="shared" si="126"/>
        <v>37276</v>
      </c>
      <c r="AH317" s="364" t="str">
        <f t="shared" si="127"/>
        <v/>
      </c>
      <c r="AI317" s="352">
        <f t="shared" si="128"/>
        <v>31152</v>
      </c>
      <c r="AJ317" s="324">
        <f t="shared" si="135"/>
        <v>40653.714285714283</v>
      </c>
      <c r="AK317" s="324">
        <f t="shared" si="129"/>
        <v>31152</v>
      </c>
      <c r="AL317" s="324">
        <f t="shared" si="136"/>
        <v>39729.564912983798</v>
      </c>
      <c r="AM317" s="324">
        <f t="shared" si="110"/>
        <v>9871.1946037327198</v>
      </c>
      <c r="AN317" s="366">
        <f t="shared" si="130"/>
        <v>0.24281162932267319</v>
      </c>
      <c r="AO317" s="326"/>
      <c r="AP317" s="352">
        <f t="shared" si="131"/>
        <v>31152</v>
      </c>
      <c r="AQ317" s="325">
        <f t="shared" si="132"/>
        <v>5918.88</v>
      </c>
      <c r="AR317" s="349">
        <f t="shared" si="133"/>
        <v>37070.879999999997</v>
      </c>
      <c r="AS317" s="329"/>
      <c r="AT317" s="317">
        <f t="shared" si="134"/>
        <v>1</v>
      </c>
    </row>
    <row r="318" spans="1:46" s="326" customFormat="1" ht="36" customHeight="1" x14ac:dyDescent="0.25">
      <c r="A318" s="319">
        <v>312</v>
      </c>
      <c r="B318" s="290" t="s">
        <v>950</v>
      </c>
      <c r="C318" s="104" t="s">
        <v>370</v>
      </c>
      <c r="D318" s="320">
        <v>1</v>
      </c>
      <c r="E318" s="305">
        <v>4500</v>
      </c>
      <c r="F318" s="321">
        <f t="shared" si="111"/>
        <v>3150</v>
      </c>
      <c r="G318" s="321">
        <f t="shared" si="112"/>
        <v>7650</v>
      </c>
      <c r="H318" s="301">
        <v>6723</v>
      </c>
      <c r="I318" s="322">
        <v>1277.3700000000001</v>
      </c>
      <c r="J318" s="322">
        <f t="shared" si="113"/>
        <v>8000.37</v>
      </c>
      <c r="K318" s="302">
        <v>6800</v>
      </c>
      <c r="L318" s="323">
        <v>1292</v>
      </c>
      <c r="M318" s="323">
        <f t="shared" si="114"/>
        <v>8092</v>
      </c>
      <c r="N318" s="304">
        <v>4802</v>
      </c>
      <c r="O318" s="323">
        <v>912.38</v>
      </c>
      <c r="P318" s="323">
        <f t="shared" si="115"/>
        <v>5714.38</v>
      </c>
      <c r="Q318" s="302">
        <v>5400</v>
      </c>
      <c r="R318" s="323">
        <v>1026</v>
      </c>
      <c r="S318" s="323">
        <f t="shared" si="116"/>
        <v>6426</v>
      </c>
      <c r="T318" s="302">
        <v>7661</v>
      </c>
      <c r="U318" s="323">
        <v>1455.59</v>
      </c>
      <c r="V318" s="323">
        <f t="shared" si="117"/>
        <v>9116.59</v>
      </c>
      <c r="W318" s="302">
        <v>29675</v>
      </c>
      <c r="X318" s="323">
        <v>5638.25</v>
      </c>
      <c r="Y318" s="345">
        <f t="shared" si="118"/>
        <v>35313.25</v>
      </c>
      <c r="Z318" s="348">
        <f t="shared" si="119"/>
        <v>336.55743895667183</v>
      </c>
      <c r="AA318" s="349">
        <f t="shared" si="120"/>
        <v>18395.156846757614</v>
      </c>
      <c r="AB318" s="352">
        <f t="shared" si="121"/>
        <v>4500</v>
      </c>
      <c r="AC318" s="324">
        <f t="shared" si="122"/>
        <v>6723</v>
      </c>
      <c r="AD318" s="324">
        <f t="shared" si="123"/>
        <v>6800</v>
      </c>
      <c r="AE318" s="324">
        <f t="shared" si="124"/>
        <v>4802</v>
      </c>
      <c r="AF318" s="324">
        <f t="shared" si="125"/>
        <v>5400</v>
      </c>
      <c r="AG318" s="324">
        <f t="shared" si="126"/>
        <v>7661</v>
      </c>
      <c r="AH318" s="364" t="str">
        <f t="shared" si="127"/>
        <v/>
      </c>
      <c r="AI318" s="352">
        <f t="shared" si="128"/>
        <v>4500</v>
      </c>
      <c r="AJ318" s="324">
        <f t="shared" si="135"/>
        <v>9365.8571428571431</v>
      </c>
      <c r="AK318" s="324">
        <f t="shared" si="129"/>
        <v>4500</v>
      </c>
      <c r="AL318" s="324">
        <f t="shared" si="136"/>
        <v>7397.9424585513543</v>
      </c>
      <c r="AM318" s="324">
        <f t="shared" si="110"/>
        <v>9029.2997039004713</v>
      </c>
      <c r="AN318" s="366">
        <f t="shared" si="130"/>
        <v>0.96406549514655504</v>
      </c>
      <c r="AP318" s="352">
        <f t="shared" si="131"/>
        <v>4500</v>
      </c>
      <c r="AQ318" s="325">
        <f t="shared" si="132"/>
        <v>855</v>
      </c>
      <c r="AR318" s="349">
        <f t="shared" si="133"/>
        <v>5355</v>
      </c>
      <c r="AS318" s="329"/>
      <c r="AT318" s="317">
        <f t="shared" si="134"/>
        <v>1</v>
      </c>
    </row>
    <row r="319" spans="1:46" s="326" customFormat="1" ht="24.95" customHeight="1" x14ac:dyDescent="0.25">
      <c r="A319" s="319">
        <v>313</v>
      </c>
      <c r="B319" s="290" t="s">
        <v>951</v>
      </c>
      <c r="C319" s="104" t="s">
        <v>907</v>
      </c>
      <c r="D319" s="320">
        <v>1</v>
      </c>
      <c r="E319" s="305">
        <v>12000</v>
      </c>
      <c r="F319" s="321">
        <f t="shared" si="111"/>
        <v>8400</v>
      </c>
      <c r="G319" s="321">
        <f t="shared" si="112"/>
        <v>20400</v>
      </c>
      <c r="H319" s="301">
        <v>81261</v>
      </c>
      <c r="I319" s="322">
        <v>15439.59</v>
      </c>
      <c r="J319" s="322">
        <f t="shared" si="113"/>
        <v>96700.59</v>
      </c>
      <c r="K319" s="302">
        <v>18900</v>
      </c>
      <c r="L319" s="323">
        <v>3591</v>
      </c>
      <c r="M319" s="323">
        <f t="shared" si="114"/>
        <v>22491</v>
      </c>
      <c r="N319" s="304">
        <v>58043</v>
      </c>
      <c r="O319" s="323">
        <v>11028.17</v>
      </c>
      <c r="P319" s="323">
        <f t="shared" si="115"/>
        <v>69071.17</v>
      </c>
      <c r="Q319" s="302">
        <v>6885</v>
      </c>
      <c r="R319" s="323">
        <v>1308.1500000000001</v>
      </c>
      <c r="S319" s="323">
        <f t="shared" si="116"/>
        <v>8193.15</v>
      </c>
      <c r="T319" s="302">
        <v>11050</v>
      </c>
      <c r="U319" s="323">
        <v>2099.5</v>
      </c>
      <c r="V319" s="323">
        <f t="shared" si="117"/>
        <v>13149.5</v>
      </c>
      <c r="W319" s="302">
        <v>32764</v>
      </c>
      <c r="X319" s="323">
        <v>6225.16</v>
      </c>
      <c r="Y319" s="345">
        <f t="shared" si="118"/>
        <v>38989.160000000003</v>
      </c>
      <c r="Z319" s="348">
        <f t="shared" si="119"/>
        <v>3434.706503051344</v>
      </c>
      <c r="AA319" s="349">
        <f t="shared" si="120"/>
        <v>59680.436354091507</v>
      </c>
      <c r="AB319" s="352">
        <f t="shared" si="121"/>
        <v>12000</v>
      </c>
      <c r="AC319" s="324" t="str">
        <f t="shared" si="122"/>
        <v/>
      </c>
      <c r="AD319" s="324">
        <f t="shared" si="123"/>
        <v>18900</v>
      </c>
      <c r="AE319" s="324">
        <f t="shared" si="124"/>
        <v>58043</v>
      </c>
      <c r="AF319" s="324">
        <f t="shared" si="125"/>
        <v>6885</v>
      </c>
      <c r="AG319" s="324">
        <f t="shared" si="126"/>
        <v>11050</v>
      </c>
      <c r="AH319" s="364">
        <f t="shared" si="127"/>
        <v>32764</v>
      </c>
      <c r="AI319" s="352">
        <f t="shared" si="128"/>
        <v>6885</v>
      </c>
      <c r="AJ319" s="324">
        <f t="shared" si="135"/>
        <v>31557.571428571428</v>
      </c>
      <c r="AK319" s="324">
        <f t="shared" si="129"/>
        <v>6885</v>
      </c>
      <c r="AL319" s="324">
        <f t="shared" si="136"/>
        <v>22210.718124808962</v>
      </c>
      <c r="AM319" s="324">
        <f t="shared" si="110"/>
        <v>28122.864925520083</v>
      </c>
      <c r="AN319" s="366">
        <f t="shared" si="130"/>
        <v>0.89116062017555486</v>
      </c>
      <c r="AP319" s="352">
        <f t="shared" si="131"/>
        <v>6885</v>
      </c>
      <c r="AQ319" s="325">
        <f t="shared" si="132"/>
        <v>1308.1500000000001</v>
      </c>
      <c r="AR319" s="349">
        <f t="shared" si="133"/>
        <v>8193.15</v>
      </c>
      <c r="AS319" s="329"/>
      <c r="AT319" s="317">
        <f t="shared" si="134"/>
        <v>1</v>
      </c>
    </row>
    <row r="320" spans="1:46" s="326" customFormat="1" ht="24.95" customHeight="1" x14ac:dyDescent="0.25">
      <c r="A320" s="319">
        <v>314</v>
      </c>
      <c r="B320" s="290" t="s">
        <v>954</v>
      </c>
      <c r="C320" s="104" t="s">
        <v>907</v>
      </c>
      <c r="D320" s="320">
        <v>1</v>
      </c>
      <c r="E320" s="305">
        <v>4500</v>
      </c>
      <c r="F320" s="321">
        <f t="shared" si="111"/>
        <v>3150</v>
      </c>
      <c r="G320" s="321">
        <f t="shared" si="112"/>
        <v>7650</v>
      </c>
      <c r="H320" s="301">
        <v>4034</v>
      </c>
      <c r="I320" s="322">
        <v>766.46</v>
      </c>
      <c r="J320" s="322">
        <f t="shared" si="113"/>
        <v>4800.46</v>
      </c>
      <c r="K320" s="302">
        <v>5600</v>
      </c>
      <c r="L320" s="323">
        <v>1064</v>
      </c>
      <c r="M320" s="323">
        <f t="shared" si="114"/>
        <v>6664</v>
      </c>
      <c r="N320" s="304">
        <v>2881</v>
      </c>
      <c r="O320" s="323">
        <v>547.39</v>
      </c>
      <c r="P320" s="323">
        <f t="shared" si="115"/>
        <v>3428.39</v>
      </c>
      <c r="Q320" s="302">
        <v>2970</v>
      </c>
      <c r="R320" s="323">
        <v>564.29999999999995</v>
      </c>
      <c r="S320" s="323">
        <f t="shared" si="116"/>
        <v>3534.3</v>
      </c>
      <c r="T320" s="302">
        <v>29408</v>
      </c>
      <c r="U320" s="323">
        <v>5587.52</v>
      </c>
      <c r="V320" s="323">
        <f t="shared" si="117"/>
        <v>34995.520000000004</v>
      </c>
      <c r="W320" s="302">
        <v>5874</v>
      </c>
      <c r="X320" s="323">
        <v>1116.06</v>
      </c>
      <c r="Y320" s="345">
        <f t="shared" si="118"/>
        <v>6990.0599999999995</v>
      </c>
      <c r="Z320" s="348">
        <f t="shared" si="119"/>
        <v>-1661.4728141813821</v>
      </c>
      <c r="AA320" s="349">
        <f t="shared" si="120"/>
        <v>17452.044242752811</v>
      </c>
      <c r="AB320" s="352">
        <f t="shared" si="121"/>
        <v>4500</v>
      </c>
      <c r="AC320" s="324">
        <f t="shared" si="122"/>
        <v>4034</v>
      </c>
      <c r="AD320" s="324">
        <f t="shared" si="123"/>
        <v>5600</v>
      </c>
      <c r="AE320" s="324">
        <f t="shared" si="124"/>
        <v>2881</v>
      </c>
      <c r="AF320" s="324">
        <f t="shared" si="125"/>
        <v>2970</v>
      </c>
      <c r="AG320" s="324" t="str">
        <f t="shared" si="126"/>
        <v/>
      </c>
      <c r="AH320" s="364">
        <f t="shared" si="127"/>
        <v>5874</v>
      </c>
      <c r="AI320" s="352">
        <f t="shared" si="128"/>
        <v>2881</v>
      </c>
      <c r="AJ320" s="324">
        <f t="shared" si="135"/>
        <v>7895.2857142857147</v>
      </c>
      <c r="AK320" s="324">
        <f t="shared" si="129"/>
        <v>2881</v>
      </c>
      <c r="AL320" s="324">
        <f t="shared" si="136"/>
        <v>5489.6914967583589</v>
      </c>
      <c r="AM320" s="324">
        <f t="shared" si="110"/>
        <v>9556.7585284670968</v>
      </c>
      <c r="AN320" s="366">
        <f t="shared" si="130"/>
        <v>1.2104385926370107</v>
      </c>
      <c r="AP320" s="352">
        <f t="shared" si="131"/>
        <v>2881</v>
      </c>
      <c r="AQ320" s="325">
        <f t="shared" si="132"/>
        <v>547.39</v>
      </c>
      <c r="AR320" s="349">
        <f t="shared" si="133"/>
        <v>3428.39</v>
      </c>
      <c r="AS320" s="329"/>
      <c r="AT320" s="317">
        <f t="shared" si="134"/>
        <v>1</v>
      </c>
    </row>
    <row r="321" spans="1:46" s="326" customFormat="1" ht="24.95" customHeight="1" x14ac:dyDescent="0.25">
      <c r="A321" s="319">
        <v>315</v>
      </c>
      <c r="B321" s="290" t="s">
        <v>958</v>
      </c>
      <c r="C321" s="104" t="s">
        <v>907</v>
      </c>
      <c r="D321" s="320">
        <v>1</v>
      </c>
      <c r="E321" s="305">
        <v>24000</v>
      </c>
      <c r="F321" s="321">
        <f t="shared" si="111"/>
        <v>16800</v>
      </c>
      <c r="G321" s="321">
        <f t="shared" si="112"/>
        <v>40800</v>
      </c>
      <c r="H321" s="301">
        <v>85798</v>
      </c>
      <c r="I321" s="322">
        <v>16301.62</v>
      </c>
      <c r="J321" s="322">
        <f t="shared" si="113"/>
        <v>102099.62</v>
      </c>
      <c r="K321" s="302">
        <v>56900</v>
      </c>
      <c r="L321" s="323">
        <v>10811</v>
      </c>
      <c r="M321" s="323">
        <f t="shared" si="114"/>
        <v>67711</v>
      </c>
      <c r="N321" s="304">
        <v>100720</v>
      </c>
      <c r="O321" s="323">
        <v>19136.8</v>
      </c>
      <c r="P321" s="323">
        <f t="shared" si="115"/>
        <v>119856.8</v>
      </c>
      <c r="Q321" s="302">
        <v>68918</v>
      </c>
      <c r="R321" s="323">
        <v>13094.42</v>
      </c>
      <c r="S321" s="323">
        <f t="shared" si="116"/>
        <v>82012.42</v>
      </c>
      <c r="T321" s="302">
        <v>85749</v>
      </c>
      <c r="U321" s="323">
        <v>16292.31</v>
      </c>
      <c r="V321" s="323">
        <f t="shared" si="117"/>
        <v>102041.31</v>
      </c>
      <c r="W321" s="302">
        <v>18965</v>
      </c>
      <c r="X321" s="323">
        <v>3603.35</v>
      </c>
      <c r="Y321" s="345">
        <f t="shared" si="118"/>
        <v>22568.35</v>
      </c>
      <c r="Z321" s="348">
        <f t="shared" si="119"/>
        <v>31404.45890768179</v>
      </c>
      <c r="AA321" s="349">
        <f t="shared" si="120"/>
        <v>94609.826806603916</v>
      </c>
      <c r="AB321" s="352" t="str">
        <f t="shared" si="121"/>
        <v/>
      </c>
      <c r="AC321" s="324">
        <f t="shared" si="122"/>
        <v>85798</v>
      </c>
      <c r="AD321" s="324">
        <f t="shared" si="123"/>
        <v>56900</v>
      </c>
      <c r="AE321" s="324" t="str">
        <f t="shared" si="124"/>
        <v/>
      </c>
      <c r="AF321" s="324">
        <f t="shared" si="125"/>
        <v>68918</v>
      </c>
      <c r="AG321" s="324">
        <f t="shared" si="126"/>
        <v>85749</v>
      </c>
      <c r="AH321" s="364" t="str">
        <f t="shared" si="127"/>
        <v/>
      </c>
      <c r="AI321" s="352">
        <f t="shared" si="128"/>
        <v>56900</v>
      </c>
      <c r="AJ321" s="324">
        <f t="shared" si="135"/>
        <v>63007.142857142855</v>
      </c>
      <c r="AK321" s="324">
        <f t="shared" si="129"/>
        <v>18965</v>
      </c>
      <c r="AL321" s="324">
        <f t="shared" si="136"/>
        <v>53905.489635777842</v>
      </c>
      <c r="AM321" s="324">
        <f t="shared" si="110"/>
        <v>31602.683949461065</v>
      </c>
      <c r="AN321" s="366">
        <f t="shared" si="130"/>
        <v>0.50157303626851257</v>
      </c>
      <c r="AP321" s="352">
        <f t="shared" si="131"/>
        <v>56900</v>
      </c>
      <c r="AQ321" s="325">
        <f t="shared" si="132"/>
        <v>10811</v>
      </c>
      <c r="AR321" s="349">
        <f t="shared" si="133"/>
        <v>67711</v>
      </c>
      <c r="AS321" s="329"/>
      <c r="AT321" s="317">
        <f t="shared" si="134"/>
        <v>1</v>
      </c>
    </row>
    <row r="322" spans="1:46" s="326" customFormat="1" ht="24.95" customHeight="1" x14ac:dyDescent="0.25">
      <c r="A322" s="319">
        <v>316</v>
      </c>
      <c r="B322" s="290" t="s">
        <v>961</v>
      </c>
      <c r="C322" s="104" t="s">
        <v>907</v>
      </c>
      <c r="D322" s="320">
        <v>1</v>
      </c>
      <c r="E322" s="305">
        <v>25000</v>
      </c>
      <c r="F322" s="321">
        <f t="shared" si="111"/>
        <v>17500</v>
      </c>
      <c r="G322" s="321">
        <f t="shared" si="112"/>
        <v>42500</v>
      </c>
      <c r="H322" s="301">
        <v>57640</v>
      </c>
      <c r="I322" s="322">
        <v>10951.6</v>
      </c>
      <c r="J322" s="322">
        <f t="shared" si="113"/>
        <v>68591.600000000006</v>
      </c>
      <c r="K322" s="302">
        <v>26980</v>
      </c>
      <c r="L322" s="323">
        <v>5126.2</v>
      </c>
      <c r="M322" s="323">
        <f t="shared" si="114"/>
        <v>32106.2</v>
      </c>
      <c r="N322" s="304">
        <v>41172</v>
      </c>
      <c r="O322" s="323">
        <v>7822.68</v>
      </c>
      <c r="P322" s="323">
        <f t="shared" si="115"/>
        <v>48994.68</v>
      </c>
      <c r="Q322" s="302">
        <v>46230</v>
      </c>
      <c r="R322" s="323">
        <v>8783.7000000000007</v>
      </c>
      <c r="S322" s="323">
        <f t="shared" si="116"/>
        <v>55013.7</v>
      </c>
      <c r="T322" s="302">
        <v>54514</v>
      </c>
      <c r="U322" s="323">
        <v>10357.66</v>
      </c>
      <c r="V322" s="323">
        <f t="shared" si="117"/>
        <v>64871.66</v>
      </c>
      <c r="W322" s="302">
        <v>17000</v>
      </c>
      <c r="X322" s="323">
        <v>3230</v>
      </c>
      <c r="Y322" s="345">
        <f t="shared" si="118"/>
        <v>20230</v>
      </c>
      <c r="Z322" s="348">
        <f t="shared" si="119"/>
        <v>22727.080122264808</v>
      </c>
      <c r="AA322" s="349">
        <f t="shared" si="120"/>
        <v>53997.491306306627</v>
      </c>
      <c r="AB322" s="352">
        <f t="shared" si="121"/>
        <v>25000</v>
      </c>
      <c r="AC322" s="324" t="str">
        <f t="shared" si="122"/>
        <v/>
      </c>
      <c r="AD322" s="324">
        <f t="shared" si="123"/>
        <v>26980</v>
      </c>
      <c r="AE322" s="324">
        <f t="shared" si="124"/>
        <v>41172</v>
      </c>
      <c r="AF322" s="324">
        <f t="shared" si="125"/>
        <v>46230</v>
      </c>
      <c r="AG322" s="324" t="str">
        <f t="shared" si="126"/>
        <v/>
      </c>
      <c r="AH322" s="364" t="str">
        <f t="shared" si="127"/>
        <v/>
      </c>
      <c r="AI322" s="352">
        <f t="shared" si="128"/>
        <v>25000</v>
      </c>
      <c r="AJ322" s="324">
        <f t="shared" si="135"/>
        <v>38362.285714285717</v>
      </c>
      <c r="AK322" s="324">
        <f t="shared" si="129"/>
        <v>17000</v>
      </c>
      <c r="AL322" s="324">
        <f t="shared" si="136"/>
        <v>35320.509932469497</v>
      </c>
      <c r="AM322" s="324">
        <f t="shared" si="110"/>
        <v>15635.20559202091</v>
      </c>
      <c r="AN322" s="366">
        <f t="shared" si="130"/>
        <v>0.40756710140966707</v>
      </c>
      <c r="AP322" s="352">
        <f t="shared" si="131"/>
        <v>25000</v>
      </c>
      <c r="AQ322" s="325">
        <f t="shared" si="132"/>
        <v>4750</v>
      </c>
      <c r="AR322" s="349">
        <f t="shared" si="133"/>
        <v>29750</v>
      </c>
      <c r="AS322" s="329"/>
      <c r="AT322" s="317">
        <f t="shared" si="134"/>
        <v>1</v>
      </c>
    </row>
    <row r="323" spans="1:46" s="326" customFormat="1" ht="24.95" customHeight="1" x14ac:dyDescent="0.25">
      <c r="A323" s="319">
        <v>317</v>
      </c>
      <c r="B323" s="290" t="s">
        <v>962</v>
      </c>
      <c r="C323" s="104" t="s">
        <v>907</v>
      </c>
      <c r="D323" s="320">
        <v>1</v>
      </c>
      <c r="E323" s="305">
        <v>4500</v>
      </c>
      <c r="F323" s="321">
        <f t="shared" si="111"/>
        <v>3150</v>
      </c>
      <c r="G323" s="321">
        <f t="shared" si="112"/>
        <v>7650</v>
      </c>
      <c r="H323" s="301">
        <v>4034</v>
      </c>
      <c r="I323" s="322">
        <v>766.46</v>
      </c>
      <c r="J323" s="322">
        <f t="shared" si="113"/>
        <v>4800.46</v>
      </c>
      <c r="K323" s="302">
        <v>9680</v>
      </c>
      <c r="L323" s="323">
        <v>1839.2</v>
      </c>
      <c r="M323" s="323">
        <f t="shared" si="114"/>
        <v>11519.2</v>
      </c>
      <c r="N323" s="304">
        <v>5282</v>
      </c>
      <c r="O323" s="323">
        <v>1003.58</v>
      </c>
      <c r="P323" s="323">
        <f t="shared" si="115"/>
        <v>6285.58</v>
      </c>
      <c r="Q323" s="302">
        <v>2565</v>
      </c>
      <c r="R323" s="323">
        <v>487.35</v>
      </c>
      <c r="S323" s="323">
        <f t="shared" si="116"/>
        <v>3052.35</v>
      </c>
      <c r="T323" s="302">
        <v>3683</v>
      </c>
      <c r="U323" s="323">
        <v>699.77</v>
      </c>
      <c r="V323" s="323">
        <f t="shared" si="117"/>
        <v>4382.7700000000004</v>
      </c>
      <c r="W323" s="302">
        <v>5845</v>
      </c>
      <c r="X323" s="323">
        <v>1110.55</v>
      </c>
      <c r="Y323" s="345">
        <f t="shared" si="118"/>
        <v>6955.55</v>
      </c>
      <c r="Z323" s="348">
        <f t="shared" si="119"/>
        <v>2793.1001957787175</v>
      </c>
      <c r="AA323" s="349">
        <f t="shared" si="120"/>
        <v>7375.1855185069962</v>
      </c>
      <c r="AB323" s="352">
        <f t="shared" si="121"/>
        <v>4500</v>
      </c>
      <c r="AC323" s="324">
        <f t="shared" si="122"/>
        <v>4034</v>
      </c>
      <c r="AD323" s="324" t="str">
        <f t="shared" si="123"/>
        <v/>
      </c>
      <c r="AE323" s="324">
        <f t="shared" si="124"/>
        <v>5282</v>
      </c>
      <c r="AF323" s="324" t="str">
        <f t="shared" si="125"/>
        <v/>
      </c>
      <c r="AG323" s="324">
        <f t="shared" si="126"/>
        <v>3683</v>
      </c>
      <c r="AH323" s="364">
        <f t="shared" si="127"/>
        <v>5845</v>
      </c>
      <c r="AI323" s="352">
        <f t="shared" si="128"/>
        <v>3683</v>
      </c>
      <c r="AJ323" s="324">
        <f t="shared" si="135"/>
        <v>5084.1428571428569</v>
      </c>
      <c r="AK323" s="324">
        <f t="shared" si="129"/>
        <v>2565</v>
      </c>
      <c r="AL323" s="324">
        <f t="shared" si="136"/>
        <v>4707.7531301814042</v>
      </c>
      <c r="AM323" s="324">
        <f t="shared" si="110"/>
        <v>2291.0426613641393</v>
      </c>
      <c r="AN323" s="366">
        <f t="shared" si="130"/>
        <v>0.45062515466995351</v>
      </c>
      <c r="AP323" s="352">
        <f t="shared" si="131"/>
        <v>3683</v>
      </c>
      <c r="AQ323" s="325">
        <f t="shared" si="132"/>
        <v>699.77</v>
      </c>
      <c r="AR323" s="349">
        <f t="shared" si="133"/>
        <v>4382.7700000000004</v>
      </c>
      <c r="AS323" s="329"/>
      <c r="AT323" s="317">
        <f t="shared" si="134"/>
        <v>1</v>
      </c>
    </row>
    <row r="324" spans="1:46" ht="24.95" customHeight="1" x14ac:dyDescent="0.25">
      <c r="A324" s="319">
        <v>318</v>
      </c>
      <c r="B324" s="290" t="s">
        <v>968</v>
      </c>
      <c r="C324" s="104" t="s">
        <v>907</v>
      </c>
      <c r="D324" s="320">
        <v>1</v>
      </c>
      <c r="E324" s="305">
        <v>5000</v>
      </c>
      <c r="F324" s="321">
        <f t="shared" si="111"/>
        <v>3500</v>
      </c>
      <c r="G324" s="321">
        <f t="shared" si="112"/>
        <v>8500</v>
      </c>
      <c r="H324" s="301">
        <v>14118</v>
      </c>
      <c r="I324" s="322">
        <v>2682.42</v>
      </c>
      <c r="J324" s="322">
        <f t="shared" si="113"/>
        <v>16800.419999999998</v>
      </c>
      <c r="K324" s="302">
        <v>7890</v>
      </c>
      <c r="L324" s="323">
        <v>1499.1</v>
      </c>
      <c r="M324" s="323">
        <f t="shared" si="114"/>
        <v>9389.1</v>
      </c>
      <c r="N324" s="304">
        <v>9604</v>
      </c>
      <c r="O324" s="323">
        <v>1824.76</v>
      </c>
      <c r="P324" s="323">
        <f t="shared" si="115"/>
        <v>11428.76</v>
      </c>
      <c r="Q324" s="302">
        <v>11340</v>
      </c>
      <c r="R324" s="323">
        <v>2154.6</v>
      </c>
      <c r="S324" s="323">
        <f t="shared" si="116"/>
        <v>13494.6</v>
      </c>
      <c r="T324" s="302">
        <v>11787</v>
      </c>
      <c r="U324" s="323">
        <v>2239.5300000000002</v>
      </c>
      <c r="V324" s="323">
        <f t="shared" si="117"/>
        <v>14026.53</v>
      </c>
      <c r="W324" s="302">
        <v>17965</v>
      </c>
      <c r="X324" s="323">
        <v>3413.35</v>
      </c>
      <c r="Y324" s="345">
        <f t="shared" si="118"/>
        <v>21378.35</v>
      </c>
      <c r="Z324" s="348">
        <f t="shared" si="119"/>
        <v>6887.1359396802536</v>
      </c>
      <c r="AA324" s="349">
        <f t="shared" si="120"/>
        <v>15314.006917462604</v>
      </c>
      <c r="AB324" s="352" t="str">
        <f t="shared" si="121"/>
        <v/>
      </c>
      <c r="AC324" s="324">
        <f t="shared" si="122"/>
        <v>14118</v>
      </c>
      <c r="AD324" s="324">
        <f t="shared" si="123"/>
        <v>7890</v>
      </c>
      <c r="AE324" s="324">
        <f t="shared" si="124"/>
        <v>9604</v>
      </c>
      <c r="AF324" s="324">
        <f t="shared" si="125"/>
        <v>11340</v>
      </c>
      <c r="AG324" s="324">
        <f t="shared" si="126"/>
        <v>11787</v>
      </c>
      <c r="AH324" s="364" t="str">
        <f t="shared" si="127"/>
        <v/>
      </c>
      <c r="AI324" s="352">
        <f t="shared" si="128"/>
        <v>7890</v>
      </c>
      <c r="AJ324" s="324">
        <f t="shared" si="135"/>
        <v>11100.571428571429</v>
      </c>
      <c r="AK324" s="324">
        <f t="shared" si="129"/>
        <v>5000</v>
      </c>
      <c r="AL324" s="324">
        <f t="shared" si="136"/>
        <v>10364.082044465067</v>
      </c>
      <c r="AM324" s="324">
        <f t="shared" si="110"/>
        <v>4213.4354888911757</v>
      </c>
      <c r="AN324" s="366">
        <f t="shared" si="130"/>
        <v>0.37956924253884261</v>
      </c>
      <c r="AO324" s="326"/>
      <c r="AP324" s="352">
        <f t="shared" si="131"/>
        <v>7890</v>
      </c>
      <c r="AQ324" s="325">
        <f t="shared" si="132"/>
        <v>1499.1</v>
      </c>
      <c r="AR324" s="349">
        <f t="shared" si="133"/>
        <v>9389.1</v>
      </c>
      <c r="AS324" s="329"/>
      <c r="AT324" s="317">
        <f t="shared" si="134"/>
        <v>1</v>
      </c>
    </row>
    <row r="325" spans="1:46" s="326" customFormat="1" ht="24.95" customHeight="1" x14ac:dyDescent="0.25">
      <c r="A325" s="319">
        <v>319</v>
      </c>
      <c r="B325" s="290" t="s">
        <v>973</v>
      </c>
      <c r="C325" s="104" t="s">
        <v>907</v>
      </c>
      <c r="D325" s="320">
        <v>1</v>
      </c>
      <c r="E325" s="305">
        <v>45000</v>
      </c>
      <c r="F325" s="321">
        <f t="shared" si="111"/>
        <v>31499.999999999996</v>
      </c>
      <c r="G325" s="321">
        <f t="shared" si="112"/>
        <v>76500</v>
      </c>
      <c r="H325" s="301">
        <v>98000</v>
      </c>
      <c r="I325" s="322">
        <v>18620</v>
      </c>
      <c r="J325" s="322">
        <f t="shared" si="113"/>
        <v>116620</v>
      </c>
      <c r="K325" s="302">
        <v>74800</v>
      </c>
      <c r="L325" s="323">
        <v>14212</v>
      </c>
      <c r="M325" s="323">
        <f t="shared" si="114"/>
        <v>89012</v>
      </c>
      <c r="N325" s="304">
        <v>100600</v>
      </c>
      <c r="O325" s="323">
        <v>19114</v>
      </c>
      <c r="P325" s="323">
        <f t="shared" si="115"/>
        <v>119714</v>
      </c>
      <c r="Q325" s="302">
        <v>113130</v>
      </c>
      <c r="R325" s="323">
        <v>21494.7</v>
      </c>
      <c r="S325" s="323">
        <f t="shared" si="116"/>
        <v>134624.70000000001</v>
      </c>
      <c r="T325" s="302">
        <v>51567</v>
      </c>
      <c r="U325" s="323">
        <v>9797.73</v>
      </c>
      <c r="V325" s="323">
        <f t="shared" si="117"/>
        <v>61364.729999999996</v>
      </c>
      <c r="W325" s="302">
        <v>176483</v>
      </c>
      <c r="X325" s="323">
        <v>33531.769999999997</v>
      </c>
      <c r="Y325" s="345">
        <f t="shared" si="118"/>
        <v>210014.77</v>
      </c>
      <c r="Z325" s="348">
        <f t="shared" si="119"/>
        <v>49880.844140024434</v>
      </c>
      <c r="AA325" s="349">
        <f t="shared" si="120"/>
        <v>138570.58443140413</v>
      </c>
      <c r="AB325" s="352" t="str">
        <f t="shared" si="121"/>
        <v/>
      </c>
      <c r="AC325" s="324">
        <f t="shared" si="122"/>
        <v>98000</v>
      </c>
      <c r="AD325" s="324">
        <f t="shared" si="123"/>
        <v>74800</v>
      </c>
      <c r="AE325" s="324">
        <f t="shared" si="124"/>
        <v>100600</v>
      </c>
      <c r="AF325" s="324">
        <f t="shared" si="125"/>
        <v>113130</v>
      </c>
      <c r="AG325" s="324">
        <f t="shared" si="126"/>
        <v>51567</v>
      </c>
      <c r="AH325" s="364" t="str">
        <f t="shared" si="127"/>
        <v/>
      </c>
      <c r="AI325" s="352">
        <f t="shared" si="128"/>
        <v>51567</v>
      </c>
      <c r="AJ325" s="324">
        <f t="shared" si="135"/>
        <v>94225.71428571429</v>
      </c>
      <c r="AK325" s="324">
        <f t="shared" si="129"/>
        <v>45000</v>
      </c>
      <c r="AL325" s="324">
        <f t="shared" si="136"/>
        <v>85776.851256243055</v>
      </c>
      <c r="AM325" s="324">
        <f t="shared" si="110"/>
        <v>44344.870145689856</v>
      </c>
      <c r="AN325" s="366">
        <f t="shared" si="130"/>
        <v>0.4706238682492328</v>
      </c>
      <c r="AP325" s="352">
        <f t="shared" si="131"/>
        <v>51567</v>
      </c>
      <c r="AQ325" s="325">
        <f t="shared" si="132"/>
        <v>9797.73</v>
      </c>
      <c r="AR325" s="349">
        <f t="shared" si="133"/>
        <v>61364.729999999996</v>
      </c>
      <c r="AS325" s="329"/>
      <c r="AT325" s="317">
        <f t="shared" si="134"/>
        <v>1</v>
      </c>
    </row>
    <row r="326" spans="1:46" s="326" customFormat="1" ht="24.95" customHeight="1" x14ac:dyDescent="0.25">
      <c r="A326" s="319">
        <v>320</v>
      </c>
      <c r="B326" s="290" t="s">
        <v>974</v>
      </c>
      <c r="C326" s="104" t="s">
        <v>907</v>
      </c>
      <c r="D326" s="320">
        <v>1</v>
      </c>
      <c r="E326" s="305">
        <v>32000</v>
      </c>
      <c r="F326" s="321">
        <f t="shared" si="111"/>
        <v>22400</v>
      </c>
      <c r="G326" s="321">
        <f t="shared" si="112"/>
        <v>54400</v>
      </c>
      <c r="H326" s="301">
        <v>140840</v>
      </c>
      <c r="I326" s="322">
        <v>26759.599999999999</v>
      </c>
      <c r="J326" s="322">
        <f t="shared" si="113"/>
        <v>167599.6</v>
      </c>
      <c r="K326" s="302">
        <v>69860</v>
      </c>
      <c r="L326" s="323">
        <v>13273.4</v>
      </c>
      <c r="M326" s="323">
        <f t="shared" si="114"/>
        <v>83133.399999999994</v>
      </c>
      <c r="N326" s="304">
        <v>100600</v>
      </c>
      <c r="O326" s="323">
        <v>19114</v>
      </c>
      <c r="P326" s="323">
        <f t="shared" si="115"/>
        <v>119714</v>
      </c>
      <c r="Q326" s="302">
        <v>113130</v>
      </c>
      <c r="R326" s="323">
        <v>21494.7</v>
      </c>
      <c r="S326" s="323">
        <f t="shared" si="116"/>
        <v>134624.70000000001</v>
      </c>
      <c r="T326" s="302">
        <v>85454</v>
      </c>
      <c r="U326" s="323">
        <v>16236.26</v>
      </c>
      <c r="V326" s="323">
        <f t="shared" si="117"/>
        <v>101690.26</v>
      </c>
      <c r="W326" s="302">
        <v>176483</v>
      </c>
      <c r="X326" s="323">
        <v>33531.769999999997</v>
      </c>
      <c r="Y326" s="345">
        <f t="shared" si="118"/>
        <v>210014.77</v>
      </c>
      <c r="Z326" s="348">
        <f t="shared" si="119"/>
        <v>55390.173679927946</v>
      </c>
      <c r="AA326" s="349">
        <f t="shared" si="120"/>
        <v>149857.54060578634</v>
      </c>
      <c r="AB326" s="352" t="str">
        <f t="shared" si="121"/>
        <v/>
      </c>
      <c r="AC326" s="324">
        <f t="shared" si="122"/>
        <v>140840</v>
      </c>
      <c r="AD326" s="324">
        <f t="shared" si="123"/>
        <v>69860</v>
      </c>
      <c r="AE326" s="324">
        <f t="shared" si="124"/>
        <v>100600</v>
      </c>
      <c r="AF326" s="324">
        <f t="shared" si="125"/>
        <v>113130</v>
      </c>
      <c r="AG326" s="324">
        <f t="shared" si="126"/>
        <v>85454</v>
      </c>
      <c r="AH326" s="364" t="str">
        <f t="shared" si="127"/>
        <v/>
      </c>
      <c r="AI326" s="352">
        <f t="shared" si="128"/>
        <v>69860</v>
      </c>
      <c r="AJ326" s="324">
        <f t="shared" si="135"/>
        <v>102623.85714285714</v>
      </c>
      <c r="AK326" s="324">
        <f t="shared" si="129"/>
        <v>32000</v>
      </c>
      <c r="AL326" s="324">
        <f t="shared" si="136"/>
        <v>91583.348191822472</v>
      </c>
      <c r="AM326" s="324">
        <f t="shared" si="110"/>
        <v>47233.683462929199</v>
      </c>
      <c r="AN326" s="366">
        <f t="shared" si="130"/>
        <v>0.46026026284685179</v>
      </c>
      <c r="AP326" s="352">
        <f t="shared" si="131"/>
        <v>69860</v>
      </c>
      <c r="AQ326" s="325">
        <f t="shared" si="132"/>
        <v>13273.4</v>
      </c>
      <c r="AR326" s="349">
        <f t="shared" si="133"/>
        <v>83133.399999999994</v>
      </c>
      <c r="AS326" s="329"/>
      <c r="AT326" s="317">
        <f t="shared" si="134"/>
        <v>1</v>
      </c>
    </row>
    <row r="327" spans="1:46" s="326" customFormat="1" ht="24.95" customHeight="1" x14ac:dyDescent="0.25">
      <c r="A327" s="319">
        <v>321</v>
      </c>
      <c r="B327" s="290" t="s">
        <v>981</v>
      </c>
      <c r="C327" s="104" t="s">
        <v>907</v>
      </c>
      <c r="D327" s="320">
        <v>1</v>
      </c>
      <c r="E327" s="305">
        <v>15000</v>
      </c>
      <c r="F327" s="321">
        <f t="shared" si="111"/>
        <v>10500</v>
      </c>
      <c r="G327" s="321">
        <f t="shared" si="112"/>
        <v>25500</v>
      </c>
      <c r="H327" s="301">
        <v>65538</v>
      </c>
      <c r="I327" s="322">
        <v>12452.22</v>
      </c>
      <c r="J327" s="322">
        <f t="shared" si="113"/>
        <v>77990.22</v>
      </c>
      <c r="K327" s="302">
        <v>26980</v>
      </c>
      <c r="L327" s="323">
        <v>5126.2</v>
      </c>
      <c r="M327" s="323">
        <f t="shared" si="114"/>
        <v>32106.2</v>
      </c>
      <c r="N327" s="304">
        <v>54742</v>
      </c>
      <c r="O327" s="323">
        <v>10400.98</v>
      </c>
      <c r="P327" s="323">
        <f t="shared" si="115"/>
        <v>65142.979999999996</v>
      </c>
      <c r="Q327" s="302">
        <v>61560</v>
      </c>
      <c r="R327" s="323">
        <v>11696.4</v>
      </c>
      <c r="S327" s="323">
        <f t="shared" si="116"/>
        <v>73256.399999999994</v>
      </c>
      <c r="T327" s="302">
        <v>52598</v>
      </c>
      <c r="U327" s="323">
        <v>9993.6200000000008</v>
      </c>
      <c r="V327" s="323">
        <f t="shared" si="117"/>
        <v>62591.62</v>
      </c>
      <c r="W327" s="302">
        <v>156432</v>
      </c>
      <c r="X327" s="323">
        <v>29722.080000000002</v>
      </c>
      <c r="Y327" s="345">
        <f t="shared" si="118"/>
        <v>186154.08000000002</v>
      </c>
      <c r="Z327" s="348">
        <f t="shared" si="119"/>
        <v>16180.482187905807</v>
      </c>
      <c r="AA327" s="349">
        <f t="shared" si="120"/>
        <v>107490.94638352277</v>
      </c>
      <c r="AB327" s="352" t="str">
        <f t="shared" si="121"/>
        <v/>
      </c>
      <c r="AC327" s="324">
        <f t="shared" si="122"/>
        <v>65538</v>
      </c>
      <c r="AD327" s="324">
        <f t="shared" si="123"/>
        <v>26980</v>
      </c>
      <c r="AE327" s="324">
        <f t="shared" si="124"/>
        <v>54742</v>
      </c>
      <c r="AF327" s="324">
        <f t="shared" si="125"/>
        <v>61560</v>
      </c>
      <c r="AG327" s="324">
        <f t="shared" si="126"/>
        <v>52598</v>
      </c>
      <c r="AH327" s="364" t="str">
        <f t="shared" si="127"/>
        <v/>
      </c>
      <c r="AI327" s="352">
        <f t="shared" si="128"/>
        <v>26980</v>
      </c>
      <c r="AJ327" s="324">
        <f t="shared" si="135"/>
        <v>61835.714285714283</v>
      </c>
      <c r="AK327" s="324">
        <f t="shared" si="129"/>
        <v>15000</v>
      </c>
      <c r="AL327" s="324">
        <f t="shared" si="136"/>
        <v>49570.131360559026</v>
      </c>
      <c r="AM327" s="324">
        <f t="shared" ref="AM327:AM390" si="137">STDEVA(E327,H327,K327,N327,Q327,T327,W327)</f>
        <v>45655.232097808475</v>
      </c>
      <c r="AN327" s="366">
        <f t="shared" si="130"/>
        <v>0.73833111859687961</v>
      </c>
      <c r="AP327" s="352">
        <f t="shared" si="131"/>
        <v>26980</v>
      </c>
      <c r="AQ327" s="325">
        <f t="shared" si="132"/>
        <v>5126.2</v>
      </c>
      <c r="AR327" s="349">
        <f t="shared" si="133"/>
        <v>32106.2</v>
      </c>
      <c r="AS327" s="329"/>
      <c r="AT327" s="317">
        <f t="shared" si="134"/>
        <v>1</v>
      </c>
    </row>
    <row r="328" spans="1:46" s="326" customFormat="1" ht="24.95" customHeight="1" x14ac:dyDescent="0.25">
      <c r="A328" s="319">
        <v>322</v>
      </c>
      <c r="B328" s="290" t="s">
        <v>987</v>
      </c>
      <c r="C328" s="104" t="s">
        <v>907</v>
      </c>
      <c r="D328" s="320">
        <v>1</v>
      </c>
      <c r="E328" s="305">
        <v>32000</v>
      </c>
      <c r="F328" s="321">
        <f t="shared" ref="F328:F391" si="138">+E328*70%</f>
        <v>22400</v>
      </c>
      <c r="G328" s="321">
        <f t="shared" ref="G328:G391" si="139">+F328+E328</f>
        <v>54400</v>
      </c>
      <c r="H328" s="301">
        <v>159800</v>
      </c>
      <c r="I328" s="322">
        <v>30362</v>
      </c>
      <c r="J328" s="322">
        <f t="shared" ref="J328:J391" si="140">+H328+I328</f>
        <v>190162</v>
      </c>
      <c r="K328" s="302">
        <v>52130</v>
      </c>
      <c r="L328" s="323">
        <v>9904.7000000000007</v>
      </c>
      <c r="M328" s="323">
        <f t="shared" ref="M328:M391" si="141">+L328+K328</f>
        <v>62034.7</v>
      </c>
      <c r="N328" s="304">
        <v>54022</v>
      </c>
      <c r="O328" s="323">
        <v>10264.18</v>
      </c>
      <c r="P328" s="323">
        <f t="shared" ref="P328:P391" si="142">+N328+O328</f>
        <v>64286.18</v>
      </c>
      <c r="Q328" s="302">
        <v>170998</v>
      </c>
      <c r="R328" s="323">
        <v>32489.62</v>
      </c>
      <c r="S328" s="323">
        <f t="shared" ref="S328:S391" si="143">+R328+Q328</f>
        <v>203487.62</v>
      </c>
      <c r="T328" s="302">
        <v>33887</v>
      </c>
      <c r="U328" s="323">
        <v>6438.53</v>
      </c>
      <c r="V328" s="323">
        <f t="shared" ref="V328:V391" si="144">+T328+U328</f>
        <v>40325.53</v>
      </c>
      <c r="W328" s="302">
        <v>26453</v>
      </c>
      <c r="X328" s="323">
        <v>5026.07</v>
      </c>
      <c r="Y328" s="345">
        <f t="shared" ref="Y328:Y391" si="145">+X328+W328</f>
        <v>31479.07</v>
      </c>
      <c r="Z328" s="348">
        <f t="shared" ref="Z328:Z391" si="146">+AJ328-AM328</f>
        <v>13345.65040600791</v>
      </c>
      <c r="AA328" s="349">
        <f t="shared" ref="AA328:AA391" si="147">+AJ328+AM328</f>
        <v>137880.06387970637</v>
      </c>
      <c r="AB328" s="352">
        <f t="shared" ref="AB328:AB391" si="148">IF(AND(E328&gt;$Z328,E328&lt;$AA328),E328,"")</f>
        <v>32000</v>
      </c>
      <c r="AC328" s="324" t="str">
        <f t="shared" ref="AC328:AC391" si="149">IF(AND(H328&gt;$Z328,H328&lt;$AA328),H328,"")</f>
        <v/>
      </c>
      <c r="AD328" s="324">
        <f t="shared" ref="AD328:AD391" si="150">IF(AND(K328&gt;$Z328,K328&lt;$AA328),K328,"")</f>
        <v>52130</v>
      </c>
      <c r="AE328" s="324">
        <f t="shared" ref="AE328:AE391" si="151">IF(AND(N328&gt;$Z328,N328&lt;$AA328),N328,"")</f>
        <v>54022</v>
      </c>
      <c r="AF328" s="324" t="str">
        <f t="shared" ref="AF328:AF391" si="152">IF(AND(Q328&gt;$Z328,Q328&lt;$AA328),Q328,"")</f>
        <v/>
      </c>
      <c r="AG328" s="324">
        <f t="shared" ref="AG328:AG391" si="153">IF(AND(T328&gt;$Z328,T328&lt;$AA328),T328,"")</f>
        <v>33887</v>
      </c>
      <c r="AH328" s="364">
        <f t="shared" ref="AH328:AH391" si="154">IF(AND(W328&gt;$Z328,W328&lt;$AA328),W328,"")</f>
        <v>26453</v>
      </c>
      <c r="AI328" s="352">
        <f t="shared" ref="AI328:AI391" si="155">MIN(AB328:AH328)</f>
        <v>26453</v>
      </c>
      <c r="AJ328" s="324">
        <f t="shared" si="135"/>
        <v>75612.857142857145</v>
      </c>
      <c r="AK328" s="324">
        <f t="shared" ref="AK328:AK391" si="156">MIN(E328,H328,K328,N328,Q328,T328,W328)</f>
        <v>26453</v>
      </c>
      <c r="AL328" s="324">
        <f t="shared" si="136"/>
        <v>57997.868340764762</v>
      </c>
      <c r="AM328" s="324">
        <f t="shared" si="137"/>
        <v>62267.206736849235</v>
      </c>
      <c r="AN328" s="366">
        <f t="shared" ref="AN328:AN391" si="157">+AM328/AJ328</f>
        <v>0.82350024968910174</v>
      </c>
      <c r="AP328" s="352">
        <f t="shared" ref="AP328:AP391" si="158">+AI328</f>
        <v>26453</v>
      </c>
      <c r="AQ328" s="325">
        <f t="shared" ref="AQ328:AQ391" si="159">+AP328*19/100</f>
        <v>5026.07</v>
      </c>
      <c r="AR328" s="349">
        <f t="shared" ref="AR328:AR391" si="160">+AQ328+AP328</f>
        <v>31479.07</v>
      </c>
      <c r="AS328" s="329"/>
      <c r="AT328" s="317">
        <f t="shared" ref="AT328:AT391" si="161">+AI328/AP328</f>
        <v>1</v>
      </c>
    </row>
    <row r="329" spans="1:46" ht="24.95" customHeight="1" x14ac:dyDescent="0.25">
      <c r="A329" s="319">
        <v>323</v>
      </c>
      <c r="B329" s="290" t="s">
        <v>990</v>
      </c>
      <c r="C329" s="104" t="s">
        <v>907</v>
      </c>
      <c r="D329" s="320">
        <v>1</v>
      </c>
      <c r="E329" s="305">
        <v>15900</v>
      </c>
      <c r="F329" s="321">
        <f t="shared" si="138"/>
        <v>11130</v>
      </c>
      <c r="G329" s="321">
        <f t="shared" si="139"/>
        <v>27030</v>
      </c>
      <c r="H329" s="301">
        <v>72101</v>
      </c>
      <c r="I329" s="322">
        <v>13699.19</v>
      </c>
      <c r="J329" s="322">
        <f t="shared" si="140"/>
        <v>85800.19</v>
      </c>
      <c r="K329" s="302">
        <v>45900</v>
      </c>
      <c r="L329" s="323">
        <v>8721</v>
      </c>
      <c r="M329" s="323">
        <f t="shared" si="141"/>
        <v>54621</v>
      </c>
      <c r="N329" s="304">
        <v>19088</v>
      </c>
      <c r="O329" s="323">
        <v>3626.7200000000003</v>
      </c>
      <c r="P329" s="323">
        <f t="shared" si="142"/>
        <v>22714.720000000001</v>
      </c>
      <c r="Q329" s="302">
        <v>24165</v>
      </c>
      <c r="R329" s="323">
        <v>4591.3500000000004</v>
      </c>
      <c r="S329" s="323">
        <f t="shared" si="143"/>
        <v>28756.35</v>
      </c>
      <c r="T329" s="302">
        <v>21811</v>
      </c>
      <c r="U329" s="323">
        <v>4144.09</v>
      </c>
      <c r="V329" s="323">
        <f t="shared" si="144"/>
        <v>25955.09</v>
      </c>
      <c r="W329" s="302">
        <v>96583</v>
      </c>
      <c r="X329" s="323">
        <v>18350.77</v>
      </c>
      <c r="Y329" s="345">
        <f t="shared" si="145"/>
        <v>114933.77</v>
      </c>
      <c r="Z329" s="348">
        <f t="shared" si="146"/>
        <v>11043.975862537267</v>
      </c>
      <c r="AA329" s="349">
        <f t="shared" si="147"/>
        <v>73398.309851748447</v>
      </c>
      <c r="AB329" s="352">
        <f t="shared" si="148"/>
        <v>15900</v>
      </c>
      <c r="AC329" s="324">
        <f t="shared" si="149"/>
        <v>72101</v>
      </c>
      <c r="AD329" s="324">
        <f t="shared" si="150"/>
        <v>45900</v>
      </c>
      <c r="AE329" s="324">
        <f t="shared" si="151"/>
        <v>19088</v>
      </c>
      <c r="AF329" s="324">
        <f t="shared" si="152"/>
        <v>24165</v>
      </c>
      <c r="AG329" s="324">
        <f t="shared" si="153"/>
        <v>21811</v>
      </c>
      <c r="AH329" s="364" t="str">
        <f t="shared" si="154"/>
        <v/>
      </c>
      <c r="AI329" s="352">
        <f t="shared" si="155"/>
        <v>15900</v>
      </c>
      <c r="AJ329" s="324">
        <f t="shared" ref="AJ329:AJ392" si="162">AVERAGE(E329,H329,K329,N329,Q329,T329,W329)</f>
        <v>42221.142857142855</v>
      </c>
      <c r="AK329" s="324">
        <f t="shared" si="156"/>
        <v>15900</v>
      </c>
      <c r="AL329" s="324">
        <f t="shared" ref="AL329:AL392" si="163">GEOMEAN(E329,H329,K329,N329,Q329,T329,W329)</f>
        <v>33869.645890721462</v>
      </c>
      <c r="AM329" s="324">
        <f t="shared" si="137"/>
        <v>31177.166994605588</v>
      </c>
      <c r="AN329" s="366">
        <f t="shared" si="157"/>
        <v>0.73842546375627349</v>
      </c>
      <c r="AO329" s="326"/>
      <c r="AP329" s="352">
        <f t="shared" si="158"/>
        <v>15900</v>
      </c>
      <c r="AQ329" s="325">
        <f t="shared" si="159"/>
        <v>3021</v>
      </c>
      <c r="AR329" s="349">
        <f t="shared" si="160"/>
        <v>18921</v>
      </c>
      <c r="AS329" s="329"/>
      <c r="AT329" s="317">
        <f t="shared" si="161"/>
        <v>1</v>
      </c>
    </row>
    <row r="330" spans="1:46" ht="24.95" customHeight="1" x14ac:dyDescent="0.25">
      <c r="A330" s="319">
        <v>324</v>
      </c>
      <c r="B330" s="290" t="s">
        <v>994</v>
      </c>
      <c r="C330" s="104" t="s">
        <v>907</v>
      </c>
      <c r="D330" s="320">
        <v>1</v>
      </c>
      <c r="E330" s="305">
        <v>25000</v>
      </c>
      <c r="F330" s="321">
        <f t="shared" si="138"/>
        <v>17500</v>
      </c>
      <c r="G330" s="321">
        <f t="shared" si="139"/>
        <v>42500</v>
      </c>
      <c r="H330" s="301">
        <v>2738</v>
      </c>
      <c r="I330" s="322">
        <v>520.22</v>
      </c>
      <c r="J330" s="322">
        <f t="shared" si="140"/>
        <v>3258.2200000000003</v>
      </c>
      <c r="K330" s="302">
        <v>15600</v>
      </c>
      <c r="L330" s="323">
        <v>2964</v>
      </c>
      <c r="M330" s="323">
        <f t="shared" si="141"/>
        <v>18564</v>
      </c>
      <c r="N330" s="304">
        <v>1080</v>
      </c>
      <c r="O330" s="323">
        <v>205.2</v>
      </c>
      <c r="P330" s="323">
        <f t="shared" si="142"/>
        <v>1285.2</v>
      </c>
      <c r="Q330" s="302">
        <v>600</v>
      </c>
      <c r="R330" s="323">
        <v>114</v>
      </c>
      <c r="S330" s="323">
        <f t="shared" si="143"/>
        <v>714</v>
      </c>
      <c r="T330" s="302">
        <v>1768</v>
      </c>
      <c r="U330" s="323">
        <v>335.92</v>
      </c>
      <c r="V330" s="323">
        <f t="shared" si="144"/>
        <v>2103.92</v>
      </c>
      <c r="W330" s="302">
        <v>9674</v>
      </c>
      <c r="X330" s="323">
        <v>1838.06</v>
      </c>
      <c r="Y330" s="345">
        <f t="shared" si="145"/>
        <v>11512.06</v>
      </c>
      <c r="Z330" s="348">
        <f t="shared" si="146"/>
        <v>-1232.178983091032</v>
      </c>
      <c r="AA330" s="349">
        <f t="shared" si="147"/>
        <v>17363.607554519604</v>
      </c>
      <c r="AB330" s="352" t="str">
        <f t="shared" si="148"/>
        <v/>
      </c>
      <c r="AC330" s="324">
        <f t="shared" si="149"/>
        <v>2738</v>
      </c>
      <c r="AD330" s="324">
        <f t="shared" si="150"/>
        <v>15600</v>
      </c>
      <c r="AE330" s="324">
        <f t="shared" si="151"/>
        <v>1080</v>
      </c>
      <c r="AF330" s="324">
        <f t="shared" si="152"/>
        <v>600</v>
      </c>
      <c r="AG330" s="324">
        <f t="shared" si="153"/>
        <v>1768</v>
      </c>
      <c r="AH330" s="364">
        <f t="shared" si="154"/>
        <v>9674</v>
      </c>
      <c r="AI330" s="352">
        <f t="shared" si="155"/>
        <v>600</v>
      </c>
      <c r="AJ330" s="324">
        <f t="shared" si="162"/>
        <v>8065.7142857142853</v>
      </c>
      <c r="AK330" s="324">
        <f t="shared" si="156"/>
        <v>600</v>
      </c>
      <c r="AL330" s="324">
        <f t="shared" si="163"/>
        <v>3818.3892621339846</v>
      </c>
      <c r="AM330" s="324">
        <f t="shared" si="137"/>
        <v>9297.8932688053173</v>
      </c>
      <c r="AN330" s="366">
        <f t="shared" si="157"/>
        <v>1.1527674970180168</v>
      </c>
      <c r="AO330" s="326"/>
      <c r="AP330" s="352">
        <f t="shared" si="158"/>
        <v>600</v>
      </c>
      <c r="AQ330" s="325">
        <f t="shared" si="159"/>
        <v>114</v>
      </c>
      <c r="AR330" s="349">
        <f t="shared" si="160"/>
        <v>714</v>
      </c>
      <c r="AS330" s="329"/>
      <c r="AT330" s="317">
        <f t="shared" si="161"/>
        <v>1</v>
      </c>
    </row>
    <row r="331" spans="1:46" ht="24.95" customHeight="1" x14ac:dyDescent="0.25">
      <c r="A331" s="319">
        <v>325</v>
      </c>
      <c r="B331" s="290" t="s">
        <v>997</v>
      </c>
      <c r="C331" s="104" t="s">
        <v>907</v>
      </c>
      <c r="D331" s="320">
        <v>1</v>
      </c>
      <c r="E331" s="305">
        <v>25000</v>
      </c>
      <c r="F331" s="321">
        <f t="shared" si="138"/>
        <v>17500</v>
      </c>
      <c r="G331" s="321">
        <f t="shared" si="139"/>
        <v>42500</v>
      </c>
      <c r="H331" s="301">
        <v>11408</v>
      </c>
      <c r="I331" s="322">
        <v>2167.52</v>
      </c>
      <c r="J331" s="322">
        <f t="shared" si="140"/>
        <v>13575.52</v>
      </c>
      <c r="K331" s="302">
        <v>31200</v>
      </c>
      <c r="L331" s="323">
        <v>5928</v>
      </c>
      <c r="M331" s="323">
        <f t="shared" si="141"/>
        <v>37128</v>
      </c>
      <c r="N331" s="304">
        <v>6848</v>
      </c>
      <c r="O331" s="323">
        <v>1301.1200000000001</v>
      </c>
      <c r="P331" s="323">
        <f t="shared" si="142"/>
        <v>8149.12</v>
      </c>
      <c r="Q331" s="302">
        <v>3578</v>
      </c>
      <c r="R331" s="323">
        <v>679.82</v>
      </c>
      <c r="S331" s="323">
        <f t="shared" si="143"/>
        <v>4257.82</v>
      </c>
      <c r="T331" s="302">
        <v>22100</v>
      </c>
      <c r="U331" s="323">
        <v>4199</v>
      </c>
      <c r="V331" s="323">
        <f t="shared" si="144"/>
        <v>26299</v>
      </c>
      <c r="W331" s="302">
        <v>16543</v>
      </c>
      <c r="X331" s="323">
        <v>3143.17</v>
      </c>
      <c r="Y331" s="345">
        <f t="shared" si="145"/>
        <v>19686.169999999998</v>
      </c>
      <c r="Z331" s="348">
        <f t="shared" si="146"/>
        <v>6621.8201728871663</v>
      </c>
      <c r="AA331" s="349">
        <f t="shared" si="147"/>
        <v>26714.465541398553</v>
      </c>
      <c r="AB331" s="352">
        <f t="shared" si="148"/>
        <v>25000</v>
      </c>
      <c r="AC331" s="324">
        <f t="shared" si="149"/>
        <v>11408</v>
      </c>
      <c r="AD331" s="324" t="str">
        <f t="shared" si="150"/>
        <v/>
      </c>
      <c r="AE331" s="324">
        <f t="shared" si="151"/>
        <v>6848</v>
      </c>
      <c r="AF331" s="324" t="str">
        <f t="shared" si="152"/>
        <v/>
      </c>
      <c r="AG331" s="324">
        <f t="shared" si="153"/>
        <v>22100</v>
      </c>
      <c r="AH331" s="364">
        <f t="shared" si="154"/>
        <v>16543</v>
      </c>
      <c r="AI331" s="352">
        <f t="shared" si="155"/>
        <v>6848</v>
      </c>
      <c r="AJ331" s="324">
        <f t="shared" si="162"/>
        <v>16668.142857142859</v>
      </c>
      <c r="AK331" s="324">
        <f t="shared" si="156"/>
        <v>3578</v>
      </c>
      <c r="AL331" s="324">
        <f t="shared" si="163"/>
        <v>13452.029806367302</v>
      </c>
      <c r="AM331" s="324">
        <f t="shared" si="137"/>
        <v>10046.322684255692</v>
      </c>
      <c r="AN331" s="366">
        <f t="shared" si="157"/>
        <v>0.6027259767545432</v>
      </c>
      <c r="AO331" s="326"/>
      <c r="AP331" s="352">
        <f t="shared" si="158"/>
        <v>6848</v>
      </c>
      <c r="AQ331" s="325">
        <f t="shared" si="159"/>
        <v>1301.1199999999999</v>
      </c>
      <c r="AR331" s="349">
        <f t="shared" si="160"/>
        <v>8149.12</v>
      </c>
      <c r="AS331" s="329"/>
      <c r="AT331" s="317">
        <f t="shared" si="161"/>
        <v>1</v>
      </c>
    </row>
    <row r="332" spans="1:46" ht="24.95" customHeight="1" x14ac:dyDescent="0.25">
      <c r="A332" s="319">
        <v>326</v>
      </c>
      <c r="B332" s="290" t="s">
        <v>998</v>
      </c>
      <c r="C332" s="104" t="s">
        <v>907</v>
      </c>
      <c r="D332" s="320">
        <v>1</v>
      </c>
      <c r="E332" s="305">
        <v>25000</v>
      </c>
      <c r="F332" s="321">
        <f t="shared" si="138"/>
        <v>17500</v>
      </c>
      <c r="G332" s="321">
        <f t="shared" si="139"/>
        <v>42500</v>
      </c>
      <c r="H332" s="301">
        <v>1765</v>
      </c>
      <c r="I332" s="322">
        <v>335.35</v>
      </c>
      <c r="J332" s="322">
        <f t="shared" si="140"/>
        <v>2100.35</v>
      </c>
      <c r="K332" s="302">
        <v>15600</v>
      </c>
      <c r="L332" s="323">
        <v>2964</v>
      </c>
      <c r="M332" s="323">
        <f t="shared" si="141"/>
        <v>18564</v>
      </c>
      <c r="N332" s="304">
        <v>3001</v>
      </c>
      <c r="O332" s="323">
        <v>570.19000000000005</v>
      </c>
      <c r="P332" s="323">
        <f t="shared" si="142"/>
        <v>3571.19</v>
      </c>
      <c r="Q332" s="302">
        <v>6615</v>
      </c>
      <c r="R332" s="323">
        <v>1256.8499999999999</v>
      </c>
      <c r="S332" s="323">
        <f t="shared" si="143"/>
        <v>7871.85</v>
      </c>
      <c r="T332" s="302">
        <v>2210</v>
      </c>
      <c r="U332" s="323">
        <v>419.9</v>
      </c>
      <c r="V332" s="323">
        <f t="shared" si="144"/>
        <v>2629.9</v>
      </c>
      <c r="W332" s="302">
        <v>27543</v>
      </c>
      <c r="X332" s="323">
        <v>5233.17</v>
      </c>
      <c r="Y332" s="345">
        <f t="shared" si="145"/>
        <v>32776.17</v>
      </c>
      <c r="Z332" s="348">
        <f t="shared" si="146"/>
        <v>620.4361055297868</v>
      </c>
      <c r="AA332" s="349">
        <f t="shared" si="147"/>
        <v>22732.135323041643</v>
      </c>
      <c r="AB332" s="352" t="str">
        <f t="shared" si="148"/>
        <v/>
      </c>
      <c r="AC332" s="324">
        <f t="shared" si="149"/>
        <v>1765</v>
      </c>
      <c r="AD332" s="324">
        <f t="shared" si="150"/>
        <v>15600</v>
      </c>
      <c r="AE332" s="324">
        <f t="shared" si="151"/>
        <v>3001</v>
      </c>
      <c r="AF332" s="324">
        <f t="shared" si="152"/>
        <v>6615</v>
      </c>
      <c r="AG332" s="324">
        <f t="shared" si="153"/>
        <v>2210</v>
      </c>
      <c r="AH332" s="364" t="str">
        <f t="shared" si="154"/>
        <v/>
      </c>
      <c r="AI332" s="352">
        <f t="shared" si="155"/>
        <v>1765</v>
      </c>
      <c r="AJ332" s="324">
        <f t="shared" si="162"/>
        <v>11676.285714285714</v>
      </c>
      <c r="AK332" s="324">
        <f t="shared" si="156"/>
        <v>1765</v>
      </c>
      <c r="AL332" s="324">
        <f t="shared" si="163"/>
        <v>7009.9597642856561</v>
      </c>
      <c r="AM332" s="324">
        <f t="shared" si="137"/>
        <v>11055.849608755927</v>
      </c>
      <c r="AN332" s="366">
        <f t="shared" si="157"/>
        <v>0.94686357282515832</v>
      </c>
      <c r="AO332" s="326"/>
      <c r="AP332" s="352">
        <f t="shared" si="158"/>
        <v>1765</v>
      </c>
      <c r="AQ332" s="325">
        <f t="shared" si="159"/>
        <v>335.35</v>
      </c>
      <c r="AR332" s="349">
        <f t="shared" si="160"/>
        <v>2100.35</v>
      </c>
      <c r="AS332" s="329"/>
      <c r="AT332" s="317">
        <f t="shared" si="161"/>
        <v>1</v>
      </c>
    </row>
    <row r="333" spans="1:46" ht="24.95" customHeight="1" x14ac:dyDescent="0.25">
      <c r="A333" s="319">
        <v>327</v>
      </c>
      <c r="B333" s="290" t="s">
        <v>1000</v>
      </c>
      <c r="C333" s="104" t="s">
        <v>907</v>
      </c>
      <c r="D333" s="320">
        <v>1</v>
      </c>
      <c r="E333" s="305">
        <v>11000</v>
      </c>
      <c r="F333" s="321">
        <f t="shared" si="138"/>
        <v>7699.9999999999991</v>
      </c>
      <c r="G333" s="321">
        <f t="shared" si="139"/>
        <v>18700</v>
      </c>
      <c r="H333" s="301">
        <v>7227</v>
      </c>
      <c r="I333" s="322">
        <v>1373.13</v>
      </c>
      <c r="J333" s="322">
        <f t="shared" si="140"/>
        <v>8600.130000000001</v>
      </c>
      <c r="K333" s="302">
        <v>8200</v>
      </c>
      <c r="L333" s="323">
        <v>1558</v>
      </c>
      <c r="M333" s="323">
        <f t="shared" si="141"/>
        <v>9758</v>
      </c>
      <c r="N333" s="304">
        <v>5162</v>
      </c>
      <c r="O333" s="323">
        <v>980.78</v>
      </c>
      <c r="P333" s="323">
        <f t="shared" si="142"/>
        <v>6142.78</v>
      </c>
      <c r="Q333" s="302">
        <v>6200</v>
      </c>
      <c r="R333" s="323">
        <v>1178</v>
      </c>
      <c r="S333" s="323">
        <f t="shared" si="143"/>
        <v>7378</v>
      </c>
      <c r="T333" s="302">
        <v>2505</v>
      </c>
      <c r="U333" s="323">
        <v>475.95</v>
      </c>
      <c r="V333" s="323">
        <f t="shared" si="144"/>
        <v>2980.95</v>
      </c>
      <c r="W333" s="302">
        <v>76943</v>
      </c>
      <c r="X333" s="323">
        <v>14619.17</v>
      </c>
      <c r="Y333" s="345">
        <f t="shared" si="145"/>
        <v>91562.17</v>
      </c>
      <c r="Z333" s="348">
        <f t="shared" si="146"/>
        <v>-9924.4211455208242</v>
      </c>
      <c r="AA333" s="349">
        <f t="shared" si="147"/>
        <v>43420.706859806538</v>
      </c>
      <c r="AB333" s="352">
        <f t="shared" si="148"/>
        <v>11000</v>
      </c>
      <c r="AC333" s="324">
        <f t="shared" si="149"/>
        <v>7227</v>
      </c>
      <c r="AD333" s="324">
        <f t="shared" si="150"/>
        <v>8200</v>
      </c>
      <c r="AE333" s="324">
        <f t="shared" si="151"/>
        <v>5162</v>
      </c>
      <c r="AF333" s="324">
        <f t="shared" si="152"/>
        <v>6200</v>
      </c>
      <c r="AG333" s="324">
        <f t="shared" si="153"/>
        <v>2505</v>
      </c>
      <c r="AH333" s="364" t="str">
        <f t="shared" si="154"/>
        <v/>
      </c>
      <c r="AI333" s="352">
        <f t="shared" si="155"/>
        <v>2505</v>
      </c>
      <c r="AJ333" s="324">
        <f t="shared" si="162"/>
        <v>16748.142857142859</v>
      </c>
      <c r="AK333" s="324">
        <f t="shared" si="156"/>
        <v>2505</v>
      </c>
      <c r="AL333" s="324">
        <f t="shared" si="163"/>
        <v>8779.6809176578336</v>
      </c>
      <c r="AM333" s="324">
        <f t="shared" si="137"/>
        <v>26672.564002663683</v>
      </c>
      <c r="AN333" s="366">
        <f t="shared" si="157"/>
        <v>1.5925684555101698</v>
      </c>
      <c r="AO333" s="326"/>
      <c r="AP333" s="352">
        <f t="shared" si="158"/>
        <v>2505</v>
      </c>
      <c r="AQ333" s="325">
        <f t="shared" si="159"/>
        <v>475.95</v>
      </c>
      <c r="AR333" s="349">
        <f t="shared" si="160"/>
        <v>2980.95</v>
      </c>
      <c r="AS333" s="329"/>
      <c r="AT333" s="317">
        <f t="shared" si="161"/>
        <v>1</v>
      </c>
    </row>
    <row r="334" spans="1:46" s="326" customFormat="1" ht="24.95" customHeight="1" x14ac:dyDescent="0.25">
      <c r="A334" s="319">
        <v>328</v>
      </c>
      <c r="B334" s="290" t="s">
        <v>1003</v>
      </c>
      <c r="C334" s="104" t="s">
        <v>907</v>
      </c>
      <c r="D334" s="320">
        <v>1</v>
      </c>
      <c r="E334" s="305">
        <v>12000</v>
      </c>
      <c r="F334" s="321">
        <f t="shared" si="138"/>
        <v>8400</v>
      </c>
      <c r="G334" s="321">
        <f t="shared" si="139"/>
        <v>20400</v>
      </c>
      <c r="H334" s="301">
        <v>9748</v>
      </c>
      <c r="I334" s="322">
        <v>1852.1200000000001</v>
      </c>
      <c r="J334" s="322">
        <f t="shared" si="140"/>
        <v>11600.12</v>
      </c>
      <c r="K334" s="302">
        <v>10230</v>
      </c>
      <c r="L334" s="323">
        <v>1943.7</v>
      </c>
      <c r="M334" s="323">
        <f t="shared" si="141"/>
        <v>12173.7</v>
      </c>
      <c r="N334" s="304">
        <v>10312</v>
      </c>
      <c r="O334" s="323">
        <v>1959.28</v>
      </c>
      <c r="P334" s="323">
        <f t="shared" si="142"/>
        <v>12271.28</v>
      </c>
      <c r="Q334" s="302">
        <v>11597</v>
      </c>
      <c r="R334" s="323">
        <v>2203.4299999999998</v>
      </c>
      <c r="S334" s="323">
        <f t="shared" si="143"/>
        <v>13800.43</v>
      </c>
      <c r="T334" s="302">
        <v>3389</v>
      </c>
      <c r="U334" s="323">
        <v>643.91</v>
      </c>
      <c r="V334" s="323">
        <f t="shared" si="144"/>
        <v>4032.91</v>
      </c>
      <c r="W334" s="302">
        <v>86543</v>
      </c>
      <c r="X334" s="323">
        <v>16443.170000000002</v>
      </c>
      <c r="Y334" s="345">
        <f t="shared" si="145"/>
        <v>102986.17</v>
      </c>
      <c r="Z334" s="348">
        <f t="shared" si="146"/>
        <v>-8697.1963089800411</v>
      </c>
      <c r="AA334" s="349">
        <f t="shared" si="147"/>
        <v>49788.339166122896</v>
      </c>
      <c r="AB334" s="352">
        <f t="shared" si="148"/>
        <v>12000</v>
      </c>
      <c r="AC334" s="324">
        <f t="shared" si="149"/>
        <v>9748</v>
      </c>
      <c r="AD334" s="324">
        <f t="shared" si="150"/>
        <v>10230</v>
      </c>
      <c r="AE334" s="324">
        <f t="shared" si="151"/>
        <v>10312</v>
      </c>
      <c r="AF334" s="324">
        <f t="shared" si="152"/>
        <v>11597</v>
      </c>
      <c r="AG334" s="324">
        <f t="shared" si="153"/>
        <v>3389</v>
      </c>
      <c r="AH334" s="364" t="str">
        <f t="shared" si="154"/>
        <v/>
      </c>
      <c r="AI334" s="352">
        <f t="shared" si="155"/>
        <v>3389</v>
      </c>
      <c r="AJ334" s="324">
        <f t="shared" si="162"/>
        <v>20545.571428571428</v>
      </c>
      <c r="AK334" s="324">
        <f t="shared" si="156"/>
        <v>3389</v>
      </c>
      <c r="AL334" s="324">
        <f t="shared" si="163"/>
        <v>12274.248884575927</v>
      </c>
      <c r="AM334" s="324">
        <f t="shared" si="137"/>
        <v>29242.767737551469</v>
      </c>
      <c r="AN334" s="366">
        <f t="shared" si="157"/>
        <v>1.4233124563712742</v>
      </c>
      <c r="AP334" s="352">
        <f t="shared" si="158"/>
        <v>3389</v>
      </c>
      <c r="AQ334" s="325">
        <f t="shared" si="159"/>
        <v>643.91</v>
      </c>
      <c r="AR334" s="349">
        <f t="shared" si="160"/>
        <v>4032.91</v>
      </c>
      <c r="AS334" s="329"/>
      <c r="AT334" s="317">
        <f t="shared" si="161"/>
        <v>1</v>
      </c>
    </row>
    <row r="335" spans="1:46" s="326" customFormat="1" ht="24.95" customHeight="1" x14ac:dyDescent="0.25">
      <c r="A335" s="319">
        <v>329</v>
      </c>
      <c r="B335" s="290" t="s">
        <v>1486</v>
      </c>
      <c r="C335" s="104" t="s">
        <v>907</v>
      </c>
      <c r="D335" s="320">
        <v>1</v>
      </c>
      <c r="E335" s="305">
        <v>79000</v>
      </c>
      <c r="F335" s="321">
        <f t="shared" si="138"/>
        <v>55300</v>
      </c>
      <c r="G335" s="321">
        <f t="shared" si="139"/>
        <v>134300</v>
      </c>
      <c r="H335" s="301">
        <v>515600</v>
      </c>
      <c r="I335" s="322">
        <v>97964</v>
      </c>
      <c r="J335" s="322">
        <f t="shared" si="140"/>
        <v>613564</v>
      </c>
      <c r="K335" s="302">
        <v>215000</v>
      </c>
      <c r="L335" s="323">
        <v>40850</v>
      </c>
      <c r="M335" s="323">
        <f t="shared" si="141"/>
        <v>255850</v>
      </c>
      <c r="N335" s="304">
        <v>368292</v>
      </c>
      <c r="O335" s="323">
        <v>69975.48</v>
      </c>
      <c r="P335" s="323">
        <f t="shared" si="142"/>
        <v>438267.48</v>
      </c>
      <c r="Q335" s="302">
        <v>65250</v>
      </c>
      <c r="R335" s="323">
        <v>12397.5</v>
      </c>
      <c r="S335" s="323">
        <f t="shared" si="143"/>
        <v>77647.5</v>
      </c>
      <c r="T335" s="302">
        <v>1596015</v>
      </c>
      <c r="U335" s="323">
        <v>303242.84999999998</v>
      </c>
      <c r="V335" s="323">
        <f t="shared" si="144"/>
        <v>1899257.85</v>
      </c>
      <c r="W335" s="302">
        <v>168067</v>
      </c>
      <c r="X335" s="323">
        <v>31932.73</v>
      </c>
      <c r="Y335" s="345">
        <f t="shared" si="145"/>
        <v>199999.73</v>
      </c>
      <c r="Z335" s="348">
        <f t="shared" si="146"/>
        <v>-109191.92150682927</v>
      </c>
      <c r="AA335" s="349">
        <f t="shared" si="147"/>
        <v>968398.77864968637</v>
      </c>
      <c r="AB335" s="352">
        <f t="shared" si="148"/>
        <v>79000</v>
      </c>
      <c r="AC335" s="324">
        <f t="shared" si="149"/>
        <v>515600</v>
      </c>
      <c r="AD335" s="324">
        <f t="shared" si="150"/>
        <v>215000</v>
      </c>
      <c r="AE335" s="324">
        <f t="shared" si="151"/>
        <v>368292</v>
      </c>
      <c r="AF335" s="324">
        <f t="shared" si="152"/>
        <v>65250</v>
      </c>
      <c r="AG335" s="324" t="str">
        <f t="shared" si="153"/>
        <v/>
      </c>
      <c r="AH335" s="364">
        <f t="shared" si="154"/>
        <v>168067</v>
      </c>
      <c r="AI335" s="352">
        <f t="shared" si="155"/>
        <v>65250</v>
      </c>
      <c r="AJ335" s="324">
        <f t="shared" si="162"/>
        <v>429603.42857142858</v>
      </c>
      <c r="AK335" s="324">
        <f t="shared" si="156"/>
        <v>65250</v>
      </c>
      <c r="AL335" s="324">
        <f t="shared" si="163"/>
        <v>247226.95002835963</v>
      </c>
      <c r="AM335" s="324">
        <f t="shared" si="137"/>
        <v>538795.35007825785</v>
      </c>
      <c r="AN335" s="366">
        <f t="shared" si="157"/>
        <v>1.2541691109634017</v>
      </c>
      <c r="AP335" s="352">
        <f t="shared" si="158"/>
        <v>65250</v>
      </c>
      <c r="AQ335" s="325">
        <f t="shared" si="159"/>
        <v>12397.5</v>
      </c>
      <c r="AR335" s="349">
        <f t="shared" si="160"/>
        <v>77647.5</v>
      </c>
      <c r="AS335" s="329"/>
      <c r="AT335" s="317">
        <f t="shared" si="161"/>
        <v>1</v>
      </c>
    </row>
    <row r="336" spans="1:46" s="326" customFormat="1" ht="24.95" customHeight="1" x14ac:dyDescent="0.25">
      <c r="A336" s="319">
        <v>330</v>
      </c>
      <c r="B336" s="290" t="s">
        <v>1487</v>
      </c>
      <c r="C336" s="104" t="s">
        <v>907</v>
      </c>
      <c r="D336" s="320">
        <v>1</v>
      </c>
      <c r="E336" s="305">
        <v>79000</v>
      </c>
      <c r="F336" s="321">
        <f t="shared" si="138"/>
        <v>55300</v>
      </c>
      <c r="G336" s="321">
        <f t="shared" si="139"/>
        <v>134300</v>
      </c>
      <c r="H336" s="301">
        <v>292941</v>
      </c>
      <c r="I336" s="322">
        <v>55658.79</v>
      </c>
      <c r="J336" s="322">
        <f t="shared" si="140"/>
        <v>348599.79</v>
      </c>
      <c r="K336" s="302">
        <v>280900</v>
      </c>
      <c r="L336" s="323">
        <v>53371</v>
      </c>
      <c r="M336" s="323">
        <f t="shared" si="141"/>
        <v>334271</v>
      </c>
      <c r="N336" s="304">
        <v>115246</v>
      </c>
      <c r="O336" s="323">
        <v>21896.74</v>
      </c>
      <c r="P336" s="323">
        <f t="shared" si="142"/>
        <v>137142.74</v>
      </c>
      <c r="Q336" s="302">
        <v>359496</v>
      </c>
      <c r="R336" s="323">
        <v>68304.240000000005</v>
      </c>
      <c r="S336" s="323">
        <f t="shared" si="143"/>
        <v>427800.24</v>
      </c>
      <c r="T336" s="302">
        <v>488505</v>
      </c>
      <c r="U336" s="323">
        <v>92815.95</v>
      </c>
      <c r="V336" s="323">
        <f t="shared" si="144"/>
        <v>581320.94999999995</v>
      </c>
      <c r="W336" s="302">
        <v>168067</v>
      </c>
      <c r="X336" s="323">
        <v>31932.73</v>
      </c>
      <c r="Y336" s="345">
        <f t="shared" si="145"/>
        <v>199999.73</v>
      </c>
      <c r="Z336" s="348">
        <f t="shared" si="146"/>
        <v>110184.9218967153</v>
      </c>
      <c r="AA336" s="349">
        <f t="shared" si="147"/>
        <v>399573.64953185612</v>
      </c>
      <c r="AB336" s="352" t="str">
        <f t="shared" si="148"/>
        <v/>
      </c>
      <c r="AC336" s="324">
        <f t="shared" si="149"/>
        <v>292941</v>
      </c>
      <c r="AD336" s="324">
        <f t="shared" si="150"/>
        <v>280900</v>
      </c>
      <c r="AE336" s="324">
        <f t="shared" si="151"/>
        <v>115246</v>
      </c>
      <c r="AF336" s="324">
        <f t="shared" si="152"/>
        <v>359496</v>
      </c>
      <c r="AG336" s="324" t="str">
        <f t="shared" si="153"/>
        <v/>
      </c>
      <c r="AH336" s="364">
        <f t="shared" si="154"/>
        <v>168067</v>
      </c>
      <c r="AI336" s="352">
        <f t="shared" si="155"/>
        <v>115246</v>
      </c>
      <c r="AJ336" s="324">
        <f t="shared" si="162"/>
        <v>254879.28571428571</v>
      </c>
      <c r="AK336" s="324">
        <f t="shared" si="156"/>
        <v>79000</v>
      </c>
      <c r="AL336" s="324">
        <f t="shared" si="163"/>
        <v>216245.55859082282</v>
      </c>
      <c r="AM336" s="324">
        <f t="shared" si="137"/>
        <v>144694.36381757041</v>
      </c>
      <c r="AN336" s="366">
        <f t="shared" si="157"/>
        <v>0.56769761972642108</v>
      </c>
      <c r="AP336" s="352">
        <f t="shared" si="158"/>
        <v>115246</v>
      </c>
      <c r="AQ336" s="325">
        <f t="shared" si="159"/>
        <v>21896.74</v>
      </c>
      <c r="AR336" s="349">
        <f t="shared" si="160"/>
        <v>137142.74</v>
      </c>
      <c r="AS336" s="329"/>
      <c r="AT336" s="317">
        <f t="shared" si="161"/>
        <v>1</v>
      </c>
    </row>
    <row r="337" spans="1:46" s="326" customFormat="1" ht="24.95" customHeight="1" x14ac:dyDescent="0.25">
      <c r="A337" s="319">
        <v>331</v>
      </c>
      <c r="B337" s="290" t="s">
        <v>1008</v>
      </c>
      <c r="C337" s="104" t="s">
        <v>907</v>
      </c>
      <c r="D337" s="320">
        <v>1</v>
      </c>
      <c r="E337" s="305">
        <v>132000</v>
      </c>
      <c r="F337" s="321">
        <f t="shared" si="138"/>
        <v>92400</v>
      </c>
      <c r="G337" s="321">
        <f t="shared" si="139"/>
        <v>224400</v>
      </c>
      <c r="H337" s="301">
        <v>496134</v>
      </c>
      <c r="I337" s="322">
        <v>94265.46</v>
      </c>
      <c r="J337" s="322">
        <f t="shared" si="140"/>
        <v>590399.46</v>
      </c>
      <c r="K337" s="302">
        <v>280715</v>
      </c>
      <c r="L337" s="323">
        <v>53335.85</v>
      </c>
      <c r="M337" s="323">
        <f t="shared" si="141"/>
        <v>334050.84999999998</v>
      </c>
      <c r="N337" s="304">
        <v>257983</v>
      </c>
      <c r="O337" s="323">
        <v>49016.770000000004</v>
      </c>
      <c r="P337" s="323">
        <f t="shared" si="142"/>
        <v>306999.77</v>
      </c>
      <c r="Q337" s="302">
        <v>5300</v>
      </c>
      <c r="R337" s="323">
        <v>1007</v>
      </c>
      <c r="S337" s="323">
        <f t="shared" si="143"/>
        <v>6307</v>
      </c>
      <c r="T337" s="302">
        <v>247522</v>
      </c>
      <c r="U337" s="323">
        <v>47029.18</v>
      </c>
      <c r="V337" s="323">
        <f t="shared" si="144"/>
        <v>294551.18</v>
      </c>
      <c r="W337" s="302">
        <v>35639</v>
      </c>
      <c r="X337" s="323">
        <v>6771.41</v>
      </c>
      <c r="Y337" s="345">
        <f t="shared" si="145"/>
        <v>42410.41</v>
      </c>
      <c r="Z337" s="348">
        <f t="shared" si="146"/>
        <v>40099.270725287904</v>
      </c>
      <c r="AA337" s="349">
        <f t="shared" si="147"/>
        <v>375698.7292747121</v>
      </c>
      <c r="AB337" s="352">
        <f t="shared" si="148"/>
        <v>132000</v>
      </c>
      <c r="AC337" s="324" t="str">
        <f t="shared" si="149"/>
        <v/>
      </c>
      <c r="AD337" s="324">
        <f t="shared" si="150"/>
        <v>280715</v>
      </c>
      <c r="AE337" s="324">
        <f t="shared" si="151"/>
        <v>257983</v>
      </c>
      <c r="AF337" s="324" t="str">
        <f t="shared" si="152"/>
        <v/>
      </c>
      <c r="AG337" s="324">
        <f t="shared" si="153"/>
        <v>247522</v>
      </c>
      <c r="AH337" s="364" t="str">
        <f t="shared" si="154"/>
        <v/>
      </c>
      <c r="AI337" s="352">
        <f t="shared" si="155"/>
        <v>132000</v>
      </c>
      <c r="AJ337" s="324">
        <f t="shared" si="162"/>
        <v>207899</v>
      </c>
      <c r="AK337" s="324">
        <f t="shared" si="156"/>
        <v>5300</v>
      </c>
      <c r="AL337" s="324">
        <f t="shared" si="163"/>
        <v>112048.59161703926</v>
      </c>
      <c r="AM337" s="324">
        <f t="shared" si="137"/>
        <v>167799.7292747121</v>
      </c>
      <c r="AN337" s="366">
        <f t="shared" si="157"/>
        <v>0.80712138718662474</v>
      </c>
      <c r="AP337" s="352">
        <f t="shared" si="158"/>
        <v>132000</v>
      </c>
      <c r="AQ337" s="325">
        <f t="shared" si="159"/>
        <v>25080</v>
      </c>
      <c r="AR337" s="349">
        <f t="shared" si="160"/>
        <v>157080</v>
      </c>
      <c r="AS337" s="329"/>
      <c r="AT337" s="317">
        <f t="shared" si="161"/>
        <v>1</v>
      </c>
    </row>
    <row r="338" spans="1:46" s="326" customFormat="1" ht="24.95" customHeight="1" x14ac:dyDescent="0.25">
      <c r="A338" s="319">
        <v>332</v>
      </c>
      <c r="B338" s="290" t="s">
        <v>1009</v>
      </c>
      <c r="C338" s="104" t="s">
        <v>907</v>
      </c>
      <c r="D338" s="320">
        <v>1</v>
      </c>
      <c r="E338" s="305">
        <v>35000</v>
      </c>
      <c r="F338" s="321">
        <f t="shared" si="138"/>
        <v>24500</v>
      </c>
      <c r="G338" s="321">
        <f t="shared" si="139"/>
        <v>59500</v>
      </c>
      <c r="H338" s="301">
        <v>3800</v>
      </c>
      <c r="I338" s="322">
        <v>722</v>
      </c>
      <c r="J338" s="322">
        <f t="shared" si="140"/>
        <v>4522</v>
      </c>
      <c r="K338" s="302">
        <v>20250</v>
      </c>
      <c r="L338" s="323">
        <v>3847.5</v>
      </c>
      <c r="M338" s="323">
        <f t="shared" si="141"/>
        <v>24097.5</v>
      </c>
      <c r="N338" s="304">
        <v>11885</v>
      </c>
      <c r="O338" s="323">
        <v>2258.15</v>
      </c>
      <c r="P338" s="323">
        <f t="shared" si="142"/>
        <v>14143.15</v>
      </c>
      <c r="Q338" s="302">
        <v>13365</v>
      </c>
      <c r="R338" s="323">
        <v>2539.35</v>
      </c>
      <c r="S338" s="323">
        <f t="shared" si="143"/>
        <v>15904.35</v>
      </c>
      <c r="T338" s="302">
        <v>2210</v>
      </c>
      <c r="U338" s="323">
        <v>419.9</v>
      </c>
      <c r="V338" s="323">
        <f t="shared" si="144"/>
        <v>2629.9</v>
      </c>
      <c r="W338" s="302">
        <v>17564</v>
      </c>
      <c r="X338" s="323">
        <v>3337.16</v>
      </c>
      <c r="Y338" s="345">
        <f t="shared" si="145"/>
        <v>20901.16</v>
      </c>
      <c r="Z338" s="348">
        <f t="shared" si="146"/>
        <v>3796.6209233541249</v>
      </c>
      <c r="AA338" s="349">
        <f t="shared" si="147"/>
        <v>25938.807648074449</v>
      </c>
      <c r="AB338" s="352" t="str">
        <f t="shared" si="148"/>
        <v/>
      </c>
      <c r="AC338" s="324">
        <f t="shared" si="149"/>
        <v>3800</v>
      </c>
      <c r="AD338" s="324">
        <f t="shared" si="150"/>
        <v>20250</v>
      </c>
      <c r="AE338" s="324">
        <f t="shared" si="151"/>
        <v>11885</v>
      </c>
      <c r="AF338" s="324">
        <f t="shared" si="152"/>
        <v>13365</v>
      </c>
      <c r="AG338" s="324" t="str">
        <f t="shared" si="153"/>
        <v/>
      </c>
      <c r="AH338" s="364">
        <f t="shared" si="154"/>
        <v>17564</v>
      </c>
      <c r="AI338" s="352">
        <f t="shared" si="155"/>
        <v>3800</v>
      </c>
      <c r="AJ338" s="324">
        <f t="shared" si="162"/>
        <v>14867.714285714286</v>
      </c>
      <c r="AK338" s="324">
        <f t="shared" si="156"/>
        <v>2210</v>
      </c>
      <c r="AL338" s="324">
        <f t="shared" si="163"/>
        <v>10751.419029749799</v>
      </c>
      <c r="AM338" s="324">
        <f t="shared" si="137"/>
        <v>11071.093362360161</v>
      </c>
      <c r="AN338" s="366">
        <f t="shared" si="157"/>
        <v>0.74463990561063409</v>
      </c>
      <c r="AP338" s="352">
        <f t="shared" si="158"/>
        <v>3800</v>
      </c>
      <c r="AQ338" s="325">
        <f t="shared" si="159"/>
        <v>722</v>
      </c>
      <c r="AR338" s="349">
        <f t="shared" si="160"/>
        <v>4522</v>
      </c>
      <c r="AS338" s="329"/>
      <c r="AT338" s="317">
        <f t="shared" si="161"/>
        <v>1</v>
      </c>
    </row>
    <row r="339" spans="1:46" s="326" customFormat="1" ht="24.95" customHeight="1" x14ac:dyDescent="0.25">
      <c r="A339" s="319">
        <v>333</v>
      </c>
      <c r="B339" s="290" t="s">
        <v>1013</v>
      </c>
      <c r="C339" s="104" t="s">
        <v>907</v>
      </c>
      <c r="D339" s="320">
        <v>1</v>
      </c>
      <c r="E339" s="305">
        <v>41900</v>
      </c>
      <c r="F339" s="321">
        <f t="shared" si="138"/>
        <v>29329.999999999996</v>
      </c>
      <c r="G339" s="321">
        <f t="shared" si="139"/>
        <v>71230</v>
      </c>
      <c r="H339" s="301">
        <v>6807</v>
      </c>
      <c r="I339" s="322">
        <v>1293.33</v>
      </c>
      <c r="J339" s="322">
        <f t="shared" si="140"/>
        <v>8100.33</v>
      </c>
      <c r="K339" s="302">
        <v>35210</v>
      </c>
      <c r="L339" s="323">
        <v>6689.9</v>
      </c>
      <c r="M339" s="323">
        <f t="shared" si="141"/>
        <v>41899.9</v>
      </c>
      <c r="N339" s="304">
        <v>21489</v>
      </c>
      <c r="O339" s="323">
        <v>4082.91</v>
      </c>
      <c r="P339" s="323">
        <f t="shared" si="142"/>
        <v>25571.91</v>
      </c>
      <c r="Q339" s="302">
        <v>24165</v>
      </c>
      <c r="R339" s="323">
        <v>4591.3500000000004</v>
      </c>
      <c r="S339" s="323">
        <f t="shared" si="143"/>
        <v>28756.35</v>
      </c>
      <c r="T339" s="302">
        <v>15323</v>
      </c>
      <c r="U339" s="323">
        <v>2911.37</v>
      </c>
      <c r="V339" s="323">
        <f t="shared" si="144"/>
        <v>18234.37</v>
      </c>
      <c r="W339" s="302">
        <v>26543</v>
      </c>
      <c r="X339" s="323">
        <v>5043.17</v>
      </c>
      <c r="Y339" s="345">
        <f t="shared" si="145"/>
        <v>31586.17</v>
      </c>
      <c r="Z339" s="348">
        <f t="shared" si="146"/>
        <v>12743.125681639252</v>
      </c>
      <c r="AA339" s="349">
        <f t="shared" si="147"/>
        <v>36238.874318360744</v>
      </c>
      <c r="AB339" s="352" t="str">
        <f t="shared" si="148"/>
        <v/>
      </c>
      <c r="AC339" s="324" t="str">
        <f t="shared" si="149"/>
        <v/>
      </c>
      <c r="AD339" s="324">
        <f t="shared" si="150"/>
        <v>35210</v>
      </c>
      <c r="AE339" s="324">
        <f t="shared" si="151"/>
        <v>21489</v>
      </c>
      <c r="AF339" s="324">
        <f t="shared" si="152"/>
        <v>24165</v>
      </c>
      <c r="AG339" s="324">
        <f t="shared" si="153"/>
        <v>15323</v>
      </c>
      <c r="AH339" s="364">
        <f t="shared" si="154"/>
        <v>26543</v>
      </c>
      <c r="AI339" s="352">
        <f t="shared" si="155"/>
        <v>15323</v>
      </c>
      <c r="AJ339" s="324">
        <f t="shared" si="162"/>
        <v>24491</v>
      </c>
      <c r="AK339" s="324">
        <f t="shared" si="156"/>
        <v>6807</v>
      </c>
      <c r="AL339" s="324">
        <f t="shared" si="163"/>
        <v>21496.205330782832</v>
      </c>
      <c r="AM339" s="324">
        <f t="shared" si="137"/>
        <v>11747.874318360748</v>
      </c>
      <c r="AN339" s="366">
        <f t="shared" si="157"/>
        <v>0.47968128366995011</v>
      </c>
      <c r="AP339" s="352">
        <f t="shared" si="158"/>
        <v>15323</v>
      </c>
      <c r="AQ339" s="325">
        <f t="shared" si="159"/>
        <v>2911.37</v>
      </c>
      <c r="AR339" s="349">
        <f t="shared" si="160"/>
        <v>18234.37</v>
      </c>
      <c r="AS339" s="329"/>
      <c r="AT339" s="317">
        <f t="shared" si="161"/>
        <v>1</v>
      </c>
    </row>
    <row r="340" spans="1:46" s="326" customFormat="1" ht="24.95" customHeight="1" x14ac:dyDescent="0.25">
      <c r="A340" s="319">
        <v>334</v>
      </c>
      <c r="B340" s="290" t="s">
        <v>1017</v>
      </c>
      <c r="C340" s="104" t="s">
        <v>907</v>
      </c>
      <c r="D340" s="320">
        <v>1</v>
      </c>
      <c r="E340" s="305">
        <v>26900</v>
      </c>
      <c r="F340" s="321">
        <f t="shared" si="138"/>
        <v>18830</v>
      </c>
      <c r="G340" s="321">
        <f t="shared" si="139"/>
        <v>45730</v>
      </c>
      <c r="H340" s="301">
        <v>2200</v>
      </c>
      <c r="I340" s="322">
        <v>418</v>
      </c>
      <c r="J340" s="322">
        <f t="shared" si="140"/>
        <v>2618</v>
      </c>
      <c r="K340" s="302">
        <v>16890</v>
      </c>
      <c r="L340" s="323">
        <v>3209.1</v>
      </c>
      <c r="M340" s="323">
        <f t="shared" si="141"/>
        <v>20099.099999999999</v>
      </c>
      <c r="N340" s="304">
        <v>7083</v>
      </c>
      <c r="O340" s="323">
        <v>1345.77</v>
      </c>
      <c r="P340" s="323">
        <f t="shared" si="142"/>
        <v>8428.77</v>
      </c>
      <c r="Q340" s="302">
        <v>7965</v>
      </c>
      <c r="R340" s="323">
        <v>1513.35</v>
      </c>
      <c r="S340" s="323">
        <f t="shared" si="143"/>
        <v>9478.35</v>
      </c>
      <c r="T340" s="302">
        <v>4715</v>
      </c>
      <c r="U340" s="323">
        <v>895.85</v>
      </c>
      <c r="V340" s="323">
        <f t="shared" si="144"/>
        <v>5610.85</v>
      </c>
      <c r="W340" s="302">
        <v>12867</v>
      </c>
      <c r="X340" s="323">
        <v>2444.73</v>
      </c>
      <c r="Y340" s="345">
        <f t="shared" si="145"/>
        <v>15311.73</v>
      </c>
      <c r="Z340" s="348">
        <f t="shared" si="146"/>
        <v>2745.0845046912564</v>
      </c>
      <c r="AA340" s="349">
        <f t="shared" si="147"/>
        <v>19717.772638165887</v>
      </c>
      <c r="AB340" s="352" t="str">
        <f t="shared" si="148"/>
        <v/>
      </c>
      <c r="AC340" s="324" t="str">
        <f t="shared" si="149"/>
        <v/>
      </c>
      <c r="AD340" s="324">
        <f t="shared" si="150"/>
        <v>16890</v>
      </c>
      <c r="AE340" s="324">
        <f t="shared" si="151"/>
        <v>7083</v>
      </c>
      <c r="AF340" s="324">
        <f t="shared" si="152"/>
        <v>7965</v>
      </c>
      <c r="AG340" s="324">
        <f t="shared" si="153"/>
        <v>4715</v>
      </c>
      <c r="AH340" s="364">
        <f t="shared" si="154"/>
        <v>12867</v>
      </c>
      <c r="AI340" s="352">
        <f t="shared" si="155"/>
        <v>4715</v>
      </c>
      <c r="AJ340" s="324">
        <f t="shared" si="162"/>
        <v>11231.428571428571</v>
      </c>
      <c r="AK340" s="324">
        <f t="shared" si="156"/>
        <v>2200</v>
      </c>
      <c r="AL340" s="324">
        <f t="shared" si="163"/>
        <v>8579.3102983322478</v>
      </c>
      <c r="AM340" s="324">
        <f t="shared" si="137"/>
        <v>8486.3440667373143</v>
      </c>
      <c r="AN340" s="366">
        <f t="shared" si="157"/>
        <v>0.75558901637193088</v>
      </c>
      <c r="AP340" s="352">
        <f t="shared" si="158"/>
        <v>4715</v>
      </c>
      <c r="AQ340" s="325">
        <f t="shared" si="159"/>
        <v>895.85</v>
      </c>
      <c r="AR340" s="349">
        <f t="shared" si="160"/>
        <v>5610.85</v>
      </c>
      <c r="AS340" s="329"/>
      <c r="AT340" s="317">
        <f t="shared" si="161"/>
        <v>1</v>
      </c>
    </row>
    <row r="341" spans="1:46" s="326" customFormat="1" ht="24.95" customHeight="1" x14ac:dyDescent="0.25">
      <c r="A341" s="319">
        <v>335</v>
      </c>
      <c r="B341" s="290" t="s">
        <v>1489</v>
      </c>
      <c r="C341" s="104" t="s">
        <v>907</v>
      </c>
      <c r="D341" s="320">
        <v>1</v>
      </c>
      <c r="E341" s="305">
        <v>9500</v>
      </c>
      <c r="F341" s="321">
        <f t="shared" si="138"/>
        <v>6650</v>
      </c>
      <c r="G341" s="321">
        <f t="shared" si="139"/>
        <v>16150</v>
      </c>
      <c r="H341" s="301">
        <v>24370</v>
      </c>
      <c r="I341" s="322">
        <v>4630.3</v>
      </c>
      <c r="J341" s="322">
        <f t="shared" si="140"/>
        <v>29000.3</v>
      </c>
      <c r="K341" s="302">
        <v>8900</v>
      </c>
      <c r="L341" s="323">
        <v>1691</v>
      </c>
      <c r="M341" s="323">
        <f t="shared" si="141"/>
        <v>10591</v>
      </c>
      <c r="N341" s="304">
        <v>17407</v>
      </c>
      <c r="O341" s="323">
        <v>3307.33</v>
      </c>
      <c r="P341" s="323">
        <f t="shared" si="142"/>
        <v>20714.330000000002</v>
      </c>
      <c r="Q341" s="302">
        <v>19575</v>
      </c>
      <c r="R341" s="323">
        <v>3719.25</v>
      </c>
      <c r="S341" s="323">
        <f t="shared" si="143"/>
        <v>23294.25</v>
      </c>
      <c r="T341" s="302">
        <v>20868</v>
      </c>
      <c r="U341" s="323">
        <v>3964.92</v>
      </c>
      <c r="V341" s="323">
        <f t="shared" si="144"/>
        <v>24832.92</v>
      </c>
      <c r="W341" s="302">
        <v>18965</v>
      </c>
      <c r="X341" s="323">
        <v>3603.35</v>
      </c>
      <c r="Y341" s="345">
        <f t="shared" si="145"/>
        <v>22568.35</v>
      </c>
      <c r="Z341" s="348">
        <f t="shared" si="146"/>
        <v>11284.908742021973</v>
      </c>
      <c r="AA341" s="349">
        <f t="shared" si="147"/>
        <v>22882.234115120882</v>
      </c>
      <c r="AB341" s="352" t="str">
        <f t="shared" si="148"/>
        <v/>
      </c>
      <c r="AC341" s="324" t="str">
        <f t="shared" si="149"/>
        <v/>
      </c>
      <c r="AD341" s="324" t="str">
        <f t="shared" si="150"/>
        <v/>
      </c>
      <c r="AE341" s="324">
        <f t="shared" si="151"/>
        <v>17407</v>
      </c>
      <c r="AF341" s="324">
        <f t="shared" si="152"/>
        <v>19575</v>
      </c>
      <c r="AG341" s="324">
        <f t="shared" si="153"/>
        <v>20868</v>
      </c>
      <c r="AH341" s="364">
        <f t="shared" si="154"/>
        <v>18965</v>
      </c>
      <c r="AI341" s="352">
        <f t="shared" si="155"/>
        <v>17407</v>
      </c>
      <c r="AJ341" s="324">
        <f t="shared" si="162"/>
        <v>17083.571428571428</v>
      </c>
      <c r="AK341" s="324">
        <f t="shared" si="156"/>
        <v>8900</v>
      </c>
      <c r="AL341" s="324">
        <f t="shared" si="163"/>
        <v>16079.080762709578</v>
      </c>
      <c r="AM341" s="324">
        <f t="shared" si="137"/>
        <v>5798.6626865494545</v>
      </c>
      <c r="AN341" s="366">
        <f t="shared" si="157"/>
        <v>0.33942918263867694</v>
      </c>
      <c r="AP341" s="352">
        <f t="shared" si="158"/>
        <v>17407</v>
      </c>
      <c r="AQ341" s="325">
        <f t="shared" si="159"/>
        <v>3307.33</v>
      </c>
      <c r="AR341" s="349">
        <f t="shared" si="160"/>
        <v>20714.330000000002</v>
      </c>
      <c r="AS341" s="329"/>
      <c r="AT341" s="317">
        <f t="shared" si="161"/>
        <v>1</v>
      </c>
    </row>
    <row r="342" spans="1:46" ht="24.95" customHeight="1" x14ac:dyDescent="0.25">
      <c r="A342" s="319">
        <v>336</v>
      </c>
      <c r="B342" s="290" t="s">
        <v>1029</v>
      </c>
      <c r="C342" s="104" t="s">
        <v>907</v>
      </c>
      <c r="D342" s="320">
        <v>1</v>
      </c>
      <c r="E342" s="305">
        <v>15000</v>
      </c>
      <c r="F342" s="321">
        <f t="shared" si="138"/>
        <v>10500</v>
      </c>
      <c r="G342" s="321">
        <f t="shared" si="139"/>
        <v>25500</v>
      </c>
      <c r="H342" s="301">
        <v>23800</v>
      </c>
      <c r="I342" s="322">
        <v>4522</v>
      </c>
      <c r="J342" s="322">
        <f t="shared" si="140"/>
        <v>28322</v>
      </c>
      <c r="K342" s="302">
        <v>20980</v>
      </c>
      <c r="L342" s="323">
        <v>3986.2000000000003</v>
      </c>
      <c r="M342" s="323">
        <f t="shared" si="141"/>
        <v>24966.2</v>
      </c>
      <c r="N342" s="304">
        <v>46699</v>
      </c>
      <c r="O342" s="323">
        <v>8872.81</v>
      </c>
      <c r="P342" s="323">
        <f t="shared" si="142"/>
        <v>55571.81</v>
      </c>
      <c r="Q342" s="302">
        <v>9518</v>
      </c>
      <c r="R342" s="323">
        <v>1808.42</v>
      </c>
      <c r="S342" s="323">
        <f t="shared" si="143"/>
        <v>11326.42</v>
      </c>
      <c r="T342" s="302">
        <v>20037</v>
      </c>
      <c r="U342" s="323">
        <v>3807.03</v>
      </c>
      <c r="V342" s="323">
        <f t="shared" si="144"/>
        <v>23844.03</v>
      </c>
      <c r="W342" s="302">
        <v>18965</v>
      </c>
      <c r="X342" s="323">
        <v>3603.35</v>
      </c>
      <c r="Y342" s="345">
        <f t="shared" si="145"/>
        <v>22568.35</v>
      </c>
      <c r="Z342" s="348">
        <f t="shared" si="146"/>
        <v>10366.726376494305</v>
      </c>
      <c r="AA342" s="349">
        <f t="shared" si="147"/>
        <v>33918.702194934267</v>
      </c>
      <c r="AB342" s="352">
        <f t="shared" si="148"/>
        <v>15000</v>
      </c>
      <c r="AC342" s="324">
        <f t="shared" si="149"/>
        <v>23800</v>
      </c>
      <c r="AD342" s="324">
        <f t="shared" si="150"/>
        <v>20980</v>
      </c>
      <c r="AE342" s="324" t="str">
        <f t="shared" si="151"/>
        <v/>
      </c>
      <c r="AF342" s="324" t="str">
        <f t="shared" si="152"/>
        <v/>
      </c>
      <c r="AG342" s="324">
        <f t="shared" si="153"/>
        <v>20037</v>
      </c>
      <c r="AH342" s="364">
        <f t="shared" si="154"/>
        <v>18965</v>
      </c>
      <c r="AI342" s="352">
        <f t="shared" si="155"/>
        <v>15000</v>
      </c>
      <c r="AJ342" s="324">
        <f t="shared" si="162"/>
        <v>22142.714285714286</v>
      </c>
      <c r="AK342" s="324">
        <f t="shared" si="156"/>
        <v>9518</v>
      </c>
      <c r="AL342" s="324">
        <f t="shared" si="163"/>
        <v>19966.492965966463</v>
      </c>
      <c r="AM342" s="324">
        <f t="shared" si="137"/>
        <v>11775.987909219981</v>
      </c>
      <c r="AN342" s="366">
        <f t="shared" si="157"/>
        <v>0.53182223991470823</v>
      </c>
      <c r="AO342" s="326"/>
      <c r="AP342" s="352">
        <f t="shared" si="158"/>
        <v>15000</v>
      </c>
      <c r="AQ342" s="325">
        <f t="shared" si="159"/>
        <v>2850</v>
      </c>
      <c r="AR342" s="349">
        <f t="shared" si="160"/>
        <v>17850</v>
      </c>
      <c r="AS342" s="329"/>
      <c r="AT342" s="317">
        <f t="shared" si="161"/>
        <v>1</v>
      </c>
    </row>
    <row r="343" spans="1:46" ht="24.95" customHeight="1" x14ac:dyDescent="0.25">
      <c r="A343" s="319">
        <v>337</v>
      </c>
      <c r="B343" s="290" t="s">
        <v>1034</v>
      </c>
      <c r="C343" s="104" t="s">
        <v>907</v>
      </c>
      <c r="D343" s="320">
        <v>1</v>
      </c>
      <c r="E343" s="305">
        <v>9500</v>
      </c>
      <c r="F343" s="321">
        <f t="shared" si="138"/>
        <v>6650</v>
      </c>
      <c r="G343" s="321">
        <f t="shared" si="139"/>
        <v>16150</v>
      </c>
      <c r="H343" s="301">
        <v>10000</v>
      </c>
      <c r="I343" s="322">
        <v>1900</v>
      </c>
      <c r="J343" s="322">
        <f t="shared" si="140"/>
        <v>11900</v>
      </c>
      <c r="K343" s="302">
        <v>8920</v>
      </c>
      <c r="L343" s="323">
        <v>1694.8</v>
      </c>
      <c r="M343" s="323">
        <f t="shared" si="141"/>
        <v>10614.8</v>
      </c>
      <c r="N343" s="304">
        <v>5162</v>
      </c>
      <c r="O343" s="323">
        <v>980.78</v>
      </c>
      <c r="P343" s="323">
        <f t="shared" si="142"/>
        <v>6142.78</v>
      </c>
      <c r="Q343" s="302">
        <v>6345</v>
      </c>
      <c r="R343" s="323">
        <v>1205.55</v>
      </c>
      <c r="S343" s="323">
        <f t="shared" si="143"/>
        <v>7550.55</v>
      </c>
      <c r="T343" s="302">
        <v>10019</v>
      </c>
      <c r="U343" s="323">
        <v>1903.6100000000001</v>
      </c>
      <c r="V343" s="323">
        <f t="shared" si="144"/>
        <v>11922.61</v>
      </c>
      <c r="W343" s="302">
        <v>18965</v>
      </c>
      <c r="X343" s="323">
        <v>3603.35</v>
      </c>
      <c r="Y343" s="345">
        <f t="shared" si="145"/>
        <v>22568.35</v>
      </c>
      <c r="Z343" s="348">
        <f t="shared" si="146"/>
        <v>5402.5101098798195</v>
      </c>
      <c r="AA343" s="349">
        <f t="shared" si="147"/>
        <v>14286.347032977323</v>
      </c>
      <c r="AB343" s="352">
        <f t="shared" si="148"/>
        <v>9500</v>
      </c>
      <c r="AC343" s="324">
        <f t="shared" si="149"/>
        <v>10000</v>
      </c>
      <c r="AD343" s="324">
        <f t="shared" si="150"/>
        <v>8920</v>
      </c>
      <c r="AE343" s="324" t="str">
        <f t="shared" si="151"/>
        <v/>
      </c>
      <c r="AF343" s="324">
        <f t="shared" si="152"/>
        <v>6345</v>
      </c>
      <c r="AG343" s="324">
        <f t="shared" si="153"/>
        <v>10019</v>
      </c>
      <c r="AH343" s="364" t="str">
        <f t="shared" si="154"/>
        <v/>
      </c>
      <c r="AI343" s="352">
        <f t="shared" si="155"/>
        <v>6345</v>
      </c>
      <c r="AJ343" s="324">
        <f t="shared" si="162"/>
        <v>9844.4285714285706</v>
      </c>
      <c r="AK343" s="324">
        <f t="shared" si="156"/>
        <v>5162</v>
      </c>
      <c r="AL343" s="324">
        <f t="shared" si="163"/>
        <v>9126.4564789912602</v>
      </c>
      <c r="AM343" s="324">
        <f t="shared" si="137"/>
        <v>4441.9184615487511</v>
      </c>
      <c r="AN343" s="366">
        <f t="shared" si="157"/>
        <v>0.45121140646400809</v>
      </c>
      <c r="AO343" s="326"/>
      <c r="AP343" s="352">
        <f t="shared" si="158"/>
        <v>6345</v>
      </c>
      <c r="AQ343" s="325">
        <f t="shared" si="159"/>
        <v>1205.55</v>
      </c>
      <c r="AR343" s="349">
        <f t="shared" si="160"/>
        <v>7550.55</v>
      </c>
      <c r="AS343" s="329"/>
      <c r="AT343" s="317">
        <f t="shared" si="161"/>
        <v>1</v>
      </c>
    </row>
    <row r="344" spans="1:46" ht="24.95" customHeight="1" x14ac:dyDescent="0.25">
      <c r="A344" s="319">
        <v>338</v>
      </c>
      <c r="B344" s="290" t="s">
        <v>1037</v>
      </c>
      <c r="C344" s="104" t="s">
        <v>907</v>
      </c>
      <c r="D344" s="320">
        <v>1</v>
      </c>
      <c r="E344" s="305">
        <v>15000</v>
      </c>
      <c r="F344" s="321">
        <f t="shared" si="138"/>
        <v>10500</v>
      </c>
      <c r="G344" s="321">
        <f t="shared" si="139"/>
        <v>25500</v>
      </c>
      <c r="H344" s="301">
        <v>19900</v>
      </c>
      <c r="I344" s="322">
        <v>3781</v>
      </c>
      <c r="J344" s="322">
        <f t="shared" si="140"/>
        <v>23681</v>
      </c>
      <c r="K344" s="302">
        <v>20450</v>
      </c>
      <c r="L344" s="323">
        <v>3885.5</v>
      </c>
      <c r="M344" s="323">
        <f t="shared" si="141"/>
        <v>24335.5</v>
      </c>
      <c r="N344" s="304">
        <v>64706</v>
      </c>
      <c r="O344" s="323">
        <v>12294.14</v>
      </c>
      <c r="P344" s="323">
        <f t="shared" si="142"/>
        <v>77000.14</v>
      </c>
      <c r="Q344" s="302">
        <v>62976</v>
      </c>
      <c r="R344" s="323">
        <v>11965.44</v>
      </c>
      <c r="S344" s="323">
        <f t="shared" si="143"/>
        <v>74941.440000000002</v>
      </c>
      <c r="T344" s="302">
        <v>21806</v>
      </c>
      <c r="U344" s="323">
        <v>4143.1400000000003</v>
      </c>
      <c r="V344" s="323">
        <f t="shared" si="144"/>
        <v>25949.14</v>
      </c>
      <c r="W344" s="302">
        <v>26453</v>
      </c>
      <c r="X344" s="323">
        <v>5026.07</v>
      </c>
      <c r="Y344" s="345">
        <f t="shared" si="145"/>
        <v>31479.07</v>
      </c>
      <c r="Z344" s="348">
        <f t="shared" si="146"/>
        <v>11729.992964763365</v>
      </c>
      <c r="AA344" s="349">
        <f t="shared" si="147"/>
        <v>54353.149892379486</v>
      </c>
      <c r="AB344" s="352">
        <f t="shared" si="148"/>
        <v>15000</v>
      </c>
      <c r="AC344" s="324">
        <f t="shared" si="149"/>
        <v>19900</v>
      </c>
      <c r="AD344" s="324">
        <f t="shared" si="150"/>
        <v>20450</v>
      </c>
      <c r="AE344" s="324" t="str">
        <f t="shared" si="151"/>
        <v/>
      </c>
      <c r="AF344" s="324" t="str">
        <f t="shared" si="152"/>
        <v/>
      </c>
      <c r="AG344" s="324">
        <f t="shared" si="153"/>
        <v>21806</v>
      </c>
      <c r="AH344" s="364">
        <f t="shared" si="154"/>
        <v>26453</v>
      </c>
      <c r="AI344" s="352">
        <f t="shared" si="155"/>
        <v>15000</v>
      </c>
      <c r="AJ344" s="324">
        <f t="shared" si="162"/>
        <v>33041.571428571428</v>
      </c>
      <c r="AK344" s="324">
        <f t="shared" si="156"/>
        <v>15000</v>
      </c>
      <c r="AL344" s="324">
        <f t="shared" si="163"/>
        <v>28247.017688787881</v>
      </c>
      <c r="AM344" s="324">
        <f t="shared" si="137"/>
        <v>21311.578463808062</v>
      </c>
      <c r="AN344" s="366">
        <f t="shared" si="157"/>
        <v>0.6449928844903452</v>
      </c>
      <c r="AO344" s="326"/>
      <c r="AP344" s="352">
        <f t="shared" si="158"/>
        <v>15000</v>
      </c>
      <c r="AQ344" s="325">
        <f t="shared" si="159"/>
        <v>2850</v>
      </c>
      <c r="AR344" s="349">
        <f t="shared" si="160"/>
        <v>17850</v>
      </c>
      <c r="AS344" s="329"/>
      <c r="AT344" s="317">
        <f t="shared" si="161"/>
        <v>1</v>
      </c>
    </row>
    <row r="345" spans="1:46" ht="24.95" customHeight="1" x14ac:dyDescent="0.25">
      <c r="A345" s="319">
        <v>339</v>
      </c>
      <c r="B345" s="290" t="s">
        <v>1041</v>
      </c>
      <c r="C345" s="104" t="s">
        <v>907</v>
      </c>
      <c r="D345" s="320">
        <v>1</v>
      </c>
      <c r="E345" s="305">
        <v>125000</v>
      </c>
      <c r="F345" s="321">
        <f t="shared" si="138"/>
        <v>87500</v>
      </c>
      <c r="G345" s="321">
        <f t="shared" si="139"/>
        <v>212500</v>
      </c>
      <c r="H345" s="301">
        <v>300000</v>
      </c>
      <c r="I345" s="322">
        <v>57000</v>
      </c>
      <c r="J345" s="322">
        <f t="shared" si="140"/>
        <v>357000</v>
      </c>
      <c r="K345" s="302">
        <v>329900</v>
      </c>
      <c r="L345" s="323">
        <v>62681</v>
      </c>
      <c r="M345" s="323">
        <f t="shared" si="141"/>
        <v>392581</v>
      </c>
      <c r="N345" s="304">
        <v>212485</v>
      </c>
      <c r="O345" s="323">
        <v>40372.15</v>
      </c>
      <c r="P345" s="323">
        <f t="shared" si="142"/>
        <v>252857.15</v>
      </c>
      <c r="Q345" s="302">
        <v>202500</v>
      </c>
      <c r="R345" s="323">
        <v>38475</v>
      </c>
      <c r="S345" s="323">
        <f t="shared" si="143"/>
        <v>240975</v>
      </c>
      <c r="T345" s="302">
        <v>265202</v>
      </c>
      <c r="U345" s="323">
        <v>50388.38</v>
      </c>
      <c r="V345" s="323">
        <f t="shared" si="144"/>
        <v>315590.38</v>
      </c>
      <c r="W345" s="302">
        <v>456385</v>
      </c>
      <c r="X345" s="323">
        <v>86713.15</v>
      </c>
      <c r="Y345" s="345">
        <f t="shared" si="145"/>
        <v>543098.15</v>
      </c>
      <c r="Z345" s="348">
        <f t="shared" si="146"/>
        <v>163643.15920597597</v>
      </c>
      <c r="AA345" s="349">
        <f t="shared" si="147"/>
        <v>376777.41222259554</v>
      </c>
      <c r="AB345" s="352" t="str">
        <f t="shared" si="148"/>
        <v/>
      </c>
      <c r="AC345" s="324">
        <f t="shared" si="149"/>
        <v>300000</v>
      </c>
      <c r="AD345" s="324">
        <f t="shared" si="150"/>
        <v>329900</v>
      </c>
      <c r="AE345" s="324">
        <f t="shared" si="151"/>
        <v>212485</v>
      </c>
      <c r="AF345" s="324">
        <f t="shared" si="152"/>
        <v>202500</v>
      </c>
      <c r="AG345" s="324">
        <f t="shared" si="153"/>
        <v>265202</v>
      </c>
      <c r="AH345" s="364" t="str">
        <f t="shared" si="154"/>
        <v/>
      </c>
      <c r="AI345" s="352">
        <f t="shared" si="155"/>
        <v>202500</v>
      </c>
      <c r="AJ345" s="324">
        <f t="shared" si="162"/>
        <v>270210.28571428574</v>
      </c>
      <c r="AK345" s="324">
        <f t="shared" si="156"/>
        <v>125000</v>
      </c>
      <c r="AL345" s="324">
        <f t="shared" si="163"/>
        <v>251939.59971122094</v>
      </c>
      <c r="AM345" s="324">
        <f t="shared" si="137"/>
        <v>106567.12650830977</v>
      </c>
      <c r="AN345" s="366">
        <f t="shared" si="157"/>
        <v>0.3943858992140345</v>
      </c>
      <c r="AO345" s="326"/>
      <c r="AP345" s="352">
        <f t="shared" si="158"/>
        <v>202500</v>
      </c>
      <c r="AQ345" s="325">
        <f t="shared" si="159"/>
        <v>38475</v>
      </c>
      <c r="AR345" s="349">
        <f t="shared" si="160"/>
        <v>240975</v>
      </c>
      <c r="AS345" s="329"/>
      <c r="AT345" s="317">
        <f t="shared" si="161"/>
        <v>1</v>
      </c>
    </row>
    <row r="346" spans="1:46" ht="24.95" customHeight="1" x14ac:dyDescent="0.25">
      <c r="A346" s="319">
        <v>340</v>
      </c>
      <c r="B346" s="290" t="s">
        <v>1042</v>
      </c>
      <c r="C346" s="104" t="s">
        <v>907</v>
      </c>
      <c r="D346" s="320">
        <v>1</v>
      </c>
      <c r="E346" s="305">
        <v>252000</v>
      </c>
      <c r="F346" s="321">
        <f t="shared" si="138"/>
        <v>176400</v>
      </c>
      <c r="G346" s="321">
        <f t="shared" si="139"/>
        <v>428400</v>
      </c>
      <c r="H346" s="301">
        <v>625800</v>
      </c>
      <c r="I346" s="322">
        <v>118902</v>
      </c>
      <c r="J346" s="322">
        <f t="shared" si="140"/>
        <v>744702</v>
      </c>
      <c r="K346" s="302">
        <v>358900</v>
      </c>
      <c r="L346" s="323">
        <v>68191</v>
      </c>
      <c r="M346" s="323">
        <f t="shared" si="141"/>
        <v>427091</v>
      </c>
      <c r="N346" s="304">
        <v>306122</v>
      </c>
      <c r="O346" s="323">
        <v>58163.18</v>
      </c>
      <c r="P346" s="323">
        <f t="shared" si="142"/>
        <v>364285.18</v>
      </c>
      <c r="Q346" s="302">
        <v>287415</v>
      </c>
      <c r="R346" s="323">
        <v>54608.85</v>
      </c>
      <c r="S346" s="323">
        <f t="shared" si="143"/>
        <v>342023.85</v>
      </c>
      <c r="T346" s="302">
        <v>795606</v>
      </c>
      <c r="U346" s="323">
        <v>151165.14000000001</v>
      </c>
      <c r="V346" s="323">
        <f t="shared" si="144"/>
        <v>946771.14</v>
      </c>
      <c r="W346" s="302">
        <v>456385</v>
      </c>
      <c r="X346" s="323">
        <v>86713.15</v>
      </c>
      <c r="Y346" s="345">
        <f t="shared" si="145"/>
        <v>543098.15</v>
      </c>
      <c r="Z346" s="348">
        <f t="shared" si="146"/>
        <v>238504.94892777712</v>
      </c>
      <c r="AA346" s="349">
        <f t="shared" si="147"/>
        <v>642131.62250079436</v>
      </c>
      <c r="AB346" s="352">
        <f t="shared" si="148"/>
        <v>252000</v>
      </c>
      <c r="AC346" s="324">
        <f t="shared" si="149"/>
        <v>625800</v>
      </c>
      <c r="AD346" s="324">
        <f t="shared" si="150"/>
        <v>358900</v>
      </c>
      <c r="AE346" s="324">
        <f t="shared" si="151"/>
        <v>306122</v>
      </c>
      <c r="AF346" s="324">
        <f t="shared" si="152"/>
        <v>287415</v>
      </c>
      <c r="AG346" s="324" t="str">
        <f t="shared" si="153"/>
        <v/>
      </c>
      <c r="AH346" s="364">
        <f t="shared" si="154"/>
        <v>456385</v>
      </c>
      <c r="AI346" s="352">
        <f t="shared" si="155"/>
        <v>252000</v>
      </c>
      <c r="AJ346" s="324">
        <f t="shared" si="162"/>
        <v>440318.28571428574</v>
      </c>
      <c r="AK346" s="324">
        <f t="shared" si="156"/>
        <v>252000</v>
      </c>
      <c r="AL346" s="324">
        <f t="shared" si="163"/>
        <v>405674.36318037793</v>
      </c>
      <c r="AM346" s="324">
        <f t="shared" si="137"/>
        <v>201813.33678650862</v>
      </c>
      <c r="AN346" s="366">
        <f t="shared" si="157"/>
        <v>0.45833512559926137</v>
      </c>
      <c r="AO346" s="326"/>
      <c r="AP346" s="352">
        <f t="shared" si="158"/>
        <v>252000</v>
      </c>
      <c r="AQ346" s="325">
        <f t="shared" si="159"/>
        <v>47880</v>
      </c>
      <c r="AR346" s="349">
        <f t="shared" si="160"/>
        <v>299880</v>
      </c>
      <c r="AS346" s="329"/>
      <c r="AT346" s="317">
        <f t="shared" si="161"/>
        <v>1</v>
      </c>
    </row>
    <row r="347" spans="1:46" ht="24.95" customHeight="1" x14ac:dyDescent="0.25">
      <c r="A347" s="319">
        <v>341</v>
      </c>
      <c r="B347" s="290" t="s">
        <v>1490</v>
      </c>
      <c r="C347" s="104" t="s">
        <v>907</v>
      </c>
      <c r="D347" s="320">
        <v>1</v>
      </c>
      <c r="E347" s="305">
        <v>85000</v>
      </c>
      <c r="F347" s="321">
        <f t="shared" si="138"/>
        <v>59499.999999999993</v>
      </c>
      <c r="G347" s="321">
        <f t="shared" si="139"/>
        <v>144500</v>
      </c>
      <c r="H347" s="301">
        <v>776000</v>
      </c>
      <c r="I347" s="322">
        <v>147440</v>
      </c>
      <c r="J347" s="322">
        <f t="shared" si="140"/>
        <v>923440</v>
      </c>
      <c r="K347" s="302">
        <v>80980</v>
      </c>
      <c r="L347" s="323">
        <v>15386.2</v>
      </c>
      <c r="M347" s="323">
        <f t="shared" si="141"/>
        <v>96366.2</v>
      </c>
      <c r="N347" s="304">
        <v>182473</v>
      </c>
      <c r="O347" s="323">
        <v>34669.870000000003</v>
      </c>
      <c r="P347" s="323">
        <f t="shared" si="142"/>
        <v>217142.87</v>
      </c>
      <c r="Q347" s="302">
        <v>44449</v>
      </c>
      <c r="R347" s="323">
        <v>8445.31</v>
      </c>
      <c r="S347" s="323">
        <f t="shared" si="143"/>
        <v>52894.31</v>
      </c>
      <c r="T347" s="302">
        <v>67063</v>
      </c>
      <c r="U347" s="323">
        <v>12741.97</v>
      </c>
      <c r="V347" s="323">
        <f t="shared" si="144"/>
        <v>79804.97</v>
      </c>
      <c r="W347" s="302">
        <v>756385</v>
      </c>
      <c r="X347" s="323">
        <v>143713.15</v>
      </c>
      <c r="Y347" s="345">
        <f t="shared" si="145"/>
        <v>900098.15</v>
      </c>
      <c r="Z347" s="348">
        <f t="shared" si="146"/>
        <v>-47237.246346503496</v>
      </c>
      <c r="AA347" s="349">
        <f t="shared" si="147"/>
        <v>616480.10348936066</v>
      </c>
      <c r="AB347" s="352">
        <f t="shared" si="148"/>
        <v>85000</v>
      </c>
      <c r="AC347" s="324" t="str">
        <f t="shared" si="149"/>
        <v/>
      </c>
      <c r="AD347" s="324">
        <f t="shared" si="150"/>
        <v>80980</v>
      </c>
      <c r="AE347" s="324">
        <f t="shared" si="151"/>
        <v>182473</v>
      </c>
      <c r="AF347" s="324">
        <f t="shared" si="152"/>
        <v>44449</v>
      </c>
      <c r="AG347" s="324">
        <f t="shared" si="153"/>
        <v>67063</v>
      </c>
      <c r="AH347" s="364" t="str">
        <f t="shared" si="154"/>
        <v/>
      </c>
      <c r="AI347" s="352">
        <f t="shared" si="155"/>
        <v>44449</v>
      </c>
      <c r="AJ347" s="324">
        <f t="shared" si="162"/>
        <v>284621.42857142858</v>
      </c>
      <c r="AK347" s="324">
        <f t="shared" si="156"/>
        <v>44449</v>
      </c>
      <c r="AL347" s="324">
        <f t="shared" si="163"/>
        <v>155491.41506507673</v>
      </c>
      <c r="AM347" s="324">
        <f t="shared" si="137"/>
        <v>331858.67491793208</v>
      </c>
      <c r="AN347" s="366">
        <f t="shared" si="157"/>
        <v>1.1659651790225234</v>
      </c>
      <c r="AO347" s="326"/>
      <c r="AP347" s="352">
        <f t="shared" si="158"/>
        <v>44449</v>
      </c>
      <c r="AQ347" s="325">
        <f t="shared" si="159"/>
        <v>8445.31</v>
      </c>
      <c r="AR347" s="349">
        <f t="shared" si="160"/>
        <v>52894.31</v>
      </c>
      <c r="AS347" s="329"/>
      <c r="AT347" s="317">
        <f t="shared" si="161"/>
        <v>1</v>
      </c>
    </row>
    <row r="348" spans="1:46" ht="24.95" customHeight="1" x14ac:dyDescent="0.25">
      <c r="A348" s="319">
        <v>342</v>
      </c>
      <c r="B348" s="290" t="s">
        <v>1043</v>
      </c>
      <c r="C348" s="104" t="s">
        <v>907</v>
      </c>
      <c r="D348" s="320">
        <v>1</v>
      </c>
      <c r="E348" s="305">
        <v>28000</v>
      </c>
      <c r="F348" s="321">
        <f t="shared" si="138"/>
        <v>19600</v>
      </c>
      <c r="G348" s="321">
        <f t="shared" si="139"/>
        <v>47600</v>
      </c>
      <c r="H348" s="301">
        <v>165546</v>
      </c>
      <c r="I348" s="322">
        <v>31453.74</v>
      </c>
      <c r="J348" s="322">
        <f t="shared" si="140"/>
        <v>196999.74</v>
      </c>
      <c r="K348" s="302">
        <v>58900</v>
      </c>
      <c r="L348" s="323">
        <v>11191</v>
      </c>
      <c r="M348" s="323">
        <f t="shared" si="141"/>
        <v>70091</v>
      </c>
      <c r="N348" s="304">
        <v>115126</v>
      </c>
      <c r="O348" s="323">
        <v>21873.94</v>
      </c>
      <c r="P348" s="323">
        <f t="shared" si="142"/>
        <v>136999.94</v>
      </c>
      <c r="Q348" s="302">
        <v>129465</v>
      </c>
      <c r="R348" s="323">
        <v>24598.35</v>
      </c>
      <c r="S348" s="323">
        <f t="shared" si="143"/>
        <v>154063.35</v>
      </c>
      <c r="T348" s="302">
        <v>161626</v>
      </c>
      <c r="U348" s="323">
        <v>30708.94</v>
      </c>
      <c r="V348" s="323">
        <f t="shared" si="144"/>
        <v>192334.94</v>
      </c>
      <c r="W348" s="302">
        <v>694563</v>
      </c>
      <c r="X348" s="323">
        <v>131966.97</v>
      </c>
      <c r="Y348" s="345">
        <f t="shared" si="145"/>
        <v>826529.97</v>
      </c>
      <c r="Z348" s="348">
        <f t="shared" si="146"/>
        <v>-33475.463748406997</v>
      </c>
      <c r="AA348" s="349">
        <f t="shared" si="147"/>
        <v>420111.46374840697</v>
      </c>
      <c r="AB348" s="352">
        <f t="shared" si="148"/>
        <v>28000</v>
      </c>
      <c r="AC348" s="324">
        <f t="shared" si="149"/>
        <v>165546</v>
      </c>
      <c r="AD348" s="324">
        <f t="shared" si="150"/>
        <v>58900</v>
      </c>
      <c r="AE348" s="324">
        <f t="shared" si="151"/>
        <v>115126</v>
      </c>
      <c r="AF348" s="324">
        <f t="shared" si="152"/>
        <v>129465</v>
      </c>
      <c r="AG348" s="324">
        <f t="shared" si="153"/>
        <v>161626</v>
      </c>
      <c r="AH348" s="364" t="str">
        <f t="shared" si="154"/>
        <v/>
      </c>
      <c r="AI348" s="352">
        <f t="shared" si="155"/>
        <v>28000</v>
      </c>
      <c r="AJ348" s="324">
        <f t="shared" si="162"/>
        <v>193318</v>
      </c>
      <c r="AK348" s="324">
        <f t="shared" si="156"/>
        <v>28000</v>
      </c>
      <c r="AL348" s="324">
        <f t="shared" si="163"/>
        <v>124236.34563908036</v>
      </c>
      <c r="AM348" s="324">
        <f t="shared" si="137"/>
        <v>226793.463748407</v>
      </c>
      <c r="AN348" s="366">
        <f t="shared" si="157"/>
        <v>1.1731626840149754</v>
      </c>
      <c r="AO348" s="326"/>
      <c r="AP348" s="352">
        <f t="shared" si="158"/>
        <v>28000</v>
      </c>
      <c r="AQ348" s="325">
        <f t="shared" si="159"/>
        <v>5320</v>
      </c>
      <c r="AR348" s="349">
        <f t="shared" si="160"/>
        <v>33320</v>
      </c>
      <c r="AS348" s="329"/>
      <c r="AT348" s="317">
        <f t="shared" si="161"/>
        <v>1</v>
      </c>
    </row>
    <row r="349" spans="1:46" ht="24.95" customHeight="1" x14ac:dyDescent="0.25">
      <c r="A349" s="319">
        <v>343</v>
      </c>
      <c r="B349" s="290" t="s">
        <v>1044</v>
      </c>
      <c r="C349" s="104" t="s">
        <v>907</v>
      </c>
      <c r="D349" s="320">
        <v>1</v>
      </c>
      <c r="E349" s="305">
        <v>145000</v>
      </c>
      <c r="F349" s="321">
        <f t="shared" si="138"/>
        <v>101500</v>
      </c>
      <c r="G349" s="321">
        <f t="shared" si="139"/>
        <v>246500</v>
      </c>
      <c r="H349" s="301">
        <v>109244</v>
      </c>
      <c r="I349" s="322">
        <v>20756.36</v>
      </c>
      <c r="J349" s="322">
        <f t="shared" si="140"/>
        <v>130000.36</v>
      </c>
      <c r="K349" s="302">
        <v>125800</v>
      </c>
      <c r="L349" s="323">
        <v>23902</v>
      </c>
      <c r="M349" s="323">
        <f t="shared" si="141"/>
        <v>149702</v>
      </c>
      <c r="N349" s="304">
        <v>95918</v>
      </c>
      <c r="O349" s="323">
        <v>18224.420000000002</v>
      </c>
      <c r="P349" s="323">
        <f t="shared" si="142"/>
        <v>114142.42</v>
      </c>
      <c r="Q349" s="302">
        <v>91024</v>
      </c>
      <c r="R349" s="323">
        <v>17294.560000000001</v>
      </c>
      <c r="S349" s="323">
        <f t="shared" si="143"/>
        <v>108318.56</v>
      </c>
      <c r="T349" s="302">
        <v>79561</v>
      </c>
      <c r="U349" s="323">
        <v>15116.59</v>
      </c>
      <c r="V349" s="323">
        <f t="shared" si="144"/>
        <v>94677.59</v>
      </c>
      <c r="W349" s="302">
        <v>354825</v>
      </c>
      <c r="X349" s="323">
        <v>67416.75</v>
      </c>
      <c r="Y349" s="345">
        <f t="shared" si="145"/>
        <v>422241.75</v>
      </c>
      <c r="Z349" s="348">
        <f t="shared" si="146"/>
        <v>47091.480014754663</v>
      </c>
      <c r="AA349" s="349">
        <f t="shared" si="147"/>
        <v>239014.80569953108</v>
      </c>
      <c r="AB349" s="352">
        <f t="shared" si="148"/>
        <v>145000</v>
      </c>
      <c r="AC349" s="324">
        <f t="shared" si="149"/>
        <v>109244</v>
      </c>
      <c r="AD349" s="324">
        <f t="shared" si="150"/>
        <v>125800</v>
      </c>
      <c r="AE349" s="324">
        <f t="shared" si="151"/>
        <v>95918</v>
      </c>
      <c r="AF349" s="324">
        <f t="shared" si="152"/>
        <v>91024</v>
      </c>
      <c r="AG349" s="324">
        <f t="shared" si="153"/>
        <v>79561</v>
      </c>
      <c r="AH349" s="364" t="str">
        <f t="shared" si="154"/>
        <v/>
      </c>
      <c r="AI349" s="352">
        <f t="shared" si="155"/>
        <v>79561</v>
      </c>
      <c r="AJ349" s="324">
        <f t="shared" si="162"/>
        <v>143053.14285714287</v>
      </c>
      <c r="AK349" s="324">
        <f t="shared" si="156"/>
        <v>79561</v>
      </c>
      <c r="AL349" s="324">
        <f t="shared" si="163"/>
        <v>125529.33977596131</v>
      </c>
      <c r="AM349" s="324">
        <f t="shared" si="137"/>
        <v>95961.662842388207</v>
      </c>
      <c r="AN349" s="366">
        <f t="shared" si="157"/>
        <v>0.67081128681121238</v>
      </c>
      <c r="AO349" s="326"/>
      <c r="AP349" s="352">
        <f t="shared" si="158"/>
        <v>79561</v>
      </c>
      <c r="AQ349" s="325">
        <f t="shared" si="159"/>
        <v>15116.59</v>
      </c>
      <c r="AR349" s="349">
        <f t="shared" si="160"/>
        <v>94677.59</v>
      </c>
      <c r="AS349" s="329"/>
      <c r="AT349" s="317">
        <f t="shared" si="161"/>
        <v>1</v>
      </c>
    </row>
    <row r="350" spans="1:46" ht="24.95" customHeight="1" x14ac:dyDescent="0.25">
      <c r="A350" s="319">
        <v>344</v>
      </c>
      <c r="B350" s="290" t="s">
        <v>1045</v>
      </c>
      <c r="C350" s="104" t="s">
        <v>907</v>
      </c>
      <c r="D350" s="320">
        <v>1</v>
      </c>
      <c r="E350" s="305">
        <v>45000</v>
      </c>
      <c r="F350" s="321">
        <f t="shared" si="138"/>
        <v>31499.999999999996</v>
      </c>
      <c r="G350" s="321">
        <f t="shared" si="139"/>
        <v>76500</v>
      </c>
      <c r="H350" s="301">
        <v>109244</v>
      </c>
      <c r="I350" s="322">
        <v>20756.36</v>
      </c>
      <c r="J350" s="322">
        <f t="shared" si="140"/>
        <v>130000.36</v>
      </c>
      <c r="K350" s="302">
        <v>125800</v>
      </c>
      <c r="L350" s="323">
        <v>23902</v>
      </c>
      <c r="M350" s="323">
        <f t="shared" si="141"/>
        <v>149702</v>
      </c>
      <c r="N350" s="304">
        <v>71429</v>
      </c>
      <c r="O350" s="323">
        <v>13571.51</v>
      </c>
      <c r="P350" s="323">
        <f t="shared" si="142"/>
        <v>85000.51</v>
      </c>
      <c r="Q350" s="302">
        <v>94395</v>
      </c>
      <c r="R350" s="323">
        <v>17935.05</v>
      </c>
      <c r="S350" s="323">
        <f t="shared" si="143"/>
        <v>112330.05</v>
      </c>
      <c r="T350" s="302">
        <v>257835</v>
      </c>
      <c r="U350" s="323">
        <v>48988.65</v>
      </c>
      <c r="V350" s="323">
        <f t="shared" si="144"/>
        <v>306823.65000000002</v>
      </c>
      <c r="W350" s="302">
        <v>256342</v>
      </c>
      <c r="X350" s="323">
        <v>48704.98</v>
      </c>
      <c r="Y350" s="345">
        <f t="shared" si="145"/>
        <v>305046.98</v>
      </c>
      <c r="Z350" s="348">
        <f t="shared" si="146"/>
        <v>51205.474818805305</v>
      </c>
      <c r="AA350" s="349">
        <f t="shared" si="147"/>
        <v>223093.09660976613</v>
      </c>
      <c r="AB350" s="352" t="str">
        <f t="shared" si="148"/>
        <v/>
      </c>
      <c r="AC350" s="324">
        <f t="shared" si="149"/>
        <v>109244</v>
      </c>
      <c r="AD350" s="324">
        <f t="shared" si="150"/>
        <v>125800</v>
      </c>
      <c r="AE350" s="324">
        <f t="shared" si="151"/>
        <v>71429</v>
      </c>
      <c r="AF350" s="324">
        <f t="shared" si="152"/>
        <v>94395</v>
      </c>
      <c r="AG350" s="324" t="str">
        <f t="shared" si="153"/>
        <v/>
      </c>
      <c r="AH350" s="364" t="str">
        <f t="shared" si="154"/>
        <v/>
      </c>
      <c r="AI350" s="352">
        <f t="shared" si="155"/>
        <v>71429</v>
      </c>
      <c r="AJ350" s="324">
        <f t="shared" si="162"/>
        <v>137149.28571428571</v>
      </c>
      <c r="AK350" s="324">
        <f t="shared" si="156"/>
        <v>45000</v>
      </c>
      <c r="AL350" s="324">
        <f t="shared" si="163"/>
        <v>115583.69236480279</v>
      </c>
      <c r="AM350" s="324">
        <f t="shared" si="137"/>
        <v>85943.810895480405</v>
      </c>
      <c r="AN350" s="366">
        <f t="shared" si="157"/>
        <v>0.62664424716379219</v>
      </c>
      <c r="AO350" s="326"/>
      <c r="AP350" s="352">
        <f t="shared" si="158"/>
        <v>71429</v>
      </c>
      <c r="AQ350" s="325">
        <f t="shared" si="159"/>
        <v>13571.51</v>
      </c>
      <c r="AR350" s="349">
        <f t="shared" si="160"/>
        <v>85000.51</v>
      </c>
      <c r="AS350" s="329"/>
      <c r="AT350" s="317">
        <f t="shared" si="161"/>
        <v>1</v>
      </c>
    </row>
    <row r="351" spans="1:46" ht="24.95" customHeight="1" x14ac:dyDescent="0.25">
      <c r="A351" s="319">
        <v>345</v>
      </c>
      <c r="B351" s="290" t="s">
        <v>1046</v>
      </c>
      <c r="C351" s="104" t="s">
        <v>907</v>
      </c>
      <c r="D351" s="320">
        <v>1</v>
      </c>
      <c r="E351" s="305">
        <v>232000</v>
      </c>
      <c r="F351" s="321">
        <f t="shared" si="138"/>
        <v>162400</v>
      </c>
      <c r="G351" s="321">
        <f t="shared" si="139"/>
        <v>394400</v>
      </c>
      <c r="H351" s="301">
        <v>1751980</v>
      </c>
      <c r="I351" s="322">
        <v>332876.2</v>
      </c>
      <c r="J351" s="322">
        <f t="shared" si="140"/>
        <v>2084856.2</v>
      </c>
      <c r="K351" s="302">
        <v>458000</v>
      </c>
      <c r="L351" s="323">
        <v>87020</v>
      </c>
      <c r="M351" s="323">
        <f t="shared" si="141"/>
        <v>545020</v>
      </c>
      <c r="N351" s="304">
        <v>720288</v>
      </c>
      <c r="O351" s="323">
        <v>136854.72</v>
      </c>
      <c r="P351" s="323">
        <f t="shared" si="142"/>
        <v>857142.72</v>
      </c>
      <c r="Q351" s="302">
        <v>309402</v>
      </c>
      <c r="R351" s="323">
        <v>58786.38</v>
      </c>
      <c r="S351" s="323">
        <f t="shared" si="143"/>
        <v>368188.38</v>
      </c>
      <c r="T351" s="302">
        <v>309402</v>
      </c>
      <c r="U351" s="323">
        <v>58786.38</v>
      </c>
      <c r="V351" s="323">
        <f t="shared" si="144"/>
        <v>368188.38</v>
      </c>
      <c r="W351" s="302">
        <v>156345</v>
      </c>
      <c r="X351" s="323">
        <v>29705.55</v>
      </c>
      <c r="Y351" s="345">
        <f t="shared" si="145"/>
        <v>186050.55</v>
      </c>
      <c r="Z351" s="348">
        <f t="shared" si="146"/>
        <v>6761.9960316797951</v>
      </c>
      <c r="AA351" s="349">
        <f t="shared" si="147"/>
        <v>1118214.2896826058</v>
      </c>
      <c r="AB351" s="352">
        <f t="shared" si="148"/>
        <v>232000</v>
      </c>
      <c r="AC351" s="324" t="str">
        <f t="shared" si="149"/>
        <v/>
      </c>
      <c r="AD351" s="324">
        <f t="shared" si="150"/>
        <v>458000</v>
      </c>
      <c r="AE351" s="324">
        <f t="shared" si="151"/>
        <v>720288</v>
      </c>
      <c r="AF351" s="324">
        <f t="shared" si="152"/>
        <v>309402</v>
      </c>
      <c r="AG351" s="324">
        <f t="shared" si="153"/>
        <v>309402</v>
      </c>
      <c r="AH351" s="364">
        <f t="shared" si="154"/>
        <v>156345</v>
      </c>
      <c r="AI351" s="352">
        <f t="shared" si="155"/>
        <v>156345</v>
      </c>
      <c r="AJ351" s="324">
        <f t="shared" si="162"/>
        <v>562488.14285714284</v>
      </c>
      <c r="AK351" s="324">
        <f t="shared" si="156"/>
        <v>156345</v>
      </c>
      <c r="AL351" s="324">
        <f t="shared" si="163"/>
        <v>411761.34496625239</v>
      </c>
      <c r="AM351" s="324">
        <f t="shared" si="137"/>
        <v>555726.14682546305</v>
      </c>
      <c r="AN351" s="366">
        <f t="shared" si="157"/>
        <v>0.98797842031419114</v>
      </c>
      <c r="AO351" s="326"/>
      <c r="AP351" s="352">
        <f t="shared" si="158"/>
        <v>156345</v>
      </c>
      <c r="AQ351" s="325">
        <f t="shared" si="159"/>
        <v>29705.55</v>
      </c>
      <c r="AR351" s="349">
        <f t="shared" si="160"/>
        <v>186050.55</v>
      </c>
      <c r="AS351" s="329"/>
      <c r="AT351" s="317">
        <f t="shared" si="161"/>
        <v>1</v>
      </c>
    </row>
    <row r="352" spans="1:46" ht="24.95" customHeight="1" x14ac:dyDescent="0.25">
      <c r="A352" s="319">
        <v>346</v>
      </c>
      <c r="B352" s="290" t="s">
        <v>1047</v>
      </c>
      <c r="C352" s="104" t="s">
        <v>907</v>
      </c>
      <c r="D352" s="320">
        <v>1</v>
      </c>
      <c r="E352" s="305">
        <v>55000</v>
      </c>
      <c r="F352" s="321">
        <f t="shared" si="138"/>
        <v>38500</v>
      </c>
      <c r="G352" s="321">
        <f t="shared" si="139"/>
        <v>93500</v>
      </c>
      <c r="H352" s="301">
        <v>51472</v>
      </c>
      <c r="I352" s="322">
        <v>9779.68</v>
      </c>
      <c r="J352" s="322">
        <f t="shared" si="140"/>
        <v>61251.68</v>
      </c>
      <c r="K352" s="302">
        <v>39800</v>
      </c>
      <c r="L352" s="323">
        <v>7562</v>
      </c>
      <c r="M352" s="323">
        <f t="shared" si="141"/>
        <v>47362</v>
      </c>
      <c r="N352" s="304">
        <v>21489</v>
      </c>
      <c r="O352" s="323">
        <v>4082.91</v>
      </c>
      <c r="P352" s="323">
        <f t="shared" si="142"/>
        <v>25571.91</v>
      </c>
      <c r="Q352" s="302">
        <v>26965</v>
      </c>
      <c r="R352" s="323">
        <v>5123.3500000000004</v>
      </c>
      <c r="S352" s="323">
        <f t="shared" si="143"/>
        <v>32088.35</v>
      </c>
      <c r="T352" s="302">
        <v>104607</v>
      </c>
      <c r="U352" s="323">
        <v>19875.330000000002</v>
      </c>
      <c r="V352" s="323">
        <f t="shared" si="144"/>
        <v>124482.33</v>
      </c>
      <c r="W352" s="302">
        <v>354825</v>
      </c>
      <c r="X352" s="323">
        <v>67416.75</v>
      </c>
      <c r="Y352" s="345">
        <f t="shared" si="145"/>
        <v>422241.75</v>
      </c>
      <c r="Z352" s="348">
        <f t="shared" si="146"/>
        <v>-24982.303639794234</v>
      </c>
      <c r="AA352" s="349">
        <f t="shared" si="147"/>
        <v>211884.58935407994</v>
      </c>
      <c r="AB352" s="352">
        <f t="shared" si="148"/>
        <v>55000</v>
      </c>
      <c r="AC352" s="324">
        <f t="shared" si="149"/>
        <v>51472</v>
      </c>
      <c r="AD352" s="324">
        <f t="shared" si="150"/>
        <v>39800</v>
      </c>
      <c r="AE352" s="324">
        <f t="shared" si="151"/>
        <v>21489</v>
      </c>
      <c r="AF352" s="324">
        <f t="shared" si="152"/>
        <v>26965</v>
      </c>
      <c r="AG352" s="324">
        <f t="shared" si="153"/>
        <v>104607</v>
      </c>
      <c r="AH352" s="364" t="str">
        <f t="shared" si="154"/>
        <v/>
      </c>
      <c r="AI352" s="352">
        <f t="shared" si="155"/>
        <v>21489</v>
      </c>
      <c r="AJ352" s="324">
        <f t="shared" si="162"/>
        <v>93451.142857142855</v>
      </c>
      <c r="AK352" s="324">
        <f t="shared" si="156"/>
        <v>21489</v>
      </c>
      <c r="AL352" s="324">
        <f t="shared" si="163"/>
        <v>58776.158662385606</v>
      </c>
      <c r="AM352" s="324">
        <f t="shared" si="137"/>
        <v>118433.44649693709</v>
      </c>
      <c r="AN352" s="366">
        <f t="shared" si="157"/>
        <v>1.2673301029392894</v>
      </c>
      <c r="AO352" s="326"/>
      <c r="AP352" s="352">
        <f t="shared" si="158"/>
        <v>21489</v>
      </c>
      <c r="AQ352" s="325">
        <f t="shared" si="159"/>
        <v>4082.91</v>
      </c>
      <c r="AR352" s="349">
        <f t="shared" si="160"/>
        <v>25571.91</v>
      </c>
      <c r="AS352" s="329"/>
      <c r="AT352" s="317">
        <f t="shared" si="161"/>
        <v>1</v>
      </c>
    </row>
    <row r="353" spans="1:46" ht="24.95" customHeight="1" x14ac:dyDescent="0.25">
      <c r="A353" s="319">
        <v>347</v>
      </c>
      <c r="B353" s="290" t="s">
        <v>1048</v>
      </c>
      <c r="C353" s="104" t="s">
        <v>907</v>
      </c>
      <c r="D353" s="320">
        <v>1</v>
      </c>
      <c r="E353" s="305">
        <v>55000</v>
      </c>
      <c r="F353" s="321">
        <f t="shared" si="138"/>
        <v>38500</v>
      </c>
      <c r="G353" s="321">
        <f t="shared" si="139"/>
        <v>93500</v>
      </c>
      <c r="H353" s="301">
        <v>49800</v>
      </c>
      <c r="I353" s="322">
        <v>9462</v>
      </c>
      <c r="J353" s="322">
        <f t="shared" si="140"/>
        <v>59262</v>
      </c>
      <c r="K353" s="302">
        <v>39800</v>
      </c>
      <c r="L353" s="323">
        <v>7562</v>
      </c>
      <c r="M353" s="323">
        <f t="shared" si="141"/>
        <v>47362</v>
      </c>
      <c r="N353" s="304">
        <v>15486</v>
      </c>
      <c r="O353" s="323">
        <v>2942.34</v>
      </c>
      <c r="P353" s="323">
        <f t="shared" si="142"/>
        <v>18428.34</v>
      </c>
      <c r="Q353" s="302">
        <v>19285</v>
      </c>
      <c r="R353" s="323">
        <v>3664.15</v>
      </c>
      <c r="S353" s="323">
        <f t="shared" si="143"/>
        <v>22949.15</v>
      </c>
      <c r="T353" s="302">
        <v>15323</v>
      </c>
      <c r="U353" s="323">
        <v>2911.37</v>
      </c>
      <c r="V353" s="323">
        <f t="shared" si="144"/>
        <v>18234.37</v>
      </c>
      <c r="W353" s="302">
        <v>256342</v>
      </c>
      <c r="X353" s="323">
        <v>48704.98</v>
      </c>
      <c r="Y353" s="345">
        <f t="shared" si="145"/>
        <v>305046.98</v>
      </c>
      <c r="Z353" s="348">
        <f t="shared" si="146"/>
        <v>-21768.468553458042</v>
      </c>
      <c r="AA353" s="349">
        <f t="shared" si="147"/>
        <v>150635.8971248866</v>
      </c>
      <c r="AB353" s="352">
        <f t="shared" si="148"/>
        <v>55000</v>
      </c>
      <c r="AC353" s="324">
        <f t="shared" si="149"/>
        <v>49800</v>
      </c>
      <c r="AD353" s="324">
        <f t="shared" si="150"/>
        <v>39800</v>
      </c>
      <c r="AE353" s="324">
        <f t="shared" si="151"/>
        <v>15486</v>
      </c>
      <c r="AF353" s="324">
        <f t="shared" si="152"/>
        <v>19285</v>
      </c>
      <c r="AG353" s="324">
        <f t="shared" si="153"/>
        <v>15323</v>
      </c>
      <c r="AH353" s="364" t="str">
        <f t="shared" si="154"/>
        <v/>
      </c>
      <c r="AI353" s="352">
        <f t="shared" si="155"/>
        <v>15323</v>
      </c>
      <c r="AJ353" s="324">
        <f t="shared" si="162"/>
        <v>64433.714285714283</v>
      </c>
      <c r="AK353" s="324">
        <f t="shared" si="156"/>
        <v>15323</v>
      </c>
      <c r="AL353" s="324">
        <f t="shared" si="163"/>
        <v>38608.71678626044</v>
      </c>
      <c r="AM353" s="324">
        <f t="shared" si="137"/>
        <v>86202.182839172325</v>
      </c>
      <c r="AN353" s="366">
        <f t="shared" si="157"/>
        <v>1.3378428326656993</v>
      </c>
      <c r="AO353" s="326"/>
      <c r="AP353" s="352">
        <f t="shared" si="158"/>
        <v>15323</v>
      </c>
      <c r="AQ353" s="325">
        <f t="shared" si="159"/>
        <v>2911.37</v>
      </c>
      <c r="AR353" s="349">
        <f t="shared" si="160"/>
        <v>18234.37</v>
      </c>
      <c r="AS353" s="329"/>
      <c r="AT353" s="317">
        <f t="shared" si="161"/>
        <v>1</v>
      </c>
    </row>
    <row r="354" spans="1:46" ht="24.95" customHeight="1" x14ac:dyDescent="0.25">
      <c r="A354" s="319">
        <v>348</v>
      </c>
      <c r="B354" s="290" t="s">
        <v>1049</v>
      </c>
      <c r="C354" s="104" t="s">
        <v>907</v>
      </c>
      <c r="D354" s="320">
        <v>1</v>
      </c>
      <c r="E354" s="305">
        <v>65000</v>
      </c>
      <c r="F354" s="321">
        <f t="shared" si="138"/>
        <v>45500</v>
      </c>
      <c r="G354" s="321">
        <f t="shared" si="139"/>
        <v>110500</v>
      </c>
      <c r="H354" s="301">
        <v>50000</v>
      </c>
      <c r="I354" s="322">
        <v>9500</v>
      </c>
      <c r="J354" s="322">
        <f t="shared" si="140"/>
        <v>59500</v>
      </c>
      <c r="K354" s="302">
        <v>55800</v>
      </c>
      <c r="L354" s="323">
        <v>10602</v>
      </c>
      <c r="M354" s="323">
        <f t="shared" si="141"/>
        <v>66402</v>
      </c>
      <c r="N354" s="304">
        <v>65906</v>
      </c>
      <c r="O354" s="323">
        <v>12522.14</v>
      </c>
      <c r="P354" s="323">
        <f t="shared" si="142"/>
        <v>78428.14</v>
      </c>
      <c r="Q354" s="302">
        <v>74115</v>
      </c>
      <c r="R354" s="323">
        <v>14081.85</v>
      </c>
      <c r="S354" s="323">
        <f t="shared" si="143"/>
        <v>88196.85</v>
      </c>
      <c r="T354" s="302">
        <v>119783</v>
      </c>
      <c r="U354" s="323">
        <v>22758.77</v>
      </c>
      <c r="V354" s="323">
        <f t="shared" si="144"/>
        <v>142541.76999999999</v>
      </c>
      <c r="W354" s="302">
        <v>156345</v>
      </c>
      <c r="X354" s="323">
        <v>29705.55</v>
      </c>
      <c r="Y354" s="345">
        <f t="shared" si="145"/>
        <v>186050.55</v>
      </c>
      <c r="Z354" s="348">
        <f t="shared" si="146"/>
        <v>44582.800605056189</v>
      </c>
      <c r="AA354" s="349">
        <f t="shared" si="147"/>
        <v>123116.91368065809</v>
      </c>
      <c r="AB354" s="352">
        <f t="shared" si="148"/>
        <v>65000</v>
      </c>
      <c r="AC354" s="324">
        <f t="shared" si="149"/>
        <v>50000</v>
      </c>
      <c r="AD354" s="324">
        <f t="shared" si="150"/>
        <v>55800</v>
      </c>
      <c r="AE354" s="324">
        <f t="shared" si="151"/>
        <v>65906</v>
      </c>
      <c r="AF354" s="324">
        <f t="shared" si="152"/>
        <v>74115</v>
      </c>
      <c r="AG354" s="324">
        <f t="shared" si="153"/>
        <v>119783</v>
      </c>
      <c r="AH354" s="364" t="str">
        <f t="shared" si="154"/>
        <v/>
      </c>
      <c r="AI354" s="352">
        <f t="shared" si="155"/>
        <v>50000</v>
      </c>
      <c r="AJ354" s="324">
        <f t="shared" si="162"/>
        <v>83849.857142857145</v>
      </c>
      <c r="AK354" s="324">
        <f t="shared" si="156"/>
        <v>50000</v>
      </c>
      <c r="AL354" s="324">
        <f t="shared" si="163"/>
        <v>77365.409734855144</v>
      </c>
      <c r="AM354" s="324">
        <f t="shared" si="137"/>
        <v>39267.056537800956</v>
      </c>
      <c r="AN354" s="366">
        <f t="shared" si="157"/>
        <v>0.46830200880247974</v>
      </c>
      <c r="AO354" s="326"/>
      <c r="AP354" s="352">
        <f t="shared" si="158"/>
        <v>50000</v>
      </c>
      <c r="AQ354" s="325">
        <f t="shared" si="159"/>
        <v>9500</v>
      </c>
      <c r="AR354" s="349">
        <f t="shared" si="160"/>
        <v>59500</v>
      </c>
      <c r="AS354" s="329"/>
      <c r="AT354" s="317">
        <f t="shared" si="161"/>
        <v>1</v>
      </c>
    </row>
    <row r="355" spans="1:46" ht="24.95" customHeight="1" x14ac:dyDescent="0.25">
      <c r="A355" s="319">
        <v>349</v>
      </c>
      <c r="B355" s="290" t="s">
        <v>1050</v>
      </c>
      <c r="C355" s="104" t="s">
        <v>907</v>
      </c>
      <c r="D355" s="320">
        <v>1</v>
      </c>
      <c r="E355" s="305">
        <v>99000</v>
      </c>
      <c r="F355" s="321">
        <f t="shared" si="138"/>
        <v>69300</v>
      </c>
      <c r="G355" s="321">
        <f t="shared" si="139"/>
        <v>168300</v>
      </c>
      <c r="H355" s="301">
        <v>240000</v>
      </c>
      <c r="I355" s="322">
        <v>45600</v>
      </c>
      <c r="J355" s="322">
        <f t="shared" si="140"/>
        <v>285600</v>
      </c>
      <c r="K355" s="302">
        <v>98700</v>
      </c>
      <c r="L355" s="323">
        <v>18753</v>
      </c>
      <c r="M355" s="323">
        <f t="shared" si="141"/>
        <v>117453</v>
      </c>
      <c r="N355" s="304">
        <v>116327</v>
      </c>
      <c r="O355" s="323">
        <v>22102.13</v>
      </c>
      <c r="P355" s="323">
        <f t="shared" si="142"/>
        <v>138429.13</v>
      </c>
      <c r="Q355" s="302">
        <v>130815</v>
      </c>
      <c r="R355" s="323">
        <v>24854.85</v>
      </c>
      <c r="S355" s="323">
        <f t="shared" si="143"/>
        <v>155669.85</v>
      </c>
      <c r="T355" s="302">
        <v>141441</v>
      </c>
      <c r="U355" s="323">
        <v>26873.79</v>
      </c>
      <c r="V355" s="323">
        <f t="shared" si="144"/>
        <v>168314.79</v>
      </c>
      <c r="W355" s="302">
        <v>165743</v>
      </c>
      <c r="X355" s="323">
        <v>31491.170000000002</v>
      </c>
      <c r="Y355" s="345">
        <f t="shared" si="145"/>
        <v>197234.17</v>
      </c>
      <c r="Z355" s="348">
        <f t="shared" si="146"/>
        <v>92261.650532346539</v>
      </c>
      <c r="AA355" s="349">
        <f t="shared" si="147"/>
        <v>191174.34946765346</v>
      </c>
      <c r="AB355" s="352">
        <f t="shared" si="148"/>
        <v>99000</v>
      </c>
      <c r="AC355" s="324" t="str">
        <f t="shared" si="149"/>
        <v/>
      </c>
      <c r="AD355" s="324">
        <f t="shared" si="150"/>
        <v>98700</v>
      </c>
      <c r="AE355" s="324">
        <f t="shared" si="151"/>
        <v>116327</v>
      </c>
      <c r="AF355" s="324">
        <f t="shared" si="152"/>
        <v>130815</v>
      </c>
      <c r="AG355" s="324">
        <f t="shared" si="153"/>
        <v>141441</v>
      </c>
      <c r="AH355" s="364">
        <f t="shared" si="154"/>
        <v>165743</v>
      </c>
      <c r="AI355" s="352">
        <f t="shared" si="155"/>
        <v>98700</v>
      </c>
      <c r="AJ355" s="324">
        <f t="shared" si="162"/>
        <v>141718</v>
      </c>
      <c r="AK355" s="324">
        <f t="shared" si="156"/>
        <v>98700</v>
      </c>
      <c r="AL355" s="324">
        <f t="shared" si="163"/>
        <v>135452.63370057603</v>
      </c>
      <c r="AM355" s="324">
        <f t="shared" si="137"/>
        <v>49456.349467653461</v>
      </c>
      <c r="AN355" s="366">
        <f t="shared" si="157"/>
        <v>0.34897719038974201</v>
      </c>
      <c r="AO355" s="326"/>
      <c r="AP355" s="352">
        <f t="shared" si="158"/>
        <v>98700</v>
      </c>
      <c r="AQ355" s="325">
        <f t="shared" si="159"/>
        <v>18753</v>
      </c>
      <c r="AR355" s="349">
        <f t="shared" si="160"/>
        <v>117453</v>
      </c>
      <c r="AS355" s="329"/>
      <c r="AT355" s="317">
        <f t="shared" si="161"/>
        <v>1</v>
      </c>
    </row>
    <row r="356" spans="1:46" ht="24.95" customHeight="1" x14ac:dyDescent="0.25">
      <c r="A356" s="319">
        <v>350</v>
      </c>
      <c r="B356" s="290" t="s">
        <v>1051</v>
      </c>
      <c r="C356" s="104" t="s">
        <v>907</v>
      </c>
      <c r="D356" s="320">
        <v>1</v>
      </c>
      <c r="E356" s="305">
        <v>85000</v>
      </c>
      <c r="F356" s="321">
        <f t="shared" si="138"/>
        <v>59499.999999999993</v>
      </c>
      <c r="G356" s="321">
        <f t="shared" si="139"/>
        <v>144500</v>
      </c>
      <c r="H356" s="301">
        <v>24000</v>
      </c>
      <c r="I356" s="322">
        <v>4560</v>
      </c>
      <c r="J356" s="322">
        <f t="shared" si="140"/>
        <v>28560</v>
      </c>
      <c r="K356" s="302">
        <v>39800</v>
      </c>
      <c r="L356" s="323">
        <v>7562</v>
      </c>
      <c r="M356" s="323">
        <f t="shared" si="141"/>
        <v>47362</v>
      </c>
      <c r="N356" s="304">
        <v>21489</v>
      </c>
      <c r="O356" s="323">
        <v>4082.91</v>
      </c>
      <c r="P356" s="323">
        <f t="shared" si="142"/>
        <v>25571.91</v>
      </c>
      <c r="Q356" s="302">
        <v>24505</v>
      </c>
      <c r="R356" s="323">
        <v>4655.95</v>
      </c>
      <c r="S356" s="323">
        <f t="shared" si="143"/>
        <v>29160.95</v>
      </c>
      <c r="T356" s="302">
        <v>35360</v>
      </c>
      <c r="U356" s="323">
        <v>6718.4</v>
      </c>
      <c r="V356" s="323">
        <f t="shared" si="144"/>
        <v>42078.400000000001</v>
      </c>
      <c r="W356" s="302">
        <v>36765</v>
      </c>
      <c r="X356" s="323">
        <v>6985.35</v>
      </c>
      <c r="Y356" s="345">
        <f t="shared" si="145"/>
        <v>43750.35</v>
      </c>
      <c r="Z356" s="348">
        <f t="shared" si="146"/>
        <v>16255.338803623879</v>
      </c>
      <c r="AA356" s="349">
        <f t="shared" si="147"/>
        <v>60007.232624947559</v>
      </c>
      <c r="AB356" s="352" t="str">
        <f t="shared" si="148"/>
        <v/>
      </c>
      <c r="AC356" s="324">
        <f t="shared" si="149"/>
        <v>24000</v>
      </c>
      <c r="AD356" s="324">
        <f t="shared" si="150"/>
        <v>39800</v>
      </c>
      <c r="AE356" s="324">
        <f t="shared" si="151"/>
        <v>21489</v>
      </c>
      <c r="AF356" s="324">
        <f t="shared" si="152"/>
        <v>24505</v>
      </c>
      <c r="AG356" s="324">
        <f t="shared" si="153"/>
        <v>35360</v>
      </c>
      <c r="AH356" s="364">
        <f t="shared" si="154"/>
        <v>36765</v>
      </c>
      <c r="AI356" s="352">
        <f t="shared" si="155"/>
        <v>21489</v>
      </c>
      <c r="AJ356" s="324">
        <f t="shared" si="162"/>
        <v>38131.285714285717</v>
      </c>
      <c r="AK356" s="324">
        <f t="shared" si="156"/>
        <v>21489</v>
      </c>
      <c r="AL356" s="324">
        <f t="shared" si="163"/>
        <v>34276.000448330626</v>
      </c>
      <c r="AM356" s="324">
        <f t="shared" si="137"/>
        <v>21875.946910661838</v>
      </c>
      <c r="AN356" s="366">
        <f t="shared" si="157"/>
        <v>0.57370074207768218</v>
      </c>
      <c r="AO356" s="326"/>
      <c r="AP356" s="352">
        <f t="shared" si="158"/>
        <v>21489</v>
      </c>
      <c r="AQ356" s="325">
        <f t="shared" si="159"/>
        <v>4082.91</v>
      </c>
      <c r="AR356" s="349">
        <f t="shared" si="160"/>
        <v>25571.91</v>
      </c>
      <c r="AS356" s="329"/>
      <c r="AT356" s="317">
        <f t="shared" si="161"/>
        <v>1</v>
      </c>
    </row>
    <row r="357" spans="1:46" ht="24.95" customHeight="1" x14ac:dyDescent="0.25">
      <c r="A357" s="319">
        <v>351</v>
      </c>
      <c r="B357" s="290" t="s">
        <v>1052</v>
      </c>
      <c r="C357" s="104" t="s">
        <v>907</v>
      </c>
      <c r="D357" s="320">
        <v>1</v>
      </c>
      <c r="E357" s="305">
        <v>75000</v>
      </c>
      <c r="F357" s="321">
        <f t="shared" si="138"/>
        <v>52500</v>
      </c>
      <c r="G357" s="321">
        <f t="shared" si="139"/>
        <v>127500</v>
      </c>
      <c r="H357" s="301">
        <v>27000</v>
      </c>
      <c r="I357" s="322">
        <v>5130</v>
      </c>
      <c r="J357" s="322">
        <f t="shared" si="140"/>
        <v>32130</v>
      </c>
      <c r="K357" s="302">
        <v>39800</v>
      </c>
      <c r="L357" s="323">
        <v>7562</v>
      </c>
      <c r="M357" s="323">
        <f t="shared" si="141"/>
        <v>47362</v>
      </c>
      <c r="N357" s="304">
        <v>29892</v>
      </c>
      <c r="O357" s="323">
        <v>5679.4800000000005</v>
      </c>
      <c r="P357" s="323">
        <f t="shared" si="142"/>
        <v>35571.480000000003</v>
      </c>
      <c r="Q357" s="302">
        <v>34324</v>
      </c>
      <c r="R357" s="323">
        <v>6521.56</v>
      </c>
      <c r="S357" s="323">
        <f t="shared" si="143"/>
        <v>40845.56</v>
      </c>
      <c r="T357" s="302">
        <v>17680</v>
      </c>
      <c r="U357" s="323">
        <v>3359.2</v>
      </c>
      <c r="V357" s="323">
        <f t="shared" si="144"/>
        <v>21039.200000000001</v>
      </c>
      <c r="W357" s="302">
        <v>36765</v>
      </c>
      <c r="X357" s="323">
        <v>6985.35</v>
      </c>
      <c r="Y357" s="345">
        <f t="shared" si="145"/>
        <v>43750.35</v>
      </c>
      <c r="Z357" s="348">
        <f t="shared" si="146"/>
        <v>19031.176253715505</v>
      </c>
      <c r="AA357" s="349">
        <f t="shared" si="147"/>
        <v>55386.252317713064</v>
      </c>
      <c r="AB357" s="352" t="str">
        <f t="shared" si="148"/>
        <v/>
      </c>
      <c r="AC357" s="324">
        <f t="shared" si="149"/>
        <v>27000</v>
      </c>
      <c r="AD357" s="324">
        <f t="shared" si="150"/>
        <v>39800</v>
      </c>
      <c r="AE357" s="324">
        <f t="shared" si="151"/>
        <v>29892</v>
      </c>
      <c r="AF357" s="324">
        <f t="shared" si="152"/>
        <v>34324</v>
      </c>
      <c r="AG357" s="324" t="str">
        <f t="shared" si="153"/>
        <v/>
      </c>
      <c r="AH357" s="364">
        <f t="shared" si="154"/>
        <v>36765</v>
      </c>
      <c r="AI357" s="352">
        <f t="shared" si="155"/>
        <v>27000</v>
      </c>
      <c r="AJ357" s="324">
        <f t="shared" si="162"/>
        <v>37208.714285714283</v>
      </c>
      <c r="AK357" s="324">
        <f t="shared" si="156"/>
        <v>17680</v>
      </c>
      <c r="AL357" s="324">
        <f t="shared" si="163"/>
        <v>34112.308758358442</v>
      </c>
      <c r="AM357" s="324">
        <f t="shared" si="137"/>
        <v>18177.538031998778</v>
      </c>
      <c r="AN357" s="366">
        <f t="shared" si="157"/>
        <v>0.48852905511378464</v>
      </c>
      <c r="AO357" s="326"/>
      <c r="AP357" s="352">
        <f t="shared" si="158"/>
        <v>27000</v>
      </c>
      <c r="AQ357" s="325">
        <f t="shared" si="159"/>
        <v>5130</v>
      </c>
      <c r="AR357" s="349">
        <f t="shared" si="160"/>
        <v>32130</v>
      </c>
      <c r="AS357" s="329"/>
      <c r="AT357" s="317">
        <f t="shared" si="161"/>
        <v>1</v>
      </c>
    </row>
    <row r="358" spans="1:46" ht="24.95" customHeight="1" x14ac:dyDescent="0.25">
      <c r="A358" s="319">
        <v>352</v>
      </c>
      <c r="B358" s="290" t="s">
        <v>1053</v>
      </c>
      <c r="C358" s="104" t="s">
        <v>907</v>
      </c>
      <c r="D358" s="320">
        <v>1</v>
      </c>
      <c r="E358" s="305">
        <v>75000</v>
      </c>
      <c r="F358" s="321">
        <f t="shared" si="138"/>
        <v>52500</v>
      </c>
      <c r="G358" s="321">
        <f t="shared" si="139"/>
        <v>127500</v>
      </c>
      <c r="H358" s="301">
        <v>28000</v>
      </c>
      <c r="I358" s="322">
        <v>5320</v>
      </c>
      <c r="J358" s="322">
        <f t="shared" si="140"/>
        <v>33320</v>
      </c>
      <c r="K358" s="302">
        <v>39800</v>
      </c>
      <c r="L358" s="323">
        <v>7562</v>
      </c>
      <c r="M358" s="323">
        <f t="shared" si="141"/>
        <v>47362</v>
      </c>
      <c r="N358" s="304">
        <v>35894</v>
      </c>
      <c r="O358" s="323">
        <v>6819.86</v>
      </c>
      <c r="P358" s="323">
        <f t="shared" si="142"/>
        <v>42713.86</v>
      </c>
      <c r="Q358" s="302">
        <v>20300</v>
      </c>
      <c r="R358" s="323">
        <v>3857</v>
      </c>
      <c r="S358" s="323">
        <f t="shared" si="143"/>
        <v>24157</v>
      </c>
      <c r="T358" s="302">
        <v>25047</v>
      </c>
      <c r="U358" s="323">
        <v>4758.93</v>
      </c>
      <c r="V358" s="323">
        <f t="shared" si="144"/>
        <v>29805.93</v>
      </c>
      <c r="W358" s="302">
        <v>36765</v>
      </c>
      <c r="X358" s="323">
        <v>6985.35</v>
      </c>
      <c r="Y358" s="345">
        <f t="shared" si="145"/>
        <v>43750.35</v>
      </c>
      <c r="Z358" s="348">
        <f t="shared" si="146"/>
        <v>19205.222180506404</v>
      </c>
      <c r="AA358" s="349">
        <f t="shared" si="147"/>
        <v>55310.777819493596</v>
      </c>
      <c r="AB358" s="352" t="str">
        <f t="shared" si="148"/>
        <v/>
      </c>
      <c r="AC358" s="324">
        <f t="shared" si="149"/>
        <v>28000</v>
      </c>
      <c r="AD358" s="324">
        <f t="shared" si="150"/>
        <v>39800</v>
      </c>
      <c r="AE358" s="324">
        <f t="shared" si="151"/>
        <v>35894</v>
      </c>
      <c r="AF358" s="324">
        <f t="shared" si="152"/>
        <v>20300</v>
      </c>
      <c r="AG358" s="324">
        <f t="shared" si="153"/>
        <v>25047</v>
      </c>
      <c r="AH358" s="364">
        <f t="shared" si="154"/>
        <v>36765</v>
      </c>
      <c r="AI358" s="352">
        <f t="shared" si="155"/>
        <v>20300</v>
      </c>
      <c r="AJ358" s="324">
        <f t="shared" si="162"/>
        <v>37258</v>
      </c>
      <c r="AK358" s="324">
        <f t="shared" si="156"/>
        <v>20300</v>
      </c>
      <c r="AL358" s="324">
        <f t="shared" si="163"/>
        <v>34319.769644180786</v>
      </c>
      <c r="AM358" s="324">
        <f t="shared" si="137"/>
        <v>18052.777819493596</v>
      </c>
      <c r="AN358" s="366">
        <f t="shared" si="157"/>
        <v>0.48453426967345525</v>
      </c>
      <c r="AO358" s="326"/>
      <c r="AP358" s="352">
        <f t="shared" si="158"/>
        <v>20300</v>
      </c>
      <c r="AQ358" s="325">
        <f t="shared" si="159"/>
        <v>3857</v>
      </c>
      <c r="AR358" s="349">
        <f t="shared" si="160"/>
        <v>24157</v>
      </c>
      <c r="AS358" s="329"/>
      <c r="AT358" s="317">
        <f t="shared" si="161"/>
        <v>1</v>
      </c>
    </row>
    <row r="359" spans="1:46" ht="24.95" customHeight="1" x14ac:dyDescent="0.25">
      <c r="A359" s="319">
        <v>353</v>
      </c>
      <c r="B359" s="290" t="s">
        <v>1054</v>
      </c>
      <c r="C359" s="104" t="s">
        <v>907</v>
      </c>
      <c r="D359" s="320">
        <v>1</v>
      </c>
      <c r="E359" s="305">
        <v>45000</v>
      </c>
      <c r="F359" s="321">
        <f t="shared" si="138"/>
        <v>31499.999999999996</v>
      </c>
      <c r="G359" s="321">
        <f t="shared" si="139"/>
        <v>76500</v>
      </c>
      <c r="H359" s="301">
        <v>50420</v>
      </c>
      <c r="I359" s="322">
        <v>9579.7999999999993</v>
      </c>
      <c r="J359" s="322">
        <f t="shared" si="140"/>
        <v>59999.8</v>
      </c>
      <c r="K359" s="302">
        <v>52140</v>
      </c>
      <c r="L359" s="323">
        <v>9906.6</v>
      </c>
      <c r="M359" s="323">
        <f t="shared" si="141"/>
        <v>62046.6</v>
      </c>
      <c r="N359" s="304">
        <v>82713</v>
      </c>
      <c r="O359" s="323">
        <v>15715.47</v>
      </c>
      <c r="P359" s="323">
        <f t="shared" si="142"/>
        <v>98428.47</v>
      </c>
      <c r="Q359" s="302">
        <v>107865</v>
      </c>
      <c r="R359" s="323">
        <v>20494.349999999999</v>
      </c>
      <c r="S359" s="323">
        <f t="shared" si="143"/>
        <v>128359.35</v>
      </c>
      <c r="T359" s="302">
        <v>58344</v>
      </c>
      <c r="U359" s="323">
        <v>11085.36</v>
      </c>
      <c r="V359" s="323">
        <f t="shared" si="144"/>
        <v>69429.36</v>
      </c>
      <c r="W359" s="302">
        <v>65745</v>
      </c>
      <c r="X359" s="323">
        <v>12491.55</v>
      </c>
      <c r="Y359" s="345">
        <f t="shared" si="145"/>
        <v>78236.55</v>
      </c>
      <c r="Z359" s="348">
        <f t="shared" si="146"/>
        <v>43796.906713695731</v>
      </c>
      <c r="AA359" s="349">
        <f t="shared" si="147"/>
        <v>88267.950429161399</v>
      </c>
      <c r="AB359" s="352">
        <f t="shared" si="148"/>
        <v>45000</v>
      </c>
      <c r="AC359" s="324">
        <f t="shared" si="149"/>
        <v>50420</v>
      </c>
      <c r="AD359" s="324">
        <f t="shared" si="150"/>
        <v>52140</v>
      </c>
      <c r="AE359" s="324">
        <f t="shared" si="151"/>
        <v>82713</v>
      </c>
      <c r="AF359" s="324" t="str">
        <f t="shared" si="152"/>
        <v/>
      </c>
      <c r="AG359" s="324">
        <f t="shared" si="153"/>
        <v>58344</v>
      </c>
      <c r="AH359" s="364">
        <f t="shared" si="154"/>
        <v>65745</v>
      </c>
      <c r="AI359" s="352">
        <f t="shared" si="155"/>
        <v>45000</v>
      </c>
      <c r="AJ359" s="324">
        <f t="shared" si="162"/>
        <v>66032.428571428565</v>
      </c>
      <c r="AK359" s="324">
        <f t="shared" si="156"/>
        <v>45000</v>
      </c>
      <c r="AL359" s="324">
        <f t="shared" si="163"/>
        <v>63247.418590498477</v>
      </c>
      <c r="AM359" s="324">
        <f t="shared" si="137"/>
        <v>22235.521857732831</v>
      </c>
      <c r="AN359" s="366">
        <f t="shared" si="157"/>
        <v>0.33673639359909702</v>
      </c>
      <c r="AO359" s="326"/>
      <c r="AP359" s="352">
        <f t="shared" si="158"/>
        <v>45000</v>
      </c>
      <c r="AQ359" s="325">
        <f t="shared" si="159"/>
        <v>8550</v>
      </c>
      <c r="AR359" s="349">
        <f t="shared" si="160"/>
        <v>53550</v>
      </c>
      <c r="AS359" s="329"/>
      <c r="AT359" s="317">
        <f t="shared" si="161"/>
        <v>1</v>
      </c>
    </row>
    <row r="360" spans="1:46" ht="24.95" customHeight="1" x14ac:dyDescent="0.25">
      <c r="A360" s="319">
        <v>354</v>
      </c>
      <c r="B360" s="290" t="s">
        <v>1057</v>
      </c>
      <c r="C360" s="104" t="s">
        <v>907</v>
      </c>
      <c r="D360" s="320">
        <v>1</v>
      </c>
      <c r="E360" s="305">
        <v>75000</v>
      </c>
      <c r="F360" s="321">
        <f t="shared" si="138"/>
        <v>52500</v>
      </c>
      <c r="G360" s="321">
        <f t="shared" si="139"/>
        <v>127500</v>
      </c>
      <c r="H360" s="301">
        <v>29600</v>
      </c>
      <c r="I360" s="322">
        <v>5624</v>
      </c>
      <c r="J360" s="322">
        <f t="shared" si="140"/>
        <v>35224</v>
      </c>
      <c r="K360" s="302">
        <v>39800</v>
      </c>
      <c r="L360" s="323">
        <v>7562</v>
      </c>
      <c r="M360" s="323">
        <f t="shared" si="141"/>
        <v>47362</v>
      </c>
      <c r="N360" s="304">
        <v>21489</v>
      </c>
      <c r="O360" s="323">
        <v>4082.91</v>
      </c>
      <c r="P360" s="323">
        <f t="shared" si="142"/>
        <v>25571.91</v>
      </c>
      <c r="Q360" s="302">
        <v>36866</v>
      </c>
      <c r="R360" s="323">
        <v>7004.54</v>
      </c>
      <c r="S360" s="323">
        <f t="shared" si="143"/>
        <v>43870.54</v>
      </c>
      <c r="T360" s="302">
        <v>34624</v>
      </c>
      <c r="U360" s="323">
        <v>6578.56</v>
      </c>
      <c r="V360" s="323">
        <f t="shared" si="144"/>
        <v>41202.559999999998</v>
      </c>
      <c r="W360" s="302">
        <v>48765</v>
      </c>
      <c r="X360" s="323">
        <v>9265.35</v>
      </c>
      <c r="Y360" s="345">
        <f t="shared" si="145"/>
        <v>58030.35</v>
      </c>
      <c r="Z360" s="348">
        <f t="shared" si="146"/>
        <v>23624.632428508929</v>
      </c>
      <c r="AA360" s="349">
        <f t="shared" si="147"/>
        <v>58130.796142919637</v>
      </c>
      <c r="AB360" s="352" t="str">
        <f t="shared" si="148"/>
        <v/>
      </c>
      <c r="AC360" s="324">
        <f t="shared" si="149"/>
        <v>29600</v>
      </c>
      <c r="AD360" s="324">
        <f t="shared" si="150"/>
        <v>39800</v>
      </c>
      <c r="AE360" s="324" t="str">
        <f t="shared" si="151"/>
        <v/>
      </c>
      <c r="AF360" s="324">
        <f t="shared" si="152"/>
        <v>36866</v>
      </c>
      <c r="AG360" s="324">
        <f t="shared" si="153"/>
        <v>34624</v>
      </c>
      <c r="AH360" s="364">
        <f t="shared" si="154"/>
        <v>48765</v>
      </c>
      <c r="AI360" s="352">
        <f t="shared" si="155"/>
        <v>29600</v>
      </c>
      <c r="AJ360" s="324">
        <f t="shared" si="162"/>
        <v>40877.714285714283</v>
      </c>
      <c r="AK360" s="324">
        <f t="shared" si="156"/>
        <v>21489</v>
      </c>
      <c r="AL360" s="324">
        <f t="shared" si="163"/>
        <v>38176.386587243309</v>
      </c>
      <c r="AM360" s="324">
        <f t="shared" si="137"/>
        <v>17253.081857205354</v>
      </c>
      <c r="AN360" s="366">
        <f t="shared" si="157"/>
        <v>0.42206571866066556</v>
      </c>
      <c r="AO360" s="326"/>
      <c r="AP360" s="352">
        <f t="shared" si="158"/>
        <v>29600</v>
      </c>
      <c r="AQ360" s="325">
        <f t="shared" si="159"/>
        <v>5624</v>
      </c>
      <c r="AR360" s="349">
        <f t="shared" si="160"/>
        <v>35224</v>
      </c>
      <c r="AS360" s="329"/>
      <c r="AT360" s="317">
        <f t="shared" si="161"/>
        <v>1</v>
      </c>
    </row>
    <row r="361" spans="1:46" ht="24.95" customHeight="1" x14ac:dyDescent="0.25">
      <c r="A361" s="319">
        <v>355</v>
      </c>
      <c r="B361" s="290" t="s">
        <v>1058</v>
      </c>
      <c r="C361" s="104" t="s">
        <v>907</v>
      </c>
      <c r="D361" s="320">
        <v>1</v>
      </c>
      <c r="E361" s="301">
        <v>550000</v>
      </c>
      <c r="F361" s="321">
        <f t="shared" si="138"/>
        <v>385000</v>
      </c>
      <c r="G361" s="321">
        <f t="shared" si="139"/>
        <v>935000</v>
      </c>
      <c r="H361" s="301">
        <v>1470000</v>
      </c>
      <c r="I361" s="322">
        <v>279300</v>
      </c>
      <c r="J361" s="322">
        <f t="shared" si="140"/>
        <v>1749300</v>
      </c>
      <c r="K361" s="302">
        <v>798000</v>
      </c>
      <c r="L361" s="323">
        <v>151620</v>
      </c>
      <c r="M361" s="323">
        <f t="shared" si="141"/>
        <v>949620</v>
      </c>
      <c r="N361" s="304">
        <v>142737</v>
      </c>
      <c r="O361" s="323">
        <v>27120.03</v>
      </c>
      <c r="P361" s="323">
        <f t="shared" si="142"/>
        <v>169857.03</v>
      </c>
      <c r="Q361" s="302">
        <v>175365</v>
      </c>
      <c r="R361" s="323">
        <v>33319.35</v>
      </c>
      <c r="S361" s="323">
        <f t="shared" si="143"/>
        <v>208684.35</v>
      </c>
      <c r="T361" s="302">
        <v>1001875</v>
      </c>
      <c r="U361" s="323">
        <v>190356.25</v>
      </c>
      <c r="V361" s="323">
        <f t="shared" si="144"/>
        <v>1192231.25</v>
      </c>
      <c r="W361" s="302">
        <v>87954</v>
      </c>
      <c r="X361" s="323">
        <v>16711.259999999998</v>
      </c>
      <c r="Y361" s="345">
        <f t="shared" si="145"/>
        <v>104665.26</v>
      </c>
      <c r="Z361" s="348">
        <f t="shared" si="146"/>
        <v>85436.97885752609</v>
      </c>
      <c r="AA361" s="349">
        <f t="shared" si="147"/>
        <v>1121971.878285331</v>
      </c>
      <c r="AB361" s="352">
        <f t="shared" si="148"/>
        <v>550000</v>
      </c>
      <c r="AC361" s="324" t="str">
        <f t="shared" si="149"/>
        <v/>
      </c>
      <c r="AD361" s="324">
        <f t="shared" si="150"/>
        <v>798000</v>
      </c>
      <c r="AE361" s="324">
        <f t="shared" si="151"/>
        <v>142737</v>
      </c>
      <c r="AF361" s="324">
        <f t="shared" si="152"/>
        <v>175365</v>
      </c>
      <c r="AG361" s="324">
        <f t="shared" si="153"/>
        <v>1001875</v>
      </c>
      <c r="AH361" s="364">
        <f t="shared" si="154"/>
        <v>87954</v>
      </c>
      <c r="AI361" s="352">
        <f t="shared" si="155"/>
        <v>87954</v>
      </c>
      <c r="AJ361" s="324">
        <f t="shared" si="162"/>
        <v>603704.42857142852</v>
      </c>
      <c r="AK361" s="324">
        <f t="shared" si="156"/>
        <v>87954</v>
      </c>
      <c r="AL361" s="324">
        <f t="shared" si="163"/>
        <v>392029.53792251786</v>
      </c>
      <c r="AM361" s="324">
        <f t="shared" si="137"/>
        <v>518267.44971390243</v>
      </c>
      <c r="AN361" s="366">
        <f t="shared" si="157"/>
        <v>0.85847879390300441</v>
      </c>
      <c r="AO361" s="326"/>
      <c r="AP361" s="352">
        <f t="shared" si="158"/>
        <v>87954</v>
      </c>
      <c r="AQ361" s="325">
        <f t="shared" si="159"/>
        <v>16711.259999999998</v>
      </c>
      <c r="AR361" s="349">
        <f t="shared" si="160"/>
        <v>104665.26</v>
      </c>
      <c r="AS361" s="329"/>
      <c r="AT361" s="317">
        <f t="shared" si="161"/>
        <v>1</v>
      </c>
    </row>
    <row r="362" spans="1:46" ht="24.95" customHeight="1" x14ac:dyDescent="0.25">
      <c r="A362" s="319">
        <v>356</v>
      </c>
      <c r="B362" s="290" t="s">
        <v>1059</v>
      </c>
      <c r="C362" s="104" t="s">
        <v>907</v>
      </c>
      <c r="D362" s="320">
        <v>1</v>
      </c>
      <c r="E362" s="301">
        <v>81000</v>
      </c>
      <c r="F362" s="321">
        <f t="shared" si="138"/>
        <v>56700</v>
      </c>
      <c r="G362" s="321">
        <f t="shared" si="139"/>
        <v>137700</v>
      </c>
      <c r="H362" s="301">
        <v>350000</v>
      </c>
      <c r="I362" s="322">
        <v>66500</v>
      </c>
      <c r="J362" s="322">
        <f t="shared" si="140"/>
        <v>416500</v>
      </c>
      <c r="K362" s="302">
        <v>152100</v>
      </c>
      <c r="L362" s="323">
        <v>28899</v>
      </c>
      <c r="M362" s="323">
        <f t="shared" si="141"/>
        <v>180999</v>
      </c>
      <c r="N362" s="304">
        <v>112676</v>
      </c>
      <c r="O362" s="323">
        <v>21408.44</v>
      </c>
      <c r="P362" s="323">
        <f t="shared" si="142"/>
        <v>134084.44</v>
      </c>
      <c r="Q362" s="302">
        <v>19350</v>
      </c>
      <c r="R362" s="323">
        <v>3676.5</v>
      </c>
      <c r="S362" s="323">
        <f t="shared" si="143"/>
        <v>23026.5</v>
      </c>
      <c r="T362" s="302">
        <v>279936</v>
      </c>
      <c r="U362" s="323">
        <v>53187.840000000004</v>
      </c>
      <c r="V362" s="323">
        <f t="shared" si="144"/>
        <v>333123.84000000003</v>
      </c>
      <c r="W362" s="302">
        <v>97453</v>
      </c>
      <c r="X362" s="323">
        <v>18516.07</v>
      </c>
      <c r="Y362" s="345">
        <f t="shared" si="145"/>
        <v>115969.07</v>
      </c>
      <c r="Z362" s="348">
        <f t="shared" si="146"/>
        <v>38732.013791820034</v>
      </c>
      <c r="AA362" s="349">
        <f t="shared" si="147"/>
        <v>273415.12906532281</v>
      </c>
      <c r="AB362" s="352">
        <f t="shared" si="148"/>
        <v>81000</v>
      </c>
      <c r="AC362" s="324" t="str">
        <f t="shared" si="149"/>
        <v/>
      </c>
      <c r="AD362" s="324">
        <f t="shared" si="150"/>
        <v>152100</v>
      </c>
      <c r="AE362" s="324">
        <f t="shared" si="151"/>
        <v>112676</v>
      </c>
      <c r="AF362" s="324" t="str">
        <f t="shared" si="152"/>
        <v/>
      </c>
      <c r="AG362" s="324" t="str">
        <f t="shared" si="153"/>
        <v/>
      </c>
      <c r="AH362" s="364">
        <f t="shared" si="154"/>
        <v>97453</v>
      </c>
      <c r="AI362" s="352">
        <f t="shared" si="155"/>
        <v>81000</v>
      </c>
      <c r="AJ362" s="324">
        <f t="shared" si="162"/>
        <v>156073.57142857142</v>
      </c>
      <c r="AK362" s="324">
        <f t="shared" si="156"/>
        <v>19350</v>
      </c>
      <c r="AL362" s="324">
        <f t="shared" si="163"/>
        <v>114402.50105663744</v>
      </c>
      <c r="AM362" s="324">
        <f t="shared" si="137"/>
        <v>117341.55763675139</v>
      </c>
      <c r="AN362" s="366">
        <f t="shared" si="157"/>
        <v>0.75183489787990077</v>
      </c>
      <c r="AO362" s="326"/>
      <c r="AP362" s="352">
        <f t="shared" si="158"/>
        <v>81000</v>
      </c>
      <c r="AQ362" s="325">
        <f t="shared" si="159"/>
        <v>15390</v>
      </c>
      <c r="AR362" s="349">
        <f t="shared" si="160"/>
        <v>96390</v>
      </c>
      <c r="AS362" s="329"/>
      <c r="AT362" s="317">
        <f t="shared" si="161"/>
        <v>1</v>
      </c>
    </row>
    <row r="363" spans="1:46" ht="24.95" customHeight="1" x14ac:dyDescent="0.25">
      <c r="A363" s="319">
        <v>357</v>
      </c>
      <c r="B363" s="290" t="s">
        <v>1060</v>
      </c>
      <c r="C363" s="104" t="s">
        <v>907</v>
      </c>
      <c r="D363" s="320">
        <v>1</v>
      </c>
      <c r="E363" s="301">
        <v>6600</v>
      </c>
      <c r="F363" s="321">
        <f t="shared" si="138"/>
        <v>4620</v>
      </c>
      <c r="G363" s="321">
        <f t="shared" si="139"/>
        <v>11220</v>
      </c>
      <c r="H363" s="301">
        <v>33000</v>
      </c>
      <c r="I363" s="322">
        <v>6270</v>
      </c>
      <c r="J363" s="322">
        <f t="shared" si="140"/>
        <v>39270</v>
      </c>
      <c r="K363" s="302">
        <v>32580</v>
      </c>
      <c r="L363" s="323">
        <v>6190.2</v>
      </c>
      <c r="M363" s="323">
        <f t="shared" si="141"/>
        <v>38770.199999999997</v>
      </c>
      <c r="N363" s="304">
        <v>27131</v>
      </c>
      <c r="O363" s="323">
        <v>5154.8900000000003</v>
      </c>
      <c r="P363" s="323">
        <f t="shared" si="142"/>
        <v>32285.89</v>
      </c>
      <c r="Q363" s="302">
        <v>14100</v>
      </c>
      <c r="R363" s="323">
        <v>2679</v>
      </c>
      <c r="S363" s="323">
        <f t="shared" si="143"/>
        <v>16779</v>
      </c>
      <c r="T363" s="302">
        <v>142914</v>
      </c>
      <c r="U363" s="323">
        <v>27153.66</v>
      </c>
      <c r="V363" s="323">
        <f t="shared" si="144"/>
        <v>170067.66</v>
      </c>
      <c r="W363" s="302">
        <v>99654</v>
      </c>
      <c r="X363" s="323">
        <v>18934.260000000002</v>
      </c>
      <c r="Y363" s="345">
        <f t="shared" si="145"/>
        <v>118588.26000000001</v>
      </c>
      <c r="Z363" s="348">
        <f t="shared" si="146"/>
        <v>222.72679811032867</v>
      </c>
      <c r="AA363" s="349">
        <f t="shared" si="147"/>
        <v>101485.55891617539</v>
      </c>
      <c r="AB363" s="352">
        <f t="shared" si="148"/>
        <v>6600</v>
      </c>
      <c r="AC363" s="324">
        <f t="shared" si="149"/>
        <v>33000</v>
      </c>
      <c r="AD363" s="324">
        <f t="shared" si="150"/>
        <v>32580</v>
      </c>
      <c r="AE363" s="324">
        <f t="shared" si="151"/>
        <v>27131</v>
      </c>
      <c r="AF363" s="324">
        <f t="shared" si="152"/>
        <v>14100</v>
      </c>
      <c r="AG363" s="324" t="str">
        <f t="shared" si="153"/>
        <v/>
      </c>
      <c r="AH363" s="364">
        <f t="shared" si="154"/>
        <v>99654</v>
      </c>
      <c r="AI363" s="352">
        <f t="shared" si="155"/>
        <v>6600</v>
      </c>
      <c r="AJ363" s="324">
        <f t="shared" si="162"/>
        <v>50854.142857142855</v>
      </c>
      <c r="AK363" s="324">
        <f t="shared" si="156"/>
        <v>6600</v>
      </c>
      <c r="AL363" s="324">
        <f t="shared" si="163"/>
        <v>32543.645247419645</v>
      </c>
      <c r="AM363" s="324">
        <f t="shared" si="137"/>
        <v>50631.416059032526</v>
      </c>
      <c r="AN363" s="366">
        <f t="shared" si="157"/>
        <v>0.9956202821324508</v>
      </c>
      <c r="AO363" s="326"/>
      <c r="AP363" s="352">
        <f t="shared" si="158"/>
        <v>6600</v>
      </c>
      <c r="AQ363" s="325">
        <f t="shared" si="159"/>
        <v>1254</v>
      </c>
      <c r="AR363" s="349">
        <f t="shared" si="160"/>
        <v>7854</v>
      </c>
      <c r="AS363" s="329"/>
      <c r="AT363" s="317">
        <f t="shared" si="161"/>
        <v>1</v>
      </c>
    </row>
    <row r="364" spans="1:46" ht="24.95" customHeight="1" x14ac:dyDescent="0.25">
      <c r="A364" s="319">
        <v>358</v>
      </c>
      <c r="B364" s="290" t="s">
        <v>1061</v>
      </c>
      <c r="C364" s="104" t="s">
        <v>907</v>
      </c>
      <c r="D364" s="320">
        <v>1</v>
      </c>
      <c r="E364" s="301">
        <v>342900</v>
      </c>
      <c r="F364" s="321">
        <f t="shared" si="138"/>
        <v>240029.99999999997</v>
      </c>
      <c r="G364" s="321">
        <f t="shared" si="139"/>
        <v>582930</v>
      </c>
      <c r="H364" s="301">
        <v>360000</v>
      </c>
      <c r="I364" s="322">
        <v>68400</v>
      </c>
      <c r="J364" s="322">
        <f t="shared" si="140"/>
        <v>428400</v>
      </c>
      <c r="K364" s="302">
        <v>398500</v>
      </c>
      <c r="L364" s="323">
        <v>75715</v>
      </c>
      <c r="M364" s="323">
        <f t="shared" si="141"/>
        <v>474215</v>
      </c>
      <c r="N364" s="304">
        <v>444058</v>
      </c>
      <c r="O364" s="323">
        <v>84371.02</v>
      </c>
      <c r="P364" s="323">
        <f t="shared" si="142"/>
        <v>528429.02</v>
      </c>
      <c r="Q364" s="302">
        <v>387450</v>
      </c>
      <c r="R364" s="323">
        <v>73615.5</v>
      </c>
      <c r="S364" s="323">
        <f t="shared" si="143"/>
        <v>461065.5</v>
      </c>
      <c r="T364" s="302">
        <v>294669</v>
      </c>
      <c r="U364" s="323">
        <v>55987.11</v>
      </c>
      <c r="V364" s="323">
        <f t="shared" si="144"/>
        <v>350656.11</v>
      </c>
      <c r="W364" s="302">
        <v>420168</v>
      </c>
      <c r="X364" s="323">
        <v>79831.92</v>
      </c>
      <c r="Y364" s="345">
        <f t="shared" si="145"/>
        <v>499999.92</v>
      </c>
      <c r="Z364" s="348">
        <f t="shared" si="146"/>
        <v>327998.27802052803</v>
      </c>
      <c r="AA364" s="349">
        <f t="shared" si="147"/>
        <v>428500.29340804345</v>
      </c>
      <c r="AB364" s="352">
        <f t="shared" si="148"/>
        <v>342900</v>
      </c>
      <c r="AC364" s="324">
        <f t="shared" si="149"/>
        <v>360000</v>
      </c>
      <c r="AD364" s="324">
        <f t="shared" si="150"/>
        <v>398500</v>
      </c>
      <c r="AE364" s="324" t="str">
        <f t="shared" si="151"/>
        <v/>
      </c>
      <c r="AF364" s="324">
        <f t="shared" si="152"/>
        <v>387450</v>
      </c>
      <c r="AG364" s="324" t="str">
        <f t="shared" si="153"/>
        <v/>
      </c>
      <c r="AH364" s="364">
        <f t="shared" si="154"/>
        <v>420168</v>
      </c>
      <c r="AI364" s="352">
        <f t="shared" si="155"/>
        <v>342900</v>
      </c>
      <c r="AJ364" s="324">
        <f t="shared" si="162"/>
        <v>378249.28571428574</v>
      </c>
      <c r="AK364" s="324">
        <f t="shared" si="156"/>
        <v>294669</v>
      </c>
      <c r="AL364" s="324">
        <f t="shared" si="163"/>
        <v>375258.17046534235</v>
      </c>
      <c r="AM364" s="324">
        <f t="shared" si="137"/>
        <v>50251.007693757725</v>
      </c>
      <c r="AN364" s="366">
        <f t="shared" si="157"/>
        <v>0.1328515600468716</v>
      </c>
      <c r="AO364" s="326"/>
      <c r="AP364" s="352">
        <f t="shared" si="158"/>
        <v>342900</v>
      </c>
      <c r="AQ364" s="325">
        <f t="shared" si="159"/>
        <v>65151</v>
      </c>
      <c r="AR364" s="349">
        <f t="shared" si="160"/>
        <v>408051</v>
      </c>
      <c r="AS364" s="329"/>
      <c r="AT364" s="317">
        <f t="shared" si="161"/>
        <v>1</v>
      </c>
    </row>
    <row r="365" spans="1:46" ht="24.95" customHeight="1" x14ac:dyDescent="0.25">
      <c r="A365" s="319">
        <v>359</v>
      </c>
      <c r="B365" s="290" t="s">
        <v>1062</v>
      </c>
      <c r="C365" s="104" t="s">
        <v>907</v>
      </c>
      <c r="D365" s="320">
        <v>1</v>
      </c>
      <c r="E365" s="301">
        <v>34900</v>
      </c>
      <c r="F365" s="321">
        <f t="shared" si="138"/>
        <v>24430</v>
      </c>
      <c r="G365" s="321">
        <f t="shared" si="139"/>
        <v>59330</v>
      </c>
      <c r="H365" s="301">
        <v>61000</v>
      </c>
      <c r="I365" s="322">
        <v>11590</v>
      </c>
      <c r="J365" s="322">
        <f t="shared" si="140"/>
        <v>72590</v>
      </c>
      <c r="K365" s="302">
        <v>89500</v>
      </c>
      <c r="L365" s="323">
        <v>17005</v>
      </c>
      <c r="M365" s="323">
        <f t="shared" si="141"/>
        <v>106505</v>
      </c>
      <c r="N365" s="304">
        <v>59904</v>
      </c>
      <c r="O365" s="323">
        <v>11381.76</v>
      </c>
      <c r="P365" s="323">
        <f t="shared" si="142"/>
        <v>71285.759999999995</v>
      </c>
      <c r="Q365" s="302">
        <v>44950</v>
      </c>
      <c r="R365" s="323">
        <v>8540.5</v>
      </c>
      <c r="S365" s="323">
        <f t="shared" si="143"/>
        <v>53490.5</v>
      </c>
      <c r="T365" s="302">
        <v>88401</v>
      </c>
      <c r="U365" s="323">
        <v>16796.189999999999</v>
      </c>
      <c r="V365" s="323">
        <f t="shared" si="144"/>
        <v>105197.19</v>
      </c>
      <c r="W365" s="302">
        <v>151261</v>
      </c>
      <c r="X365" s="323">
        <v>28739.59</v>
      </c>
      <c r="Y365" s="345">
        <f t="shared" si="145"/>
        <v>180000.59</v>
      </c>
      <c r="Z365" s="348">
        <f t="shared" si="146"/>
        <v>36678.732567012004</v>
      </c>
      <c r="AA365" s="349">
        <f t="shared" si="147"/>
        <v>114725.83886155942</v>
      </c>
      <c r="AB365" s="352" t="str">
        <f t="shared" si="148"/>
        <v/>
      </c>
      <c r="AC365" s="324">
        <f t="shared" si="149"/>
        <v>61000</v>
      </c>
      <c r="AD365" s="324">
        <f t="shared" si="150"/>
        <v>89500</v>
      </c>
      <c r="AE365" s="324">
        <f t="shared" si="151"/>
        <v>59904</v>
      </c>
      <c r="AF365" s="324">
        <f t="shared" si="152"/>
        <v>44950</v>
      </c>
      <c r="AG365" s="324">
        <f t="shared" si="153"/>
        <v>88401</v>
      </c>
      <c r="AH365" s="364" t="str">
        <f t="shared" si="154"/>
        <v/>
      </c>
      <c r="AI365" s="352">
        <f t="shared" si="155"/>
        <v>44950</v>
      </c>
      <c r="AJ365" s="324">
        <f t="shared" si="162"/>
        <v>75702.28571428571</v>
      </c>
      <c r="AK365" s="324">
        <f t="shared" si="156"/>
        <v>34900</v>
      </c>
      <c r="AL365" s="324">
        <f t="shared" si="163"/>
        <v>68196.799642247817</v>
      </c>
      <c r="AM365" s="324">
        <f t="shared" si="137"/>
        <v>39023.553147273706</v>
      </c>
      <c r="AN365" s="366">
        <f t="shared" si="157"/>
        <v>0.51548711877149578</v>
      </c>
      <c r="AO365" s="326"/>
      <c r="AP365" s="352">
        <f t="shared" si="158"/>
        <v>44950</v>
      </c>
      <c r="AQ365" s="325">
        <f t="shared" si="159"/>
        <v>8540.5</v>
      </c>
      <c r="AR365" s="349">
        <f t="shared" si="160"/>
        <v>53490.5</v>
      </c>
      <c r="AS365" s="329"/>
      <c r="AT365" s="317">
        <f t="shared" si="161"/>
        <v>1</v>
      </c>
    </row>
    <row r="366" spans="1:46" ht="24.95" customHeight="1" x14ac:dyDescent="0.25">
      <c r="A366" s="319">
        <v>360</v>
      </c>
      <c r="B366" s="290" t="s">
        <v>1063</v>
      </c>
      <c r="C366" s="104" t="s">
        <v>907</v>
      </c>
      <c r="D366" s="320">
        <v>1</v>
      </c>
      <c r="E366" s="301">
        <v>149900</v>
      </c>
      <c r="F366" s="321">
        <f t="shared" si="138"/>
        <v>104930</v>
      </c>
      <c r="G366" s="321">
        <f t="shared" si="139"/>
        <v>254830</v>
      </c>
      <c r="H366" s="301">
        <v>137600</v>
      </c>
      <c r="I366" s="322">
        <v>26144</v>
      </c>
      <c r="J366" s="322">
        <f t="shared" si="140"/>
        <v>163744</v>
      </c>
      <c r="K366" s="302">
        <v>210580</v>
      </c>
      <c r="L366" s="323">
        <v>40010.199999999997</v>
      </c>
      <c r="M366" s="323">
        <f t="shared" si="141"/>
        <v>250590.2</v>
      </c>
      <c r="N366" s="304">
        <v>179952</v>
      </c>
      <c r="O366" s="323">
        <v>34190.879999999997</v>
      </c>
      <c r="P366" s="323">
        <f t="shared" si="142"/>
        <v>214142.88</v>
      </c>
      <c r="Q366" s="302">
        <v>101499</v>
      </c>
      <c r="R366" s="323">
        <v>19284.810000000001</v>
      </c>
      <c r="S366" s="323">
        <f t="shared" si="143"/>
        <v>120783.81</v>
      </c>
      <c r="T366" s="302">
        <v>169435</v>
      </c>
      <c r="U366" s="323">
        <v>32192.65</v>
      </c>
      <c r="V366" s="323">
        <f t="shared" si="144"/>
        <v>201627.65</v>
      </c>
      <c r="W366" s="302">
        <v>118674</v>
      </c>
      <c r="X366" s="323">
        <v>22548.06</v>
      </c>
      <c r="Y366" s="345">
        <f t="shared" si="145"/>
        <v>141222.06</v>
      </c>
      <c r="Z366" s="348">
        <f t="shared" si="146"/>
        <v>115130.69581194822</v>
      </c>
      <c r="AA366" s="349">
        <f t="shared" si="147"/>
        <v>189909.30418805178</v>
      </c>
      <c r="AB366" s="352">
        <f t="shared" si="148"/>
        <v>149900</v>
      </c>
      <c r="AC366" s="324">
        <f t="shared" si="149"/>
        <v>137600</v>
      </c>
      <c r="AD366" s="324" t="str">
        <f t="shared" si="150"/>
        <v/>
      </c>
      <c r="AE366" s="324">
        <f t="shared" si="151"/>
        <v>179952</v>
      </c>
      <c r="AF366" s="324" t="str">
        <f t="shared" si="152"/>
        <v/>
      </c>
      <c r="AG366" s="324">
        <f t="shared" si="153"/>
        <v>169435</v>
      </c>
      <c r="AH366" s="364">
        <f t="shared" si="154"/>
        <v>118674</v>
      </c>
      <c r="AI366" s="352">
        <f t="shared" si="155"/>
        <v>118674</v>
      </c>
      <c r="AJ366" s="324">
        <f t="shared" si="162"/>
        <v>152520</v>
      </c>
      <c r="AK366" s="324">
        <f t="shared" si="156"/>
        <v>101499</v>
      </c>
      <c r="AL366" s="324">
        <f t="shared" si="163"/>
        <v>148535.62213874742</v>
      </c>
      <c r="AM366" s="324">
        <f t="shared" si="137"/>
        <v>37389.304188051785</v>
      </c>
      <c r="AN366" s="366">
        <f t="shared" si="157"/>
        <v>0.24514361518523331</v>
      </c>
      <c r="AO366" s="326"/>
      <c r="AP366" s="352">
        <f t="shared" si="158"/>
        <v>118674</v>
      </c>
      <c r="AQ366" s="325">
        <f t="shared" si="159"/>
        <v>22548.06</v>
      </c>
      <c r="AR366" s="349">
        <f t="shared" si="160"/>
        <v>141222.06</v>
      </c>
      <c r="AS366" s="329"/>
      <c r="AT366" s="317">
        <f t="shared" si="161"/>
        <v>1</v>
      </c>
    </row>
    <row r="367" spans="1:46" ht="24.95" customHeight="1" x14ac:dyDescent="0.25">
      <c r="A367" s="319">
        <v>361</v>
      </c>
      <c r="B367" s="290" t="s">
        <v>1064</v>
      </c>
      <c r="C367" s="104" t="s">
        <v>907</v>
      </c>
      <c r="D367" s="320">
        <v>1</v>
      </c>
      <c r="E367" s="301">
        <v>342900</v>
      </c>
      <c r="F367" s="321">
        <f t="shared" si="138"/>
        <v>240029.99999999997</v>
      </c>
      <c r="G367" s="321">
        <f t="shared" si="139"/>
        <v>582930</v>
      </c>
      <c r="H367" s="301">
        <v>360000</v>
      </c>
      <c r="I367" s="322">
        <v>68400</v>
      </c>
      <c r="J367" s="322">
        <f t="shared" si="140"/>
        <v>428400</v>
      </c>
      <c r="K367" s="302">
        <v>398500</v>
      </c>
      <c r="L367" s="323">
        <v>75715</v>
      </c>
      <c r="M367" s="323">
        <f t="shared" si="141"/>
        <v>474215</v>
      </c>
      <c r="N367" s="304">
        <v>444058</v>
      </c>
      <c r="O367" s="323">
        <v>84371.02</v>
      </c>
      <c r="P367" s="323">
        <f t="shared" si="142"/>
        <v>528429.02</v>
      </c>
      <c r="Q367" s="302">
        <v>204450</v>
      </c>
      <c r="R367" s="323">
        <v>38845.5</v>
      </c>
      <c r="S367" s="323">
        <f t="shared" si="143"/>
        <v>243295.5</v>
      </c>
      <c r="T367" s="302">
        <v>279936</v>
      </c>
      <c r="U367" s="323">
        <v>53187.840000000004</v>
      </c>
      <c r="V367" s="323">
        <f t="shared" si="144"/>
        <v>333123.84000000003</v>
      </c>
      <c r="W367" s="302">
        <v>420168</v>
      </c>
      <c r="X367" s="323">
        <v>79831.92</v>
      </c>
      <c r="Y367" s="345">
        <f t="shared" si="145"/>
        <v>499999.92</v>
      </c>
      <c r="Z367" s="348">
        <f t="shared" si="146"/>
        <v>265971.08280386653</v>
      </c>
      <c r="AA367" s="349">
        <f t="shared" si="147"/>
        <v>434032.34576756199</v>
      </c>
      <c r="AB367" s="352">
        <f t="shared" si="148"/>
        <v>342900</v>
      </c>
      <c r="AC367" s="324">
        <f t="shared" si="149"/>
        <v>360000</v>
      </c>
      <c r="AD367" s="324">
        <f t="shared" si="150"/>
        <v>398500</v>
      </c>
      <c r="AE367" s="324" t="str">
        <f t="shared" si="151"/>
        <v/>
      </c>
      <c r="AF367" s="324" t="str">
        <f t="shared" si="152"/>
        <v/>
      </c>
      <c r="AG367" s="324">
        <f t="shared" si="153"/>
        <v>279936</v>
      </c>
      <c r="AH367" s="364">
        <f t="shared" si="154"/>
        <v>420168</v>
      </c>
      <c r="AI367" s="352">
        <f t="shared" si="155"/>
        <v>279936</v>
      </c>
      <c r="AJ367" s="324">
        <f t="shared" si="162"/>
        <v>350001.71428571426</v>
      </c>
      <c r="AK367" s="324">
        <f t="shared" si="156"/>
        <v>204450</v>
      </c>
      <c r="AL367" s="324">
        <f t="shared" si="163"/>
        <v>340006.08771238383</v>
      </c>
      <c r="AM367" s="324">
        <f t="shared" si="137"/>
        <v>84030.631481847726</v>
      </c>
      <c r="AN367" s="366">
        <f t="shared" si="157"/>
        <v>0.24008634258645839</v>
      </c>
      <c r="AO367" s="326"/>
      <c r="AP367" s="352">
        <f t="shared" si="158"/>
        <v>279936</v>
      </c>
      <c r="AQ367" s="325">
        <f t="shared" si="159"/>
        <v>53187.839999999997</v>
      </c>
      <c r="AR367" s="349">
        <f t="shared" si="160"/>
        <v>333123.83999999997</v>
      </c>
      <c r="AS367" s="329"/>
      <c r="AT367" s="317">
        <f t="shared" si="161"/>
        <v>1</v>
      </c>
    </row>
    <row r="368" spans="1:46" ht="24.95" customHeight="1" x14ac:dyDescent="0.25">
      <c r="A368" s="319">
        <v>362</v>
      </c>
      <c r="B368" s="290" t="s">
        <v>1065</v>
      </c>
      <c r="C368" s="104" t="s">
        <v>907</v>
      </c>
      <c r="D368" s="320">
        <v>1</v>
      </c>
      <c r="E368" s="301">
        <v>380000</v>
      </c>
      <c r="F368" s="321">
        <f t="shared" si="138"/>
        <v>266000</v>
      </c>
      <c r="G368" s="321">
        <f t="shared" si="139"/>
        <v>646000</v>
      </c>
      <c r="H368" s="301">
        <v>975800</v>
      </c>
      <c r="I368" s="322">
        <v>185402</v>
      </c>
      <c r="J368" s="322">
        <f t="shared" si="140"/>
        <v>1161202</v>
      </c>
      <c r="K368" s="302">
        <v>489000</v>
      </c>
      <c r="L368" s="323">
        <v>92910</v>
      </c>
      <c r="M368" s="323">
        <f t="shared" si="141"/>
        <v>581910</v>
      </c>
      <c r="N368" s="304">
        <v>1032293</v>
      </c>
      <c r="O368" s="323">
        <v>196135.67</v>
      </c>
      <c r="P368" s="323">
        <f t="shared" si="142"/>
        <v>1228428.67</v>
      </c>
      <c r="Q368" s="302">
        <v>440800</v>
      </c>
      <c r="R368" s="323">
        <v>83752</v>
      </c>
      <c r="S368" s="323">
        <f t="shared" si="143"/>
        <v>524552</v>
      </c>
      <c r="T368" s="302">
        <v>368336</v>
      </c>
      <c r="U368" s="323">
        <v>69983.839999999997</v>
      </c>
      <c r="V368" s="323">
        <f t="shared" si="144"/>
        <v>438319.83999999997</v>
      </c>
      <c r="W368" s="302">
        <v>986453</v>
      </c>
      <c r="X368" s="323">
        <v>187426.07</v>
      </c>
      <c r="Y368" s="345">
        <f t="shared" si="145"/>
        <v>1173879.07</v>
      </c>
      <c r="Z368" s="348">
        <f t="shared" si="146"/>
        <v>355205.56539743778</v>
      </c>
      <c r="AA368" s="349">
        <f t="shared" si="147"/>
        <v>979846.43460256222</v>
      </c>
      <c r="AB368" s="352">
        <f t="shared" si="148"/>
        <v>380000</v>
      </c>
      <c r="AC368" s="324">
        <f t="shared" si="149"/>
        <v>975800</v>
      </c>
      <c r="AD368" s="324">
        <f t="shared" si="150"/>
        <v>489000</v>
      </c>
      <c r="AE368" s="324" t="str">
        <f t="shared" si="151"/>
        <v/>
      </c>
      <c r="AF368" s="324">
        <f t="shared" si="152"/>
        <v>440800</v>
      </c>
      <c r="AG368" s="324">
        <f t="shared" si="153"/>
        <v>368336</v>
      </c>
      <c r="AH368" s="364" t="str">
        <f t="shared" si="154"/>
        <v/>
      </c>
      <c r="AI368" s="352">
        <f t="shared" si="155"/>
        <v>368336</v>
      </c>
      <c r="AJ368" s="324">
        <f t="shared" si="162"/>
        <v>667526</v>
      </c>
      <c r="AK368" s="324">
        <f t="shared" si="156"/>
        <v>368336</v>
      </c>
      <c r="AL368" s="324">
        <f t="shared" si="163"/>
        <v>605902.338990964</v>
      </c>
      <c r="AM368" s="324">
        <f t="shared" si="137"/>
        <v>312320.43460256222</v>
      </c>
      <c r="AN368" s="366">
        <f t="shared" si="157"/>
        <v>0.46787755773192685</v>
      </c>
      <c r="AO368" s="326"/>
      <c r="AP368" s="352">
        <f t="shared" si="158"/>
        <v>368336</v>
      </c>
      <c r="AQ368" s="325">
        <f t="shared" si="159"/>
        <v>69983.839999999997</v>
      </c>
      <c r="AR368" s="349">
        <f t="shared" si="160"/>
        <v>438319.83999999997</v>
      </c>
      <c r="AS368" s="329"/>
      <c r="AT368" s="317">
        <f t="shared" si="161"/>
        <v>1</v>
      </c>
    </row>
    <row r="369" spans="1:46" s="326" customFormat="1" ht="24.95" customHeight="1" x14ac:dyDescent="0.25">
      <c r="A369" s="319">
        <v>363</v>
      </c>
      <c r="B369" s="290" t="s">
        <v>1066</v>
      </c>
      <c r="C369" s="104" t="s">
        <v>907</v>
      </c>
      <c r="D369" s="320">
        <v>1</v>
      </c>
      <c r="E369" s="301">
        <v>118900</v>
      </c>
      <c r="F369" s="321">
        <f t="shared" si="138"/>
        <v>83230</v>
      </c>
      <c r="G369" s="321">
        <f t="shared" si="139"/>
        <v>202130</v>
      </c>
      <c r="H369" s="301">
        <v>329200</v>
      </c>
      <c r="I369" s="322">
        <v>62548</v>
      </c>
      <c r="J369" s="322">
        <f t="shared" si="140"/>
        <v>391748</v>
      </c>
      <c r="K369" s="302">
        <v>178900</v>
      </c>
      <c r="L369" s="323">
        <v>33991</v>
      </c>
      <c r="M369" s="323">
        <f t="shared" si="141"/>
        <v>212891</v>
      </c>
      <c r="N369" s="304">
        <v>142737</v>
      </c>
      <c r="O369" s="323">
        <v>27120.03</v>
      </c>
      <c r="P369" s="323">
        <f t="shared" si="142"/>
        <v>169857.03</v>
      </c>
      <c r="Q369" s="302">
        <v>308705</v>
      </c>
      <c r="R369" s="323">
        <v>58653.95</v>
      </c>
      <c r="S369" s="323">
        <f t="shared" si="143"/>
        <v>367358.95</v>
      </c>
      <c r="T369" s="302">
        <v>221002</v>
      </c>
      <c r="U369" s="323">
        <v>41990.38</v>
      </c>
      <c r="V369" s="323">
        <f t="shared" si="144"/>
        <v>262992.38</v>
      </c>
      <c r="W369" s="302">
        <v>109243</v>
      </c>
      <c r="X369" s="323">
        <v>20756.170000000002</v>
      </c>
      <c r="Y369" s="345">
        <f t="shared" si="145"/>
        <v>129999.17</v>
      </c>
      <c r="Z369" s="348">
        <f t="shared" si="146"/>
        <v>112285.93205368605</v>
      </c>
      <c r="AA369" s="349">
        <f t="shared" si="147"/>
        <v>290196.06794631394</v>
      </c>
      <c r="AB369" s="352">
        <f t="shared" si="148"/>
        <v>118900</v>
      </c>
      <c r="AC369" s="324" t="str">
        <f t="shared" si="149"/>
        <v/>
      </c>
      <c r="AD369" s="324">
        <f t="shared" si="150"/>
        <v>178900</v>
      </c>
      <c r="AE369" s="324">
        <f t="shared" si="151"/>
        <v>142737</v>
      </c>
      <c r="AF369" s="324" t="str">
        <f t="shared" si="152"/>
        <v/>
      </c>
      <c r="AG369" s="324">
        <f t="shared" si="153"/>
        <v>221002</v>
      </c>
      <c r="AH369" s="364" t="str">
        <f t="shared" si="154"/>
        <v/>
      </c>
      <c r="AI369" s="352">
        <f t="shared" si="155"/>
        <v>118900</v>
      </c>
      <c r="AJ369" s="324">
        <f t="shared" si="162"/>
        <v>201241</v>
      </c>
      <c r="AK369" s="324">
        <f t="shared" si="156"/>
        <v>109243</v>
      </c>
      <c r="AL369" s="324">
        <f t="shared" si="163"/>
        <v>185116.87502262584</v>
      </c>
      <c r="AM369" s="324">
        <f t="shared" si="137"/>
        <v>88955.067946313953</v>
      </c>
      <c r="AN369" s="366">
        <f t="shared" si="157"/>
        <v>0.44203252789597525</v>
      </c>
      <c r="AP369" s="352">
        <f t="shared" si="158"/>
        <v>118900</v>
      </c>
      <c r="AQ369" s="325">
        <f t="shared" si="159"/>
        <v>22591</v>
      </c>
      <c r="AR369" s="349">
        <f t="shared" si="160"/>
        <v>141491</v>
      </c>
      <c r="AS369" s="329"/>
      <c r="AT369" s="317">
        <f t="shared" si="161"/>
        <v>1</v>
      </c>
    </row>
    <row r="370" spans="1:46" s="326" customFormat="1" ht="24.95" customHeight="1" x14ac:dyDescent="0.25">
      <c r="A370" s="319">
        <v>364</v>
      </c>
      <c r="B370" s="290" t="s">
        <v>1067</v>
      </c>
      <c r="C370" s="104" t="s">
        <v>907</v>
      </c>
      <c r="D370" s="320">
        <v>1</v>
      </c>
      <c r="E370" s="301">
        <v>14900</v>
      </c>
      <c r="F370" s="321">
        <f t="shared" si="138"/>
        <v>10430</v>
      </c>
      <c r="G370" s="321">
        <f t="shared" si="139"/>
        <v>25330</v>
      </c>
      <c r="H370" s="301">
        <v>10000</v>
      </c>
      <c r="I370" s="322">
        <v>1900</v>
      </c>
      <c r="J370" s="322">
        <f t="shared" si="140"/>
        <v>11900</v>
      </c>
      <c r="K370" s="302">
        <v>21800</v>
      </c>
      <c r="L370" s="323">
        <v>4142</v>
      </c>
      <c r="M370" s="323">
        <f t="shared" si="141"/>
        <v>25942</v>
      </c>
      <c r="N370" s="304">
        <v>17887</v>
      </c>
      <c r="O370" s="323">
        <v>3398.53</v>
      </c>
      <c r="P370" s="323">
        <f t="shared" si="142"/>
        <v>21285.53</v>
      </c>
      <c r="Q370" s="302">
        <v>21605</v>
      </c>
      <c r="R370" s="323">
        <v>4104.95</v>
      </c>
      <c r="S370" s="323">
        <f t="shared" si="143"/>
        <v>25709.95</v>
      </c>
      <c r="T370" s="302">
        <v>15028</v>
      </c>
      <c r="U370" s="323">
        <v>2855.32</v>
      </c>
      <c r="V370" s="323">
        <f t="shared" si="144"/>
        <v>17883.32</v>
      </c>
      <c r="W370" s="302">
        <v>5674</v>
      </c>
      <c r="X370" s="323">
        <v>1078.06</v>
      </c>
      <c r="Y370" s="345">
        <f t="shared" si="145"/>
        <v>6752.0599999999995</v>
      </c>
      <c r="Z370" s="348">
        <f t="shared" si="146"/>
        <v>9359.0940086945448</v>
      </c>
      <c r="AA370" s="349">
        <f t="shared" si="147"/>
        <v>21182.048848448314</v>
      </c>
      <c r="AB370" s="352">
        <f t="shared" si="148"/>
        <v>14900</v>
      </c>
      <c r="AC370" s="324">
        <f t="shared" si="149"/>
        <v>10000</v>
      </c>
      <c r="AD370" s="324" t="str">
        <f t="shared" si="150"/>
        <v/>
      </c>
      <c r="AE370" s="324">
        <f t="shared" si="151"/>
        <v>17887</v>
      </c>
      <c r="AF370" s="324" t="str">
        <f t="shared" si="152"/>
        <v/>
      </c>
      <c r="AG370" s="324">
        <f t="shared" si="153"/>
        <v>15028</v>
      </c>
      <c r="AH370" s="364" t="str">
        <f t="shared" si="154"/>
        <v/>
      </c>
      <c r="AI370" s="352">
        <f t="shared" si="155"/>
        <v>10000</v>
      </c>
      <c r="AJ370" s="324">
        <f t="shared" si="162"/>
        <v>15270.571428571429</v>
      </c>
      <c r="AK370" s="324">
        <f t="shared" si="156"/>
        <v>5674</v>
      </c>
      <c r="AL370" s="324">
        <f t="shared" si="163"/>
        <v>14030.560093656526</v>
      </c>
      <c r="AM370" s="324">
        <f t="shared" si="137"/>
        <v>5911.4774198768846</v>
      </c>
      <c r="AN370" s="366">
        <f t="shared" si="157"/>
        <v>0.38711566541749948</v>
      </c>
      <c r="AP370" s="352">
        <f t="shared" si="158"/>
        <v>10000</v>
      </c>
      <c r="AQ370" s="325">
        <f t="shared" si="159"/>
        <v>1900</v>
      </c>
      <c r="AR370" s="349">
        <f t="shared" si="160"/>
        <v>11900</v>
      </c>
      <c r="AS370" s="329"/>
      <c r="AT370" s="317">
        <f t="shared" si="161"/>
        <v>1</v>
      </c>
    </row>
    <row r="371" spans="1:46" s="326" customFormat="1" ht="24.95" customHeight="1" x14ac:dyDescent="0.25">
      <c r="A371" s="319">
        <v>365</v>
      </c>
      <c r="B371" s="290" t="s">
        <v>1068</v>
      </c>
      <c r="C371" s="104" t="s">
        <v>907</v>
      </c>
      <c r="D371" s="320">
        <v>1</v>
      </c>
      <c r="E371" s="301">
        <v>14900</v>
      </c>
      <c r="F371" s="321">
        <f t="shared" si="138"/>
        <v>10430</v>
      </c>
      <c r="G371" s="321">
        <f t="shared" si="139"/>
        <v>25330</v>
      </c>
      <c r="H371" s="301">
        <v>8000</v>
      </c>
      <c r="I371" s="322">
        <v>1520</v>
      </c>
      <c r="J371" s="322">
        <f t="shared" si="140"/>
        <v>9520</v>
      </c>
      <c r="K371" s="302">
        <v>22800</v>
      </c>
      <c r="L371" s="323">
        <v>4332</v>
      </c>
      <c r="M371" s="323">
        <f t="shared" si="141"/>
        <v>27132</v>
      </c>
      <c r="N371" s="304">
        <v>17887</v>
      </c>
      <c r="O371" s="323">
        <v>3398.53</v>
      </c>
      <c r="P371" s="323">
        <f t="shared" si="142"/>
        <v>21285.53</v>
      </c>
      <c r="Q371" s="302">
        <v>21605</v>
      </c>
      <c r="R371" s="323">
        <v>4104.95</v>
      </c>
      <c r="S371" s="323">
        <f t="shared" si="143"/>
        <v>25709.95</v>
      </c>
      <c r="T371" s="302">
        <v>14733</v>
      </c>
      <c r="U371" s="323">
        <v>2799.27</v>
      </c>
      <c r="V371" s="323">
        <f t="shared" si="144"/>
        <v>17532.27</v>
      </c>
      <c r="W371" s="302">
        <v>5674</v>
      </c>
      <c r="X371" s="323">
        <v>1078.06</v>
      </c>
      <c r="Y371" s="345">
        <f t="shared" si="145"/>
        <v>6752.0599999999995</v>
      </c>
      <c r="Z371" s="348">
        <f t="shared" si="146"/>
        <v>8646.0437321964127</v>
      </c>
      <c r="AA371" s="349">
        <f t="shared" si="147"/>
        <v>21525.099124946446</v>
      </c>
      <c r="AB371" s="352">
        <f t="shared" si="148"/>
        <v>14900</v>
      </c>
      <c r="AC371" s="324" t="str">
        <f t="shared" si="149"/>
        <v/>
      </c>
      <c r="AD371" s="324" t="str">
        <f t="shared" si="150"/>
        <v/>
      </c>
      <c r="AE371" s="324">
        <f t="shared" si="151"/>
        <v>17887</v>
      </c>
      <c r="AF371" s="324" t="str">
        <f t="shared" si="152"/>
        <v/>
      </c>
      <c r="AG371" s="324">
        <f t="shared" si="153"/>
        <v>14733</v>
      </c>
      <c r="AH371" s="364" t="str">
        <f t="shared" si="154"/>
        <v/>
      </c>
      <c r="AI371" s="352">
        <f t="shared" si="155"/>
        <v>14733</v>
      </c>
      <c r="AJ371" s="324">
        <f t="shared" si="162"/>
        <v>15085.571428571429</v>
      </c>
      <c r="AK371" s="324">
        <f t="shared" si="156"/>
        <v>5674</v>
      </c>
      <c r="AL371" s="324">
        <f t="shared" si="163"/>
        <v>13639.025548765047</v>
      </c>
      <c r="AM371" s="324">
        <f t="shared" si="137"/>
        <v>6439.5276963750166</v>
      </c>
      <c r="AN371" s="366">
        <f t="shared" si="157"/>
        <v>0.42686667368654169</v>
      </c>
      <c r="AP371" s="352">
        <f t="shared" si="158"/>
        <v>14733</v>
      </c>
      <c r="AQ371" s="325">
        <f t="shared" si="159"/>
        <v>2799.27</v>
      </c>
      <c r="AR371" s="349">
        <f t="shared" si="160"/>
        <v>17532.27</v>
      </c>
      <c r="AS371" s="329"/>
      <c r="AT371" s="317">
        <f t="shared" si="161"/>
        <v>1</v>
      </c>
    </row>
    <row r="372" spans="1:46" s="326" customFormat="1" ht="24.95" customHeight="1" x14ac:dyDescent="0.25">
      <c r="A372" s="319">
        <v>366</v>
      </c>
      <c r="B372" s="290" t="s">
        <v>1069</v>
      </c>
      <c r="C372" s="104" t="s">
        <v>907</v>
      </c>
      <c r="D372" s="320">
        <v>1</v>
      </c>
      <c r="E372" s="301">
        <v>150000</v>
      </c>
      <c r="F372" s="321">
        <f t="shared" si="138"/>
        <v>105000</v>
      </c>
      <c r="G372" s="321">
        <f t="shared" si="139"/>
        <v>255000</v>
      </c>
      <c r="H372" s="301">
        <v>220000</v>
      </c>
      <c r="I372" s="322">
        <v>41800</v>
      </c>
      <c r="J372" s="322">
        <f t="shared" si="140"/>
        <v>261800</v>
      </c>
      <c r="K372" s="302">
        <v>215800</v>
      </c>
      <c r="L372" s="323">
        <v>41002</v>
      </c>
      <c r="M372" s="323">
        <f t="shared" si="141"/>
        <v>256802</v>
      </c>
      <c r="N372" s="304">
        <v>63064</v>
      </c>
      <c r="O372" s="323">
        <v>11982.16</v>
      </c>
      <c r="P372" s="323">
        <f t="shared" si="142"/>
        <v>75046.16</v>
      </c>
      <c r="Q372" s="302">
        <v>37665</v>
      </c>
      <c r="R372" s="323">
        <v>7156.35</v>
      </c>
      <c r="S372" s="323">
        <f t="shared" si="143"/>
        <v>44821.35</v>
      </c>
      <c r="T372" s="302">
        <v>104460</v>
      </c>
      <c r="U372" s="323">
        <v>19847.400000000001</v>
      </c>
      <c r="V372" s="323">
        <f t="shared" si="144"/>
        <v>124307.4</v>
      </c>
      <c r="W372" s="302">
        <v>92436</v>
      </c>
      <c r="X372" s="323">
        <v>17562.84</v>
      </c>
      <c r="Y372" s="345">
        <f t="shared" si="145"/>
        <v>109998.84</v>
      </c>
      <c r="Z372" s="348">
        <f t="shared" si="146"/>
        <v>54521.081786499752</v>
      </c>
      <c r="AA372" s="349">
        <f t="shared" si="147"/>
        <v>197886.06107064313</v>
      </c>
      <c r="AB372" s="352">
        <f t="shared" si="148"/>
        <v>150000</v>
      </c>
      <c r="AC372" s="324" t="str">
        <f t="shared" si="149"/>
        <v/>
      </c>
      <c r="AD372" s="324" t="str">
        <f t="shared" si="150"/>
        <v/>
      </c>
      <c r="AE372" s="324">
        <f t="shared" si="151"/>
        <v>63064</v>
      </c>
      <c r="AF372" s="324" t="str">
        <f t="shared" si="152"/>
        <v/>
      </c>
      <c r="AG372" s="324">
        <f t="shared" si="153"/>
        <v>104460</v>
      </c>
      <c r="AH372" s="364">
        <f t="shared" si="154"/>
        <v>92436</v>
      </c>
      <c r="AI372" s="352">
        <f t="shared" si="155"/>
        <v>63064</v>
      </c>
      <c r="AJ372" s="324">
        <f t="shared" si="162"/>
        <v>126203.57142857143</v>
      </c>
      <c r="AK372" s="324">
        <f t="shared" si="156"/>
        <v>37665</v>
      </c>
      <c r="AL372" s="324">
        <f t="shared" si="163"/>
        <v>107260.40513084772</v>
      </c>
      <c r="AM372" s="324">
        <f t="shared" si="137"/>
        <v>71682.489642071683</v>
      </c>
      <c r="AN372" s="366">
        <f t="shared" si="157"/>
        <v>0.56799097545858646</v>
      </c>
      <c r="AP372" s="352">
        <f t="shared" si="158"/>
        <v>63064</v>
      </c>
      <c r="AQ372" s="325">
        <f t="shared" si="159"/>
        <v>11982.16</v>
      </c>
      <c r="AR372" s="349">
        <f t="shared" si="160"/>
        <v>75046.16</v>
      </c>
      <c r="AS372" s="329"/>
      <c r="AT372" s="317">
        <f t="shared" si="161"/>
        <v>1</v>
      </c>
    </row>
    <row r="373" spans="1:46" s="326" customFormat="1" ht="24.95" customHeight="1" x14ac:dyDescent="0.25">
      <c r="A373" s="319">
        <v>367</v>
      </c>
      <c r="B373" s="290" t="s">
        <v>1070</v>
      </c>
      <c r="C373" s="104" t="s">
        <v>907</v>
      </c>
      <c r="D373" s="320">
        <v>1</v>
      </c>
      <c r="E373" s="301">
        <v>55900</v>
      </c>
      <c r="F373" s="321">
        <f t="shared" si="138"/>
        <v>39130</v>
      </c>
      <c r="G373" s="321">
        <f t="shared" si="139"/>
        <v>95030</v>
      </c>
      <c r="H373" s="301">
        <v>79100</v>
      </c>
      <c r="I373" s="322">
        <v>15029</v>
      </c>
      <c r="J373" s="322">
        <f t="shared" si="140"/>
        <v>94129</v>
      </c>
      <c r="K373" s="302">
        <v>98750</v>
      </c>
      <c r="L373" s="323">
        <v>18762.5</v>
      </c>
      <c r="M373" s="323">
        <f t="shared" si="141"/>
        <v>117512.5</v>
      </c>
      <c r="N373" s="304">
        <v>67107</v>
      </c>
      <c r="O373" s="323">
        <v>12750.33</v>
      </c>
      <c r="P373" s="323">
        <f t="shared" si="142"/>
        <v>79857.33</v>
      </c>
      <c r="Q373" s="302">
        <v>75465</v>
      </c>
      <c r="R373" s="323">
        <v>14338.35</v>
      </c>
      <c r="S373" s="323">
        <f t="shared" si="143"/>
        <v>89803.35</v>
      </c>
      <c r="T373" s="302">
        <v>61880</v>
      </c>
      <c r="U373" s="323">
        <v>11757.2</v>
      </c>
      <c r="V373" s="323">
        <f t="shared" si="144"/>
        <v>73637.2</v>
      </c>
      <c r="W373" s="302">
        <v>92436</v>
      </c>
      <c r="X373" s="323">
        <v>17562.84</v>
      </c>
      <c r="Y373" s="345">
        <f t="shared" si="145"/>
        <v>109998.84</v>
      </c>
      <c r="Z373" s="348">
        <f t="shared" si="146"/>
        <v>60100.834425583394</v>
      </c>
      <c r="AA373" s="349">
        <f t="shared" si="147"/>
        <v>91510.022717273736</v>
      </c>
      <c r="AB373" s="352" t="str">
        <f t="shared" si="148"/>
        <v/>
      </c>
      <c r="AC373" s="324">
        <f t="shared" si="149"/>
        <v>79100</v>
      </c>
      <c r="AD373" s="324" t="str">
        <f t="shared" si="150"/>
        <v/>
      </c>
      <c r="AE373" s="324">
        <f t="shared" si="151"/>
        <v>67107</v>
      </c>
      <c r="AF373" s="324">
        <f t="shared" si="152"/>
        <v>75465</v>
      </c>
      <c r="AG373" s="324">
        <f t="shared" si="153"/>
        <v>61880</v>
      </c>
      <c r="AH373" s="364" t="str">
        <f t="shared" si="154"/>
        <v/>
      </c>
      <c r="AI373" s="352">
        <f t="shared" si="155"/>
        <v>61880</v>
      </c>
      <c r="AJ373" s="324">
        <f t="shared" si="162"/>
        <v>75805.428571428565</v>
      </c>
      <c r="AK373" s="324">
        <f t="shared" si="156"/>
        <v>55900</v>
      </c>
      <c r="AL373" s="324">
        <f t="shared" si="163"/>
        <v>74424.959409915144</v>
      </c>
      <c r="AM373" s="324">
        <f t="shared" si="137"/>
        <v>15704.594145845173</v>
      </c>
      <c r="AN373" s="366">
        <f t="shared" si="157"/>
        <v>0.20716978245228615</v>
      </c>
      <c r="AP373" s="352">
        <f t="shared" si="158"/>
        <v>61880</v>
      </c>
      <c r="AQ373" s="325">
        <f t="shared" si="159"/>
        <v>11757.2</v>
      </c>
      <c r="AR373" s="349">
        <f t="shared" si="160"/>
        <v>73637.2</v>
      </c>
      <c r="AS373" s="329"/>
      <c r="AT373" s="317">
        <f t="shared" si="161"/>
        <v>1</v>
      </c>
    </row>
    <row r="374" spans="1:46" s="326" customFormat="1" ht="24.95" customHeight="1" x14ac:dyDescent="0.25">
      <c r="A374" s="319">
        <v>368</v>
      </c>
      <c r="B374" s="290" t="s">
        <v>1071</v>
      </c>
      <c r="C374" s="104" t="s">
        <v>907</v>
      </c>
      <c r="D374" s="320">
        <v>1</v>
      </c>
      <c r="E374" s="301">
        <v>13900</v>
      </c>
      <c r="F374" s="321">
        <f t="shared" si="138"/>
        <v>9730</v>
      </c>
      <c r="G374" s="321">
        <f t="shared" si="139"/>
        <v>23630</v>
      </c>
      <c r="H374" s="301">
        <v>19000</v>
      </c>
      <c r="I374" s="322">
        <v>3610</v>
      </c>
      <c r="J374" s="322">
        <f t="shared" si="140"/>
        <v>22610</v>
      </c>
      <c r="K374" s="302">
        <v>35900</v>
      </c>
      <c r="L374" s="323">
        <v>6821</v>
      </c>
      <c r="M374" s="323">
        <f t="shared" si="141"/>
        <v>42721</v>
      </c>
      <c r="N374" s="304">
        <v>16687</v>
      </c>
      <c r="O374" s="323">
        <v>3170.53</v>
      </c>
      <c r="P374" s="323">
        <f t="shared" si="142"/>
        <v>19857.53</v>
      </c>
      <c r="Q374" s="302">
        <v>18765</v>
      </c>
      <c r="R374" s="323">
        <v>3565.35</v>
      </c>
      <c r="S374" s="323">
        <f t="shared" si="143"/>
        <v>22330.35</v>
      </c>
      <c r="T374" s="302">
        <v>18711</v>
      </c>
      <c r="U374" s="323">
        <v>3555.09</v>
      </c>
      <c r="V374" s="323">
        <f t="shared" si="144"/>
        <v>22266.09</v>
      </c>
      <c r="W374" s="302">
        <v>57687</v>
      </c>
      <c r="X374" s="323">
        <v>10960.53</v>
      </c>
      <c r="Y374" s="345">
        <f t="shared" si="145"/>
        <v>68647.53</v>
      </c>
      <c r="Z374" s="348">
        <f t="shared" si="146"/>
        <v>10051.549528332385</v>
      </c>
      <c r="AA374" s="349">
        <f t="shared" si="147"/>
        <v>41562.736185953334</v>
      </c>
      <c r="AB374" s="352">
        <f t="shared" si="148"/>
        <v>13900</v>
      </c>
      <c r="AC374" s="324">
        <f t="shared" si="149"/>
        <v>19000</v>
      </c>
      <c r="AD374" s="324">
        <f t="shared" si="150"/>
        <v>35900</v>
      </c>
      <c r="AE374" s="324">
        <f t="shared" si="151"/>
        <v>16687</v>
      </c>
      <c r="AF374" s="324">
        <f t="shared" si="152"/>
        <v>18765</v>
      </c>
      <c r="AG374" s="324">
        <f t="shared" si="153"/>
        <v>18711</v>
      </c>
      <c r="AH374" s="364" t="str">
        <f t="shared" si="154"/>
        <v/>
      </c>
      <c r="AI374" s="352">
        <f t="shared" si="155"/>
        <v>13900</v>
      </c>
      <c r="AJ374" s="324">
        <f t="shared" si="162"/>
        <v>25807.142857142859</v>
      </c>
      <c r="AK374" s="324">
        <f t="shared" si="156"/>
        <v>13900</v>
      </c>
      <c r="AL374" s="324">
        <f t="shared" si="163"/>
        <v>22801.655339680812</v>
      </c>
      <c r="AM374" s="324">
        <f t="shared" si="137"/>
        <v>15755.593328810473</v>
      </c>
      <c r="AN374" s="366">
        <f t="shared" si="157"/>
        <v>0.61051288846760754</v>
      </c>
      <c r="AP374" s="352">
        <f t="shared" si="158"/>
        <v>13900</v>
      </c>
      <c r="AQ374" s="325">
        <f t="shared" si="159"/>
        <v>2641</v>
      </c>
      <c r="AR374" s="349">
        <f t="shared" si="160"/>
        <v>16541</v>
      </c>
      <c r="AS374" s="329"/>
      <c r="AT374" s="317">
        <f t="shared" si="161"/>
        <v>1</v>
      </c>
    </row>
    <row r="375" spans="1:46" s="326" customFormat="1" ht="24.95" customHeight="1" x14ac:dyDescent="0.25">
      <c r="A375" s="319">
        <v>369</v>
      </c>
      <c r="B375" s="290" t="s">
        <v>1491</v>
      </c>
      <c r="C375" s="104" t="s">
        <v>18</v>
      </c>
      <c r="D375" s="320">
        <v>1</v>
      </c>
      <c r="E375" s="301">
        <v>756600</v>
      </c>
      <c r="F375" s="321">
        <f t="shared" si="138"/>
        <v>529620</v>
      </c>
      <c r="G375" s="321">
        <f t="shared" si="139"/>
        <v>1286220</v>
      </c>
      <c r="H375" s="301">
        <v>1119328</v>
      </c>
      <c r="I375" s="322">
        <v>212672.32</v>
      </c>
      <c r="J375" s="322">
        <f t="shared" si="140"/>
        <v>1332000.32</v>
      </c>
      <c r="K375" s="302">
        <v>856900</v>
      </c>
      <c r="L375" s="323">
        <v>162811</v>
      </c>
      <c r="M375" s="323">
        <f t="shared" si="141"/>
        <v>1019711</v>
      </c>
      <c r="N375" s="304">
        <v>699760</v>
      </c>
      <c r="O375" s="323">
        <v>132954.4</v>
      </c>
      <c r="P375" s="323">
        <f t="shared" si="142"/>
        <v>832714.4</v>
      </c>
      <c r="Q375" s="302">
        <v>10214</v>
      </c>
      <c r="R375" s="323">
        <v>1940.66</v>
      </c>
      <c r="S375" s="323">
        <f t="shared" si="143"/>
        <v>12154.66</v>
      </c>
      <c r="T375" s="302">
        <v>921907</v>
      </c>
      <c r="U375" s="323">
        <v>175162.33000000002</v>
      </c>
      <c r="V375" s="323">
        <f t="shared" si="144"/>
        <v>1097069.33</v>
      </c>
      <c r="W375" s="302">
        <v>986754</v>
      </c>
      <c r="X375" s="323">
        <v>187483.26</v>
      </c>
      <c r="Y375" s="345">
        <f t="shared" si="145"/>
        <v>1174237.26</v>
      </c>
      <c r="Z375" s="348">
        <f t="shared" si="146"/>
        <v>403520.21819921129</v>
      </c>
      <c r="AA375" s="349">
        <f t="shared" si="147"/>
        <v>1125469.2103722175</v>
      </c>
      <c r="AB375" s="352">
        <f t="shared" si="148"/>
        <v>756600</v>
      </c>
      <c r="AC375" s="324">
        <f t="shared" si="149"/>
        <v>1119328</v>
      </c>
      <c r="AD375" s="324">
        <f t="shared" si="150"/>
        <v>856900</v>
      </c>
      <c r="AE375" s="324">
        <f t="shared" si="151"/>
        <v>699760</v>
      </c>
      <c r="AF375" s="324" t="str">
        <f t="shared" si="152"/>
        <v/>
      </c>
      <c r="AG375" s="324">
        <f t="shared" si="153"/>
        <v>921907</v>
      </c>
      <c r="AH375" s="364">
        <f t="shared" si="154"/>
        <v>986754</v>
      </c>
      <c r="AI375" s="352">
        <f t="shared" si="155"/>
        <v>699760</v>
      </c>
      <c r="AJ375" s="324">
        <f t="shared" si="162"/>
        <v>764494.71428571432</v>
      </c>
      <c r="AK375" s="324">
        <f t="shared" si="156"/>
        <v>10214</v>
      </c>
      <c r="AL375" s="324">
        <f t="shared" si="163"/>
        <v>465248.49257969484</v>
      </c>
      <c r="AM375" s="324">
        <f t="shared" si="137"/>
        <v>360974.49608650303</v>
      </c>
      <c r="AN375" s="366">
        <f t="shared" si="157"/>
        <v>0.47217395927160871</v>
      </c>
      <c r="AP375" s="352">
        <f t="shared" si="158"/>
        <v>699760</v>
      </c>
      <c r="AQ375" s="325">
        <f t="shared" si="159"/>
        <v>132954.4</v>
      </c>
      <c r="AR375" s="349">
        <f t="shared" si="160"/>
        <v>832714.4</v>
      </c>
      <c r="AS375" s="329"/>
      <c r="AT375" s="317">
        <f t="shared" si="161"/>
        <v>1</v>
      </c>
    </row>
    <row r="376" spans="1:46" s="326" customFormat="1" ht="24.95" customHeight="1" x14ac:dyDescent="0.25">
      <c r="A376" s="319">
        <v>370</v>
      </c>
      <c r="B376" s="290" t="s">
        <v>1074</v>
      </c>
      <c r="C376" s="104" t="s">
        <v>18</v>
      </c>
      <c r="D376" s="320">
        <v>1</v>
      </c>
      <c r="E376" s="301">
        <v>545900</v>
      </c>
      <c r="F376" s="321">
        <f t="shared" si="138"/>
        <v>382130</v>
      </c>
      <c r="G376" s="321">
        <f t="shared" si="139"/>
        <v>928030</v>
      </c>
      <c r="H376" s="301">
        <v>478992</v>
      </c>
      <c r="I376" s="322">
        <v>91008.48</v>
      </c>
      <c r="J376" s="322">
        <f t="shared" si="140"/>
        <v>570000.48</v>
      </c>
      <c r="K376" s="302">
        <v>698000</v>
      </c>
      <c r="L376" s="323">
        <v>132620</v>
      </c>
      <c r="M376" s="323">
        <f t="shared" si="141"/>
        <v>830620</v>
      </c>
      <c r="N376" s="304">
        <v>655342</v>
      </c>
      <c r="O376" s="323">
        <v>124514.98</v>
      </c>
      <c r="P376" s="323">
        <f t="shared" si="142"/>
        <v>779856.98</v>
      </c>
      <c r="Q376" s="302">
        <v>7369</v>
      </c>
      <c r="R376" s="323">
        <v>1400.1100000000001</v>
      </c>
      <c r="S376" s="323">
        <f t="shared" si="143"/>
        <v>8769.11</v>
      </c>
      <c r="T376" s="302">
        <v>284945</v>
      </c>
      <c r="U376" s="323">
        <v>54139.55</v>
      </c>
      <c r="V376" s="323">
        <f t="shared" si="144"/>
        <v>339084.55</v>
      </c>
      <c r="W376" s="302">
        <v>768454</v>
      </c>
      <c r="X376" s="323">
        <v>146006.26</v>
      </c>
      <c r="Y376" s="345">
        <f t="shared" si="145"/>
        <v>914460.26</v>
      </c>
      <c r="Z376" s="348">
        <f t="shared" si="146"/>
        <v>224717.29348515044</v>
      </c>
      <c r="AA376" s="349">
        <f t="shared" si="147"/>
        <v>757854.70651484956</v>
      </c>
      <c r="AB376" s="352">
        <f t="shared" si="148"/>
        <v>545900</v>
      </c>
      <c r="AC376" s="324">
        <f t="shared" si="149"/>
        <v>478992</v>
      </c>
      <c r="AD376" s="324">
        <f t="shared" si="150"/>
        <v>698000</v>
      </c>
      <c r="AE376" s="324">
        <f t="shared" si="151"/>
        <v>655342</v>
      </c>
      <c r="AF376" s="324" t="str">
        <f t="shared" si="152"/>
        <v/>
      </c>
      <c r="AG376" s="324">
        <f t="shared" si="153"/>
        <v>284945</v>
      </c>
      <c r="AH376" s="364" t="str">
        <f t="shared" si="154"/>
        <v/>
      </c>
      <c r="AI376" s="352">
        <f t="shared" si="155"/>
        <v>284945</v>
      </c>
      <c r="AJ376" s="324">
        <f t="shared" si="162"/>
        <v>491286</v>
      </c>
      <c r="AK376" s="324">
        <f t="shared" si="156"/>
        <v>7369</v>
      </c>
      <c r="AL376" s="324">
        <f t="shared" si="163"/>
        <v>294689.4630309568</v>
      </c>
      <c r="AM376" s="324">
        <f t="shared" si="137"/>
        <v>266568.70651484956</v>
      </c>
      <c r="AN376" s="366">
        <f t="shared" si="157"/>
        <v>0.54259373667242616</v>
      </c>
      <c r="AP376" s="352">
        <f t="shared" si="158"/>
        <v>284945</v>
      </c>
      <c r="AQ376" s="325">
        <f t="shared" si="159"/>
        <v>54139.55</v>
      </c>
      <c r="AR376" s="349">
        <f t="shared" si="160"/>
        <v>339084.55</v>
      </c>
      <c r="AS376" s="329"/>
      <c r="AT376" s="317">
        <f t="shared" si="161"/>
        <v>1</v>
      </c>
    </row>
    <row r="377" spans="1:46" s="326" customFormat="1" ht="24.95" customHeight="1" x14ac:dyDescent="0.25">
      <c r="A377" s="319">
        <v>371</v>
      </c>
      <c r="B377" s="290" t="s">
        <v>1076</v>
      </c>
      <c r="C377" s="104" t="s">
        <v>907</v>
      </c>
      <c r="D377" s="320">
        <v>1</v>
      </c>
      <c r="E377" s="301">
        <v>12000</v>
      </c>
      <c r="F377" s="321">
        <f t="shared" si="138"/>
        <v>8400</v>
      </c>
      <c r="G377" s="321">
        <f t="shared" si="139"/>
        <v>20400</v>
      </c>
      <c r="H377" s="301">
        <v>4202</v>
      </c>
      <c r="I377" s="322">
        <v>798.38</v>
      </c>
      <c r="J377" s="322">
        <f t="shared" si="140"/>
        <v>5000.38</v>
      </c>
      <c r="K377" s="302">
        <v>10210</v>
      </c>
      <c r="L377" s="323">
        <v>1939.9</v>
      </c>
      <c r="M377" s="323">
        <f t="shared" si="141"/>
        <v>12149.9</v>
      </c>
      <c r="N377" s="304">
        <v>3721</v>
      </c>
      <c r="O377" s="323">
        <v>706.99</v>
      </c>
      <c r="P377" s="323">
        <f t="shared" si="142"/>
        <v>4427.99</v>
      </c>
      <c r="Q377" s="302">
        <v>29700</v>
      </c>
      <c r="R377" s="323">
        <v>5643</v>
      </c>
      <c r="S377" s="323">
        <f t="shared" si="143"/>
        <v>35343</v>
      </c>
      <c r="T377" s="302">
        <v>10166</v>
      </c>
      <c r="U377" s="323">
        <v>1931.54</v>
      </c>
      <c r="V377" s="323">
        <f t="shared" si="144"/>
        <v>12097.54</v>
      </c>
      <c r="W377" s="302">
        <v>5673</v>
      </c>
      <c r="X377" s="323">
        <v>1077.8700000000001</v>
      </c>
      <c r="Y377" s="345">
        <f t="shared" si="145"/>
        <v>6750.87</v>
      </c>
      <c r="Z377" s="348">
        <f t="shared" si="146"/>
        <v>1872.2463186410932</v>
      </c>
      <c r="AA377" s="349">
        <f t="shared" si="147"/>
        <v>19748.325109930334</v>
      </c>
      <c r="AB377" s="352">
        <f t="shared" si="148"/>
        <v>12000</v>
      </c>
      <c r="AC377" s="324">
        <f t="shared" si="149"/>
        <v>4202</v>
      </c>
      <c r="AD377" s="324">
        <f t="shared" si="150"/>
        <v>10210</v>
      </c>
      <c r="AE377" s="324">
        <f t="shared" si="151"/>
        <v>3721</v>
      </c>
      <c r="AF377" s="324" t="str">
        <f t="shared" si="152"/>
        <v/>
      </c>
      <c r="AG377" s="324">
        <f t="shared" si="153"/>
        <v>10166</v>
      </c>
      <c r="AH377" s="364">
        <f t="shared" si="154"/>
        <v>5673</v>
      </c>
      <c r="AI377" s="352">
        <f t="shared" si="155"/>
        <v>3721</v>
      </c>
      <c r="AJ377" s="324">
        <f t="shared" si="162"/>
        <v>10810.285714285714</v>
      </c>
      <c r="AK377" s="324">
        <f t="shared" si="156"/>
        <v>3721</v>
      </c>
      <c r="AL377" s="324">
        <f t="shared" si="163"/>
        <v>8528.3133548916503</v>
      </c>
      <c r="AM377" s="324">
        <f t="shared" si="137"/>
        <v>8938.0393956446205</v>
      </c>
      <c r="AN377" s="366">
        <f t="shared" si="157"/>
        <v>0.82680880338186313</v>
      </c>
      <c r="AP377" s="352">
        <f t="shared" si="158"/>
        <v>3721</v>
      </c>
      <c r="AQ377" s="325">
        <f t="shared" si="159"/>
        <v>706.99</v>
      </c>
      <c r="AR377" s="349">
        <f t="shared" si="160"/>
        <v>4427.99</v>
      </c>
      <c r="AS377" s="329"/>
      <c r="AT377" s="317">
        <f t="shared" si="161"/>
        <v>1</v>
      </c>
    </row>
    <row r="378" spans="1:46" s="326" customFormat="1" ht="24.95" customHeight="1" x14ac:dyDescent="0.25">
      <c r="A378" s="319">
        <v>372</v>
      </c>
      <c r="B378" s="290" t="s">
        <v>1079</v>
      </c>
      <c r="C378" s="104" t="s">
        <v>907</v>
      </c>
      <c r="D378" s="320">
        <v>1</v>
      </c>
      <c r="E378" s="301">
        <v>63900</v>
      </c>
      <c r="F378" s="321">
        <f t="shared" si="138"/>
        <v>44730</v>
      </c>
      <c r="G378" s="321">
        <f t="shared" si="139"/>
        <v>108630</v>
      </c>
      <c r="H378" s="301">
        <v>107395</v>
      </c>
      <c r="I378" s="322">
        <v>20405.05</v>
      </c>
      <c r="J378" s="322">
        <f t="shared" si="140"/>
        <v>127800.05</v>
      </c>
      <c r="K378" s="302">
        <v>69870</v>
      </c>
      <c r="L378" s="323">
        <v>13275.3</v>
      </c>
      <c r="M378" s="323">
        <f t="shared" si="141"/>
        <v>83145.3</v>
      </c>
      <c r="N378" s="304">
        <v>76711</v>
      </c>
      <c r="O378" s="323">
        <v>14575.09</v>
      </c>
      <c r="P378" s="323">
        <f t="shared" si="142"/>
        <v>91286.09</v>
      </c>
      <c r="Q378" s="302">
        <v>86265</v>
      </c>
      <c r="R378" s="323">
        <v>16390.349999999999</v>
      </c>
      <c r="S378" s="323">
        <f t="shared" si="143"/>
        <v>102655.35</v>
      </c>
      <c r="T378" s="302">
        <v>81034</v>
      </c>
      <c r="U378" s="323">
        <v>15396.460000000001</v>
      </c>
      <c r="V378" s="323">
        <f t="shared" si="144"/>
        <v>96430.46</v>
      </c>
      <c r="W378" s="302">
        <v>89768</v>
      </c>
      <c r="X378" s="323">
        <v>17055.920000000002</v>
      </c>
      <c r="Y378" s="345">
        <f t="shared" si="145"/>
        <v>106823.92</v>
      </c>
      <c r="Z378" s="348">
        <f t="shared" si="146"/>
        <v>67834.570839880296</v>
      </c>
      <c r="AA378" s="349">
        <f t="shared" si="147"/>
        <v>96434.857731548283</v>
      </c>
      <c r="AB378" s="352" t="str">
        <f t="shared" si="148"/>
        <v/>
      </c>
      <c r="AC378" s="324" t="str">
        <f t="shared" si="149"/>
        <v/>
      </c>
      <c r="AD378" s="324">
        <f t="shared" si="150"/>
        <v>69870</v>
      </c>
      <c r="AE378" s="324">
        <f t="shared" si="151"/>
        <v>76711</v>
      </c>
      <c r="AF378" s="324">
        <f t="shared" si="152"/>
        <v>86265</v>
      </c>
      <c r="AG378" s="324">
        <f t="shared" si="153"/>
        <v>81034</v>
      </c>
      <c r="AH378" s="364">
        <f t="shared" si="154"/>
        <v>89768</v>
      </c>
      <c r="AI378" s="352">
        <f t="shared" si="155"/>
        <v>69870</v>
      </c>
      <c r="AJ378" s="324">
        <f t="shared" si="162"/>
        <v>82134.71428571429</v>
      </c>
      <c r="AK378" s="324">
        <f t="shared" si="156"/>
        <v>63900</v>
      </c>
      <c r="AL378" s="324">
        <f t="shared" si="163"/>
        <v>81102.955384588262</v>
      </c>
      <c r="AM378" s="324">
        <f t="shared" si="137"/>
        <v>14300.143445833994</v>
      </c>
      <c r="AN378" s="366">
        <f t="shared" si="157"/>
        <v>0.17410596201856177</v>
      </c>
      <c r="AP378" s="352">
        <f t="shared" si="158"/>
        <v>69870</v>
      </c>
      <c r="AQ378" s="325">
        <f t="shared" si="159"/>
        <v>13275.3</v>
      </c>
      <c r="AR378" s="349">
        <f t="shared" si="160"/>
        <v>83145.3</v>
      </c>
      <c r="AS378" s="329"/>
      <c r="AT378" s="317">
        <f t="shared" si="161"/>
        <v>1</v>
      </c>
    </row>
    <row r="379" spans="1:46" ht="24.95" customHeight="1" x14ac:dyDescent="0.25">
      <c r="A379" s="319">
        <v>373</v>
      </c>
      <c r="B379" s="290" t="s">
        <v>1492</v>
      </c>
      <c r="C379" s="104" t="s">
        <v>907</v>
      </c>
      <c r="D379" s="320">
        <v>1</v>
      </c>
      <c r="E379" s="301">
        <v>49900</v>
      </c>
      <c r="F379" s="321">
        <f t="shared" si="138"/>
        <v>34930</v>
      </c>
      <c r="G379" s="321">
        <f t="shared" si="139"/>
        <v>84830</v>
      </c>
      <c r="H379" s="301">
        <v>50000</v>
      </c>
      <c r="I379" s="322">
        <v>9500</v>
      </c>
      <c r="J379" s="322">
        <f t="shared" si="140"/>
        <v>59500</v>
      </c>
      <c r="K379" s="302">
        <v>67840</v>
      </c>
      <c r="L379" s="323">
        <v>12889.6</v>
      </c>
      <c r="M379" s="323">
        <f t="shared" si="141"/>
        <v>80729.600000000006</v>
      </c>
      <c r="N379" s="304">
        <v>33613</v>
      </c>
      <c r="O379" s="323">
        <v>6386.47</v>
      </c>
      <c r="P379" s="323">
        <f t="shared" si="142"/>
        <v>39999.47</v>
      </c>
      <c r="Q379" s="302">
        <v>67365</v>
      </c>
      <c r="R379" s="323">
        <v>12799.35</v>
      </c>
      <c r="S379" s="323">
        <f t="shared" si="143"/>
        <v>80164.350000000006</v>
      </c>
      <c r="T379" s="302">
        <v>72355</v>
      </c>
      <c r="U379" s="323">
        <v>13747.45</v>
      </c>
      <c r="V379" s="323">
        <f t="shared" si="144"/>
        <v>86102.45</v>
      </c>
      <c r="W379" s="302">
        <v>98675</v>
      </c>
      <c r="X379" s="323">
        <v>18748.25</v>
      </c>
      <c r="Y379" s="345">
        <f t="shared" si="145"/>
        <v>117423.25</v>
      </c>
      <c r="Z379" s="348">
        <f t="shared" si="146"/>
        <v>41977.749360013113</v>
      </c>
      <c r="AA379" s="349">
        <f t="shared" si="147"/>
        <v>83664.536354272597</v>
      </c>
      <c r="AB379" s="352">
        <f t="shared" si="148"/>
        <v>49900</v>
      </c>
      <c r="AC379" s="324">
        <f t="shared" si="149"/>
        <v>50000</v>
      </c>
      <c r="AD379" s="324">
        <f t="shared" si="150"/>
        <v>67840</v>
      </c>
      <c r="AE379" s="324" t="str">
        <f t="shared" si="151"/>
        <v/>
      </c>
      <c r="AF379" s="324">
        <f t="shared" si="152"/>
        <v>67365</v>
      </c>
      <c r="AG379" s="324">
        <f t="shared" si="153"/>
        <v>72355</v>
      </c>
      <c r="AH379" s="364" t="str">
        <f t="shared" si="154"/>
        <v/>
      </c>
      <c r="AI379" s="352">
        <f t="shared" si="155"/>
        <v>49900</v>
      </c>
      <c r="AJ379" s="324">
        <f t="shared" si="162"/>
        <v>62821.142857142855</v>
      </c>
      <c r="AK379" s="324">
        <f t="shared" si="156"/>
        <v>33613</v>
      </c>
      <c r="AL379" s="324">
        <f t="shared" si="163"/>
        <v>59805.220305012655</v>
      </c>
      <c r="AM379" s="324">
        <f t="shared" si="137"/>
        <v>20843.393497129746</v>
      </c>
      <c r="AN379" s="366">
        <f t="shared" si="157"/>
        <v>0.33178946687627509</v>
      </c>
      <c r="AO379" s="326"/>
      <c r="AP379" s="352">
        <f t="shared" si="158"/>
        <v>49900</v>
      </c>
      <c r="AQ379" s="325">
        <f t="shared" si="159"/>
        <v>9481</v>
      </c>
      <c r="AR379" s="349">
        <f t="shared" si="160"/>
        <v>59381</v>
      </c>
      <c r="AS379" s="329"/>
      <c r="AT379" s="317">
        <f t="shared" si="161"/>
        <v>1</v>
      </c>
    </row>
    <row r="380" spans="1:46" ht="24.95" customHeight="1" x14ac:dyDescent="0.25">
      <c r="A380" s="319">
        <v>374</v>
      </c>
      <c r="B380" s="290" t="s">
        <v>1082</v>
      </c>
      <c r="C380" s="104" t="s">
        <v>907</v>
      </c>
      <c r="D380" s="320">
        <v>1</v>
      </c>
      <c r="E380" s="301">
        <v>63900</v>
      </c>
      <c r="F380" s="321">
        <f t="shared" si="138"/>
        <v>44730</v>
      </c>
      <c r="G380" s="321">
        <f t="shared" si="139"/>
        <v>108630</v>
      </c>
      <c r="H380" s="301">
        <v>107395</v>
      </c>
      <c r="I380" s="322">
        <v>20405.05</v>
      </c>
      <c r="J380" s="322">
        <f t="shared" si="140"/>
        <v>127800.05</v>
      </c>
      <c r="K380" s="302">
        <v>69870</v>
      </c>
      <c r="L380" s="323">
        <v>13275.3</v>
      </c>
      <c r="M380" s="323">
        <f t="shared" si="141"/>
        <v>83145.3</v>
      </c>
      <c r="N380" s="304">
        <v>76711</v>
      </c>
      <c r="O380" s="323">
        <v>14575.09</v>
      </c>
      <c r="P380" s="323">
        <f t="shared" si="142"/>
        <v>91286.09</v>
      </c>
      <c r="Q380" s="302">
        <v>86265</v>
      </c>
      <c r="R380" s="323">
        <v>16390.349999999999</v>
      </c>
      <c r="S380" s="323">
        <f t="shared" si="143"/>
        <v>102655.35</v>
      </c>
      <c r="T380" s="302">
        <v>81034</v>
      </c>
      <c r="U380" s="323">
        <v>15396.460000000001</v>
      </c>
      <c r="V380" s="323">
        <f t="shared" si="144"/>
        <v>96430.46</v>
      </c>
      <c r="W380" s="302">
        <v>98675</v>
      </c>
      <c r="X380" s="323">
        <v>18748.25</v>
      </c>
      <c r="Y380" s="345">
        <f t="shared" si="145"/>
        <v>117423.25</v>
      </c>
      <c r="Z380" s="348">
        <f t="shared" si="146"/>
        <v>67963.993918443317</v>
      </c>
      <c r="AA380" s="349">
        <f t="shared" si="147"/>
        <v>98850.291795842393</v>
      </c>
      <c r="AB380" s="352" t="str">
        <f t="shared" si="148"/>
        <v/>
      </c>
      <c r="AC380" s="324" t="str">
        <f t="shared" si="149"/>
        <v/>
      </c>
      <c r="AD380" s="324">
        <f t="shared" si="150"/>
        <v>69870</v>
      </c>
      <c r="AE380" s="324">
        <f t="shared" si="151"/>
        <v>76711</v>
      </c>
      <c r="AF380" s="324">
        <f t="shared" si="152"/>
        <v>86265</v>
      </c>
      <c r="AG380" s="324">
        <f t="shared" si="153"/>
        <v>81034</v>
      </c>
      <c r="AH380" s="364">
        <f t="shared" si="154"/>
        <v>98675</v>
      </c>
      <c r="AI380" s="352">
        <f t="shared" si="155"/>
        <v>69870</v>
      </c>
      <c r="AJ380" s="324">
        <f t="shared" si="162"/>
        <v>83407.142857142855</v>
      </c>
      <c r="AK380" s="324">
        <f t="shared" si="156"/>
        <v>63900</v>
      </c>
      <c r="AL380" s="324">
        <f t="shared" si="163"/>
        <v>82206.479431218162</v>
      </c>
      <c r="AM380" s="324">
        <f t="shared" si="137"/>
        <v>15443.148938699536</v>
      </c>
      <c r="AN380" s="366">
        <f t="shared" si="157"/>
        <v>0.18515379390407941</v>
      </c>
      <c r="AO380" s="326"/>
      <c r="AP380" s="352">
        <f t="shared" si="158"/>
        <v>69870</v>
      </c>
      <c r="AQ380" s="325">
        <f t="shared" si="159"/>
        <v>13275.3</v>
      </c>
      <c r="AR380" s="349">
        <f t="shared" si="160"/>
        <v>83145.3</v>
      </c>
      <c r="AS380" s="329"/>
      <c r="AT380" s="317">
        <f t="shared" si="161"/>
        <v>1</v>
      </c>
    </row>
    <row r="381" spans="1:46" ht="24.95" customHeight="1" x14ac:dyDescent="0.25">
      <c r="A381" s="319">
        <v>375</v>
      </c>
      <c r="B381" s="290" t="s">
        <v>1083</v>
      </c>
      <c r="C381" s="104" t="s">
        <v>907</v>
      </c>
      <c r="D381" s="320">
        <v>1</v>
      </c>
      <c r="E381" s="301">
        <v>63900</v>
      </c>
      <c r="F381" s="321">
        <f t="shared" si="138"/>
        <v>44730</v>
      </c>
      <c r="G381" s="321">
        <f t="shared" si="139"/>
        <v>108630</v>
      </c>
      <c r="H381" s="301">
        <v>107395</v>
      </c>
      <c r="I381" s="322">
        <v>20405.05</v>
      </c>
      <c r="J381" s="322">
        <f t="shared" si="140"/>
        <v>127800.05</v>
      </c>
      <c r="K381" s="302">
        <v>69870</v>
      </c>
      <c r="L381" s="323">
        <v>13275.3</v>
      </c>
      <c r="M381" s="323">
        <f t="shared" si="141"/>
        <v>83145.3</v>
      </c>
      <c r="N381" s="304">
        <v>76711</v>
      </c>
      <c r="O381" s="323">
        <v>14575.09</v>
      </c>
      <c r="P381" s="323">
        <f t="shared" si="142"/>
        <v>91286.09</v>
      </c>
      <c r="Q381" s="302">
        <v>86265</v>
      </c>
      <c r="R381" s="323">
        <v>16390.349999999999</v>
      </c>
      <c r="S381" s="323">
        <f t="shared" si="143"/>
        <v>102655.35</v>
      </c>
      <c r="T381" s="302">
        <v>81034</v>
      </c>
      <c r="U381" s="323">
        <v>15396.460000000001</v>
      </c>
      <c r="V381" s="323">
        <f t="shared" si="144"/>
        <v>96430.46</v>
      </c>
      <c r="W381" s="302">
        <v>98675</v>
      </c>
      <c r="X381" s="323">
        <v>18748.25</v>
      </c>
      <c r="Y381" s="345">
        <f t="shared" si="145"/>
        <v>117423.25</v>
      </c>
      <c r="Z381" s="348">
        <f t="shared" si="146"/>
        <v>67963.993918443317</v>
      </c>
      <c r="AA381" s="349">
        <f t="shared" si="147"/>
        <v>98850.291795842393</v>
      </c>
      <c r="AB381" s="352" t="str">
        <f t="shared" si="148"/>
        <v/>
      </c>
      <c r="AC381" s="324" t="str">
        <f t="shared" si="149"/>
        <v/>
      </c>
      <c r="AD381" s="324">
        <f t="shared" si="150"/>
        <v>69870</v>
      </c>
      <c r="AE381" s="324">
        <f t="shared" si="151"/>
        <v>76711</v>
      </c>
      <c r="AF381" s="324">
        <f t="shared" si="152"/>
        <v>86265</v>
      </c>
      <c r="AG381" s="324">
        <f t="shared" si="153"/>
        <v>81034</v>
      </c>
      <c r="AH381" s="364">
        <f t="shared" si="154"/>
        <v>98675</v>
      </c>
      <c r="AI381" s="352">
        <f t="shared" si="155"/>
        <v>69870</v>
      </c>
      <c r="AJ381" s="324">
        <f t="shared" si="162"/>
        <v>83407.142857142855</v>
      </c>
      <c r="AK381" s="324">
        <f t="shared" si="156"/>
        <v>63900</v>
      </c>
      <c r="AL381" s="324">
        <f t="shared" si="163"/>
        <v>82206.479431218162</v>
      </c>
      <c r="AM381" s="324">
        <f t="shared" si="137"/>
        <v>15443.148938699536</v>
      </c>
      <c r="AN381" s="366">
        <f t="shared" si="157"/>
        <v>0.18515379390407941</v>
      </c>
      <c r="AO381" s="326"/>
      <c r="AP381" s="352">
        <f t="shared" si="158"/>
        <v>69870</v>
      </c>
      <c r="AQ381" s="325">
        <f t="shared" si="159"/>
        <v>13275.3</v>
      </c>
      <c r="AR381" s="349">
        <f t="shared" si="160"/>
        <v>83145.3</v>
      </c>
      <c r="AS381" s="329"/>
      <c r="AT381" s="317">
        <f t="shared" si="161"/>
        <v>1</v>
      </c>
    </row>
    <row r="382" spans="1:46" ht="24.95" customHeight="1" x14ac:dyDescent="0.25">
      <c r="A382" s="319">
        <v>376</v>
      </c>
      <c r="B382" s="290" t="s">
        <v>1084</v>
      </c>
      <c r="C382" s="104" t="s">
        <v>907</v>
      </c>
      <c r="D382" s="320">
        <v>1</v>
      </c>
      <c r="E382" s="301">
        <v>63900</v>
      </c>
      <c r="F382" s="321">
        <f t="shared" si="138"/>
        <v>44730</v>
      </c>
      <c r="G382" s="321">
        <f t="shared" si="139"/>
        <v>108630</v>
      </c>
      <c r="H382" s="301">
        <v>107395</v>
      </c>
      <c r="I382" s="322">
        <v>20405.05</v>
      </c>
      <c r="J382" s="322">
        <f t="shared" si="140"/>
        <v>127800.05</v>
      </c>
      <c r="K382" s="302">
        <v>70840</v>
      </c>
      <c r="L382" s="323">
        <v>13459.6</v>
      </c>
      <c r="M382" s="323">
        <f t="shared" si="141"/>
        <v>84299.6</v>
      </c>
      <c r="N382" s="304">
        <v>76711</v>
      </c>
      <c r="O382" s="323">
        <v>14575.09</v>
      </c>
      <c r="P382" s="323">
        <f t="shared" si="142"/>
        <v>91286.09</v>
      </c>
      <c r="Q382" s="302">
        <v>86265</v>
      </c>
      <c r="R382" s="323">
        <v>16390.349999999999</v>
      </c>
      <c r="S382" s="323">
        <f t="shared" si="143"/>
        <v>102655.35</v>
      </c>
      <c r="T382" s="302">
        <v>81034</v>
      </c>
      <c r="U382" s="323">
        <v>15396.460000000001</v>
      </c>
      <c r="V382" s="323">
        <f t="shared" si="144"/>
        <v>96430.46</v>
      </c>
      <c r="W382" s="302">
        <v>98675</v>
      </c>
      <c r="X382" s="323">
        <v>18748.25</v>
      </c>
      <c r="Y382" s="345">
        <f t="shared" si="145"/>
        <v>117423.25</v>
      </c>
      <c r="Z382" s="348">
        <f t="shared" si="146"/>
        <v>68240.543463251626</v>
      </c>
      <c r="AA382" s="349">
        <f t="shared" si="147"/>
        <v>98850.885108176954</v>
      </c>
      <c r="AB382" s="352" t="str">
        <f t="shared" si="148"/>
        <v/>
      </c>
      <c r="AC382" s="324" t="str">
        <f t="shared" si="149"/>
        <v/>
      </c>
      <c r="AD382" s="324">
        <f t="shared" si="150"/>
        <v>70840</v>
      </c>
      <c r="AE382" s="324">
        <f t="shared" si="151"/>
        <v>76711</v>
      </c>
      <c r="AF382" s="324">
        <f t="shared" si="152"/>
        <v>86265</v>
      </c>
      <c r="AG382" s="324">
        <f t="shared" si="153"/>
        <v>81034</v>
      </c>
      <c r="AH382" s="364">
        <f t="shared" si="154"/>
        <v>98675</v>
      </c>
      <c r="AI382" s="352">
        <f t="shared" si="155"/>
        <v>70840</v>
      </c>
      <c r="AJ382" s="324">
        <f t="shared" si="162"/>
        <v>83545.71428571429</v>
      </c>
      <c r="AK382" s="324">
        <f t="shared" si="156"/>
        <v>63900</v>
      </c>
      <c r="AL382" s="324">
        <f t="shared" si="163"/>
        <v>82368.555698820768</v>
      </c>
      <c r="AM382" s="324">
        <f t="shared" si="137"/>
        <v>15305.170822462658</v>
      </c>
      <c r="AN382" s="366">
        <f t="shared" si="157"/>
        <v>0.18319516390896104</v>
      </c>
      <c r="AO382" s="326"/>
      <c r="AP382" s="352">
        <f t="shared" si="158"/>
        <v>70840</v>
      </c>
      <c r="AQ382" s="325">
        <f t="shared" si="159"/>
        <v>13459.6</v>
      </c>
      <c r="AR382" s="349">
        <f t="shared" si="160"/>
        <v>84299.6</v>
      </c>
      <c r="AS382" s="329"/>
      <c r="AT382" s="317">
        <f t="shared" si="161"/>
        <v>1</v>
      </c>
    </row>
    <row r="383" spans="1:46" ht="24.95" customHeight="1" x14ac:dyDescent="0.25">
      <c r="A383" s="319">
        <v>377</v>
      </c>
      <c r="B383" s="290" t="s">
        <v>1085</v>
      </c>
      <c r="C383" s="104" t="s">
        <v>907</v>
      </c>
      <c r="D383" s="320">
        <v>1</v>
      </c>
      <c r="E383" s="301">
        <v>48900</v>
      </c>
      <c r="F383" s="321">
        <f t="shared" si="138"/>
        <v>34230</v>
      </c>
      <c r="G383" s="321">
        <f t="shared" si="139"/>
        <v>83130</v>
      </c>
      <c r="H383" s="301">
        <v>100000</v>
      </c>
      <c r="I383" s="322">
        <v>19000</v>
      </c>
      <c r="J383" s="322">
        <f t="shared" si="140"/>
        <v>119000</v>
      </c>
      <c r="K383" s="302">
        <v>50280</v>
      </c>
      <c r="L383" s="323">
        <v>9553.2000000000007</v>
      </c>
      <c r="M383" s="323">
        <f t="shared" si="141"/>
        <v>59833.2</v>
      </c>
      <c r="N383" s="304">
        <v>76711</v>
      </c>
      <c r="O383" s="323">
        <v>14575.09</v>
      </c>
      <c r="P383" s="323">
        <f t="shared" si="142"/>
        <v>91286.09</v>
      </c>
      <c r="Q383" s="302">
        <v>103815</v>
      </c>
      <c r="R383" s="323">
        <v>19724.849999999999</v>
      </c>
      <c r="S383" s="323">
        <f t="shared" si="143"/>
        <v>123539.85</v>
      </c>
      <c r="T383" s="302">
        <v>81034</v>
      </c>
      <c r="U383" s="323">
        <v>15396.460000000001</v>
      </c>
      <c r="V383" s="323">
        <f t="shared" si="144"/>
        <v>96430.46</v>
      </c>
      <c r="W383" s="302">
        <v>98675</v>
      </c>
      <c r="X383" s="323">
        <v>18748.25</v>
      </c>
      <c r="Y383" s="345">
        <f t="shared" si="145"/>
        <v>117423.25</v>
      </c>
      <c r="Z383" s="348">
        <f t="shared" si="146"/>
        <v>56901.08572615002</v>
      </c>
      <c r="AA383" s="349">
        <f t="shared" si="147"/>
        <v>102931.77141670711</v>
      </c>
      <c r="AB383" s="352" t="str">
        <f t="shared" si="148"/>
        <v/>
      </c>
      <c r="AC383" s="324">
        <f t="shared" si="149"/>
        <v>100000</v>
      </c>
      <c r="AD383" s="324" t="str">
        <f t="shared" si="150"/>
        <v/>
      </c>
      <c r="AE383" s="324">
        <f t="shared" si="151"/>
        <v>76711</v>
      </c>
      <c r="AF383" s="324" t="str">
        <f t="shared" si="152"/>
        <v/>
      </c>
      <c r="AG383" s="324">
        <f t="shared" si="153"/>
        <v>81034</v>
      </c>
      <c r="AH383" s="364">
        <f t="shared" si="154"/>
        <v>98675</v>
      </c>
      <c r="AI383" s="352">
        <f t="shared" si="155"/>
        <v>76711</v>
      </c>
      <c r="AJ383" s="324">
        <f t="shared" si="162"/>
        <v>79916.428571428565</v>
      </c>
      <c r="AK383" s="324">
        <f t="shared" si="156"/>
        <v>48900</v>
      </c>
      <c r="AL383" s="324">
        <f t="shared" si="163"/>
        <v>76728.483249873854</v>
      </c>
      <c r="AM383" s="324">
        <f t="shared" si="137"/>
        <v>23015.342845278548</v>
      </c>
      <c r="AN383" s="366">
        <f t="shared" si="157"/>
        <v>0.28799263501506012</v>
      </c>
      <c r="AO383" s="326"/>
      <c r="AP383" s="352">
        <f t="shared" si="158"/>
        <v>76711</v>
      </c>
      <c r="AQ383" s="325">
        <f t="shared" si="159"/>
        <v>14575.09</v>
      </c>
      <c r="AR383" s="349">
        <f t="shared" si="160"/>
        <v>91286.09</v>
      </c>
      <c r="AS383" s="329"/>
      <c r="AT383" s="317">
        <f t="shared" si="161"/>
        <v>1</v>
      </c>
    </row>
    <row r="384" spans="1:46" ht="24.95" customHeight="1" x14ac:dyDescent="0.25">
      <c r="A384" s="319">
        <v>378</v>
      </c>
      <c r="B384" s="290" t="s">
        <v>1087</v>
      </c>
      <c r="C384" s="104" t="s">
        <v>907</v>
      </c>
      <c r="D384" s="320">
        <v>1</v>
      </c>
      <c r="E384" s="301">
        <v>3050</v>
      </c>
      <c r="F384" s="321">
        <f t="shared" si="138"/>
        <v>2135</v>
      </c>
      <c r="G384" s="321">
        <f t="shared" si="139"/>
        <v>5185</v>
      </c>
      <c r="H384" s="301">
        <v>2521</v>
      </c>
      <c r="I384" s="322">
        <v>478.99</v>
      </c>
      <c r="J384" s="322">
        <f t="shared" si="140"/>
        <v>2999.99</v>
      </c>
      <c r="K384" s="302">
        <v>2540</v>
      </c>
      <c r="L384" s="323">
        <v>482.6</v>
      </c>
      <c r="M384" s="323">
        <f t="shared" si="141"/>
        <v>3022.6</v>
      </c>
      <c r="N384" s="304">
        <v>7323</v>
      </c>
      <c r="O384" s="323">
        <v>1391.3700000000001</v>
      </c>
      <c r="P384" s="323">
        <f t="shared" si="142"/>
        <v>8714.3700000000008</v>
      </c>
      <c r="Q384" s="302">
        <v>4423</v>
      </c>
      <c r="R384" s="323">
        <v>840.37</v>
      </c>
      <c r="S384" s="323">
        <f t="shared" si="143"/>
        <v>5263.37</v>
      </c>
      <c r="T384" s="302">
        <v>4715</v>
      </c>
      <c r="U384" s="323">
        <v>895.85</v>
      </c>
      <c r="V384" s="323">
        <f t="shared" si="144"/>
        <v>5610.85</v>
      </c>
      <c r="W384" s="302">
        <v>3564</v>
      </c>
      <c r="X384" s="323">
        <v>677.16</v>
      </c>
      <c r="Y384" s="345">
        <f t="shared" si="145"/>
        <v>4241.16</v>
      </c>
      <c r="Z384" s="348">
        <f t="shared" si="146"/>
        <v>2329.1880700853594</v>
      </c>
      <c r="AA384" s="349">
        <f t="shared" si="147"/>
        <v>5709.6690727717832</v>
      </c>
      <c r="AB384" s="352">
        <f t="shared" si="148"/>
        <v>3050</v>
      </c>
      <c r="AC384" s="324">
        <f t="shared" si="149"/>
        <v>2521</v>
      </c>
      <c r="AD384" s="324">
        <f t="shared" si="150"/>
        <v>2540</v>
      </c>
      <c r="AE384" s="324" t="str">
        <f t="shared" si="151"/>
        <v/>
      </c>
      <c r="AF384" s="324">
        <f t="shared" si="152"/>
        <v>4423</v>
      </c>
      <c r="AG384" s="324">
        <f t="shared" si="153"/>
        <v>4715</v>
      </c>
      <c r="AH384" s="364">
        <f t="shared" si="154"/>
        <v>3564</v>
      </c>
      <c r="AI384" s="352">
        <f t="shared" si="155"/>
        <v>2521</v>
      </c>
      <c r="AJ384" s="324">
        <f t="shared" si="162"/>
        <v>4019.4285714285716</v>
      </c>
      <c r="AK384" s="324">
        <f t="shared" si="156"/>
        <v>2521</v>
      </c>
      <c r="AL384" s="324">
        <f t="shared" si="163"/>
        <v>3760.2682171889019</v>
      </c>
      <c r="AM384" s="324">
        <f t="shared" si="137"/>
        <v>1690.2405013432121</v>
      </c>
      <c r="AN384" s="366">
        <f t="shared" si="157"/>
        <v>0.42051761122414288</v>
      </c>
      <c r="AO384" s="326"/>
      <c r="AP384" s="352">
        <f t="shared" si="158"/>
        <v>2521</v>
      </c>
      <c r="AQ384" s="325">
        <f t="shared" si="159"/>
        <v>478.99</v>
      </c>
      <c r="AR384" s="349">
        <f t="shared" si="160"/>
        <v>2999.99</v>
      </c>
      <c r="AS384" s="329"/>
      <c r="AT384" s="317">
        <f t="shared" si="161"/>
        <v>1</v>
      </c>
    </row>
    <row r="385" spans="1:46" ht="24.95" customHeight="1" x14ac:dyDescent="0.25">
      <c r="A385" s="319">
        <v>379</v>
      </c>
      <c r="B385" s="290" t="s">
        <v>1090</v>
      </c>
      <c r="C385" s="104" t="s">
        <v>907</v>
      </c>
      <c r="D385" s="320">
        <v>1</v>
      </c>
      <c r="E385" s="301">
        <v>2900</v>
      </c>
      <c r="F385" s="321">
        <f t="shared" si="138"/>
        <v>2029.9999999999998</v>
      </c>
      <c r="G385" s="321">
        <f t="shared" si="139"/>
        <v>4930</v>
      </c>
      <c r="H385" s="301">
        <v>4202</v>
      </c>
      <c r="I385" s="322">
        <v>798.38</v>
      </c>
      <c r="J385" s="322">
        <f t="shared" si="140"/>
        <v>5000.38</v>
      </c>
      <c r="K385" s="302">
        <v>2100</v>
      </c>
      <c r="L385" s="323">
        <v>399</v>
      </c>
      <c r="M385" s="323">
        <f t="shared" si="141"/>
        <v>2499</v>
      </c>
      <c r="N385" s="304">
        <v>8283</v>
      </c>
      <c r="O385" s="323">
        <v>1573.77</v>
      </c>
      <c r="P385" s="323">
        <f t="shared" si="142"/>
        <v>9856.77</v>
      </c>
      <c r="Q385" s="302">
        <v>3915</v>
      </c>
      <c r="R385" s="323">
        <v>743.85</v>
      </c>
      <c r="S385" s="323">
        <f t="shared" si="143"/>
        <v>4658.8500000000004</v>
      </c>
      <c r="T385" s="302">
        <v>4715</v>
      </c>
      <c r="U385" s="323">
        <v>895.85</v>
      </c>
      <c r="V385" s="323">
        <f t="shared" si="144"/>
        <v>5610.85</v>
      </c>
      <c r="W385" s="302">
        <v>7865</v>
      </c>
      <c r="X385" s="323">
        <v>1494.35</v>
      </c>
      <c r="Y385" s="345">
        <f t="shared" si="145"/>
        <v>9359.35</v>
      </c>
      <c r="Z385" s="348">
        <f t="shared" si="146"/>
        <v>2489.5116084928227</v>
      </c>
      <c r="AA385" s="349">
        <f t="shared" si="147"/>
        <v>7219.0598200786062</v>
      </c>
      <c r="AB385" s="352">
        <f t="shared" si="148"/>
        <v>2900</v>
      </c>
      <c r="AC385" s="324">
        <f t="shared" si="149"/>
        <v>4202</v>
      </c>
      <c r="AD385" s="324" t="str">
        <f t="shared" si="150"/>
        <v/>
      </c>
      <c r="AE385" s="324" t="str">
        <f t="shared" si="151"/>
        <v/>
      </c>
      <c r="AF385" s="324">
        <f t="shared" si="152"/>
        <v>3915</v>
      </c>
      <c r="AG385" s="324">
        <f t="shared" si="153"/>
        <v>4715</v>
      </c>
      <c r="AH385" s="364" t="str">
        <f t="shared" si="154"/>
        <v/>
      </c>
      <c r="AI385" s="352">
        <f t="shared" si="155"/>
        <v>2900</v>
      </c>
      <c r="AJ385" s="324">
        <f t="shared" si="162"/>
        <v>4854.2857142857147</v>
      </c>
      <c r="AK385" s="324">
        <f t="shared" si="156"/>
        <v>2100</v>
      </c>
      <c r="AL385" s="324">
        <f t="shared" si="163"/>
        <v>4376.9098224345043</v>
      </c>
      <c r="AM385" s="324">
        <f t="shared" si="137"/>
        <v>2364.774105792892</v>
      </c>
      <c r="AN385" s="366">
        <f t="shared" si="157"/>
        <v>0.48715181696734089</v>
      </c>
      <c r="AO385" s="326"/>
      <c r="AP385" s="352">
        <f t="shared" si="158"/>
        <v>2900</v>
      </c>
      <c r="AQ385" s="325">
        <f t="shared" si="159"/>
        <v>551</v>
      </c>
      <c r="AR385" s="349">
        <f t="shared" si="160"/>
        <v>3451</v>
      </c>
      <c r="AS385" s="329"/>
      <c r="AT385" s="317">
        <f t="shared" si="161"/>
        <v>1</v>
      </c>
    </row>
    <row r="386" spans="1:46" ht="24.95" customHeight="1" x14ac:dyDescent="0.25">
      <c r="A386" s="319">
        <v>380</v>
      </c>
      <c r="B386" s="290" t="s">
        <v>1091</v>
      </c>
      <c r="C386" s="104" t="s">
        <v>907</v>
      </c>
      <c r="D386" s="320">
        <v>1</v>
      </c>
      <c r="E386" s="301">
        <v>2900</v>
      </c>
      <c r="F386" s="321">
        <f t="shared" si="138"/>
        <v>2029.9999999999998</v>
      </c>
      <c r="G386" s="321">
        <f t="shared" si="139"/>
        <v>4930</v>
      </c>
      <c r="H386" s="301">
        <v>4202</v>
      </c>
      <c r="I386" s="322">
        <v>798.38</v>
      </c>
      <c r="J386" s="322">
        <f t="shared" si="140"/>
        <v>5000.38</v>
      </c>
      <c r="K386" s="302">
        <v>2100</v>
      </c>
      <c r="L386" s="323">
        <v>399</v>
      </c>
      <c r="M386" s="323">
        <f t="shared" si="141"/>
        <v>2499</v>
      </c>
      <c r="N386" s="304">
        <v>8283</v>
      </c>
      <c r="O386" s="323">
        <v>1573.77</v>
      </c>
      <c r="P386" s="323">
        <f t="shared" si="142"/>
        <v>9856.77</v>
      </c>
      <c r="Q386" s="302">
        <v>3915</v>
      </c>
      <c r="R386" s="323">
        <v>743.85</v>
      </c>
      <c r="S386" s="323">
        <f t="shared" si="143"/>
        <v>4658.8500000000004</v>
      </c>
      <c r="T386" s="302">
        <v>3683</v>
      </c>
      <c r="U386" s="323">
        <v>699.77</v>
      </c>
      <c r="V386" s="323">
        <f t="shared" si="144"/>
        <v>4382.7700000000004</v>
      </c>
      <c r="W386" s="302">
        <v>7865</v>
      </c>
      <c r="X386" s="323">
        <v>1494.35</v>
      </c>
      <c r="Y386" s="345">
        <f t="shared" si="145"/>
        <v>9359.35</v>
      </c>
      <c r="Z386" s="348">
        <f t="shared" si="146"/>
        <v>2300.1545972863064</v>
      </c>
      <c r="AA386" s="349">
        <f t="shared" si="147"/>
        <v>7113.5596884279803</v>
      </c>
      <c r="AB386" s="352">
        <f t="shared" si="148"/>
        <v>2900</v>
      </c>
      <c r="AC386" s="324">
        <f t="shared" si="149"/>
        <v>4202</v>
      </c>
      <c r="AD386" s="324" t="str">
        <f t="shared" si="150"/>
        <v/>
      </c>
      <c r="AE386" s="324" t="str">
        <f t="shared" si="151"/>
        <v/>
      </c>
      <c r="AF386" s="324">
        <f t="shared" si="152"/>
        <v>3915</v>
      </c>
      <c r="AG386" s="324">
        <f t="shared" si="153"/>
        <v>3683</v>
      </c>
      <c r="AH386" s="364" t="str">
        <f t="shared" si="154"/>
        <v/>
      </c>
      <c r="AI386" s="352">
        <f t="shared" si="155"/>
        <v>2900</v>
      </c>
      <c r="AJ386" s="324">
        <f t="shared" si="162"/>
        <v>4706.8571428571431</v>
      </c>
      <c r="AK386" s="324">
        <f t="shared" si="156"/>
        <v>2100</v>
      </c>
      <c r="AL386" s="324">
        <f t="shared" si="163"/>
        <v>4225.1476261992275</v>
      </c>
      <c r="AM386" s="324">
        <f t="shared" si="137"/>
        <v>2406.7025455708367</v>
      </c>
      <c r="AN386" s="366">
        <f t="shared" si="157"/>
        <v>0.51131837498469879</v>
      </c>
      <c r="AO386" s="326"/>
      <c r="AP386" s="352">
        <f t="shared" si="158"/>
        <v>2900</v>
      </c>
      <c r="AQ386" s="325">
        <f t="shared" si="159"/>
        <v>551</v>
      </c>
      <c r="AR386" s="349">
        <f t="shared" si="160"/>
        <v>3451</v>
      </c>
      <c r="AS386" s="329"/>
      <c r="AT386" s="317">
        <f t="shared" si="161"/>
        <v>1</v>
      </c>
    </row>
    <row r="387" spans="1:46" ht="24.95" customHeight="1" x14ac:dyDescent="0.25">
      <c r="A387" s="319">
        <v>381</v>
      </c>
      <c r="B387" s="290" t="s">
        <v>1093</v>
      </c>
      <c r="C387" s="104" t="s">
        <v>907</v>
      </c>
      <c r="D387" s="320">
        <v>1</v>
      </c>
      <c r="E387" s="301">
        <v>2900</v>
      </c>
      <c r="F387" s="321">
        <f t="shared" si="138"/>
        <v>2029.9999999999998</v>
      </c>
      <c r="G387" s="321">
        <f t="shared" si="139"/>
        <v>4930</v>
      </c>
      <c r="H387" s="301">
        <v>4000</v>
      </c>
      <c r="I387" s="322">
        <v>760</v>
      </c>
      <c r="J387" s="322">
        <f t="shared" si="140"/>
        <v>4760</v>
      </c>
      <c r="K387" s="302">
        <v>2100</v>
      </c>
      <c r="L387" s="323">
        <v>399</v>
      </c>
      <c r="M387" s="323">
        <f t="shared" si="141"/>
        <v>2499</v>
      </c>
      <c r="N387" s="304">
        <v>3481</v>
      </c>
      <c r="O387" s="323">
        <v>661.39</v>
      </c>
      <c r="P387" s="323">
        <f t="shared" si="142"/>
        <v>4142.3900000000003</v>
      </c>
      <c r="Q387" s="302">
        <v>3915</v>
      </c>
      <c r="R387" s="323">
        <v>743.85</v>
      </c>
      <c r="S387" s="323">
        <f t="shared" si="143"/>
        <v>4658.8500000000004</v>
      </c>
      <c r="T387" s="302">
        <v>3683</v>
      </c>
      <c r="U387" s="323">
        <v>699.77</v>
      </c>
      <c r="V387" s="323">
        <f t="shared" si="144"/>
        <v>4382.7700000000004</v>
      </c>
      <c r="W387" s="302">
        <v>7865</v>
      </c>
      <c r="X387" s="323">
        <v>1494.35</v>
      </c>
      <c r="Y387" s="345">
        <f t="shared" si="145"/>
        <v>9359.35</v>
      </c>
      <c r="Z387" s="348">
        <f t="shared" si="146"/>
        <v>2160.1133586745423</v>
      </c>
      <c r="AA387" s="349">
        <f t="shared" si="147"/>
        <v>5823.8866413254582</v>
      </c>
      <c r="AB387" s="352">
        <f t="shared" si="148"/>
        <v>2900</v>
      </c>
      <c r="AC387" s="324">
        <f t="shared" si="149"/>
        <v>4000</v>
      </c>
      <c r="AD387" s="324" t="str">
        <f t="shared" si="150"/>
        <v/>
      </c>
      <c r="AE387" s="324">
        <f t="shared" si="151"/>
        <v>3481</v>
      </c>
      <c r="AF387" s="324">
        <f t="shared" si="152"/>
        <v>3915</v>
      </c>
      <c r="AG387" s="324">
        <f t="shared" si="153"/>
        <v>3683</v>
      </c>
      <c r="AH387" s="364" t="str">
        <f t="shared" si="154"/>
        <v/>
      </c>
      <c r="AI387" s="352">
        <f t="shared" si="155"/>
        <v>2900</v>
      </c>
      <c r="AJ387" s="324">
        <f t="shared" si="162"/>
        <v>3992</v>
      </c>
      <c r="AK387" s="324">
        <f t="shared" si="156"/>
        <v>2100</v>
      </c>
      <c r="AL387" s="324">
        <f t="shared" si="163"/>
        <v>3706.8237024003711</v>
      </c>
      <c r="AM387" s="324">
        <f t="shared" si="137"/>
        <v>1831.8866413254577</v>
      </c>
      <c r="AN387" s="366">
        <f t="shared" si="157"/>
        <v>0.45888943920978398</v>
      </c>
      <c r="AO387" s="326"/>
      <c r="AP387" s="352">
        <f t="shared" si="158"/>
        <v>2900</v>
      </c>
      <c r="AQ387" s="325">
        <f t="shared" si="159"/>
        <v>551</v>
      </c>
      <c r="AR387" s="349">
        <f t="shared" si="160"/>
        <v>3451</v>
      </c>
      <c r="AS387" s="329"/>
      <c r="AT387" s="317">
        <f t="shared" si="161"/>
        <v>1</v>
      </c>
    </row>
    <row r="388" spans="1:46" ht="24.95" customHeight="1" x14ac:dyDescent="0.25">
      <c r="A388" s="319">
        <v>382</v>
      </c>
      <c r="B388" s="290" t="s">
        <v>1095</v>
      </c>
      <c r="C388" s="104" t="s">
        <v>907</v>
      </c>
      <c r="D388" s="320">
        <v>1</v>
      </c>
      <c r="E388" s="301">
        <v>2900</v>
      </c>
      <c r="F388" s="321">
        <f t="shared" si="138"/>
        <v>2029.9999999999998</v>
      </c>
      <c r="G388" s="321">
        <f t="shared" si="139"/>
        <v>4930</v>
      </c>
      <c r="H388" s="301">
        <v>3361</v>
      </c>
      <c r="I388" s="322">
        <v>638.59</v>
      </c>
      <c r="J388" s="322">
        <f t="shared" si="140"/>
        <v>3999.59</v>
      </c>
      <c r="K388" s="302">
        <v>2100</v>
      </c>
      <c r="L388" s="323">
        <v>399</v>
      </c>
      <c r="M388" s="323">
        <f t="shared" si="141"/>
        <v>2499</v>
      </c>
      <c r="N388" s="304">
        <v>6242</v>
      </c>
      <c r="O388" s="323">
        <v>1185.98</v>
      </c>
      <c r="P388" s="323">
        <f t="shared" si="142"/>
        <v>7427.98</v>
      </c>
      <c r="Q388" s="302">
        <v>3915</v>
      </c>
      <c r="R388" s="323">
        <v>743.85</v>
      </c>
      <c r="S388" s="323">
        <f t="shared" si="143"/>
        <v>4658.8500000000004</v>
      </c>
      <c r="T388" s="302">
        <v>2799</v>
      </c>
      <c r="U388" s="323">
        <v>531.81000000000006</v>
      </c>
      <c r="V388" s="323">
        <f t="shared" si="144"/>
        <v>3330.81</v>
      </c>
      <c r="W388" s="302">
        <v>7865</v>
      </c>
      <c r="X388" s="323">
        <v>1494.35</v>
      </c>
      <c r="Y388" s="345">
        <f t="shared" si="145"/>
        <v>9359.35</v>
      </c>
      <c r="Z388" s="348">
        <f t="shared" si="146"/>
        <v>2069.5260248919135</v>
      </c>
      <c r="AA388" s="349">
        <f t="shared" si="147"/>
        <v>6268.1882608223732</v>
      </c>
      <c r="AB388" s="352">
        <f t="shared" si="148"/>
        <v>2900</v>
      </c>
      <c r="AC388" s="324">
        <f t="shared" si="149"/>
        <v>3361</v>
      </c>
      <c r="AD388" s="324">
        <f t="shared" si="150"/>
        <v>2100</v>
      </c>
      <c r="AE388" s="324">
        <f t="shared" si="151"/>
        <v>6242</v>
      </c>
      <c r="AF388" s="324">
        <f t="shared" si="152"/>
        <v>3915</v>
      </c>
      <c r="AG388" s="324">
        <f t="shared" si="153"/>
        <v>2799</v>
      </c>
      <c r="AH388" s="364" t="str">
        <f t="shared" si="154"/>
        <v/>
      </c>
      <c r="AI388" s="352">
        <f t="shared" si="155"/>
        <v>2100</v>
      </c>
      <c r="AJ388" s="324">
        <f t="shared" si="162"/>
        <v>4168.8571428571431</v>
      </c>
      <c r="AK388" s="324">
        <f t="shared" si="156"/>
        <v>2100</v>
      </c>
      <c r="AL388" s="324">
        <f t="shared" si="163"/>
        <v>3779.2544865516775</v>
      </c>
      <c r="AM388" s="324">
        <f t="shared" si="137"/>
        <v>2099.3311179652296</v>
      </c>
      <c r="AN388" s="366">
        <f t="shared" si="157"/>
        <v>0.5035747318811804</v>
      </c>
      <c r="AO388" s="326"/>
      <c r="AP388" s="352">
        <f t="shared" si="158"/>
        <v>2100</v>
      </c>
      <c r="AQ388" s="325">
        <f t="shared" si="159"/>
        <v>399</v>
      </c>
      <c r="AR388" s="349">
        <f t="shared" si="160"/>
        <v>2499</v>
      </c>
      <c r="AS388" s="329"/>
      <c r="AT388" s="317">
        <f t="shared" si="161"/>
        <v>1</v>
      </c>
    </row>
    <row r="389" spans="1:46" ht="24.95" customHeight="1" x14ac:dyDescent="0.25">
      <c r="A389" s="319">
        <v>383</v>
      </c>
      <c r="B389" s="290" t="s">
        <v>1096</v>
      </c>
      <c r="C389" s="104" t="s">
        <v>907</v>
      </c>
      <c r="D389" s="320">
        <v>1</v>
      </c>
      <c r="E389" s="301">
        <v>1100</v>
      </c>
      <c r="F389" s="321">
        <f t="shared" si="138"/>
        <v>770</v>
      </c>
      <c r="G389" s="321">
        <f t="shared" si="139"/>
        <v>1870</v>
      </c>
      <c r="H389" s="301">
        <v>3000</v>
      </c>
      <c r="I389" s="322">
        <v>570</v>
      </c>
      <c r="J389" s="322">
        <f t="shared" si="140"/>
        <v>3570</v>
      </c>
      <c r="K389" s="302">
        <v>1250</v>
      </c>
      <c r="L389" s="323">
        <v>237.5</v>
      </c>
      <c r="M389" s="323">
        <f t="shared" si="141"/>
        <v>1487.5</v>
      </c>
      <c r="N389" s="304">
        <v>1151</v>
      </c>
      <c r="O389" s="323">
        <v>218.69</v>
      </c>
      <c r="P389" s="323">
        <f t="shared" si="142"/>
        <v>1369.69</v>
      </c>
      <c r="Q389" s="302">
        <v>31248</v>
      </c>
      <c r="R389" s="323">
        <v>5937.12</v>
      </c>
      <c r="S389" s="323">
        <f t="shared" si="143"/>
        <v>37185.120000000003</v>
      </c>
      <c r="T389" s="302">
        <v>1768</v>
      </c>
      <c r="U389" s="323">
        <v>335.92</v>
      </c>
      <c r="V389" s="323">
        <f t="shared" si="144"/>
        <v>2103.92</v>
      </c>
      <c r="W389" s="302">
        <v>4563</v>
      </c>
      <c r="X389" s="323">
        <v>866.97</v>
      </c>
      <c r="Y389" s="345">
        <f t="shared" si="145"/>
        <v>5429.97</v>
      </c>
      <c r="Z389" s="348">
        <f t="shared" si="146"/>
        <v>-4777.6298332042079</v>
      </c>
      <c r="AA389" s="349">
        <f t="shared" si="147"/>
        <v>17371.915547489923</v>
      </c>
      <c r="AB389" s="352">
        <f t="shared" si="148"/>
        <v>1100</v>
      </c>
      <c r="AC389" s="324">
        <f t="shared" si="149"/>
        <v>3000</v>
      </c>
      <c r="AD389" s="324">
        <f t="shared" si="150"/>
        <v>1250</v>
      </c>
      <c r="AE389" s="324">
        <f t="shared" si="151"/>
        <v>1151</v>
      </c>
      <c r="AF389" s="324" t="str">
        <f t="shared" si="152"/>
        <v/>
      </c>
      <c r="AG389" s="324">
        <f t="shared" si="153"/>
        <v>1768</v>
      </c>
      <c r="AH389" s="364">
        <f t="shared" si="154"/>
        <v>4563</v>
      </c>
      <c r="AI389" s="352">
        <f t="shared" si="155"/>
        <v>1100</v>
      </c>
      <c r="AJ389" s="324">
        <f t="shared" si="162"/>
        <v>6297.1428571428569</v>
      </c>
      <c r="AK389" s="324">
        <f t="shared" si="156"/>
        <v>1100</v>
      </c>
      <c r="AL389" s="324">
        <f t="shared" si="163"/>
        <v>2752.4664442877252</v>
      </c>
      <c r="AM389" s="324">
        <f t="shared" si="137"/>
        <v>11074.772690347065</v>
      </c>
      <c r="AN389" s="366">
        <f t="shared" si="157"/>
        <v>1.7586980225142799</v>
      </c>
      <c r="AO389" s="326"/>
      <c r="AP389" s="352">
        <f t="shared" si="158"/>
        <v>1100</v>
      </c>
      <c r="AQ389" s="325">
        <f t="shared" si="159"/>
        <v>209</v>
      </c>
      <c r="AR389" s="349">
        <f t="shared" si="160"/>
        <v>1309</v>
      </c>
      <c r="AS389" s="329"/>
      <c r="AT389" s="317">
        <f t="shared" si="161"/>
        <v>1</v>
      </c>
    </row>
    <row r="390" spans="1:46" ht="24.95" customHeight="1" x14ac:dyDescent="0.25">
      <c r="A390" s="319">
        <v>384</v>
      </c>
      <c r="B390" s="290" t="s">
        <v>1098</v>
      </c>
      <c r="C390" s="104" t="s">
        <v>907</v>
      </c>
      <c r="D390" s="320">
        <v>1</v>
      </c>
      <c r="E390" s="301">
        <v>445550</v>
      </c>
      <c r="F390" s="321">
        <f t="shared" si="138"/>
        <v>311885</v>
      </c>
      <c r="G390" s="321">
        <f t="shared" si="139"/>
        <v>757435</v>
      </c>
      <c r="H390" s="301">
        <v>631092</v>
      </c>
      <c r="I390" s="322">
        <v>119907.48</v>
      </c>
      <c r="J390" s="322">
        <f t="shared" si="140"/>
        <v>750999.48</v>
      </c>
      <c r="K390" s="302">
        <v>550480</v>
      </c>
      <c r="L390" s="323">
        <v>104591.2</v>
      </c>
      <c r="M390" s="323">
        <f t="shared" si="141"/>
        <v>655071.19999999995</v>
      </c>
      <c r="N390" s="304">
        <v>534874</v>
      </c>
      <c r="O390" s="323">
        <v>101626.06</v>
      </c>
      <c r="P390" s="323">
        <f t="shared" si="142"/>
        <v>636500.06000000006</v>
      </c>
      <c r="Q390" s="302">
        <v>526500</v>
      </c>
      <c r="R390" s="323">
        <v>100035</v>
      </c>
      <c r="S390" s="323">
        <f t="shared" si="143"/>
        <v>626535</v>
      </c>
      <c r="T390" s="302">
        <v>478837</v>
      </c>
      <c r="U390" s="323">
        <v>90979.03</v>
      </c>
      <c r="V390" s="323">
        <f t="shared" si="144"/>
        <v>569816.03</v>
      </c>
      <c r="W390" s="302">
        <v>689543</v>
      </c>
      <c r="X390" s="323">
        <v>131013.17</v>
      </c>
      <c r="Y390" s="345">
        <f t="shared" si="145"/>
        <v>820556.17</v>
      </c>
      <c r="Z390" s="348">
        <f t="shared" si="146"/>
        <v>466526.5197167052</v>
      </c>
      <c r="AA390" s="349">
        <f t="shared" si="147"/>
        <v>635438.05171186617</v>
      </c>
      <c r="AB390" s="352" t="str">
        <f t="shared" si="148"/>
        <v/>
      </c>
      <c r="AC390" s="324">
        <f t="shared" si="149"/>
        <v>631092</v>
      </c>
      <c r="AD390" s="324">
        <f t="shared" si="150"/>
        <v>550480</v>
      </c>
      <c r="AE390" s="324">
        <f t="shared" si="151"/>
        <v>534874</v>
      </c>
      <c r="AF390" s="324">
        <f t="shared" si="152"/>
        <v>526500</v>
      </c>
      <c r="AG390" s="324">
        <f t="shared" si="153"/>
        <v>478837</v>
      </c>
      <c r="AH390" s="364" t="str">
        <f t="shared" si="154"/>
        <v/>
      </c>
      <c r="AI390" s="352">
        <f t="shared" si="155"/>
        <v>478837</v>
      </c>
      <c r="AJ390" s="324">
        <f t="shared" si="162"/>
        <v>550982.28571428568</v>
      </c>
      <c r="AK390" s="324">
        <f t="shared" si="156"/>
        <v>445550</v>
      </c>
      <c r="AL390" s="324">
        <f t="shared" si="163"/>
        <v>545601.62501243909</v>
      </c>
      <c r="AM390" s="324">
        <f t="shared" si="137"/>
        <v>84455.765997580515</v>
      </c>
      <c r="AN390" s="366">
        <f t="shared" si="157"/>
        <v>0.15328218018496412</v>
      </c>
      <c r="AO390" s="326"/>
      <c r="AP390" s="352">
        <f t="shared" si="158"/>
        <v>478837</v>
      </c>
      <c r="AQ390" s="325">
        <f t="shared" si="159"/>
        <v>90979.03</v>
      </c>
      <c r="AR390" s="349">
        <f t="shared" si="160"/>
        <v>569816.03</v>
      </c>
      <c r="AS390" s="329"/>
      <c r="AT390" s="317">
        <f t="shared" si="161"/>
        <v>1</v>
      </c>
    </row>
    <row r="391" spans="1:46" ht="24.95" customHeight="1" x14ac:dyDescent="0.25">
      <c r="A391" s="319">
        <v>385</v>
      </c>
      <c r="B391" s="290" t="s">
        <v>1103</v>
      </c>
      <c r="C391" s="104" t="s">
        <v>907</v>
      </c>
      <c r="D391" s="320">
        <v>1</v>
      </c>
      <c r="E391" s="301">
        <v>500</v>
      </c>
      <c r="F391" s="321">
        <f t="shared" si="138"/>
        <v>350</v>
      </c>
      <c r="G391" s="321">
        <f t="shared" si="139"/>
        <v>850</v>
      </c>
      <c r="H391" s="301">
        <v>1345</v>
      </c>
      <c r="I391" s="322">
        <v>255.55</v>
      </c>
      <c r="J391" s="322">
        <f t="shared" si="140"/>
        <v>1600.55</v>
      </c>
      <c r="K391" s="302">
        <v>580</v>
      </c>
      <c r="L391" s="323">
        <v>110.2</v>
      </c>
      <c r="M391" s="323">
        <f t="shared" si="141"/>
        <v>690.2</v>
      </c>
      <c r="N391" s="304">
        <v>3999</v>
      </c>
      <c r="O391" s="323">
        <v>759.81000000000006</v>
      </c>
      <c r="P391" s="323">
        <f t="shared" si="142"/>
        <v>4758.8100000000004</v>
      </c>
      <c r="Q391" s="302">
        <v>7000</v>
      </c>
      <c r="R391" s="323">
        <v>1330</v>
      </c>
      <c r="S391" s="323">
        <f t="shared" si="143"/>
        <v>8330</v>
      </c>
      <c r="T391" s="302">
        <v>1768</v>
      </c>
      <c r="U391" s="323">
        <v>335.92</v>
      </c>
      <c r="V391" s="323">
        <f t="shared" si="144"/>
        <v>2103.92</v>
      </c>
      <c r="W391" s="302">
        <v>2657</v>
      </c>
      <c r="X391" s="323">
        <v>504.83</v>
      </c>
      <c r="Y391" s="345">
        <f t="shared" si="145"/>
        <v>3161.83</v>
      </c>
      <c r="Z391" s="348">
        <f t="shared" si="146"/>
        <v>238.27403247792108</v>
      </c>
      <c r="AA391" s="349">
        <f t="shared" si="147"/>
        <v>4861.4402532363638</v>
      </c>
      <c r="AB391" s="352">
        <f t="shared" si="148"/>
        <v>500</v>
      </c>
      <c r="AC391" s="324">
        <f t="shared" si="149"/>
        <v>1345</v>
      </c>
      <c r="AD391" s="324">
        <f t="shared" si="150"/>
        <v>580</v>
      </c>
      <c r="AE391" s="324">
        <f t="shared" si="151"/>
        <v>3999</v>
      </c>
      <c r="AF391" s="324" t="str">
        <f t="shared" si="152"/>
        <v/>
      </c>
      <c r="AG391" s="324">
        <f t="shared" si="153"/>
        <v>1768</v>
      </c>
      <c r="AH391" s="364">
        <f t="shared" si="154"/>
        <v>2657</v>
      </c>
      <c r="AI391" s="352">
        <f t="shared" si="155"/>
        <v>500</v>
      </c>
      <c r="AJ391" s="324">
        <f t="shared" si="162"/>
        <v>2549.8571428571427</v>
      </c>
      <c r="AK391" s="324">
        <f t="shared" si="156"/>
        <v>500</v>
      </c>
      <c r="AL391" s="324">
        <f t="shared" si="163"/>
        <v>1755.0598637050468</v>
      </c>
      <c r="AM391" s="324">
        <f t="shared" ref="AM391:AM454" si="164">STDEVA(E391,H391,K391,N391,Q391,T391,W391)</f>
        <v>2311.5831103792216</v>
      </c>
      <c r="AN391" s="366">
        <f t="shared" si="157"/>
        <v>0.90655396787800735</v>
      </c>
      <c r="AO391" s="326"/>
      <c r="AP391" s="352">
        <f t="shared" si="158"/>
        <v>500</v>
      </c>
      <c r="AQ391" s="325">
        <f t="shared" si="159"/>
        <v>95</v>
      </c>
      <c r="AR391" s="349">
        <f t="shared" si="160"/>
        <v>595</v>
      </c>
      <c r="AS391" s="329"/>
      <c r="AT391" s="317">
        <f t="shared" si="161"/>
        <v>1</v>
      </c>
    </row>
    <row r="392" spans="1:46" ht="24.95" customHeight="1" x14ac:dyDescent="0.25">
      <c r="A392" s="319">
        <v>386</v>
      </c>
      <c r="B392" s="290" t="s">
        <v>1105</v>
      </c>
      <c r="C392" s="104" t="s">
        <v>907</v>
      </c>
      <c r="D392" s="320">
        <v>1</v>
      </c>
      <c r="E392" s="301">
        <v>2734</v>
      </c>
      <c r="F392" s="321">
        <f t="shared" ref="F392:F455" si="165">+E392*70%</f>
        <v>1913.8</v>
      </c>
      <c r="G392" s="321">
        <f t="shared" ref="G392:G455" si="166">+F392+E392</f>
        <v>4647.8</v>
      </c>
      <c r="H392" s="301">
        <v>2521</v>
      </c>
      <c r="I392" s="322">
        <v>478.99</v>
      </c>
      <c r="J392" s="322">
        <f t="shared" ref="J392:J455" si="167">+H392+I392</f>
        <v>2999.99</v>
      </c>
      <c r="K392" s="302">
        <v>1980</v>
      </c>
      <c r="L392" s="323">
        <v>376.2</v>
      </c>
      <c r="M392" s="323">
        <f t="shared" ref="M392:M455" si="168">+L392+K392</f>
        <v>2356.1999999999998</v>
      </c>
      <c r="N392" s="304">
        <v>9844</v>
      </c>
      <c r="O392" s="323">
        <v>1870.3600000000001</v>
      </c>
      <c r="P392" s="323">
        <f t="shared" ref="P392:P455" si="169">+N392+O392</f>
        <v>11714.36</v>
      </c>
      <c r="Q392" s="302">
        <v>3963</v>
      </c>
      <c r="R392" s="323">
        <v>752.97</v>
      </c>
      <c r="S392" s="323">
        <f t="shared" ref="S392:S455" si="170">+R392+Q392</f>
        <v>4715.97</v>
      </c>
      <c r="T392" s="302">
        <v>2505</v>
      </c>
      <c r="U392" s="323">
        <v>475.95</v>
      </c>
      <c r="V392" s="323">
        <f t="shared" ref="V392:V455" si="171">+T392+U392</f>
        <v>2980.95</v>
      </c>
      <c r="W392" s="302">
        <v>2657</v>
      </c>
      <c r="X392" s="323">
        <v>504.83</v>
      </c>
      <c r="Y392" s="345">
        <f t="shared" ref="Y392:Y455" si="172">+X392+W392</f>
        <v>3161.83</v>
      </c>
      <c r="Z392" s="348">
        <f t="shared" ref="Z392:Z455" si="173">+AJ392-AM392</f>
        <v>986.55311437319597</v>
      </c>
      <c r="AA392" s="349">
        <f t="shared" ref="AA392:AA455" si="174">+AJ392+AM392</f>
        <v>6500.3040284839471</v>
      </c>
      <c r="AB392" s="352">
        <f t="shared" ref="AB392:AB455" si="175">IF(AND(E392&gt;$Z392,E392&lt;$AA392),E392,"")</f>
        <v>2734</v>
      </c>
      <c r="AC392" s="324">
        <f t="shared" ref="AC392:AC455" si="176">IF(AND(H392&gt;$Z392,H392&lt;$AA392),H392,"")</f>
        <v>2521</v>
      </c>
      <c r="AD392" s="324">
        <f t="shared" ref="AD392:AD455" si="177">IF(AND(K392&gt;$Z392,K392&lt;$AA392),K392,"")</f>
        <v>1980</v>
      </c>
      <c r="AE392" s="324" t="str">
        <f t="shared" ref="AE392:AE455" si="178">IF(AND(N392&gt;$Z392,N392&lt;$AA392),N392,"")</f>
        <v/>
      </c>
      <c r="AF392" s="324">
        <f t="shared" ref="AF392:AF455" si="179">IF(AND(Q392&gt;$Z392,Q392&lt;$AA392),Q392,"")</f>
        <v>3963</v>
      </c>
      <c r="AG392" s="324">
        <f t="shared" ref="AG392:AG455" si="180">IF(AND(T392&gt;$Z392,T392&lt;$AA392),T392,"")</f>
        <v>2505</v>
      </c>
      <c r="AH392" s="364">
        <f t="shared" ref="AH392:AH455" si="181">IF(AND(W392&gt;$Z392,W392&lt;$AA392),W392,"")</f>
        <v>2657</v>
      </c>
      <c r="AI392" s="352">
        <f t="shared" ref="AI392:AI455" si="182">MIN(AB392:AH392)</f>
        <v>1980</v>
      </c>
      <c r="AJ392" s="324">
        <f t="shared" si="162"/>
        <v>3743.4285714285716</v>
      </c>
      <c r="AK392" s="324">
        <f t="shared" ref="AK392:AK455" si="183">MIN(E392,H392,K392,N392,Q392,T392,W392)</f>
        <v>1980</v>
      </c>
      <c r="AL392" s="324">
        <f t="shared" si="163"/>
        <v>3214.1167199335746</v>
      </c>
      <c r="AM392" s="324">
        <f t="shared" si="164"/>
        <v>2756.8754570553756</v>
      </c>
      <c r="AN392" s="366">
        <f t="shared" ref="AN392:AN455" si="184">+AM392/AJ392</f>
        <v>0.73645734236710536</v>
      </c>
      <c r="AO392" s="326"/>
      <c r="AP392" s="352">
        <f t="shared" ref="AP392:AP455" si="185">+AI392</f>
        <v>1980</v>
      </c>
      <c r="AQ392" s="325">
        <f t="shared" ref="AQ392:AQ455" si="186">+AP392*19/100</f>
        <v>376.2</v>
      </c>
      <c r="AR392" s="349">
        <f t="shared" ref="AR392:AR455" si="187">+AQ392+AP392</f>
        <v>2356.1999999999998</v>
      </c>
      <c r="AS392" s="329"/>
      <c r="AT392" s="317">
        <f t="shared" ref="AT392:AT455" si="188">+AI392/AP392</f>
        <v>1</v>
      </c>
    </row>
    <row r="393" spans="1:46" ht="24.95" customHeight="1" x14ac:dyDescent="0.25">
      <c r="A393" s="319">
        <v>387</v>
      </c>
      <c r="B393" s="290" t="s">
        <v>1108</v>
      </c>
      <c r="C393" s="104" t="s">
        <v>907</v>
      </c>
      <c r="D393" s="320">
        <v>1</v>
      </c>
      <c r="E393" s="301">
        <v>5800</v>
      </c>
      <c r="F393" s="321">
        <f t="shared" si="165"/>
        <v>4059.9999999999995</v>
      </c>
      <c r="G393" s="321">
        <f t="shared" si="166"/>
        <v>9860</v>
      </c>
      <c r="H393" s="301">
        <v>2521</v>
      </c>
      <c r="I393" s="322">
        <v>478.99</v>
      </c>
      <c r="J393" s="322">
        <f t="shared" si="167"/>
        <v>2999.99</v>
      </c>
      <c r="K393" s="302">
        <v>4350</v>
      </c>
      <c r="L393" s="323">
        <v>826.5</v>
      </c>
      <c r="M393" s="323">
        <f t="shared" si="168"/>
        <v>5176.5</v>
      </c>
      <c r="N393" s="304">
        <v>6363</v>
      </c>
      <c r="O393" s="323">
        <v>1208.97</v>
      </c>
      <c r="P393" s="323">
        <f t="shared" si="169"/>
        <v>7571.97</v>
      </c>
      <c r="Q393" s="302">
        <v>7830</v>
      </c>
      <c r="R393" s="323">
        <v>1487.7</v>
      </c>
      <c r="S393" s="323">
        <f t="shared" si="170"/>
        <v>9317.7000000000007</v>
      </c>
      <c r="T393" s="302">
        <v>1768</v>
      </c>
      <c r="U393" s="323">
        <v>335.92</v>
      </c>
      <c r="V393" s="323">
        <f t="shared" si="171"/>
        <v>2103.92</v>
      </c>
      <c r="W393" s="302">
        <v>2675</v>
      </c>
      <c r="X393" s="323">
        <v>508.25</v>
      </c>
      <c r="Y393" s="345">
        <f t="shared" si="172"/>
        <v>3183.25</v>
      </c>
      <c r="Z393" s="348">
        <f t="shared" si="173"/>
        <v>2200.2146101753001</v>
      </c>
      <c r="AA393" s="349">
        <f t="shared" si="174"/>
        <v>6744.6425326818426</v>
      </c>
      <c r="AB393" s="352">
        <f t="shared" si="175"/>
        <v>5800</v>
      </c>
      <c r="AC393" s="324">
        <f t="shared" si="176"/>
        <v>2521</v>
      </c>
      <c r="AD393" s="324">
        <f t="shared" si="177"/>
        <v>4350</v>
      </c>
      <c r="AE393" s="324">
        <f t="shared" si="178"/>
        <v>6363</v>
      </c>
      <c r="AF393" s="324" t="str">
        <f t="shared" si="179"/>
        <v/>
      </c>
      <c r="AG393" s="324" t="str">
        <f t="shared" si="180"/>
        <v/>
      </c>
      <c r="AH393" s="364">
        <f t="shared" si="181"/>
        <v>2675</v>
      </c>
      <c r="AI393" s="352">
        <f t="shared" si="182"/>
        <v>2521</v>
      </c>
      <c r="AJ393" s="324">
        <f t="shared" ref="AJ393:AJ456" si="189">AVERAGE(E393,H393,K393,N393,Q393,T393,W393)</f>
        <v>4472.4285714285716</v>
      </c>
      <c r="AK393" s="324">
        <f t="shared" si="183"/>
        <v>1768</v>
      </c>
      <c r="AL393" s="324">
        <f t="shared" ref="AL393:AL456" si="190">GEOMEAN(E393,H393,K393,N393,Q393,T393,W393)</f>
        <v>3949.4025666527214</v>
      </c>
      <c r="AM393" s="324">
        <f t="shared" si="164"/>
        <v>2272.2139612532715</v>
      </c>
      <c r="AN393" s="366">
        <f t="shared" si="184"/>
        <v>0.50804924549694641</v>
      </c>
      <c r="AO393" s="326"/>
      <c r="AP393" s="352">
        <f t="shared" si="185"/>
        <v>2521</v>
      </c>
      <c r="AQ393" s="325">
        <f t="shared" si="186"/>
        <v>478.99</v>
      </c>
      <c r="AR393" s="349">
        <f t="shared" si="187"/>
        <v>2999.99</v>
      </c>
      <c r="AS393" s="329"/>
      <c r="AT393" s="317">
        <f t="shared" si="188"/>
        <v>1</v>
      </c>
    </row>
    <row r="394" spans="1:46" ht="24.95" customHeight="1" x14ac:dyDescent="0.25">
      <c r="A394" s="319">
        <v>388</v>
      </c>
      <c r="B394" s="290" t="s">
        <v>1111</v>
      </c>
      <c r="C394" s="104" t="s">
        <v>907</v>
      </c>
      <c r="D394" s="320">
        <v>1</v>
      </c>
      <c r="E394" s="301">
        <v>2545</v>
      </c>
      <c r="F394" s="321">
        <f t="shared" si="165"/>
        <v>1781.5</v>
      </c>
      <c r="G394" s="321">
        <f t="shared" si="166"/>
        <v>4326.5</v>
      </c>
      <c r="H394" s="301">
        <v>1345</v>
      </c>
      <c r="I394" s="322">
        <v>255.55</v>
      </c>
      <c r="J394" s="322">
        <f t="shared" si="167"/>
        <v>1600.55</v>
      </c>
      <c r="K394" s="302">
        <v>1980</v>
      </c>
      <c r="L394" s="323">
        <v>376.2</v>
      </c>
      <c r="M394" s="323">
        <f t="shared" si="168"/>
        <v>2356.1999999999998</v>
      </c>
      <c r="N394" s="304">
        <v>3055</v>
      </c>
      <c r="O394" s="323">
        <v>580.45000000000005</v>
      </c>
      <c r="P394" s="323">
        <f t="shared" si="169"/>
        <v>3635.45</v>
      </c>
      <c r="Q394" s="302">
        <v>3690</v>
      </c>
      <c r="R394" s="323">
        <v>701.1</v>
      </c>
      <c r="S394" s="323">
        <f t="shared" si="170"/>
        <v>4391.1000000000004</v>
      </c>
      <c r="T394" s="302">
        <v>1768</v>
      </c>
      <c r="U394" s="323">
        <v>335.92</v>
      </c>
      <c r="V394" s="323">
        <f t="shared" si="171"/>
        <v>2103.92</v>
      </c>
      <c r="W394" s="302">
        <v>5647</v>
      </c>
      <c r="X394" s="323">
        <v>1072.93</v>
      </c>
      <c r="Y394" s="345">
        <f t="shared" si="172"/>
        <v>6719.93</v>
      </c>
      <c r="Z394" s="348">
        <f t="shared" si="173"/>
        <v>1397.6666534989674</v>
      </c>
      <c r="AA394" s="349">
        <f t="shared" si="174"/>
        <v>4325.1904893581759</v>
      </c>
      <c r="AB394" s="352">
        <f t="shared" si="175"/>
        <v>2545</v>
      </c>
      <c r="AC394" s="324" t="str">
        <f t="shared" si="176"/>
        <v/>
      </c>
      <c r="AD394" s="324">
        <f t="shared" si="177"/>
        <v>1980</v>
      </c>
      <c r="AE394" s="324">
        <f t="shared" si="178"/>
        <v>3055</v>
      </c>
      <c r="AF394" s="324">
        <f t="shared" si="179"/>
        <v>3690</v>
      </c>
      <c r="AG394" s="324">
        <f t="shared" si="180"/>
        <v>1768</v>
      </c>
      <c r="AH394" s="364" t="str">
        <f t="shared" si="181"/>
        <v/>
      </c>
      <c r="AI394" s="352">
        <f t="shared" si="182"/>
        <v>1768</v>
      </c>
      <c r="AJ394" s="324">
        <f t="shared" si="189"/>
        <v>2861.4285714285716</v>
      </c>
      <c r="AK394" s="324">
        <f t="shared" si="183"/>
        <v>1345</v>
      </c>
      <c r="AL394" s="324">
        <f t="shared" si="190"/>
        <v>2580.9124348621804</v>
      </c>
      <c r="AM394" s="324">
        <f t="shared" si="164"/>
        <v>1463.7619179296041</v>
      </c>
      <c r="AN394" s="366">
        <f t="shared" si="184"/>
        <v>0.51154934725447965</v>
      </c>
      <c r="AO394" s="326"/>
      <c r="AP394" s="352">
        <f t="shared" si="185"/>
        <v>1768</v>
      </c>
      <c r="AQ394" s="325">
        <f t="shared" si="186"/>
        <v>335.92</v>
      </c>
      <c r="AR394" s="349">
        <f t="shared" si="187"/>
        <v>2103.92</v>
      </c>
      <c r="AS394" s="329"/>
      <c r="AT394" s="317">
        <f t="shared" si="188"/>
        <v>1</v>
      </c>
    </row>
    <row r="395" spans="1:46" ht="24.95" customHeight="1" x14ac:dyDescent="0.25">
      <c r="A395" s="319">
        <v>389</v>
      </c>
      <c r="B395" s="290" t="s">
        <v>1113</v>
      </c>
      <c r="C395" s="104" t="s">
        <v>907</v>
      </c>
      <c r="D395" s="320">
        <v>1</v>
      </c>
      <c r="E395" s="301">
        <v>5490</v>
      </c>
      <c r="F395" s="321">
        <f t="shared" si="165"/>
        <v>3842.9999999999995</v>
      </c>
      <c r="G395" s="321">
        <f t="shared" si="166"/>
        <v>9333</v>
      </c>
      <c r="H395" s="301">
        <v>16711</v>
      </c>
      <c r="I395" s="322">
        <v>3175.09</v>
      </c>
      <c r="J395" s="322">
        <f t="shared" si="167"/>
        <v>19886.09</v>
      </c>
      <c r="K395" s="302">
        <v>15280</v>
      </c>
      <c r="L395" s="323">
        <v>2903.2</v>
      </c>
      <c r="M395" s="323">
        <f t="shared" si="168"/>
        <v>18183.2</v>
      </c>
      <c r="N395" s="304">
        <v>26754</v>
      </c>
      <c r="O395" s="323">
        <v>5083.26</v>
      </c>
      <c r="P395" s="323">
        <f t="shared" si="169"/>
        <v>31837.260000000002</v>
      </c>
      <c r="Q395" s="302">
        <v>13423</v>
      </c>
      <c r="R395" s="323">
        <v>2550.37</v>
      </c>
      <c r="S395" s="323">
        <f t="shared" si="170"/>
        <v>15973.369999999999</v>
      </c>
      <c r="T395" s="302">
        <v>8545</v>
      </c>
      <c r="U395" s="323">
        <v>1623.55</v>
      </c>
      <c r="V395" s="323">
        <f t="shared" si="171"/>
        <v>10168.549999999999</v>
      </c>
      <c r="W395" s="302">
        <v>11785</v>
      </c>
      <c r="X395" s="323">
        <v>2239.15</v>
      </c>
      <c r="Y395" s="345">
        <f t="shared" si="172"/>
        <v>14024.15</v>
      </c>
      <c r="Z395" s="348">
        <f t="shared" si="173"/>
        <v>7178.3554185938838</v>
      </c>
      <c r="AA395" s="349">
        <f t="shared" si="174"/>
        <v>20818.216009977543</v>
      </c>
      <c r="AB395" s="352" t="str">
        <f t="shared" si="175"/>
        <v/>
      </c>
      <c r="AC395" s="324">
        <f t="shared" si="176"/>
        <v>16711</v>
      </c>
      <c r="AD395" s="324">
        <f t="shared" si="177"/>
        <v>15280</v>
      </c>
      <c r="AE395" s="324" t="str">
        <f t="shared" si="178"/>
        <v/>
      </c>
      <c r="AF395" s="324">
        <f t="shared" si="179"/>
        <v>13423</v>
      </c>
      <c r="AG395" s="324">
        <f t="shared" si="180"/>
        <v>8545</v>
      </c>
      <c r="AH395" s="364">
        <f t="shared" si="181"/>
        <v>11785</v>
      </c>
      <c r="AI395" s="352">
        <f t="shared" si="182"/>
        <v>8545</v>
      </c>
      <c r="AJ395" s="324">
        <f t="shared" si="189"/>
        <v>13998.285714285714</v>
      </c>
      <c r="AK395" s="324">
        <f t="shared" si="183"/>
        <v>5490</v>
      </c>
      <c r="AL395" s="324">
        <f t="shared" si="190"/>
        <v>12609.885926813129</v>
      </c>
      <c r="AM395" s="324">
        <f t="shared" si="164"/>
        <v>6819.93029569183</v>
      </c>
      <c r="AN395" s="366">
        <f t="shared" si="184"/>
        <v>0.4871975351047354</v>
      </c>
      <c r="AO395" s="326"/>
      <c r="AP395" s="352">
        <f t="shared" si="185"/>
        <v>8545</v>
      </c>
      <c r="AQ395" s="325">
        <f t="shared" si="186"/>
        <v>1623.55</v>
      </c>
      <c r="AR395" s="349">
        <f t="shared" si="187"/>
        <v>10168.549999999999</v>
      </c>
      <c r="AS395" s="329"/>
      <c r="AT395" s="317">
        <f t="shared" si="188"/>
        <v>1</v>
      </c>
    </row>
    <row r="396" spans="1:46" ht="24.95" customHeight="1" x14ac:dyDescent="0.25">
      <c r="A396" s="319">
        <v>390</v>
      </c>
      <c r="B396" s="290" t="s">
        <v>1116</v>
      </c>
      <c r="C396" s="104" t="s">
        <v>907</v>
      </c>
      <c r="D396" s="320">
        <v>1</v>
      </c>
      <c r="E396" s="301">
        <v>5100</v>
      </c>
      <c r="F396" s="321">
        <f t="shared" si="165"/>
        <v>3570</v>
      </c>
      <c r="G396" s="321">
        <f t="shared" si="166"/>
        <v>8670</v>
      </c>
      <c r="H396" s="301">
        <v>8400</v>
      </c>
      <c r="I396" s="322">
        <v>1596</v>
      </c>
      <c r="J396" s="322">
        <f t="shared" si="167"/>
        <v>9996</v>
      </c>
      <c r="K396" s="302">
        <v>9250</v>
      </c>
      <c r="L396" s="323">
        <v>1757.5</v>
      </c>
      <c r="M396" s="323">
        <f t="shared" si="168"/>
        <v>11007.5</v>
      </c>
      <c r="N396" s="304">
        <v>29240</v>
      </c>
      <c r="O396" s="323">
        <v>5555.6</v>
      </c>
      <c r="P396" s="323">
        <f t="shared" si="169"/>
        <v>34795.599999999999</v>
      </c>
      <c r="Q396" s="302">
        <v>5603</v>
      </c>
      <c r="R396" s="323">
        <v>1064.57</v>
      </c>
      <c r="S396" s="323">
        <f t="shared" si="170"/>
        <v>6667.57</v>
      </c>
      <c r="T396" s="302">
        <v>2357</v>
      </c>
      <c r="U396" s="323">
        <v>447.83</v>
      </c>
      <c r="V396" s="323">
        <f t="shared" si="171"/>
        <v>2804.83</v>
      </c>
      <c r="W396" s="302">
        <v>15786</v>
      </c>
      <c r="X396" s="323">
        <v>2999.34</v>
      </c>
      <c r="Y396" s="345">
        <f t="shared" si="172"/>
        <v>18785.34</v>
      </c>
      <c r="Z396" s="348">
        <f t="shared" si="173"/>
        <v>1655.7619861738294</v>
      </c>
      <c r="AA396" s="349">
        <f t="shared" si="174"/>
        <v>19983.09515668331</v>
      </c>
      <c r="AB396" s="352">
        <f t="shared" si="175"/>
        <v>5100</v>
      </c>
      <c r="AC396" s="324">
        <f t="shared" si="176"/>
        <v>8400</v>
      </c>
      <c r="AD396" s="324">
        <f t="shared" si="177"/>
        <v>9250</v>
      </c>
      <c r="AE396" s="324" t="str">
        <f t="shared" si="178"/>
        <v/>
      </c>
      <c r="AF396" s="324">
        <f t="shared" si="179"/>
        <v>5603</v>
      </c>
      <c r="AG396" s="324">
        <f t="shared" si="180"/>
        <v>2357</v>
      </c>
      <c r="AH396" s="364">
        <f t="shared" si="181"/>
        <v>15786</v>
      </c>
      <c r="AI396" s="352">
        <f t="shared" si="182"/>
        <v>2357</v>
      </c>
      <c r="AJ396" s="324">
        <f t="shared" si="189"/>
        <v>10819.428571428571</v>
      </c>
      <c r="AK396" s="324">
        <f t="shared" si="183"/>
        <v>2357</v>
      </c>
      <c r="AL396" s="324">
        <f t="shared" si="190"/>
        <v>8163.1941143947761</v>
      </c>
      <c r="AM396" s="324">
        <f t="shared" si="164"/>
        <v>9163.6665852547412</v>
      </c>
      <c r="AN396" s="366">
        <f t="shared" si="184"/>
        <v>0.84696400782696724</v>
      </c>
      <c r="AO396" s="326"/>
      <c r="AP396" s="352">
        <f t="shared" si="185"/>
        <v>2357</v>
      </c>
      <c r="AQ396" s="325">
        <f t="shared" si="186"/>
        <v>447.83</v>
      </c>
      <c r="AR396" s="349">
        <f t="shared" si="187"/>
        <v>2804.83</v>
      </c>
      <c r="AS396" s="329"/>
      <c r="AT396" s="317">
        <f t="shared" si="188"/>
        <v>1</v>
      </c>
    </row>
    <row r="397" spans="1:46" ht="24.95" customHeight="1" x14ac:dyDescent="0.25">
      <c r="A397" s="319">
        <v>391</v>
      </c>
      <c r="B397" s="290" t="s">
        <v>1117</v>
      </c>
      <c r="C397" s="104" t="s">
        <v>907</v>
      </c>
      <c r="D397" s="320">
        <v>1</v>
      </c>
      <c r="E397" s="301">
        <v>12000</v>
      </c>
      <c r="F397" s="321">
        <f t="shared" si="165"/>
        <v>8400</v>
      </c>
      <c r="G397" s="321">
        <f t="shared" si="166"/>
        <v>20400</v>
      </c>
      <c r="H397" s="301">
        <v>6723</v>
      </c>
      <c r="I397" s="322">
        <v>1277.3700000000001</v>
      </c>
      <c r="J397" s="322">
        <f t="shared" si="167"/>
        <v>8000.37</v>
      </c>
      <c r="K397" s="302">
        <v>15240</v>
      </c>
      <c r="L397" s="323">
        <v>2895.6</v>
      </c>
      <c r="M397" s="323">
        <f t="shared" si="168"/>
        <v>18135.599999999999</v>
      </c>
      <c r="N397" s="304">
        <v>7203</v>
      </c>
      <c r="O397" s="323">
        <v>1368.57</v>
      </c>
      <c r="P397" s="323">
        <f t="shared" si="169"/>
        <v>8571.57</v>
      </c>
      <c r="Q397" s="302">
        <v>5265</v>
      </c>
      <c r="R397" s="323">
        <v>1000.35</v>
      </c>
      <c r="S397" s="323">
        <f t="shared" si="170"/>
        <v>6265.35</v>
      </c>
      <c r="T397" s="302">
        <v>25784</v>
      </c>
      <c r="U397" s="323">
        <v>4898.96</v>
      </c>
      <c r="V397" s="323">
        <f t="shared" si="171"/>
        <v>30682.959999999999</v>
      </c>
      <c r="W397" s="302">
        <v>3452</v>
      </c>
      <c r="X397" s="323">
        <v>655.88</v>
      </c>
      <c r="Y397" s="345">
        <f t="shared" si="172"/>
        <v>4107.88</v>
      </c>
      <c r="Z397" s="348">
        <f t="shared" si="173"/>
        <v>3065.0800345300522</v>
      </c>
      <c r="AA397" s="349">
        <f t="shared" si="174"/>
        <v>18554.062822612806</v>
      </c>
      <c r="AB397" s="352">
        <f t="shared" si="175"/>
        <v>12000</v>
      </c>
      <c r="AC397" s="324">
        <f t="shared" si="176"/>
        <v>6723</v>
      </c>
      <c r="AD397" s="324">
        <f t="shared" si="177"/>
        <v>15240</v>
      </c>
      <c r="AE397" s="324">
        <f t="shared" si="178"/>
        <v>7203</v>
      </c>
      <c r="AF397" s="324">
        <f t="shared" si="179"/>
        <v>5265</v>
      </c>
      <c r="AG397" s="324" t="str">
        <f t="shared" si="180"/>
        <v/>
      </c>
      <c r="AH397" s="364">
        <f t="shared" si="181"/>
        <v>3452</v>
      </c>
      <c r="AI397" s="352">
        <f t="shared" si="182"/>
        <v>3452</v>
      </c>
      <c r="AJ397" s="324">
        <f t="shared" si="189"/>
        <v>10809.571428571429</v>
      </c>
      <c r="AK397" s="324">
        <f t="shared" si="183"/>
        <v>3452</v>
      </c>
      <c r="AL397" s="324">
        <f t="shared" si="190"/>
        <v>8819.3678335698733</v>
      </c>
      <c r="AM397" s="324">
        <f t="shared" si="164"/>
        <v>7744.4913940413771</v>
      </c>
      <c r="AN397" s="366">
        <f t="shared" si="184"/>
        <v>0.71644758954748622</v>
      </c>
      <c r="AO397" s="326"/>
      <c r="AP397" s="352">
        <f t="shared" si="185"/>
        <v>3452</v>
      </c>
      <c r="AQ397" s="325">
        <f t="shared" si="186"/>
        <v>655.88</v>
      </c>
      <c r="AR397" s="349">
        <f t="shared" si="187"/>
        <v>4107.88</v>
      </c>
      <c r="AS397" s="329"/>
      <c r="AT397" s="317">
        <f t="shared" si="188"/>
        <v>1</v>
      </c>
    </row>
    <row r="398" spans="1:46" ht="24.95" customHeight="1" x14ac:dyDescent="0.25">
      <c r="A398" s="319">
        <v>392</v>
      </c>
      <c r="B398" s="290" t="s">
        <v>1120</v>
      </c>
      <c r="C398" s="104" t="s">
        <v>907</v>
      </c>
      <c r="D398" s="320">
        <v>1</v>
      </c>
      <c r="E398" s="301">
        <v>22000</v>
      </c>
      <c r="F398" s="321">
        <f t="shared" si="165"/>
        <v>15399.999999999998</v>
      </c>
      <c r="G398" s="321">
        <f t="shared" si="166"/>
        <v>37400</v>
      </c>
      <c r="H398" s="301">
        <v>6723</v>
      </c>
      <c r="I398" s="322">
        <v>1277.3700000000001</v>
      </c>
      <c r="J398" s="322">
        <f t="shared" si="167"/>
        <v>8000.37</v>
      </c>
      <c r="K398" s="302">
        <v>31290</v>
      </c>
      <c r="L398" s="323">
        <v>5945.1</v>
      </c>
      <c r="M398" s="323">
        <f t="shared" si="168"/>
        <v>37235.1</v>
      </c>
      <c r="N398" s="304">
        <v>7203</v>
      </c>
      <c r="O398" s="323">
        <v>1368.57</v>
      </c>
      <c r="P398" s="323">
        <f t="shared" si="169"/>
        <v>8571.57</v>
      </c>
      <c r="Q398" s="302">
        <v>6000</v>
      </c>
      <c r="R398" s="323">
        <v>1140</v>
      </c>
      <c r="S398" s="323">
        <f t="shared" si="170"/>
        <v>7140</v>
      </c>
      <c r="T398" s="302">
        <v>25784</v>
      </c>
      <c r="U398" s="323">
        <v>4898.96</v>
      </c>
      <c r="V398" s="323">
        <f t="shared" si="171"/>
        <v>30682.959999999999</v>
      </c>
      <c r="W398" s="302">
        <v>5463</v>
      </c>
      <c r="X398" s="323">
        <v>1037.97</v>
      </c>
      <c r="Y398" s="345">
        <f t="shared" si="172"/>
        <v>6500.97</v>
      </c>
      <c r="Z398" s="348">
        <f t="shared" si="173"/>
        <v>3878.87636363405</v>
      </c>
      <c r="AA398" s="349">
        <f t="shared" si="174"/>
        <v>25967.695064937376</v>
      </c>
      <c r="AB398" s="352">
        <f t="shared" si="175"/>
        <v>22000</v>
      </c>
      <c r="AC398" s="324">
        <f t="shared" si="176"/>
        <v>6723</v>
      </c>
      <c r="AD398" s="324" t="str">
        <f t="shared" si="177"/>
        <v/>
      </c>
      <c r="AE398" s="324">
        <f t="shared" si="178"/>
        <v>7203</v>
      </c>
      <c r="AF398" s="324">
        <f t="shared" si="179"/>
        <v>6000</v>
      </c>
      <c r="AG398" s="324">
        <f t="shared" si="180"/>
        <v>25784</v>
      </c>
      <c r="AH398" s="364">
        <f t="shared" si="181"/>
        <v>5463</v>
      </c>
      <c r="AI398" s="352">
        <f t="shared" si="182"/>
        <v>5463</v>
      </c>
      <c r="AJ398" s="324">
        <f t="shared" si="189"/>
        <v>14923.285714285714</v>
      </c>
      <c r="AK398" s="324">
        <f t="shared" si="183"/>
        <v>5463</v>
      </c>
      <c r="AL398" s="324">
        <f t="shared" si="190"/>
        <v>11594.779711396766</v>
      </c>
      <c r="AM398" s="324">
        <f t="shared" si="164"/>
        <v>11044.409350651664</v>
      </c>
      <c r="AN398" s="366">
        <f t="shared" si="184"/>
        <v>0.74007893181855444</v>
      </c>
      <c r="AO398" s="326"/>
      <c r="AP398" s="352">
        <f t="shared" si="185"/>
        <v>5463</v>
      </c>
      <c r="AQ398" s="325">
        <f t="shared" si="186"/>
        <v>1037.97</v>
      </c>
      <c r="AR398" s="349">
        <f t="shared" si="187"/>
        <v>6500.97</v>
      </c>
      <c r="AS398" s="329"/>
      <c r="AT398" s="317">
        <f t="shared" si="188"/>
        <v>1</v>
      </c>
    </row>
    <row r="399" spans="1:46" ht="24.95" customHeight="1" x14ac:dyDescent="0.25">
      <c r="A399" s="319">
        <v>393</v>
      </c>
      <c r="B399" s="290" t="s">
        <v>1122</v>
      </c>
      <c r="C399" s="104" t="s">
        <v>907</v>
      </c>
      <c r="D399" s="320">
        <v>1</v>
      </c>
      <c r="E399" s="301">
        <v>1183</v>
      </c>
      <c r="F399" s="321">
        <f t="shared" si="165"/>
        <v>828.09999999999991</v>
      </c>
      <c r="G399" s="321">
        <f t="shared" si="166"/>
        <v>2011.1</v>
      </c>
      <c r="H399" s="301">
        <v>2437</v>
      </c>
      <c r="I399" s="322">
        <v>463.03000000000003</v>
      </c>
      <c r="J399" s="322">
        <f t="shared" si="167"/>
        <v>2900.03</v>
      </c>
      <c r="K399" s="302">
        <v>1500</v>
      </c>
      <c r="L399" s="323">
        <v>285</v>
      </c>
      <c r="M399" s="323">
        <f t="shared" si="168"/>
        <v>1785</v>
      </c>
      <c r="N399" s="304">
        <v>1381</v>
      </c>
      <c r="O399" s="323">
        <v>262.39</v>
      </c>
      <c r="P399" s="323">
        <f t="shared" si="169"/>
        <v>1643.3899999999999</v>
      </c>
      <c r="Q399" s="302">
        <v>756</v>
      </c>
      <c r="R399" s="323">
        <v>143.64000000000001</v>
      </c>
      <c r="S399" s="323">
        <f t="shared" si="170"/>
        <v>899.64</v>
      </c>
      <c r="T399" s="302">
        <v>1179</v>
      </c>
      <c r="U399" s="323">
        <v>224.01</v>
      </c>
      <c r="V399" s="323">
        <f t="shared" si="171"/>
        <v>1403.01</v>
      </c>
      <c r="W399" s="302">
        <v>2341</v>
      </c>
      <c r="X399" s="323">
        <v>444.79</v>
      </c>
      <c r="Y399" s="345">
        <f t="shared" si="172"/>
        <v>2785.79</v>
      </c>
      <c r="Z399" s="348">
        <f t="shared" si="173"/>
        <v>914.33604432459504</v>
      </c>
      <c r="AA399" s="349">
        <f t="shared" si="174"/>
        <v>2164.8068128182622</v>
      </c>
      <c r="AB399" s="352">
        <f t="shared" si="175"/>
        <v>1183</v>
      </c>
      <c r="AC399" s="324" t="str">
        <f t="shared" si="176"/>
        <v/>
      </c>
      <c r="AD399" s="324">
        <f t="shared" si="177"/>
        <v>1500</v>
      </c>
      <c r="AE399" s="324">
        <f t="shared" si="178"/>
        <v>1381</v>
      </c>
      <c r="AF399" s="324" t="str">
        <f t="shared" si="179"/>
        <v/>
      </c>
      <c r="AG399" s="324">
        <f t="shared" si="180"/>
        <v>1179</v>
      </c>
      <c r="AH399" s="364" t="str">
        <f t="shared" si="181"/>
        <v/>
      </c>
      <c r="AI399" s="352">
        <f t="shared" si="182"/>
        <v>1179</v>
      </c>
      <c r="AJ399" s="324">
        <f t="shared" si="189"/>
        <v>1539.5714285714287</v>
      </c>
      <c r="AK399" s="324">
        <f t="shared" si="183"/>
        <v>756</v>
      </c>
      <c r="AL399" s="324">
        <f t="shared" si="190"/>
        <v>1433.8670649783905</v>
      </c>
      <c r="AM399" s="324">
        <f t="shared" si="164"/>
        <v>625.23538424683363</v>
      </c>
      <c r="AN399" s="366">
        <f t="shared" si="184"/>
        <v>0.40611002038859007</v>
      </c>
      <c r="AO399" s="326"/>
      <c r="AP399" s="352">
        <f t="shared" si="185"/>
        <v>1179</v>
      </c>
      <c r="AQ399" s="325">
        <f t="shared" si="186"/>
        <v>224.01</v>
      </c>
      <c r="AR399" s="349">
        <f t="shared" si="187"/>
        <v>1403.01</v>
      </c>
      <c r="AS399" s="329"/>
      <c r="AT399" s="317">
        <f t="shared" si="188"/>
        <v>1</v>
      </c>
    </row>
    <row r="400" spans="1:46" ht="24.95" customHeight="1" x14ac:dyDescent="0.25">
      <c r="A400" s="319">
        <v>394</v>
      </c>
      <c r="B400" s="290" t="s">
        <v>1123</v>
      </c>
      <c r="C400" s="104" t="s">
        <v>907</v>
      </c>
      <c r="D400" s="320">
        <v>1</v>
      </c>
      <c r="E400" s="301">
        <v>1080</v>
      </c>
      <c r="F400" s="321">
        <f t="shared" si="165"/>
        <v>756</v>
      </c>
      <c r="G400" s="321">
        <f t="shared" si="166"/>
        <v>1836</v>
      </c>
      <c r="H400" s="301">
        <v>2200</v>
      </c>
      <c r="I400" s="322">
        <v>418</v>
      </c>
      <c r="J400" s="322">
        <f t="shared" si="167"/>
        <v>2618</v>
      </c>
      <c r="K400" s="302">
        <v>1400</v>
      </c>
      <c r="L400" s="323">
        <v>266</v>
      </c>
      <c r="M400" s="323">
        <f t="shared" si="168"/>
        <v>1666</v>
      </c>
      <c r="N400" s="304">
        <v>1080</v>
      </c>
      <c r="O400" s="323">
        <v>205.2</v>
      </c>
      <c r="P400" s="323">
        <f t="shared" si="169"/>
        <v>1285.2</v>
      </c>
      <c r="Q400" s="302">
        <v>780</v>
      </c>
      <c r="R400" s="323">
        <v>148.19999999999999</v>
      </c>
      <c r="S400" s="323">
        <f t="shared" si="170"/>
        <v>928.2</v>
      </c>
      <c r="T400" s="302">
        <v>1179</v>
      </c>
      <c r="U400" s="323">
        <v>224.01</v>
      </c>
      <c r="V400" s="323">
        <f t="shared" si="171"/>
        <v>1403.01</v>
      </c>
      <c r="W400" s="302">
        <v>1453</v>
      </c>
      <c r="X400" s="323">
        <v>276.07</v>
      </c>
      <c r="Y400" s="345">
        <f t="shared" si="172"/>
        <v>1729.07</v>
      </c>
      <c r="Z400" s="348">
        <f t="shared" si="173"/>
        <v>858.52814128676073</v>
      </c>
      <c r="AA400" s="349">
        <f t="shared" si="174"/>
        <v>1762.0432872846677</v>
      </c>
      <c r="AB400" s="352">
        <f t="shared" si="175"/>
        <v>1080</v>
      </c>
      <c r="AC400" s="324" t="str">
        <f t="shared" si="176"/>
        <v/>
      </c>
      <c r="AD400" s="324">
        <f t="shared" si="177"/>
        <v>1400</v>
      </c>
      <c r="AE400" s="324">
        <f t="shared" si="178"/>
        <v>1080</v>
      </c>
      <c r="AF400" s="324" t="str">
        <f t="shared" si="179"/>
        <v/>
      </c>
      <c r="AG400" s="324">
        <f t="shared" si="180"/>
        <v>1179</v>
      </c>
      <c r="AH400" s="364">
        <f t="shared" si="181"/>
        <v>1453</v>
      </c>
      <c r="AI400" s="352">
        <f t="shared" si="182"/>
        <v>1080</v>
      </c>
      <c r="AJ400" s="324">
        <f t="shared" si="189"/>
        <v>1310.2857142857142</v>
      </c>
      <c r="AK400" s="324">
        <f t="shared" si="183"/>
        <v>780</v>
      </c>
      <c r="AL400" s="324">
        <f t="shared" si="190"/>
        <v>1251.1938674262924</v>
      </c>
      <c r="AM400" s="324">
        <f t="shared" si="164"/>
        <v>451.75757299895355</v>
      </c>
      <c r="AN400" s="366">
        <f t="shared" si="184"/>
        <v>0.34477791223208404</v>
      </c>
      <c r="AO400" s="326"/>
      <c r="AP400" s="352">
        <f t="shared" si="185"/>
        <v>1080</v>
      </c>
      <c r="AQ400" s="325">
        <f t="shared" si="186"/>
        <v>205.2</v>
      </c>
      <c r="AR400" s="349">
        <f t="shared" si="187"/>
        <v>1285.2</v>
      </c>
      <c r="AS400" s="329"/>
      <c r="AT400" s="317">
        <f t="shared" si="188"/>
        <v>1</v>
      </c>
    </row>
    <row r="401" spans="1:46" ht="24.95" customHeight="1" x14ac:dyDescent="0.25">
      <c r="A401" s="319">
        <v>395</v>
      </c>
      <c r="B401" s="290" t="s">
        <v>1124</v>
      </c>
      <c r="C401" s="104" t="s">
        <v>907</v>
      </c>
      <c r="D401" s="320">
        <v>1</v>
      </c>
      <c r="E401" s="301">
        <v>1500</v>
      </c>
      <c r="F401" s="321">
        <f t="shared" si="165"/>
        <v>1050</v>
      </c>
      <c r="G401" s="321">
        <f t="shared" si="166"/>
        <v>2550</v>
      </c>
      <c r="H401" s="301">
        <v>2521</v>
      </c>
      <c r="I401" s="322">
        <v>478.99</v>
      </c>
      <c r="J401" s="322">
        <f t="shared" si="167"/>
        <v>2999.99</v>
      </c>
      <c r="K401" s="302">
        <v>1980</v>
      </c>
      <c r="L401" s="323">
        <v>376.2</v>
      </c>
      <c r="M401" s="323">
        <f t="shared" si="168"/>
        <v>2356.1999999999998</v>
      </c>
      <c r="N401" s="304">
        <v>1801</v>
      </c>
      <c r="O401" s="323">
        <v>342.19</v>
      </c>
      <c r="P401" s="323">
        <f t="shared" si="169"/>
        <v>2143.19</v>
      </c>
      <c r="Q401" s="302">
        <v>2025</v>
      </c>
      <c r="R401" s="323">
        <v>384.75</v>
      </c>
      <c r="S401" s="323">
        <f t="shared" si="170"/>
        <v>2409.75</v>
      </c>
      <c r="T401" s="302">
        <v>2210</v>
      </c>
      <c r="U401" s="323">
        <v>419.9</v>
      </c>
      <c r="V401" s="323">
        <f t="shared" si="171"/>
        <v>2629.9</v>
      </c>
      <c r="W401" s="302">
        <v>6854</v>
      </c>
      <c r="X401" s="323">
        <v>1302.26</v>
      </c>
      <c r="Y401" s="345">
        <f t="shared" si="172"/>
        <v>8156.26</v>
      </c>
      <c r="Z401" s="348">
        <f t="shared" si="173"/>
        <v>839.05161789110298</v>
      </c>
      <c r="AA401" s="349">
        <f t="shared" si="174"/>
        <v>4558.3769535374686</v>
      </c>
      <c r="AB401" s="352">
        <f t="shared" si="175"/>
        <v>1500</v>
      </c>
      <c r="AC401" s="324">
        <f t="shared" si="176"/>
        <v>2521</v>
      </c>
      <c r="AD401" s="324">
        <f t="shared" si="177"/>
        <v>1980</v>
      </c>
      <c r="AE401" s="324">
        <f t="shared" si="178"/>
        <v>1801</v>
      </c>
      <c r="AF401" s="324">
        <f t="shared" si="179"/>
        <v>2025</v>
      </c>
      <c r="AG401" s="324">
        <f t="shared" si="180"/>
        <v>2210</v>
      </c>
      <c r="AH401" s="364" t="str">
        <f t="shared" si="181"/>
        <v/>
      </c>
      <c r="AI401" s="352">
        <f t="shared" si="182"/>
        <v>1500</v>
      </c>
      <c r="AJ401" s="324">
        <f t="shared" si="189"/>
        <v>2698.7142857142858</v>
      </c>
      <c r="AK401" s="324">
        <f t="shared" si="183"/>
        <v>1500</v>
      </c>
      <c r="AL401" s="324">
        <f t="shared" si="190"/>
        <v>2364.8338318655706</v>
      </c>
      <c r="AM401" s="324">
        <f t="shared" si="164"/>
        <v>1859.6626678231828</v>
      </c>
      <c r="AN401" s="366">
        <f t="shared" si="184"/>
        <v>0.68909209013616424</v>
      </c>
      <c r="AO401" s="326"/>
      <c r="AP401" s="352">
        <f t="shared" si="185"/>
        <v>1500</v>
      </c>
      <c r="AQ401" s="325">
        <f t="shared" si="186"/>
        <v>285</v>
      </c>
      <c r="AR401" s="349">
        <f t="shared" si="187"/>
        <v>1785</v>
      </c>
      <c r="AS401" s="329"/>
      <c r="AT401" s="317">
        <f t="shared" si="188"/>
        <v>1</v>
      </c>
    </row>
    <row r="402" spans="1:46" ht="24.95" customHeight="1" x14ac:dyDescent="0.25">
      <c r="A402" s="319">
        <v>396</v>
      </c>
      <c r="B402" s="290" t="s">
        <v>1127</v>
      </c>
      <c r="C402" s="104" t="s">
        <v>907</v>
      </c>
      <c r="D402" s="320">
        <v>1</v>
      </c>
      <c r="E402" s="301">
        <v>2000</v>
      </c>
      <c r="F402" s="321">
        <f t="shared" si="165"/>
        <v>1400</v>
      </c>
      <c r="G402" s="321">
        <f t="shared" si="166"/>
        <v>3400</v>
      </c>
      <c r="H402" s="301">
        <v>3529</v>
      </c>
      <c r="I402" s="322">
        <v>670.51</v>
      </c>
      <c r="J402" s="322">
        <f t="shared" si="167"/>
        <v>4199.51</v>
      </c>
      <c r="K402" s="302">
        <v>2150</v>
      </c>
      <c r="L402" s="323">
        <v>408.5</v>
      </c>
      <c r="M402" s="323">
        <f t="shared" si="168"/>
        <v>2558.5</v>
      </c>
      <c r="N402" s="304">
        <v>2521</v>
      </c>
      <c r="O402" s="323">
        <v>478.99</v>
      </c>
      <c r="P402" s="323">
        <f t="shared" si="169"/>
        <v>2999.99</v>
      </c>
      <c r="Q402" s="302">
        <v>1350</v>
      </c>
      <c r="R402" s="323">
        <v>256.5</v>
      </c>
      <c r="S402" s="323">
        <f t="shared" si="170"/>
        <v>1606.5</v>
      </c>
      <c r="T402" s="302">
        <v>2210</v>
      </c>
      <c r="U402" s="323">
        <v>419.9</v>
      </c>
      <c r="V402" s="323">
        <f t="shared" si="171"/>
        <v>2629.9</v>
      </c>
      <c r="W402" s="302">
        <v>6543</v>
      </c>
      <c r="X402" s="323">
        <v>1243.17</v>
      </c>
      <c r="Y402" s="345">
        <f t="shared" si="172"/>
        <v>7786.17</v>
      </c>
      <c r="Z402" s="348">
        <f t="shared" si="173"/>
        <v>1165.4055305495885</v>
      </c>
      <c r="AA402" s="349">
        <f t="shared" si="174"/>
        <v>4635.4516123075546</v>
      </c>
      <c r="AB402" s="352">
        <f t="shared" si="175"/>
        <v>2000</v>
      </c>
      <c r="AC402" s="324">
        <f t="shared" si="176"/>
        <v>3529</v>
      </c>
      <c r="AD402" s="324">
        <f t="shared" si="177"/>
        <v>2150</v>
      </c>
      <c r="AE402" s="324">
        <f t="shared" si="178"/>
        <v>2521</v>
      </c>
      <c r="AF402" s="324">
        <f t="shared" si="179"/>
        <v>1350</v>
      </c>
      <c r="AG402" s="324">
        <f t="shared" si="180"/>
        <v>2210</v>
      </c>
      <c r="AH402" s="364" t="str">
        <f t="shared" si="181"/>
        <v/>
      </c>
      <c r="AI402" s="352">
        <f t="shared" si="182"/>
        <v>1350</v>
      </c>
      <c r="AJ402" s="324">
        <f t="shared" si="189"/>
        <v>2900.4285714285716</v>
      </c>
      <c r="AK402" s="324">
        <f t="shared" si="183"/>
        <v>1350</v>
      </c>
      <c r="AL402" s="324">
        <f t="shared" si="190"/>
        <v>2573.0993808716312</v>
      </c>
      <c r="AM402" s="324">
        <f t="shared" si="164"/>
        <v>1735.023040878983</v>
      </c>
      <c r="AN402" s="366">
        <f t="shared" si="184"/>
        <v>0.59819540393798354</v>
      </c>
      <c r="AO402" s="326"/>
      <c r="AP402" s="352">
        <f t="shared" si="185"/>
        <v>1350</v>
      </c>
      <c r="AQ402" s="325">
        <f t="shared" si="186"/>
        <v>256.5</v>
      </c>
      <c r="AR402" s="349">
        <f t="shared" si="187"/>
        <v>1606.5</v>
      </c>
      <c r="AS402" s="329"/>
      <c r="AT402" s="317">
        <f t="shared" si="188"/>
        <v>1</v>
      </c>
    </row>
    <row r="403" spans="1:46" ht="24.95" customHeight="1" x14ac:dyDescent="0.25">
      <c r="A403" s="319">
        <v>397</v>
      </c>
      <c r="B403" s="290" t="s">
        <v>1129</v>
      </c>
      <c r="C403" s="104" t="s">
        <v>907</v>
      </c>
      <c r="D403" s="320">
        <v>1</v>
      </c>
      <c r="E403" s="301">
        <v>475</v>
      </c>
      <c r="F403" s="321">
        <f t="shared" si="165"/>
        <v>332.5</v>
      </c>
      <c r="G403" s="321">
        <f t="shared" si="166"/>
        <v>807.5</v>
      </c>
      <c r="H403" s="301">
        <v>471</v>
      </c>
      <c r="I403" s="322">
        <v>89.49</v>
      </c>
      <c r="J403" s="322">
        <f t="shared" si="167"/>
        <v>560.49</v>
      </c>
      <c r="K403" s="302">
        <v>680</v>
      </c>
      <c r="L403" s="323">
        <v>129.19999999999999</v>
      </c>
      <c r="M403" s="323">
        <f t="shared" si="168"/>
        <v>809.2</v>
      </c>
      <c r="N403" s="304">
        <v>5702</v>
      </c>
      <c r="O403" s="323">
        <v>1083.3800000000001</v>
      </c>
      <c r="P403" s="323">
        <f t="shared" si="169"/>
        <v>6785.38</v>
      </c>
      <c r="Q403" s="302">
        <v>360</v>
      </c>
      <c r="R403" s="323">
        <v>68.400000000000006</v>
      </c>
      <c r="S403" s="323">
        <f t="shared" si="170"/>
        <v>428.4</v>
      </c>
      <c r="T403" s="302">
        <v>811</v>
      </c>
      <c r="U403" s="323">
        <v>154.09</v>
      </c>
      <c r="V403" s="323">
        <f t="shared" si="171"/>
        <v>965.09</v>
      </c>
      <c r="W403" s="302">
        <v>1654</v>
      </c>
      <c r="X403" s="323">
        <v>314.26</v>
      </c>
      <c r="Y403" s="345">
        <f t="shared" si="172"/>
        <v>1968.26</v>
      </c>
      <c r="Z403" s="348">
        <f t="shared" si="173"/>
        <v>-473.95469403102857</v>
      </c>
      <c r="AA403" s="349">
        <f t="shared" si="174"/>
        <v>3374.8118368881715</v>
      </c>
      <c r="AB403" s="352">
        <f t="shared" si="175"/>
        <v>475</v>
      </c>
      <c r="AC403" s="324">
        <f t="shared" si="176"/>
        <v>471</v>
      </c>
      <c r="AD403" s="324">
        <f t="shared" si="177"/>
        <v>680</v>
      </c>
      <c r="AE403" s="324" t="str">
        <f t="shared" si="178"/>
        <v/>
      </c>
      <c r="AF403" s="324">
        <f t="shared" si="179"/>
        <v>360</v>
      </c>
      <c r="AG403" s="324">
        <f t="shared" si="180"/>
        <v>811</v>
      </c>
      <c r="AH403" s="364">
        <f t="shared" si="181"/>
        <v>1654</v>
      </c>
      <c r="AI403" s="352">
        <f t="shared" si="182"/>
        <v>360</v>
      </c>
      <c r="AJ403" s="324">
        <f t="shared" si="189"/>
        <v>1450.4285714285713</v>
      </c>
      <c r="AK403" s="324">
        <f t="shared" si="183"/>
        <v>360</v>
      </c>
      <c r="AL403" s="324">
        <f t="shared" si="190"/>
        <v>883.11170941841237</v>
      </c>
      <c r="AM403" s="324">
        <f t="shared" si="164"/>
        <v>1924.3832654595999</v>
      </c>
      <c r="AN403" s="366">
        <f t="shared" si="184"/>
        <v>1.3267687243393282</v>
      </c>
      <c r="AO403" s="326"/>
      <c r="AP403" s="352">
        <f t="shared" si="185"/>
        <v>360</v>
      </c>
      <c r="AQ403" s="325">
        <f t="shared" si="186"/>
        <v>68.400000000000006</v>
      </c>
      <c r="AR403" s="349">
        <f t="shared" si="187"/>
        <v>428.4</v>
      </c>
      <c r="AS403" s="329"/>
      <c r="AT403" s="317">
        <f t="shared" si="188"/>
        <v>1</v>
      </c>
    </row>
    <row r="404" spans="1:46" ht="24.95" customHeight="1" x14ac:dyDescent="0.25">
      <c r="A404" s="319">
        <v>398</v>
      </c>
      <c r="B404" s="290" t="s">
        <v>1133</v>
      </c>
      <c r="C404" s="104" t="s">
        <v>907</v>
      </c>
      <c r="D404" s="320">
        <v>1</v>
      </c>
      <c r="E404" s="301">
        <v>750</v>
      </c>
      <c r="F404" s="321">
        <f t="shared" si="165"/>
        <v>525</v>
      </c>
      <c r="G404" s="321">
        <f t="shared" si="166"/>
        <v>1275</v>
      </c>
      <c r="H404" s="301">
        <v>626</v>
      </c>
      <c r="I404" s="322">
        <v>118.94</v>
      </c>
      <c r="J404" s="322">
        <f t="shared" si="167"/>
        <v>744.94</v>
      </c>
      <c r="K404" s="302">
        <v>980</v>
      </c>
      <c r="L404" s="323">
        <v>186.2</v>
      </c>
      <c r="M404" s="323">
        <f t="shared" si="168"/>
        <v>1166.2</v>
      </c>
      <c r="N404" s="304">
        <v>13085</v>
      </c>
      <c r="O404" s="323">
        <v>2486.15</v>
      </c>
      <c r="P404" s="323">
        <f t="shared" si="169"/>
        <v>15571.15</v>
      </c>
      <c r="Q404" s="302">
        <v>600</v>
      </c>
      <c r="R404" s="323">
        <v>114</v>
      </c>
      <c r="S404" s="323">
        <f t="shared" si="170"/>
        <v>714</v>
      </c>
      <c r="T404" s="302">
        <v>958</v>
      </c>
      <c r="U404" s="323">
        <v>182.02</v>
      </c>
      <c r="V404" s="323">
        <f t="shared" si="171"/>
        <v>1140.02</v>
      </c>
      <c r="W404" s="302">
        <v>1784</v>
      </c>
      <c r="X404" s="323">
        <v>338.96</v>
      </c>
      <c r="Y404" s="345">
        <f t="shared" si="172"/>
        <v>2122.96</v>
      </c>
      <c r="Z404" s="348">
        <f t="shared" si="173"/>
        <v>-1920.9200700773076</v>
      </c>
      <c r="AA404" s="349">
        <f t="shared" si="174"/>
        <v>7287.4914986487365</v>
      </c>
      <c r="AB404" s="352">
        <f t="shared" si="175"/>
        <v>750</v>
      </c>
      <c r="AC404" s="324">
        <f t="shared" si="176"/>
        <v>626</v>
      </c>
      <c r="AD404" s="324">
        <f t="shared" si="177"/>
        <v>980</v>
      </c>
      <c r="AE404" s="324" t="str">
        <f t="shared" si="178"/>
        <v/>
      </c>
      <c r="AF404" s="324">
        <f t="shared" si="179"/>
        <v>600</v>
      </c>
      <c r="AG404" s="324">
        <f t="shared" si="180"/>
        <v>958</v>
      </c>
      <c r="AH404" s="364">
        <f t="shared" si="181"/>
        <v>1784</v>
      </c>
      <c r="AI404" s="352">
        <f t="shared" si="182"/>
        <v>600</v>
      </c>
      <c r="AJ404" s="324">
        <f t="shared" si="189"/>
        <v>2683.2857142857142</v>
      </c>
      <c r="AK404" s="324">
        <f t="shared" si="183"/>
        <v>600</v>
      </c>
      <c r="AL404" s="324">
        <f t="shared" si="190"/>
        <v>1296.9859962500873</v>
      </c>
      <c r="AM404" s="324">
        <f t="shared" si="164"/>
        <v>4604.2057843630218</v>
      </c>
      <c r="AN404" s="366">
        <f t="shared" si="184"/>
        <v>1.7158835378023294</v>
      </c>
      <c r="AO404" s="326"/>
      <c r="AP404" s="352">
        <f t="shared" si="185"/>
        <v>600</v>
      </c>
      <c r="AQ404" s="325">
        <f t="shared" si="186"/>
        <v>114</v>
      </c>
      <c r="AR404" s="349">
        <f t="shared" si="187"/>
        <v>714</v>
      </c>
      <c r="AS404" s="329"/>
      <c r="AT404" s="317">
        <f t="shared" si="188"/>
        <v>1</v>
      </c>
    </row>
    <row r="405" spans="1:46" ht="24.95" customHeight="1" x14ac:dyDescent="0.25">
      <c r="A405" s="319">
        <v>399</v>
      </c>
      <c r="B405" s="290" t="s">
        <v>1136</v>
      </c>
      <c r="C405" s="104" t="s">
        <v>907</v>
      </c>
      <c r="D405" s="320">
        <v>1</v>
      </c>
      <c r="E405" s="301">
        <v>2650</v>
      </c>
      <c r="F405" s="321">
        <f t="shared" si="165"/>
        <v>1854.9999999999998</v>
      </c>
      <c r="G405" s="321">
        <f t="shared" si="166"/>
        <v>4505</v>
      </c>
      <c r="H405" s="301">
        <v>4706</v>
      </c>
      <c r="I405" s="322">
        <v>894.14</v>
      </c>
      <c r="J405" s="322">
        <f t="shared" si="167"/>
        <v>5600.14</v>
      </c>
      <c r="K405" s="302">
        <v>2980</v>
      </c>
      <c r="L405" s="323">
        <v>566.20000000000005</v>
      </c>
      <c r="M405" s="323">
        <f t="shared" si="168"/>
        <v>3546.2</v>
      </c>
      <c r="N405" s="304">
        <v>3361</v>
      </c>
      <c r="O405" s="323">
        <v>638.59</v>
      </c>
      <c r="P405" s="323">
        <f t="shared" si="169"/>
        <v>3999.59</v>
      </c>
      <c r="Q405" s="302">
        <v>7965</v>
      </c>
      <c r="R405" s="323">
        <v>1513.35</v>
      </c>
      <c r="S405" s="323">
        <f t="shared" si="170"/>
        <v>9478.35</v>
      </c>
      <c r="T405" s="302">
        <v>5157</v>
      </c>
      <c r="U405" s="323">
        <v>979.83</v>
      </c>
      <c r="V405" s="323">
        <f t="shared" si="171"/>
        <v>6136.83</v>
      </c>
      <c r="W405" s="302">
        <v>8654</v>
      </c>
      <c r="X405" s="323">
        <v>1644.26</v>
      </c>
      <c r="Y405" s="345">
        <f t="shared" si="172"/>
        <v>10298.26</v>
      </c>
      <c r="Z405" s="348">
        <f t="shared" si="173"/>
        <v>2669.2634933010322</v>
      </c>
      <c r="AA405" s="349">
        <f t="shared" si="174"/>
        <v>7465.8793638418247</v>
      </c>
      <c r="AB405" s="352" t="str">
        <f t="shared" si="175"/>
        <v/>
      </c>
      <c r="AC405" s="324">
        <f t="shared" si="176"/>
        <v>4706</v>
      </c>
      <c r="AD405" s="324">
        <f t="shared" si="177"/>
        <v>2980</v>
      </c>
      <c r="AE405" s="324">
        <f t="shared" si="178"/>
        <v>3361</v>
      </c>
      <c r="AF405" s="324" t="str">
        <f t="shared" si="179"/>
        <v/>
      </c>
      <c r="AG405" s="324">
        <f t="shared" si="180"/>
        <v>5157</v>
      </c>
      <c r="AH405" s="364" t="str">
        <f t="shared" si="181"/>
        <v/>
      </c>
      <c r="AI405" s="352">
        <f t="shared" si="182"/>
        <v>2980</v>
      </c>
      <c r="AJ405" s="324">
        <f t="shared" si="189"/>
        <v>5067.5714285714284</v>
      </c>
      <c r="AK405" s="324">
        <f t="shared" si="183"/>
        <v>2650</v>
      </c>
      <c r="AL405" s="324">
        <f t="shared" si="190"/>
        <v>4612.238619818856</v>
      </c>
      <c r="AM405" s="324">
        <f t="shared" si="164"/>
        <v>2398.3079352703962</v>
      </c>
      <c r="AN405" s="366">
        <f t="shared" si="184"/>
        <v>0.47326573864327159</v>
      </c>
      <c r="AO405" s="326"/>
      <c r="AP405" s="352">
        <f t="shared" si="185"/>
        <v>2980</v>
      </c>
      <c r="AQ405" s="325">
        <f t="shared" si="186"/>
        <v>566.20000000000005</v>
      </c>
      <c r="AR405" s="349">
        <f t="shared" si="187"/>
        <v>3546.2</v>
      </c>
      <c r="AS405" s="329"/>
      <c r="AT405" s="317">
        <f t="shared" si="188"/>
        <v>1</v>
      </c>
    </row>
    <row r="406" spans="1:46" ht="24.95" customHeight="1" x14ac:dyDescent="0.25">
      <c r="A406" s="319">
        <v>400</v>
      </c>
      <c r="B406" s="290" t="s">
        <v>1139</v>
      </c>
      <c r="C406" s="104" t="s">
        <v>907</v>
      </c>
      <c r="D406" s="320">
        <v>1</v>
      </c>
      <c r="E406" s="301">
        <v>6900</v>
      </c>
      <c r="F406" s="321">
        <f t="shared" si="165"/>
        <v>4830</v>
      </c>
      <c r="G406" s="321">
        <f t="shared" si="166"/>
        <v>11730</v>
      </c>
      <c r="H406" s="301">
        <v>11513</v>
      </c>
      <c r="I406" s="322">
        <v>2187.4699999999998</v>
      </c>
      <c r="J406" s="322">
        <f t="shared" si="167"/>
        <v>13700.47</v>
      </c>
      <c r="K406" s="302">
        <v>5980</v>
      </c>
      <c r="L406" s="323">
        <v>1136.2</v>
      </c>
      <c r="M406" s="323">
        <f t="shared" si="168"/>
        <v>7116.2</v>
      </c>
      <c r="N406" s="304">
        <v>8283</v>
      </c>
      <c r="O406" s="323">
        <v>1573.77</v>
      </c>
      <c r="P406" s="323">
        <f t="shared" si="169"/>
        <v>9856.77</v>
      </c>
      <c r="Q406" s="302">
        <v>9076</v>
      </c>
      <c r="R406" s="323">
        <v>1724.44</v>
      </c>
      <c r="S406" s="323">
        <f t="shared" si="170"/>
        <v>10800.44</v>
      </c>
      <c r="T406" s="302">
        <v>10608</v>
      </c>
      <c r="U406" s="323">
        <v>2015.52</v>
      </c>
      <c r="V406" s="323">
        <f t="shared" si="171"/>
        <v>12623.52</v>
      </c>
      <c r="W406" s="302">
        <v>17654</v>
      </c>
      <c r="X406" s="323">
        <v>3354.26</v>
      </c>
      <c r="Y406" s="345">
        <f t="shared" si="172"/>
        <v>21008.260000000002</v>
      </c>
      <c r="Z406" s="348">
        <f t="shared" si="173"/>
        <v>6111.5247505392526</v>
      </c>
      <c r="AA406" s="349">
        <f t="shared" si="174"/>
        <v>13892.475249460747</v>
      </c>
      <c r="AB406" s="352">
        <f t="shared" si="175"/>
        <v>6900</v>
      </c>
      <c r="AC406" s="324">
        <f t="shared" si="176"/>
        <v>11513</v>
      </c>
      <c r="AD406" s="324" t="str">
        <f t="shared" si="177"/>
        <v/>
      </c>
      <c r="AE406" s="324">
        <f t="shared" si="178"/>
        <v>8283</v>
      </c>
      <c r="AF406" s="324">
        <f t="shared" si="179"/>
        <v>9076</v>
      </c>
      <c r="AG406" s="324">
        <f t="shared" si="180"/>
        <v>10608</v>
      </c>
      <c r="AH406" s="364" t="str">
        <f t="shared" si="181"/>
        <v/>
      </c>
      <c r="AI406" s="352">
        <f t="shared" si="182"/>
        <v>6900</v>
      </c>
      <c r="AJ406" s="324">
        <f t="shared" si="189"/>
        <v>10002</v>
      </c>
      <c r="AK406" s="324">
        <f t="shared" si="183"/>
        <v>5980</v>
      </c>
      <c r="AL406" s="324">
        <f t="shared" si="190"/>
        <v>9441.5328550691447</v>
      </c>
      <c r="AM406" s="324">
        <f t="shared" si="164"/>
        <v>3890.4752494607474</v>
      </c>
      <c r="AN406" s="366">
        <f t="shared" si="184"/>
        <v>0.38896973099987475</v>
      </c>
      <c r="AO406" s="326"/>
      <c r="AP406" s="352">
        <f t="shared" si="185"/>
        <v>6900</v>
      </c>
      <c r="AQ406" s="325">
        <f t="shared" si="186"/>
        <v>1311</v>
      </c>
      <c r="AR406" s="349">
        <f t="shared" si="187"/>
        <v>8211</v>
      </c>
      <c r="AS406" s="329"/>
      <c r="AT406" s="317">
        <f t="shared" si="188"/>
        <v>1</v>
      </c>
    </row>
    <row r="407" spans="1:46" ht="24.95" customHeight="1" x14ac:dyDescent="0.25">
      <c r="A407" s="319">
        <v>401</v>
      </c>
      <c r="B407" s="290" t="s">
        <v>1142</v>
      </c>
      <c r="C407" s="104" t="s">
        <v>907</v>
      </c>
      <c r="D407" s="320">
        <v>1</v>
      </c>
      <c r="E407" s="301">
        <v>4900</v>
      </c>
      <c r="F407" s="321">
        <f t="shared" si="165"/>
        <v>3430</v>
      </c>
      <c r="G407" s="321">
        <f t="shared" si="166"/>
        <v>8330</v>
      </c>
      <c r="H407" s="301">
        <v>10084</v>
      </c>
      <c r="I407" s="322">
        <v>1915.96</v>
      </c>
      <c r="J407" s="322">
        <f t="shared" si="167"/>
        <v>11999.96</v>
      </c>
      <c r="K407" s="302">
        <v>15240</v>
      </c>
      <c r="L407" s="323">
        <v>2895.6</v>
      </c>
      <c r="M407" s="323">
        <f t="shared" si="168"/>
        <v>18135.599999999999</v>
      </c>
      <c r="N407" s="304">
        <v>5882</v>
      </c>
      <c r="O407" s="323">
        <v>1117.58</v>
      </c>
      <c r="P407" s="323">
        <f t="shared" si="169"/>
        <v>6999.58</v>
      </c>
      <c r="Q407" s="302">
        <v>6807</v>
      </c>
      <c r="R407" s="323">
        <v>1293.33</v>
      </c>
      <c r="S407" s="323">
        <f t="shared" si="170"/>
        <v>8100.33</v>
      </c>
      <c r="T407" s="302">
        <v>8840</v>
      </c>
      <c r="U407" s="323">
        <v>1679.6</v>
      </c>
      <c r="V407" s="323">
        <f t="shared" si="171"/>
        <v>10519.6</v>
      </c>
      <c r="W407" s="302">
        <v>17654</v>
      </c>
      <c r="X407" s="323">
        <v>3354.26</v>
      </c>
      <c r="Y407" s="345">
        <f t="shared" si="172"/>
        <v>21008.260000000002</v>
      </c>
      <c r="Z407" s="348">
        <f t="shared" si="173"/>
        <v>5076.0896820820954</v>
      </c>
      <c r="AA407" s="349">
        <f t="shared" si="174"/>
        <v>14754.481746489331</v>
      </c>
      <c r="AB407" s="352" t="str">
        <f t="shared" si="175"/>
        <v/>
      </c>
      <c r="AC407" s="324">
        <f t="shared" si="176"/>
        <v>10084</v>
      </c>
      <c r="AD407" s="324" t="str">
        <f t="shared" si="177"/>
        <v/>
      </c>
      <c r="AE407" s="324">
        <f t="shared" si="178"/>
        <v>5882</v>
      </c>
      <c r="AF407" s="324">
        <f t="shared" si="179"/>
        <v>6807</v>
      </c>
      <c r="AG407" s="324">
        <f t="shared" si="180"/>
        <v>8840</v>
      </c>
      <c r="AH407" s="364" t="str">
        <f t="shared" si="181"/>
        <v/>
      </c>
      <c r="AI407" s="352">
        <f t="shared" si="182"/>
        <v>5882</v>
      </c>
      <c r="AJ407" s="324">
        <f t="shared" si="189"/>
        <v>9915.2857142857138</v>
      </c>
      <c r="AK407" s="324">
        <f t="shared" si="183"/>
        <v>4900</v>
      </c>
      <c r="AL407" s="324">
        <f t="shared" si="190"/>
        <v>8978.9829909364107</v>
      </c>
      <c r="AM407" s="324">
        <f t="shared" si="164"/>
        <v>4839.1960322036184</v>
      </c>
      <c r="AN407" s="366">
        <f t="shared" si="184"/>
        <v>0.48805411882699629</v>
      </c>
      <c r="AO407" s="326"/>
      <c r="AP407" s="352">
        <f t="shared" si="185"/>
        <v>5882</v>
      </c>
      <c r="AQ407" s="325">
        <f t="shared" si="186"/>
        <v>1117.58</v>
      </c>
      <c r="AR407" s="349">
        <f t="shared" si="187"/>
        <v>6999.58</v>
      </c>
      <c r="AS407" s="329"/>
      <c r="AT407" s="317">
        <f t="shared" si="188"/>
        <v>1</v>
      </c>
    </row>
    <row r="408" spans="1:46" ht="24.95" customHeight="1" x14ac:dyDescent="0.25">
      <c r="A408" s="319">
        <v>402</v>
      </c>
      <c r="B408" s="290" t="s">
        <v>1146</v>
      </c>
      <c r="C408" s="104" t="s">
        <v>907</v>
      </c>
      <c r="D408" s="320">
        <v>1</v>
      </c>
      <c r="E408" s="301">
        <v>11190</v>
      </c>
      <c r="F408" s="321">
        <f t="shared" si="165"/>
        <v>7832.9999999999991</v>
      </c>
      <c r="G408" s="321">
        <f t="shared" si="166"/>
        <v>19023</v>
      </c>
      <c r="H408" s="301">
        <v>26050</v>
      </c>
      <c r="I408" s="322">
        <v>4949.5</v>
      </c>
      <c r="J408" s="322">
        <f t="shared" si="167"/>
        <v>30999.5</v>
      </c>
      <c r="K408" s="302">
        <v>35820</v>
      </c>
      <c r="L408" s="323">
        <v>6805.8</v>
      </c>
      <c r="M408" s="323">
        <f t="shared" si="168"/>
        <v>42625.8</v>
      </c>
      <c r="N408" s="304">
        <v>16807</v>
      </c>
      <c r="O408" s="323">
        <v>3193.33</v>
      </c>
      <c r="P408" s="323">
        <f t="shared" si="169"/>
        <v>20000.330000000002</v>
      </c>
      <c r="Q408" s="302">
        <v>17017</v>
      </c>
      <c r="R408" s="323">
        <v>3233.23</v>
      </c>
      <c r="S408" s="323">
        <f t="shared" si="170"/>
        <v>20250.23</v>
      </c>
      <c r="T408" s="302">
        <v>70721</v>
      </c>
      <c r="U408" s="323">
        <v>13436.99</v>
      </c>
      <c r="V408" s="323">
        <f t="shared" si="171"/>
        <v>84157.99</v>
      </c>
      <c r="W408" s="302">
        <v>43783</v>
      </c>
      <c r="X408" s="323">
        <v>8318.77</v>
      </c>
      <c r="Y408" s="345">
        <f t="shared" si="172"/>
        <v>52101.770000000004</v>
      </c>
      <c r="Z408" s="348">
        <f t="shared" si="173"/>
        <v>10908.311429506739</v>
      </c>
      <c r="AA408" s="349">
        <f t="shared" si="174"/>
        <v>52345.40285620754</v>
      </c>
      <c r="AB408" s="352">
        <f t="shared" si="175"/>
        <v>11190</v>
      </c>
      <c r="AC408" s="324">
        <f t="shared" si="176"/>
        <v>26050</v>
      </c>
      <c r="AD408" s="324">
        <f t="shared" si="177"/>
        <v>35820</v>
      </c>
      <c r="AE408" s="324">
        <f t="shared" si="178"/>
        <v>16807</v>
      </c>
      <c r="AF408" s="324">
        <f t="shared" si="179"/>
        <v>17017</v>
      </c>
      <c r="AG408" s="324" t="str">
        <f t="shared" si="180"/>
        <v/>
      </c>
      <c r="AH408" s="364">
        <f t="shared" si="181"/>
        <v>43783</v>
      </c>
      <c r="AI408" s="352">
        <f t="shared" si="182"/>
        <v>11190</v>
      </c>
      <c r="AJ408" s="324">
        <f t="shared" si="189"/>
        <v>31626.857142857141</v>
      </c>
      <c r="AK408" s="324">
        <f t="shared" si="183"/>
        <v>11190</v>
      </c>
      <c r="AL408" s="324">
        <f t="shared" si="190"/>
        <v>26528.514336889923</v>
      </c>
      <c r="AM408" s="324">
        <f t="shared" si="164"/>
        <v>20718.545713350402</v>
      </c>
      <c r="AN408" s="366">
        <f t="shared" si="184"/>
        <v>0.65509341063405802</v>
      </c>
      <c r="AO408" s="326"/>
      <c r="AP408" s="352">
        <f t="shared" si="185"/>
        <v>11190</v>
      </c>
      <c r="AQ408" s="325">
        <f t="shared" si="186"/>
        <v>2126.1</v>
      </c>
      <c r="AR408" s="349">
        <f t="shared" si="187"/>
        <v>13316.1</v>
      </c>
      <c r="AS408" s="329"/>
      <c r="AT408" s="317">
        <f t="shared" si="188"/>
        <v>1</v>
      </c>
    </row>
    <row r="409" spans="1:46" ht="24.95" customHeight="1" x14ac:dyDescent="0.25">
      <c r="A409" s="319">
        <v>403</v>
      </c>
      <c r="B409" s="290" t="s">
        <v>1149</v>
      </c>
      <c r="C409" s="104" t="s">
        <v>907</v>
      </c>
      <c r="D409" s="320">
        <v>1</v>
      </c>
      <c r="E409" s="301">
        <v>39900</v>
      </c>
      <c r="F409" s="321">
        <f t="shared" si="165"/>
        <v>27930</v>
      </c>
      <c r="G409" s="321">
        <f t="shared" si="166"/>
        <v>67830</v>
      </c>
      <c r="H409" s="301">
        <v>47899</v>
      </c>
      <c r="I409" s="322">
        <v>9100.81</v>
      </c>
      <c r="J409" s="322">
        <f t="shared" si="167"/>
        <v>56999.81</v>
      </c>
      <c r="K409" s="302">
        <v>59820</v>
      </c>
      <c r="L409" s="323">
        <v>11365.8</v>
      </c>
      <c r="M409" s="323">
        <f t="shared" si="168"/>
        <v>71185.8</v>
      </c>
      <c r="N409" s="304">
        <v>47899</v>
      </c>
      <c r="O409" s="323">
        <v>9100.81</v>
      </c>
      <c r="P409" s="323">
        <f t="shared" si="169"/>
        <v>56999.81</v>
      </c>
      <c r="Q409" s="302">
        <v>42542</v>
      </c>
      <c r="R409" s="323">
        <v>8082.9800000000005</v>
      </c>
      <c r="S409" s="323">
        <f t="shared" si="170"/>
        <v>50624.98</v>
      </c>
      <c r="T409" s="302">
        <v>91937</v>
      </c>
      <c r="U409" s="323">
        <v>17468.03</v>
      </c>
      <c r="V409" s="323">
        <f t="shared" si="171"/>
        <v>109405.03</v>
      </c>
      <c r="W409" s="302">
        <v>65743</v>
      </c>
      <c r="X409" s="323">
        <v>12491.17</v>
      </c>
      <c r="Y409" s="345">
        <f t="shared" si="172"/>
        <v>78234.17</v>
      </c>
      <c r="Z409" s="348">
        <f t="shared" si="173"/>
        <v>38411.701482502023</v>
      </c>
      <c r="AA409" s="349">
        <f t="shared" si="174"/>
        <v>74656.869946069404</v>
      </c>
      <c r="AB409" s="352">
        <f t="shared" si="175"/>
        <v>39900</v>
      </c>
      <c r="AC409" s="324">
        <f t="shared" si="176"/>
        <v>47899</v>
      </c>
      <c r="AD409" s="324">
        <f t="shared" si="177"/>
        <v>59820</v>
      </c>
      <c r="AE409" s="324">
        <f t="shared" si="178"/>
        <v>47899</v>
      </c>
      <c r="AF409" s="324">
        <f t="shared" si="179"/>
        <v>42542</v>
      </c>
      <c r="AG409" s="324" t="str">
        <f t="shared" si="180"/>
        <v/>
      </c>
      <c r="AH409" s="364">
        <f t="shared" si="181"/>
        <v>65743</v>
      </c>
      <c r="AI409" s="352">
        <f t="shared" si="182"/>
        <v>39900</v>
      </c>
      <c r="AJ409" s="324">
        <f t="shared" si="189"/>
        <v>56534.285714285717</v>
      </c>
      <c r="AK409" s="324">
        <f t="shared" si="183"/>
        <v>39900</v>
      </c>
      <c r="AL409" s="324">
        <f t="shared" si="190"/>
        <v>54389.938014246072</v>
      </c>
      <c r="AM409" s="324">
        <f t="shared" si="164"/>
        <v>18122.584231783694</v>
      </c>
      <c r="AN409" s="366">
        <f t="shared" si="184"/>
        <v>0.32055917931592925</v>
      </c>
      <c r="AO409" s="326"/>
      <c r="AP409" s="352">
        <f t="shared" si="185"/>
        <v>39900</v>
      </c>
      <c r="AQ409" s="325">
        <f t="shared" si="186"/>
        <v>7581</v>
      </c>
      <c r="AR409" s="349">
        <f t="shared" si="187"/>
        <v>47481</v>
      </c>
      <c r="AS409" s="329"/>
      <c r="AT409" s="317">
        <f t="shared" si="188"/>
        <v>1</v>
      </c>
    </row>
    <row r="410" spans="1:46" ht="24.95" customHeight="1" x14ac:dyDescent="0.25">
      <c r="A410" s="319">
        <v>404</v>
      </c>
      <c r="B410" s="290" t="s">
        <v>1152</v>
      </c>
      <c r="C410" s="104" t="s">
        <v>907</v>
      </c>
      <c r="D410" s="320">
        <v>1</v>
      </c>
      <c r="E410" s="301">
        <v>11200</v>
      </c>
      <c r="F410" s="321">
        <f t="shared" si="165"/>
        <v>7839.9999999999991</v>
      </c>
      <c r="G410" s="321">
        <f t="shared" si="166"/>
        <v>19040</v>
      </c>
      <c r="H410" s="301">
        <v>18824</v>
      </c>
      <c r="I410" s="322">
        <v>3576.56</v>
      </c>
      <c r="J410" s="322">
        <f t="shared" si="167"/>
        <v>22400.560000000001</v>
      </c>
      <c r="K410" s="302">
        <v>19860</v>
      </c>
      <c r="L410" s="323">
        <v>3773.4</v>
      </c>
      <c r="M410" s="323">
        <f t="shared" si="168"/>
        <v>23633.4</v>
      </c>
      <c r="N410" s="304">
        <v>17887</v>
      </c>
      <c r="O410" s="323">
        <v>3398.53</v>
      </c>
      <c r="P410" s="323">
        <f t="shared" si="169"/>
        <v>21285.53</v>
      </c>
      <c r="Q410" s="302">
        <v>11912</v>
      </c>
      <c r="R410" s="323">
        <v>2263.2800000000002</v>
      </c>
      <c r="S410" s="323">
        <f t="shared" si="170"/>
        <v>14175.28</v>
      </c>
      <c r="T410" s="302">
        <v>12523</v>
      </c>
      <c r="U410" s="323">
        <v>2379.37</v>
      </c>
      <c r="V410" s="323">
        <f t="shared" si="171"/>
        <v>14902.369999999999</v>
      </c>
      <c r="W410" s="302">
        <v>25674</v>
      </c>
      <c r="X410" s="323">
        <v>4878.0600000000004</v>
      </c>
      <c r="Y410" s="345">
        <f t="shared" si="172"/>
        <v>30552.06</v>
      </c>
      <c r="Z410" s="348">
        <f t="shared" si="173"/>
        <v>11565.474839697257</v>
      </c>
      <c r="AA410" s="349">
        <f t="shared" si="174"/>
        <v>22114.525160302743</v>
      </c>
      <c r="AB410" s="352" t="str">
        <f t="shared" si="175"/>
        <v/>
      </c>
      <c r="AC410" s="324">
        <f t="shared" si="176"/>
        <v>18824</v>
      </c>
      <c r="AD410" s="324">
        <f t="shared" si="177"/>
        <v>19860</v>
      </c>
      <c r="AE410" s="324">
        <f t="shared" si="178"/>
        <v>17887</v>
      </c>
      <c r="AF410" s="324">
        <f t="shared" si="179"/>
        <v>11912</v>
      </c>
      <c r="AG410" s="324">
        <f t="shared" si="180"/>
        <v>12523</v>
      </c>
      <c r="AH410" s="364" t="str">
        <f t="shared" si="181"/>
        <v/>
      </c>
      <c r="AI410" s="352">
        <f t="shared" si="182"/>
        <v>11912</v>
      </c>
      <c r="AJ410" s="324">
        <f t="shared" si="189"/>
        <v>16840</v>
      </c>
      <c r="AK410" s="324">
        <f t="shared" si="183"/>
        <v>11200</v>
      </c>
      <c r="AL410" s="324">
        <f t="shared" si="190"/>
        <v>16152.26113127986</v>
      </c>
      <c r="AM410" s="324">
        <f t="shared" si="164"/>
        <v>5274.5251603027418</v>
      </c>
      <c r="AN410" s="366">
        <f t="shared" si="184"/>
        <v>0.31321408315336946</v>
      </c>
      <c r="AO410" s="326"/>
      <c r="AP410" s="352">
        <f t="shared" si="185"/>
        <v>11912</v>
      </c>
      <c r="AQ410" s="325">
        <f t="shared" si="186"/>
        <v>2263.2800000000002</v>
      </c>
      <c r="AR410" s="349">
        <f t="shared" si="187"/>
        <v>14175.28</v>
      </c>
      <c r="AS410" s="329"/>
      <c r="AT410" s="317">
        <f t="shared" si="188"/>
        <v>1</v>
      </c>
    </row>
    <row r="411" spans="1:46" ht="24.95" customHeight="1" x14ac:dyDescent="0.25">
      <c r="A411" s="319">
        <v>405</v>
      </c>
      <c r="B411" s="290" t="s">
        <v>1154</v>
      </c>
      <c r="C411" s="104" t="s">
        <v>907</v>
      </c>
      <c r="D411" s="320">
        <v>1</v>
      </c>
      <c r="E411" s="301">
        <v>14900</v>
      </c>
      <c r="F411" s="321">
        <f t="shared" si="165"/>
        <v>10430</v>
      </c>
      <c r="G411" s="321">
        <f t="shared" si="166"/>
        <v>25330</v>
      </c>
      <c r="H411" s="301">
        <v>24000</v>
      </c>
      <c r="I411" s="322">
        <v>4560</v>
      </c>
      <c r="J411" s="322">
        <f t="shared" si="167"/>
        <v>28560</v>
      </c>
      <c r="K411" s="302">
        <v>21410</v>
      </c>
      <c r="L411" s="323">
        <v>4067.9</v>
      </c>
      <c r="M411" s="323">
        <f t="shared" si="168"/>
        <v>25477.9</v>
      </c>
      <c r="N411" s="304">
        <v>17887</v>
      </c>
      <c r="O411" s="323">
        <v>3398.53</v>
      </c>
      <c r="P411" s="323">
        <f t="shared" si="169"/>
        <v>21285.53</v>
      </c>
      <c r="Q411" s="302">
        <v>13613</v>
      </c>
      <c r="R411" s="323">
        <v>2586.4700000000003</v>
      </c>
      <c r="S411" s="323">
        <f t="shared" si="170"/>
        <v>16199.470000000001</v>
      </c>
      <c r="T411" s="302">
        <v>15028</v>
      </c>
      <c r="U411" s="323">
        <v>2855.32</v>
      </c>
      <c r="V411" s="323">
        <f t="shared" si="171"/>
        <v>17883.32</v>
      </c>
      <c r="W411" s="302">
        <v>25674</v>
      </c>
      <c r="X411" s="323">
        <v>4878.0600000000004</v>
      </c>
      <c r="Y411" s="345">
        <f t="shared" si="172"/>
        <v>30552.06</v>
      </c>
      <c r="Z411" s="348">
        <f t="shared" si="173"/>
        <v>14131.645673805993</v>
      </c>
      <c r="AA411" s="349">
        <f t="shared" si="174"/>
        <v>23728.925754765434</v>
      </c>
      <c r="AB411" s="352">
        <f t="shared" si="175"/>
        <v>14900</v>
      </c>
      <c r="AC411" s="324" t="str">
        <f t="shared" si="176"/>
        <v/>
      </c>
      <c r="AD411" s="324">
        <f t="shared" si="177"/>
        <v>21410</v>
      </c>
      <c r="AE411" s="324">
        <f t="shared" si="178"/>
        <v>17887</v>
      </c>
      <c r="AF411" s="324" t="str">
        <f t="shared" si="179"/>
        <v/>
      </c>
      <c r="AG411" s="324">
        <f t="shared" si="180"/>
        <v>15028</v>
      </c>
      <c r="AH411" s="364" t="str">
        <f t="shared" si="181"/>
        <v/>
      </c>
      <c r="AI411" s="352">
        <f t="shared" si="182"/>
        <v>14900</v>
      </c>
      <c r="AJ411" s="324">
        <f t="shared" si="189"/>
        <v>18930.285714285714</v>
      </c>
      <c r="AK411" s="324">
        <f t="shared" si="183"/>
        <v>13613</v>
      </c>
      <c r="AL411" s="324">
        <f t="shared" si="190"/>
        <v>18419.229731247364</v>
      </c>
      <c r="AM411" s="324">
        <f t="shared" si="164"/>
        <v>4798.6400404797196</v>
      </c>
      <c r="AN411" s="366">
        <f t="shared" si="184"/>
        <v>0.25349010114825854</v>
      </c>
      <c r="AO411" s="326"/>
      <c r="AP411" s="352">
        <f t="shared" si="185"/>
        <v>14900</v>
      </c>
      <c r="AQ411" s="325">
        <f t="shared" si="186"/>
        <v>2831</v>
      </c>
      <c r="AR411" s="349">
        <f t="shared" si="187"/>
        <v>17731</v>
      </c>
      <c r="AS411" s="329"/>
      <c r="AT411" s="317">
        <f t="shared" si="188"/>
        <v>1</v>
      </c>
    </row>
    <row r="412" spans="1:46" ht="24.95" customHeight="1" x14ac:dyDescent="0.25">
      <c r="A412" s="319">
        <v>406</v>
      </c>
      <c r="B412" s="290" t="s">
        <v>1157</v>
      </c>
      <c r="C412" s="104" t="s">
        <v>907</v>
      </c>
      <c r="D412" s="320">
        <v>1</v>
      </c>
      <c r="E412" s="301">
        <v>29900</v>
      </c>
      <c r="F412" s="321">
        <f t="shared" si="165"/>
        <v>20930</v>
      </c>
      <c r="G412" s="321">
        <f t="shared" si="166"/>
        <v>50830</v>
      </c>
      <c r="H412" s="301">
        <v>50252</v>
      </c>
      <c r="I412" s="322">
        <v>9547.880000000001</v>
      </c>
      <c r="J412" s="322">
        <f t="shared" si="167"/>
        <v>59799.880000000005</v>
      </c>
      <c r="K412" s="302">
        <v>29100</v>
      </c>
      <c r="L412" s="323">
        <v>5529</v>
      </c>
      <c r="M412" s="323">
        <f t="shared" si="168"/>
        <v>34629</v>
      </c>
      <c r="N412" s="304">
        <v>35894</v>
      </c>
      <c r="O412" s="323">
        <v>6819.86</v>
      </c>
      <c r="P412" s="323">
        <f t="shared" si="169"/>
        <v>42713.86</v>
      </c>
      <c r="Q412" s="302">
        <v>25525</v>
      </c>
      <c r="R412" s="323">
        <v>4849.75</v>
      </c>
      <c r="S412" s="323">
        <f t="shared" si="170"/>
        <v>30374.75</v>
      </c>
      <c r="T412" s="302">
        <v>15028</v>
      </c>
      <c r="U412" s="323">
        <v>2855.32</v>
      </c>
      <c r="V412" s="323">
        <f t="shared" si="171"/>
        <v>17883.32</v>
      </c>
      <c r="W412" s="302">
        <v>36574</v>
      </c>
      <c r="X412" s="323">
        <v>6949.06</v>
      </c>
      <c r="Y412" s="345">
        <f t="shared" si="172"/>
        <v>43523.06</v>
      </c>
      <c r="Z412" s="348">
        <f t="shared" si="173"/>
        <v>20863.010622653335</v>
      </c>
      <c r="AA412" s="349">
        <f t="shared" si="174"/>
        <v>42643.560805918096</v>
      </c>
      <c r="AB412" s="352">
        <f t="shared" si="175"/>
        <v>29900</v>
      </c>
      <c r="AC412" s="324" t="str">
        <f t="shared" si="176"/>
        <v/>
      </c>
      <c r="AD412" s="324">
        <f t="shared" si="177"/>
        <v>29100</v>
      </c>
      <c r="AE412" s="324">
        <f t="shared" si="178"/>
        <v>35894</v>
      </c>
      <c r="AF412" s="324">
        <f t="shared" si="179"/>
        <v>25525</v>
      </c>
      <c r="AG412" s="324" t="str">
        <f t="shared" si="180"/>
        <v/>
      </c>
      <c r="AH412" s="364">
        <f t="shared" si="181"/>
        <v>36574</v>
      </c>
      <c r="AI412" s="352">
        <f t="shared" si="182"/>
        <v>25525</v>
      </c>
      <c r="AJ412" s="324">
        <f t="shared" si="189"/>
        <v>31753.285714285714</v>
      </c>
      <c r="AK412" s="324">
        <f t="shared" si="183"/>
        <v>15028</v>
      </c>
      <c r="AL412" s="324">
        <f t="shared" si="190"/>
        <v>30028.92784334199</v>
      </c>
      <c r="AM412" s="324">
        <f t="shared" si="164"/>
        <v>10890.275091632378</v>
      </c>
      <c r="AN412" s="366">
        <f t="shared" si="184"/>
        <v>0.34296529781586899</v>
      </c>
      <c r="AO412" s="326"/>
      <c r="AP412" s="352">
        <f t="shared" si="185"/>
        <v>25525</v>
      </c>
      <c r="AQ412" s="325">
        <f t="shared" si="186"/>
        <v>4849.75</v>
      </c>
      <c r="AR412" s="349">
        <f t="shared" si="187"/>
        <v>30374.75</v>
      </c>
      <c r="AS412" s="329"/>
      <c r="AT412" s="317">
        <f t="shared" si="188"/>
        <v>1</v>
      </c>
    </row>
    <row r="413" spans="1:46" ht="24.95" customHeight="1" x14ac:dyDescent="0.25">
      <c r="A413" s="319">
        <v>407</v>
      </c>
      <c r="B413" s="290" t="s">
        <v>1160</v>
      </c>
      <c r="C413" s="104" t="s">
        <v>907</v>
      </c>
      <c r="D413" s="320">
        <v>1</v>
      </c>
      <c r="E413" s="301">
        <v>99900</v>
      </c>
      <c r="F413" s="321">
        <f t="shared" si="165"/>
        <v>69930</v>
      </c>
      <c r="G413" s="321">
        <f t="shared" si="166"/>
        <v>169830</v>
      </c>
      <c r="H413" s="301">
        <v>311765</v>
      </c>
      <c r="I413" s="322">
        <v>59235.35</v>
      </c>
      <c r="J413" s="322">
        <f t="shared" si="167"/>
        <v>371000.35</v>
      </c>
      <c r="K413" s="302">
        <v>289700</v>
      </c>
      <c r="L413" s="323">
        <v>55043</v>
      </c>
      <c r="M413" s="323">
        <f t="shared" si="168"/>
        <v>344743</v>
      </c>
      <c r="N413" s="304">
        <v>204082</v>
      </c>
      <c r="O413" s="323">
        <v>38775.58</v>
      </c>
      <c r="P413" s="323">
        <f t="shared" si="169"/>
        <v>242857.58000000002</v>
      </c>
      <c r="Q413" s="302">
        <v>176202</v>
      </c>
      <c r="R413" s="323">
        <v>33478.379999999997</v>
      </c>
      <c r="S413" s="323">
        <f t="shared" si="170"/>
        <v>209680.38</v>
      </c>
      <c r="T413" s="302">
        <v>532937</v>
      </c>
      <c r="U413" s="323">
        <v>101258.03</v>
      </c>
      <c r="V413" s="323">
        <f t="shared" si="171"/>
        <v>634195.03</v>
      </c>
      <c r="W413" s="302">
        <v>268564</v>
      </c>
      <c r="X413" s="323">
        <v>51027.16</v>
      </c>
      <c r="Y413" s="345">
        <f t="shared" si="172"/>
        <v>319591.16000000003</v>
      </c>
      <c r="Z413" s="348">
        <f t="shared" si="173"/>
        <v>131579.99401127719</v>
      </c>
      <c r="AA413" s="349">
        <f t="shared" si="174"/>
        <v>406462.86313157994</v>
      </c>
      <c r="AB413" s="352" t="str">
        <f t="shared" si="175"/>
        <v/>
      </c>
      <c r="AC413" s="324">
        <f t="shared" si="176"/>
        <v>311765</v>
      </c>
      <c r="AD413" s="324">
        <f t="shared" si="177"/>
        <v>289700</v>
      </c>
      <c r="AE413" s="324">
        <f t="shared" si="178"/>
        <v>204082</v>
      </c>
      <c r="AF413" s="324">
        <f t="shared" si="179"/>
        <v>176202</v>
      </c>
      <c r="AG413" s="324" t="str">
        <f t="shared" si="180"/>
        <v/>
      </c>
      <c r="AH413" s="364">
        <f t="shared" si="181"/>
        <v>268564</v>
      </c>
      <c r="AI413" s="352">
        <f t="shared" si="182"/>
        <v>176202</v>
      </c>
      <c r="AJ413" s="324">
        <f t="shared" si="189"/>
        <v>269021.42857142858</v>
      </c>
      <c r="AK413" s="324">
        <f t="shared" si="183"/>
        <v>99900</v>
      </c>
      <c r="AL413" s="324">
        <f t="shared" si="190"/>
        <v>240426.83267321248</v>
      </c>
      <c r="AM413" s="324">
        <f t="shared" si="164"/>
        <v>137441.43456015139</v>
      </c>
      <c r="AN413" s="366">
        <f t="shared" si="184"/>
        <v>0.51089400309112909</v>
      </c>
      <c r="AO413" s="326"/>
      <c r="AP413" s="352">
        <f t="shared" si="185"/>
        <v>176202</v>
      </c>
      <c r="AQ413" s="325">
        <f t="shared" si="186"/>
        <v>33478.379999999997</v>
      </c>
      <c r="AR413" s="349">
        <f t="shared" si="187"/>
        <v>209680.38</v>
      </c>
      <c r="AS413" s="329"/>
      <c r="AT413" s="317">
        <f t="shared" si="188"/>
        <v>1</v>
      </c>
    </row>
    <row r="414" spans="1:46" ht="24.95" customHeight="1" x14ac:dyDescent="0.25">
      <c r="A414" s="319">
        <v>408</v>
      </c>
      <c r="B414" s="290" t="s">
        <v>1162</v>
      </c>
      <c r="C414" s="104" t="s">
        <v>907</v>
      </c>
      <c r="D414" s="320">
        <v>1</v>
      </c>
      <c r="E414" s="301">
        <v>99900</v>
      </c>
      <c r="F414" s="321">
        <f t="shared" si="165"/>
        <v>69930</v>
      </c>
      <c r="G414" s="321">
        <f t="shared" si="166"/>
        <v>169830</v>
      </c>
      <c r="H414" s="301">
        <v>294958</v>
      </c>
      <c r="I414" s="322">
        <v>56042.020000000004</v>
      </c>
      <c r="J414" s="322">
        <f t="shared" si="167"/>
        <v>351000.02</v>
      </c>
      <c r="K414" s="302">
        <v>200180</v>
      </c>
      <c r="L414" s="323">
        <v>38034.199999999997</v>
      </c>
      <c r="M414" s="323">
        <f t="shared" si="168"/>
        <v>238214.2</v>
      </c>
      <c r="N414" s="304">
        <v>174370</v>
      </c>
      <c r="O414" s="323">
        <v>33130.300000000003</v>
      </c>
      <c r="P414" s="323">
        <f t="shared" si="169"/>
        <v>207500.3</v>
      </c>
      <c r="Q414" s="302">
        <v>164668</v>
      </c>
      <c r="R414" s="323">
        <v>31286.920000000002</v>
      </c>
      <c r="S414" s="323">
        <f t="shared" si="170"/>
        <v>195954.92</v>
      </c>
      <c r="T414" s="302">
        <v>532937</v>
      </c>
      <c r="U414" s="323">
        <v>101258.03</v>
      </c>
      <c r="V414" s="323">
        <f t="shared" si="171"/>
        <v>634195.03</v>
      </c>
      <c r="W414" s="302">
        <v>268564</v>
      </c>
      <c r="X414" s="323">
        <v>51027.16</v>
      </c>
      <c r="Y414" s="345">
        <f t="shared" si="172"/>
        <v>319591.16000000003</v>
      </c>
      <c r="Z414" s="348">
        <f t="shared" si="173"/>
        <v>106280.96668244578</v>
      </c>
      <c r="AA414" s="349">
        <f t="shared" si="174"/>
        <v>389598.17617469706</v>
      </c>
      <c r="AB414" s="352" t="str">
        <f t="shared" si="175"/>
        <v/>
      </c>
      <c r="AC414" s="324">
        <f t="shared" si="176"/>
        <v>294958</v>
      </c>
      <c r="AD414" s="324">
        <f t="shared" si="177"/>
        <v>200180</v>
      </c>
      <c r="AE414" s="324">
        <f t="shared" si="178"/>
        <v>174370</v>
      </c>
      <c r="AF414" s="324">
        <f t="shared" si="179"/>
        <v>164668</v>
      </c>
      <c r="AG414" s="324" t="str">
        <f t="shared" si="180"/>
        <v/>
      </c>
      <c r="AH414" s="364">
        <f t="shared" si="181"/>
        <v>268564</v>
      </c>
      <c r="AI414" s="352">
        <f t="shared" si="182"/>
        <v>164668</v>
      </c>
      <c r="AJ414" s="324">
        <f t="shared" si="189"/>
        <v>247939.57142857142</v>
      </c>
      <c r="AK414" s="324">
        <f t="shared" si="183"/>
        <v>99900</v>
      </c>
      <c r="AL414" s="324">
        <f t="shared" si="190"/>
        <v>219103.9176575056</v>
      </c>
      <c r="AM414" s="324">
        <f t="shared" si="164"/>
        <v>141658.60474612564</v>
      </c>
      <c r="AN414" s="366">
        <f t="shared" si="184"/>
        <v>0.57134326694976911</v>
      </c>
      <c r="AO414" s="326"/>
      <c r="AP414" s="352">
        <f t="shared" si="185"/>
        <v>164668</v>
      </c>
      <c r="AQ414" s="325">
        <f t="shared" si="186"/>
        <v>31286.92</v>
      </c>
      <c r="AR414" s="349">
        <f t="shared" si="187"/>
        <v>195954.91999999998</v>
      </c>
      <c r="AS414" s="329"/>
      <c r="AT414" s="317">
        <f t="shared" si="188"/>
        <v>1</v>
      </c>
    </row>
    <row r="415" spans="1:46" ht="24.95" customHeight="1" x14ac:dyDescent="0.25">
      <c r="A415" s="319">
        <v>409</v>
      </c>
      <c r="B415" s="290" t="s">
        <v>1164</v>
      </c>
      <c r="C415" s="104" t="s">
        <v>907</v>
      </c>
      <c r="D415" s="320">
        <v>1</v>
      </c>
      <c r="E415" s="301">
        <v>12000</v>
      </c>
      <c r="F415" s="321">
        <f t="shared" si="165"/>
        <v>8400</v>
      </c>
      <c r="G415" s="321">
        <f t="shared" si="166"/>
        <v>20400</v>
      </c>
      <c r="H415" s="301">
        <v>7563</v>
      </c>
      <c r="I415" s="322">
        <v>1436.97</v>
      </c>
      <c r="J415" s="322">
        <f t="shared" si="167"/>
        <v>8999.9699999999993</v>
      </c>
      <c r="K415" s="302">
        <v>21450</v>
      </c>
      <c r="L415" s="323">
        <v>4075.5</v>
      </c>
      <c r="M415" s="323">
        <f t="shared" si="168"/>
        <v>25525.5</v>
      </c>
      <c r="N415" s="304">
        <v>4874</v>
      </c>
      <c r="O415" s="323">
        <v>926.06000000000006</v>
      </c>
      <c r="P415" s="323">
        <f t="shared" si="169"/>
        <v>5800.06</v>
      </c>
      <c r="Q415" s="302">
        <v>9984</v>
      </c>
      <c r="R415" s="323">
        <v>1896.96</v>
      </c>
      <c r="S415" s="323">
        <f t="shared" si="170"/>
        <v>11880.96</v>
      </c>
      <c r="T415" s="302">
        <v>23279</v>
      </c>
      <c r="U415" s="323">
        <v>4423.01</v>
      </c>
      <c r="V415" s="323">
        <f t="shared" si="171"/>
        <v>27702.010000000002</v>
      </c>
      <c r="W415" s="302">
        <v>15754</v>
      </c>
      <c r="X415" s="323">
        <v>2993.26</v>
      </c>
      <c r="Y415" s="345">
        <f t="shared" si="172"/>
        <v>18747.260000000002</v>
      </c>
      <c r="Z415" s="348">
        <f t="shared" si="173"/>
        <v>6627.6272079957162</v>
      </c>
      <c r="AA415" s="349">
        <f t="shared" si="174"/>
        <v>20487.801363432856</v>
      </c>
      <c r="AB415" s="352">
        <f t="shared" si="175"/>
        <v>12000</v>
      </c>
      <c r="AC415" s="324">
        <f t="shared" si="176"/>
        <v>7563</v>
      </c>
      <c r="AD415" s="324" t="str">
        <f t="shared" si="177"/>
        <v/>
      </c>
      <c r="AE415" s="324" t="str">
        <f t="shared" si="178"/>
        <v/>
      </c>
      <c r="AF415" s="324">
        <f t="shared" si="179"/>
        <v>9984</v>
      </c>
      <c r="AG415" s="324" t="str">
        <f t="shared" si="180"/>
        <v/>
      </c>
      <c r="AH415" s="364">
        <f t="shared" si="181"/>
        <v>15754</v>
      </c>
      <c r="AI415" s="352">
        <f t="shared" si="182"/>
        <v>7563</v>
      </c>
      <c r="AJ415" s="324">
        <f t="shared" si="189"/>
        <v>13557.714285714286</v>
      </c>
      <c r="AK415" s="324">
        <f t="shared" si="183"/>
        <v>4874</v>
      </c>
      <c r="AL415" s="324">
        <f t="shared" si="190"/>
        <v>11947.140908725234</v>
      </c>
      <c r="AM415" s="324">
        <f t="shared" si="164"/>
        <v>6930.0870777185701</v>
      </c>
      <c r="AN415" s="366">
        <f t="shared" si="184"/>
        <v>0.51115453030462354</v>
      </c>
      <c r="AO415" s="326"/>
      <c r="AP415" s="352">
        <f t="shared" si="185"/>
        <v>7563</v>
      </c>
      <c r="AQ415" s="325">
        <f t="shared" si="186"/>
        <v>1436.97</v>
      </c>
      <c r="AR415" s="349">
        <f t="shared" si="187"/>
        <v>8999.9699999999993</v>
      </c>
      <c r="AS415" s="329"/>
      <c r="AT415" s="317">
        <f t="shared" si="188"/>
        <v>1</v>
      </c>
    </row>
    <row r="416" spans="1:46" ht="24.95" customHeight="1" x14ac:dyDescent="0.25">
      <c r="A416" s="319">
        <v>410</v>
      </c>
      <c r="B416" s="290" t="s">
        <v>1165</v>
      </c>
      <c r="C416" s="104" t="s">
        <v>907</v>
      </c>
      <c r="D416" s="320">
        <v>1</v>
      </c>
      <c r="E416" s="301">
        <v>12000</v>
      </c>
      <c r="F416" s="321">
        <f t="shared" si="165"/>
        <v>8400</v>
      </c>
      <c r="G416" s="321">
        <f t="shared" si="166"/>
        <v>20400</v>
      </c>
      <c r="H416" s="301">
        <v>7563</v>
      </c>
      <c r="I416" s="322">
        <v>1436.97</v>
      </c>
      <c r="J416" s="322">
        <f t="shared" si="167"/>
        <v>8999.9699999999993</v>
      </c>
      <c r="K416" s="302">
        <v>21450</v>
      </c>
      <c r="L416" s="323">
        <v>4075.5</v>
      </c>
      <c r="M416" s="323">
        <f t="shared" si="168"/>
        <v>25525.5</v>
      </c>
      <c r="N416" s="304">
        <v>4886</v>
      </c>
      <c r="O416" s="323">
        <v>928.34</v>
      </c>
      <c r="P416" s="323">
        <f t="shared" si="169"/>
        <v>5814.34</v>
      </c>
      <c r="Q416" s="302">
        <v>9984</v>
      </c>
      <c r="R416" s="323">
        <v>1896.96</v>
      </c>
      <c r="S416" s="323">
        <f t="shared" si="170"/>
        <v>11880.96</v>
      </c>
      <c r="T416" s="302">
        <v>23279</v>
      </c>
      <c r="U416" s="323">
        <v>4423.01</v>
      </c>
      <c r="V416" s="323">
        <f t="shared" si="171"/>
        <v>27702.010000000002</v>
      </c>
      <c r="W416" s="302">
        <v>15754</v>
      </c>
      <c r="X416" s="323">
        <v>2993.26</v>
      </c>
      <c r="Y416" s="345">
        <f t="shared" si="172"/>
        <v>18747.260000000002</v>
      </c>
      <c r="Z416" s="348">
        <f t="shared" si="173"/>
        <v>6631.8465532170503</v>
      </c>
      <c r="AA416" s="349">
        <f t="shared" si="174"/>
        <v>20487.010589640093</v>
      </c>
      <c r="AB416" s="352">
        <f t="shared" si="175"/>
        <v>12000</v>
      </c>
      <c r="AC416" s="324">
        <f t="shared" si="176"/>
        <v>7563</v>
      </c>
      <c r="AD416" s="324" t="str">
        <f t="shared" si="177"/>
        <v/>
      </c>
      <c r="AE416" s="324" t="str">
        <f t="shared" si="178"/>
        <v/>
      </c>
      <c r="AF416" s="324">
        <f t="shared" si="179"/>
        <v>9984</v>
      </c>
      <c r="AG416" s="324" t="str">
        <f t="shared" si="180"/>
        <v/>
      </c>
      <c r="AH416" s="364">
        <f t="shared" si="181"/>
        <v>15754</v>
      </c>
      <c r="AI416" s="352">
        <f t="shared" si="182"/>
        <v>7563</v>
      </c>
      <c r="AJ416" s="324">
        <f t="shared" si="189"/>
        <v>13559.428571428571</v>
      </c>
      <c r="AK416" s="324">
        <f t="shared" si="183"/>
        <v>4886</v>
      </c>
      <c r="AL416" s="324">
        <f t="shared" si="190"/>
        <v>11951.338535992447</v>
      </c>
      <c r="AM416" s="324">
        <f t="shared" si="164"/>
        <v>6927.5820182115203</v>
      </c>
      <c r="AN416" s="366">
        <f t="shared" si="184"/>
        <v>0.51090515958827432</v>
      </c>
      <c r="AO416" s="326"/>
      <c r="AP416" s="352">
        <f t="shared" si="185"/>
        <v>7563</v>
      </c>
      <c r="AQ416" s="325">
        <f t="shared" si="186"/>
        <v>1436.97</v>
      </c>
      <c r="AR416" s="349">
        <f t="shared" si="187"/>
        <v>8999.9699999999993</v>
      </c>
      <c r="AS416" s="329"/>
      <c r="AT416" s="317">
        <f t="shared" si="188"/>
        <v>1</v>
      </c>
    </row>
    <row r="417" spans="1:46" ht="24.95" customHeight="1" x14ac:dyDescent="0.25">
      <c r="A417" s="319">
        <v>411</v>
      </c>
      <c r="B417" s="290" t="s">
        <v>1166</v>
      </c>
      <c r="C417" s="104" t="s">
        <v>907</v>
      </c>
      <c r="D417" s="320">
        <v>1</v>
      </c>
      <c r="E417" s="301">
        <v>12000</v>
      </c>
      <c r="F417" s="321">
        <f t="shared" si="165"/>
        <v>8400</v>
      </c>
      <c r="G417" s="321">
        <f t="shared" si="166"/>
        <v>20400</v>
      </c>
      <c r="H417" s="301">
        <v>37815</v>
      </c>
      <c r="I417" s="322">
        <v>7184.85</v>
      </c>
      <c r="J417" s="322">
        <f t="shared" si="167"/>
        <v>44999.85</v>
      </c>
      <c r="K417" s="302">
        <v>21450</v>
      </c>
      <c r="L417" s="323">
        <v>4075.5</v>
      </c>
      <c r="M417" s="323">
        <f t="shared" si="168"/>
        <v>25525.5</v>
      </c>
      <c r="N417" s="304">
        <v>97479</v>
      </c>
      <c r="O417" s="323">
        <v>18521.009999999998</v>
      </c>
      <c r="P417" s="323">
        <f t="shared" si="169"/>
        <v>116000.01</v>
      </c>
      <c r="Q417" s="302">
        <v>17913</v>
      </c>
      <c r="R417" s="323">
        <v>3403.4700000000003</v>
      </c>
      <c r="S417" s="323">
        <f t="shared" si="170"/>
        <v>21316.47</v>
      </c>
      <c r="T417" s="302">
        <v>8545</v>
      </c>
      <c r="U417" s="323">
        <v>1623.55</v>
      </c>
      <c r="V417" s="323">
        <f t="shared" si="171"/>
        <v>10168.549999999999</v>
      </c>
      <c r="W417" s="302">
        <v>15754</v>
      </c>
      <c r="X417" s="323">
        <v>2993.26</v>
      </c>
      <c r="Y417" s="345">
        <f t="shared" si="172"/>
        <v>18747.260000000002</v>
      </c>
      <c r="Z417" s="348">
        <f t="shared" si="173"/>
        <v>-1010.4528105494101</v>
      </c>
      <c r="AA417" s="349">
        <f t="shared" si="174"/>
        <v>61283.595667692265</v>
      </c>
      <c r="AB417" s="352">
        <f t="shared" si="175"/>
        <v>12000</v>
      </c>
      <c r="AC417" s="324">
        <f t="shared" si="176"/>
        <v>37815</v>
      </c>
      <c r="AD417" s="324">
        <f t="shared" si="177"/>
        <v>21450</v>
      </c>
      <c r="AE417" s="324" t="str">
        <f t="shared" si="178"/>
        <v/>
      </c>
      <c r="AF417" s="324">
        <f t="shared" si="179"/>
        <v>17913</v>
      </c>
      <c r="AG417" s="324">
        <f t="shared" si="180"/>
        <v>8545</v>
      </c>
      <c r="AH417" s="364">
        <f t="shared" si="181"/>
        <v>15754</v>
      </c>
      <c r="AI417" s="352">
        <f t="shared" si="182"/>
        <v>8545</v>
      </c>
      <c r="AJ417" s="324">
        <f t="shared" si="189"/>
        <v>30136.571428571428</v>
      </c>
      <c r="AK417" s="324">
        <f t="shared" si="183"/>
        <v>8545</v>
      </c>
      <c r="AL417" s="324">
        <f t="shared" si="190"/>
        <v>21730.263489839712</v>
      </c>
      <c r="AM417" s="324">
        <f t="shared" si="164"/>
        <v>31147.024239120838</v>
      </c>
      <c r="AN417" s="366">
        <f t="shared" si="184"/>
        <v>1.0335291230107031</v>
      </c>
      <c r="AO417" s="326"/>
      <c r="AP417" s="352">
        <f t="shared" si="185"/>
        <v>8545</v>
      </c>
      <c r="AQ417" s="325">
        <f t="shared" si="186"/>
        <v>1623.55</v>
      </c>
      <c r="AR417" s="349">
        <f t="shared" si="187"/>
        <v>10168.549999999999</v>
      </c>
      <c r="AS417" s="329"/>
      <c r="AT417" s="317">
        <f t="shared" si="188"/>
        <v>1</v>
      </c>
    </row>
    <row r="418" spans="1:46" ht="24.95" customHeight="1" x14ac:dyDescent="0.25">
      <c r="A418" s="319">
        <v>412</v>
      </c>
      <c r="B418" s="290" t="s">
        <v>1167</v>
      </c>
      <c r="C418" s="104" t="s">
        <v>907</v>
      </c>
      <c r="D418" s="320">
        <v>1</v>
      </c>
      <c r="E418" s="301">
        <v>12000</v>
      </c>
      <c r="F418" s="321">
        <f t="shared" si="165"/>
        <v>8400</v>
      </c>
      <c r="G418" s="321">
        <f t="shared" si="166"/>
        <v>20400</v>
      </c>
      <c r="H418" s="301">
        <v>31092</v>
      </c>
      <c r="I418" s="322">
        <v>5907.4800000000005</v>
      </c>
      <c r="J418" s="322">
        <f t="shared" si="167"/>
        <v>36999.480000000003</v>
      </c>
      <c r="K418" s="302">
        <v>21450</v>
      </c>
      <c r="L418" s="323">
        <v>4075.5</v>
      </c>
      <c r="M418" s="323">
        <f t="shared" si="168"/>
        <v>25525.5</v>
      </c>
      <c r="N418" s="304">
        <v>97479</v>
      </c>
      <c r="O418" s="323">
        <v>18521.009999999998</v>
      </c>
      <c r="P418" s="323">
        <f t="shared" si="169"/>
        <v>116000.01</v>
      </c>
      <c r="Q418" s="302">
        <v>9076</v>
      </c>
      <c r="R418" s="323">
        <v>1724.44</v>
      </c>
      <c r="S418" s="323">
        <f t="shared" si="170"/>
        <v>10800.44</v>
      </c>
      <c r="T418" s="302">
        <v>8545</v>
      </c>
      <c r="U418" s="323">
        <v>1623.55</v>
      </c>
      <c r="V418" s="323">
        <f t="shared" si="171"/>
        <v>10168.549999999999</v>
      </c>
      <c r="W418" s="302">
        <v>15754</v>
      </c>
      <c r="X418" s="323">
        <v>2993.26</v>
      </c>
      <c r="Y418" s="345">
        <f t="shared" si="172"/>
        <v>18747.260000000002</v>
      </c>
      <c r="Z418" s="348">
        <f t="shared" si="173"/>
        <v>-3767.8303037060432</v>
      </c>
      <c r="AA418" s="349">
        <f t="shared" si="174"/>
        <v>59595.258875134619</v>
      </c>
      <c r="AB418" s="352">
        <f t="shared" si="175"/>
        <v>12000</v>
      </c>
      <c r="AC418" s="324">
        <f t="shared" si="176"/>
        <v>31092</v>
      </c>
      <c r="AD418" s="324">
        <f t="shared" si="177"/>
        <v>21450</v>
      </c>
      <c r="AE418" s="324" t="str">
        <f t="shared" si="178"/>
        <v/>
      </c>
      <c r="AF418" s="324">
        <f t="shared" si="179"/>
        <v>9076</v>
      </c>
      <c r="AG418" s="324">
        <f t="shared" si="180"/>
        <v>8545</v>
      </c>
      <c r="AH418" s="364">
        <f t="shared" si="181"/>
        <v>15754</v>
      </c>
      <c r="AI418" s="352">
        <f t="shared" si="182"/>
        <v>8545</v>
      </c>
      <c r="AJ418" s="324">
        <f t="shared" si="189"/>
        <v>27913.714285714286</v>
      </c>
      <c r="AK418" s="324">
        <f t="shared" si="183"/>
        <v>8545</v>
      </c>
      <c r="AL418" s="324">
        <f t="shared" si="190"/>
        <v>19175.113874398005</v>
      </c>
      <c r="AM418" s="324">
        <f t="shared" si="164"/>
        <v>31681.544589420329</v>
      </c>
      <c r="AN418" s="366">
        <f t="shared" si="184"/>
        <v>1.1349813308662526</v>
      </c>
      <c r="AO418" s="326"/>
      <c r="AP418" s="352">
        <f t="shared" si="185"/>
        <v>8545</v>
      </c>
      <c r="AQ418" s="325">
        <f t="shared" si="186"/>
        <v>1623.55</v>
      </c>
      <c r="AR418" s="349">
        <f t="shared" si="187"/>
        <v>10168.549999999999</v>
      </c>
      <c r="AS418" s="329"/>
      <c r="AT418" s="317">
        <f t="shared" si="188"/>
        <v>1</v>
      </c>
    </row>
    <row r="419" spans="1:46" ht="24.95" customHeight="1" x14ac:dyDescent="0.25">
      <c r="A419" s="319">
        <v>413</v>
      </c>
      <c r="B419" s="290" t="s">
        <v>1168</v>
      </c>
      <c r="C419" s="104" t="s">
        <v>907</v>
      </c>
      <c r="D419" s="320">
        <v>1</v>
      </c>
      <c r="E419" s="301">
        <v>12000</v>
      </c>
      <c r="F419" s="321">
        <f t="shared" si="165"/>
        <v>8400</v>
      </c>
      <c r="G419" s="321">
        <f t="shared" si="166"/>
        <v>20400</v>
      </c>
      <c r="H419" s="301">
        <v>7563</v>
      </c>
      <c r="I419" s="322">
        <v>1436.97</v>
      </c>
      <c r="J419" s="322">
        <f t="shared" si="167"/>
        <v>8999.9699999999993</v>
      </c>
      <c r="K419" s="302">
        <v>19850</v>
      </c>
      <c r="L419" s="323">
        <v>3771.5</v>
      </c>
      <c r="M419" s="323">
        <f t="shared" si="168"/>
        <v>23621.5</v>
      </c>
      <c r="N419" s="304">
        <v>97479</v>
      </c>
      <c r="O419" s="323">
        <v>18521.009999999998</v>
      </c>
      <c r="P419" s="323">
        <f t="shared" si="169"/>
        <v>116000.01</v>
      </c>
      <c r="Q419" s="302">
        <v>9076</v>
      </c>
      <c r="R419" s="323">
        <v>1724.44</v>
      </c>
      <c r="S419" s="323">
        <f t="shared" si="170"/>
        <v>10800.44</v>
      </c>
      <c r="T419" s="302">
        <v>58934</v>
      </c>
      <c r="U419" s="323">
        <v>11197.460000000001</v>
      </c>
      <c r="V419" s="323">
        <f t="shared" si="171"/>
        <v>70131.460000000006</v>
      </c>
      <c r="W419" s="302">
        <v>15754</v>
      </c>
      <c r="X419" s="323">
        <v>2993.26</v>
      </c>
      <c r="Y419" s="345">
        <f t="shared" si="172"/>
        <v>18747.260000000002</v>
      </c>
      <c r="Z419" s="348">
        <f t="shared" si="173"/>
        <v>-2501.1720793909226</v>
      </c>
      <c r="AA419" s="349">
        <f t="shared" si="174"/>
        <v>65545.743507962354</v>
      </c>
      <c r="AB419" s="352">
        <f t="shared" si="175"/>
        <v>12000</v>
      </c>
      <c r="AC419" s="324">
        <f t="shared" si="176"/>
        <v>7563</v>
      </c>
      <c r="AD419" s="324">
        <f t="shared" si="177"/>
        <v>19850</v>
      </c>
      <c r="AE419" s="324" t="str">
        <f t="shared" si="178"/>
        <v/>
      </c>
      <c r="AF419" s="324">
        <f t="shared" si="179"/>
        <v>9076</v>
      </c>
      <c r="AG419" s="324">
        <f t="shared" si="180"/>
        <v>58934</v>
      </c>
      <c r="AH419" s="364">
        <f t="shared" si="181"/>
        <v>15754</v>
      </c>
      <c r="AI419" s="352">
        <f t="shared" si="182"/>
        <v>7563</v>
      </c>
      <c r="AJ419" s="324">
        <f t="shared" si="189"/>
        <v>31522.285714285714</v>
      </c>
      <c r="AK419" s="324">
        <f t="shared" si="183"/>
        <v>7563</v>
      </c>
      <c r="AL419" s="324">
        <f t="shared" si="190"/>
        <v>20418.710420629672</v>
      </c>
      <c r="AM419" s="324">
        <f t="shared" si="164"/>
        <v>34023.457793676636</v>
      </c>
      <c r="AN419" s="366">
        <f t="shared" si="184"/>
        <v>1.0793461521813885</v>
      </c>
      <c r="AO419" s="326"/>
      <c r="AP419" s="352">
        <f t="shared" si="185"/>
        <v>7563</v>
      </c>
      <c r="AQ419" s="325">
        <f t="shared" si="186"/>
        <v>1436.97</v>
      </c>
      <c r="AR419" s="349">
        <f t="shared" si="187"/>
        <v>8999.9699999999993</v>
      </c>
      <c r="AS419" s="329"/>
      <c r="AT419" s="317">
        <f t="shared" si="188"/>
        <v>1</v>
      </c>
    </row>
    <row r="420" spans="1:46" ht="24.95" customHeight="1" x14ac:dyDescent="0.25">
      <c r="A420" s="319">
        <v>414</v>
      </c>
      <c r="B420" s="290" t="s">
        <v>1169</v>
      </c>
      <c r="C420" s="104" t="s">
        <v>907</v>
      </c>
      <c r="D420" s="320">
        <v>1</v>
      </c>
      <c r="E420" s="301">
        <v>12000</v>
      </c>
      <c r="F420" s="321">
        <f t="shared" si="165"/>
        <v>8400</v>
      </c>
      <c r="G420" s="321">
        <f t="shared" si="166"/>
        <v>20400</v>
      </c>
      <c r="H420" s="301">
        <v>7563</v>
      </c>
      <c r="I420" s="322">
        <v>1436.97</v>
      </c>
      <c r="J420" s="322">
        <f t="shared" si="167"/>
        <v>8999.9699999999993</v>
      </c>
      <c r="K420" s="302">
        <v>19850</v>
      </c>
      <c r="L420" s="323">
        <v>3771.5</v>
      </c>
      <c r="M420" s="323">
        <f t="shared" si="168"/>
        <v>23621.5</v>
      </c>
      <c r="N420" s="304">
        <v>97479</v>
      </c>
      <c r="O420" s="323">
        <v>18521.009999999998</v>
      </c>
      <c r="P420" s="323">
        <f t="shared" si="169"/>
        <v>116000.01</v>
      </c>
      <c r="Q420" s="302">
        <v>9076</v>
      </c>
      <c r="R420" s="323">
        <v>1724.44</v>
      </c>
      <c r="S420" s="323">
        <f t="shared" si="170"/>
        <v>10800.44</v>
      </c>
      <c r="T420" s="302">
        <v>58934</v>
      </c>
      <c r="U420" s="323">
        <v>11197.460000000001</v>
      </c>
      <c r="V420" s="323">
        <f t="shared" si="171"/>
        <v>70131.460000000006</v>
      </c>
      <c r="W420" s="302">
        <v>15754</v>
      </c>
      <c r="X420" s="323">
        <v>2993.26</v>
      </c>
      <c r="Y420" s="345">
        <f t="shared" si="172"/>
        <v>18747.260000000002</v>
      </c>
      <c r="Z420" s="348">
        <f t="shared" si="173"/>
        <v>-2501.1720793909226</v>
      </c>
      <c r="AA420" s="349">
        <f t="shared" si="174"/>
        <v>65545.743507962354</v>
      </c>
      <c r="AB420" s="352">
        <f t="shared" si="175"/>
        <v>12000</v>
      </c>
      <c r="AC420" s="324">
        <f t="shared" si="176"/>
        <v>7563</v>
      </c>
      <c r="AD420" s="324">
        <f t="shared" si="177"/>
        <v>19850</v>
      </c>
      <c r="AE420" s="324" t="str">
        <f t="shared" si="178"/>
        <v/>
      </c>
      <c r="AF420" s="324">
        <f t="shared" si="179"/>
        <v>9076</v>
      </c>
      <c r="AG420" s="324">
        <f t="shared" si="180"/>
        <v>58934</v>
      </c>
      <c r="AH420" s="364">
        <f t="shared" si="181"/>
        <v>15754</v>
      </c>
      <c r="AI420" s="352">
        <f t="shared" si="182"/>
        <v>7563</v>
      </c>
      <c r="AJ420" s="324">
        <f t="shared" si="189"/>
        <v>31522.285714285714</v>
      </c>
      <c r="AK420" s="324">
        <f t="shared" si="183"/>
        <v>7563</v>
      </c>
      <c r="AL420" s="324">
        <f t="shared" si="190"/>
        <v>20418.710420629672</v>
      </c>
      <c r="AM420" s="324">
        <f t="shared" si="164"/>
        <v>34023.457793676636</v>
      </c>
      <c r="AN420" s="366">
        <f t="shared" si="184"/>
        <v>1.0793461521813885</v>
      </c>
      <c r="AO420" s="326"/>
      <c r="AP420" s="352">
        <f t="shared" si="185"/>
        <v>7563</v>
      </c>
      <c r="AQ420" s="325">
        <f t="shared" si="186"/>
        <v>1436.97</v>
      </c>
      <c r="AR420" s="349">
        <f t="shared" si="187"/>
        <v>8999.9699999999993</v>
      </c>
      <c r="AS420" s="329"/>
      <c r="AT420" s="317">
        <f t="shared" si="188"/>
        <v>1</v>
      </c>
    </row>
    <row r="421" spans="1:46" ht="24.95" customHeight="1" x14ac:dyDescent="0.25">
      <c r="A421" s="319">
        <v>415</v>
      </c>
      <c r="B421" s="290" t="s">
        <v>1170</v>
      </c>
      <c r="C421" s="104" t="s">
        <v>907</v>
      </c>
      <c r="D421" s="320">
        <v>1</v>
      </c>
      <c r="E421" s="301">
        <v>16000</v>
      </c>
      <c r="F421" s="321">
        <f t="shared" si="165"/>
        <v>11200</v>
      </c>
      <c r="G421" s="321">
        <f t="shared" si="166"/>
        <v>27200</v>
      </c>
      <c r="H421" s="301">
        <v>11008</v>
      </c>
      <c r="I421" s="322">
        <v>2091.52</v>
      </c>
      <c r="J421" s="322">
        <f t="shared" si="167"/>
        <v>13099.52</v>
      </c>
      <c r="K421" s="302">
        <v>17980</v>
      </c>
      <c r="L421" s="323">
        <v>3416.2</v>
      </c>
      <c r="M421" s="323">
        <f t="shared" si="168"/>
        <v>21396.2</v>
      </c>
      <c r="N421" s="304">
        <v>60024</v>
      </c>
      <c r="O421" s="323">
        <v>11404.56</v>
      </c>
      <c r="P421" s="323">
        <f t="shared" si="169"/>
        <v>71428.56</v>
      </c>
      <c r="Q421" s="302">
        <v>5105</v>
      </c>
      <c r="R421" s="323">
        <v>969.95</v>
      </c>
      <c r="S421" s="323">
        <f t="shared" si="170"/>
        <v>6074.95</v>
      </c>
      <c r="T421" s="302">
        <v>58934</v>
      </c>
      <c r="U421" s="323">
        <v>11197.460000000001</v>
      </c>
      <c r="V421" s="323">
        <f t="shared" si="171"/>
        <v>70131.460000000006</v>
      </c>
      <c r="W421" s="302">
        <v>15754</v>
      </c>
      <c r="X421" s="323">
        <v>2993.26</v>
      </c>
      <c r="Y421" s="345">
        <f t="shared" si="172"/>
        <v>18747.260000000002</v>
      </c>
      <c r="Z421" s="348">
        <f t="shared" si="173"/>
        <v>3408.6180588635907</v>
      </c>
      <c r="AA421" s="349">
        <f t="shared" si="174"/>
        <v>49392.810512564982</v>
      </c>
      <c r="AB421" s="352">
        <f t="shared" si="175"/>
        <v>16000</v>
      </c>
      <c r="AC421" s="324">
        <f t="shared" si="176"/>
        <v>11008</v>
      </c>
      <c r="AD421" s="324">
        <f t="shared" si="177"/>
        <v>17980</v>
      </c>
      <c r="AE421" s="324" t="str">
        <f t="shared" si="178"/>
        <v/>
      </c>
      <c r="AF421" s="324">
        <f t="shared" si="179"/>
        <v>5105</v>
      </c>
      <c r="AG421" s="324" t="str">
        <f t="shared" si="180"/>
        <v/>
      </c>
      <c r="AH421" s="364">
        <f t="shared" si="181"/>
        <v>15754</v>
      </c>
      <c r="AI421" s="352">
        <f t="shared" si="182"/>
        <v>5105</v>
      </c>
      <c r="AJ421" s="324">
        <f t="shared" si="189"/>
        <v>26400.714285714286</v>
      </c>
      <c r="AK421" s="324">
        <f t="shared" si="183"/>
        <v>5105</v>
      </c>
      <c r="AL421" s="324">
        <f t="shared" si="190"/>
        <v>19021.388623404488</v>
      </c>
      <c r="AM421" s="324">
        <f t="shared" si="164"/>
        <v>22992.096226850696</v>
      </c>
      <c r="AN421" s="366">
        <f t="shared" si="184"/>
        <v>0.87088917284681078</v>
      </c>
      <c r="AO421" s="326"/>
      <c r="AP421" s="352">
        <f t="shared" si="185"/>
        <v>5105</v>
      </c>
      <c r="AQ421" s="325">
        <f t="shared" si="186"/>
        <v>969.95</v>
      </c>
      <c r="AR421" s="349">
        <f t="shared" si="187"/>
        <v>6074.95</v>
      </c>
      <c r="AS421" s="329"/>
      <c r="AT421" s="317">
        <f t="shared" si="188"/>
        <v>1</v>
      </c>
    </row>
    <row r="422" spans="1:46" ht="24.95" customHeight="1" x14ac:dyDescent="0.25">
      <c r="A422" s="319">
        <v>416</v>
      </c>
      <c r="B422" s="290" t="s">
        <v>1171</v>
      </c>
      <c r="C422" s="104" t="s">
        <v>907</v>
      </c>
      <c r="D422" s="320">
        <v>1</v>
      </c>
      <c r="E422" s="301">
        <v>7500</v>
      </c>
      <c r="F422" s="321">
        <f t="shared" si="165"/>
        <v>5250</v>
      </c>
      <c r="G422" s="321">
        <f t="shared" si="166"/>
        <v>12750</v>
      </c>
      <c r="H422" s="301">
        <v>6281</v>
      </c>
      <c r="I422" s="322">
        <v>1193.3900000000001</v>
      </c>
      <c r="J422" s="322">
        <f t="shared" si="167"/>
        <v>7474.39</v>
      </c>
      <c r="K422" s="302">
        <v>9500</v>
      </c>
      <c r="L422" s="323">
        <v>1805</v>
      </c>
      <c r="M422" s="323">
        <f t="shared" si="168"/>
        <v>11305</v>
      </c>
      <c r="N422" s="304">
        <v>8523</v>
      </c>
      <c r="O422" s="323">
        <v>1619.3700000000001</v>
      </c>
      <c r="P422" s="323">
        <f t="shared" si="169"/>
        <v>10142.370000000001</v>
      </c>
      <c r="Q422" s="302">
        <v>7900</v>
      </c>
      <c r="R422" s="323">
        <v>1501</v>
      </c>
      <c r="S422" s="323">
        <f t="shared" si="170"/>
        <v>9401</v>
      </c>
      <c r="T422" s="302">
        <v>10295</v>
      </c>
      <c r="U422" s="323">
        <v>1956.05</v>
      </c>
      <c r="V422" s="323">
        <f t="shared" si="171"/>
        <v>12251.05</v>
      </c>
      <c r="W422" s="302">
        <v>22674</v>
      </c>
      <c r="X422" s="323">
        <v>4308.0600000000004</v>
      </c>
      <c r="Y422" s="345">
        <f t="shared" si="172"/>
        <v>26982.06</v>
      </c>
      <c r="Z422" s="348">
        <f t="shared" si="173"/>
        <v>4804.834537303429</v>
      </c>
      <c r="AA422" s="349">
        <f t="shared" si="174"/>
        <v>15958.879748410858</v>
      </c>
      <c r="AB422" s="352">
        <f t="shared" si="175"/>
        <v>7500</v>
      </c>
      <c r="AC422" s="324">
        <f t="shared" si="176"/>
        <v>6281</v>
      </c>
      <c r="AD422" s="324">
        <f t="shared" si="177"/>
        <v>9500</v>
      </c>
      <c r="AE422" s="324">
        <f t="shared" si="178"/>
        <v>8523</v>
      </c>
      <c r="AF422" s="324">
        <f t="shared" si="179"/>
        <v>7900</v>
      </c>
      <c r="AG422" s="324">
        <f t="shared" si="180"/>
        <v>10295</v>
      </c>
      <c r="AH422" s="364" t="str">
        <f t="shared" si="181"/>
        <v/>
      </c>
      <c r="AI422" s="352">
        <f t="shared" si="182"/>
        <v>6281</v>
      </c>
      <c r="AJ422" s="324">
        <f t="shared" si="189"/>
        <v>10381.857142857143</v>
      </c>
      <c r="AK422" s="324">
        <f t="shared" si="183"/>
        <v>6281</v>
      </c>
      <c r="AL422" s="324">
        <f t="shared" si="190"/>
        <v>9509.7626222334893</v>
      </c>
      <c r="AM422" s="324">
        <f t="shared" si="164"/>
        <v>5577.0226055537141</v>
      </c>
      <c r="AN422" s="366">
        <f t="shared" si="184"/>
        <v>0.53718930330213421</v>
      </c>
      <c r="AO422" s="326"/>
      <c r="AP422" s="352">
        <f t="shared" si="185"/>
        <v>6281</v>
      </c>
      <c r="AQ422" s="325">
        <f t="shared" si="186"/>
        <v>1193.3900000000001</v>
      </c>
      <c r="AR422" s="349">
        <f t="shared" si="187"/>
        <v>7474.39</v>
      </c>
      <c r="AS422" s="329"/>
      <c r="AT422" s="317">
        <f t="shared" si="188"/>
        <v>1</v>
      </c>
    </row>
    <row r="423" spans="1:46" ht="24.95" customHeight="1" x14ac:dyDescent="0.25">
      <c r="A423" s="319">
        <v>417</v>
      </c>
      <c r="B423" s="290" t="s">
        <v>1174</v>
      </c>
      <c r="C423" s="104" t="s">
        <v>18</v>
      </c>
      <c r="D423" s="320">
        <v>1</v>
      </c>
      <c r="E423" s="301">
        <v>8000</v>
      </c>
      <c r="F423" s="321">
        <f t="shared" si="165"/>
        <v>5600</v>
      </c>
      <c r="G423" s="321">
        <f t="shared" si="166"/>
        <v>13600</v>
      </c>
      <c r="H423" s="301">
        <v>8227</v>
      </c>
      <c r="I423" s="322">
        <v>1563.13</v>
      </c>
      <c r="J423" s="322">
        <f t="shared" si="167"/>
        <v>9790.130000000001</v>
      </c>
      <c r="K423" s="302">
        <v>16920</v>
      </c>
      <c r="L423" s="323">
        <v>3214.8</v>
      </c>
      <c r="M423" s="323">
        <f t="shared" si="168"/>
        <v>20134.8</v>
      </c>
      <c r="N423" s="304">
        <v>9604</v>
      </c>
      <c r="O423" s="323">
        <v>1824.76</v>
      </c>
      <c r="P423" s="323">
        <f t="shared" si="169"/>
        <v>11428.76</v>
      </c>
      <c r="Q423" s="302">
        <v>8000</v>
      </c>
      <c r="R423" s="323">
        <v>1520</v>
      </c>
      <c r="S423" s="323">
        <f t="shared" si="170"/>
        <v>9520</v>
      </c>
      <c r="T423" s="302">
        <v>11600</v>
      </c>
      <c r="U423" s="323">
        <v>2204</v>
      </c>
      <c r="V423" s="323">
        <f t="shared" si="171"/>
        <v>13804</v>
      </c>
      <c r="W423" s="302">
        <v>29564</v>
      </c>
      <c r="X423" s="323">
        <v>5617.16</v>
      </c>
      <c r="Y423" s="345">
        <f t="shared" si="172"/>
        <v>35181.160000000003</v>
      </c>
      <c r="Z423" s="348">
        <f t="shared" si="173"/>
        <v>5215.6733569027419</v>
      </c>
      <c r="AA423" s="349">
        <f t="shared" si="174"/>
        <v>21045.755214525831</v>
      </c>
      <c r="AB423" s="352">
        <f t="shared" si="175"/>
        <v>8000</v>
      </c>
      <c r="AC423" s="324">
        <f t="shared" si="176"/>
        <v>8227</v>
      </c>
      <c r="AD423" s="324">
        <f t="shared" si="177"/>
        <v>16920</v>
      </c>
      <c r="AE423" s="324">
        <f t="shared" si="178"/>
        <v>9604</v>
      </c>
      <c r="AF423" s="324">
        <f t="shared" si="179"/>
        <v>8000</v>
      </c>
      <c r="AG423" s="324">
        <f t="shared" si="180"/>
        <v>11600</v>
      </c>
      <c r="AH423" s="364" t="str">
        <f t="shared" si="181"/>
        <v/>
      </c>
      <c r="AI423" s="352">
        <f t="shared" si="182"/>
        <v>8000</v>
      </c>
      <c r="AJ423" s="324">
        <f t="shared" si="189"/>
        <v>13130.714285714286</v>
      </c>
      <c r="AK423" s="324">
        <f t="shared" si="183"/>
        <v>8000</v>
      </c>
      <c r="AL423" s="324">
        <f t="shared" si="190"/>
        <v>11662.321871508</v>
      </c>
      <c r="AM423" s="324">
        <f t="shared" si="164"/>
        <v>7915.0409288115443</v>
      </c>
      <c r="AN423" s="366">
        <f t="shared" si="184"/>
        <v>0.60278829899016273</v>
      </c>
      <c r="AO423" s="326"/>
      <c r="AP423" s="352">
        <f t="shared" si="185"/>
        <v>8000</v>
      </c>
      <c r="AQ423" s="325">
        <f t="shared" si="186"/>
        <v>1520</v>
      </c>
      <c r="AR423" s="349">
        <f t="shared" si="187"/>
        <v>9520</v>
      </c>
      <c r="AS423" s="329"/>
      <c r="AT423" s="317">
        <f t="shared" si="188"/>
        <v>1</v>
      </c>
    </row>
    <row r="424" spans="1:46" ht="24.95" customHeight="1" x14ac:dyDescent="0.25">
      <c r="A424" s="319">
        <v>418</v>
      </c>
      <c r="B424" s="290" t="s">
        <v>1178</v>
      </c>
      <c r="C424" s="104" t="s">
        <v>907</v>
      </c>
      <c r="D424" s="320">
        <v>1</v>
      </c>
      <c r="E424" s="301">
        <v>43900</v>
      </c>
      <c r="F424" s="321">
        <f t="shared" si="165"/>
        <v>30729.999999999996</v>
      </c>
      <c r="G424" s="321">
        <f t="shared" si="166"/>
        <v>74630</v>
      </c>
      <c r="H424" s="301">
        <v>97300</v>
      </c>
      <c r="I424" s="322">
        <v>18487</v>
      </c>
      <c r="J424" s="322">
        <f t="shared" si="167"/>
        <v>115787</v>
      </c>
      <c r="K424" s="302">
        <v>51280</v>
      </c>
      <c r="L424" s="323">
        <v>9743.2000000000007</v>
      </c>
      <c r="M424" s="323">
        <f t="shared" si="168"/>
        <v>61023.199999999997</v>
      </c>
      <c r="N424" s="304">
        <v>52701</v>
      </c>
      <c r="O424" s="323">
        <v>10013.19</v>
      </c>
      <c r="P424" s="323">
        <f t="shared" si="169"/>
        <v>62714.19</v>
      </c>
      <c r="Q424" s="302">
        <v>28700</v>
      </c>
      <c r="R424" s="323">
        <v>5453</v>
      </c>
      <c r="S424" s="323">
        <f t="shared" si="170"/>
        <v>34153</v>
      </c>
      <c r="T424" s="302">
        <v>42285</v>
      </c>
      <c r="U424" s="323">
        <v>8034.1500000000005</v>
      </c>
      <c r="V424" s="323">
        <f t="shared" si="171"/>
        <v>50319.15</v>
      </c>
      <c r="W424" s="302">
        <v>79654</v>
      </c>
      <c r="X424" s="323">
        <v>15134.26</v>
      </c>
      <c r="Y424" s="345">
        <f t="shared" si="172"/>
        <v>94788.26</v>
      </c>
      <c r="Z424" s="348">
        <f t="shared" si="173"/>
        <v>32824.837006305708</v>
      </c>
      <c r="AA424" s="349">
        <f t="shared" si="174"/>
        <v>80266.591565122857</v>
      </c>
      <c r="AB424" s="352">
        <f t="shared" si="175"/>
        <v>43900</v>
      </c>
      <c r="AC424" s="324" t="str">
        <f t="shared" si="176"/>
        <v/>
      </c>
      <c r="AD424" s="324">
        <f t="shared" si="177"/>
        <v>51280</v>
      </c>
      <c r="AE424" s="324">
        <f t="shared" si="178"/>
        <v>52701</v>
      </c>
      <c r="AF424" s="324" t="str">
        <f t="shared" si="179"/>
        <v/>
      </c>
      <c r="AG424" s="324">
        <f t="shared" si="180"/>
        <v>42285</v>
      </c>
      <c r="AH424" s="364">
        <f t="shared" si="181"/>
        <v>79654</v>
      </c>
      <c r="AI424" s="352">
        <f t="shared" si="182"/>
        <v>42285</v>
      </c>
      <c r="AJ424" s="324">
        <f t="shared" si="189"/>
        <v>56545.714285714283</v>
      </c>
      <c r="AK424" s="324">
        <f t="shared" si="183"/>
        <v>28700</v>
      </c>
      <c r="AL424" s="324">
        <f t="shared" si="190"/>
        <v>52612.456442235401</v>
      </c>
      <c r="AM424" s="324">
        <f t="shared" si="164"/>
        <v>23720.877279408571</v>
      </c>
      <c r="AN424" s="366">
        <f t="shared" si="184"/>
        <v>0.4194991181745743</v>
      </c>
      <c r="AO424" s="326"/>
      <c r="AP424" s="352">
        <f t="shared" si="185"/>
        <v>42285</v>
      </c>
      <c r="AQ424" s="325">
        <f t="shared" si="186"/>
        <v>8034.15</v>
      </c>
      <c r="AR424" s="349">
        <f t="shared" si="187"/>
        <v>50319.15</v>
      </c>
      <c r="AS424" s="329"/>
      <c r="AT424" s="317">
        <f t="shared" si="188"/>
        <v>1</v>
      </c>
    </row>
    <row r="425" spans="1:46" ht="24.95" customHeight="1" x14ac:dyDescent="0.25">
      <c r="A425" s="319">
        <v>419</v>
      </c>
      <c r="B425" s="290" t="s">
        <v>1182</v>
      </c>
      <c r="C425" s="104" t="s">
        <v>907</v>
      </c>
      <c r="D425" s="320">
        <v>1</v>
      </c>
      <c r="E425" s="301">
        <v>6190</v>
      </c>
      <c r="F425" s="321">
        <f t="shared" si="165"/>
        <v>4333</v>
      </c>
      <c r="G425" s="321">
        <f t="shared" si="166"/>
        <v>10523</v>
      </c>
      <c r="H425" s="301">
        <v>298000</v>
      </c>
      <c r="I425" s="322">
        <v>56620</v>
      </c>
      <c r="J425" s="322">
        <f t="shared" si="167"/>
        <v>354620</v>
      </c>
      <c r="K425" s="302">
        <v>125800</v>
      </c>
      <c r="L425" s="323">
        <v>23902</v>
      </c>
      <c r="M425" s="323">
        <f t="shared" si="168"/>
        <v>149702</v>
      </c>
      <c r="N425" s="304">
        <v>7431</v>
      </c>
      <c r="O425" s="323">
        <v>1411.89</v>
      </c>
      <c r="P425" s="323">
        <f t="shared" si="169"/>
        <v>8842.89</v>
      </c>
      <c r="Q425" s="302">
        <v>5437</v>
      </c>
      <c r="R425" s="323">
        <v>1033.03</v>
      </c>
      <c r="S425" s="323">
        <f t="shared" si="170"/>
        <v>6470.03</v>
      </c>
      <c r="T425" s="302">
        <v>10608</v>
      </c>
      <c r="U425" s="323">
        <v>2015.52</v>
      </c>
      <c r="V425" s="323">
        <f t="shared" si="171"/>
        <v>12623.52</v>
      </c>
      <c r="W425" s="302">
        <v>242297</v>
      </c>
      <c r="X425" s="323">
        <v>46036.43</v>
      </c>
      <c r="Y425" s="345">
        <f t="shared" si="172"/>
        <v>288333.43</v>
      </c>
      <c r="Z425" s="348">
        <f t="shared" si="173"/>
        <v>-26049.787458701598</v>
      </c>
      <c r="AA425" s="349">
        <f t="shared" si="174"/>
        <v>224839.21603013016</v>
      </c>
      <c r="AB425" s="352">
        <f t="shared" si="175"/>
        <v>6190</v>
      </c>
      <c r="AC425" s="324" t="str">
        <f t="shared" si="176"/>
        <v/>
      </c>
      <c r="AD425" s="324">
        <f t="shared" si="177"/>
        <v>125800</v>
      </c>
      <c r="AE425" s="324">
        <f t="shared" si="178"/>
        <v>7431</v>
      </c>
      <c r="AF425" s="324">
        <f t="shared" si="179"/>
        <v>5437</v>
      </c>
      <c r="AG425" s="324">
        <f t="shared" si="180"/>
        <v>10608</v>
      </c>
      <c r="AH425" s="364" t="str">
        <f t="shared" si="181"/>
        <v/>
      </c>
      <c r="AI425" s="352">
        <f t="shared" si="182"/>
        <v>5437</v>
      </c>
      <c r="AJ425" s="324">
        <f t="shared" si="189"/>
        <v>99394.71428571429</v>
      </c>
      <c r="AK425" s="324">
        <f t="shared" si="183"/>
        <v>5437</v>
      </c>
      <c r="AL425" s="324">
        <f t="shared" si="190"/>
        <v>30418.611431845071</v>
      </c>
      <c r="AM425" s="324">
        <f t="shared" si="164"/>
        <v>125444.50174441589</v>
      </c>
      <c r="AN425" s="366">
        <f t="shared" si="184"/>
        <v>1.2620842330088136</v>
      </c>
      <c r="AO425" s="326"/>
      <c r="AP425" s="352">
        <f t="shared" si="185"/>
        <v>5437</v>
      </c>
      <c r="AQ425" s="325">
        <f t="shared" si="186"/>
        <v>1033.03</v>
      </c>
      <c r="AR425" s="349">
        <f t="shared" si="187"/>
        <v>6470.03</v>
      </c>
      <c r="AS425" s="329"/>
      <c r="AT425" s="317">
        <f t="shared" si="188"/>
        <v>1</v>
      </c>
    </row>
    <row r="426" spans="1:46" ht="24.95" customHeight="1" x14ac:dyDescent="0.25">
      <c r="A426" s="319">
        <v>420</v>
      </c>
      <c r="B426" s="290" t="s">
        <v>1183</v>
      </c>
      <c r="C426" s="104" t="s">
        <v>907</v>
      </c>
      <c r="D426" s="320">
        <v>1</v>
      </c>
      <c r="E426" s="301">
        <v>8290</v>
      </c>
      <c r="F426" s="321">
        <f t="shared" si="165"/>
        <v>5803</v>
      </c>
      <c r="G426" s="321">
        <f t="shared" si="166"/>
        <v>14093</v>
      </c>
      <c r="H426" s="301">
        <v>331600</v>
      </c>
      <c r="I426" s="322">
        <v>63004</v>
      </c>
      <c r="J426" s="322">
        <f t="shared" si="167"/>
        <v>394604</v>
      </c>
      <c r="K426" s="302">
        <v>200154</v>
      </c>
      <c r="L426" s="323">
        <v>38029.26</v>
      </c>
      <c r="M426" s="323">
        <f t="shared" si="168"/>
        <v>238183.26</v>
      </c>
      <c r="N426" s="304">
        <v>9952</v>
      </c>
      <c r="O426" s="323">
        <v>1890.88</v>
      </c>
      <c r="P426" s="323">
        <f t="shared" si="169"/>
        <v>11842.880000000001</v>
      </c>
      <c r="Q426" s="302">
        <v>7053</v>
      </c>
      <c r="R426" s="323">
        <v>1340.07</v>
      </c>
      <c r="S426" s="323">
        <f t="shared" si="170"/>
        <v>8393.07</v>
      </c>
      <c r="T426" s="302">
        <v>10166</v>
      </c>
      <c r="U426" s="323">
        <v>1931.54</v>
      </c>
      <c r="V426" s="323">
        <f t="shared" si="171"/>
        <v>12097.54</v>
      </c>
      <c r="W426" s="302">
        <v>298654</v>
      </c>
      <c r="X426" s="323">
        <v>56744.26</v>
      </c>
      <c r="Y426" s="345">
        <f t="shared" si="172"/>
        <v>355398.26</v>
      </c>
      <c r="Z426" s="348">
        <f t="shared" si="173"/>
        <v>-24870.403513940357</v>
      </c>
      <c r="AA426" s="349">
        <f t="shared" si="174"/>
        <v>272261.54637108324</v>
      </c>
      <c r="AB426" s="352">
        <f t="shared" si="175"/>
        <v>8290</v>
      </c>
      <c r="AC426" s="324" t="str">
        <f t="shared" si="176"/>
        <v/>
      </c>
      <c r="AD426" s="324">
        <f t="shared" si="177"/>
        <v>200154</v>
      </c>
      <c r="AE426" s="324">
        <f t="shared" si="178"/>
        <v>9952</v>
      </c>
      <c r="AF426" s="324">
        <f t="shared" si="179"/>
        <v>7053</v>
      </c>
      <c r="AG426" s="324">
        <f t="shared" si="180"/>
        <v>10166</v>
      </c>
      <c r="AH426" s="364" t="str">
        <f t="shared" si="181"/>
        <v/>
      </c>
      <c r="AI426" s="352">
        <f t="shared" si="182"/>
        <v>7053</v>
      </c>
      <c r="AJ426" s="324">
        <f t="shared" si="189"/>
        <v>123695.57142857143</v>
      </c>
      <c r="AK426" s="324">
        <f t="shared" si="183"/>
        <v>7053</v>
      </c>
      <c r="AL426" s="324">
        <f t="shared" si="190"/>
        <v>38133.366327702781</v>
      </c>
      <c r="AM426" s="324">
        <f t="shared" si="164"/>
        <v>148565.97494251179</v>
      </c>
      <c r="AN426" s="366">
        <f t="shared" si="184"/>
        <v>1.2010613898841309</v>
      </c>
      <c r="AO426" s="326"/>
      <c r="AP426" s="352">
        <f t="shared" si="185"/>
        <v>7053</v>
      </c>
      <c r="AQ426" s="325">
        <f t="shared" si="186"/>
        <v>1340.07</v>
      </c>
      <c r="AR426" s="349">
        <f t="shared" si="187"/>
        <v>8393.07</v>
      </c>
      <c r="AS426" s="329"/>
      <c r="AT426" s="317">
        <f t="shared" si="188"/>
        <v>1</v>
      </c>
    </row>
    <row r="427" spans="1:46" ht="24.95" customHeight="1" x14ac:dyDescent="0.25">
      <c r="A427" s="319">
        <v>421</v>
      </c>
      <c r="B427" s="290" t="s">
        <v>1184</v>
      </c>
      <c r="C427" s="104" t="s">
        <v>907</v>
      </c>
      <c r="D427" s="320">
        <v>1</v>
      </c>
      <c r="E427" s="301">
        <v>16900</v>
      </c>
      <c r="F427" s="321">
        <f t="shared" si="165"/>
        <v>11830</v>
      </c>
      <c r="G427" s="321">
        <f t="shared" si="166"/>
        <v>28730</v>
      </c>
      <c r="H427" s="301">
        <v>24000</v>
      </c>
      <c r="I427" s="322">
        <v>4560</v>
      </c>
      <c r="J427" s="322">
        <f t="shared" si="167"/>
        <v>28560</v>
      </c>
      <c r="K427" s="302">
        <v>18650</v>
      </c>
      <c r="L427" s="323">
        <v>3543.5</v>
      </c>
      <c r="M427" s="323">
        <f t="shared" si="168"/>
        <v>22193.5</v>
      </c>
      <c r="N427" s="304">
        <v>15054</v>
      </c>
      <c r="O427" s="323">
        <v>2860.26</v>
      </c>
      <c r="P427" s="323">
        <f t="shared" si="169"/>
        <v>17914.260000000002</v>
      </c>
      <c r="Q427" s="302">
        <v>11345</v>
      </c>
      <c r="R427" s="323">
        <v>2155.5500000000002</v>
      </c>
      <c r="S427" s="323">
        <f t="shared" si="170"/>
        <v>13500.55</v>
      </c>
      <c r="T427" s="302">
        <v>23426</v>
      </c>
      <c r="U427" s="323">
        <v>4450.9399999999996</v>
      </c>
      <c r="V427" s="323">
        <f t="shared" si="171"/>
        <v>27876.94</v>
      </c>
      <c r="W427" s="302">
        <v>21765</v>
      </c>
      <c r="X427" s="323">
        <v>4135.3500000000004</v>
      </c>
      <c r="Y427" s="345">
        <f t="shared" si="172"/>
        <v>25900.35</v>
      </c>
      <c r="Z427" s="348">
        <f t="shared" si="173"/>
        <v>14071.616353133399</v>
      </c>
      <c r="AA427" s="349">
        <f t="shared" si="174"/>
        <v>23396.955075438029</v>
      </c>
      <c r="AB427" s="352">
        <f t="shared" si="175"/>
        <v>16900</v>
      </c>
      <c r="AC427" s="324" t="str">
        <f t="shared" si="176"/>
        <v/>
      </c>
      <c r="AD427" s="324">
        <f t="shared" si="177"/>
        <v>18650</v>
      </c>
      <c r="AE427" s="324">
        <f t="shared" si="178"/>
        <v>15054</v>
      </c>
      <c r="AF427" s="324" t="str">
        <f t="shared" si="179"/>
        <v/>
      </c>
      <c r="AG427" s="324" t="str">
        <f t="shared" si="180"/>
        <v/>
      </c>
      <c r="AH427" s="364">
        <f t="shared" si="181"/>
        <v>21765</v>
      </c>
      <c r="AI427" s="352">
        <f t="shared" si="182"/>
        <v>15054</v>
      </c>
      <c r="AJ427" s="324">
        <f t="shared" si="189"/>
        <v>18734.285714285714</v>
      </c>
      <c r="AK427" s="324">
        <f t="shared" si="183"/>
        <v>11345</v>
      </c>
      <c r="AL427" s="324">
        <f t="shared" si="190"/>
        <v>18189.168988441146</v>
      </c>
      <c r="AM427" s="324">
        <f t="shared" si="164"/>
        <v>4662.6693611523151</v>
      </c>
      <c r="AN427" s="366">
        <f t="shared" si="184"/>
        <v>0.24888428799806472</v>
      </c>
      <c r="AO427" s="326"/>
      <c r="AP427" s="352">
        <f t="shared" si="185"/>
        <v>15054</v>
      </c>
      <c r="AQ427" s="325">
        <f t="shared" si="186"/>
        <v>2860.26</v>
      </c>
      <c r="AR427" s="349">
        <f t="shared" si="187"/>
        <v>17914.260000000002</v>
      </c>
      <c r="AS427" s="329"/>
      <c r="AT427" s="317">
        <f t="shared" si="188"/>
        <v>1</v>
      </c>
    </row>
    <row r="428" spans="1:46" ht="24.95" customHeight="1" x14ac:dyDescent="0.25">
      <c r="A428" s="319">
        <v>422</v>
      </c>
      <c r="B428" s="290" t="s">
        <v>1188</v>
      </c>
      <c r="C428" s="104" t="s">
        <v>907</v>
      </c>
      <c r="D428" s="320">
        <v>1</v>
      </c>
      <c r="E428" s="301">
        <v>24900</v>
      </c>
      <c r="F428" s="321">
        <f t="shared" si="165"/>
        <v>17430</v>
      </c>
      <c r="G428" s="321">
        <f t="shared" si="166"/>
        <v>42330</v>
      </c>
      <c r="H428" s="301">
        <v>28000</v>
      </c>
      <c r="I428" s="322">
        <v>5320</v>
      </c>
      <c r="J428" s="322">
        <f t="shared" si="167"/>
        <v>33320</v>
      </c>
      <c r="K428" s="302">
        <v>32580</v>
      </c>
      <c r="L428" s="323">
        <v>6190.2</v>
      </c>
      <c r="M428" s="323">
        <f t="shared" si="168"/>
        <v>38770.199999999997</v>
      </c>
      <c r="N428" s="304">
        <v>15054</v>
      </c>
      <c r="O428" s="323">
        <v>2860.26</v>
      </c>
      <c r="P428" s="323">
        <f t="shared" si="169"/>
        <v>17914.260000000002</v>
      </c>
      <c r="Q428" s="302">
        <v>28361</v>
      </c>
      <c r="R428" s="323">
        <v>5388.59</v>
      </c>
      <c r="S428" s="323">
        <f t="shared" si="170"/>
        <v>33749.589999999997</v>
      </c>
      <c r="T428" s="302">
        <v>30940</v>
      </c>
      <c r="U428" s="323">
        <v>5878.6</v>
      </c>
      <c r="V428" s="323">
        <f t="shared" si="171"/>
        <v>36818.6</v>
      </c>
      <c r="W428" s="302">
        <v>45876</v>
      </c>
      <c r="X428" s="323">
        <v>8716.44</v>
      </c>
      <c r="Y428" s="345">
        <f t="shared" si="172"/>
        <v>54592.44</v>
      </c>
      <c r="Z428" s="348">
        <f t="shared" si="173"/>
        <v>20140.316107719358</v>
      </c>
      <c r="AA428" s="349">
        <f t="shared" si="174"/>
        <v>38634.255320852069</v>
      </c>
      <c r="AB428" s="352">
        <f t="shared" si="175"/>
        <v>24900</v>
      </c>
      <c r="AC428" s="324">
        <f t="shared" si="176"/>
        <v>28000</v>
      </c>
      <c r="AD428" s="324">
        <f t="shared" si="177"/>
        <v>32580</v>
      </c>
      <c r="AE428" s="324" t="str">
        <f t="shared" si="178"/>
        <v/>
      </c>
      <c r="AF428" s="324">
        <f t="shared" si="179"/>
        <v>28361</v>
      </c>
      <c r="AG428" s="324">
        <f t="shared" si="180"/>
        <v>30940</v>
      </c>
      <c r="AH428" s="364" t="str">
        <f t="shared" si="181"/>
        <v/>
      </c>
      <c r="AI428" s="352">
        <f t="shared" si="182"/>
        <v>24900</v>
      </c>
      <c r="AJ428" s="324">
        <f t="shared" si="189"/>
        <v>29387.285714285714</v>
      </c>
      <c r="AK428" s="324">
        <f t="shared" si="183"/>
        <v>15054</v>
      </c>
      <c r="AL428" s="324">
        <f t="shared" si="190"/>
        <v>28080.074255448653</v>
      </c>
      <c r="AM428" s="324">
        <f t="shared" si="164"/>
        <v>9246.9696065663557</v>
      </c>
      <c r="AN428" s="366">
        <f t="shared" si="184"/>
        <v>0.31465885269122451</v>
      </c>
      <c r="AO428" s="326"/>
      <c r="AP428" s="352">
        <f t="shared" si="185"/>
        <v>24900</v>
      </c>
      <c r="AQ428" s="325">
        <f t="shared" si="186"/>
        <v>4731</v>
      </c>
      <c r="AR428" s="349">
        <f t="shared" si="187"/>
        <v>29631</v>
      </c>
      <c r="AS428" s="329"/>
      <c r="AT428" s="317">
        <f t="shared" si="188"/>
        <v>1</v>
      </c>
    </row>
    <row r="429" spans="1:46" s="326" customFormat="1" ht="24.95" customHeight="1" x14ac:dyDescent="0.25">
      <c r="A429" s="319">
        <v>423</v>
      </c>
      <c r="B429" s="290" t="s">
        <v>1189</v>
      </c>
      <c r="C429" s="104" t="s">
        <v>907</v>
      </c>
      <c r="D429" s="320">
        <v>1</v>
      </c>
      <c r="E429" s="301">
        <v>9900</v>
      </c>
      <c r="F429" s="321">
        <f t="shared" si="165"/>
        <v>6930</v>
      </c>
      <c r="G429" s="321">
        <f t="shared" si="166"/>
        <v>16830</v>
      </c>
      <c r="H429" s="301">
        <v>19800</v>
      </c>
      <c r="I429" s="322">
        <v>3762</v>
      </c>
      <c r="J429" s="322">
        <f t="shared" si="167"/>
        <v>23562</v>
      </c>
      <c r="K429" s="302">
        <v>9990</v>
      </c>
      <c r="L429" s="323">
        <v>1898.1</v>
      </c>
      <c r="M429" s="323">
        <f t="shared" si="168"/>
        <v>11888.1</v>
      </c>
      <c r="N429" s="304">
        <v>11885</v>
      </c>
      <c r="O429" s="323">
        <v>2258.15</v>
      </c>
      <c r="P429" s="323">
        <f t="shared" si="169"/>
        <v>14143.15</v>
      </c>
      <c r="Q429" s="302">
        <v>9643</v>
      </c>
      <c r="R429" s="323">
        <v>1832.17</v>
      </c>
      <c r="S429" s="323">
        <f t="shared" si="170"/>
        <v>11475.17</v>
      </c>
      <c r="T429" s="302">
        <v>19153</v>
      </c>
      <c r="U429" s="323">
        <v>3639.07</v>
      </c>
      <c r="V429" s="323">
        <f t="shared" si="171"/>
        <v>22792.07</v>
      </c>
      <c r="W429" s="302">
        <v>26548</v>
      </c>
      <c r="X429" s="323">
        <v>5044.12</v>
      </c>
      <c r="Y429" s="345">
        <f t="shared" si="172"/>
        <v>31592.12</v>
      </c>
      <c r="Z429" s="348">
        <f t="shared" si="173"/>
        <v>8658.1470029379016</v>
      </c>
      <c r="AA429" s="349">
        <f t="shared" si="174"/>
        <v>21890.138711347812</v>
      </c>
      <c r="AB429" s="352">
        <f t="shared" si="175"/>
        <v>9900</v>
      </c>
      <c r="AC429" s="324">
        <f t="shared" si="176"/>
        <v>19800</v>
      </c>
      <c r="AD429" s="324">
        <f t="shared" si="177"/>
        <v>9990</v>
      </c>
      <c r="AE429" s="324">
        <f t="shared" si="178"/>
        <v>11885</v>
      </c>
      <c r="AF429" s="324">
        <f t="shared" si="179"/>
        <v>9643</v>
      </c>
      <c r="AG429" s="324">
        <f t="shared" si="180"/>
        <v>19153</v>
      </c>
      <c r="AH429" s="364" t="str">
        <f t="shared" si="181"/>
        <v/>
      </c>
      <c r="AI429" s="352">
        <f t="shared" si="182"/>
        <v>9643</v>
      </c>
      <c r="AJ429" s="324">
        <f t="shared" si="189"/>
        <v>15274.142857142857</v>
      </c>
      <c r="AK429" s="324">
        <f t="shared" si="183"/>
        <v>9643</v>
      </c>
      <c r="AL429" s="324">
        <f t="shared" si="190"/>
        <v>14159.548526899347</v>
      </c>
      <c r="AM429" s="324">
        <f t="shared" si="164"/>
        <v>6615.9958542049553</v>
      </c>
      <c r="AN429" s="366">
        <f t="shared" si="184"/>
        <v>0.43315005732783407</v>
      </c>
      <c r="AP429" s="352">
        <f t="shared" si="185"/>
        <v>9643</v>
      </c>
      <c r="AQ429" s="325">
        <f t="shared" si="186"/>
        <v>1832.17</v>
      </c>
      <c r="AR429" s="349">
        <f t="shared" si="187"/>
        <v>11475.17</v>
      </c>
      <c r="AS429" s="329"/>
      <c r="AT429" s="317">
        <f t="shared" si="188"/>
        <v>1</v>
      </c>
    </row>
    <row r="430" spans="1:46" s="326" customFormat="1" ht="24.95" customHeight="1" x14ac:dyDescent="0.25">
      <c r="A430" s="319">
        <v>424</v>
      </c>
      <c r="B430" s="290" t="s">
        <v>1192</v>
      </c>
      <c r="C430" s="104" t="s">
        <v>907</v>
      </c>
      <c r="D430" s="320">
        <v>1</v>
      </c>
      <c r="E430" s="301">
        <v>19900</v>
      </c>
      <c r="F430" s="321">
        <f t="shared" si="165"/>
        <v>13930</v>
      </c>
      <c r="G430" s="321">
        <f t="shared" si="166"/>
        <v>33830</v>
      </c>
      <c r="H430" s="301">
        <v>33445</v>
      </c>
      <c r="I430" s="322">
        <v>6354.55</v>
      </c>
      <c r="J430" s="322">
        <f t="shared" si="167"/>
        <v>39799.550000000003</v>
      </c>
      <c r="K430" s="302">
        <v>20180</v>
      </c>
      <c r="L430" s="323">
        <v>3834.2</v>
      </c>
      <c r="M430" s="323">
        <f t="shared" si="168"/>
        <v>24014.2</v>
      </c>
      <c r="N430" s="304">
        <v>23890</v>
      </c>
      <c r="O430" s="323">
        <v>4539.1000000000004</v>
      </c>
      <c r="P430" s="323">
        <f t="shared" si="169"/>
        <v>28429.1</v>
      </c>
      <c r="Q430" s="302">
        <v>17584</v>
      </c>
      <c r="R430" s="323">
        <v>3340.96</v>
      </c>
      <c r="S430" s="323">
        <f t="shared" si="170"/>
        <v>20924.96</v>
      </c>
      <c r="T430" s="302">
        <v>22395</v>
      </c>
      <c r="U430" s="323">
        <v>4255.05</v>
      </c>
      <c r="V430" s="323">
        <f t="shared" si="171"/>
        <v>26650.05</v>
      </c>
      <c r="W430" s="302">
        <v>57564</v>
      </c>
      <c r="X430" s="323">
        <v>10937.16</v>
      </c>
      <c r="Y430" s="345">
        <f t="shared" si="172"/>
        <v>68501.16</v>
      </c>
      <c r="Z430" s="348">
        <f t="shared" si="173"/>
        <v>13785.306036100521</v>
      </c>
      <c r="AA430" s="349">
        <f t="shared" si="174"/>
        <v>41916.979678185198</v>
      </c>
      <c r="AB430" s="352">
        <f t="shared" si="175"/>
        <v>19900</v>
      </c>
      <c r="AC430" s="324">
        <f t="shared" si="176"/>
        <v>33445</v>
      </c>
      <c r="AD430" s="324">
        <f t="shared" si="177"/>
        <v>20180</v>
      </c>
      <c r="AE430" s="324">
        <f t="shared" si="178"/>
        <v>23890</v>
      </c>
      <c r="AF430" s="324">
        <f t="shared" si="179"/>
        <v>17584</v>
      </c>
      <c r="AG430" s="324">
        <f t="shared" si="180"/>
        <v>22395</v>
      </c>
      <c r="AH430" s="364" t="str">
        <f t="shared" si="181"/>
        <v/>
      </c>
      <c r="AI430" s="352">
        <f t="shared" si="182"/>
        <v>17584</v>
      </c>
      <c r="AJ430" s="324">
        <f t="shared" si="189"/>
        <v>27851.142857142859</v>
      </c>
      <c r="AK430" s="324">
        <f t="shared" si="183"/>
        <v>17584</v>
      </c>
      <c r="AL430" s="324">
        <f t="shared" si="190"/>
        <v>25634.224587924764</v>
      </c>
      <c r="AM430" s="324">
        <f t="shared" si="164"/>
        <v>14065.836821042338</v>
      </c>
      <c r="AN430" s="366">
        <f t="shared" si="184"/>
        <v>0.50503625266619656</v>
      </c>
      <c r="AP430" s="352">
        <f t="shared" si="185"/>
        <v>17584</v>
      </c>
      <c r="AQ430" s="325">
        <f t="shared" si="186"/>
        <v>3340.96</v>
      </c>
      <c r="AR430" s="349">
        <f t="shared" si="187"/>
        <v>20924.96</v>
      </c>
      <c r="AS430" s="329"/>
      <c r="AT430" s="317">
        <f t="shared" si="188"/>
        <v>1</v>
      </c>
    </row>
    <row r="431" spans="1:46" s="326" customFormat="1" ht="24.95" customHeight="1" x14ac:dyDescent="0.25">
      <c r="A431" s="319">
        <v>425</v>
      </c>
      <c r="B431" s="290" t="s">
        <v>1195</v>
      </c>
      <c r="C431" s="104" t="s">
        <v>907</v>
      </c>
      <c r="D431" s="320">
        <v>1</v>
      </c>
      <c r="E431" s="301">
        <v>30900</v>
      </c>
      <c r="F431" s="321">
        <f t="shared" si="165"/>
        <v>21630</v>
      </c>
      <c r="G431" s="321">
        <f t="shared" si="166"/>
        <v>52530</v>
      </c>
      <c r="H431" s="301">
        <v>51933</v>
      </c>
      <c r="I431" s="322">
        <v>9867.27</v>
      </c>
      <c r="J431" s="322">
        <f t="shared" si="167"/>
        <v>61800.270000000004</v>
      </c>
      <c r="K431" s="302">
        <v>32140</v>
      </c>
      <c r="L431" s="323">
        <v>6106.6</v>
      </c>
      <c r="M431" s="323">
        <f t="shared" si="168"/>
        <v>38246.6</v>
      </c>
      <c r="N431" s="304">
        <v>37095</v>
      </c>
      <c r="O431" s="323">
        <v>7048.05</v>
      </c>
      <c r="P431" s="323">
        <f t="shared" si="169"/>
        <v>44143.05</v>
      </c>
      <c r="Q431" s="302">
        <v>22823</v>
      </c>
      <c r="R431" s="323">
        <v>4336.37</v>
      </c>
      <c r="S431" s="323">
        <f t="shared" si="170"/>
        <v>27159.37</v>
      </c>
      <c r="T431" s="302">
        <v>21806</v>
      </c>
      <c r="U431" s="323">
        <v>4143.1400000000003</v>
      </c>
      <c r="V431" s="323">
        <f t="shared" si="171"/>
        <v>25949.14</v>
      </c>
      <c r="W431" s="302">
        <v>68693</v>
      </c>
      <c r="X431" s="323">
        <v>13051.67</v>
      </c>
      <c r="Y431" s="345">
        <f t="shared" si="172"/>
        <v>81744.67</v>
      </c>
      <c r="Z431" s="348">
        <f t="shared" si="173"/>
        <v>21009.745147048288</v>
      </c>
      <c r="AA431" s="349">
        <f t="shared" si="174"/>
        <v>54815.969138665998</v>
      </c>
      <c r="AB431" s="352">
        <f t="shared" si="175"/>
        <v>30900</v>
      </c>
      <c r="AC431" s="324">
        <f t="shared" si="176"/>
        <v>51933</v>
      </c>
      <c r="AD431" s="324">
        <f t="shared" si="177"/>
        <v>32140</v>
      </c>
      <c r="AE431" s="324">
        <f t="shared" si="178"/>
        <v>37095</v>
      </c>
      <c r="AF431" s="324">
        <f t="shared" si="179"/>
        <v>22823</v>
      </c>
      <c r="AG431" s="324">
        <f t="shared" si="180"/>
        <v>21806</v>
      </c>
      <c r="AH431" s="364" t="str">
        <f t="shared" si="181"/>
        <v/>
      </c>
      <c r="AI431" s="352">
        <f t="shared" si="182"/>
        <v>21806</v>
      </c>
      <c r="AJ431" s="324">
        <f t="shared" si="189"/>
        <v>37912.857142857145</v>
      </c>
      <c r="AK431" s="324">
        <f t="shared" si="183"/>
        <v>21806</v>
      </c>
      <c r="AL431" s="324">
        <f t="shared" si="190"/>
        <v>35082.391786054337</v>
      </c>
      <c r="AM431" s="324">
        <f t="shared" si="164"/>
        <v>16903.111995808857</v>
      </c>
      <c r="AN431" s="366">
        <f t="shared" si="184"/>
        <v>0.44584115441675265</v>
      </c>
      <c r="AP431" s="352">
        <f t="shared" si="185"/>
        <v>21806</v>
      </c>
      <c r="AQ431" s="325">
        <f t="shared" si="186"/>
        <v>4143.1400000000003</v>
      </c>
      <c r="AR431" s="349">
        <f t="shared" si="187"/>
        <v>25949.14</v>
      </c>
      <c r="AS431" s="329"/>
      <c r="AT431" s="317">
        <f t="shared" si="188"/>
        <v>1</v>
      </c>
    </row>
    <row r="432" spans="1:46" s="326" customFormat="1" ht="24.95" customHeight="1" x14ac:dyDescent="0.25">
      <c r="A432" s="319">
        <v>426</v>
      </c>
      <c r="B432" s="290" t="s">
        <v>1199</v>
      </c>
      <c r="C432" s="104" t="s">
        <v>907</v>
      </c>
      <c r="D432" s="320">
        <v>1</v>
      </c>
      <c r="E432" s="301">
        <v>43000</v>
      </c>
      <c r="F432" s="321">
        <f t="shared" si="165"/>
        <v>30099.999999999996</v>
      </c>
      <c r="G432" s="321">
        <f t="shared" si="166"/>
        <v>73100</v>
      </c>
      <c r="H432" s="301">
        <v>1900</v>
      </c>
      <c r="I432" s="322">
        <v>361</v>
      </c>
      <c r="J432" s="322">
        <f t="shared" si="167"/>
        <v>2261</v>
      </c>
      <c r="K432" s="302">
        <v>52140</v>
      </c>
      <c r="L432" s="323">
        <v>9906.6</v>
      </c>
      <c r="M432" s="323">
        <f t="shared" si="168"/>
        <v>62046.6</v>
      </c>
      <c r="N432" s="304">
        <v>51381</v>
      </c>
      <c r="O432" s="323">
        <v>9762.39</v>
      </c>
      <c r="P432" s="323">
        <f t="shared" si="169"/>
        <v>61143.39</v>
      </c>
      <c r="Q432" s="302">
        <v>55280</v>
      </c>
      <c r="R432" s="323">
        <v>10503.2</v>
      </c>
      <c r="S432" s="323">
        <f t="shared" si="170"/>
        <v>65783.199999999997</v>
      </c>
      <c r="T432" s="302">
        <v>24752</v>
      </c>
      <c r="U432" s="323">
        <v>4702.88</v>
      </c>
      <c r="V432" s="323">
        <f t="shared" si="171"/>
        <v>29454.880000000001</v>
      </c>
      <c r="W432" s="302">
        <v>37954</v>
      </c>
      <c r="X432" s="323">
        <v>7211.26</v>
      </c>
      <c r="Y432" s="345">
        <f t="shared" si="172"/>
        <v>45165.26</v>
      </c>
      <c r="Z432" s="348">
        <f t="shared" si="173"/>
        <v>18991.211986928742</v>
      </c>
      <c r="AA432" s="349">
        <f t="shared" si="174"/>
        <v>57125.073727356968</v>
      </c>
      <c r="AB432" s="352">
        <f t="shared" si="175"/>
        <v>43000</v>
      </c>
      <c r="AC432" s="324" t="str">
        <f t="shared" si="176"/>
        <v/>
      </c>
      <c r="AD432" s="324">
        <f t="shared" si="177"/>
        <v>52140</v>
      </c>
      <c r="AE432" s="324">
        <f t="shared" si="178"/>
        <v>51381</v>
      </c>
      <c r="AF432" s="324">
        <f t="shared" si="179"/>
        <v>55280</v>
      </c>
      <c r="AG432" s="324">
        <f t="shared" si="180"/>
        <v>24752</v>
      </c>
      <c r="AH432" s="364">
        <f t="shared" si="181"/>
        <v>37954</v>
      </c>
      <c r="AI432" s="352">
        <f t="shared" si="182"/>
        <v>24752</v>
      </c>
      <c r="AJ432" s="324">
        <f t="shared" si="189"/>
        <v>38058.142857142855</v>
      </c>
      <c r="AK432" s="324">
        <f t="shared" si="183"/>
        <v>1900</v>
      </c>
      <c r="AL432" s="324">
        <f t="shared" si="190"/>
        <v>27322.396440625078</v>
      </c>
      <c r="AM432" s="324">
        <f t="shared" si="164"/>
        <v>19066.930870214113</v>
      </c>
      <c r="AN432" s="366">
        <f t="shared" si="184"/>
        <v>0.50099477900918066</v>
      </c>
      <c r="AP432" s="352">
        <f t="shared" si="185"/>
        <v>24752</v>
      </c>
      <c r="AQ432" s="325">
        <f t="shared" si="186"/>
        <v>4702.88</v>
      </c>
      <c r="AR432" s="349">
        <f t="shared" si="187"/>
        <v>29454.880000000001</v>
      </c>
      <c r="AS432" s="329"/>
      <c r="AT432" s="317">
        <f t="shared" si="188"/>
        <v>1</v>
      </c>
    </row>
    <row r="433" spans="1:46" s="326" customFormat="1" ht="24.95" customHeight="1" x14ac:dyDescent="0.25">
      <c r="A433" s="319">
        <v>427</v>
      </c>
      <c r="B433" s="290" t="s">
        <v>1200</v>
      </c>
      <c r="C433" s="104" t="s">
        <v>907</v>
      </c>
      <c r="D433" s="320">
        <v>1</v>
      </c>
      <c r="E433" s="301">
        <v>55000</v>
      </c>
      <c r="F433" s="321">
        <f t="shared" si="165"/>
        <v>38500</v>
      </c>
      <c r="G433" s="321">
        <f t="shared" si="166"/>
        <v>93500</v>
      </c>
      <c r="H433" s="301">
        <v>7227</v>
      </c>
      <c r="I433" s="322">
        <v>1373.13</v>
      </c>
      <c r="J433" s="322">
        <f t="shared" si="167"/>
        <v>8600.130000000001</v>
      </c>
      <c r="K433" s="302">
        <v>62580</v>
      </c>
      <c r="L433" s="323">
        <v>11890.2</v>
      </c>
      <c r="M433" s="323">
        <f t="shared" si="168"/>
        <v>74470.2</v>
      </c>
      <c r="N433" s="304">
        <v>5162</v>
      </c>
      <c r="O433" s="323">
        <v>980.78</v>
      </c>
      <c r="P433" s="323">
        <f t="shared" si="169"/>
        <v>6142.78</v>
      </c>
      <c r="Q433" s="302">
        <v>55280</v>
      </c>
      <c r="R433" s="323">
        <v>10503.2</v>
      </c>
      <c r="S433" s="323">
        <f t="shared" si="170"/>
        <v>65783.199999999997</v>
      </c>
      <c r="T433" s="302">
        <v>15617</v>
      </c>
      <c r="U433" s="323">
        <v>2967.23</v>
      </c>
      <c r="V433" s="323">
        <f t="shared" si="171"/>
        <v>18584.23</v>
      </c>
      <c r="W433" s="302">
        <v>37954</v>
      </c>
      <c r="X433" s="323">
        <v>7211.26</v>
      </c>
      <c r="Y433" s="345">
        <f t="shared" si="172"/>
        <v>45165.26</v>
      </c>
      <c r="Z433" s="348">
        <f t="shared" si="173"/>
        <v>9579.5821224340434</v>
      </c>
      <c r="AA433" s="349">
        <f t="shared" si="174"/>
        <v>58654.703591851663</v>
      </c>
      <c r="AB433" s="352">
        <f t="shared" si="175"/>
        <v>55000</v>
      </c>
      <c r="AC433" s="324" t="str">
        <f t="shared" si="176"/>
        <v/>
      </c>
      <c r="AD433" s="324" t="str">
        <f t="shared" si="177"/>
        <v/>
      </c>
      <c r="AE433" s="324" t="str">
        <f t="shared" si="178"/>
        <v/>
      </c>
      <c r="AF433" s="324">
        <f t="shared" si="179"/>
        <v>55280</v>
      </c>
      <c r="AG433" s="324">
        <f t="shared" si="180"/>
        <v>15617</v>
      </c>
      <c r="AH433" s="364">
        <f t="shared" si="181"/>
        <v>37954</v>
      </c>
      <c r="AI433" s="352">
        <f t="shared" si="182"/>
        <v>15617</v>
      </c>
      <c r="AJ433" s="324">
        <f t="shared" si="189"/>
        <v>34117.142857142855</v>
      </c>
      <c r="AK433" s="324">
        <f t="shared" si="183"/>
        <v>5162</v>
      </c>
      <c r="AL433" s="324">
        <f t="shared" si="190"/>
        <v>23705.91843987157</v>
      </c>
      <c r="AM433" s="324">
        <f t="shared" si="164"/>
        <v>24537.560734708812</v>
      </c>
      <c r="AN433" s="366">
        <f t="shared" si="184"/>
        <v>0.71921499515518672</v>
      </c>
      <c r="AP433" s="352">
        <f t="shared" si="185"/>
        <v>15617</v>
      </c>
      <c r="AQ433" s="325">
        <f t="shared" si="186"/>
        <v>2967.23</v>
      </c>
      <c r="AR433" s="349">
        <f t="shared" si="187"/>
        <v>18584.23</v>
      </c>
      <c r="AS433" s="329"/>
      <c r="AT433" s="317">
        <f t="shared" si="188"/>
        <v>1</v>
      </c>
    </row>
    <row r="434" spans="1:46" s="326" customFormat="1" ht="24.95" customHeight="1" x14ac:dyDescent="0.25">
      <c r="A434" s="319">
        <v>428</v>
      </c>
      <c r="B434" s="290" t="s">
        <v>1201</v>
      </c>
      <c r="C434" s="104" t="s">
        <v>907</v>
      </c>
      <c r="D434" s="320">
        <v>1</v>
      </c>
      <c r="E434" s="301">
        <v>2700</v>
      </c>
      <c r="F434" s="321">
        <f t="shared" si="165"/>
        <v>1889.9999999999998</v>
      </c>
      <c r="G434" s="321">
        <f t="shared" si="166"/>
        <v>4590</v>
      </c>
      <c r="H434" s="301">
        <v>4538</v>
      </c>
      <c r="I434" s="322">
        <v>862.22</v>
      </c>
      <c r="J434" s="322">
        <f t="shared" si="167"/>
        <v>5400.22</v>
      </c>
      <c r="K434" s="302">
        <v>3500</v>
      </c>
      <c r="L434" s="323">
        <v>665</v>
      </c>
      <c r="M434" s="323">
        <f t="shared" si="168"/>
        <v>4165</v>
      </c>
      <c r="N434" s="304">
        <v>3241</v>
      </c>
      <c r="O434" s="323">
        <v>615.79</v>
      </c>
      <c r="P434" s="323">
        <f t="shared" si="169"/>
        <v>3856.79</v>
      </c>
      <c r="Q434" s="302">
        <v>2461</v>
      </c>
      <c r="R434" s="323">
        <v>467.59000000000003</v>
      </c>
      <c r="S434" s="323">
        <f t="shared" si="170"/>
        <v>2928.59</v>
      </c>
      <c r="T434" s="302">
        <v>4273</v>
      </c>
      <c r="U434" s="323">
        <v>811.87</v>
      </c>
      <c r="V434" s="323">
        <f t="shared" si="171"/>
        <v>5084.87</v>
      </c>
      <c r="W434" s="302">
        <v>4683</v>
      </c>
      <c r="X434" s="323">
        <v>889.77</v>
      </c>
      <c r="Y434" s="345">
        <f t="shared" si="172"/>
        <v>5572.77</v>
      </c>
      <c r="Z434" s="348">
        <f t="shared" si="173"/>
        <v>2738.5829624598668</v>
      </c>
      <c r="AA434" s="349">
        <f t="shared" si="174"/>
        <v>4517.4170375401336</v>
      </c>
      <c r="AB434" s="352" t="str">
        <f t="shared" si="175"/>
        <v/>
      </c>
      <c r="AC434" s="324" t="str">
        <f t="shared" si="176"/>
        <v/>
      </c>
      <c r="AD434" s="324">
        <f t="shared" si="177"/>
        <v>3500</v>
      </c>
      <c r="AE434" s="324">
        <f t="shared" si="178"/>
        <v>3241</v>
      </c>
      <c r="AF434" s="324" t="str">
        <f t="shared" si="179"/>
        <v/>
      </c>
      <c r="AG434" s="324">
        <f t="shared" si="180"/>
        <v>4273</v>
      </c>
      <c r="AH434" s="364" t="str">
        <f t="shared" si="181"/>
        <v/>
      </c>
      <c r="AI434" s="352">
        <f t="shared" si="182"/>
        <v>3241</v>
      </c>
      <c r="AJ434" s="324">
        <f t="shared" si="189"/>
        <v>3628</v>
      </c>
      <c r="AK434" s="324">
        <f t="shared" si="183"/>
        <v>2461</v>
      </c>
      <c r="AL434" s="324">
        <f t="shared" si="190"/>
        <v>3531.0696580715012</v>
      </c>
      <c r="AM434" s="324">
        <f t="shared" si="164"/>
        <v>889.41703754013315</v>
      </c>
      <c r="AN434" s="366">
        <f t="shared" si="184"/>
        <v>0.24515353846199922</v>
      </c>
      <c r="AP434" s="352">
        <f t="shared" si="185"/>
        <v>3241</v>
      </c>
      <c r="AQ434" s="325">
        <f t="shared" si="186"/>
        <v>615.79</v>
      </c>
      <c r="AR434" s="349">
        <f t="shared" si="187"/>
        <v>3856.79</v>
      </c>
      <c r="AS434" s="329"/>
      <c r="AT434" s="317">
        <f t="shared" si="188"/>
        <v>1</v>
      </c>
    </row>
    <row r="435" spans="1:46" s="326" customFormat="1" ht="24.95" customHeight="1" x14ac:dyDescent="0.25">
      <c r="A435" s="319">
        <v>429</v>
      </c>
      <c r="B435" s="290" t="s">
        <v>1205</v>
      </c>
      <c r="C435" s="104" t="s">
        <v>907</v>
      </c>
      <c r="D435" s="320">
        <v>1</v>
      </c>
      <c r="E435" s="301">
        <v>62700</v>
      </c>
      <c r="F435" s="321">
        <f t="shared" si="165"/>
        <v>43890</v>
      </c>
      <c r="G435" s="321">
        <f t="shared" si="166"/>
        <v>106590</v>
      </c>
      <c r="H435" s="301">
        <v>17600</v>
      </c>
      <c r="I435" s="322">
        <v>3344</v>
      </c>
      <c r="J435" s="322">
        <f t="shared" si="167"/>
        <v>20944</v>
      </c>
      <c r="K435" s="302">
        <v>62580</v>
      </c>
      <c r="L435" s="323">
        <v>11890.2</v>
      </c>
      <c r="M435" s="323">
        <f t="shared" si="168"/>
        <v>74470.2</v>
      </c>
      <c r="N435" s="304">
        <v>66807</v>
      </c>
      <c r="O435" s="323">
        <v>12693.33</v>
      </c>
      <c r="P435" s="323">
        <f t="shared" si="169"/>
        <v>79500.33</v>
      </c>
      <c r="Q435" s="302">
        <v>57780</v>
      </c>
      <c r="R435" s="323">
        <v>10978.2</v>
      </c>
      <c r="S435" s="323">
        <f t="shared" si="170"/>
        <v>68758.2</v>
      </c>
      <c r="T435" s="302">
        <v>9871</v>
      </c>
      <c r="U435" s="323">
        <v>1875.49</v>
      </c>
      <c r="V435" s="323">
        <f t="shared" si="171"/>
        <v>11746.49</v>
      </c>
      <c r="W435" s="302">
        <v>5685</v>
      </c>
      <c r="X435" s="323">
        <v>1080.1500000000001</v>
      </c>
      <c r="Y435" s="345">
        <f t="shared" si="172"/>
        <v>6765.15</v>
      </c>
      <c r="Z435" s="348">
        <f t="shared" si="173"/>
        <v>12606.148374234726</v>
      </c>
      <c r="AA435" s="349">
        <f t="shared" si="174"/>
        <v>68257.565911479556</v>
      </c>
      <c r="AB435" s="352">
        <f t="shared" si="175"/>
        <v>62700</v>
      </c>
      <c r="AC435" s="324">
        <f t="shared" si="176"/>
        <v>17600</v>
      </c>
      <c r="AD435" s="324">
        <f t="shared" si="177"/>
        <v>62580</v>
      </c>
      <c r="AE435" s="324">
        <f t="shared" si="178"/>
        <v>66807</v>
      </c>
      <c r="AF435" s="324">
        <f t="shared" si="179"/>
        <v>57780</v>
      </c>
      <c r="AG435" s="324" t="str">
        <f t="shared" si="180"/>
        <v/>
      </c>
      <c r="AH435" s="364" t="str">
        <f t="shared" si="181"/>
        <v/>
      </c>
      <c r="AI435" s="352">
        <f t="shared" si="182"/>
        <v>17600</v>
      </c>
      <c r="AJ435" s="324">
        <f t="shared" si="189"/>
        <v>40431.857142857145</v>
      </c>
      <c r="AK435" s="324">
        <f t="shared" si="183"/>
        <v>5685</v>
      </c>
      <c r="AL435" s="324">
        <f t="shared" si="190"/>
        <v>28415.684882122987</v>
      </c>
      <c r="AM435" s="324">
        <f t="shared" si="164"/>
        <v>27825.708768622419</v>
      </c>
      <c r="AN435" s="366">
        <f t="shared" si="184"/>
        <v>0.68821248230835275</v>
      </c>
      <c r="AP435" s="352">
        <f t="shared" si="185"/>
        <v>17600</v>
      </c>
      <c r="AQ435" s="325">
        <f t="shared" si="186"/>
        <v>3344</v>
      </c>
      <c r="AR435" s="349">
        <f t="shared" si="187"/>
        <v>20944</v>
      </c>
      <c r="AS435" s="329"/>
      <c r="AT435" s="317">
        <f t="shared" si="188"/>
        <v>1</v>
      </c>
    </row>
    <row r="436" spans="1:46" s="326" customFormat="1" ht="24.95" customHeight="1" x14ac:dyDescent="0.25">
      <c r="A436" s="319">
        <v>430</v>
      </c>
      <c r="B436" s="290" t="s">
        <v>1206</v>
      </c>
      <c r="C436" s="104" t="s">
        <v>907</v>
      </c>
      <c r="D436" s="320">
        <v>1</v>
      </c>
      <c r="E436" s="301">
        <v>1300</v>
      </c>
      <c r="F436" s="321">
        <f t="shared" si="165"/>
        <v>909.99999999999989</v>
      </c>
      <c r="G436" s="321">
        <f t="shared" si="166"/>
        <v>2210</v>
      </c>
      <c r="H436" s="301">
        <v>2980</v>
      </c>
      <c r="I436" s="322">
        <v>566.20000000000005</v>
      </c>
      <c r="J436" s="322">
        <f t="shared" si="167"/>
        <v>3546.2</v>
      </c>
      <c r="K436" s="302">
        <v>3500</v>
      </c>
      <c r="L436" s="323">
        <v>665</v>
      </c>
      <c r="M436" s="323">
        <f t="shared" si="168"/>
        <v>4165</v>
      </c>
      <c r="N436" s="304">
        <v>1789</v>
      </c>
      <c r="O436" s="323">
        <v>339.91</v>
      </c>
      <c r="P436" s="323">
        <f t="shared" si="169"/>
        <v>2128.91</v>
      </c>
      <c r="Q436" s="302">
        <v>1021</v>
      </c>
      <c r="R436" s="323">
        <v>193.99</v>
      </c>
      <c r="S436" s="323">
        <f t="shared" si="170"/>
        <v>1214.99</v>
      </c>
      <c r="T436" s="302">
        <v>2063</v>
      </c>
      <c r="U436" s="323">
        <v>391.97</v>
      </c>
      <c r="V436" s="323">
        <f t="shared" si="171"/>
        <v>2454.9700000000003</v>
      </c>
      <c r="W436" s="302">
        <v>4683</v>
      </c>
      <c r="X436" s="323">
        <v>889.77</v>
      </c>
      <c r="Y436" s="345">
        <f t="shared" si="172"/>
        <v>5572.77</v>
      </c>
      <c r="Z436" s="348">
        <f t="shared" si="173"/>
        <v>1165.3393289614396</v>
      </c>
      <c r="AA436" s="349">
        <f t="shared" si="174"/>
        <v>3787.8035281814173</v>
      </c>
      <c r="AB436" s="352">
        <f t="shared" si="175"/>
        <v>1300</v>
      </c>
      <c r="AC436" s="324">
        <f t="shared" si="176"/>
        <v>2980</v>
      </c>
      <c r="AD436" s="324">
        <f t="shared" si="177"/>
        <v>3500</v>
      </c>
      <c r="AE436" s="324">
        <f t="shared" si="178"/>
        <v>1789</v>
      </c>
      <c r="AF436" s="324" t="str">
        <f t="shared" si="179"/>
        <v/>
      </c>
      <c r="AG436" s="324">
        <f t="shared" si="180"/>
        <v>2063</v>
      </c>
      <c r="AH436" s="364" t="str">
        <f t="shared" si="181"/>
        <v/>
      </c>
      <c r="AI436" s="352">
        <f t="shared" si="182"/>
        <v>1300</v>
      </c>
      <c r="AJ436" s="324">
        <f t="shared" si="189"/>
        <v>2476.5714285714284</v>
      </c>
      <c r="AK436" s="324">
        <f t="shared" si="183"/>
        <v>1021</v>
      </c>
      <c r="AL436" s="324">
        <f t="shared" si="190"/>
        <v>2186.9608997942764</v>
      </c>
      <c r="AM436" s="324">
        <f t="shared" si="164"/>
        <v>1311.2320996099888</v>
      </c>
      <c r="AN436" s="366">
        <f t="shared" si="184"/>
        <v>0.52945458567546855</v>
      </c>
      <c r="AP436" s="352">
        <f t="shared" si="185"/>
        <v>1300</v>
      </c>
      <c r="AQ436" s="325">
        <f t="shared" si="186"/>
        <v>247</v>
      </c>
      <c r="AR436" s="349">
        <f t="shared" si="187"/>
        <v>1547</v>
      </c>
      <c r="AS436" s="329"/>
      <c r="AT436" s="317">
        <f t="shared" si="188"/>
        <v>1</v>
      </c>
    </row>
    <row r="437" spans="1:46" ht="24.95" customHeight="1" x14ac:dyDescent="0.25">
      <c r="A437" s="319">
        <v>431</v>
      </c>
      <c r="B437" s="290" t="s">
        <v>1208</v>
      </c>
      <c r="C437" s="104" t="s">
        <v>907</v>
      </c>
      <c r="D437" s="320">
        <v>1</v>
      </c>
      <c r="E437" s="301">
        <v>1800</v>
      </c>
      <c r="F437" s="321">
        <f t="shared" si="165"/>
        <v>1260</v>
      </c>
      <c r="G437" s="321">
        <f t="shared" si="166"/>
        <v>3060</v>
      </c>
      <c r="H437" s="301">
        <v>3600</v>
      </c>
      <c r="I437" s="322">
        <v>684</v>
      </c>
      <c r="J437" s="322">
        <f t="shared" si="167"/>
        <v>4284</v>
      </c>
      <c r="K437" s="302">
        <v>4980</v>
      </c>
      <c r="L437" s="323">
        <v>946.2</v>
      </c>
      <c r="M437" s="323">
        <f t="shared" si="168"/>
        <v>5926.2</v>
      </c>
      <c r="N437" s="304">
        <v>2161</v>
      </c>
      <c r="O437" s="323">
        <v>410.59000000000003</v>
      </c>
      <c r="P437" s="323">
        <f t="shared" si="169"/>
        <v>2571.59</v>
      </c>
      <c r="Q437" s="302">
        <v>1620</v>
      </c>
      <c r="R437" s="323">
        <v>307.8</v>
      </c>
      <c r="S437" s="323">
        <f t="shared" si="170"/>
        <v>1927.8</v>
      </c>
      <c r="T437" s="302">
        <v>2505</v>
      </c>
      <c r="U437" s="323">
        <v>475.95</v>
      </c>
      <c r="V437" s="323">
        <f t="shared" si="171"/>
        <v>2980.95</v>
      </c>
      <c r="W437" s="302">
        <v>4683</v>
      </c>
      <c r="X437" s="323">
        <v>889.77</v>
      </c>
      <c r="Y437" s="345">
        <f t="shared" si="172"/>
        <v>5572.77</v>
      </c>
      <c r="Z437" s="348">
        <f t="shared" si="173"/>
        <v>1672.1274368345344</v>
      </c>
      <c r="AA437" s="349">
        <f t="shared" si="174"/>
        <v>4427.5868488797514</v>
      </c>
      <c r="AB437" s="352">
        <f t="shared" si="175"/>
        <v>1800</v>
      </c>
      <c r="AC437" s="324">
        <f t="shared" si="176"/>
        <v>3600</v>
      </c>
      <c r="AD437" s="324" t="str">
        <f t="shared" si="177"/>
        <v/>
      </c>
      <c r="AE437" s="324">
        <f t="shared" si="178"/>
        <v>2161</v>
      </c>
      <c r="AF437" s="324" t="str">
        <f t="shared" si="179"/>
        <v/>
      </c>
      <c r="AG437" s="324">
        <f t="shared" si="180"/>
        <v>2505</v>
      </c>
      <c r="AH437" s="364" t="str">
        <f t="shared" si="181"/>
        <v/>
      </c>
      <c r="AI437" s="352">
        <f t="shared" si="182"/>
        <v>1800</v>
      </c>
      <c r="AJ437" s="324">
        <f t="shared" si="189"/>
        <v>3049.8571428571427</v>
      </c>
      <c r="AK437" s="324">
        <f t="shared" si="183"/>
        <v>1620</v>
      </c>
      <c r="AL437" s="324">
        <f t="shared" si="190"/>
        <v>2792.8249578678551</v>
      </c>
      <c r="AM437" s="324">
        <f t="shared" si="164"/>
        <v>1377.7297060226083</v>
      </c>
      <c r="AN437" s="366">
        <f t="shared" si="184"/>
        <v>0.45173581629857412</v>
      </c>
      <c r="AO437" s="326"/>
      <c r="AP437" s="352">
        <f t="shared" si="185"/>
        <v>1800</v>
      </c>
      <c r="AQ437" s="325">
        <f t="shared" si="186"/>
        <v>342</v>
      </c>
      <c r="AR437" s="349">
        <f t="shared" si="187"/>
        <v>2142</v>
      </c>
      <c r="AS437" s="329"/>
      <c r="AT437" s="317">
        <f t="shared" si="188"/>
        <v>1</v>
      </c>
    </row>
    <row r="438" spans="1:46" ht="24.95" customHeight="1" x14ac:dyDescent="0.25">
      <c r="A438" s="319">
        <v>432</v>
      </c>
      <c r="B438" s="290" t="s">
        <v>1212</v>
      </c>
      <c r="C438" s="104" t="s">
        <v>907</v>
      </c>
      <c r="D438" s="320">
        <v>1</v>
      </c>
      <c r="E438" s="301">
        <v>539</v>
      </c>
      <c r="F438" s="321">
        <f t="shared" si="165"/>
        <v>377.29999999999995</v>
      </c>
      <c r="G438" s="321">
        <f t="shared" si="166"/>
        <v>916.3</v>
      </c>
      <c r="H438" s="301">
        <v>9059</v>
      </c>
      <c r="I438" s="322">
        <v>1721.21</v>
      </c>
      <c r="J438" s="322">
        <f t="shared" si="167"/>
        <v>10780.21</v>
      </c>
      <c r="K438" s="302">
        <v>6350</v>
      </c>
      <c r="L438" s="323">
        <v>1206.5</v>
      </c>
      <c r="M438" s="323">
        <f t="shared" si="168"/>
        <v>7556.5</v>
      </c>
      <c r="N438" s="304">
        <v>18475</v>
      </c>
      <c r="O438" s="323">
        <v>3510.25</v>
      </c>
      <c r="P438" s="323">
        <f t="shared" si="169"/>
        <v>21985.25</v>
      </c>
      <c r="Q438" s="302">
        <v>681</v>
      </c>
      <c r="R438" s="323">
        <v>129.39000000000001</v>
      </c>
      <c r="S438" s="323">
        <f t="shared" si="170"/>
        <v>810.39</v>
      </c>
      <c r="T438" s="302">
        <v>7514</v>
      </c>
      <c r="U438" s="323">
        <v>1427.66</v>
      </c>
      <c r="V438" s="323">
        <f t="shared" si="171"/>
        <v>8941.66</v>
      </c>
      <c r="W438" s="302">
        <v>38657</v>
      </c>
      <c r="X438" s="323">
        <v>7344.83</v>
      </c>
      <c r="Y438" s="345">
        <f t="shared" si="172"/>
        <v>46001.83</v>
      </c>
      <c r="Z438" s="348">
        <f t="shared" si="173"/>
        <v>-1753.6096741709243</v>
      </c>
      <c r="AA438" s="349">
        <f t="shared" si="174"/>
        <v>24975.038245599499</v>
      </c>
      <c r="AB438" s="352">
        <f t="shared" si="175"/>
        <v>539</v>
      </c>
      <c r="AC438" s="324">
        <f t="shared" si="176"/>
        <v>9059</v>
      </c>
      <c r="AD438" s="324">
        <f t="shared" si="177"/>
        <v>6350</v>
      </c>
      <c r="AE438" s="324">
        <f t="shared" si="178"/>
        <v>18475</v>
      </c>
      <c r="AF438" s="324">
        <f t="shared" si="179"/>
        <v>681</v>
      </c>
      <c r="AG438" s="324">
        <f t="shared" si="180"/>
        <v>7514</v>
      </c>
      <c r="AH438" s="364" t="str">
        <f t="shared" si="181"/>
        <v/>
      </c>
      <c r="AI438" s="352">
        <f t="shared" si="182"/>
        <v>539</v>
      </c>
      <c r="AJ438" s="324">
        <f t="shared" si="189"/>
        <v>11610.714285714286</v>
      </c>
      <c r="AK438" s="324">
        <f t="shared" si="183"/>
        <v>539</v>
      </c>
      <c r="AL438" s="324">
        <f t="shared" si="190"/>
        <v>5272.7732146662065</v>
      </c>
      <c r="AM438" s="324">
        <f t="shared" si="164"/>
        <v>13364.323959885211</v>
      </c>
      <c r="AN438" s="366">
        <f t="shared" si="184"/>
        <v>1.1510337461605225</v>
      </c>
      <c r="AO438" s="326"/>
      <c r="AP438" s="352">
        <f t="shared" si="185"/>
        <v>539</v>
      </c>
      <c r="AQ438" s="325">
        <f t="shared" si="186"/>
        <v>102.41</v>
      </c>
      <c r="AR438" s="349">
        <f t="shared" si="187"/>
        <v>641.41</v>
      </c>
      <c r="AS438" s="329"/>
      <c r="AT438" s="317">
        <f t="shared" si="188"/>
        <v>1</v>
      </c>
    </row>
    <row r="439" spans="1:46" ht="24.95" customHeight="1" x14ac:dyDescent="0.25">
      <c r="A439" s="319">
        <v>433</v>
      </c>
      <c r="B439" s="290" t="s">
        <v>1214</v>
      </c>
      <c r="C439" s="104" t="s">
        <v>907</v>
      </c>
      <c r="D439" s="320">
        <v>1</v>
      </c>
      <c r="E439" s="301">
        <v>4250</v>
      </c>
      <c r="F439" s="321">
        <f t="shared" si="165"/>
        <v>2975</v>
      </c>
      <c r="G439" s="321">
        <f t="shared" si="166"/>
        <v>7225</v>
      </c>
      <c r="H439" s="301">
        <v>7143</v>
      </c>
      <c r="I439" s="322">
        <v>1357.17</v>
      </c>
      <c r="J439" s="322">
        <f t="shared" si="167"/>
        <v>8500.17</v>
      </c>
      <c r="K439" s="302">
        <v>4980</v>
      </c>
      <c r="L439" s="323">
        <v>946.2</v>
      </c>
      <c r="M439" s="323">
        <f t="shared" si="168"/>
        <v>5926.2</v>
      </c>
      <c r="N439" s="304">
        <v>11573</v>
      </c>
      <c r="O439" s="323">
        <v>2198.87</v>
      </c>
      <c r="P439" s="323">
        <f t="shared" si="169"/>
        <v>13771.869999999999</v>
      </c>
      <c r="Q439" s="302">
        <v>681</v>
      </c>
      <c r="R439" s="323">
        <v>129.39000000000001</v>
      </c>
      <c r="S439" s="323">
        <f t="shared" si="170"/>
        <v>810.39</v>
      </c>
      <c r="T439" s="302">
        <v>2063</v>
      </c>
      <c r="U439" s="323">
        <v>391.97</v>
      </c>
      <c r="V439" s="323">
        <f t="shared" si="171"/>
        <v>2454.9700000000003</v>
      </c>
      <c r="W439" s="302">
        <v>28675</v>
      </c>
      <c r="X439" s="323">
        <v>5448.25</v>
      </c>
      <c r="Y439" s="345">
        <f t="shared" si="172"/>
        <v>34123.25</v>
      </c>
      <c r="Z439" s="348">
        <f t="shared" si="173"/>
        <v>-1105.1905527153431</v>
      </c>
      <c r="AA439" s="349">
        <f t="shared" si="174"/>
        <v>18066.619124143916</v>
      </c>
      <c r="AB439" s="352">
        <f t="shared" si="175"/>
        <v>4250</v>
      </c>
      <c r="AC439" s="324">
        <f t="shared" si="176"/>
        <v>7143</v>
      </c>
      <c r="AD439" s="324">
        <f t="shared" si="177"/>
        <v>4980</v>
      </c>
      <c r="AE439" s="324">
        <f t="shared" si="178"/>
        <v>11573</v>
      </c>
      <c r="AF439" s="324">
        <f t="shared" si="179"/>
        <v>681</v>
      </c>
      <c r="AG439" s="324">
        <f t="shared" si="180"/>
        <v>2063</v>
      </c>
      <c r="AH439" s="364" t="str">
        <f t="shared" si="181"/>
        <v/>
      </c>
      <c r="AI439" s="352">
        <f t="shared" si="182"/>
        <v>681</v>
      </c>
      <c r="AJ439" s="324">
        <f t="shared" si="189"/>
        <v>8480.7142857142862</v>
      </c>
      <c r="AK439" s="324">
        <f t="shared" si="183"/>
        <v>681</v>
      </c>
      <c r="AL439" s="324">
        <f t="shared" si="190"/>
        <v>4927.0270762978871</v>
      </c>
      <c r="AM439" s="324">
        <f t="shared" si="164"/>
        <v>9585.9048384296293</v>
      </c>
      <c r="AN439" s="366">
        <f t="shared" si="184"/>
        <v>1.1303180976839451</v>
      </c>
      <c r="AO439" s="326"/>
      <c r="AP439" s="352">
        <f t="shared" si="185"/>
        <v>681</v>
      </c>
      <c r="AQ439" s="325">
        <f t="shared" si="186"/>
        <v>129.38999999999999</v>
      </c>
      <c r="AR439" s="349">
        <f t="shared" si="187"/>
        <v>810.39</v>
      </c>
      <c r="AS439" s="329"/>
      <c r="AT439" s="317">
        <f t="shared" si="188"/>
        <v>1</v>
      </c>
    </row>
    <row r="440" spans="1:46" ht="24.95" customHeight="1" x14ac:dyDescent="0.25">
      <c r="A440" s="319">
        <v>434</v>
      </c>
      <c r="B440" s="290" t="s">
        <v>1215</v>
      </c>
      <c r="C440" s="104" t="s">
        <v>907</v>
      </c>
      <c r="D440" s="320">
        <v>1</v>
      </c>
      <c r="E440" s="301">
        <v>72000</v>
      </c>
      <c r="F440" s="321">
        <f t="shared" si="165"/>
        <v>50400</v>
      </c>
      <c r="G440" s="321">
        <f t="shared" si="166"/>
        <v>122400</v>
      </c>
      <c r="H440" s="301">
        <v>11600</v>
      </c>
      <c r="I440" s="322">
        <v>2204</v>
      </c>
      <c r="J440" s="322">
        <f t="shared" si="167"/>
        <v>13804</v>
      </c>
      <c r="K440" s="302">
        <v>70180</v>
      </c>
      <c r="L440" s="323">
        <v>13334.2</v>
      </c>
      <c r="M440" s="323">
        <f t="shared" si="168"/>
        <v>83514.2</v>
      </c>
      <c r="N440" s="304">
        <v>4836</v>
      </c>
      <c r="O440" s="323">
        <v>918.84</v>
      </c>
      <c r="P440" s="323">
        <f t="shared" si="169"/>
        <v>5754.84</v>
      </c>
      <c r="Q440" s="302">
        <v>6042</v>
      </c>
      <c r="R440" s="323">
        <v>1147.98</v>
      </c>
      <c r="S440" s="323">
        <f t="shared" si="170"/>
        <v>7189.98</v>
      </c>
      <c r="T440" s="302">
        <v>26226</v>
      </c>
      <c r="U440" s="323">
        <v>4982.9400000000005</v>
      </c>
      <c r="V440" s="323">
        <f t="shared" si="171"/>
        <v>31208.940000000002</v>
      </c>
      <c r="W440" s="302">
        <v>26856</v>
      </c>
      <c r="X440" s="323">
        <v>5102.6400000000003</v>
      </c>
      <c r="Y440" s="345">
        <f t="shared" si="172"/>
        <v>31958.639999999999</v>
      </c>
      <c r="Z440" s="348">
        <f t="shared" si="173"/>
        <v>2412.583158129728</v>
      </c>
      <c r="AA440" s="349">
        <f t="shared" si="174"/>
        <v>59798.845413298841</v>
      </c>
      <c r="AB440" s="352" t="str">
        <f t="shared" si="175"/>
        <v/>
      </c>
      <c r="AC440" s="324">
        <f t="shared" si="176"/>
        <v>11600</v>
      </c>
      <c r="AD440" s="324" t="str">
        <f t="shared" si="177"/>
        <v/>
      </c>
      <c r="AE440" s="324">
        <f t="shared" si="178"/>
        <v>4836</v>
      </c>
      <c r="AF440" s="324">
        <f t="shared" si="179"/>
        <v>6042</v>
      </c>
      <c r="AG440" s="324">
        <f t="shared" si="180"/>
        <v>26226</v>
      </c>
      <c r="AH440" s="364">
        <f t="shared" si="181"/>
        <v>26856</v>
      </c>
      <c r="AI440" s="352">
        <f t="shared" si="182"/>
        <v>4836</v>
      </c>
      <c r="AJ440" s="324">
        <f t="shared" si="189"/>
        <v>31105.714285714286</v>
      </c>
      <c r="AK440" s="324">
        <f t="shared" si="183"/>
        <v>4836</v>
      </c>
      <c r="AL440" s="324">
        <f t="shared" si="190"/>
        <v>19831.208392216602</v>
      </c>
      <c r="AM440" s="324">
        <f t="shared" si="164"/>
        <v>28693.131127584558</v>
      </c>
      <c r="AN440" s="366">
        <f t="shared" si="184"/>
        <v>0.92243922978364978</v>
      </c>
      <c r="AO440" s="326"/>
      <c r="AP440" s="352">
        <f t="shared" si="185"/>
        <v>4836</v>
      </c>
      <c r="AQ440" s="325">
        <f t="shared" si="186"/>
        <v>918.84</v>
      </c>
      <c r="AR440" s="349">
        <f t="shared" si="187"/>
        <v>5754.84</v>
      </c>
      <c r="AS440" s="329"/>
      <c r="AT440" s="317">
        <f t="shared" si="188"/>
        <v>1</v>
      </c>
    </row>
    <row r="441" spans="1:46" ht="24.95" customHeight="1" x14ac:dyDescent="0.25">
      <c r="A441" s="319">
        <v>435</v>
      </c>
      <c r="B441" s="290" t="s">
        <v>1216</v>
      </c>
      <c r="C441" s="104" t="s">
        <v>907</v>
      </c>
      <c r="D441" s="320">
        <v>1</v>
      </c>
      <c r="E441" s="301">
        <v>1550</v>
      </c>
      <c r="F441" s="321">
        <f t="shared" si="165"/>
        <v>1085</v>
      </c>
      <c r="G441" s="321">
        <f t="shared" si="166"/>
        <v>2635</v>
      </c>
      <c r="H441" s="301">
        <v>3100</v>
      </c>
      <c r="I441" s="322">
        <v>589</v>
      </c>
      <c r="J441" s="322">
        <f t="shared" si="167"/>
        <v>3689</v>
      </c>
      <c r="K441" s="302">
        <v>1500</v>
      </c>
      <c r="L441" s="323">
        <v>285</v>
      </c>
      <c r="M441" s="323">
        <f t="shared" si="168"/>
        <v>1785</v>
      </c>
      <c r="N441" s="304">
        <v>900</v>
      </c>
      <c r="O441" s="323">
        <v>171</v>
      </c>
      <c r="P441" s="323">
        <f t="shared" si="169"/>
        <v>1071</v>
      </c>
      <c r="Q441" s="302">
        <v>794</v>
      </c>
      <c r="R441" s="323">
        <v>150.86000000000001</v>
      </c>
      <c r="S441" s="323">
        <f t="shared" si="170"/>
        <v>944.86</v>
      </c>
      <c r="T441" s="302">
        <v>3241</v>
      </c>
      <c r="U441" s="323">
        <v>615.79</v>
      </c>
      <c r="V441" s="323">
        <f t="shared" si="171"/>
        <v>3856.79</v>
      </c>
      <c r="W441" s="302">
        <v>1374</v>
      </c>
      <c r="X441" s="323">
        <v>261.06</v>
      </c>
      <c r="Y441" s="345">
        <f t="shared" si="172"/>
        <v>1635.06</v>
      </c>
      <c r="Z441" s="348">
        <f t="shared" si="173"/>
        <v>786.57530494616526</v>
      </c>
      <c r="AA441" s="349">
        <f t="shared" si="174"/>
        <v>2773.1389807681207</v>
      </c>
      <c r="AB441" s="352">
        <f t="shared" si="175"/>
        <v>1550</v>
      </c>
      <c r="AC441" s="324" t="str">
        <f t="shared" si="176"/>
        <v/>
      </c>
      <c r="AD441" s="324">
        <f t="shared" si="177"/>
        <v>1500</v>
      </c>
      <c r="AE441" s="324">
        <f t="shared" si="178"/>
        <v>900</v>
      </c>
      <c r="AF441" s="324">
        <f t="shared" si="179"/>
        <v>794</v>
      </c>
      <c r="AG441" s="324" t="str">
        <f t="shared" si="180"/>
        <v/>
      </c>
      <c r="AH441" s="364">
        <f t="shared" si="181"/>
        <v>1374</v>
      </c>
      <c r="AI441" s="352">
        <f t="shared" si="182"/>
        <v>794</v>
      </c>
      <c r="AJ441" s="324">
        <f t="shared" si="189"/>
        <v>1779.8571428571429</v>
      </c>
      <c r="AK441" s="324">
        <f t="shared" si="183"/>
        <v>794</v>
      </c>
      <c r="AL441" s="324">
        <f t="shared" si="190"/>
        <v>1564.4405381078486</v>
      </c>
      <c r="AM441" s="324">
        <f t="shared" si="164"/>
        <v>993.28183791097763</v>
      </c>
      <c r="AN441" s="366">
        <f t="shared" si="184"/>
        <v>0.55806829323194829</v>
      </c>
      <c r="AO441" s="326"/>
      <c r="AP441" s="352">
        <f t="shared" si="185"/>
        <v>794</v>
      </c>
      <c r="AQ441" s="325">
        <f t="shared" si="186"/>
        <v>150.86000000000001</v>
      </c>
      <c r="AR441" s="349">
        <f t="shared" si="187"/>
        <v>944.86</v>
      </c>
      <c r="AS441" s="329"/>
      <c r="AT441" s="317">
        <f t="shared" si="188"/>
        <v>1</v>
      </c>
    </row>
    <row r="442" spans="1:46" ht="24.95" customHeight="1" x14ac:dyDescent="0.25">
      <c r="A442" s="319">
        <v>436</v>
      </c>
      <c r="B442" s="290" t="s">
        <v>1217</v>
      </c>
      <c r="C442" s="104" t="s">
        <v>907</v>
      </c>
      <c r="D442" s="320">
        <v>1</v>
      </c>
      <c r="E442" s="301">
        <v>650</v>
      </c>
      <c r="F442" s="321">
        <f t="shared" si="165"/>
        <v>454.99999999999994</v>
      </c>
      <c r="G442" s="321">
        <f t="shared" si="166"/>
        <v>1105</v>
      </c>
      <c r="H442" s="301">
        <v>3100</v>
      </c>
      <c r="I442" s="322">
        <v>589</v>
      </c>
      <c r="J442" s="322">
        <f t="shared" si="167"/>
        <v>3689</v>
      </c>
      <c r="K442" s="302">
        <v>1500</v>
      </c>
      <c r="L442" s="323">
        <v>285</v>
      </c>
      <c r="M442" s="323">
        <f t="shared" si="168"/>
        <v>1785</v>
      </c>
      <c r="N442" s="304">
        <v>780</v>
      </c>
      <c r="O442" s="323">
        <v>148.19999999999999</v>
      </c>
      <c r="P442" s="323">
        <f t="shared" si="169"/>
        <v>928.2</v>
      </c>
      <c r="Q442" s="302">
        <v>794</v>
      </c>
      <c r="R442" s="323">
        <v>150.86000000000001</v>
      </c>
      <c r="S442" s="323">
        <f t="shared" si="170"/>
        <v>944.86</v>
      </c>
      <c r="T442" s="302">
        <v>3241</v>
      </c>
      <c r="U442" s="323">
        <v>615.79</v>
      </c>
      <c r="V442" s="323">
        <f t="shared" si="171"/>
        <v>3856.79</v>
      </c>
      <c r="W442" s="302">
        <v>1267</v>
      </c>
      <c r="X442" s="323">
        <v>240.73</v>
      </c>
      <c r="Y442" s="345">
        <f t="shared" si="172"/>
        <v>1507.73</v>
      </c>
      <c r="Z442" s="348">
        <f t="shared" si="173"/>
        <v>516.90305600787224</v>
      </c>
      <c r="AA442" s="349">
        <f t="shared" si="174"/>
        <v>2720.8112297064135</v>
      </c>
      <c r="AB442" s="352">
        <f t="shared" si="175"/>
        <v>650</v>
      </c>
      <c r="AC442" s="324" t="str">
        <f t="shared" si="176"/>
        <v/>
      </c>
      <c r="AD442" s="324">
        <f t="shared" si="177"/>
        <v>1500</v>
      </c>
      <c r="AE442" s="324">
        <f t="shared" si="178"/>
        <v>780</v>
      </c>
      <c r="AF442" s="324">
        <f t="shared" si="179"/>
        <v>794</v>
      </c>
      <c r="AG442" s="324" t="str">
        <f t="shared" si="180"/>
        <v/>
      </c>
      <c r="AH442" s="364">
        <f t="shared" si="181"/>
        <v>1267</v>
      </c>
      <c r="AI442" s="352">
        <f t="shared" si="182"/>
        <v>650</v>
      </c>
      <c r="AJ442" s="324">
        <f t="shared" si="189"/>
        <v>1618.8571428571429</v>
      </c>
      <c r="AK442" s="324">
        <f t="shared" si="183"/>
        <v>650</v>
      </c>
      <c r="AL442" s="324">
        <f t="shared" si="190"/>
        <v>1338.2395655012981</v>
      </c>
      <c r="AM442" s="324">
        <f t="shared" si="164"/>
        <v>1101.9540868492707</v>
      </c>
      <c r="AN442" s="366">
        <f t="shared" si="184"/>
        <v>0.68069878291077435</v>
      </c>
      <c r="AO442" s="326"/>
      <c r="AP442" s="352">
        <f t="shared" si="185"/>
        <v>650</v>
      </c>
      <c r="AQ442" s="325">
        <f t="shared" si="186"/>
        <v>123.5</v>
      </c>
      <c r="AR442" s="349">
        <f t="shared" si="187"/>
        <v>773.5</v>
      </c>
      <c r="AS442" s="329"/>
      <c r="AT442" s="317">
        <f t="shared" si="188"/>
        <v>1</v>
      </c>
    </row>
    <row r="443" spans="1:46" ht="24.95" customHeight="1" x14ac:dyDescent="0.25">
      <c r="A443" s="319">
        <v>437</v>
      </c>
      <c r="B443" s="290" t="s">
        <v>1218</v>
      </c>
      <c r="C443" s="104" t="s">
        <v>907</v>
      </c>
      <c r="D443" s="320">
        <v>1</v>
      </c>
      <c r="E443" s="301">
        <v>249900</v>
      </c>
      <c r="F443" s="321">
        <f t="shared" si="165"/>
        <v>174930</v>
      </c>
      <c r="G443" s="321">
        <f t="shared" si="166"/>
        <v>424830</v>
      </c>
      <c r="H443" s="301">
        <v>420000</v>
      </c>
      <c r="I443" s="322">
        <v>79800</v>
      </c>
      <c r="J443" s="322">
        <f t="shared" si="167"/>
        <v>499800</v>
      </c>
      <c r="K443" s="302">
        <v>268700</v>
      </c>
      <c r="L443" s="323">
        <v>51053</v>
      </c>
      <c r="M443" s="323">
        <f t="shared" si="168"/>
        <v>319753</v>
      </c>
      <c r="N443" s="304">
        <v>180072</v>
      </c>
      <c r="O443" s="323">
        <v>34213.68</v>
      </c>
      <c r="P443" s="323">
        <f t="shared" si="169"/>
        <v>214285.68</v>
      </c>
      <c r="Q443" s="302">
        <v>227855</v>
      </c>
      <c r="R443" s="323">
        <v>43292.45</v>
      </c>
      <c r="S443" s="323">
        <f t="shared" si="170"/>
        <v>271147.45</v>
      </c>
      <c r="T443" s="302">
        <v>250469</v>
      </c>
      <c r="U443" s="323">
        <v>47589.11</v>
      </c>
      <c r="V443" s="323">
        <f t="shared" si="171"/>
        <v>298058.11</v>
      </c>
      <c r="W443" s="302">
        <v>252100</v>
      </c>
      <c r="X443" s="323">
        <v>47899</v>
      </c>
      <c r="Y443" s="345">
        <f t="shared" si="172"/>
        <v>299999</v>
      </c>
      <c r="Z443" s="348">
        <f t="shared" si="173"/>
        <v>189734.58031515311</v>
      </c>
      <c r="AA443" s="349">
        <f t="shared" si="174"/>
        <v>338578.56254198973</v>
      </c>
      <c r="AB443" s="352">
        <f t="shared" si="175"/>
        <v>249900</v>
      </c>
      <c r="AC443" s="324" t="str">
        <f t="shared" si="176"/>
        <v/>
      </c>
      <c r="AD443" s="324">
        <f t="shared" si="177"/>
        <v>268700</v>
      </c>
      <c r="AE443" s="324" t="str">
        <f t="shared" si="178"/>
        <v/>
      </c>
      <c r="AF443" s="324">
        <f t="shared" si="179"/>
        <v>227855</v>
      </c>
      <c r="AG443" s="324">
        <f t="shared" si="180"/>
        <v>250469</v>
      </c>
      <c r="AH443" s="364">
        <f t="shared" si="181"/>
        <v>252100</v>
      </c>
      <c r="AI443" s="352">
        <f t="shared" si="182"/>
        <v>227855</v>
      </c>
      <c r="AJ443" s="324">
        <f t="shared" si="189"/>
        <v>264156.57142857142</v>
      </c>
      <c r="AK443" s="324">
        <f t="shared" si="183"/>
        <v>180072</v>
      </c>
      <c r="AL443" s="324">
        <f t="shared" si="190"/>
        <v>256508.70794436417</v>
      </c>
      <c r="AM443" s="324">
        <f t="shared" si="164"/>
        <v>74421.99111341832</v>
      </c>
      <c r="AN443" s="366">
        <f t="shared" si="184"/>
        <v>0.28173439226190972</v>
      </c>
      <c r="AO443" s="326"/>
      <c r="AP443" s="352">
        <f t="shared" si="185"/>
        <v>227855</v>
      </c>
      <c r="AQ443" s="325">
        <f t="shared" si="186"/>
        <v>43292.45</v>
      </c>
      <c r="AR443" s="349">
        <f t="shared" si="187"/>
        <v>271147.45</v>
      </c>
      <c r="AS443" s="329"/>
      <c r="AT443" s="317">
        <f t="shared" si="188"/>
        <v>1</v>
      </c>
    </row>
    <row r="444" spans="1:46" ht="24.95" customHeight="1" x14ac:dyDescent="0.25">
      <c r="A444" s="319">
        <v>438</v>
      </c>
      <c r="B444" s="290" t="s">
        <v>1222</v>
      </c>
      <c r="C444" s="104" t="s">
        <v>18</v>
      </c>
      <c r="D444" s="320">
        <v>1</v>
      </c>
      <c r="E444" s="301">
        <v>69950</v>
      </c>
      <c r="F444" s="321">
        <f t="shared" si="165"/>
        <v>48965</v>
      </c>
      <c r="G444" s="321">
        <f t="shared" si="166"/>
        <v>118915</v>
      </c>
      <c r="H444" s="301">
        <v>122773</v>
      </c>
      <c r="I444" s="322">
        <v>23326.87</v>
      </c>
      <c r="J444" s="322">
        <f t="shared" si="167"/>
        <v>146099.87</v>
      </c>
      <c r="K444" s="302">
        <v>112500</v>
      </c>
      <c r="L444" s="323">
        <v>21375</v>
      </c>
      <c r="M444" s="323">
        <f t="shared" si="168"/>
        <v>133875</v>
      </c>
      <c r="N444" s="304">
        <v>83974</v>
      </c>
      <c r="O444" s="323">
        <v>15955.06</v>
      </c>
      <c r="P444" s="323">
        <f t="shared" si="169"/>
        <v>99929.06</v>
      </c>
      <c r="Q444" s="302">
        <v>68087</v>
      </c>
      <c r="R444" s="323">
        <v>12936.53</v>
      </c>
      <c r="S444" s="323">
        <f t="shared" si="170"/>
        <v>81023.53</v>
      </c>
      <c r="T444" s="302">
        <v>101355</v>
      </c>
      <c r="U444" s="323">
        <v>19257.45</v>
      </c>
      <c r="V444" s="323">
        <f t="shared" si="171"/>
        <v>120612.45</v>
      </c>
      <c r="W444" s="302">
        <v>189654</v>
      </c>
      <c r="X444" s="323">
        <v>36034.26</v>
      </c>
      <c r="Y444" s="345">
        <f t="shared" si="172"/>
        <v>225688.26</v>
      </c>
      <c r="Z444" s="348">
        <f t="shared" si="173"/>
        <v>64947.367914148243</v>
      </c>
      <c r="AA444" s="349">
        <f t="shared" si="174"/>
        <v>148850.63208585174</v>
      </c>
      <c r="AB444" s="352">
        <f t="shared" si="175"/>
        <v>69950</v>
      </c>
      <c r="AC444" s="324">
        <f t="shared" si="176"/>
        <v>122773</v>
      </c>
      <c r="AD444" s="324">
        <f t="shared" si="177"/>
        <v>112500</v>
      </c>
      <c r="AE444" s="324">
        <f t="shared" si="178"/>
        <v>83974</v>
      </c>
      <c r="AF444" s="324">
        <f t="shared" si="179"/>
        <v>68087</v>
      </c>
      <c r="AG444" s="324">
        <f t="shared" si="180"/>
        <v>101355</v>
      </c>
      <c r="AH444" s="364" t="str">
        <f t="shared" si="181"/>
        <v/>
      </c>
      <c r="AI444" s="352">
        <f t="shared" si="182"/>
        <v>68087</v>
      </c>
      <c r="AJ444" s="324">
        <f t="shared" si="189"/>
        <v>106899</v>
      </c>
      <c r="AK444" s="324">
        <f t="shared" si="183"/>
        <v>68087</v>
      </c>
      <c r="AL444" s="324">
        <f t="shared" si="190"/>
        <v>100860.88208836813</v>
      </c>
      <c r="AM444" s="324">
        <f t="shared" si="164"/>
        <v>41951.632085851757</v>
      </c>
      <c r="AN444" s="366">
        <f t="shared" si="184"/>
        <v>0.39244176358854393</v>
      </c>
      <c r="AO444" s="326"/>
      <c r="AP444" s="352">
        <f t="shared" si="185"/>
        <v>68087</v>
      </c>
      <c r="AQ444" s="325">
        <f t="shared" si="186"/>
        <v>12936.53</v>
      </c>
      <c r="AR444" s="349">
        <f t="shared" si="187"/>
        <v>81023.53</v>
      </c>
      <c r="AS444" s="329"/>
      <c r="AT444" s="317">
        <f t="shared" si="188"/>
        <v>1</v>
      </c>
    </row>
    <row r="445" spans="1:46" ht="24.95" customHeight="1" x14ac:dyDescent="0.25">
      <c r="A445" s="319">
        <v>439</v>
      </c>
      <c r="B445" s="290" t="s">
        <v>1226</v>
      </c>
      <c r="C445" s="104" t="s">
        <v>18</v>
      </c>
      <c r="D445" s="320">
        <v>1</v>
      </c>
      <c r="E445" s="301">
        <v>306900</v>
      </c>
      <c r="F445" s="321">
        <f t="shared" si="165"/>
        <v>214830</v>
      </c>
      <c r="G445" s="321">
        <f t="shared" si="166"/>
        <v>521730</v>
      </c>
      <c r="H445" s="301">
        <v>436807</v>
      </c>
      <c r="I445" s="322">
        <v>82993.33</v>
      </c>
      <c r="J445" s="322">
        <f t="shared" si="167"/>
        <v>519800.33</v>
      </c>
      <c r="K445" s="302">
        <v>389200</v>
      </c>
      <c r="L445" s="323">
        <v>73948</v>
      </c>
      <c r="M445" s="323">
        <f t="shared" si="168"/>
        <v>463148</v>
      </c>
      <c r="N445" s="304">
        <v>368427</v>
      </c>
      <c r="O445" s="323">
        <v>70001.13</v>
      </c>
      <c r="P445" s="323">
        <f t="shared" si="169"/>
        <v>438428.13</v>
      </c>
      <c r="Q445" s="302">
        <v>363025</v>
      </c>
      <c r="R445" s="323">
        <v>68974.75</v>
      </c>
      <c r="S445" s="323">
        <f t="shared" si="170"/>
        <v>431999.75</v>
      </c>
      <c r="T445" s="302">
        <v>465885</v>
      </c>
      <c r="U445" s="323">
        <v>88518.15</v>
      </c>
      <c r="V445" s="323">
        <f t="shared" si="171"/>
        <v>554403.15</v>
      </c>
      <c r="W445" s="302">
        <v>436594</v>
      </c>
      <c r="X445" s="323">
        <v>82952.86</v>
      </c>
      <c r="Y445" s="345">
        <f t="shared" si="172"/>
        <v>519546.86</v>
      </c>
      <c r="Z445" s="348">
        <f t="shared" si="173"/>
        <v>340450.98254186148</v>
      </c>
      <c r="AA445" s="349">
        <f t="shared" si="174"/>
        <v>450074.16031528136</v>
      </c>
      <c r="AB445" s="352" t="str">
        <f t="shared" si="175"/>
        <v/>
      </c>
      <c r="AC445" s="324">
        <f t="shared" si="176"/>
        <v>436807</v>
      </c>
      <c r="AD445" s="324">
        <f t="shared" si="177"/>
        <v>389200</v>
      </c>
      <c r="AE445" s="324">
        <f t="shared" si="178"/>
        <v>368427</v>
      </c>
      <c r="AF445" s="324">
        <f t="shared" si="179"/>
        <v>363025</v>
      </c>
      <c r="AG445" s="324" t="str">
        <f t="shared" si="180"/>
        <v/>
      </c>
      <c r="AH445" s="364">
        <f t="shared" si="181"/>
        <v>436594</v>
      </c>
      <c r="AI445" s="352">
        <f t="shared" si="182"/>
        <v>363025</v>
      </c>
      <c r="AJ445" s="324">
        <f t="shared" si="189"/>
        <v>395262.57142857142</v>
      </c>
      <c r="AK445" s="324">
        <f t="shared" si="183"/>
        <v>306900</v>
      </c>
      <c r="AL445" s="324">
        <f t="shared" si="190"/>
        <v>391884.13640368404</v>
      </c>
      <c r="AM445" s="324">
        <f t="shared" si="164"/>
        <v>54811.588886709949</v>
      </c>
      <c r="AN445" s="366">
        <f t="shared" si="184"/>
        <v>0.13867133609086243</v>
      </c>
      <c r="AO445" s="326"/>
      <c r="AP445" s="352">
        <f t="shared" si="185"/>
        <v>363025</v>
      </c>
      <c r="AQ445" s="325">
        <f t="shared" si="186"/>
        <v>68974.75</v>
      </c>
      <c r="AR445" s="349">
        <f t="shared" si="187"/>
        <v>431999.75</v>
      </c>
      <c r="AS445" s="329"/>
      <c r="AT445" s="317">
        <f t="shared" si="188"/>
        <v>1</v>
      </c>
    </row>
    <row r="446" spans="1:46" ht="24.95" customHeight="1" x14ac:dyDescent="0.25">
      <c r="A446" s="319">
        <v>440</v>
      </c>
      <c r="B446" s="290" t="s">
        <v>1229</v>
      </c>
      <c r="C446" s="104" t="s">
        <v>115</v>
      </c>
      <c r="D446" s="320">
        <v>1</v>
      </c>
      <c r="E446" s="301">
        <v>8900</v>
      </c>
      <c r="F446" s="321">
        <f t="shared" si="165"/>
        <v>6230</v>
      </c>
      <c r="G446" s="321">
        <f t="shared" si="166"/>
        <v>15130</v>
      </c>
      <c r="H446" s="301">
        <v>14958</v>
      </c>
      <c r="I446" s="322">
        <v>2842.02</v>
      </c>
      <c r="J446" s="322">
        <f t="shared" si="167"/>
        <v>17800.02</v>
      </c>
      <c r="K446" s="302">
        <v>9210</v>
      </c>
      <c r="L446" s="323">
        <v>1749.9</v>
      </c>
      <c r="M446" s="323">
        <f t="shared" si="168"/>
        <v>10959.9</v>
      </c>
      <c r="N446" s="304">
        <v>10684</v>
      </c>
      <c r="O446" s="323">
        <v>2029.96</v>
      </c>
      <c r="P446" s="323">
        <f t="shared" si="169"/>
        <v>12713.96</v>
      </c>
      <c r="Q446" s="302">
        <v>9076</v>
      </c>
      <c r="R446" s="323">
        <v>1724.44</v>
      </c>
      <c r="S446" s="323">
        <f t="shared" si="170"/>
        <v>10800.44</v>
      </c>
      <c r="T446" s="302">
        <v>12905</v>
      </c>
      <c r="U446" s="323">
        <v>2451.9499999999998</v>
      </c>
      <c r="V446" s="323">
        <f t="shared" si="171"/>
        <v>15356.95</v>
      </c>
      <c r="W446" s="302">
        <v>9685</v>
      </c>
      <c r="X446" s="323">
        <v>1840.15</v>
      </c>
      <c r="Y446" s="345">
        <f t="shared" si="172"/>
        <v>11525.15</v>
      </c>
      <c r="Z446" s="348">
        <f t="shared" si="173"/>
        <v>8461.6341840732312</v>
      </c>
      <c r="AA446" s="349">
        <f t="shared" si="174"/>
        <v>13086.365815926769</v>
      </c>
      <c r="AB446" s="352">
        <f t="shared" si="175"/>
        <v>8900</v>
      </c>
      <c r="AC446" s="324" t="str">
        <f t="shared" si="176"/>
        <v/>
      </c>
      <c r="AD446" s="324">
        <f t="shared" si="177"/>
        <v>9210</v>
      </c>
      <c r="AE446" s="324">
        <f t="shared" si="178"/>
        <v>10684</v>
      </c>
      <c r="AF446" s="324">
        <f t="shared" si="179"/>
        <v>9076</v>
      </c>
      <c r="AG446" s="324">
        <f t="shared" si="180"/>
        <v>12905</v>
      </c>
      <c r="AH446" s="364">
        <f t="shared" si="181"/>
        <v>9685</v>
      </c>
      <c r="AI446" s="352">
        <f t="shared" si="182"/>
        <v>8900</v>
      </c>
      <c r="AJ446" s="324">
        <f t="shared" si="189"/>
        <v>10774</v>
      </c>
      <c r="AK446" s="324">
        <f t="shared" si="183"/>
        <v>8900</v>
      </c>
      <c r="AL446" s="324">
        <f t="shared" si="190"/>
        <v>10582.121363531576</v>
      </c>
      <c r="AM446" s="324">
        <f t="shared" si="164"/>
        <v>2312.3658159267679</v>
      </c>
      <c r="AN446" s="366">
        <f t="shared" si="184"/>
        <v>0.21462463485490699</v>
      </c>
      <c r="AO446" s="326"/>
      <c r="AP446" s="352">
        <f t="shared" si="185"/>
        <v>8900</v>
      </c>
      <c r="AQ446" s="325">
        <f t="shared" si="186"/>
        <v>1691</v>
      </c>
      <c r="AR446" s="349">
        <f t="shared" si="187"/>
        <v>10591</v>
      </c>
      <c r="AS446" s="329"/>
      <c r="AT446" s="317">
        <f t="shared" si="188"/>
        <v>1</v>
      </c>
    </row>
    <row r="447" spans="1:46" ht="24.95" customHeight="1" x14ac:dyDescent="0.25">
      <c r="A447" s="319">
        <v>441</v>
      </c>
      <c r="B447" s="290" t="s">
        <v>1232</v>
      </c>
      <c r="C447" s="104" t="s">
        <v>18</v>
      </c>
      <c r="D447" s="320">
        <v>1</v>
      </c>
      <c r="E447" s="301">
        <v>3050</v>
      </c>
      <c r="F447" s="321">
        <f t="shared" si="165"/>
        <v>2135</v>
      </c>
      <c r="G447" s="321">
        <f t="shared" si="166"/>
        <v>5185</v>
      </c>
      <c r="H447" s="301">
        <v>2858</v>
      </c>
      <c r="I447" s="322">
        <v>543.02</v>
      </c>
      <c r="J447" s="322">
        <f t="shared" si="167"/>
        <v>3401.02</v>
      </c>
      <c r="K447" s="302">
        <v>5080</v>
      </c>
      <c r="L447" s="323">
        <v>965.2</v>
      </c>
      <c r="M447" s="323">
        <f t="shared" si="168"/>
        <v>6045.2</v>
      </c>
      <c r="N447" s="304">
        <v>3121</v>
      </c>
      <c r="O447" s="323">
        <v>592.99</v>
      </c>
      <c r="P447" s="323">
        <f t="shared" si="169"/>
        <v>3713.99</v>
      </c>
      <c r="Q447" s="302">
        <v>3120</v>
      </c>
      <c r="R447" s="323">
        <v>592.79999999999995</v>
      </c>
      <c r="S447" s="323">
        <f t="shared" si="170"/>
        <v>3712.8</v>
      </c>
      <c r="T447" s="302">
        <v>4423</v>
      </c>
      <c r="U447" s="323">
        <v>840.37</v>
      </c>
      <c r="V447" s="323">
        <f t="shared" si="171"/>
        <v>5263.37</v>
      </c>
      <c r="W447" s="302">
        <v>5274</v>
      </c>
      <c r="X447" s="323">
        <v>1002.0600000000001</v>
      </c>
      <c r="Y447" s="345">
        <f t="shared" si="172"/>
        <v>6276.06</v>
      </c>
      <c r="Z447" s="348">
        <f t="shared" si="173"/>
        <v>2801.1586142339761</v>
      </c>
      <c r="AA447" s="349">
        <f t="shared" si="174"/>
        <v>4891.9842429088803</v>
      </c>
      <c r="AB447" s="352">
        <f t="shared" si="175"/>
        <v>3050</v>
      </c>
      <c r="AC447" s="324">
        <f t="shared" si="176"/>
        <v>2858</v>
      </c>
      <c r="AD447" s="324" t="str">
        <f t="shared" si="177"/>
        <v/>
      </c>
      <c r="AE447" s="324">
        <f t="shared" si="178"/>
        <v>3121</v>
      </c>
      <c r="AF447" s="324">
        <f t="shared" si="179"/>
        <v>3120</v>
      </c>
      <c r="AG447" s="324">
        <f t="shared" si="180"/>
        <v>4423</v>
      </c>
      <c r="AH447" s="364" t="str">
        <f t="shared" si="181"/>
        <v/>
      </c>
      <c r="AI447" s="352">
        <f t="shared" si="182"/>
        <v>2858</v>
      </c>
      <c r="AJ447" s="324">
        <f t="shared" si="189"/>
        <v>3846.5714285714284</v>
      </c>
      <c r="AK447" s="324">
        <f t="shared" si="183"/>
        <v>2858</v>
      </c>
      <c r="AL447" s="324">
        <f t="shared" si="190"/>
        <v>3730.6986667460474</v>
      </c>
      <c r="AM447" s="324">
        <f t="shared" si="164"/>
        <v>1045.4128143374523</v>
      </c>
      <c r="AN447" s="366">
        <f t="shared" si="184"/>
        <v>0.27177782442108617</v>
      </c>
      <c r="AO447" s="326"/>
      <c r="AP447" s="352">
        <f t="shared" si="185"/>
        <v>2858</v>
      </c>
      <c r="AQ447" s="325">
        <f t="shared" si="186"/>
        <v>543.02</v>
      </c>
      <c r="AR447" s="349">
        <f t="shared" si="187"/>
        <v>3401.02</v>
      </c>
      <c r="AS447" s="329"/>
      <c r="AT447" s="317">
        <f t="shared" si="188"/>
        <v>1</v>
      </c>
    </row>
    <row r="448" spans="1:46" ht="24.95" customHeight="1" x14ac:dyDescent="0.25">
      <c r="A448" s="319">
        <v>442</v>
      </c>
      <c r="B448" s="290" t="s">
        <v>1237</v>
      </c>
      <c r="C448" s="104" t="s">
        <v>18</v>
      </c>
      <c r="D448" s="320">
        <v>1</v>
      </c>
      <c r="E448" s="301">
        <v>9550</v>
      </c>
      <c r="F448" s="321">
        <f t="shared" si="165"/>
        <v>6685</v>
      </c>
      <c r="G448" s="321">
        <f t="shared" si="166"/>
        <v>16235</v>
      </c>
      <c r="H448" s="301">
        <v>8879</v>
      </c>
      <c r="I448" s="322">
        <v>1687.01</v>
      </c>
      <c r="J448" s="322">
        <f t="shared" si="167"/>
        <v>10566.01</v>
      </c>
      <c r="K448" s="302">
        <v>15890</v>
      </c>
      <c r="L448" s="323">
        <v>3019.1</v>
      </c>
      <c r="M448" s="323">
        <f t="shared" si="168"/>
        <v>18909.099999999999</v>
      </c>
      <c r="N448" s="304">
        <v>9364</v>
      </c>
      <c r="O448" s="323">
        <v>1779.16</v>
      </c>
      <c r="P448" s="323">
        <f t="shared" si="169"/>
        <v>11143.16</v>
      </c>
      <c r="Q448" s="302">
        <v>7800</v>
      </c>
      <c r="R448" s="323">
        <v>1482</v>
      </c>
      <c r="S448" s="323">
        <f t="shared" si="170"/>
        <v>9282</v>
      </c>
      <c r="T448" s="302">
        <v>13848</v>
      </c>
      <c r="U448" s="323">
        <v>2631.12</v>
      </c>
      <c r="V448" s="323">
        <f t="shared" si="171"/>
        <v>16479.12</v>
      </c>
      <c r="W448" s="302">
        <v>23916</v>
      </c>
      <c r="X448" s="323">
        <v>4544.04</v>
      </c>
      <c r="Y448" s="345">
        <f t="shared" si="172"/>
        <v>28460.04</v>
      </c>
      <c r="Z448" s="348">
        <f t="shared" si="173"/>
        <v>7020.451430493109</v>
      </c>
      <c r="AA448" s="349">
        <f t="shared" si="174"/>
        <v>18478.691426649748</v>
      </c>
      <c r="AB448" s="352">
        <f t="shared" si="175"/>
        <v>9550</v>
      </c>
      <c r="AC448" s="324">
        <f t="shared" si="176"/>
        <v>8879</v>
      </c>
      <c r="AD448" s="324">
        <f t="shared" si="177"/>
        <v>15890</v>
      </c>
      <c r="AE448" s="324">
        <f t="shared" si="178"/>
        <v>9364</v>
      </c>
      <c r="AF448" s="324">
        <f t="shared" si="179"/>
        <v>7800</v>
      </c>
      <c r="AG448" s="324">
        <f t="shared" si="180"/>
        <v>13848</v>
      </c>
      <c r="AH448" s="364" t="str">
        <f t="shared" si="181"/>
        <v/>
      </c>
      <c r="AI448" s="352">
        <f t="shared" si="182"/>
        <v>7800</v>
      </c>
      <c r="AJ448" s="324">
        <f t="shared" si="189"/>
        <v>12749.571428571429</v>
      </c>
      <c r="AK448" s="324">
        <f t="shared" si="183"/>
        <v>7800</v>
      </c>
      <c r="AL448" s="324">
        <f t="shared" si="190"/>
        <v>11838.67984445358</v>
      </c>
      <c r="AM448" s="324">
        <f t="shared" si="164"/>
        <v>5729.1199980783204</v>
      </c>
      <c r="AN448" s="366">
        <f t="shared" si="184"/>
        <v>0.44935784941284568</v>
      </c>
      <c r="AO448" s="326"/>
      <c r="AP448" s="352">
        <f t="shared" si="185"/>
        <v>7800</v>
      </c>
      <c r="AQ448" s="325">
        <f t="shared" si="186"/>
        <v>1482</v>
      </c>
      <c r="AR448" s="349">
        <f t="shared" si="187"/>
        <v>9282</v>
      </c>
      <c r="AS448" s="329"/>
      <c r="AT448" s="317">
        <f t="shared" si="188"/>
        <v>1</v>
      </c>
    </row>
    <row r="449" spans="1:46" s="326" customFormat="1" ht="24.95" customHeight="1" x14ac:dyDescent="0.25">
      <c r="A449" s="319">
        <v>443</v>
      </c>
      <c r="B449" s="290" t="s">
        <v>1240</v>
      </c>
      <c r="C449" s="104" t="s">
        <v>101</v>
      </c>
      <c r="D449" s="320">
        <v>1</v>
      </c>
      <c r="E449" s="301">
        <v>39500</v>
      </c>
      <c r="F449" s="321">
        <f t="shared" si="165"/>
        <v>27650</v>
      </c>
      <c r="G449" s="321">
        <f t="shared" si="166"/>
        <v>67150</v>
      </c>
      <c r="H449" s="301">
        <v>33445</v>
      </c>
      <c r="I449" s="322">
        <v>6354.55</v>
      </c>
      <c r="J449" s="322">
        <f t="shared" si="167"/>
        <v>39799.550000000003</v>
      </c>
      <c r="K449" s="302">
        <v>40150</v>
      </c>
      <c r="L449" s="323">
        <v>7628.5</v>
      </c>
      <c r="M449" s="323">
        <f t="shared" si="168"/>
        <v>47778.5</v>
      </c>
      <c r="N449" s="304">
        <v>15006</v>
      </c>
      <c r="O449" s="323">
        <v>2851.14</v>
      </c>
      <c r="P449" s="323">
        <f t="shared" si="169"/>
        <v>17857.14</v>
      </c>
      <c r="Q449" s="302">
        <v>20800</v>
      </c>
      <c r="R449" s="323">
        <v>3952</v>
      </c>
      <c r="S449" s="323">
        <f t="shared" si="170"/>
        <v>24752</v>
      </c>
      <c r="T449" s="302">
        <v>46255</v>
      </c>
      <c r="U449" s="323">
        <v>8788.4500000000007</v>
      </c>
      <c r="V449" s="323">
        <f t="shared" si="171"/>
        <v>55043.45</v>
      </c>
      <c r="W449" s="302">
        <v>17453</v>
      </c>
      <c r="X449" s="323">
        <v>3316.07</v>
      </c>
      <c r="Y449" s="345">
        <f t="shared" si="172"/>
        <v>20769.07</v>
      </c>
      <c r="Z449" s="348">
        <f t="shared" si="173"/>
        <v>17887.520498481266</v>
      </c>
      <c r="AA449" s="349">
        <f t="shared" si="174"/>
        <v>42857.908072947306</v>
      </c>
      <c r="AB449" s="352">
        <f t="shared" si="175"/>
        <v>39500</v>
      </c>
      <c r="AC449" s="324">
        <f t="shared" si="176"/>
        <v>33445</v>
      </c>
      <c r="AD449" s="324">
        <f t="shared" si="177"/>
        <v>40150</v>
      </c>
      <c r="AE449" s="324" t="str">
        <f t="shared" si="178"/>
        <v/>
      </c>
      <c r="AF449" s="324">
        <f t="shared" si="179"/>
        <v>20800</v>
      </c>
      <c r="AG449" s="324" t="str">
        <f t="shared" si="180"/>
        <v/>
      </c>
      <c r="AH449" s="364" t="str">
        <f t="shared" si="181"/>
        <v/>
      </c>
      <c r="AI449" s="352">
        <f t="shared" si="182"/>
        <v>20800</v>
      </c>
      <c r="AJ449" s="324">
        <f t="shared" si="189"/>
        <v>30372.714285714286</v>
      </c>
      <c r="AK449" s="324">
        <f t="shared" si="183"/>
        <v>15006</v>
      </c>
      <c r="AL449" s="324">
        <f t="shared" si="190"/>
        <v>27961.938162535109</v>
      </c>
      <c r="AM449" s="324">
        <f t="shared" si="164"/>
        <v>12485.193787233018</v>
      </c>
      <c r="AN449" s="366">
        <f t="shared" si="184"/>
        <v>0.41106611907600865</v>
      </c>
      <c r="AP449" s="352">
        <f t="shared" si="185"/>
        <v>20800</v>
      </c>
      <c r="AQ449" s="325">
        <f t="shared" si="186"/>
        <v>3952</v>
      </c>
      <c r="AR449" s="349">
        <f t="shared" si="187"/>
        <v>24752</v>
      </c>
      <c r="AS449" s="329"/>
      <c r="AT449" s="317">
        <f t="shared" si="188"/>
        <v>1</v>
      </c>
    </row>
    <row r="450" spans="1:46" s="326" customFormat="1" ht="24.95" customHeight="1" x14ac:dyDescent="0.25">
      <c r="A450" s="319">
        <v>444</v>
      </c>
      <c r="B450" s="290" t="s">
        <v>1242</v>
      </c>
      <c r="C450" s="104" t="s">
        <v>18</v>
      </c>
      <c r="D450" s="320">
        <v>1</v>
      </c>
      <c r="E450" s="301">
        <v>19800</v>
      </c>
      <c r="F450" s="321">
        <f t="shared" si="165"/>
        <v>13860</v>
      </c>
      <c r="G450" s="321">
        <f t="shared" si="166"/>
        <v>33660</v>
      </c>
      <c r="H450" s="301">
        <v>217395</v>
      </c>
      <c r="I450" s="322">
        <v>41305.050000000003</v>
      </c>
      <c r="J450" s="322">
        <f t="shared" si="167"/>
        <v>258700.05</v>
      </c>
      <c r="K450" s="302">
        <v>20180</v>
      </c>
      <c r="L450" s="323">
        <v>3834.2</v>
      </c>
      <c r="M450" s="323">
        <f t="shared" si="168"/>
        <v>24014.2</v>
      </c>
      <c r="N450" s="304">
        <v>155282</v>
      </c>
      <c r="O450" s="323">
        <v>29503.58</v>
      </c>
      <c r="P450" s="323">
        <f t="shared" si="169"/>
        <v>184785.58000000002</v>
      </c>
      <c r="Q450" s="302">
        <v>44013</v>
      </c>
      <c r="R450" s="323">
        <v>8362.4699999999993</v>
      </c>
      <c r="S450" s="323">
        <f t="shared" si="170"/>
        <v>52375.47</v>
      </c>
      <c r="T450" s="302">
        <v>55825</v>
      </c>
      <c r="U450" s="323">
        <v>10606.75</v>
      </c>
      <c r="V450" s="323">
        <f t="shared" si="171"/>
        <v>66431.75</v>
      </c>
      <c r="W450" s="302">
        <v>48453</v>
      </c>
      <c r="X450" s="323">
        <v>9206.07</v>
      </c>
      <c r="Y450" s="345">
        <f t="shared" si="172"/>
        <v>57659.07</v>
      </c>
      <c r="Z450" s="348">
        <f t="shared" si="173"/>
        <v>4172.9185574812436</v>
      </c>
      <c r="AA450" s="349">
        <f t="shared" si="174"/>
        <v>156097.9385853759</v>
      </c>
      <c r="AB450" s="352">
        <f t="shared" si="175"/>
        <v>19800</v>
      </c>
      <c r="AC450" s="324" t="str">
        <f t="shared" si="176"/>
        <v/>
      </c>
      <c r="AD450" s="324">
        <f t="shared" si="177"/>
        <v>20180</v>
      </c>
      <c r="AE450" s="324">
        <f t="shared" si="178"/>
        <v>155282</v>
      </c>
      <c r="AF450" s="324">
        <f t="shared" si="179"/>
        <v>44013</v>
      </c>
      <c r="AG450" s="324">
        <f t="shared" si="180"/>
        <v>55825</v>
      </c>
      <c r="AH450" s="364">
        <f t="shared" si="181"/>
        <v>48453</v>
      </c>
      <c r="AI450" s="352">
        <f t="shared" si="182"/>
        <v>19800</v>
      </c>
      <c r="AJ450" s="324">
        <f t="shared" si="189"/>
        <v>80135.428571428565</v>
      </c>
      <c r="AK450" s="324">
        <f t="shared" si="183"/>
        <v>19800</v>
      </c>
      <c r="AL450" s="324">
        <f t="shared" si="190"/>
        <v>55420.396405933061</v>
      </c>
      <c r="AM450" s="324">
        <f t="shared" si="164"/>
        <v>75962.510013947322</v>
      </c>
      <c r="AN450" s="366">
        <f t="shared" si="184"/>
        <v>0.94792667073887649</v>
      </c>
      <c r="AP450" s="352">
        <f t="shared" si="185"/>
        <v>19800</v>
      </c>
      <c r="AQ450" s="325">
        <f t="shared" si="186"/>
        <v>3762</v>
      </c>
      <c r="AR450" s="349">
        <f t="shared" si="187"/>
        <v>23562</v>
      </c>
      <c r="AS450" s="329"/>
      <c r="AT450" s="317">
        <f t="shared" si="188"/>
        <v>1</v>
      </c>
    </row>
    <row r="451" spans="1:46" s="326" customFormat="1" ht="24.95" customHeight="1" x14ac:dyDescent="0.25">
      <c r="A451" s="319">
        <v>445</v>
      </c>
      <c r="B451" s="290" t="s">
        <v>1243</v>
      </c>
      <c r="C451" s="104" t="s">
        <v>18</v>
      </c>
      <c r="D451" s="320">
        <v>1</v>
      </c>
      <c r="E451" s="301">
        <v>140900</v>
      </c>
      <c r="F451" s="321">
        <f t="shared" si="165"/>
        <v>98630</v>
      </c>
      <c r="G451" s="321">
        <f t="shared" si="166"/>
        <v>239530</v>
      </c>
      <c r="H451" s="301">
        <v>209674</v>
      </c>
      <c r="I451" s="322">
        <v>39838.06</v>
      </c>
      <c r="J451" s="322">
        <f t="shared" si="167"/>
        <v>249512.06</v>
      </c>
      <c r="K451" s="302">
        <v>310050</v>
      </c>
      <c r="L451" s="323">
        <v>58909.5</v>
      </c>
      <c r="M451" s="323">
        <f t="shared" si="168"/>
        <v>368959.5</v>
      </c>
      <c r="N451" s="304">
        <v>38415</v>
      </c>
      <c r="O451" s="323">
        <v>7298.85</v>
      </c>
      <c r="P451" s="323">
        <f t="shared" si="169"/>
        <v>45713.85</v>
      </c>
      <c r="Q451" s="302">
        <v>130462</v>
      </c>
      <c r="R451" s="323">
        <v>24787.78</v>
      </c>
      <c r="S451" s="323">
        <f t="shared" si="170"/>
        <v>155249.78</v>
      </c>
      <c r="T451" s="302">
        <v>182120</v>
      </c>
      <c r="U451" s="323">
        <v>34602.800000000003</v>
      </c>
      <c r="V451" s="323">
        <f t="shared" si="171"/>
        <v>216722.8</v>
      </c>
      <c r="W451" s="302">
        <v>165103</v>
      </c>
      <c r="X451" s="323">
        <v>31369.57</v>
      </c>
      <c r="Y451" s="345">
        <f t="shared" si="172"/>
        <v>196472.57</v>
      </c>
      <c r="Z451" s="348">
        <f t="shared" si="173"/>
        <v>85380.597611938429</v>
      </c>
      <c r="AA451" s="349">
        <f t="shared" si="174"/>
        <v>250826.25953091873</v>
      </c>
      <c r="AB451" s="352">
        <f t="shared" si="175"/>
        <v>140900</v>
      </c>
      <c r="AC451" s="324">
        <f t="shared" si="176"/>
        <v>209674</v>
      </c>
      <c r="AD451" s="324" t="str">
        <f t="shared" si="177"/>
        <v/>
      </c>
      <c r="AE451" s="324" t="str">
        <f t="shared" si="178"/>
        <v/>
      </c>
      <c r="AF451" s="324">
        <f t="shared" si="179"/>
        <v>130462</v>
      </c>
      <c r="AG451" s="324">
        <f t="shared" si="180"/>
        <v>182120</v>
      </c>
      <c r="AH451" s="364">
        <f t="shared" si="181"/>
        <v>165103</v>
      </c>
      <c r="AI451" s="352">
        <f t="shared" si="182"/>
        <v>130462</v>
      </c>
      <c r="AJ451" s="324">
        <f t="shared" si="189"/>
        <v>168103.42857142858</v>
      </c>
      <c r="AK451" s="324">
        <f t="shared" si="183"/>
        <v>38415</v>
      </c>
      <c r="AL451" s="324">
        <f t="shared" si="190"/>
        <v>145497.31176611988</v>
      </c>
      <c r="AM451" s="324">
        <f t="shared" si="164"/>
        <v>82722.830959490151</v>
      </c>
      <c r="AN451" s="366">
        <f t="shared" si="184"/>
        <v>0.49209484697892714</v>
      </c>
      <c r="AP451" s="352">
        <f t="shared" si="185"/>
        <v>130462</v>
      </c>
      <c r="AQ451" s="325">
        <f t="shared" si="186"/>
        <v>24787.78</v>
      </c>
      <c r="AR451" s="349">
        <f t="shared" si="187"/>
        <v>155249.78</v>
      </c>
      <c r="AS451" s="329"/>
      <c r="AT451" s="317">
        <f t="shared" si="188"/>
        <v>1</v>
      </c>
    </row>
    <row r="452" spans="1:46" s="326" customFormat="1" ht="24.95" customHeight="1" x14ac:dyDescent="0.25">
      <c r="A452" s="319">
        <v>446</v>
      </c>
      <c r="B452" s="290" t="s">
        <v>1493</v>
      </c>
      <c r="C452" s="104" t="s">
        <v>1244</v>
      </c>
      <c r="D452" s="320">
        <v>1</v>
      </c>
      <c r="E452" s="301">
        <v>5900</v>
      </c>
      <c r="F452" s="321">
        <f t="shared" si="165"/>
        <v>4130</v>
      </c>
      <c r="G452" s="321">
        <f t="shared" si="166"/>
        <v>10030</v>
      </c>
      <c r="H452" s="301">
        <v>9916</v>
      </c>
      <c r="I452" s="322">
        <v>1884.04</v>
      </c>
      <c r="J452" s="322">
        <f t="shared" si="167"/>
        <v>11800.04</v>
      </c>
      <c r="K452" s="302">
        <v>4870</v>
      </c>
      <c r="L452" s="323">
        <v>925.3</v>
      </c>
      <c r="M452" s="323">
        <f t="shared" si="168"/>
        <v>5795.3</v>
      </c>
      <c r="N452" s="304">
        <v>7083</v>
      </c>
      <c r="O452" s="323">
        <v>1345.77</v>
      </c>
      <c r="P452" s="323">
        <f t="shared" si="169"/>
        <v>8428.77</v>
      </c>
      <c r="Q452" s="302">
        <v>6239</v>
      </c>
      <c r="R452" s="323">
        <v>1185.4100000000001</v>
      </c>
      <c r="S452" s="323">
        <f t="shared" si="170"/>
        <v>7424.41</v>
      </c>
      <c r="T452" s="302">
        <v>8555</v>
      </c>
      <c r="U452" s="323">
        <v>1625.45</v>
      </c>
      <c r="V452" s="323">
        <f t="shared" si="171"/>
        <v>10180.450000000001</v>
      </c>
      <c r="W452" s="302">
        <v>36923</v>
      </c>
      <c r="X452" s="323">
        <v>7015.37</v>
      </c>
      <c r="Y452" s="345">
        <f t="shared" si="172"/>
        <v>43938.37</v>
      </c>
      <c r="Z452" s="348">
        <f t="shared" si="173"/>
        <v>-45.654153425766708</v>
      </c>
      <c r="AA452" s="349">
        <f t="shared" si="174"/>
        <v>22755.93986771148</v>
      </c>
      <c r="AB452" s="352">
        <f t="shared" si="175"/>
        <v>5900</v>
      </c>
      <c r="AC452" s="324">
        <f t="shared" si="176"/>
        <v>9916</v>
      </c>
      <c r="AD452" s="324">
        <f t="shared" si="177"/>
        <v>4870</v>
      </c>
      <c r="AE452" s="324">
        <f t="shared" si="178"/>
        <v>7083</v>
      </c>
      <c r="AF452" s="324">
        <f t="shared" si="179"/>
        <v>6239</v>
      </c>
      <c r="AG452" s="324">
        <f t="shared" si="180"/>
        <v>8555</v>
      </c>
      <c r="AH452" s="364" t="str">
        <f t="shared" si="181"/>
        <v/>
      </c>
      <c r="AI452" s="352">
        <f t="shared" si="182"/>
        <v>4870</v>
      </c>
      <c r="AJ452" s="324">
        <f t="shared" si="189"/>
        <v>11355.142857142857</v>
      </c>
      <c r="AK452" s="324">
        <f t="shared" si="183"/>
        <v>4870</v>
      </c>
      <c r="AL452" s="324">
        <f t="shared" si="190"/>
        <v>8765.8744198747681</v>
      </c>
      <c r="AM452" s="324">
        <f t="shared" si="164"/>
        <v>11400.797010568624</v>
      </c>
      <c r="AN452" s="366">
        <f t="shared" si="184"/>
        <v>1.0040205705908005</v>
      </c>
      <c r="AP452" s="352">
        <f t="shared" si="185"/>
        <v>4870</v>
      </c>
      <c r="AQ452" s="325">
        <f t="shared" si="186"/>
        <v>925.3</v>
      </c>
      <c r="AR452" s="349">
        <f t="shared" si="187"/>
        <v>5795.3</v>
      </c>
      <c r="AS452" s="329"/>
      <c r="AT452" s="317">
        <f t="shared" si="188"/>
        <v>1</v>
      </c>
    </row>
    <row r="453" spans="1:46" s="326" customFormat="1" ht="24.95" customHeight="1" x14ac:dyDescent="0.25">
      <c r="A453" s="319">
        <v>447</v>
      </c>
      <c r="B453" s="290" t="s">
        <v>1246</v>
      </c>
      <c r="C453" s="104" t="s">
        <v>18</v>
      </c>
      <c r="D453" s="320">
        <v>1</v>
      </c>
      <c r="E453" s="301">
        <v>19900</v>
      </c>
      <c r="F453" s="321">
        <f t="shared" si="165"/>
        <v>13930</v>
      </c>
      <c r="G453" s="321">
        <f t="shared" si="166"/>
        <v>33830</v>
      </c>
      <c r="H453" s="301">
        <v>33445</v>
      </c>
      <c r="I453" s="322">
        <v>6354.55</v>
      </c>
      <c r="J453" s="322">
        <f t="shared" si="167"/>
        <v>39799.550000000003</v>
      </c>
      <c r="K453" s="302">
        <v>21580</v>
      </c>
      <c r="L453" s="323">
        <v>4100.2</v>
      </c>
      <c r="M453" s="323">
        <f t="shared" si="168"/>
        <v>25680.2</v>
      </c>
      <c r="N453" s="304">
        <v>23890</v>
      </c>
      <c r="O453" s="323">
        <v>4539.1000000000004</v>
      </c>
      <c r="P453" s="323">
        <f t="shared" si="169"/>
        <v>28429.1</v>
      </c>
      <c r="Q453" s="302">
        <v>21221</v>
      </c>
      <c r="R453" s="323">
        <v>4031.9900000000002</v>
      </c>
      <c r="S453" s="323">
        <f t="shared" si="170"/>
        <v>25252.99</v>
      </c>
      <c r="T453" s="302">
        <v>28855</v>
      </c>
      <c r="U453" s="323">
        <v>5482.45</v>
      </c>
      <c r="V453" s="323">
        <f t="shared" si="171"/>
        <v>34337.449999999997</v>
      </c>
      <c r="W453" s="302">
        <v>28564</v>
      </c>
      <c r="X453" s="323">
        <v>5427.16</v>
      </c>
      <c r="Y453" s="345">
        <f t="shared" si="172"/>
        <v>33991.160000000003</v>
      </c>
      <c r="Z453" s="348">
        <f t="shared" si="173"/>
        <v>20330.098728690566</v>
      </c>
      <c r="AA453" s="349">
        <f t="shared" si="174"/>
        <v>30371.329842738007</v>
      </c>
      <c r="AB453" s="352" t="str">
        <f t="shared" si="175"/>
        <v/>
      </c>
      <c r="AC453" s="324" t="str">
        <f t="shared" si="176"/>
        <v/>
      </c>
      <c r="AD453" s="324">
        <f t="shared" si="177"/>
        <v>21580</v>
      </c>
      <c r="AE453" s="324">
        <f t="shared" si="178"/>
        <v>23890</v>
      </c>
      <c r="AF453" s="324">
        <f t="shared" si="179"/>
        <v>21221</v>
      </c>
      <c r="AG453" s="324">
        <f t="shared" si="180"/>
        <v>28855</v>
      </c>
      <c r="AH453" s="364">
        <f t="shared" si="181"/>
        <v>28564</v>
      </c>
      <c r="AI453" s="352">
        <f t="shared" si="182"/>
        <v>21221</v>
      </c>
      <c r="AJ453" s="324">
        <f t="shared" si="189"/>
        <v>25350.714285714286</v>
      </c>
      <c r="AK453" s="324">
        <f t="shared" si="183"/>
        <v>19900</v>
      </c>
      <c r="AL453" s="324">
        <f t="shared" si="190"/>
        <v>24939.857838785298</v>
      </c>
      <c r="AM453" s="324">
        <f t="shared" si="164"/>
        <v>5020.6155570237215</v>
      </c>
      <c r="AN453" s="366">
        <f t="shared" si="184"/>
        <v>0.19804631539920572</v>
      </c>
      <c r="AP453" s="352">
        <f t="shared" si="185"/>
        <v>21221</v>
      </c>
      <c r="AQ453" s="325">
        <f t="shared" si="186"/>
        <v>4031.99</v>
      </c>
      <c r="AR453" s="349">
        <f t="shared" si="187"/>
        <v>25252.989999999998</v>
      </c>
      <c r="AS453" s="329"/>
      <c r="AT453" s="317">
        <f t="shared" si="188"/>
        <v>1</v>
      </c>
    </row>
    <row r="454" spans="1:46" s="326" customFormat="1" ht="24.95" customHeight="1" x14ac:dyDescent="0.25">
      <c r="A454" s="319">
        <v>448</v>
      </c>
      <c r="B454" s="290" t="s">
        <v>1248</v>
      </c>
      <c r="C454" s="104" t="s">
        <v>18</v>
      </c>
      <c r="D454" s="320">
        <v>1</v>
      </c>
      <c r="E454" s="301">
        <v>81900</v>
      </c>
      <c r="F454" s="321">
        <f t="shared" si="165"/>
        <v>57330</v>
      </c>
      <c r="G454" s="321">
        <f t="shared" si="166"/>
        <v>139230</v>
      </c>
      <c r="H454" s="301">
        <v>110924</v>
      </c>
      <c r="I454" s="322">
        <v>21075.56</v>
      </c>
      <c r="J454" s="322">
        <f t="shared" si="167"/>
        <v>131999.56</v>
      </c>
      <c r="K454" s="302">
        <v>89210</v>
      </c>
      <c r="L454" s="323">
        <v>16949.900000000001</v>
      </c>
      <c r="M454" s="323">
        <f t="shared" si="168"/>
        <v>106159.9</v>
      </c>
      <c r="N454" s="304">
        <v>41897</v>
      </c>
      <c r="O454" s="323">
        <v>7960.43</v>
      </c>
      <c r="P454" s="323">
        <f t="shared" si="169"/>
        <v>49857.43</v>
      </c>
      <c r="Q454" s="302">
        <v>67897</v>
      </c>
      <c r="R454" s="323">
        <v>12900.43</v>
      </c>
      <c r="S454" s="323">
        <f t="shared" si="170"/>
        <v>80797.429999999993</v>
      </c>
      <c r="T454" s="302">
        <v>107155</v>
      </c>
      <c r="U454" s="323">
        <v>20359.45</v>
      </c>
      <c r="V454" s="323">
        <f t="shared" si="171"/>
        <v>127514.45</v>
      </c>
      <c r="W454" s="302">
        <v>127412</v>
      </c>
      <c r="X454" s="323">
        <v>24208.28</v>
      </c>
      <c r="Y454" s="345">
        <f t="shared" si="172"/>
        <v>151620.28</v>
      </c>
      <c r="Z454" s="348">
        <f t="shared" si="173"/>
        <v>60621.57363836834</v>
      </c>
      <c r="AA454" s="349">
        <f t="shared" si="174"/>
        <v>118348.42636163166</v>
      </c>
      <c r="AB454" s="352">
        <f t="shared" si="175"/>
        <v>81900</v>
      </c>
      <c r="AC454" s="324">
        <f t="shared" si="176"/>
        <v>110924</v>
      </c>
      <c r="AD454" s="324">
        <f t="shared" si="177"/>
        <v>89210</v>
      </c>
      <c r="AE454" s="324" t="str">
        <f t="shared" si="178"/>
        <v/>
      </c>
      <c r="AF454" s="324">
        <f t="shared" si="179"/>
        <v>67897</v>
      </c>
      <c r="AG454" s="324">
        <f t="shared" si="180"/>
        <v>107155</v>
      </c>
      <c r="AH454" s="364" t="str">
        <f t="shared" si="181"/>
        <v/>
      </c>
      <c r="AI454" s="352">
        <f t="shared" si="182"/>
        <v>67897</v>
      </c>
      <c r="AJ454" s="324">
        <f t="shared" si="189"/>
        <v>89485</v>
      </c>
      <c r="AK454" s="324">
        <f t="shared" si="183"/>
        <v>41897</v>
      </c>
      <c r="AL454" s="324">
        <f t="shared" si="190"/>
        <v>84777.918595833995</v>
      </c>
      <c r="AM454" s="324">
        <f t="shared" si="164"/>
        <v>28863.42636163166</v>
      </c>
      <c r="AN454" s="366">
        <f t="shared" si="184"/>
        <v>0.32255044266225247</v>
      </c>
      <c r="AP454" s="352">
        <f t="shared" si="185"/>
        <v>67897</v>
      </c>
      <c r="AQ454" s="325">
        <f t="shared" si="186"/>
        <v>12900.43</v>
      </c>
      <c r="AR454" s="349">
        <f t="shared" si="187"/>
        <v>80797.429999999993</v>
      </c>
      <c r="AS454" s="329"/>
      <c r="AT454" s="317">
        <f t="shared" si="188"/>
        <v>1</v>
      </c>
    </row>
    <row r="455" spans="1:46" s="326" customFormat="1" ht="24.95" customHeight="1" x14ac:dyDescent="0.25">
      <c r="A455" s="319">
        <v>449</v>
      </c>
      <c r="B455" s="290" t="s">
        <v>1251</v>
      </c>
      <c r="C455" s="104" t="s">
        <v>18</v>
      </c>
      <c r="D455" s="320">
        <v>1</v>
      </c>
      <c r="E455" s="301">
        <v>35900</v>
      </c>
      <c r="F455" s="321">
        <f t="shared" si="165"/>
        <v>25130</v>
      </c>
      <c r="G455" s="321">
        <f t="shared" si="166"/>
        <v>61030</v>
      </c>
      <c r="H455" s="301">
        <v>60336</v>
      </c>
      <c r="I455" s="322">
        <v>11463.84</v>
      </c>
      <c r="J455" s="322">
        <f t="shared" si="167"/>
        <v>71799.839999999997</v>
      </c>
      <c r="K455" s="302">
        <v>20150</v>
      </c>
      <c r="L455" s="323">
        <v>3828.5</v>
      </c>
      <c r="M455" s="323">
        <f t="shared" si="168"/>
        <v>23978.5</v>
      </c>
      <c r="N455" s="304">
        <v>43097</v>
      </c>
      <c r="O455" s="323">
        <v>8188.43</v>
      </c>
      <c r="P455" s="323">
        <f t="shared" si="169"/>
        <v>51285.43</v>
      </c>
      <c r="Q455" s="302">
        <v>36756</v>
      </c>
      <c r="R455" s="323">
        <v>6983.64</v>
      </c>
      <c r="S455" s="323">
        <f t="shared" si="170"/>
        <v>43739.64</v>
      </c>
      <c r="T455" s="302">
        <v>52055</v>
      </c>
      <c r="U455" s="323">
        <v>9890.4500000000007</v>
      </c>
      <c r="V455" s="323">
        <f t="shared" si="171"/>
        <v>61945.45</v>
      </c>
      <c r="W455" s="302">
        <v>36453</v>
      </c>
      <c r="X455" s="323">
        <v>6926.07</v>
      </c>
      <c r="Y455" s="345">
        <f t="shared" si="172"/>
        <v>43379.07</v>
      </c>
      <c r="Z455" s="348">
        <f t="shared" si="173"/>
        <v>27773.457462184277</v>
      </c>
      <c r="AA455" s="349">
        <f t="shared" si="174"/>
        <v>53582.828252101433</v>
      </c>
      <c r="AB455" s="352">
        <f t="shared" si="175"/>
        <v>35900</v>
      </c>
      <c r="AC455" s="324" t="str">
        <f t="shared" si="176"/>
        <v/>
      </c>
      <c r="AD455" s="324" t="str">
        <f t="shared" si="177"/>
        <v/>
      </c>
      <c r="AE455" s="324">
        <f t="shared" si="178"/>
        <v>43097</v>
      </c>
      <c r="AF455" s="324">
        <f t="shared" si="179"/>
        <v>36756</v>
      </c>
      <c r="AG455" s="324">
        <f t="shared" si="180"/>
        <v>52055</v>
      </c>
      <c r="AH455" s="364">
        <f t="shared" si="181"/>
        <v>36453</v>
      </c>
      <c r="AI455" s="352">
        <f t="shared" si="182"/>
        <v>35900</v>
      </c>
      <c r="AJ455" s="324">
        <f t="shared" si="189"/>
        <v>40678.142857142855</v>
      </c>
      <c r="AK455" s="324">
        <f t="shared" si="183"/>
        <v>20150</v>
      </c>
      <c r="AL455" s="324">
        <f t="shared" si="190"/>
        <v>38750.192156667072</v>
      </c>
      <c r="AM455" s="324">
        <f t="shared" ref="AM455:AM518" si="191">STDEVA(E455,H455,K455,N455,Q455,T455,W455)</f>
        <v>12904.685394958578</v>
      </c>
      <c r="AN455" s="366">
        <f t="shared" si="184"/>
        <v>0.31723880414792799</v>
      </c>
      <c r="AP455" s="352">
        <f t="shared" si="185"/>
        <v>35900</v>
      </c>
      <c r="AQ455" s="325">
        <f t="shared" si="186"/>
        <v>6821</v>
      </c>
      <c r="AR455" s="349">
        <f t="shared" si="187"/>
        <v>42721</v>
      </c>
      <c r="AS455" s="329"/>
      <c r="AT455" s="317">
        <f t="shared" si="188"/>
        <v>1</v>
      </c>
    </row>
    <row r="456" spans="1:46" s="326" customFormat="1" ht="24.95" customHeight="1" x14ac:dyDescent="0.25">
      <c r="A456" s="319">
        <v>450</v>
      </c>
      <c r="B456" s="290" t="s">
        <v>1254</v>
      </c>
      <c r="C456" s="104" t="s">
        <v>18</v>
      </c>
      <c r="D456" s="320">
        <v>1</v>
      </c>
      <c r="E456" s="301">
        <v>299</v>
      </c>
      <c r="F456" s="321">
        <f t="shared" ref="F456:F519" si="192">+E456*70%</f>
        <v>209.29999999999998</v>
      </c>
      <c r="G456" s="321">
        <f t="shared" ref="G456:G519" si="193">+F456+E456</f>
        <v>508.29999999999995</v>
      </c>
      <c r="H456" s="301">
        <v>360</v>
      </c>
      <c r="I456" s="322">
        <v>68.400000000000006</v>
      </c>
      <c r="J456" s="322">
        <f t="shared" ref="J456:J519" si="194">+H456+I456</f>
        <v>428.4</v>
      </c>
      <c r="K456" s="302">
        <v>400</v>
      </c>
      <c r="L456" s="323">
        <v>76</v>
      </c>
      <c r="M456" s="323">
        <f t="shared" ref="M456:M519" si="195">+L456+K456</f>
        <v>476</v>
      </c>
      <c r="N456" s="304">
        <v>35894</v>
      </c>
      <c r="O456" s="323">
        <v>6819.86</v>
      </c>
      <c r="P456" s="323">
        <f t="shared" ref="P456:P519" si="196">+N456+O456</f>
        <v>42713.86</v>
      </c>
      <c r="Q456" s="302">
        <v>389</v>
      </c>
      <c r="R456" s="323">
        <v>73.91</v>
      </c>
      <c r="S456" s="323">
        <f t="shared" ref="S456:S519" si="197">+R456+Q456</f>
        <v>462.90999999999997</v>
      </c>
      <c r="T456" s="302">
        <v>434</v>
      </c>
      <c r="U456" s="323">
        <v>82.460000000000008</v>
      </c>
      <c r="V456" s="323">
        <f t="shared" ref="V456:V519" si="198">+T456+U456</f>
        <v>516.46</v>
      </c>
      <c r="W456" s="302">
        <v>1154</v>
      </c>
      <c r="X456" s="323">
        <v>219.26</v>
      </c>
      <c r="Y456" s="345">
        <f t="shared" ref="Y456:Y519" si="199">+X456+W456</f>
        <v>1373.26</v>
      </c>
      <c r="Z456" s="348">
        <f t="shared" ref="Z456:Z519" si="200">+AJ456-AM456</f>
        <v>-7817.1813197016572</v>
      </c>
      <c r="AA456" s="349">
        <f t="shared" ref="AA456:AA519" si="201">+AJ456+AM456</f>
        <v>18940.038462558801</v>
      </c>
      <c r="AB456" s="352">
        <f t="shared" ref="AB456:AB519" si="202">IF(AND(E456&gt;$Z456,E456&lt;$AA456),E456,"")</f>
        <v>299</v>
      </c>
      <c r="AC456" s="324">
        <f t="shared" ref="AC456:AC519" si="203">IF(AND(H456&gt;$Z456,H456&lt;$AA456),H456,"")</f>
        <v>360</v>
      </c>
      <c r="AD456" s="324">
        <f t="shared" ref="AD456:AD519" si="204">IF(AND(K456&gt;$Z456,K456&lt;$AA456),K456,"")</f>
        <v>400</v>
      </c>
      <c r="AE456" s="324" t="str">
        <f t="shared" ref="AE456:AE519" si="205">IF(AND(N456&gt;$Z456,N456&lt;$AA456),N456,"")</f>
        <v/>
      </c>
      <c r="AF456" s="324">
        <f t="shared" ref="AF456:AF519" si="206">IF(AND(Q456&gt;$Z456,Q456&lt;$AA456),Q456,"")</f>
        <v>389</v>
      </c>
      <c r="AG456" s="324">
        <f t="shared" ref="AG456:AG519" si="207">IF(AND(T456&gt;$Z456,T456&lt;$AA456),T456,"")</f>
        <v>434</v>
      </c>
      <c r="AH456" s="364">
        <f t="shared" ref="AH456:AH519" si="208">IF(AND(W456&gt;$Z456,W456&lt;$AA456),W456,"")</f>
        <v>1154</v>
      </c>
      <c r="AI456" s="352">
        <f t="shared" ref="AI456:AI519" si="209">MIN(AB456:AH456)</f>
        <v>299</v>
      </c>
      <c r="AJ456" s="324">
        <f t="shared" si="189"/>
        <v>5561.4285714285716</v>
      </c>
      <c r="AK456" s="324">
        <f t="shared" ref="AK456:AK519" si="210">MIN(E456,H456,K456,N456,Q456,T456,W456)</f>
        <v>299</v>
      </c>
      <c r="AL456" s="324">
        <f t="shared" si="190"/>
        <v>842.41999888397754</v>
      </c>
      <c r="AM456" s="324">
        <f t="shared" si="191"/>
        <v>13378.609891130229</v>
      </c>
      <c r="AN456" s="366">
        <f t="shared" ref="AN456:AN519" si="211">+AM456/AJ456</f>
        <v>2.4056067104523913</v>
      </c>
      <c r="AP456" s="352">
        <f t="shared" ref="AP456:AP519" si="212">+AI456</f>
        <v>299</v>
      </c>
      <c r="AQ456" s="325">
        <f t="shared" ref="AQ456:AQ519" si="213">+AP456*19/100</f>
        <v>56.81</v>
      </c>
      <c r="AR456" s="349">
        <f t="shared" ref="AR456:AR519" si="214">+AQ456+AP456</f>
        <v>355.81</v>
      </c>
      <c r="AS456" s="329"/>
      <c r="AT456" s="317">
        <f t="shared" ref="AT456:AT519" si="215">+AI456/AP456</f>
        <v>1</v>
      </c>
    </row>
    <row r="457" spans="1:46" s="326" customFormat="1" ht="24.95" customHeight="1" x14ac:dyDescent="0.25">
      <c r="A457" s="319">
        <v>451</v>
      </c>
      <c r="B457" s="290" t="s">
        <v>1494</v>
      </c>
      <c r="C457" s="104" t="s">
        <v>18</v>
      </c>
      <c r="D457" s="320">
        <v>1</v>
      </c>
      <c r="E457" s="301">
        <v>71900</v>
      </c>
      <c r="F457" s="321">
        <f t="shared" si="192"/>
        <v>50330</v>
      </c>
      <c r="G457" s="321">
        <f t="shared" si="193"/>
        <v>122230</v>
      </c>
      <c r="H457" s="301">
        <v>37400</v>
      </c>
      <c r="I457" s="322">
        <v>7106</v>
      </c>
      <c r="J457" s="322">
        <f t="shared" si="194"/>
        <v>44506</v>
      </c>
      <c r="K457" s="302">
        <v>62500</v>
      </c>
      <c r="L457" s="323">
        <v>11875</v>
      </c>
      <c r="M457" s="323">
        <f t="shared" si="195"/>
        <v>74375</v>
      </c>
      <c r="N457" s="304">
        <v>56303</v>
      </c>
      <c r="O457" s="323">
        <v>10697.57</v>
      </c>
      <c r="P457" s="323">
        <f t="shared" si="196"/>
        <v>67000.570000000007</v>
      </c>
      <c r="Q457" s="302">
        <v>62395</v>
      </c>
      <c r="R457" s="323">
        <v>11855.05</v>
      </c>
      <c r="S457" s="323">
        <f t="shared" si="197"/>
        <v>74250.05</v>
      </c>
      <c r="T457" s="302">
        <v>68005</v>
      </c>
      <c r="U457" s="323">
        <v>12920.95</v>
      </c>
      <c r="V457" s="323">
        <f t="shared" si="198"/>
        <v>80925.95</v>
      </c>
      <c r="W457" s="302">
        <v>74931</v>
      </c>
      <c r="X457" s="323">
        <v>14236.89</v>
      </c>
      <c r="Y457" s="345">
        <f t="shared" si="199"/>
        <v>89167.89</v>
      </c>
      <c r="Z457" s="348">
        <f t="shared" si="200"/>
        <v>49407.435973473577</v>
      </c>
      <c r="AA457" s="349">
        <f t="shared" si="201"/>
        <v>74430.849740812133</v>
      </c>
      <c r="AB457" s="352">
        <f t="shared" si="202"/>
        <v>71900</v>
      </c>
      <c r="AC457" s="324" t="str">
        <f t="shared" si="203"/>
        <v/>
      </c>
      <c r="AD457" s="324">
        <f t="shared" si="204"/>
        <v>62500</v>
      </c>
      <c r="AE457" s="324">
        <f t="shared" si="205"/>
        <v>56303</v>
      </c>
      <c r="AF457" s="324">
        <f t="shared" si="206"/>
        <v>62395</v>
      </c>
      <c r="AG457" s="324">
        <f t="shared" si="207"/>
        <v>68005</v>
      </c>
      <c r="AH457" s="364" t="str">
        <f t="shared" si="208"/>
        <v/>
      </c>
      <c r="AI457" s="352">
        <f t="shared" si="209"/>
        <v>56303</v>
      </c>
      <c r="AJ457" s="324">
        <f t="shared" ref="AJ457:AJ520" si="216">AVERAGE(E457,H457,K457,N457,Q457,T457,W457)</f>
        <v>61919.142857142855</v>
      </c>
      <c r="AK457" s="324">
        <f t="shared" si="210"/>
        <v>37400</v>
      </c>
      <c r="AL457" s="324">
        <f t="shared" ref="AL457:AL520" si="217">GEOMEAN(E457,H457,K457,N457,Q457,T457,W457)</f>
        <v>60621.05055454628</v>
      </c>
      <c r="AM457" s="324">
        <f t="shared" si="191"/>
        <v>12511.70688366928</v>
      </c>
      <c r="AN457" s="366">
        <f t="shared" si="211"/>
        <v>0.20206524680962951</v>
      </c>
      <c r="AP457" s="352">
        <f t="shared" si="212"/>
        <v>56303</v>
      </c>
      <c r="AQ457" s="325">
        <f t="shared" si="213"/>
        <v>10697.57</v>
      </c>
      <c r="AR457" s="349">
        <f t="shared" si="214"/>
        <v>67000.570000000007</v>
      </c>
      <c r="AS457" s="329"/>
      <c r="AT457" s="317">
        <f t="shared" si="215"/>
        <v>1</v>
      </c>
    </row>
    <row r="458" spans="1:46" s="326" customFormat="1" ht="24.95" customHeight="1" x14ac:dyDescent="0.25">
      <c r="A458" s="319">
        <v>452</v>
      </c>
      <c r="B458" s="290" t="s">
        <v>1258</v>
      </c>
      <c r="C458" s="104" t="s">
        <v>18</v>
      </c>
      <c r="D458" s="320">
        <v>1</v>
      </c>
      <c r="E458" s="301">
        <v>42000</v>
      </c>
      <c r="F458" s="321">
        <f t="shared" si="192"/>
        <v>29399.999999999996</v>
      </c>
      <c r="G458" s="321">
        <f t="shared" si="193"/>
        <v>71400</v>
      </c>
      <c r="H458" s="301">
        <v>51472</v>
      </c>
      <c r="I458" s="322">
        <v>9779.68</v>
      </c>
      <c r="J458" s="322">
        <f t="shared" si="194"/>
        <v>61251.68</v>
      </c>
      <c r="K458" s="302">
        <v>39850</v>
      </c>
      <c r="L458" s="323">
        <v>7571.5</v>
      </c>
      <c r="M458" s="323">
        <f t="shared" si="195"/>
        <v>47421.5</v>
      </c>
      <c r="N458" s="304">
        <v>19857</v>
      </c>
      <c r="O458" s="323">
        <v>3772.83</v>
      </c>
      <c r="P458" s="323">
        <f t="shared" si="196"/>
        <v>23629.83</v>
      </c>
      <c r="Q458" s="302">
        <v>17017</v>
      </c>
      <c r="R458" s="323">
        <v>3233.23</v>
      </c>
      <c r="S458" s="323">
        <f t="shared" si="197"/>
        <v>20250.23</v>
      </c>
      <c r="T458" s="302">
        <v>61625</v>
      </c>
      <c r="U458" s="323">
        <v>11708.75</v>
      </c>
      <c r="V458" s="323">
        <f t="shared" si="198"/>
        <v>73333.75</v>
      </c>
      <c r="W458" s="302">
        <v>84912</v>
      </c>
      <c r="X458" s="323">
        <v>16133.28</v>
      </c>
      <c r="Y458" s="345">
        <f t="shared" si="199"/>
        <v>101045.28</v>
      </c>
      <c r="Z458" s="348">
        <f t="shared" si="200"/>
        <v>21577.768761761672</v>
      </c>
      <c r="AA458" s="349">
        <f t="shared" si="201"/>
        <v>68917.374095381179</v>
      </c>
      <c r="AB458" s="352">
        <f t="shared" si="202"/>
        <v>42000</v>
      </c>
      <c r="AC458" s="324">
        <f t="shared" si="203"/>
        <v>51472</v>
      </c>
      <c r="AD458" s="324">
        <f t="shared" si="204"/>
        <v>39850</v>
      </c>
      <c r="AE458" s="324" t="str">
        <f t="shared" si="205"/>
        <v/>
      </c>
      <c r="AF458" s="324" t="str">
        <f t="shared" si="206"/>
        <v/>
      </c>
      <c r="AG458" s="324">
        <f t="shared" si="207"/>
        <v>61625</v>
      </c>
      <c r="AH458" s="364" t="str">
        <f t="shared" si="208"/>
        <v/>
      </c>
      <c r="AI458" s="352">
        <f t="shared" si="209"/>
        <v>39850</v>
      </c>
      <c r="AJ458" s="324">
        <f t="shared" si="216"/>
        <v>45247.571428571428</v>
      </c>
      <c r="AK458" s="324">
        <f t="shared" si="210"/>
        <v>17017</v>
      </c>
      <c r="AL458" s="324">
        <f t="shared" si="217"/>
        <v>39585.73898134628</v>
      </c>
      <c r="AM458" s="324">
        <f t="shared" si="191"/>
        <v>23669.802666809755</v>
      </c>
      <c r="AN458" s="366">
        <f t="shared" si="211"/>
        <v>0.52311763746647266</v>
      </c>
      <c r="AP458" s="352">
        <f t="shared" si="212"/>
        <v>39850</v>
      </c>
      <c r="AQ458" s="325">
        <f t="shared" si="213"/>
        <v>7571.5</v>
      </c>
      <c r="AR458" s="349">
        <f t="shared" si="214"/>
        <v>47421.5</v>
      </c>
      <c r="AS458" s="329"/>
      <c r="AT458" s="317">
        <f t="shared" si="215"/>
        <v>1</v>
      </c>
    </row>
    <row r="459" spans="1:46" s="326" customFormat="1" ht="24.95" customHeight="1" x14ac:dyDescent="0.25">
      <c r="A459" s="319">
        <v>453</v>
      </c>
      <c r="B459" s="290" t="s">
        <v>1259</v>
      </c>
      <c r="C459" s="104" t="s">
        <v>18</v>
      </c>
      <c r="D459" s="320">
        <v>1</v>
      </c>
      <c r="E459" s="301">
        <v>150900</v>
      </c>
      <c r="F459" s="321">
        <f t="shared" si="192"/>
        <v>105630</v>
      </c>
      <c r="G459" s="321">
        <f t="shared" si="193"/>
        <v>256530</v>
      </c>
      <c r="H459" s="301">
        <v>400000</v>
      </c>
      <c r="I459" s="322">
        <v>76000</v>
      </c>
      <c r="J459" s="322">
        <f t="shared" si="194"/>
        <v>476000</v>
      </c>
      <c r="K459" s="302">
        <v>215410</v>
      </c>
      <c r="L459" s="323">
        <v>40927.9</v>
      </c>
      <c r="M459" s="323">
        <f t="shared" si="195"/>
        <v>256337.9</v>
      </c>
      <c r="N459" s="304">
        <v>181152</v>
      </c>
      <c r="O459" s="323">
        <v>34418.879999999997</v>
      </c>
      <c r="P459" s="323">
        <f t="shared" si="196"/>
        <v>215570.88</v>
      </c>
      <c r="Q459" s="302">
        <v>158824</v>
      </c>
      <c r="R459" s="323">
        <v>30176.560000000001</v>
      </c>
      <c r="S459" s="323">
        <f t="shared" si="197"/>
        <v>189000.56</v>
      </c>
      <c r="T459" s="302">
        <v>218805</v>
      </c>
      <c r="U459" s="323">
        <v>41572.949999999997</v>
      </c>
      <c r="V459" s="323">
        <f t="shared" si="198"/>
        <v>260377.95</v>
      </c>
      <c r="W459" s="302">
        <v>96382</v>
      </c>
      <c r="X459" s="323">
        <v>18312.580000000002</v>
      </c>
      <c r="Y459" s="345">
        <f t="shared" si="199"/>
        <v>114694.58</v>
      </c>
      <c r="Z459" s="348">
        <f t="shared" si="200"/>
        <v>106697.24735894034</v>
      </c>
      <c r="AA459" s="349">
        <f t="shared" si="201"/>
        <v>299437.89549820253</v>
      </c>
      <c r="AB459" s="352">
        <f t="shared" si="202"/>
        <v>150900</v>
      </c>
      <c r="AC459" s="324" t="str">
        <f t="shared" si="203"/>
        <v/>
      </c>
      <c r="AD459" s="324">
        <f t="shared" si="204"/>
        <v>215410</v>
      </c>
      <c r="AE459" s="324">
        <f t="shared" si="205"/>
        <v>181152</v>
      </c>
      <c r="AF459" s="324">
        <f t="shared" si="206"/>
        <v>158824</v>
      </c>
      <c r="AG459" s="324">
        <f t="shared" si="207"/>
        <v>218805</v>
      </c>
      <c r="AH459" s="364" t="str">
        <f t="shared" si="208"/>
        <v/>
      </c>
      <c r="AI459" s="352">
        <f t="shared" si="209"/>
        <v>150900</v>
      </c>
      <c r="AJ459" s="324">
        <f t="shared" si="216"/>
        <v>203067.57142857142</v>
      </c>
      <c r="AK459" s="324">
        <f t="shared" si="210"/>
        <v>96382</v>
      </c>
      <c r="AL459" s="324">
        <f t="shared" si="217"/>
        <v>186639.6592739255</v>
      </c>
      <c r="AM459" s="324">
        <f t="shared" si="191"/>
        <v>96370.324069631082</v>
      </c>
      <c r="AN459" s="366">
        <f t="shared" si="211"/>
        <v>0.47457269219142229</v>
      </c>
      <c r="AP459" s="352">
        <f t="shared" si="212"/>
        <v>150900</v>
      </c>
      <c r="AQ459" s="325">
        <f t="shared" si="213"/>
        <v>28671</v>
      </c>
      <c r="AR459" s="349">
        <f t="shared" si="214"/>
        <v>179571</v>
      </c>
      <c r="AS459" s="329"/>
      <c r="AT459" s="317">
        <f t="shared" si="215"/>
        <v>1</v>
      </c>
    </row>
    <row r="460" spans="1:46" s="326" customFormat="1" ht="24.95" customHeight="1" x14ac:dyDescent="0.25">
      <c r="A460" s="319">
        <v>454</v>
      </c>
      <c r="B460" s="290" t="s">
        <v>1495</v>
      </c>
      <c r="C460" s="104" t="s">
        <v>907</v>
      </c>
      <c r="D460" s="320">
        <v>1</v>
      </c>
      <c r="E460" s="301">
        <v>3250</v>
      </c>
      <c r="F460" s="321">
        <f t="shared" si="192"/>
        <v>2275</v>
      </c>
      <c r="G460" s="321">
        <f t="shared" si="193"/>
        <v>5525</v>
      </c>
      <c r="H460" s="301">
        <v>2868</v>
      </c>
      <c r="I460" s="322">
        <v>544.91999999999996</v>
      </c>
      <c r="J460" s="322">
        <f t="shared" si="194"/>
        <v>3412.92</v>
      </c>
      <c r="K460" s="302">
        <v>4120</v>
      </c>
      <c r="L460" s="323">
        <v>782.8</v>
      </c>
      <c r="M460" s="323">
        <f t="shared" si="195"/>
        <v>4902.8</v>
      </c>
      <c r="N460" s="304">
        <v>3361</v>
      </c>
      <c r="O460" s="323">
        <v>638.59</v>
      </c>
      <c r="P460" s="323">
        <f t="shared" si="196"/>
        <v>3999.59</v>
      </c>
      <c r="Q460" s="302">
        <v>2802</v>
      </c>
      <c r="R460" s="323">
        <v>532.38</v>
      </c>
      <c r="S460" s="323">
        <f t="shared" si="197"/>
        <v>3334.38</v>
      </c>
      <c r="T460" s="302">
        <v>4060</v>
      </c>
      <c r="U460" s="323">
        <v>771.4</v>
      </c>
      <c r="V460" s="323">
        <f t="shared" si="198"/>
        <v>4831.3999999999996</v>
      </c>
      <c r="W460" s="302">
        <v>2628</v>
      </c>
      <c r="X460" s="323">
        <v>499.32</v>
      </c>
      <c r="Y460" s="345">
        <f t="shared" si="199"/>
        <v>3127.32</v>
      </c>
      <c r="Z460" s="348">
        <f t="shared" si="200"/>
        <v>2700.8758242051267</v>
      </c>
      <c r="AA460" s="349">
        <f t="shared" si="201"/>
        <v>3895.9813186520164</v>
      </c>
      <c r="AB460" s="352">
        <f t="shared" si="202"/>
        <v>3250</v>
      </c>
      <c r="AC460" s="324">
        <f t="shared" si="203"/>
        <v>2868</v>
      </c>
      <c r="AD460" s="324" t="str">
        <f t="shared" si="204"/>
        <v/>
      </c>
      <c r="AE460" s="324">
        <f t="shared" si="205"/>
        <v>3361</v>
      </c>
      <c r="AF460" s="324">
        <f t="shared" si="206"/>
        <v>2802</v>
      </c>
      <c r="AG460" s="324" t="str">
        <f t="shared" si="207"/>
        <v/>
      </c>
      <c r="AH460" s="364" t="str">
        <f t="shared" si="208"/>
        <v/>
      </c>
      <c r="AI460" s="352">
        <f t="shared" si="209"/>
        <v>2802</v>
      </c>
      <c r="AJ460" s="324">
        <f t="shared" si="216"/>
        <v>3298.4285714285716</v>
      </c>
      <c r="AK460" s="324">
        <f t="shared" si="210"/>
        <v>2628</v>
      </c>
      <c r="AL460" s="324">
        <f t="shared" si="217"/>
        <v>3253.4915286704008</v>
      </c>
      <c r="AM460" s="324">
        <f t="shared" si="191"/>
        <v>597.55274722344473</v>
      </c>
      <c r="AN460" s="366">
        <f t="shared" si="211"/>
        <v>0.18116285809537497</v>
      </c>
      <c r="AP460" s="352">
        <f t="shared" si="212"/>
        <v>2802</v>
      </c>
      <c r="AQ460" s="325">
        <f t="shared" si="213"/>
        <v>532.38</v>
      </c>
      <c r="AR460" s="349">
        <f t="shared" si="214"/>
        <v>3334.38</v>
      </c>
      <c r="AS460" s="329"/>
      <c r="AT460" s="317">
        <f t="shared" si="215"/>
        <v>1</v>
      </c>
    </row>
    <row r="461" spans="1:46" ht="24.95" customHeight="1" x14ac:dyDescent="0.25">
      <c r="A461" s="319">
        <v>455</v>
      </c>
      <c r="B461" s="290" t="s">
        <v>1497</v>
      </c>
      <c r="C461" s="104" t="s">
        <v>18</v>
      </c>
      <c r="D461" s="320">
        <v>1</v>
      </c>
      <c r="E461" s="301">
        <v>86625</v>
      </c>
      <c r="F461" s="321">
        <f t="shared" si="192"/>
        <v>60637.499999999993</v>
      </c>
      <c r="G461" s="321">
        <f t="shared" si="193"/>
        <v>147262.5</v>
      </c>
      <c r="H461" s="301">
        <v>142605</v>
      </c>
      <c r="I461" s="322">
        <v>27094.95</v>
      </c>
      <c r="J461" s="322">
        <f t="shared" si="194"/>
        <v>169699.95</v>
      </c>
      <c r="K461" s="302">
        <v>96250</v>
      </c>
      <c r="L461" s="323">
        <v>18287.5</v>
      </c>
      <c r="M461" s="323">
        <f t="shared" si="195"/>
        <v>114537.5</v>
      </c>
      <c r="N461" s="304">
        <v>101861</v>
      </c>
      <c r="O461" s="323">
        <v>19353.59</v>
      </c>
      <c r="P461" s="323">
        <f t="shared" si="196"/>
        <v>121214.59</v>
      </c>
      <c r="Q461" s="302">
        <v>85084</v>
      </c>
      <c r="R461" s="323">
        <v>16165.960000000001</v>
      </c>
      <c r="S461" s="323">
        <f t="shared" si="197"/>
        <v>101249.96</v>
      </c>
      <c r="T461" s="302">
        <v>123033</v>
      </c>
      <c r="U461" s="323">
        <v>23376.27</v>
      </c>
      <c r="V461" s="323">
        <f t="shared" si="198"/>
        <v>146409.26999999999</v>
      </c>
      <c r="W461" s="302">
        <v>134454</v>
      </c>
      <c r="X461" s="323">
        <v>25546.260000000002</v>
      </c>
      <c r="Y461" s="345">
        <f t="shared" si="199"/>
        <v>160000.26</v>
      </c>
      <c r="Z461" s="348">
        <f t="shared" si="200"/>
        <v>86701.361114276282</v>
      </c>
      <c r="AA461" s="349">
        <f t="shared" si="201"/>
        <v>133273.49602858085</v>
      </c>
      <c r="AB461" s="352" t="str">
        <f t="shared" si="202"/>
        <v/>
      </c>
      <c r="AC461" s="324" t="str">
        <f t="shared" si="203"/>
        <v/>
      </c>
      <c r="AD461" s="324">
        <f t="shared" si="204"/>
        <v>96250</v>
      </c>
      <c r="AE461" s="324">
        <f t="shared" si="205"/>
        <v>101861</v>
      </c>
      <c r="AF461" s="324" t="str">
        <f t="shared" si="206"/>
        <v/>
      </c>
      <c r="AG461" s="324">
        <f t="shared" si="207"/>
        <v>123033</v>
      </c>
      <c r="AH461" s="364" t="str">
        <f t="shared" si="208"/>
        <v/>
      </c>
      <c r="AI461" s="352">
        <f t="shared" si="209"/>
        <v>96250</v>
      </c>
      <c r="AJ461" s="324">
        <f t="shared" si="216"/>
        <v>109987.42857142857</v>
      </c>
      <c r="AK461" s="324">
        <f t="shared" si="210"/>
        <v>85084</v>
      </c>
      <c r="AL461" s="324">
        <f t="shared" si="217"/>
        <v>107917.03078619363</v>
      </c>
      <c r="AM461" s="324">
        <f t="shared" si="191"/>
        <v>23286.067457152283</v>
      </c>
      <c r="AN461" s="366">
        <f t="shared" si="211"/>
        <v>0.21171571841985318</v>
      </c>
      <c r="AO461" s="326"/>
      <c r="AP461" s="352">
        <f t="shared" si="212"/>
        <v>96250</v>
      </c>
      <c r="AQ461" s="325">
        <f t="shared" si="213"/>
        <v>18287.5</v>
      </c>
      <c r="AR461" s="349">
        <f t="shared" si="214"/>
        <v>114537.5</v>
      </c>
      <c r="AS461" s="329"/>
      <c r="AT461" s="317">
        <f t="shared" si="215"/>
        <v>1</v>
      </c>
    </row>
    <row r="462" spans="1:46" ht="24.95" customHeight="1" x14ac:dyDescent="0.25">
      <c r="A462" s="319">
        <v>456</v>
      </c>
      <c r="B462" s="290" t="s">
        <v>1498</v>
      </c>
      <c r="C462" s="104" t="s">
        <v>18</v>
      </c>
      <c r="D462" s="320">
        <v>1</v>
      </c>
      <c r="E462" s="301">
        <v>5350</v>
      </c>
      <c r="F462" s="321">
        <f t="shared" si="192"/>
        <v>3744.9999999999995</v>
      </c>
      <c r="G462" s="321">
        <f t="shared" si="193"/>
        <v>9095</v>
      </c>
      <c r="H462" s="301">
        <v>10084</v>
      </c>
      <c r="I462" s="322">
        <v>1915.96</v>
      </c>
      <c r="J462" s="322">
        <f t="shared" si="194"/>
        <v>11999.96</v>
      </c>
      <c r="K462" s="302">
        <v>7890</v>
      </c>
      <c r="L462" s="323">
        <v>1499.1</v>
      </c>
      <c r="M462" s="323">
        <f t="shared" si="195"/>
        <v>9389.1</v>
      </c>
      <c r="N462" s="304">
        <v>6423</v>
      </c>
      <c r="O462" s="323">
        <v>1220.3700000000001</v>
      </c>
      <c r="P462" s="323">
        <f t="shared" si="196"/>
        <v>7643.37</v>
      </c>
      <c r="Q462" s="302">
        <v>5105</v>
      </c>
      <c r="R462" s="323">
        <v>969.95</v>
      </c>
      <c r="S462" s="323">
        <f t="shared" si="197"/>
        <v>6074.95</v>
      </c>
      <c r="T462" s="302">
        <v>8700</v>
      </c>
      <c r="U462" s="323">
        <v>1653</v>
      </c>
      <c r="V462" s="323">
        <f t="shared" si="198"/>
        <v>10353</v>
      </c>
      <c r="W462" s="302">
        <v>25372</v>
      </c>
      <c r="X462" s="323">
        <v>4820.68</v>
      </c>
      <c r="Y462" s="345">
        <f t="shared" si="199"/>
        <v>30192.68</v>
      </c>
      <c r="Z462" s="348">
        <f t="shared" si="200"/>
        <v>2767.43696809622</v>
      </c>
      <c r="AA462" s="349">
        <f t="shared" si="201"/>
        <v>16925.134460475208</v>
      </c>
      <c r="AB462" s="352">
        <f t="shared" si="202"/>
        <v>5350</v>
      </c>
      <c r="AC462" s="324">
        <f t="shared" si="203"/>
        <v>10084</v>
      </c>
      <c r="AD462" s="324">
        <f t="shared" si="204"/>
        <v>7890</v>
      </c>
      <c r="AE462" s="324">
        <f t="shared" si="205"/>
        <v>6423</v>
      </c>
      <c r="AF462" s="324">
        <f t="shared" si="206"/>
        <v>5105</v>
      </c>
      <c r="AG462" s="324">
        <f t="shared" si="207"/>
        <v>8700</v>
      </c>
      <c r="AH462" s="364" t="str">
        <f t="shared" si="208"/>
        <v/>
      </c>
      <c r="AI462" s="352">
        <f t="shared" si="209"/>
        <v>5105</v>
      </c>
      <c r="AJ462" s="324">
        <f t="shared" si="216"/>
        <v>9846.2857142857138</v>
      </c>
      <c r="AK462" s="324">
        <f t="shared" si="210"/>
        <v>5105</v>
      </c>
      <c r="AL462" s="324">
        <f t="shared" si="217"/>
        <v>8451.8744116256821</v>
      </c>
      <c r="AM462" s="324">
        <f t="shared" si="191"/>
        <v>7078.8487461894938</v>
      </c>
      <c r="AN462" s="366">
        <f t="shared" si="211"/>
        <v>0.71893594717843512</v>
      </c>
      <c r="AO462" s="326"/>
      <c r="AP462" s="352">
        <f t="shared" si="212"/>
        <v>5105</v>
      </c>
      <c r="AQ462" s="325">
        <f t="shared" si="213"/>
        <v>969.95</v>
      </c>
      <c r="AR462" s="349">
        <f t="shared" si="214"/>
        <v>6074.95</v>
      </c>
      <c r="AS462" s="329"/>
      <c r="AT462" s="317">
        <f t="shared" si="215"/>
        <v>1</v>
      </c>
    </row>
    <row r="463" spans="1:46" ht="24.95" customHeight="1" x14ac:dyDescent="0.25">
      <c r="A463" s="319">
        <v>457</v>
      </c>
      <c r="B463" s="290" t="s">
        <v>1499</v>
      </c>
      <c r="C463" s="104" t="s">
        <v>18</v>
      </c>
      <c r="D463" s="320">
        <v>1</v>
      </c>
      <c r="E463" s="301">
        <v>6600</v>
      </c>
      <c r="F463" s="321">
        <f t="shared" si="192"/>
        <v>4620</v>
      </c>
      <c r="G463" s="321">
        <f t="shared" si="193"/>
        <v>11220</v>
      </c>
      <c r="H463" s="301">
        <v>13200</v>
      </c>
      <c r="I463" s="322">
        <v>2508</v>
      </c>
      <c r="J463" s="322">
        <f t="shared" si="194"/>
        <v>15708</v>
      </c>
      <c r="K463" s="302">
        <v>8520</v>
      </c>
      <c r="L463" s="323">
        <v>1618.8</v>
      </c>
      <c r="M463" s="323">
        <f t="shared" si="195"/>
        <v>10138.799999999999</v>
      </c>
      <c r="N463" s="304">
        <v>7923</v>
      </c>
      <c r="O463" s="323">
        <v>1505.3700000000001</v>
      </c>
      <c r="P463" s="323">
        <f t="shared" si="196"/>
        <v>9428.3700000000008</v>
      </c>
      <c r="Q463" s="302">
        <v>7034</v>
      </c>
      <c r="R463" s="323">
        <v>1336.46</v>
      </c>
      <c r="S463" s="323">
        <f t="shared" si="197"/>
        <v>8370.4599999999991</v>
      </c>
      <c r="T463" s="302">
        <v>95700</v>
      </c>
      <c r="U463" s="323">
        <v>18183</v>
      </c>
      <c r="V463" s="323">
        <f t="shared" si="198"/>
        <v>113883</v>
      </c>
      <c r="W463" s="302">
        <v>25372</v>
      </c>
      <c r="X463" s="323">
        <v>4820.68</v>
      </c>
      <c r="Y463" s="345">
        <f t="shared" si="199"/>
        <v>30192.68</v>
      </c>
      <c r="Z463" s="348">
        <f t="shared" si="200"/>
        <v>-9043.9063481162993</v>
      </c>
      <c r="AA463" s="349">
        <f t="shared" si="201"/>
        <v>56000.763490973448</v>
      </c>
      <c r="AB463" s="352">
        <f t="shared" si="202"/>
        <v>6600</v>
      </c>
      <c r="AC463" s="324">
        <f t="shared" si="203"/>
        <v>13200</v>
      </c>
      <c r="AD463" s="324">
        <f t="shared" si="204"/>
        <v>8520</v>
      </c>
      <c r="AE463" s="324">
        <f t="shared" si="205"/>
        <v>7923</v>
      </c>
      <c r="AF463" s="324">
        <f t="shared" si="206"/>
        <v>7034</v>
      </c>
      <c r="AG463" s="324" t="str">
        <f t="shared" si="207"/>
        <v/>
      </c>
      <c r="AH463" s="364">
        <f t="shared" si="208"/>
        <v>25372</v>
      </c>
      <c r="AI463" s="352">
        <f t="shared" si="209"/>
        <v>6600</v>
      </c>
      <c r="AJ463" s="324">
        <f t="shared" si="216"/>
        <v>23478.428571428572</v>
      </c>
      <c r="AK463" s="324">
        <f t="shared" si="210"/>
        <v>6600</v>
      </c>
      <c r="AL463" s="324">
        <f t="shared" si="217"/>
        <v>13903.715562961876</v>
      </c>
      <c r="AM463" s="324">
        <f t="shared" si="191"/>
        <v>32522.334919544872</v>
      </c>
      <c r="AN463" s="366">
        <f t="shared" si="211"/>
        <v>1.385200667097543</v>
      </c>
      <c r="AO463" s="326"/>
      <c r="AP463" s="352">
        <f t="shared" si="212"/>
        <v>6600</v>
      </c>
      <c r="AQ463" s="325">
        <f t="shared" si="213"/>
        <v>1254</v>
      </c>
      <c r="AR463" s="349">
        <f t="shared" si="214"/>
        <v>7854</v>
      </c>
      <c r="AS463" s="329"/>
      <c r="AT463" s="317">
        <f t="shared" si="215"/>
        <v>1</v>
      </c>
    </row>
    <row r="464" spans="1:46" ht="24.95" customHeight="1" x14ac:dyDescent="0.25">
      <c r="A464" s="319">
        <v>458</v>
      </c>
      <c r="B464" s="290" t="s">
        <v>1500</v>
      </c>
      <c r="C464" s="104" t="s">
        <v>18</v>
      </c>
      <c r="D464" s="320">
        <v>1</v>
      </c>
      <c r="E464" s="301">
        <v>11700</v>
      </c>
      <c r="F464" s="321">
        <f t="shared" si="192"/>
        <v>8189.9999999999991</v>
      </c>
      <c r="G464" s="321">
        <f t="shared" si="193"/>
        <v>19890</v>
      </c>
      <c r="H464" s="301">
        <v>19664</v>
      </c>
      <c r="I464" s="322">
        <v>3736.16</v>
      </c>
      <c r="J464" s="322">
        <f t="shared" si="194"/>
        <v>23400.16</v>
      </c>
      <c r="K464" s="302">
        <v>20140</v>
      </c>
      <c r="L464" s="323">
        <v>3826.6</v>
      </c>
      <c r="M464" s="323">
        <f t="shared" si="195"/>
        <v>23966.6</v>
      </c>
      <c r="N464" s="304">
        <v>18007</v>
      </c>
      <c r="O464" s="323">
        <v>3421.33</v>
      </c>
      <c r="P464" s="323">
        <f t="shared" si="196"/>
        <v>21428.33</v>
      </c>
      <c r="Q464" s="302">
        <v>14181</v>
      </c>
      <c r="R464" s="323">
        <v>2694.39</v>
      </c>
      <c r="S464" s="323">
        <f t="shared" si="197"/>
        <v>16875.39</v>
      </c>
      <c r="T464" s="302">
        <v>16965</v>
      </c>
      <c r="U464" s="323">
        <v>3223.35</v>
      </c>
      <c r="V464" s="323">
        <f t="shared" si="198"/>
        <v>20188.349999999999</v>
      </c>
      <c r="W464" s="302">
        <v>28164</v>
      </c>
      <c r="X464" s="323">
        <v>5351.16</v>
      </c>
      <c r="Y464" s="345">
        <f t="shared" si="199"/>
        <v>33515.160000000003</v>
      </c>
      <c r="Z464" s="348">
        <f t="shared" si="200"/>
        <v>13161.108420299659</v>
      </c>
      <c r="AA464" s="349">
        <f t="shared" si="201"/>
        <v>23644.891579700343</v>
      </c>
      <c r="AB464" s="352" t="str">
        <f t="shared" si="202"/>
        <v/>
      </c>
      <c r="AC464" s="324">
        <f t="shared" si="203"/>
        <v>19664</v>
      </c>
      <c r="AD464" s="324">
        <f t="shared" si="204"/>
        <v>20140</v>
      </c>
      <c r="AE464" s="324">
        <f t="shared" si="205"/>
        <v>18007</v>
      </c>
      <c r="AF464" s="324">
        <f t="shared" si="206"/>
        <v>14181</v>
      </c>
      <c r="AG464" s="324">
        <f t="shared" si="207"/>
        <v>16965</v>
      </c>
      <c r="AH464" s="364" t="str">
        <f t="shared" si="208"/>
        <v/>
      </c>
      <c r="AI464" s="352">
        <f t="shared" si="209"/>
        <v>14181</v>
      </c>
      <c r="AJ464" s="324">
        <f t="shared" si="216"/>
        <v>18403</v>
      </c>
      <c r="AK464" s="324">
        <f t="shared" si="210"/>
        <v>11700</v>
      </c>
      <c r="AL464" s="324">
        <f t="shared" si="217"/>
        <v>17796.332706628669</v>
      </c>
      <c r="AM464" s="324">
        <f t="shared" si="191"/>
        <v>5241.891579700341</v>
      </c>
      <c r="AN464" s="366">
        <f t="shared" si="211"/>
        <v>0.28483897080369186</v>
      </c>
      <c r="AO464" s="326"/>
      <c r="AP464" s="352">
        <f t="shared" si="212"/>
        <v>14181</v>
      </c>
      <c r="AQ464" s="325">
        <f t="shared" si="213"/>
        <v>2694.39</v>
      </c>
      <c r="AR464" s="349">
        <f t="shared" si="214"/>
        <v>16875.39</v>
      </c>
      <c r="AS464" s="329"/>
      <c r="AT464" s="317">
        <f t="shared" si="215"/>
        <v>1</v>
      </c>
    </row>
    <row r="465" spans="1:46" ht="24.95" customHeight="1" x14ac:dyDescent="0.25">
      <c r="A465" s="319">
        <v>459</v>
      </c>
      <c r="B465" s="290" t="s">
        <v>1501</v>
      </c>
      <c r="C465" s="104" t="s">
        <v>18</v>
      </c>
      <c r="D465" s="320">
        <v>1</v>
      </c>
      <c r="E465" s="301">
        <v>8000</v>
      </c>
      <c r="F465" s="321">
        <f t="shared" si="192"/>
        <v>5600</v>
      </c>
      <c r="G465" s="321">
        <f t="shared" si="193"/>
        <v>13600</v>
      </c>
      <c r="H465" s="301">
        <v>16000</v>
      </c>
      <c r="I465" s="322">
        <v>3040</v>
      </c>
      <c r="J465" s="322">
        <f t="shared" si="194"/>
        <v>19040</v>
      </c>
      <c r="K465" s="302">
        <v>10150</v>
      </c>
      <c r="L465" s="323">
        <v>1928.5</v>
      </c>
      <c r="M465" s="323">
        <f t="shared" si="195"/>
        <v>12078.5</v>
      </c>
      <c r="N465" s="304">
        <v>10804</v>
      </c>
      <c r="O465" s="323">
        <v>2052.7600000000002</v>
      </c>
      <c r="P465" s="323">
        <f t="shared" si="196"/>
        <v>12856.76</v>
      </c>
      <c r="Q465" s="302">
        <v>6239</v>
      </c>
      <c r="R465" s="323">
        <v>1185.4100000000001</v>
      </c>
      <c r="S465" s="323">
        <f t="shared" si="197"/>
        <v>7424.41</v>
      </c>
      <c r="T465" s="302">
        <v>11600</v>
      </c>
      <c r="U465" s="323">
        <v>2204</v>
      </c>
      <c r="V465" s="323">
        <f t="shared" si="198"/>
        <v>13804</v>
      </c>
      <c r="W465" s="302">
        <v>5753</v>
      </c>
      <c r="X465" s="323">
        <v>1093.07</v>
      </c>
      <c r="Y465" s="345">
        <f t="shared" si="199"/>
        <v>6846.07</v>
      </c>
      <c r="Z465" s="348">
        <f t="shared" si="200"/>
        <v>6254.1828933619672</v>
      </c>
      <c r="AA465" s="349">
        <f t="shared" si="201"/>
        <v>13330.38853520946</v>
      </c>
      <c r="AB465" s="352">
        <f t="shared" si="202"/>
        <v>8000</v>
      </c>
      <c r="AC465" s="324" t="str">
        <f t="shared" si="203"/>
        <v/>
      </c>
      <c r="AD465" s="324">
        <f t="shared" si="204"/>
        <v>10150</v>
      </c>
      <c r="AE465" s="324">
        <f t="shared" si="205"/>
        <v>10804</v>
      </c>
      <c r="AF465" s="324" t="str">
        <f t="shared" si="206"/>
        <v/>
      </c>
      <c r="AG465" s="324">
        <f t="shared" si="207"/>
        <v>11600</v>
      </c>
      <c r="AH465" s="364" t="str">
        <f t="shared" si="208"/>
        <v/>
      </c>
      <c r="AI465" s="352">
        <f t="shared" si="209"/>
        <v>8000</v>
      </c>
      <c r="AJ465" s="324">
        <f t="shared" si="216"/>
        <v>9792.2857142857138</v>
      </c>
      <c r="AK465" s="324">
        <f t="shared" si="210"/>
        <v>5753</v>
      </c>
      <c r="AL465" s="324">
        <f t="shared" si="217"/>
        <v>9261.3739338431769</v>
      </c>
      <c r="AM465" s="324">
        <f t="shared" si="191"/>
        <v>3538.102820923747</v>
      </c>
      <c r="AN465" s="366">
        <f t="shared" si="211"/>
        <v>0.36131531739950151</v>
      </c>
      <c r="AO465" s="326"/>
      <c r="AP465" s="352">
        <f t="shared" si="212"/>
        <v>8000</v>
      </c>
      <c r="AQ465" s="325">
        <f t="shared" si="213"/>
        <v>1520</v>
      </c>
      <c r="AR465" s="349">
        <f t="shared" si="214"/>
        <v>9520</v>
      </c>
      <c r="AS465" s="329"/>
      <c r="AT465" s="317">
        <f t="shared" si="215"/>
        <v>1</v>
      </c>
    </row>
    <row r="466" spans="1:46" ht="24.95" customHeight="1" x14ac:dyDescent="0.25">
      <c r="A466" s="319">
        <v>460</v>
      </c>
      <c r="B466" s="290" t="s">
        <v>1502</v>
      </c>
      <c r="C466" s="104" t="s">
        <v>18</v>
      </c>
      <c r="D466" s="320">
        <v>1</v>
      </c>
      <c r="E466" s="301">
        <v>22500</v>
      </c>
      <c r="F466" s="321">
        <f t="shared" si="192"/>
        <v>15749.999999999998</v>
      </c>
      <c r="G466" s="321">
        <f t="shared" si="193"/>
        <v>38250</v>
      </c>
      <c r="H466" s="301">
        <v>70840</v>
      </c>
      <c r="I466" s="322">
        <v>13459.6</v>
      </c>
      <c r="J466" s="322">
        <f t="shared" si="194"/>
        <v>84299.6</v>
      </c>
      <c r="K466" s="302">
        <v>35210</v>
      </c>
      <c r="L466" s="323">
        <v>6689.9</v>
      </c>
      <c r="M466" s="323">
        <f t="shared" si="195"/>
        <v>41899.9</v>
      </c>
      <c r="N466" s="304">
        <v>14406</v>
      </c>
      <c r="O466" s="323">
        <v>2737.14</v>
      </c>
      <c r="P466" s="323">
        <f t="shared" si="196"/>
        <v>17143.14</v>
      </c>
      <c r="Q466" s="302">
        <v>7374</v>
      </c>
      <c r="R466" s="323">
        <v>1401.06</v>
      </c>
      <c r="S466" s="323">
        <f t="shared" si="197"/>
        <v>8775.06</v>
      </c>
      <c r="T466" s="302">
        <v>287825</v>
      </c>
      <c r="U466" s="323">
        <v>54686.75</v>
      </c>
      <c r="V466" s="323">
        <f t="shared" si="198"/>
        <v>342511.75</v>
      </c>
      <c r="W466" s="302">
        <v>78453</v>
      </c>
      <c r="X466" s="323">
        <v>14906.07</v>
      </c>
      <c r="Y466" s="345">
        <f t="shared" si="199"/>
        <v>93359.07</v>
      </c>
      <c r="Z466" s="348">
        <f t="shared" si="200"/>
        <v>-24431.617663348428</v>
      </c>
      <c r="AA466" s="349">
        <f t="shared" si="201"/>
        <v>172033.90337763412</v>
      </c>
      <c r="AB466" s="352">
        <f t="shared" si="202"/>
        <v>22500</v>
      </c>
      <c r="AC466" s="324">
        <f t="shared" si="203"/>
        <v>70840</v>
      </c>
      <c r="AD466" s="324">
        <f t="shared" si="204"/>
        <v>35210</v>
      </c>
      <c r="AE466" s="324">
        <f t="shared" si="205"/>
        <v>14406</v>
      </c>
      <c r="AF466" s="324">
        <f t="shared" si="206"/>
        <v>7374</v>
      </c>
      <c r="AG466" s="324" t="str">
        <f t="shared" si="207"/>
        <v/>
      </c>
      <c r="AH466" s="364">
        <f t="shared" si="208"/>
        <v>78453</v>
      </c>
      <c r="AI466" s="352">
        <f t="shared" si="209"/>
        <v>7374</v>
      </c>
      <c r="AJ466" s="324">
        <f t="shared" si="216"/>
        <v>73801.142857142855</v>
      </c>
      <c r="AK466" s="324">
        <f t="shared" si="210"/>
        <v>7374</v>
      </c>
      <c r="AL466" s="324">
        <f t="shared" si="217"/>
        <v>38893.148441403566</v>
      </c>
      <c r="AM466" s="324">
        <f t="shared" si="191"/>
        <v>98232.760520491283</v>
      </c>
      <c r="AN466" s="366">
        <f t="shared" si="211"/>
        <v>1.3310466033112902</v>
      </c>
      <c r="AO466" s="326"/>
      <c r="AP466" s="352">
        <f t="shared" si="212"/>
        <v>7374</v>
      </c>
      <c r="AQ466" s="325">
        <f t="shared" si="213"/>
        <v>1401.06</v>
      </c>
      <c r="AR466" s="349">
        <f t="shared" si="214"/>
        <v>8775.06</v>
      </c>
      <c r="AS466" s="329"/>
      <c r="AT466" s="317">
        <f t="shared" si="215"/>
        <v>1</v>
      </c>
    </row>
    <row r="467" spans="1:46" ht="24.95" customHeight="1" x14ac:dyDescent="0.25">
      <c r="A467" s="319">
        <v>461</v>
      </c>
      <c r="B467" s="290" t="s">
        <v>1267</v>
      </c>
      <c r="C467" s="104" t="s">
        <v>162</v>
      </c>
      <c r="D467" s="320">
        <v>1</v>
      </c>
      <c r="E467" s="301">
        <v>115300</v>
      </c>
      <c r="F467" s="321">
        <f t="shared" si="192"/>
        <v>80710</v>
      </c>
      <c r="G467" s="321">
        <f t="shared" si="193"/>
        <v>196010</v>
      </c>
      <c r="H467" s="301">
        <v>234677</v>
      </c>
      <c r="I467" s="322">
        <v>44588.63</v>
      </c>
      <c r="J467" s="322">
        <f t="shared" si="194"/>
        <v>279265.63</v>
      </c>
      <c r="K467" s="302">
        <v>164200</v>
      </c>
      <c r="L467" s="323">
        <v>31198</v>
      </c>
      <c r="M467" s="323">
        <f t="shared" si="195"/>
        <v>195398</v>
      </c>
      <c r="N467" s="304">
        <v>415246</v>
      </c>
      <c r="O467" s="323">
        <v>78896.740000000005</v>
      </c>
      <c r="P467" s="323">
        <f t="shared" si="196"/>
        <v>494142.74</v>
      </c>
      <c r="Q467" s="302">
        <v>149890</v>
      </c>
      <c r="R467" s="323">
        <v>28479.1</v>
      </c>
      <c r="S467" s="323">
        <f t="shared" si="197"/>
        <v>178369.1</v>
      </c>
      <c r="T467" s="302">
        <v>167185</v>
      </c>
      <c r="U467" s="323">
        <v>31765.15</v>
      </c>
      <c r="V467" s="323">
        <f t="shared" si="198"/>
        <v>198950.15</v>
      </c>
      <c r="W467" s="302">
        <v>210084</v>
      </c>
      <c r="X467" s="323">
        <v>39915.96</v>
      </c>
      <c r="Y467" s="345">
        <f t="shared" si="199"/>
        <v>249999.96</v>
      </c>
      <c r="Z467" s="348">
        <f t="shared" si="200"/>
        <v>108734.23929260328</v>
      </c>
      <c r="AA467" s="349">
        <f t="shared" si="201"/>
        <v>307432.04642168246</v>
      </c>
      <c r="AB467" s="352">
        <f t="shared" si="202"/>
        <v>115300</v>
      </c>
      <c r="AC467" s="324">
        <f t="shared" si="203"/>
        <v>234677</v>
      </c>
      <c r="AD467" s="324">
        <f t="shared" si="204"/>
        <v>164200</v>
      </c>
      <c r="AE467" s="324" t="str">
        <f t="shared" si="205"/>
        <v/>
      </c>
      <c r="AF467" s="324">
        <f t="shared" si="206"/>
        <v>149890</v>
      </c>
      <c r="AG467" s="324">
        <f t="shared" si="207"/>
        <v>167185</v>
      </c>
      <c r="AH467" s="364">
        <f t="shared" si="208"/>
        <v>210084</v>
      </c>
      <c r="AI467" s="352">
        <f t="shared" si="209"/>
        <v>115300</v>
      </c>
      <c r="AJ467" s="324">
        <f t="shared" si="216"/>
        <v>208083.14285714287</v>
      </c>
      <c r="AK467" s="324">
        <f t="shared" si="210"/>
        <v>115300</v>
      </c>
      <c r="AL467" s="324">
        <f t="shared" si="217"/>
        <v>192267.51499496156</v>
      </c>
      <c r="AM467" s="324">
        <f t="shared" si="191"/>
        <v>99348.903564539592</v>
      </c>
      <c r="AN467" s="366">
        <f t="shared" si="211"/>
        <v>0.47744811136741844</v>
      </c>
      <c r="AO467" s="326"/>
      <c r="AP467" s="352">
        <f t="shared" si="212"/>
        <v>115300</v>
      </c>
      <c r="AQ467" s="325">
        <f t="shared" si="213"/>
        <v>21907</v>
      </c>
      <c r="AR467" s="349">
        <f t="shared" si="214"/>
        <v>137207</v>
      </c>
      <c r="AS467" s="329"/>
      <c r="AT467" s="317">
        <f t="shared" si="215"/>
        <v>1</v>
      </c>
    </row>
    <row r="468" spans="1:46" ht="24.95" customHeight="1" x14ac:dyDescent="0.25">
      <c r="A468" s="319">
        <v>462</v>
      </c>
      <c r="B468" s="290" t="s">
        <v>1271</v>
      </c>
      <c r="C468" s="104" t="s">
        <v>18</v>
      </c>
      <c r="D468" s="320">
        <v>1</v>
      </c>
      <c r="E468" s="301">
        <v>24900</v>
      </c>
      <c r="F468" s="321">
        <f t="shared" si="192"/>
        <v>17430</v>
      </c>
      <c r="G468" s="321">
        <f t="shared" si="193"/>
        <v>42330</v>
      </c>
      <c r="H468" s="301">
        <v>15800</v>
      </c>
      <c r="I468" s="322">
        <v>3002</v>
      </c>
      <c r="J468" s="322">
        <f t="shared" si="194"/>
        <v>18802</v>
      </c>
      <c r="K468" s="302">
        <v>20150</v>
      </c>
      <c r="L468" s="323">
        <v>3828.5</v>
      </c>
      <c r="M468" s="323">
        <f t="shared" si="195"/>
        <v>23978.5</v>
      </c>
      <c r="N468" s="304">
        <v>29892</v>
      </c>
      <c r="O468" s="323">
        <v>5679.4800000000005</v>
      </c>
      <c r="P468" s="323">
        <f t="shared" si="196"/>
        <v>35571.480000000003</v>
      </c>
      <c r="Q468" s="302">
        <v>8508</v>
      </c>
      <c r="R468" s="323">
        <v>1616.52</v>
      </c>
      <c r="S468" s="323">
        <f t="shared" si="197"/>
        <v>10124.52</v>
      </c>
      <c r="T468" s="302">
        <v>38411</v>
      </c>
      <c r="U468" s="323">
        <v>7298.09</v>
      </c>
      <c r="V468" s="323">
        <f t="shared" si="198"/>
        <v>45709.09</v>
      </c>
      <c r="W468" s="302">
        <v>48543</v>
      </c>
      <c r="X468" s="323">
        <v>9223.17</v>
      </c>
      <c r="Y468" s="345">
        <f t="shared" si="199"/>
        <v>57766.17</v>
      </c>
      <c r="Z468" s="348">
        <f t="shared" si="200"/>
        <v>12936.231002275166</v>
      </c>
      <c r="AA468" s="349">
        <f t="shared" si="201"/>
        <v>40264.911854867692</v>
      </c>
      <c r="AB468" s="352">
        <f t="shared" si="202"/>
        <v>24900</v>
      </c>
      <c r="AC468" s="324">
        <f t="shared" si="203"/>
        <v>15800</v>
      </c>
      <c r="AD468" s="324">
        <f t="shared" si="204"/>
        <v>20150</v>
      </c>
      <c r="AE468" s="324">
        <f t="shared" si="205"/>
        <v>29892</v>
      </c>
      <c r="AF468" s="324" t="str">
        <f t="shared" si="206"/>
        <v/>
      </c>
      <c r="AG468" s="324">
        <f t="shared" si="207"/>
        <v>38411</v>
      </c>
      <c r="AH468" s="364" t="str">
        <f t="shared" si="208"/>
        <v/>
      </c>
      <c r="AI468" s="352">
        <f t="shared" si="209"/>
        <v>15800</v>
      </c>
      <c r="AJ468" s="324">
        <f t="shared" si="216"/>
        <v>26600.571428571428</v>
      </c>
      <c r="AK468" s="324">
        <f t="shared" si="210"/>
        <v>8508</v>
      </c>
      <c r="AL468" s="324">
        <f t="shared" si="217"/>
        <v>23327.644099116289</v>
      </c>
      <c r="AM468" s="324">
        <f t="shared" si="191"/>
        <v>13664.340426296261</v>
      </c>
      <c r="AN468" s="366">
        <f t="shared" si="211"/>
        <v>0.51368597336294508</v>
      </c>
      <c r="AO468" s="326"/>
      <c r="AP468" s="352">
        <f t="shared" si="212"/>
        <v>15800</v>
      </c>
      <c r="AQ468" s="325">
        <f t="shared" si="213"/>
        <v>3002</v>
      </c>
      <c r="AR468" s="349">
        <f t="shared" si="214"/>
        <v>18802</v>
      </c>
      <c r="AS468" s="329"/>
      <c r="AT468" s="317">
        <f t="shared" si="215"/>
        <v>1</v>
      </c>
    </row>
    <row r="469" spans="1:46" ht="24.95" customHeight="1" x14ac:dyDescent="0.25">
      <c r="A469" s="319">
        <v>463</v>
      </c>
      <c r="B469" s="290" t="s">
        <v>1503</v>
      </c>
      <c r="C469" s="104" t="s">
        <v>18</v>
      </c>
      <c r="D469" s="320">
        <v>1</v>
      </c>
      <c r="E469" s="301">
        <v>270000</v>
      </c>
      <c r="F469" s="321">
        <f t="shared" si="192"/>
        <v>189000</v>
      </c>
      <c r="G469" s="321">
        <f t="shared" si="193"/>
        <v>459000</v>
      </c>
      <c r="H469" s="301">
        <v>420000</v>
      </c>
      <c r="I469" s="322">
        <v>79800</v>
      </c>
      <c r="J469" s="322">
        <f t="shared" si="194"/>
        <v>499800</v>
      </c>
      <c r="K469" s="302">
        <v>310870</v>
      </c>
      <c r="L469" s="323">
        <v>59065.3</v>
      </c>
      <c r="M469" s="323">
        <f t="shared" si="195"/>
        <v>369935.3</v>
      </c>
      <c r="N469" s="304">
        <v>529652</v>
      </c>
      <c r="O469" s="323">
        <v>100633.88</v>
      </c>
      <c r="P469" s="323">
        <f t="shared" si="196"/>
        <v>630285.88</v>
      </c>
      <c r="Q469" s="302">
        <v>453782</v>
      </c>
      <c r="R469" s="323">
        <v>86218.58</v>
      </c>
      <c r="S469" s="323">
        <f t="shared" si="197"/>
        <v>540000.57999999996</v>
      </c>
      <c r="T469" s="302">
        <v>330210</v>
      </c>
      <c r="U469" s="323">
        <v>62739.9</v>
      </c>
      <c r="V469" s="323">
        <f t="shared" si="198"/>
        <v>392949.9</v>
      </c>
      <c r="W469" s="302">
        <v>980543</v>
      </c>
      <c r="X469" s="323">
        <v>186303.17</v>
      </c>
      <c r="Y469" s="345">
        <f t="shared" si="199"/>
        <v>1166846.17</v>
      </c>
      <c r="Z469" s="348">
        <f t="shared" si="200"/>
        <v>228567.00769614501</v>
      </c>
      <c r="AA469" s="349">
        <f t="shared" si="201"/>
        <v>712877.84944671218</v>
      </c>
      <c r="AB469" s="352">
        <f t="shared" si="202"/>
        <v>270000</v>
      </c>
      <c r="AC469" s="324">
        <f t="shared" si="203"/>
        <v>420000</v>
      </c>
      <c r="AD469" s="324">
        <f t="shared" si="204"/>
        <v>310870</v>
      </c>
      <c r="AE469" s="324">
        <f t="shared" si="205"/>
        <v>529652</v>
      </c>
      <c r="AF469" s="324">
        <f t="shared" si="206"/>
        <v>453782</v>
      </c>
      <c r="AG469" s="324">
        <f t="shared" si="207"/>
        <v>330210</v>
      </c>
      <c r="AH469" s="364" t="str">
        <f t="shared" si="208"/>
        <v/>
      </c>
      <c r="AI469" s="352">
        <f t="shared" si="209"/>
        <v>270000</v>
      </c>
      <c r="AJ469" s="324">
        <f t="shared" si="216"/>
        <v>470722.42857142858</v>
      </c>
      <c r="AK469" s="324">
        <f t="shared" si="210"/>
        <v>270000</v>
      </c>
      <c r="AL469" s="324">
        <f t="shared" si="217"/>
        <v>430567.20203497808</v>
      </c>
      <c r="AM469" s="324">
        <f t="shared" si="191"/>
        <v>242155.42087528357</v>
      </c>
      <c r="AN469" s="366">
        <f t="shared" si="211"/>
        <v>0.51443357311481563</v>
      </c>
      <c r="AO469" s="326"/>
      <c r="AP469" s="352">
        <f t="shared" si="212"/>
        <v>270000</v>
      </c>
      <c r="AQ469" s="325">
        <f t="shared" si="213"/>
        <v>51300</v>
      </c>
      <c r="AR469" s="349">
        <f t="shared" si="214"/>
        <v>321300</v>
      </c>
      <c r="AS469" s="329"/>
      <c r="AT469" s="317">
        <f t="shared" si="215"/>
        <v>1</v>
      </c>
    </row>
    <row r="470" spans="1:46" ht="24.95" customHeight="1" x14ac:dyDescent="0.25">
      <c r="A470" s="319">
        <v>464</v>
      </c>
      <c r="B470" s="290" t="s">
        <v>1275</v>
      </c>
      <c r="C470" s="104" t="s">
        <v>162</v>
      </c>
      <c r="D470" s="320">
        <v>1</v>
      </c>
      <c r="E470" s="301">
        <v>18900</v>
      </c>
      <c r="F470" s="321">
        <f t="shared" si="192"/>
        <v>13230</v>
      </c>
      <c r="G470" s="321">
        <f t="shared" si="193"/>
        <v>32130</v>
      </c>
      <c r="H470" s="301">
        <v>28200</v>
      </c>
      <c r="I470" s="322">
        <v>5358</v>
      </c>
      <c r="J470" s="322">
        <f t="shared" si="194"/>
        <v>33558</v>
      </c>
      <c r="K470" s="302">
        <v>19870</v>
      </c>
      <c r="L470" s="323">
        <v>3775.3</v>
      </c>
      <c r="M470" s="323">
        <f t="shared" si="195"/>
        <v>23645.3</v>
      </c>
      <c r="N470" s="304">
        <v>24970</v>
      </c>
      <c r="O470" s="323">
        <v>4744.3</v>
      </c>
      <c r="P470" s="323">
        <f t="shared" si="196"/>
        <v>29714.3</v>
      </c>
      <c r="Q470" s="302">
        <v>18911</v>
      </c>
      <c r="R470" s="323">
        <v>3593.09</v>
      </c>
      <c r="S470" s="323">
        <f t="shared" si="197"/>
        <v>22504.09</v>
      </c>
      <c r="T470" s="302">
        <v>27405</v>
      </c>
      <c r="U470" s="323">
        <v>5206.95</v>
      </c>
      <c r="V470" s="323">
        <f t="shared" si="198"/>
        <v>32611.95</v>
      </c>
      <c r="W470" s="302">
        <v>25210</v>
      </c>
      <c r="X470" s="323">
        <v>4789.8999999999996</v>
      </c>
      <c r="Y470" s="345">
        <f t="shared" si="199"/>
        <v>29999.9</v>
      </c>
      <c r="Z470" s="348">
        <f t="shared" si="200"/>
        <v>19317.703756829833</v>
      </c>
      <c r="AA470" s="349">
        <f t="shared" si="201"/>
        <v>27386.867671741595</v>
      </c>
      <c r="AB470" s="352" t="str">
        <f t="shared" si="202"/>
        <v/>
      </c>
      <c r="AC470" s="324" t="str">
        <f t="shared" si="203"/>
        <v/>
      </c>
      <c r="AD470" s="324">
        <f t="shared" si="204"/>
        <v>19870</v>
      </c>
      <c r="AE470" s="324">
        <f t="shared" si="205"/>
        <v>24970</v>
      </c>
      <c r="AF470" s="324" t="str">
        <f t="shared" si="206"/>
        <v/>
      </c>
      <c r="AG470" s="324" t="str">
        <f t="shared" si="207"/>
        <v/>
      </c>
      <c r="AH470" s="364">
        <f t="shared" si="208"/>
        <v>25210</v>
      </c>
      <c r="AI470" s="352">
        <f t="shared" si="209"/>
        <v>19870</v>
      </c>
      <c r="AJ470" s="324">
        <f t="shared" si="216"/>
        <v>23352.285714285714</v>
      </c>
      <c r="AK470" s="324">
        <f t="shared" si="210"/>
        <v>18900</v>
      </c>
      <c r="AL470" s="324">
        <f t="shared" si="217"/>
        <v>23048.089095286607</v>
      </c>
      <c r="AM470" s="324">
        <f t="shared" si="191"/>
        <v>4034.5819574558823</v>
      </c>
      <c r="AN470" s="366">
        <f t="shared" si="211"/>
        <v>0.1727703235057515</v>
      </c>
      <c r="AO470" s="326"/>
      <c r="AP470" s="352">
        <f t="shared" si="212"/>
        <v>19870</v>
      </c>
      <c r="AQ470" s="325">
        <f t="shared" si="213"/>
        <v>3775.3</v>
      </c>
      <c r="AR470" s="349">
        <f t="shared" si="214"/>
        <v>23645.3</v>
      </c>
      <c r="AS470" s="329"/>
      <c r="AT470" s="317">
        <f t="shared" si="215"/>
        <v>1</v>
      </c>
    </row>
    <row r="471" spans="1:46" s="326" customFormat="1" ht="24.95" customHeight="1" x14ac:dyDescent="0.25">
      <c r="A471" s="319">
        <v>465</v>
      </c>
      <c r="B471" s="290" t="s">
        <v>1277</v>
      </c>
      <c r="C471" s="104" t="s">
        <v>18</v>
      </c>
      <c r="D471" s="320">
        <v>1</v>
      </c>
      <c r="E471" s="301">
        <v>41900</v>
      </c>
      <c r="F471" s="321">
        <f t="shared" si="192"/>
        <v>29329.999999999996</v>
      </c>
      <c r="G471" s="321">
        <f t="shared" si="193"/>
        <v>71230</v>
      </c>
      <c r="H471" s="301">
        <v>70420</v>
      </c>
      <c r="I471" s="322">
        <v>13379.8</v>
      </c>
      <c r="J471" s="322">
        <f t="shared" si="194"/>
        <v>83799.8</v>
      </c>
      <c r="K471" s="302">
        <v>30000</v>
      </c>
      <c r="L471" s="323">
        <v>5700</v>
      </c>
      <c r="M471" s="323">
        <f t="shared" si="195"/>
        <v>35700</v>
      </c>
      <c r="N471" s="304">
        <v>50300</v>
      </c>
      <c r="O471" s="323">
        <v>9557</v>
      </c>
      <c r="P471" s="323">
        <f t="shared" si="196"/>
        <v>59857</v>
      </c>
      <c r="Q471" s="302">
        <v>54470</v>
      </c>
      <c r="R471" s="323">
        <v>10349.299999999999</v>
      </c>
      <c r="S471" s="323">
        <f t="shared" si="197"/>
        <v>64819.3</v>
      </c>
      <c r="T471" s="302">
        <v>60755</v>
      </c>
      <c r="U471" s="323">
        <v>11543.45</v>
      </c>
      <c r="V471" s="323">
        <f t="shared" si="198"/>
        <v>72298.45</v>
      </c>
      <c r="W471" s="302">
        <v>21625</v>
      </c>
      <c r="X471" s="323">
        <v>4108.75</v>
      </c>
      <c r="Y471" s="345">
        <f t="shared" si="199"/>
        <v>25733.75</v>
      </c>
      <c r="Z471" s="348">
        <f t="shared" si="200"/>
        <v>29924.329042713482</v>
      </c>
      <c r="AA471" s="349">
        <f t="shared" si="201"/>
        <v>64209.956671572232</v>
      </c>
      <c r="AB471" s="352">
        <f t="shared" si="202"/>
        <v>41900</v>
      </c>
      <c r="AC471" s="324" t="str">
        <f t="shared" si="203"/>
        <v/>
      </c>
      <c r="AD471" s="324">
        <f t="shared" si="204"/>
        <v>30000</v>
      </c>
      <c r="AE471" s="324">
        <f t="shared" si="205"/>
        <v>50300</v>
      </c>
      <c r="AF471" s="324">
        <f t="shared" si="206"/>
        <v>54470</v>
      </c>
      <c r="AG471" s="324">
        <f t="shared" si="207"/>
        <v>60755</v>
      </c>
      <c r="AH471" s="364" t="str">
        <f t="shared" si="208"/>
        <v/>
      </c>
      <c r="AI471" s="352">
        <f t="shared" si="209"/>
        <v>30000</v>
      </c>
      <c r="AJ471" s="324">
        <f t="shared" si="216"/>
        <v>47067.142857142855</v>
      </c>
      <c r="AK471" s="324">
        <f t="shared" si="210"/>
        <v>21625</v>
      </c>
      <c r="AL471" s="324">
        <f t="shared" si="217"/>
        <v>43987.35300949806</v>
      </c>
      <c r="AM471" s="324">
        <f t="shared" si="191"/>
        <v>17142.813814429373</v>
      </c>
      <c r="AN471" s="366">
        <f t="shared" si="211"/>
        <v>0.36422040459224092</v>
      </c>
      <c r="AP471" s="352">
        <f t="shared" si="212"/>
        <v>30000</v>
      </c>
      <c r="AQ471" s="325">
        <f t="shared" si="213"/>
        <v>5700</v>
      </c>
      <c r="AR471" s="349">
        <f t="shared" si="214"/>
        <v>35700</v>
      </c>
      <c r="AS471" s="329"/>
      <c r="AT471" s="317">
        <f t="shared" si="215"/>
        <v>1</v>
      </c>
    </row>
    <row r="472" spans="1:46" s="326" customFormat="1" ht="24.95" customHeight="1" x14ac:dyDescent="0.25">
      <c r="A472" s="319">
        <v>466</v>
      </c>
      <c r="B472" s="290" t="s">
        <v>1280</v>
      </c>
      <c r="C472" s="104" t="s">
        <v>18</v>
      </c>
      <c r="D472" s="320">
        <v>1</v>
      </c>
      <c r="E472" s="301">
        <v>11900</v>
      </c>
      <c r="F472" s="321">
        <f t="shared" si="192"/>
        <v>8330</v>
      </c>
      <c r="G472" s="321">
        <f t="shared" si="193"/>
        <v>20230</v>
      </c>
      <c r="H472" s="301">
        <v>11310</v>
      </c>
      <c r="I472" s="322">
        <v>2148.9</v>
      </c>
      <c r="J472" s="322">
        <f t="shared" si="194"/>
        <v>13458.9</v>
      </c>
      <c r="K472" s="302">
        <v>12540</v>
      </c>
      <c r="L472" s="323">
        <v>2382.6</v>
      </c>
      <c r="M472" s="323">
        <f t="shared" si="195"/>
        <v>14922.6</v>
      </c>
      <c r="N472" s="304">
        <v>11405</v>
      </c>
      <c r="O472" s="323">
        <v>2166.9499999999998</v>
      </c>
      <c r="P472" s="323">
        <f t="shared" si="196"/>
        <v>13571.95</v>
      </c>
      <c r="Q472" s="302">
        <v>11900</v>
      </c>
      <c r="R472" s="323">
        <v>2261</v>
      </c>
      <c r="S472" s="323">
        <f t="shared" si="197"/>
        <v>14161</v>
      </c>
      <c r="T472" s="302">
        <v>17255</v>
      </c>
      <c r="U472" s="323">
        <v>3278.45</v>
      </c>
      <c r="V472" s="323">
        <f t="shared" si="198"/>
        <v>20533.45</v>
      </c>
      <c r="W472" s="302">
        <v>18534</v>
      </c>
      <c r="X472" s="323">
        <v>3521.46</v>
      </c>
      <c r="Y472" s="345">
        <f t="shared" si="199"/>
        <v>22055.46</v>
      </c>
      <c r="Z472" s="348">
        <f t="shared" si="200"/>
        <v>10531.113675233384</v>
      </c>
      <c r="AA472" s="349">
        <f t="shared" si="201"/>
        <v>16567.17203905233</v>
      </c>
      <c r="AB472" s="352">
        <f t="shared" si="202"/>
        <v>11900</v>
      </c>
      <c r="AC472" s="324">
        <f t="shared" si="203"/>
        <v>11310</v>
      </c>
      <c r="AD472" s="324">
        <f t="shared" si="204"/>
        <v>12540</v>
      </c>
      <c r="AE472" s="324">
        <f t="shared" si="205"/>
        <v>11405</v>
      </c>
      <c r="AF472" s="324">
        <f t="shared" si="206"/>
        <v>11900</v>
      </c>
      <c r="AG472" s="324" t="str">
        <f t="shared" si="207"/>
        <v/>
      </c>
      <c r="AH472" s="364" t="str">
        <f t="shared" si="208"/>
        <v/>
      </c>
      <c r="AI472" s="352">
        <f t="shared" si="209"/>
        <v>11310</v>
      </c>
      <c r="AJ472" s="324">
        <f t="shared" si="216"/>
        <v>13549.142857142857</v>
      </c>
      <c r="AK472" s="324">
        <f t="shared" si="210"/>
        <v>11310</v>
      </c>
      <c r="AL472" s="324">
        <f t="shared" si="217"/>
        <v>13290.693399047668</v>
      </c>
      <c r="AM472" s="324">
        <f t="shared" si="191"/>
        <v>3018.0291819094718</v>
      </c>
      <c r="AN472" s="366">
        <f t="shared" si="211"/>
        <v>0.22274687142429994</v>
      </c>
      <c r="AP472" s="352">
        <f t="shared" si="212"/>
        <v>11310</v>
      </c>
      <c r="AQ472" s="325">
        <f t="shared" si="213"/>
        <v>2148.9</v>
      </c>
      <c r="AR472" s="349">
        <f t="shared" si="214"/>
        <v>13458.9</v>
      </c>
      <c r="AS472" s="329"/>
      <c r="AT472" s="317">
        <f t="shared" si="215"/>
        <v>1</v>
      </c>
    </row>
    <row r="473" spans="1:46" s="326" customFormat="1" ht="24.95" customHeight="1" x14ac:dyDescent="0.25">
      <c r="A473" s="319">
        <v>467</v>
      </c>
      <c r="B473" s="290" t="s">
        <v>1286</v>
      </c>
      <c r="C473" s="104" t="s">
        <v>18</v>
      </c>
      <c r="D473" s="320">
        <v>1</v>
      </c>
      <c r="E473" s="301">
        <v>22350</v>
      </c>
      <c r="F473" s="321">
        <f t="shared" si="192"/>
        <v>15644.999999999998</v>
      </c>
      <c r="G473" s="321">
        <f t="shared" si="193"/>
        <v>37995</v>
      </c>
      <c r="H473" s="301">
        <v>20814</v>
      </c>
      <c r="I473" s="322">
        <v>3954.66</v>
      </c>
      <c r="J473" s="322">
        <f t="shared" si="194"/>
        <v>24768.66</v>
      </c>
      <c r="K473" s="302">
        <v>31240</v>
      </c>
      <c r="L473" s="323">
        <v>5935.6</v>
      </c>
      <c r="M473" s="323">
        <f t="shared" si="195"/>
        <v>37175.599999999999</v>
      </c>
      <c r="N473" s="304">
        <v>21489</v>
      </c>
      <c r="O473" s="323">
        <v>4082.91</v>
      </c>
      <c r="P473" s="323">
        <f t="shared" si="196"/>
        <v>25571.91</v>
      </c>
      <c r="Q473" s="302">
        <v>8400</v>
      </c>
      <c r="R473" s="323">
        <v>1596</v>
      </c>
      <c r="S473" s="323">
        <f t="shared" si="197"/>
        <v>9996</v>
      </c>
      <c r="T473" s="302">
        <v>14921</v>
      </c>
      <c r="U473" s="323">
        <v>2834.9900000000002</v>
      </c>
      <c r="V473" s="323">
        <f t="shared" si="198"/>
        <v>17755.990000000002</v>
      </c>
      <c r="W473" s="302">
        <v>5854</v>
      </c>
      <c r="X473" s="323">
        <v>1112.26</v>
      </c>
      <c r="Y473" s="345">
        <f t="shared" si="199"/>
        <v>6966.26</v>
      </c>
      <c r="Z473" s="348">
        <f t="shared" si="200"/>
        <v>9079.0503928090675</v>
      </c>
      <c r="AA473" s="349">
        <f t="shared" si="201"/>
        <v>26654.663892905213</v>
      </c>
      <c r="AB473" s="352">
        <f t="shared" si="202"/>
        <v>22350</v>
      </c>
      <c r="AC473" s="324">
        <f t="shared" si="203"/>
        <v>20814</v>
      </c>
      <c r="AD473" s="324" t="str">
        <f t="shared" si="204"/>
        <v/>
      </c>
      <c r="AE473" s="324">
        <f t="shared" si="205"/>
        <v>21489</v>
      </c>
      <c r="AF473" s="324" t="str">
        <f t="shared" si="206"/>
        <v/>
      </c>
      <c r="AG473" s="324">
        <f t="shared" si="207"/>
        <v>14921</v>
      </c>
      <c r="AH473" s="364" t="str">
        <f t="shared" si="208"/>
        <v/>
      </c>
      <c r="AI473" s="352">
        <f t="shared" si="209"/>
        <v>14921</v>
      </c>
      <c r="AJ473" s="324">
        <f t="shared" si="216"/>
        <v>17866.857142857141</v>
      </c>
      <c r="AK473" s="324">
        <f t="shared" si="210"/>
        <v>5854</v>
      </c>
      <c r="AL473" s="324">
        <f t="shared" si="217"/>
        <v>15642.227796257681</v>
      </c>
      <c r="AM473" s="324">
        <f t="shared" si="191"/>
        <v>8787.8067500480738</v>
      </c>
      <c r="AN473" s="366">
        <f t="shared" si="211"/>
        <v>0.49184961181386544</v>
      </c>
      <c r="AP473" s="352">
        <f t="shared" si="212"/>
        <v>14921</v>
      </c>
      <c r="AQ473" s="325">
        <f t="shared" si="213"/>
        <v>2834.99</v>
      </c>
      <c r="AR473" s="349">
        <f t="shared" si="214"/>
        <v>17755.989999999998</v>
      </c>
      <c r="AS473" s="329"/>
      <c r="AT473" s="317">
        <f t="shared" si="215"/>
        <v>1</v>
      </c>
    </row>
    <row r="474" spans="1:46" s="326" customFormat="1" ht="24.95" customHeight="1" x14ac:dyDescent="0.25">
      <c r="A474" s="319">
        <v>468</v>
      </c>
      <c r="B474" s="290" t="s">
        <v>1289</v>
      </c>
      <c r="C474" s="104" t="s">
        <v>18</v>
      </c>
      <c r="D474" s="320">
        <v>1</v>
      </c>
      <c r="E474" s="301">
        <v>3950</v>
      </c>
      <c r="F474" s="321">
        <f t="shared" si="192"/>
        <v>2765</v>
      </c>
      <c r="G474" s="321">
        <f t="shared" si="193"/>
        <v>6715</v>
      </c>
      <c r="H474" s="301">
        <v>3696</v>
      </c>
      <c r="I474" s="322">
        <v>702.24</v>
      </c>
      <c r="J474" s="322">
        <f t="shared" si="194"/>
        <v>4398.24</v>
      </c>
      <c r="K474" s="302">
        <v>5840</v>
      </c>
      <c r="L474" s="323">
        <v>1109.5999999999999</v>
      </c>
      <c r="M474" s="323">
        <f t="shared" si="195"/>
        <v>6949.6</v>
      </c>
      <c r="N474" s="304">
        <v>4322</v>
      </c>
      <c r="O474" s="323">
        <v>821.18000000000006</v>
      </c>
      <c r="P474" s="323">
        <f t="shared" si="196"/>
        <v>5143.18</v>
      </c>
      <c r="Q474" s="302">
        <v>2900</v>
      </c>
      <c r="R474" s="323">
        <v>551</v>
      </c>
      <c r="S474" s="323">
        <f t="shared" si="197"/>
        <v>3451</v>
      </c>
      <c r="T474" s="302">
        <v>5728</v>
      </c>
      <c r="U474" s="323">
        <v>1088.32</v>
      </c>
      <c r="V474" s="323">
        <f t="shared" si="198"/>
        <v>6816.32</v>
      </c>
      <c r="W474" s="302">
        <v>5834</v>
      </c>
      <c r="X474" s="323">
        <v>1108.46</v>
      </c>
      <c r="Y474" s="345">
        <f t="shared" si="199"/>
        <v>6942.46</v>
      </c>
      <c r="Z474" s="348">
        <f t="shared" si="200"/>
        <v>3417.0317131904412</v>
      </c>
      <c r="AA474" s="349">
        <f t="shared" si="201"/>
        <v>5802.9682868095588</v>
      </c>
      <c r="AB474" s="352">
        <f t="shared" si="202"/>
        <v>3950</v>
      </c>
      <c r="AC474" s="324">
        <f t="shared" si="203"/>
        <v>3696</v>
      </c>
      <c r="AD474" s="324" t="str">
        <f t="shared" si="204"/>
        <v/>
      </c>
      <c r="AE474" s="324">
        <f t="shared" si="205"/>
        <v>4322</v>
      </c>
      <c r="AF474" s="324" t="str">
        <f t="shared" si="206"/>
        <v/>
      </c>
      <c r="AG474" s="324">
        <f t="shared" si="207"/>
        <v>5728</v>
      </c>
      <c r="AH474" s="364" t="str">
        <f t="shared" si="208"/>
        <v/>
      </c>
      <c r="AI474" s="352">
        <f t="shared" si="209"/>
        <v>3696</v>
      </c>
      <c r="AJ474" s="324">
        <f t="shared" si="216"/>
        <v>4610</v>
      </c>
      <c r="AK474" s="324">
        <f t="shared" si="210"/>
        <v>2900</v>
      </c>
      <c r="AL474" s="324">
        <f t="shared" si="217"/>
        <v>4470.9432473708493</v>
      </c>
      <c r="AM474" s="324">
        <f t="shared" si="191"/>
        <v>1192.9682868095585</v>
      </c>
      <c r="AN474" s="366">
        <f t="shared" si="211"/>
        <v>0.25877837024068517</v>
      </c>
      <c r="AP474" s="352">
        <f t="shared" si="212"/>
        <v>3696</v>
      </c>
      <c r="AQ474" s="325">
        <f t="shared" si="213"/>
        <v>702.24</v>
      </c>
      <c r="AR474" s="349">
        <f t="shared" si="214"/>
        <v>4398.24</v>
      </c>
      <c r="AS474" s="329"/>
      <c r="AT474" s="317">
        <f t="shared" si="215"/>
        <v>1</v>
      </c>
    </row>
    <row r="475" spans="1:46" s="326" customFormat="1" ht="24.95" customHeight="1" x14ac:dyDescent="0.25">
      <c r="A475" s="319">
        <v>469</v>
      </c>
      <c r="B475" s="290" t="s">
        <v>1292</v>
      </c>
      <c r="C475" s="104" t="s">
        <v>18</v>
      </c>
      <c r="D475" s="320">
        <v>1</v>
      </c>
      <c r="E475" s="301">
        <v>6850</v>
      </c>
      <c r="F475" s="321">
        <f t="shared" si="192"/>
        <v>4795</v>
      </c>
      <c r="G475" s="321">
        <f t="shared" si="193"/>
        <v>11645</v>
      </c>
      <c r="H475" s="301">
        <v>6404</v>
      </c>
      <c r="I475" s="322">
        <v>1216.76</v>
      </c>
      <c r="J475" s="322">
        <f t="shared" si="194"/>
        <v>7620.76</v>
      </c>
      <c r="K475" s="302">
        <v>9870</v>
      </c>
      <c r="L475" s="323">
        <v>1875.3</v>
      </c>
      <c r="M475" s="323">
        <f t="shared" si="195"/>
        <v>11745.3</v>
      </c>
      <c r="N475" s="304">
        <v>6603</v>
      </c>
      <c r="O475" s="323">
        <v>1254.57</v>
      </c>
      <c r="P475" s="323">
        <f t="shared" si="196"/>
        <v>7857.57</v>
      </c>
      <c r="Q475" s="302">
        <v>5500</v>
      </c>
      <c r="R475" s="323">
        <v>1045</v>
      </c>
      <c r="S475" s="323">
        <f t="shared" si="197"/>
        <v>6545</v>
      </c>
      <c r="T475" s="302">
        <v>10078</v>
      </c>
      <c r="U475" s="323">
        <v>1914.82</v>
      </c>
      <c r="V475" s="323">
        <f t="shared" si="198"/>
        <v>11992.82</v>
      </c>
      <c r="W475" s="302">
        <v>16273</v>
      </c>
      <c r="X475" s="323">
        <v>3091.87</v>
      </c>
      <c r="Y475" s="345">
        <f t="shared" si="199"/>
        <v>19364.87</v>
      </c>
      <c r="Z475" s="348">
        <f t="shared" si="200"/>
        <v>5057.7848680554816</v>
      </c>
      <c r="AA475" s="349">
        <f t="shared" si="201"/>
        <v>12535.929417658805</v>
      </c>
      <c r="AB475" s="352">
        <f t="shared" si="202"/>
        <v>6850</v>
      </c>
      <c r="AC475" s="324">
        <f t="shared" si="203"/>
        <v>6404</v>
      </c>
      <c r="AD475" s="324">
        <f t="shared" si="204"/>
        <v>9870</v>
      </c>
      <c r="AE475" s="324">
        <f t="shared" si="205"/>
        <v>6603</v>
      </c>
      <c r="AF475" s="324">
        <f t="shared" si="206"/>
        <v>5500</v>
      </c>
      <c r="AG475" s="324">
        <f t="shared" si="207"/>
        <v>10078</v>
      </c>
      <c r="AH475" s="364" t="str">
        <f t="shared" si="208"/>
        <v/>
      </c>
      <c r="AI475" s="352">
        <f t="shared" si="209"/>
        <v>5500</v>
      </c>
      <c r="AJ475" s="324">
        <f t="shared" si="216"/>
        <v>8796.8571428571431</v>
      </c>
      <c r="AK475" s="324">
        <f t="shared" si="210"/>
        <v>5500</v>
      </c>
      <c r="AL475" s="324">
        <f t="shared" si="217"/>
        <v>8239.7683412974329</v>
      </c>
      <c r="AM475" s="324">
        <f t="shared" si="191"/>
        <v>3739.072274801661</v>
      </c>
      <c r="AN475" s="366">
        <f t="shared" si="211"/>
        <v>0.42504637896020697</v>
      </c>
      <c r="AP475" s="352">
        <f t="shared" si="212"/>
        <v>5500</v>
      </c>
      <c r="AQ475" s="325">
        <f t="shared" si="213"/>
        <v>1045</v>
      </c>
      <c r="AR475" s="349">
        <f t="shared" si="214"/>
        <v>6545</v>
      </c>
      <c r="AS475" s="329"/>
      <c r="AT475" s="317">
        <f t="shared" si="215"/>
        <v>1</v>
      </c>
    </row>
    <row r="476" spans="1:46" s="326" customFormat="1" ht="24.95" customHeight="1" x14ac:dyDescent="0.25">
      <c r="A476" s="319">
        <v>470</v>
      </c>
      <c r="B476" s="290" t="s">
        <v>1295</v>
      </c>
      <c r="C476" s="104" t="s">
        <v>18</v>
      </c>
      <c r="D476" s="320">
        <v>1</v>
      </c>
      <c r="E476" s="301">
        <v>10850</v>
      </c>
      <c r="F476" s="321">
        <f t="shared" si="192"/>
        <v>7594.9999999999991</v>
      </c>
      <c r="G476" s="321">
        <f t="shared" si="193"/>
        <v>18445</v>
      </c>
      <c r="H476" s="301">
        <v>10124</v>
      </c>
      <c r="I476" s="322">
        <v>1923.56</v>
      </c>
      <c r="J476" s="322">
        <f t="shared" si="194"/>
        <v>12047.56</v>
      </c>
      <c r="K476" s="302">
        <v>15420</v>
      </c>
      <c r="L476" s="323">
        <v>2929.8</v>
      </c>
      <c r="M476" s="323">
        <f t="shared" si="195"/>
        <v>18349.8</v>
      </c>
      <c r="N476" s="304">
        <v>10684</v>
      </c>
      <c r="O476" s="323">
        <v>2029.96</v>
      </c>
      <c r="P476" s="323">
        <f t="shared" si="196"/>
        <v>12713.96</v>
      </c>
      <c r="Q476" s="302">
        <v>8900</v>
      </c>
      <c r="R476" s="323">
        <v>1691</v>
      </c>
      <c r="S476" s="323">
        <f t="shared" si="197"/>
        <v>10591</v>
      </c>
      <c r="T476" s="302">
        <v>16226</v>
      </c>
      <c r="U476" s="323">
        <v>3082.94</v>
      </c>
      <c r="V476" s="323">
        <f t="shared" si="198"/>
        <v>19308.939999999999</v>
      </c>
      <c r="W476" s="302">
        <v>15834</v>
      </c>
      <c r="X476" s="323">
        <v>3008.46</v>
      </c>
      <c r="Y476" s="345">
        <f t="shared" si="199"/>
        <v>18842.46</v>
      </c>
      <c r="Z476" s="348">
        <f t="shared" si="200"/>
        <v>9464.7995476011547</v>
      </c>
      <c r="AA476" s="349">
        <f t="shared" si="201"/>
        <v>15688.914738113132</v>
      </c>
      <c r="AB476" s="352">
        <f t="shared" si="202"/>
        <v>10850</v>
      </c>
      <c r="AC476" s="324">
        <f t="shared" si="203"/>
        <v>10124</v>
      </c>
      <c r="AD476" s="324">
        <f t="shared" si="204"/>
        <v>15420</v>
      </c>
      <c r="AE476" s="324">
        <f t="shared" si="205"/>
        <v>10684</v>
      </c>
      <c r="AF476" s="324" t="str">
        <f t="shared" si="206"/>
        <v/>
      </c>
      <c r="AG476" s="324" t="str">
        <f t="shared" si="207"/>
        <v/>
      </c>
      <c r="AH476" s="364" t="str">
        <f t="shared" si="208"/>
        <v/>
      </c>
      <c r="AI476" s="352">
        <f t="shared" si="209"/>
        <v>10124</v>
      </c>
      <c r="AJ476" s="324">
        <f t="shared" si="216"/>
        <v>12576.857142857143</v>
      </c>
      <c r="AK476" s="324">
        <f t="shared" si="210"/>
        <v>8900</v>
      </c>
      <c r="AL476" s="324">
        <f t="shared" si="217"/>
        <v>12249.35378505552</v>
      </c>
      <c r="AM476" s="324">
        <f t="shared" si="191"/>
        <v>3112.0575952559889</v>
      </c>
      <c r="AN476" s="366">
        <f t="shared" si="211"/>
        <v>0.24744318551979738</v>
      </c>
      <c r="AP476" s="352">
        <f t="shared" si="212"/>
        <v>10124</v>
      </c>
      <c r="AQ476" s="325">
        <f t="shared" si="213"/>
        <v>1923.56</v>
      </c>
      <c r="AR476" s="349">
        <f t="shared" si="214"/>
        <v>12047.56</v>
      </c>
      <c r="AS476" s="329"/>
      <c r="AT476" s="317">
        <f t="shared" si="215"/>
        <v>1</v>
      </c>
    </row>
    <row r="477" spans="1:46" s="326" customFormat="1" ht="24.95" customHeight="1" x14ac:dyDescent="0.25">
      <c r="A477" s="319">
        <v>471</v>
      </c>
      <c r="B477" s="290" t="s">
        <v>1298</v>
      </c>
      <c r="C477" s="104" t="s">
        <v>18</v>
      </c>
      <c r="D477" s="320">
        <v>1</v>
      </c>
      <c r="E477" s="301">
        <v>5800</v>
      </c>
      <c r="F477" s="321">
        <f t="shared" si="192"/>
        <v>4059.9999999999995</v>
      </c>
      <c r="G477" s="321">
        <f t="shared" si="193"/>
        <v>9860</v>
      </c>
      <c r="H477" s="301">
        <v>5400</v>
      </c>
      <c r="I477" s="322">
        <v>1026</v>
      </c>
      <c r="J477" s="322">
        <f t="shared" si="194"/>
        <v>6426</v>
      </c>
      <c r="K477" s="302">
        <v>9870</v>
      </c>
      <c r="L477" s="323">
        <v>1875.3</v>
      </c>
      <c r="M477" s="323">
        <f t="shared" si="195"/>
        <v>11745.3</v>
      </c>
      <c r="N477" s="304">
        <v>28691</v>
      </c>
      <c r="O477" s="323">
        <v>5451.29</v>
      </c>
      <c r="P477" s="323">
        <f t="shared" si="196"/>
        <v>34142.29</v>
      </c>
      <c r="Q477" s="302">
        <v>5672</v>
      </c>
      <c r="R477" s="323">
        <v>1077.68</v>
      </c>
      <c r="S477" s="323">
        <f t="shared" si="197"/>
        <v>6749.68</v>
      </c>
      <c r="T477" s="302">
        <v>43645</v>
      </c>
      <c r="U477" s="323">
        <v>8292.5499999999993</v>
      </c>
      <c r="V477" s="323">
        <f t="shared" si="198"/>
        <v>51937.55</v>
      </c>
      <c r="W477" s="302">
        <v>17273</v>
      </c>
      <c r="X477" s="323">
        <v>3281.87</v>
      </c>
      <c r="Y477" s="345">
        <f t="shared" si="199"/>
        <v>20554.87</v>
      </c>
      <c r="Z477" s="348">
        <f t="shared" si="200"/>
        <v>1987.8884693030759</v>
      </c>
      <c r="AA477" s="349">
        <f t="shared" si="201"/>
        <v>31255.254387839777</v>
      </c>
      <c r="AB477" s="352">
        <f t="shared" si="202"/>
        <v>5800</v>
      </c>
      <c r="AC477" s="324">
        <f t="shared" si="203"/>
        <v>5400</v>
      </c>
      <c r="AD477" s="324">
        <f t="shared" si="204"/>
        <v>9870</v>
      </c>
      <c r="AE477" s="324">
        <f t="shared" si="205"/>
        <v>28691</v>
      </c>
      <c r="AF477" s="324">
        <f t="shared" si="206"/>
        <v>5672</v>
      </c>
      <c r="AG477" s="324" t="str">
        <f t="shared" si="207"/>
        <v/>
      </c>
      <c r="AH477" s="364">
        <f t="shared" si="208"/>
        <v>17273</v>
      </c>
      <c r="AI477" s="352">
        <f t="shared" si="209"/>
        <v>5400</v>
      </c>
      <c r="AJ477" s="324">
        <f t="shared" si="216"/>
        <v>16621.571428571428</v>
      </c>
      <c r="AK477" s="324">
        <f t="shared" si="210"/>
        <v>5400</v>
      </c>
      <c r="AL477" s="324">
        <f t="shared" si="217"/>
        <v>12097.71357051948</v>
      </c>
      <c r="AM477" s="324">
        <f t="shared" si="191"/>
        <v>14633.682959268352</v>
      </c>
      <c r="AN477" s="366">
        <f t="shared" si="211"/>
        <v>0.88040309679227913</v>
      </c>
      <c r="AP477" s="352">
        <f t="shared" si="212"/>
        <v>5400</v>
      </c>
      <c r="AQ477" s="325">
        <f t="shared" si="213"/>
        <v>1026</v>
      </c>
      <c r="AR477" s="349">
        <f t="shared" si="214"/>
        <v>6426</v>
      </c>
      <c r="AS477" s="329"/>
      <c r="AT477" s="317">
        <f t="shared" si="215"/>
        <v>1</v>
      </c>
    </row>
    <row r="478" spans="1:46" s="326" customFormat="1" ht="24.95" customHeight="1" x14ac:dyDescent="0.25">
      <c r="A478" s="319">
        <v>472</v>
      </c>
      <c r="B478" s="290" t="s">
        <v>1504</v>
      </c>
      <c r="C478" s="104" t="s">
        <v>18</v>
      </c>
      <c r="D478" s="320">
        <v>1</v>
      </c>
      <c r="E478" s="301">
        <v>2100</v>
      </c>
      <c r="F478" s="321">
        <f t="shared" si="192"/>
        <v>1470</v>
      </c>
      <c r="G478" s="321">
        <f t="shared" si="193"/>
        <v>3570</v>
      </c>
      <c r="H478" s="301">
        <v>2439</v>
      </c>
      <c r="I478" s="322">
        <v>463.41</v>
      </c>
      <c r="J478" s="322">
        <f t="shared" si="194"/>
        <v>2902.41</v>
      </c>
      <c r="K478" s="302">
        <v>4902</v>
      </c>
      <c r="L478" s="323">
        <v>931.38</v>
      </c>
      <c r="M478" s="323">
        <f t="shared" si="195"/>
        <v>5833.38</v>
      </c>
      <c r="N478" s="304">
        <v>2641</v>
      </c>
      <c r="O478" s="323">
        <v>501.79</v>
      </c>
      <c r="P478" s="323">
        <f t="shared" si="196"/>
        <v>3142.79</v>
      </c>
      <c r="Q478" s="302">
        <v>4454</v>
      </c>
      <c r="R478" s="323">
        <v>846.26</v>
      </c>
      <c r="S478" s="323">
        <f t="shared" si="197"/>
        <v>5300.26</v>
      </c>
      <c r="T478" s="302">
        <v>1740</v>
      </c>
      <c r="U478" s="323">
        <v>330.6</v>
      </c>
      <c r="V478" s="323">
        <f t="shared" si="198"/>
        <v>2070.6</v>
      </c>
      <c r="W478" s="302">
        <v>3361</v>
      </c>
      <c r="X478" s="323">
        <v>638.59</v>
      </c>
      <c r="Y478" s="345">
        <f t="shared" si="199"/>
        <v>3999.59</v>
      </c>
      <c r="Z478" s="348">
        <f t="shared" si="200"/>
        <v>1890.633667027714</v>
      </c>
      <c r="AA478" s="349">
        <f t="shared" si="201"/>
        <v>4291.3663329722858</v>
      </c>
      <c r="AB478" s="352">
        <f t="shared" si="202"/>
        <v>2100</v>
      </c>
      <c r="AC478" s="324">
        <f t="shared" si="203"/>
        <v>2439</v>
      </c>
      <c r="AD478" s="324" t="str">
        <f t="shared" si="204"/>
        <v/>
      </c>
      <c r="AE478" s="324">
        <f t="shared" si="205"/>
        <v>2641</v>
      </c>
      <c r="AF478" s="324" t="str">
        <f t="shared" si="206"/>
        <v/>
      </c>
      <c r="AG478" s="324" t="str">
        <f t="shared" si="207"/>
        <v/>
      </c>
      <c r="AH478" s="364">
        <f t="shared" si="208"/>
        <v>3361</v>
      </c>
      <c r="AI478" s="352">
        <f t="shared" si="209"/>
        <v>2100</v>
      </c>
      <c r="AJ478" s="324">
        <f t="shared" si="216"/>
        <v>3091</v>
      </c>
      <c r="AK478" s="324">
        <f t="shared" si="210"/>
        <v>1740</v>
      </c>
      <c r="AL478" s="324">
        <f t="shared" si="217"/>
        <v>2900.5292793365143</v>
      </c>
      <c r="AM478" s="324">
        <f t="shared" si="191"/>
        <v>1200.366332972286</v>
      </c>
      <c r="AN478" s="366">
        <f t="shared" si="211"/>
        <v>0.38834239177362861</v>
      </c>
      <c r="AP478" s="352">
        <f t="shared" si="212"/>
        <v>2100</v>
      </c>
      <c r="AQ478" s="325">
        <f t="shared" si="213"/>
        <v>399</v>
      </c>
      <c r="AR478" s="349">
        <f t="shared" si="214"/>
        <v>2499</v>
      </c>
      <c r="AS478" s="329"/>
      <c r="AT478" s="317">
        <f t="shared" si="215"/>
        <v>1</v>
      </c>
    </row>
    <row r="479" spans="1:46" s="326" customFormat="1" ht="24.95" customHeight="1" x14ac:dyDescent="0.25">
      <c r="A479" s="319">
        <v>473</v>
      </c>
      <c r="B479" s="290" t="s">
        <v>1505</v>
      </c>
      <c r="C479" s="104" t="s">
        <v>18</v>
      </c>
      <c r="D479" s="320">
        <v>1</v>
      </c>
      <c r="E479" s="301">
        <v>1900</v>
      </c>
      <c r="F479" s="321">
        <f t="shared" si="192"/>
        <v>1330</v>
      </c>
      <c r="G479" s="321">
        <f t="shared" si="193"/>
        <v>3230</v>
      </c>
      <c r="H479" s="301">
        <v>2439</v>
      </c>
      <c r="I479" s="322">
        <v>463.41</v>
      </c>
      <c r="J479" s="322">
        <f t="shared" si="194"/>
        <v>2902.41</v>
      </c>
      <c r="K479" s="302">
        <v>4902</v>
      </c>
      <c r="L479" s="323">
        <v>931.38</v>
      </c>
      <c r="M479" s="323">
        <f t="shared" si="195"/>
        <v>5833.38</v>
      </c>
      <c r="N479" s="304">
        <v>4082</v>
      </c>
      <c r="O479" s="323">
        <v>775.58</v>
      </c>
      <c r="P479" s="323">
        <f t="shared" si="196"/>
        <v>4857.58</v>
      </c>
      <c r="Q479" s="302">
        <v>4462</v>
      </c>
      <c r="R479" s="323">
        <v>847.78</v>
      </c>
      <c r="S479" s="323">
        <f t="shared" si="197"/>
        <v>5309.78</v>
      </c>
      <c r="T479" s="302">
        <v>1740</v>
      </c>
      <c r="U479" s="323">
        <v>330.6</v>
      </c>
      <c r="V479" s="323">
        <f t="shared" si="198"/>
        <v>2070.6</v>
      </c>
      <c r="W479" s="302">
        <v>3361</v>
      </c>
      <c r="X479" s="323">
        <v>638.59</v>
      </c>
      <c r="Y479" s="345">
        <f t="shared" si="199"/>
        <v>3999.59</v>
      </c>
      <c r="Z479" s="348">
        <f t="shared" si="200"/>
        <v>2000.5529724377618</v>
      </c>
      <c r="AA479" s="349">
        <f t="shared" si="201"/>
        <v>4538.3041704193811</v>
      </c>
      <c r="AB479" s="352" t="str">
        <f t="shared" si="202"/>
        <v/>
      </c>
      <c r="AC479" s="324">
        <f t="shared" si="203"/>
        <v>2439</v>
      </c>
      <c r="AD479" s="324" t="str">
        <f t="shared" si="204"/>
        <v/>
      </c>
      <c r="AE479" s="324">
        <f t="shared" si="205"/>
        <v>4082</v>
      </c>
      <c r="AF479" s="324">
        <f t="shared" si="206"/>
        <v>4462</v>
      </c>
      <c r="AG479" s="324" t="str">
        <f t="shared" si="207"/>
        <v/>
      </c>
      <c r="AH479" s="364">
        <f t="shared" si="208"/>
        <v>3361</v>
      </c>
      <c r="AI479" s="352">
        <f t="shared" si="209"/>
        <v>2439</v>
      </c>
      <c r="AJ479" s="324">
        <f t="shared" si="216"/>
        <v>3269.4285714285716</v>
      </c>
      <c r="AK479" s="324">
        <f t="shared" si="210"/>
        <v>1740</v>
      </c>
      <c r="AL479" s="324">
        <f t="shared" si="217"/>
        <v>3043.6460611638881</v>
      </c>
      <c r="AM479" s="324">
        <f t="shared" si="191"/>
        <v>1268.8755989908097</v>
      </c>
      <c r="AN479" s="366">
        <f t="shared" si="211"/>
        <v>0.38810317193636579</v>
      </c>
      <c r="AP479" s="352">
        <f t="shared" si="212"/>
        <v>2439</v>
      </c>
      <c r="AQ479" s="325">
        <f t="shared" si="213"/>
        <v>463.41</v>
      </c>
      <c r="AR479" s="349">
        <f t="shared" si="214"/>
        <v>2902.41</v>
      </c>
      <c r="AS479" s="329"/>
      <c r="AT479" s="317">
        <f t="shared" si="215"/>
        <v>1</v>
      </c>
    </row>
    <row r="480" spans="1:46" s="326" customFormat="1" ht="24.95" customHeight="1" x14ac:dyDescent="0.25">
      <c r="A480" s="319">
        <v>474</v>
      </c>
      <c r="B480" s="290" t="s">
        <v>1305</v>
      </c>
      <c r="C480" s="104" t="s">
        <v>18</v>
      </c>
      <c r="D480" s="320">
        <v>1</v>
      </c>
      <c r="E480" s="301">
        <v>374</v>
      </c>
      <c r="F480" s="321">
        <f t="shared" si="192"/>
        <v>261.8</v>
      </c>
      <c r="G480" s="321">
        <f t="shared" si="193"/>
        <v>635.79999999999995</v>
      </c>
      <c r="H480" s="301">
        <v>593</v>
      </c>
      <c r="I480" s="322">
        <v>112.67</v>
      </c>
      <c r="J480" s="322">
        <f t="shared" si="194"/>
        <v>705.67</v>
      </c>
      <c r="K480" s="302">
        <v>600</v>
      </c>
      <c r="L480" s="323">
        <v>114</v>
      </c>
      <c r="M480" s="323">
        <f t="shared" si="195"/>
        <v>714</v>
      </c>
      <c r="N480" s="304">
        <v>5080</v>
      </c>
      <c r="O480" s="323">
        <v>965.2</v>
      </c>
      <c r="P480" s="323">
        <f t="shared" si="196"/>
        <v>6045.2</v>
      </c>
      <c r="Q480" s="302">
        <v>318</v>
      </c>
      <c r="R480" s="323">
        <v>60.42</v>
      </c>
      <c r="S480" s="323">
        <f t="shared" si="197"/>
        <v>378.42</v>
      </c>
      <c r="T480" s="302">
        <v>7671</v>
      </c>
      <c r="U480" s="323">
        <v>1457.49</v>
      </c>
      <c r="V480" s="323">
        <f t="shared" si="198"/>
        <v>9128.49</v>
      </c>
      <c r="W480" s="302">
        <v>843</v>
      </c>
      <c r="X480" s="323">
        <v>160.17000000000002</v>
      </c>
      <c r="Y480" s="345">
        <f t="shared" si="199"/>
        <v>1003.1700000000001</v>
      </c>
      <c r="Z480" s="348">
        <f t="shared" si="200"/>
        <v>-735.0523356946178</v>
      </c>
      <c r="AA480" s="349">
        <f t="shared" si="201"/>
        <v>5157.6237642660462</v>
      </c>
      <c r="AB480" s="352">
        <f t="shared" si="202"/>
        <v>374</v>
      </c>
      <c r="AC480" s="324">
        <f t="shared" si="203"/>
        <v>593</v>
      </c>
      <c r="AD480" s="324">
        <f t="shared" si="204"/>
        <v>600</v>
      </c>
      <c r="AE480" s="324">
        <f t="shared" si="205"/>
        <v>5080</v>
      </c>
      <c r="AF480" s="324">
        <f t="shared" si="206"/>
        <v>318</v>
      </c>
      <c r="AG480" s="324" t="str">
        <f t="shared" si="207"/>
        <v/>
      </c>
      <c r="AH480" s="364">
        <f t="shared" si="208"/>
        <v>843</v>
      </c>
      <c r="AI480" s="352">
        <f t="shared" si="209"/>
        <v>318</v>
      </c>
      <c r="AJ480" s="324">
        <f t="shared" si="216"/>
        <v>2211.2857142857142</v>
      </c>
      <c r="AK480" s="324">
        <f t="shared" si="210"/>
        <v>318</v>
      </c>
      <c r="AL480" s="324">
        <f t="shared" si="217"/>
        <v>1048.1789152746114</v>
      </c>
      <c r="AM480" s="324">
        <f t="shared" si="191"/>
        <v>2946.338049980332</v>
      </c>
      <c r="AN480" s="366">
        <f t="shared" si="211"/>
        <v>1.3324094805777069</v>
      </c>
      <c r="AP480" s="352">
        <f t="shared" si="212"/>
        <v>318</v>
      </c>
      <c r="AQ480" s="325">
        <f t="shared" si="213"/>
        <v>60.42</v>
      </c>
      <c r="AR480" s="349">
        <f t="shared" si="214"/>
        <v>378.42</v>
      </c>
      <c r="AS480" s="329"/>
      <c r="AT480" s="317">
        <f t="shared" si="215"/>
        <v>1</v>
      </c>
    </row>
    <row r="481" spans="1:46" s="326" customFormat="1" ht="24.95" customHeight="1" x14ac:dyDescent="0.25">
      <c r="A481" s="319">
        <v>475</v>
      </c>
      <c r="B481" s="290" t="s">
        <v>1308</v>
      </c>
      <c r="C481" s="104" t="s">
        <v>18</v>
      </c>
      <c r="D481" s="320">
        <v>1</v>
      </c>
      <c r="E481" s="301">
        <v>33900</v>
      </c>
      <c r="F481" s="321">
        <f t="shared" si="192"/>
        <v>23730</v>
      </c>
      <c r="G481" s="321">
        <f t="shared" si="193"/>
        <v>57630</v>
      </c>
      <c r="H481" s="301">
        <v>570</v>
      </c>
      <c r="I481" s="322">
        <v>108.3</v>
      </c>
      <c r="J481" s="322">
        <f t="shared" si="194"/>
        <v>678.3</v>
      </c>
      <c r="K481" s="302">
        <v>44000</v>
      </c>
      <c r="L481" s="323">
        <v>8360</v>
      </c>
      <c r="M481" s="323">
        <f t="shared" si="195"/>
        <v>52360</v>
      </c>
      <c r="N481" s="304">
        <v>40696</v>
      </c>
      <c r="O481" s="323">
        <v>7732.24</v>
      </c>
      <c r="P481" s="323">
        <f t="shared" si="196"/>
        <v>48428.24</v>
      </c>
      <c r="Q481" s="302">
        <v>31765</v>
      </c>
      <c r="R481" s="323">
        <v>6035.35</v>
      </c>
      <c r="S481" s="323">
        <f t="shared" si="197"/>
        <v>37800.35</v>
      </c>
      <c r="T481" s="302">
        <v>49155</v>
      </c>
      <c r="U481" s="323">
        <v>9339.4500000000007</v>
      </c>
      <c r="V481" s="323">
        <f t="shared" si="198"/>
        <v>58494.45</v>
      </c>
      <c r="W481" s="302">
        <v>9819</v>
      </c>
      <c r="X481" s="323">
        <v>1865.6100000000001</v>
      </c>
      <c r="Y481" s="345">
        <f t="shared" si="199"/>
        <v>11684.61</v>
      </c>
      <c r="Z481" s="348">
        <f t="shared" si="200"/>
        <v>11870.873387580421</v>
      </c>
      <c r="AA481" s="349">
        <f t="shared" si="201"/>
        <v>48101.983755276728</v>
      </c>
      <c r="AB481" s="352">
        <f t="shared" si="202"/>
        <v>33900</v>
      </c>
      <c r="AC481" s="324" t="str">
        <f t="shared" si="203"/>
        <v/>
      </c>
      <c r="AD481" s="324">
        <f t="shared" si="204"/>
        <v>44000</v>
      </c>
      <c r="AE481" s="324">
        <f t="shared" si="205"/>
        <v>40696</v>
      </c>
      <c r="AF481" s="324">
        <f t="shared" si="206"/>
        <v>31765</v>
      </c>
      <c r="AG481" s="324" t="str">
        <f t="shared" si="207"/>
        <v/>
      </c>
      <c r="AH481" s="364" t="str">
        <f t="shared" si="208"/>
        <v/>
      </c>
      <c r="AI481" s="352">
        <f t="shared" si="209"/>
        <v>31765</v>
      </c>
      <c r="AJ481" s="324">
        <f t="shared" si="216"/>
        <v>29986.428571428572</v>
      </c>
      <c r="AK481" s="324">
        <f t="shared" si="210"/>
        <v>570</v>
      </c>
      <c r="AL481" s="324">
        <f t="shared" si="217"/>
        <v>17635.200288332177</v>
      </c>
      <c r="AM481" s="324">
        <f t="shared" si="191"/>
        <v>18115.555183848152</v>
      </c>
      <c r="AN481" s="366">
        <f t="shared" si="211"/>
        <v>0.6041251341651559</v>
      </c>
      <c r="AP481" s="352">
        <f t="shared" si="212"/>
        <v>31765</v>
      </c>
      <c r="AQ481" s="325">
        <f t="shared" si="213"/>
        <v>6035.35</v>
      </c>
      <c r="AR481" s="349">
        <f t="shared" si="214"/>
        <v>37800.35</v>
      </c>
      <c r="AS481" s="329"/>
      <c r="AT481" s="317">
        <f t="shared" si="215"/>
        <v>1</v>
      </c>
    </row>
    <row r="482" spans="1:46" s="326" customFormat="1" ht="24.95" customHeight="1" x14ac:dyDescent="0.25">
      <c r="A482" s="319">
        <v>476</v>
      </c>
      <c r="B482" s="290" t="s">
        <v>1506</v>
      </c>
      <c r="C482" s="104" t="s">
        <v>18</v>
      </c>
      <c r="D482" s="320">
        <v>1</v>
      </c>
      <c r="E482" s="301">
        <v>333</v>
      </c>
      <c r="F482" s="321">
        <f t="shared" si="192"/>
        <v>233.1</v>
      </c>
      <c r="G482" s="321">
        <f t="shared" si="193"/>
        <v>566.1</v>
      </c>
      <c r="H482" s="301">
        <v>532</v>
      </c>
      <c r="I482" s="322">
        <v>101.08</v>
      </c>
      <c r="J482" s="322">
        <f t="shared" si="194"/>
        <v>633.08000000000004</v>
      </c>
      <c r="K482" s="302">
        <v>300</v>
      </c>
      <c r="L482" s="323">
        <v>57</v>
      </c>
      <c r="M482" s="323">
        <f t="shared" si="195"/>
        <v>357</v>
      </c>
      <c r="N482" s="304">
        <v>6603</v>
      </c>
      <c r="O482" s="323">
        <v>1254.57</v>
      </c>
      <c r="P482" s="323">
        <f t="shared" si="196"/>
        <v>7857.57</v>
      </c>
      <c r="Q482" s="302">
        <v>272</v>
      </c>
      <c r="R482" s="323">
        <v>51.68</v>
      </c>
      <c r="S482" s="323">
        <f t="shared" si="197"/>
        <v>323.68</v>
      </c>
      <c r="T482" s="302">
        <v>405</v>
      </c>
      <c r="U482" s="323">
        <v>76.95</v>
      </c>
      <c r="V482" s="323">
        <f t="shared" si="198"/>
        <v>481.95</v>
      </c>
      <c r="W482" s="302">
        <v>1125</v>
      </c>
      <c r="X482" s="323">
        <v>213.75</v>
      </c>
      <c r="Y482" s="345">
        <f t="shared" si="199"/>
        <v>1338.75</v>
      </c>
      <c r="Z482" s="348">
        <f t="shared" si="200"/>
        <v>-960.3593396746835</v>
      </c>
      <c r="AA482" s="349">
        <f t="shared" si="201"/>
        <v>3694.6450539603975</v>
      </c>
      <c r="AB482" s="352">
        <f t="shared" si="202"/>
        <v>333</v>
      </c>
      <c r="AC482" s="324">
        <f t="shared" si="203"/>
        <v>532</v>
      </c>
      <c r="AD482" s="324">
        <f t="shared" si="204"/>
        <v>300</v>
      </c>
      <c r="AE482" s="324" t="str">
        <f t="shared" si="205"/>
        <v/>
      </c>
      <c r="AF482" s="324">
        <f t="shared" si="206"/>
        <v>272</v>
      </c>
      <c r="AG482" s="324">
        <f t="shared" si="207"/>
        <v>405</v>
      </c>
      <c r="AH482" s="364">
        <f t="shared" si="208"/>
        <v>1125</v>
      </c>
      <c r="AI482" s="352">
        <f t="shared" si="209"/>
        <v>272</v>
      </c>
      <c r="AJ482" s="324">
        <f t="shared" si="216"/>
        <v>1367.1428571428571</v>
      </c>
      <c r="AK482" s="324">
        <f t="shared" si="210"/>
        <v>272</v>
      </c>
      <c r="AL482" s="324">
        <f t="shared" si="217"/>
        <v>638.97663964329354</v>
      </c>
      <c r="AM482" s="324">
        <f t="shared" si="191"/>
        <v>2327.5021968175406</v>
      </c>
      <c r="AN482" s="366">
        <f t="shared" si="211"/>
        <v>1.7024571972542095</v>
      </c>
      <c r="AP482" s="352">
        <f t="shared" si="212"/>
        <v>272</v>
      </c>
      <c r="AQ482" s="325">
        <f t="shared" si="213"/>
        <v>51.68</v>
      </c>
      <c r="AR482" s="349">
        <f t="shared" si="214"/>
        <v>323.68</v>
      </c>
      <c r="AS482" s="329"/>
      <c r="AT482" s="317">
        <f t="shared" si="215"/>
        <v>1</v>
      </c>
    </row>
    <row r="483" spans="1:46" s="326" customFormat="1" ht="24.95" customHeight="1" x14ac:dyDescent="0.25">
      <c r="A483" s="319">
        <v>477</v>
      </c>
      <c r="B483" s="290" t="s">
        <v>1507</v>
      </c>
      <c r="C483" s="104" t="s">
        <v>18</v>
      </c>
      <c r="D483" s="320">
        <v>1</v>
      </c>
      <c r="E483" s="301">
        <v>333</v>
      </c>
      <c r="F483" s="321">
        <f t="shared" si="192"/>
        <v>233.1</v>
      </c>
      <c r="G483" s="321">
        <f t="shared" si="193"/>
        <v>566.1</v>
      </c>
      <c r="H483" s="301">
        <v>532</v>
      </c>
      <c r="I483" s="322">
        <v>101.08</v>
      </c>
      <c r="J483" s="322">
        <f t="shared" si="194"/>
        <v>633.08000000000004</v>
      </c>
      <c r="K483" s="302">
        <v>250</v>
      </c>
      <c r="L483" s="323">
        <v>47.5</v>
      </c>
      <c r="M483" s="323">
        <f t="shared" si="195"/>
        <v>297.5</v>
      </c>
      <c r="N483" s="304">
        <v>3832</v>
      </c>
      <c r="O483" s="323">
        <v>728.08</v>
      </c>
      <c r="P483" s="323">
        <f t="shared" si="196"/>
        <v>4560.08</v>
      </c>
      <c r="Q483" s="302">
        <v>272</v>
      </c>
      <c r="R483" s="323">
        <v>51.68</v>
      </c>
      <c r="S483" s="323">
        <f t="shared" si="197"/>
        <v>323.68</v>
      </c>
      <c r="T483" s="302">
        <v>405</v>
      </c>
      <c r="U483" s="323">
        <v>76.95</v>
      </c>
      <c r="V483" s="323">
        <f t="shared" si="198"/>
        <v>481.95</v>
      </c>
      <c r="W483" s="302">
        <v>1125</v>
      </c>
      <c r="X483" s="323">
        <v>213.75</v>
      </c>
      <c r="Y483" s="345">
        <f t="shared" si="199"/>
        <v>1338.75</v>
      </c>
      <c r="Z483" s="348">
        <f t="shared" si="200"/>
        <v>-335.68218602916272</v>
      </c>
      <c r="AA483" s="349">
        <f t="shared" si="201"/>
        <v>2263.9679003148767</v>
      </c>
      <c r="AB483" s="352">
        <f t="shared" si="202"/>
        <v>333</v>
      </c>
      <c r="AC483" s="324">
        <f t="shared" si="203"/>
        <v>532</v>
      </c>
      <c r="AD483" s="324">
        <f t="shared" si="204"/>
        <v>250</v>
      </c>
      <c r="AE483" s="324" t="str">
        <f t="shared" si="205"/>
        <v/>
      </c>
      <c r="AF483" s="324">
        <f t="shared" si="206"/>
        <v>272</v>
      </c>
      <c r="AG483" s="324">
        <f t="shared" si="207"/>
        <v>405</v>
      </c>
      <c r="AH483" s="364">
        <f t="shared" si="208"/>
        <v>1125</v>
      </c>
      <c r="AI483" s="352">
        <f t="shared" si="209"/>
        <v>250</v>
      </c>
      <c r="AJ483" s="324">
        <f t="shared" si="216"/>
        <v>964.14285714285711</v>
      </c>
      <c r="AK483" s="324">
        <f t="shared" si="210"/>
        <v>250</v>
      </c>
      <c r="AL483" s="324">
        <f t="shared" si="217"/>
        <v>575.98871540200787</v>
      </c>
      <c r="AM483" s="324">
        <f t="shared" si="191"/>
        <v>1299.8250431720198</v>
      </c>
      <c r="AN483" s="366">
        <f t="shared" si="211"/>
        <v>1.348166439799102</v>
      </c>
      <c r="AP483" s="352">
        <f t="shared" si="212"/>
        <v>250</v>
      </c>
      <c r="AQ483" s="325">
        <f t="shared" si="213"/>
        <v>47.5</v>
      </c>
      <c r="AR483" s="349">
        <f t="shared" si="214"/>
        <v>297.5</v>
      </c>
      <c r="AS483" s="329"/>
      <c r="AT483" s="317">
        <f t="shared" si="215"/>
        <v>1</v>
      </c>
    </row>
    <row r="484" spans="1:46" s="326" customFormat="1" ht="24.95" customHeight="1" x14ac:dyDescent="0.25">
      <c r="A484" s="319">
        <v>478</v>
      </c>
      <c r="B484" s="290" t="s">
        <v>1315</v>
      </c>
      <c r="C484" s="104" t="s">
        <v>18</v>
      </c>
      <c r="D484" s="320">
        <v>1</v>
      </c>
      <c r="E484" s="301">
        <v>112500</v>
      </c>
      <c r="F484" s="321">
        <f t="shared" si="192"/>
        <v>78750</v>
      </c>
      <c r="G484" s="321">
        <f t="shared" si="193"/>
        <v>191250</v>
      </c>
      <c r="H484" s="301">
        <v>104876</v>
      </c>
      <c r="I484" s="322">
        <v>19926.439999999999</v>
      </c>
      <c r="J484" s="322">
        <f t="shared" si="194"/>
        <v>124802.44</v>
      </c>
      <c r="K484" s="302">
        <v>170890</v>
      </c>
      <c r="L484" s="323">
        <v>32469.100000000002</v>
      </c>
      <c r="M484" s="323">
        <f t="shared" si="195"/>
        <v>203359.1</v>
      </c>
      <c r="N484" s="304">
        <v>135054</v>
      </c>
      <c r="O484" s="323">
        <v>25660.260000000002</v>
      </c>
      <c r="P484" s="323">
        <f t="shared" si="196"/>
        <v>160714.26</v>
      </c>
      <c r="Q484" s="302">
        <v>112500</v>
      </c>
      <c r="R484" s="323">
        <v>21375</v>
      </c>
      <c r="S484" s="323">
        <f t="shared" si="197"/>
        <v>133875</v>
      </c>
      <c r="T484" s="302">
        <v>163125</v>
      </c>
      <c r="U484" s="323">
        <v>30993.75</v>
      </c>
      <c r="V484" s="323">
        <f t="shared" si="198"/>
        <v>194118.75</v>
      </c>
      <c r="W484" s="302">
        <v>157384</v>
      </c>
      <c r="X484" s="323">
        <v>29902.959999999999</v>
      </c>
      <c r="Y484" s="345">
        <f t="shared" si="199"/>
        <v>187286.96</v>
      </c>
      <c r="Z484" s="348">
        <f t="shared" si="200"/>
        <v>109287.81601665684</v>
      </c>
      <c r="AA484" s="349">
        <f t="shared" si="201"/>
        <v>163949.04112620032</v>
      </c>
      <c r="AB484" s="352">
        <f t="shared" si="202"/>
        <v>112500</v>
      </c>
      <c r="AC484" s="324" t="str">
        <f t="shared" si="203"/>
        <v/>
      </c>
      <c r="AD484" s="324" t="str">
        <f t="shared" si="204"/>
        <v/>
      </c>
      <c r="AE484" s="324">
        <f t="shared" si="205"/>
        <v>135054</v>
      </c>
      <c r="AF484" s="324">
        <f t="shared" si="206"/>
        <v>112500</v>
      </c>
      <c r="AG484" s="324">
        <f t="shared" si="207"/>
        <v>163125</v>
      </c>
      <c r="AH484" s="364">
        <f t="shared" si="208"/>
        <v>157384</v>
      </c>
      <c r="AI484" s="352">
        <f t="shared" si="209"/>
        <v>112500</v>
      </c>
      <c r="AJ484" s="324">
        <f t="shared" si="216"/>
        <v>136618.42857142858</v>
      </c>
      <c r="AK484" s="324">
        <f t="shared" si="210"/>
        <v>104876</v>
      </c>
      <c r="AL484" s="324">
        <f t="shared" si="217"/>
        <v>134262.64386986653</v>
      </c>
      <c r="AM484" s="324">
        <f t="shared" si="191"/>
        <v>27330.612554771738</v>
      </c>
      <c r="AN484" s="366">
        <f t="shared" si="211"/>
        <v>0.20005070209457432</v>
      </c>
      <c r="AP484" s="352">
        <f t="shared" si="212"/>
        <v>112500</v>
      </c>
      <c r="AQ484" s="325">
        <f t="shared" si="213"/>
        <v>21375</v>
      </c>
      <c r="AR484" s="349">
        <f t="shared" si="214"/>
        <v>133875</v>
      </c>
      <c r="AS484" s="329"/>
      <c r="AT484" s="317">
        <f t="shared" si="215"/>
        <v>1</v>
      </c>
    </row>
    <row r="485" spans="1:46" s="326" customFormat="1" ht="24.95" customHeight="1" x14ac:dyDescent="0.25">
      <c r="A485" s="319">
        <v>479</v>
      </c>
      <c r="B485" s="290" t="s">
        <v>1318</v>
      </c>
      <c r="C485" s="104" t="s">
        <v>18</v>
      </c>
      <c r="D485" s="320">
        <v>1</v>
      </c>
      <c r="E485" s="301">
        <v>91000</v>
      </c>
      <c r="F485" s="321">
        <f t="shared" si="192"/>
        <v>63699.999999999993</v>
      </c>
      <c r="G485" s="321">
        <f t="shared" si="193"/>
        <v>154700</v>
      </c>
      <c r="H485" s="301">
        <v>115693</v>
      </c>
      <c r="I485" s="322">
        <v>21981.670000000002</v>
      </c>
      <c r="J485" s="322">
        <f t="shared" si="194"/>
        <v>137674.67000000001</v>
      </c>
      <c r="K485" s="302">
        <v>110250</v>
      </c>
      <c r="L485" s="323">
        <v>20947.5</v>
      </c>
      <c r="M485" s="323">
        <f t="shared" si="195"/>
        <v>131197.5</v>
      </c>
      <c r="N485" s="304">
        <v>101921</v>
      </c>
      <c r="O485" s="323">
        <v>19364.990000000002</v>
      </c>
      <c r="P485" s="323">
        <f t="shared" si="196"/>
        <v>121285.99</v>
      </c>
      <c r="Q485" s="302">
        <v>91000</v>
      </c>
      <c r="R485" s="323">
        <v>17290</v>
      </c>
      <c r="S485" s="323">
        <f t="shared" si="197"/>
        <v>108290</v>
      </c>
      <c r="T485" s="302">
        <v>123105</v>
      </c>
      <c r="U485" s="323">
        <v>23389.95</v>
      </c>
      <c r="V485" s="323">
        <f t="shared" si="198"/>
        <v>146494.95000000001</v>
      </c>
      <c r="W485" s="302">
        <v>148472</v>
      </c>
      <c r="X485" s="323">
        <v>28209.68</v>
      </c>
      <c r="Y485" s="345">
        <f t="shared" si="199"/>
        <v>176681.68</v>
      </c>
      <c r="Z485" s="348">
        <f t="shared" si="200"/>
        <v>91415.298596269393</v>
      </c>
      <c r="AA485" s="349">
        <f t="shared" si="201"/>
        <v>131853.55854658774</v>
      </c>
      <c r="AB485" s="352" t="str">
        <f t="shared" si="202"/>
        <v/>
      </c>
      <c r="AC485" s="324">
        <f t="shared" si="203"/>
        <v>115693</v>
      </c>
      <c r="AD485" s="324">
        <f t="shared" si="204"/>
        <v>110250</v>
      </c>
      <c r="AE485" s="324">
        <f t="shared" si="205"/>
        <v>101921</v>
      </c>
      <c r="AF485" s="324" t="str">
        <f t="shared" si="206"/>
        <v/>
      </c>
      <c r="AG485" s="324">
        <f t="shared" si="207"/>
        <v>123105</v>
      </c>
      <c r="AH485" s="364" t="str">
        <f t="shared" si="208"/>
        <v/>
      </c>
      <c r="AI485" s="352">
        <f t="shared" si="209"/>
        <v>101921</v>
      </c>
      <c r="AJ485" s="324">
        <f t="shared" si="216"/>
        <v>111634.42857142857</v>
      </c>
      <c r="AK485" s="324">
        <f t="shared" si="210"/>
        <v>91000</v>
      </c>
      <c r="AL485" s="324">
        <f t="shared" si="217"/>
        <v>110152.20596645445</v>
      </c>
      <c r="AM485" s="324">
        <f t="shared" si="191"/>
        <v>20219.129975159165</v>
      </c>
      <c r="AN485" s="366">
        <f t="shared" si="211"/>
        <v>0.18111912457385032</v>
      </c>
      <c r="AP485" s="352">
        <f t="shared" si="212"/>
        <v>101921</v>
      </c>
      <c r="AQ485" s="325">
        <f t="shared" si="213"/>
        <v>19364.990000000002</v>
      </c>
      <c r="AR485" s="349">
        <f t="shared" si="214"/>
        <v>121285.99</v>
      </c>
      <c r="AS485" s="329"/>
      <c r="AT485" s="317">
        <f t="shared" si="215"/>
        <v>1</v>
      </c>
    </row>
    <row r="486" spans="1:46" s="326" customFormat="1" ht="24.95" customHeight="1" x14ac:dyDescent="0.25">
      <c r="A486" s="319">
        <v>480</v>
      </c>
      <c r="B486" s="290" t="s">
        <v>1321</v>
      </c>
      <c r="C486" s="104" t="s">
        <v>18</v>
      </c>
      <c r="D486" s="320">
        <v>1</v>
      </c>
      <c r="E486" s="301">
        <v>30100</v>
      </c>
      <c r="F486" s="321">
        <f t="shared" si="192"/>
        <v>21070</v>
      </c>
      <c r="G486" s="321">
        <f t="shared" si="193"/>
        <v>51170</v>
      </c>
      <c r="H486" s="301">
        <v>28071</v>
      </c>
      <c r="I486" s="322">
        <v>5333.49</v>
      </c>
      <c r="J486" s="322">
        <f t="shared" si="194"/>
        <v>33404.49</v>
      </c>
      <c r="K486" s="302">
        <v>40120</v>
      </c>
      <c r="L486" s="323">
        <v>7622.8</v>
      </c>
      <c r="M486" s="323">
        <f t="shared" si="195"/>
        <v>47742.8</v>
      </c>
      <c r="N486" s="304">
        <v>39683</v>
      </c>
      <c r="O486" s="323">
        <v>7539.77</v>
      </c>
      <c r="P486" s="323">
        <f t="shared" si="196"/>
        <v>47222.770000000004</v>
      </c>
      <c r="Q486" s="302">
        <v>8600</v>
      </c>
      <c r="R486" s="323">
        <v>1634</v>
      </c>
      <c r="S486" s="323">
        <f t="shared" si="197"/>
        <v>10234</v>
      </c>
      <c r="T486" s="302">
        <v>15646</v>
      </c>
      <c r="U486" s="323">
        <v>2972.7400000000002</v>
      </c>
      <c r="V486" s="323">
        <f t="shared" si="198"/>
        <v>18618.740000000002</v>
      </c>
      <c r="W486" s="302">
        <v>7453</v>
      </c>
      <c r="X486" s="323">
        <v>1416.07</v>
      </c>
      <c r="Y486" s="345">
        <f t="shared" si="199"/>
        <v>8869.07</v>
      </c>
      <c r="Z486" s="348">
        <f t="shared" si="200"/>
        <v>10455.274040255539</v>
      </c>
      <c r="AA486" s="349">
        <f t="shared" si="201"/>
        <v>38022.725959744464</v>
      </c>
      <c r="AB486" s="352">
        <f t="shared" si="202"/>
        <v>30100</v>
      </c>
      <c r="AC486" s="324">
        <f t="shared" si="203"/>
        <v>28071</v>
      </c>
      <c r="AD486" s="324" t="str">
        <f t="shared" si="204"/>
        <v/>
      </c>
      <c r="AE486" s="324" t="str">
        <f t="shared" si="205"/>
        <v/>
      </c>
      <c r="AF486" s="324" t="str">
        <f t="shared" si="206"/>
        <v/>
      </c>
      <c r="AG486" s="324">
        <f t="shared" si="207"/>
        <v>15646</v>
      </c>
      <c r="AH486" s="364" t="str">
        <f t="shared" si="208"/>
        <v/>
      </c>
      <c r="AI486" s="352">
        <f t="shared" si="209"/>
        <v>15646</v>
      </c>
      <c r="AJ486" s="324">
        <f t="shared" si="216"/>
        <v>24239</v>
      </c>
      <c r="AK486" s="324">
        <f t="shared" si="210"/>
        <v>7453</v>
      </c>
      <c r="AL486" s="324">
        <f t="shared" si="217"/>
        <v>20150.645236016542</v>
      </c>
      <c r="AM486" s="324">
        <f t="shared" si="191"/>
        <v>13783.725959744461</v>
      </c>
      <c r="AN486" s="366">
        <f t="shared" si="211"/>
        <v>0.56865901892588233</v>
      </c>
      <c r="AP486" s="352">
        <f t="shared" si="212"/>
        <v>15646</v>
      </c>
      <c r="AQ486" s="325">
        <f t="shared" si="213"/>
        <v>2972.74</v>
      </c>
      <c r="AR486" s="349">
        <f t="shared" si="214"/>
        <v>18618.739999999998</v>
      </c>
      <c r="AS486" s="329"/>
      <c r="AT486" s="317">
        <f t="shared" si="215"/>
        <v>1</v>
      </c>
    </row>
    <row r="487" spans="1:46" s="326" customFormat="1" ht="24.95" customHeight="1" x14ac:dyDescent="0.25">
      <c r="A487" s="319">
        <v>481</v>
      </c>
      <c r="B487" s="290" t="s">
        <v>1324</v>
      </c>
      <c r="C487" s="104" t="s">
        <v>18</v>
      </c>
      <c r="D487" s="320">
        <v>1</v>
      </c>
      <c r="E487" s="301">
        <v>10850</v>
      </c>
      <c r="F487" s="321">
        <f t="shared" si="192"/>
        <v>7594.9999999999991</v>
      </c>
      <c r="G487" s="321">
        <f t="shared" si="193"/>
        <v>18445</v>
      </c>
      <c r="H487" s="301">
        <v>7839</v>
      </c>
      <c r="I487" s="322">
        <v>1489.41</v>
      </c>
      <c r="J487" s="322">
        <f t="shared" si="194"/>
        <v>9328.41</v>
      </c>
      <c r="K487" s="302">
        <v>15780</v>
      </c>
      <c r="L487" s="323">
        <v>2998.2</v>
      </c>
      <c r="M487" s="323">
        <f t="shared" si="195"/>
        <v>18778.2</v>
      </c>
      <c r="N487" s="304">
        <v>11544</v>
      </c>
      <c r="O487" s="323">
        <v>2193.36</v>
      </c>
      <c r="P487" s="323">
        <f t="shared" si="196"/>
        <v>13737.36</v>
      </c>
      <c r="Q487" s="302">
        <v>4538</v>
      </c>
      <c r="R487" s="323">
        <v>862.22</v>
      </c>
      <c r="S487" s="323">
        <f t="shared" si="197"/>
        <v>5400.22</v>
      </c>
      <c r="T487" s="302">
        <v>16226</v>
      </c>
      <c r="U487" s="323">
        <v>3082.94</v>
      </c>
      <c r="V487" s="323">
        <f t="shared" si="198"/>
        <v>19308.939999999999</v>
      </c>
      <c r="W487" s="302">
        <v>8563</v>
      </c>
      <c r="X487" s="323">
        <v>1626.97</v>
      </c>
      <c r="Y487" s="345">
        <f t="shared" si="199"/>
        <v>10189.969999999999</v>
      </c>
      <c r="Z487" s="348">
        <f t="shared" si="200"/>
        <v>6524.6855862944394</v>
      </c>
      <c r="AA487" s="349">
        <f t="shared" si="201"/>
        <v>15001.028699419847</v>
      </c>
      <c r="AB487" s="352">
        <f t="shared" si="202"/>
        <v>10850</v>
      </c>
      <c r="AC487" s="324">
        <f t="shared" si="203"/>
        <v>7839</v>
      </c>
      <c r="AD487" s="324" t="str">
        <f t="shared" si="204"/>
        <v/>
      </c>
      <c r="AE487" s="324">
        <f t="shared" si="205"/>
        <v>11544</v>
      </c>
      <c r="AF487" s="324" t="str">
        <f t="shared" si="206"/>
        <v/>
      </c>
      <c r="AG487" s="324" t="str">
        <f t="shared" si="207"/>
        <v/>
      </c>
      <c r="AH487" s="364">
        <f t="shared" si="208"/>
        <v>8563</v>
      </c>
      <c r="AI487" s="352">
        <f t="shared" si="209"/>
        <v>7839</v>
      </c>
      <c r="AJ487" s="324">
        <f t="shared" si="216"/>
        <v>10762.857142857143</v>
      </c>
      <c r="AK487" s="324">
        <f t="shared" si="210"/>
        <v>4538</v>
      </c>
      <c r="AL487" s="324">
        <f t="shared" si="217"/>
        <v>9966.6866375476584</v>
      </c>
      <c r="AM487" s="324">
        <f t="shared" si="191"/>
        <v>4238.1715565627037</v>
      </c>
      <c r="AN487" s="366">
        <f t="shared" si="211"/>
        <v>0.39377755370240147</v>
      </c>
      <c r="AP487" s="352">
        <f t="shared" si="212"/>
        <v>7839</v>
      </c>
      <c r="AQ487" s="325">
        <f t="shared" si="213"/>
        <v>1489.41</v>
      </c>
      <c r="AR487" s="349">
        <f t="shared" si="214"/>
        <v>9328.41</v>
      </c>
      <c r="AS487" s="329"/>
      <c r="AT487" s="317">
        <f t="shared" si="215"/>
        <v>1</v>
      </c>
    </row>
    <row r="488" spans="1:46" s="326" customFormat="1" ht="24.95" customHeight="1" x14ac:dyDescent="0.25">
      <c r="A488" s="319">
        <v>482</v>
      </c>
      <c r="B488" s="290" t="s">
        <v>1327</v>
      </c>
      <c r="C488" s="104" t="s">
        <v>18</v>
      </c>
      <c r="D488" s="320">
        <v>1</v>
      </c>
      <c r="E488" s="301">
        <v>6950</v>
      </c>
      <c r="F488" s="321">
        <f t="shared" si="192"/>
        <v>4865</v>
      </c>
      <c r="G488" s="321">
        <f t="shared" si="193"/>
        <v>11815</v>
      </c>
      <c r="H488" s="301">
        <v>6031</v>
      </c>
      <c r="I488" s="322">
        <v>1145.8900000000001</v>
      </c>
      <c r="J488" s="322">
        <f t="shared" si="194"/>
        <v>7176.89</v>
      </c>
      <c r="K488" s="302">
        <v>7850</v>
      </c>
      <c r="L488" s="323">
        <v>1491.5</v>
      </c>
      <c r="M488" s="323">
        <f t="shared" si="195"/>
        <v>9341.5</v>
      </c>
      <c r="N488" s="304">
        <v>7336</v>
      </c>
      <c r="O488" s="323">
        <v>1393.84</v>
      </c>
      <c r="P488" s="323">
        <f t="shared" si="196"/>
        <v>8729.84</v>
      </c>
      <c r="Q488" s="302">
        <v>4538</v>
      </c>
      <c r="R488" s="323">
        <v>862.22</v>
      </c>
      <c r="S488" s="323">
        <f t="shared" si="197"/>
        <v>5400.22</v>
      </c>
      <c r="T488" s="302">
        <v>9701</v>
      </c>
      <c r="U488" s="323">
        <v>1843.19</v>
      </c>
      <c r="V488" s="323">
        <f t="shared" si="198"/>
        <v>11544.19</v>
      </c>
      <c r="W488" s="302">
        <v>8573</v>
      </c>
      <c r="X488" s="323">
        <v>1628.8700000000001</v>
      </c>
      <c r="Y488" s="345">
        <f t="shared" si="199"/>
        <v>10201.870000000001</v>
      </c>
      <c r="Z488" s="348">
        <f t="shared" si="200"/>
        <v>5597.0621157529868</v>
      </c>
      <c r="AA488" s="349">
        <f t="shared" si="201"/>
        <v>8968.366455675583</v>
      </c>
      <c r="AB488" s="352">
        <f t="shared" si="202"/>
        <v>6950</v>
      </c>
      <c r="AC488" s="324">
        <f t="shared" si="203"/>
        <v>6031</v>
      </c>
      <c r="AD488" s="324">
        <f t="shared" si="204"/>
        <v>7850</v>
      </c>
      <c r="AE488" s="324">
        <f t="shared" si="205"/>
        <v>7336</v>
      </c>
      <c r="AF488" s="324" t="str">
        <f t="shared" si="206"/>
        <v/>
      </c>
      <c r="AG488" s="324" t="str">
        <f t="shared" si="207"/>
        <v/>
      </c>
      <c r="AH488" s="364">
        <f t="shared" si="208"/>
        <v>8573</v>
      </c>
      <c r="AI488" s="352">
        <f t="shared" si="209"/>
        <v>6031</v>
      </c>
      <c r="AJ488" s="324">
        <f t="shared" si="216"/>
        <v>7282.7142857142853</v>
      </c>
      <c r="AK488" s="324">
        <f t="shared" si="210"/>
        <v>4538</v>
      </c>
      <c r="AL488" s="324">
        <f t="shared" si="217"/>
        <v>7101.6548594871656</v>
      </c>
      <c r="AM488" s="324">
        <f t="shared" si="191"/>
        <v>1685.6521699612983</v>
      </c>
      <c r="AN488" s="366">
        <f t="shared" si="211"/>
        <v>0.23145933011100825</v>
      </c>
      <c r="AP488" s="352">
        <f t="shared" si="212"/>
        <v>6031</v>
      </c>
      <c r="AQ488" s="325">
        <f t="shared" si="213"/>
        <v>1145.8900000000001</v>
      </c>
      <c r="AR488" s="349">
        <f t="shared" si="214"/>
        <v>7176.89</v>
      </c>
      <c r="AS488" s="329"/>
      <c r="AT488" s="317">
        <f t="shared" si="215"/>
        <v>1</v>
      </c>
    </row>
    <row r="489" spans="1:46" ht="24.95" customHeight="1" x14ac:dyDescent="0.25">
      <c r="A489" s="319">
        <v>483</v>
      </c>
      <c r="B489" s="290" t="s">
        <v>1330</v>
      </c>
      <c r="C489" s="104" t="s">
        <v>18</v>
      </c>
      <c r="D489" s="320">
        <v>1</v>
      </c>
      <c r="E489" s="301">
        <v>3950</v>
      </c>
      <c r="F489" s="321">
        <f t="shared" si="192"/>
        <v>2765</v>
      </c>
      <c r="G489" s="321">
        <f t="shared" si="193"/>
        <v>6715</v>
      </c>
      <c r="H489" s="301">
        <v>2701</v>
      </c>
      <c r="I489" s="322">
        <v>513.19000000000005</v>
      </c>
      <c r="J489" s="322">
        <f t="shared" si="194"/>
        <v>3214.19</v>
      </c>
      <c r="K489" s="302">
        <v>5080</v>
      </c>
      <c r="L489" s="323">
        <v>965.2</v>
      </c>
      <c r="M489" s="323">
        <f t="shared" si="195"/>
        <v>6045.2</v>
      </c>
      <c r="N489" s="304">
        <v>4089</v>
      </c>
      <c r="O489" s="323">
        <v>776.91</v>
      </c>
      <c r="P489" s="323">
        <f t="shared" si="196"/>
        <v>4865.91</v>
      </c>
      <c r="Q489" s="302">
        <v>2300</v>
      </c>
      <c r="R489" s="323">
        <v>437</v>
      </c>
      <c r="S489" s="323">
        <f t="shared" si="197"/>
        <v>2737</v>
      </c>
      <c r="T489" s="302">
        <v>5728</v>
      </c>
      <c r="U489" s="323">
        <v>1088.32</v>
      </c>
      <c r="V489" s="323">
        <f t="shared" si="198"/>
        <v>6816.32</v>
      </c>
      <c r="W489" s="302">
        <v>5723</v>
      </c>
      <c r="X489" s="323">
        <v>1087.3700000000001</v>
      </c>
      <c r="Y489" s="345">
        <f t="shared" si="199"/>
        <v>6810.37</v>
      </c>
      <c r="Z489" s="348">
        <f t="shared" si="200"/>
        <v>2848.6646797253889</v>
      </c>
      <c r="AA489" s="349">
        <f t="shared" si="201"/>
        <v>5600.1924631317543</v>
      </c>
      <c r="AB489" s="352">
        <f t="shared" si="202"/>
        <v>3950</v>
      </c>
      <c r="AC489" s="324" t="str">
        <f t="shared" si="203"/>
        <v/>
      </c>
      <c r="AD489" s="324">
        <f t="shared" si="204"/>
        <v>5080</v>
      </c>
      <c r="AE489" s="324">
        <f t="shared" si="205"/>
        <v>4089</v>
      </c>
      <c r="AF489" s="324" t="str">
        <f t="shared" si="206"/>
        <v/>
      </c>
      <c r="AG489" s="324" t="str">
        <f t="shared" si="207"/>
        <v/>
      </c>
      <c r="AH489" s="364" t="str">
        <f t="shared" si="208"/>
        <v/>
      </c>
      <c r="AI489" s="352">
        <f t="shared" si="209"/>
        <v>3950</v>
      </c>
      <c r="AJ489" s="324">
        <f t="shared" si="216"/>
        <v>4224.4285714285716</v>
      </c>
      <c r="AK489" s="324">
        <f t="shared" si="210"/>
        <v>2300</v>
      </c>
      <c r="AL489" s="324">
        <f t="shared" si="217"/>
        <v>4011.2486583077612</v>
      </c>
      <c r="AM489" s="324">
        <f t="shared" si="191"/>
        <v>1375.7638917031825</v>
      </c>
      <c r="AN489" s="366">
        <f t="shared" si="211"/>
        <v>0.32566863622881465</v>
      </c>
      <c r="AO489" s="326"/>
      <c r="AP489" s="352">
        <f t="shared" si="212"/>
        <v>3950</v>
      </c>
      <c r="AQ489" s="325">
        <f t="shared" si="213"/>
        <v>750.5</v>
      </c>
      <c r="AR489" s="349">
        <f t="shared" si="214"/>
        <v>4700.5</v>
      </c>
      <c r="AS489" s="329"/>
      <c r="AT489" s="317">
        <f t="shared" si="215"/>
        <v>1</v>
      </c>
    </row>
    <row r="490" spans="1:46" s="327" customFormat="1" ht="24.95" customHeight="1" x14ac:dyDescent="0.25">
      <c r="A490" s="319">
        <v>484</v>
      </c>
      <c r="B490" s="290" t="s">
        <v>1333</v>
      </c>
      <c r="C490" s="104" t="s">
        <v>18</v>
      </c>
      <c r="D490" s="320">
        <v>1</v>
      </c>
      <c r="E490" s="301">
        <v>37900</v>
      </c>
      <c r="F490" s="321">
        <f t="shared" si="192"/>
        <v>26530</v>
      </c>
      <c r="G490" s="321">
        <f t="shared" si="193"/>
        <v>64430</v>
      </c>
      <c r="H490" s="301">
        <v>12389</v>
      </c>
      <c r="I490" s="322">
        <v>2353.91</v>
      </c>
      <c r="J490" s="322">
        <f t="shared" si="194"/>
        <v>14742.91</v>
      </c>
      <c r="K490" s="302">
        <v>47900</v>
      </c>
      <c r="L490" s="323">
        <v>9101</v>
      </c>
      <c r="M490" s="323">
        <f t="shared" si="195"/>
        <v>57001</v>
      </c>
      <c r="N490" s="304">
        <v>39683</v>
      </c>
      <c r="O490" s="323">
        <v>7539.77</v>
      </c>
      <c r="P490" s="323">
        <f t="shared" si="196"/>
        <v>47222.770000000004</v>
      </c>
      <c r="Q490" s="302">
        <v>29900</v>
      </c>
      <c r="R490" s="323">
        <v>5681</v>
      </c>
      <c r="S490" s="323">
        <f t="shared" si="197"/>
        <v>35581</v>
      </c>
      <c r="T490" s="302">
        <v>55956</v>
      </c>
      <c r="U490" s="323">
        <v>10631.64</v>
      </c>
      <c r="V490" s="323">
        <f t="shared" si="198"/>
        <v>66587.64</v>
      </c>
      <c r="W490" s="302">
        <v>18583</v>
      </c>
      <c r="X490" s="323">
        <v>3530.77</v>
      </c>
      <c r="Y490" s="345">
        <f t="shared" si="199"/>
        <v>22113.77</v>
      </c>
      <c r="Z490" s="348">
        <f t="shared" si="200"/>
        <v>19115.014827802443</v>
      </c>
      <c r="AA490" s="349">
        <f t="shared" si="201"/>
        <v>50116.699457911847</v>
      </c>
      <c r="AB490" s="352">
        <f t="shared" si="202"/>
        <v>37900</v>
      </c>
      <c r="AC490" s="324" t="str">
        <f t="shared" si="203"/>
        <v/>
      </c>
      <c r="AD490" s="324">
        <f t="shared" si="204"/>
        <v>47900</v>
      </c>
      <c r="AE490" s="324">
        <f t="shared" si="205"/>
        <v>39683</v>
      </c>
      <c r="AF490" s="324">
        <f t="shared" si="206"/>
        <v>29900</v>
      </c>
      <c r="AG490" s="324" t="str">
        <f t="shared" si="207"/>
        <v/>
      </c>
      <c r="AH490" s="364" t="str">
        <f t="shared" si="208"/>
        <v/>
      </c>
      <c r="AI490" s="352">
        <f t="shared" si="209"/>
        <v>29900</v>
      </c>
      <c r="AJ490" s="324">
        <f t="shared" si="216"/>
        <v>34615.857142857145</v>
      </c>
      <c r="AK490" s="324">
        <f t="shared" si="210"/>
        <v>12389</v>
      </c>
      <c r="AL490" s="324">
        <f t="shared" si="217"/>
        <v>31037.929027670907</v>
      </c>
      <c r="AM490" s="324">
        <f t="shared" si="191"/>
        <v>15500.842315054702</v>
      </c>
      <c r="AN490" s="366">
        <f t="shared" si="211"/>
        <v>0.4477959985530286</v>
      </c>
      <c r="AO490" s="326"/>
      <c r="AP490" s="352">
        <f>+Z490</f>
        <v>19115.014827802443</v>
      </c>
      <c r="AQ490" s="325">
        <f t="shared" si="213"/>
        <v>3631.8528172824645</v>
      </c>
      <c r="AR490" s="349">
        <f t="shared" si="214"/>
        <v>22746.867645084909</v>
      </c>
      <c r="AS490" s="326"/>
      <c r="AT490" s="317">
        <f t="shared" si="215"/>
        <v>1.5642153704485227</v>
      </c>
    </row>
    <row r="491" spans="1:46" ht="24.95" customHeight="1" x14ac:dyDescent="0.25">
      <c r="A491" s="319">
        <v>485</v>
      </c>
      <c r="B491" s="290" t="s">
        <v>1336</v>
      </c>
      <c r="C491" s="104" t="s">
        <v>18</v>
      </c>
      <c r="D491" s="320">
        <v>1</v>
      </c>
      <c r="E491" s="301">
        <v>22350</v>
      </c>
      <c r="F491" s="321">
        <f t="shared" si="192"/>
        <v>15644.999999999998</v>
      </c>
      <c r="G491" s="321">
        <f t="shared" si="193"/>
        <v>37995</v>
      </c>
      <c r="H491" s="301">
        <v>9320</v>
      </c>
      <c r="I491" s="322">
        <v>1770.8</v>
      </c>
      <c r="J491" s="322">
        <f t="shared" si="194"/>
        <v>11090.8</v>
      </c>
      <c r="K491" s="302">
        <v>32650</v>
      </c>
      <c r="L491" s="323">
        <v>6203.5</v>
      </c>
      <c r="M491" s="323">
        <f t="shared" si="195"/>
        <v>38853.5</v>
      </c>
      <c r="N491" s="304">
        <v>23570</v>
      </c>
      <c r="O491" s="323">
        <v>4478.3</v>
      </c>
      <c r="P491" s="323">
        <f t="shared" si="196"/>
        <v>28048.3</v>
      </c>
      <c r="Q491" s="302">
        <v>17900</v>
      </c>
      <c r="R491" s="323">
        <v>3401</v>
      </c>
      <c r="S491" s="323">
        <f t="shared" si="197"/>
        <v>21301</v>
      </c>
      <c r="T491" s="302">
        <v>32408</v>
      </c>
      <c r="U491" s="323">
        <v>6157.52</v>
      </c>
      <c r="V491" s="323">
        <f t="shared" si="198"/>
        <v>38565.520000000004</v>
      </c>
      <c r="W491" s="302">
        <v>27472</v>
      </c>
      <c r="X491" s="323">
        <v>5219.68</v>
      </c>
      <c r="Y491" s="345">
        <f t="shared" si="199"/>
        <v>32691.68</v>
      </c>
      <c r="Z491" s="348">
        <f t="shared" si="200"/>
        <v>15376.425247901154</v>
      </c>
      <c r="AA491" s="349">
        <f t="shared" si="201"/>
        <v>31957.860466384562</v>
      </c>
      <c r="AB491" s="352">
        <f t="shared" si="202"/>
        <v>22350</v>
      </c>
      <c r="AC491" s="324" t="str">
        <f t="shared" si="203"/>
        <v/>
      </c>
      <c r="AD491" s="324" t="str">
        <f t="shared" si="204"/>
        <v/>
      </c>
      <c r="AE491" s="324">
        <f t="shared" si="205"/>
        <v>23570</v>
      </c>
      <c r="AF491" s="324">
        <f t="shared" si="206"/>
        <v>17900</v>
      </c>
      <c r="AG491" s="324" t="str">
        <f t="shared" si="207"/>
        <v/>
      </c>
      <c r="AH491" s="364">
        <f t="shared" si="208"/>
        <v>27472</v>
      </c>
      <c r="AI491" s="352">
        <f t="shared" si="209"/>
        <v>17900</v>
      </c>
      <c r="AJ491" s="324">
        <f t="shared" si="216"/>
        <v>23667.142857142859</v>
      </c>
      <c r="AK491" s="324">
        <f t="shared" si="210"/>
        <v>9320</v>
      </c>
      <c r="AL491" s="324">
        <f t="shared" si="217"/>
        <v>22075.19432361014</v>
      </c>
      <c r="AM491" s="324">
        <f t="shared" si="191"/>
        <v>8290.7176092417048</v>
      </c>
      <c r="AN491" s="366">
        <f t="shared" si="211"/>
        <v>0.35030496326849719</v>
      </c>
      <c r="AO491" s="326"/>
      <c r="AP491" s="352">
        <f t="shared" si="212"/>
        <v>17900</v>
      </c>
      <c r="AQ491" s="325">
        <f t="shared" si="213"/>
        <v>3401</v>
      </c>
      <c r="AR491" s="349">
        <f t="shared" si="214"/>
        <v>21301</v>
      </c>
      <c r="AS491" s="329"/>
      <c r="AT491" s="317">
        <f t="shared" si="215"/>
        <v>1</v>
      </c>
    </row>
    <row r="492" spans="1:46" ht="24.95" customHeight="1" x14ac:dyDescent="0.25">
      <c r="A492" s="319">
        <v>486</v>
      </c>
      <c r="B492" s="290" t="s">
        <v>1339</v>
      </c>
      <c r="C492" s="104" t="s">
        <v>18</v>
      </c>
      <c r="D492" s="320">
        <v>1</v>
      </c>
      <c r="E492" s="301">
        <v>112500</v>
      </c>
      <c r="F492" s="321">
        <f t="shared" si="192"/>
        <v>78750</v>
      </c>
      <c r="G492" s="321">
        <f t="shared" si="193"/>
        <v>191250</v>
      </c>
      <c r="H492" s="301">
        <v>104876</v>
      </c>
      <c r="I492" s="322">
        <v>19926.439999999999</v>
      </c>
      <c r="J492" s="322">
        <f t="shared" si="194"/>
        <v>124802.44</v>
      </c>
      <c r="K492" s="302">
        <v>170890</v>
      </c>
      <c r="L492" s="323">
        <v>32469.100000000002</v>
      </c>
      <c r="M492" s="323">
        <f t="shared" si="195"/>
        <v>203359.1</v>
      </c>
      <c r="N492" s="304">
        <v>122056</v>
      </c>
      <c r="O492" s="323">
        <v>23190.639999999999</v>
      </c>
      <c r="P492" s="323">
        <f t="shared" si="196"/>
        <v>145246.64000000001</v>
      </c>
      <c r="Q492" s="302">
        <v>94990</v>
      </c>
      <c r="R492" s="323">
        <v>18048.099999999999</v>
      </c>
      <c r="S492" s="323">
        <f t="shared" si="197"/>
        <v>113038.1</v>
      </c>
      <c r="T492" s="302">
        <v>163125</v>
      </c>
      <c r="U492" s="323">
        <v>30993.75</v>
      </c>
      <c r="V492" s="323">
        <f t="shared" si="198"/>
        <v>194118.75</v>
      </c>
      <c r="W492" s="302">
        <v>157384</v>
      </c>
      <c r="X492" s="323">
        <v>29902.959999999999</v>
      </c>
      <c r="Y492" s="345">
        <f t="shared" si="199"/>
        <v>187286.96</v>
      </c>
      <c r="Z492" s="348">
        <f t="shared" si="200"/>
        <v>101411.97685855892</v>
      </c>
      <c r="AA492" s="349">
        <f t="shared" si="201"/>
        <v>163108.30885572682</v>
      </c>
      <c r="AB492" s="352">
        <f t="shared" si="202"/>
        <v>112500</v>
      </c>
      <c r="AC492" s="324">
        <f t="shared" si="203"/>
        <v>104876</v>
      </c>
      <c r="AD492" s="324" t="str">
        <f t="shared" si="204"/>
        <v/>
      </c>
      <c r="AE492" s="324">
        <f t="shared" si="205"/>
        <v>122056</v>
      </c>
      <c r="AF492" s="324" t="str">
        <f t="shared" si="206"/>
        <v/>
      </c>
      <c r="AG492" s="324" t="str">
        <f t="shared" si="207"/>
        <v/>
      </c>
      <c r="AH492" s="364">
        <f t="shared" si="208"/>
        <v>157384</v>
      </c>
      <c r="AI492" s="352">
        <f t="shared" si="209"/>
        <v>104876</v>
      </c>
      <c r="AJ492" s="324">
        <f t="shared" si="216"/>
        <v>132260.14285714287</v>
      </c>
      <c r="AK492" s="324">
        <f t="shared" si="210"/>
        <v>94990</v>
      </c>
      <c r="AL492" s="324">
        <f t="shared" si="217"/>
        <v>129175.59997788224</v>
      </c>
      <c r="AM492" s="324">
        <f t="shared" si="191"/>
        <v>30848.165998583954</v>
      </c>
      <c r="AN492" s="366">
        <f t="shared" si="211"/>
        <v>0.23323856554354205</v>
      </c>
      <c r="AO492" s="326"/>
      <c r="AP492" s="352">
        <f t="shared" si="212"/>
        <v>104876</v>
      </c>
      <c r="AQ492" s="325">
        <f t="shared" si="213"/>
        <v>19926.439999999999</v>
      </c>
      <c r="AR492" s="349">
        <f t="shared" si="214"/>
        <v>124802.44</v>
      </c>
      <c r="AS492" s="329"/>
      <c r="AT492" s="317">
        <f t="shared" si="215"/>
        <v>1</v>
      </c>
    </row>
    <row r="493" spans="1:46" ht="24.95" customHeight="1" x14ac:dyDescent="0.25">
      <c r="A493" s="319">
        <v>487</v>
      </c>
      <c r="B493" s="290" t="s">
        <v>1341</v>
      </c>
      <c r="C493" s="104" t="s">
        <v>18</v>
      </c>
      <c r="D493" s="320">
        <v>1</v>
      </c>
      <c r="E493" s="301">
        <v>6450</v>
      </c>
      <c r="F493" s="321">
        <f t="shared" si="192"/>
        <v>4515</v>
      </c>
      <c r="G493" s="321">
        <f t="shared" si="193"/>
        <v>10965</v>
      </c>
      <c r="H493" s="301">
        <v>6436</v>
      </c>
      <c r="I493" s="322">
        <v>1222.8399999999999</v>
      </c>
      <c r="J493" s="322">
        <f t="shared" si="194"/>
        <v>7658.84</v>
      </c>
      <c r="K493" s="302">
        <v>8740</v>
      </c>
      <c r="L493" s="323">
        <v>1660.6</v>
      </c>
      <c r="M493" s="323">
        <f t="shared" si="195"/>
        <v>10400.6</v>
      </c>
      <c r="N493" s="304">
        <v>7743</v>
      </c>
      <c r="O493" s="323">
        <v>1471.17</v>
      </c>
      <c r="P493" s="323">
        <f t="shared" si="196"/>
        <v>9214.17</v>
      </c>
      <c r="Q493" s="302">
        <v>6807</v>
      </c>
      <c r="R493" s="323">
        <v>1293.33</v>
      </c>
      <c r="S493" s="323">
        <f t="shared" si="197"/>
        <v>8100.33</v>
      </c>
      <c r="T493" s="302">
        <v>9701</v>
      </c>
      <c r="U493" s="323">
        <v>1843.19</v>
      </c>
      <c r="V493" s="323">
        <f t="shared" si="198"/>
        <v>11544.19</v>
      </c>
      <c r="W493" s="302">
        <v>16843</v>
      </c>
      <c r="X493" s="323">
        <v>3200.17</v>
      </c>
      <c r="Y493" s="345">
        <f t="shared" si="199"/>
        <v>20043.169999999998</v>
      </c>
      <c r="Z493" s="348">
        <f t="shared" si="200"/>
        <v>5273.846991781269</v>
      </c>
      <c r="AA493" s="349">
        <f t="shared" si="201"/>
        <v>12646.153008218731</v>
      </c>
      <c r="AB493" s="352">
        <f t="shared" si="202"/>
        <v>6450</v>
      </c>
      <c r="AC493" s="324">
        <f t="shared" si="203"/>
        <v>6436</v>
      </c>
      <c r="AD493" s="324">
        <f t="shared" si="204"/>
        <v>8740</v>
      </c>
      <c r="AE493" s="324">
        <f t="shared" si="205"/>
        <v>7743</v>
      </c>
      <c r="AF493" s="324">
        <f t="shared" si="206"/>
        <v>6807</v>
      </c>
      <c r="AG493" s="324">
        <f t="shared" si="207"/>
        <v>9701</v>
      </c>
      <c r="AH493" s="364" t="str">
        <f t="shared" si="208"/>
        <v/>
      </c>
      <c r="AI493" s="352">
        <f t="shared" si="209"/>
        <v>6436</v>
      </c>
      <c r="AJ493" s="324">
        <f t="shared" si="216"/>
        <v>8960</v>
      </c>
      <c r="AK493" s="324">
        <f t="shared" si="210"/>
        <v>6436</v>
      </c>
      <c r="AL493" s="324">
        <f t="shared" si="217"/>
        <v>8468.8975270445353</v>
      </c>
      <c r="AM493" s="324">
        <f t="shared" si="191"/>
        <v>3686.153008218731</v>
      </c>
      <c r="AN493" s="366">
        <f t="shared" si="211"/>
        <v>0.41140100538155477</v>
      </c>
      <c r="AO493" s="326"/>
      <c r="AP493" s="352">
        <f t="shared" si="212"/>
        <v>6436</v>
      </c>
      <c r="AQ493" s="325">
        <f t="shared" si="213"/>
        <v>1222.8399999999999</v>
      </c>
      <c r="AR493" s="349">
        <f t="shared" si="214"/>
        <v>7658.84</v>
      </c>
      <c r="AS493" s="329"/>
      <c r="AT493" s="317">
        <f t="shared" si="215"/>
        <v>1</v>
      </c>
    </row>
    <row r="494" spans="1:46" ht="24.95" customHeight="1" x14ac:dyDescent="0.25">
      <c r="A494" s="319">
        <v>488</v>
      </c>
      <c r="B494" s="290" t="s">
        <v>1344</v>
      </c>
      <c r="C494" s="104" t="s">
        <v>907</v>
      </c>
      <c r="D494" s="320">
        <v>1</v>
      </c>
      <c r="E494" s="301">
        <v>371900</v>
      </c>
      <c r="F494" s="321">
        <f t="shared" si="192"/>
        <v>260329.99999999997</v>
      </c>
      <c r="G494" s="321">
        <f t="shared" si="193"/>
        <v>632230</v>
      </c>
      <c r="H494" s="301">
        <v>625042</v>
      </c>
      <c r="I494" s="322">
        <v>118757.98</v>
      </c>
      <c r="J494" s="322">
        <f t="shared" si="194"/>
        <v>743799.98</v>
      </c>
      <c r="K494" s="302">
        <v>487900</v>
      </c>
      <c r="L494" s="323">
        <v>92701</v>
      </c>
      <c r="M494" s="323">
        <f t="shared" si="195"/>
        <v>580601</v>
      </c>
      <c r="N494" s="304">
        <v>446459</v>
      </c>
      <c r="O494" s="323">
        <v>84827.21</v>
      </c>
      <c r="P494" s="323">
        <f t="shared" si="196"/>
        <v>531286.21</v>
      </c>
      <c r="Q494" s="302">
        <v>408403</v>
      </c>
      <c r="R494" s="323">
        <v>77596.570000000007</v>
      </c>
      <c r="S494" s="323">
        <f t="shared" si="197"/>
        <v>485999.57</v>
      </c>
      <c r="T494" s="302">
        <v>539255</v>
      </c>
      <c r="U494" s="323">
        <v>102458.45</v>
      </c>
      <c r="V494" s="323">
        <f t="shared" si="198"/>
        <v>641713.44999999995</v>
      </c>
      <c r="W494" s="302">
        <v>659361</v>
      </c>
      <c r="X494" s="323">
        <v>125278.59</v>
      </c>
      <c r="Y494" s="345">
        <f t="shared" si="199"/>
        <v>784639.59</v>
      </c>
      <c r="Z494" s="348">
        <f t="shared" si="200"/>
        <v>397326.79416422057</v>
      </c>
      <c r="AA494" s="349">
        <f t="shared" si="201"/>
        <v>613621.77726435091</v>
      </c>
      <c r="AB494" s="352" t="str">
        <f t="shared" si="202"/>
        <v/>
      </c>
      <c r="AC494" s="324" t="str">
        <f t="shared" si="203"/>
        <v/>
      </c>
      <c r="AD494" s="324">
        <f t="shared" si="204"/>
        <v>487900</v>
      </c>
      <c r="AE494" s="324">
        <f t="shared" si="205"/>
        <v>446459</v>
      </c>
      <c r="AF494" s="324">
        <f t="shared" si="206"/>
        <v>408403</v>
      </c>
      <c r="AG494" s="324">
        <f t="shared" si="207"/>
        <v>539255</v>
      </c>
      <c r="AH494" s="364" t="str">
        <f t="shared" si="208"/>
        <v/>
      </c>
      <c r="AI494" s="352">
        <f t="shared" si="209"/>
        <v>408403</v>
      </c>
      <c r="AJ494" s="324">
        <f t="shared" si="216"/>
        <v>505474.28571428574</v>
      </c>
      <c r="AK494" s="324">
        <f t="shared" si="210"/>
        <v>371900</v>
      </c>
      <c r="AL494" s="324">
        <f t="shared" si="217"/>
        <v>495687.23407768307</v>
      </c>
      <c r="AM494" s="324">
        <f t="shared" si="191"/>
        <v>108147.49155006514</v>
      </c>
      <c r="AN494" s="366">
        <f t="shared" si="211"/>
        <v>0.21395250877547986</v>
      </c>
      <c r="AO494" s="326"/>
      <c r="AP494" s="352">
        <f t="shared" si="212"/>
        <v>408403</v>
      </c>
      <c r="AQ494" s="325">
        <f t="shared" si="213"/>
        <v>77596.570000000007</v>
      </c>
      <c r="AR494" s="349">
        <f t="shared" si="214"/>
        <v>485999.57</v>
      </c>
      <c r="AS494" s="329"/>
      <c r="AT494" s="317">
        <f t="shared" si="215"/>
        <v>1</v>
      </c>
    </row>
    <row r="495" spans="1:46" ht="24.95" customHeight="1" x14ac:dyDescent="0.25">
      <c r="A495" s="319">
        <v>489</v>
      </c>
      <c r="B495" s="290" t="s">
        <v>1508</v>
      </c>
      <c r="C495" s="104" t="s">
        <v>18</v>
      </c>
      <c r="D495" s="320">
        <v>1</v>
      </c>
      <c r="E495" s="301">
        <v>184900</v>
      </c>
      <c r="F495" s="321">
        <f t="shared" si="192"/>
        <v>129429.99999999999</v>
      </c>
      <c r="G495" s="321">
        <f t="shared" si="193"/>
        <v>314330</v>
      </c>
      <c r="H495" s="301">
        <v>386538</v>
      </c>
      <c r="I495" s="322">
        <v>73442.22</v>
      </c>
      <c r="J495" s="322">
        <f t="shared" si="194"/>
        <v>459980.22</v>
      </c>
      <c r="K495" s="302">
        <v>254780</v>
      </c>
      <c r="L495" s="323">
        <v>48408.2</v>
      </c>
      <c r="M495" s="323">
        <f t="shared" si="195"/>
        <v>303188.2</v>
      </c>
      <c r="N495" s="304">
        <v>221969</v>
      </c>
      <c r="O495" s="323">
        <v>42174.11</v>
      </c>
      <c r="P495" s="323">
        <f t="shared" si="196"/>
        <v>264143.11</v>
      </c>
      <c r="Q495" s="302">
        <v>249580</v>
      </c>
      <c r="R495" s="323">
        <v>47420.2</v>
      </c>
      <c r="S495" s="323">
        <f t="shared" si="197"/>
        <v>297000.2</v>
      </c>
      <c r="T495" s="302">
        <v>268105</v>
      </c>
      <c r="U495" s="323">
        <v>50939.95</v>
      </c>
      <c r="V495" s="323">
        <f t="shared" si="198"/>
        <v>319044.95</v>
      </c>
      <c r="W495" s="302">
        <v>475923</v>
      </c>
      <c r="X495" s="323">
        <v>90425.37</v>
      </c>
      <c r="Y495" s="345">
        <f t="shared" si="199"/>
        <v>566348.37</v>
      </c>
      <c r="Z495" s="348">
        <f t="shared" si="200"/>
        <v>189300.98791477905</v>
      </c>
      <c r="AA495" s="349">
        <f t="shared" si="201"/>
        <v>394069.01208522095</v>
      </c>
      <c r="AB495" s="352" t="str">
        <f t="shared" si="202"/>
        <v/>
      </c>
      <c r="AC495" s="324">
        <f t="shared" si="203"/>
        <v>386538</v>
      </c>
      <c r="AD495" s="324">
        <f t="shared" si="204"/>
        <v>254780</v>
      </c>
      <c r="AE495" s="324">
        <f t="shared" si="205"/>
        <v>221969</v>
      </c>
      <c r="AF495" s="324">
        <f t="shared" si="206"/>
        <v>249580</v>
      </c>
      <c r="AG495" s="324">
        <f t="shared" si="207"/>
        <v>268105</v>
      </c>
      <c r="AH495" s="364" t="str">
        <f t="shared" si="208"/>
        <v/>
      </c>
      <c r="AI495" s="352">
        <f t="shared" si="209"/>
        <v>221969</v>
      </c>
      <c r="AJ495" s="324">
        <f t="shared" si="216"/>
        <v>291685</v>
      </c>
      <c r="AK495" s="324">
        <f t="shared" si="210"/>
        <v>184900</v>
      </c>
      <c r="AL495" s="324">
        <f t="shared" si="217"/>
        <v>278121.15339470899</v>
      </c>
      <c r="AM495" s="324">
        <f t="shared" si="191"/>
        <v>102384.01208522094</v>
      </c>
      <c r="AN495" s="366">
        <f t="shared" si="211"/>
        <v>0.35100883516540426</v>
      </c>
      <c r="AO495" s="326"/>
      <c r="AP495" s="352">
        <f t="shared" si="212"/>
        <v>221969</v>
      </c>
      <c r="AQ495" s="325">
        <f t="shared" si="213"/>
        <v>42174.11</v>
      </c>
      <c r="AR495" s="349">
        <f t="shared" si="214"/>
        <v>264143.11</v>
      </c>
      <c r="AS495" s="329"/>
      <c r="AT495" s="317">
        <f t="shared" si="215"/>
        <v>1</v>
      </c>
    </row>
    <row r="496" spans="1:46" ht="24.95" customHeight="1" x14ac:dyDescent="0.25">
      <c r="A496" s="319">
        <v>490</v>
      </c>
      <c r="B496" s="295" t="s">
        <v>1348</v>
      </c>
      <c r="C496" s="104" t="s">
        <v>18</v>
      </c>
      <c r="D496" s="320">
        <v>1</v>
      </c>
      <c r="E496" s="301">
        <v>58900</v>
      </c>
      <c r="F496" s="321">
        <f t="shared" si="192"/>
        <v>41230</v>
      </c>
      <c r="G496" s="321">
        <f t="shared" si="193"/>
        <v>100130</v>
      </c>
      <c r="H496" s="301">
        <v>98992</v>
      </c>
      <c r="I496" s="322">
        <v>18808.48</v>
      </c>
      <c r="J496" s="322">
        <f t="shared" si="194"/>
        <v>117800.48</v>
      </c>
      <c r="K496" s="302">
        <v>68900</v>
      </c>
      <c r="L496" s="323">
        <v>13091</v>
      </c>
      <c r="M496" s="323">
        <f t="shared" si="195"/>
        <v>81991</v>
      </c>
      <c r="N496" s="304">
        <v>70708</v>
      </c>
      <c r="O496" s="323">
        <v>13434.52</v>
      </c>
      <c r="P496" s="323">
        <f t="shared" si="196"/>
        <v>84142.52</v>
      </c>
      <c r="Q496" s="302">
        <v>63478</v>
      </c>
      <c r="R496" s="323">
        <v>12060.82</v>
      </c>
      <c r="S496" s="323">
        <f t="shared" si="197"/>
        <v>75538.820000000007</v>
      </c>
      <c r="T496" s="302">
        <v>85405</v>
      </c>
      <c r="U496" s="323">
        <v>16226.95</v>
      </c>
      <c r="V496" s="323">
        <f t="shared" si="198"/>
        <v>101631.95</v>
      </c>
      <c r="W496" s="302">
        <v>99160</v>
      </c>
      <c r="X496" s="323">
        <v>18840.400000000001</v>
      </c>
      <c r="Y496" s="345">
        <f t="shared" si="199"/>
        <v>118000.4</v>
      </c>
      <c r="Z496" s="348">
        <f t="shared" si="200"/>
        <v>61327.007232317999</v>
      </c>
      <c r="AA496" s="349">
        <f t="shared" si="201"/>
        <v>94542.421339110588</v>
      </c>
      <c r="AB496" s="352" t="str">
        <f t="shared" si="202"/>
        <v/>
      </c>
      <c r="AC496" s="324" t="str">
        <f t="shared" si="203"/>
        <v/>
      </c>
      <c r="AD496" s="324">
        <f t="shared" si="204"/>
        <v>68900</v>
      </c>
      <c r="AE496" s="324">
        <f t="shared" si="205"/>
        <v>70708</v>
      </c>
      <c r="AF496" s="324">
        <f t="shared" si="206"/>
        <v>63478</v>
      </c>
      <c r="AG496" s="324">
        <f t="shared" si="207"/>
        <v>85405</v>
      </c>
      <c r="AH496" s="364" t="str">
        <f t="shared" si="208"/>
        <v/>
      </c>
      <c r="AI496" s="352">
        <f t="shared" si="209"/>
        <v>63478</v>
      </c>
      <c r="AJ496" s="324">
        <f t="shared" si="216"/>
        <v>77934.71428571429</v>
      </c>
      <c r="AK496" s="324">
        <f t="shared" si="210"/>
        <v>58900</v>
      </c>
      <c r="AL496" s="324">
        <f t="shared" si="217"/>
        <v>76455.124996942875</v>
      </c>
      <c r="AM496" s="324">
        <f t="shared" si="191"/>
        <v>16607.707053396291</v>
      </c>
      <c r="AN496" s="366">
        <f t="shared" si="211"/>
        <v>0.21309768317763042</v>
      </c>
      <c r="AO496" s="326"/>
      <c r="AP496" s="352">
        <f t="shared" si="212"/>
        <v>63478</v>
      </c>
      <c r="AQ496" s="325">
        <f t="shared" si="213"/>
        <v>12060.82</v>
      </c>
      <c r="AR496" s="349">
        <f t="shared" si="214"/>
        <v>75538.820000000007</v>
      </c>
      <c r="AS496" s="329"/>
      <c r="AT496" s="317">
        <f t="shared" si="215"/>
        <v>1</v>
      </c>
    </row>
    <row r="497" spans="1:46" ht="24.95" customHeight="1" x14ac:dyDescent="0.25">
      <c r="A497" s="319">
        <v>491</v>
      </c>
      <c r="B497" s="290" t="s">
        <v>1351</v>
      </c>
      <c r="C497" s="104" t="s">
        <v>18</v>
      </c>
      <c r="D497" s="320">
        <v>1</v>
      </c>
      <c r="E497" s="301">
        <v>8200</v>
      </c>
      <c r="F497" s="321">
        <f t="shared" si="192"/>
        <v>5740</v>
      </c>
      <c r="G497" s="321">
        <f t="shared" si="193"/>
        <v>13940</v>
      </c>
      <c r="H497" s="301">
        <v>13861</v>
      </c>
      <c r="I497" s="322">
        <v>2633.59</v>
      </c>
      <c r="J497" s="322">
        <f t="shared" si="194"/>
        <v>16494.59</v>
      </c>
      <c r="K497" s="302">
        <v>9980</v>
      </c>
      <c r="L497" s="323">
        <v>1896.2</v>
      </c>
      <c r="M497" s="323">
        <f t="shared" si="195"/>
        <v>11876.2</v>
      </c>
      <c r="N497" s="304">
        <v>10885</v>
      </c>
      <c r="O497" s="323">
        <v>2068.15</v>
      </c>
      <c r="P497" s="323">
        <f t="shared" si="196"/>
        <v>12953.15</v>
      </c>
      <c r="Q497" s="302">
        <v>8200</v>
      </c>
      <c r="R497" s="323">
        <v>1558</v>
      </c>
      <c r="S497" s="323">
        <f t="shared" si="197"/>
        <v>9758</v>
      </c>
      <c r="T497" s="302">
        <v>12166</v>
      </c>
      <c r="U497" s="323">
        <v>2311.54</v>
      </c>
      <c r="V497" s="323">
        <f t="shared" si="198"/>
        <v>14477.54</v>
      </c>
      <c r="W497" s="302">
        <v>43285</v>
      </c>
      <c r="X497" s="323">
        <v>8224.15</v>
      </c>
      <c r="Y497" s="345">
        <f t="shared" si="199"/>
        <v>51509.15</v>
      </c>
      <c r="Z497" s="348">
        <f t="shared" si="200"/>
        <v>2684.4959237091825</v>
      </c>
      <c r="AA497" s="349">
        <f t="shared" si="201"/>
        <v>27766.075504862245</v>
      </c>
      <c r="AB497" s="352">
        <f t="shared" si="202"/>
        <v>8200</v>
      </c>
      <c r="AC497" s="324">
        <f t="shared" si="203"/>
        <v>13861</v>
      </c>
      <c r="AD497" s="324">
        <f t="shared" si="204"/>
        <v>9980</v>
      </c>
      <c r="AE497" s="324">
        <f t="shared" si="205"/>
        <v>10885</v>
      </c>
      <c r="AF497" s="324">
        <f t="shared" si="206"/>
        <v>8200</v>
      </c>
      <c r="AG497" s="324">
        <f t="shared" si="207"/>
        <v>12166</v>
      </c>
      <c r="AH497" s="364" t="str">
        <f t="shared" si="208"/>
        <v/>
      </c>
      <c r="AI497" s="352">
        <f t="shared" si="209"/>
        <v>8200</v>
      </c>
      <c r="AJ497" s="324">
        <f t="shared" si="216"/>
        <v>15225.285714285714</v>
      </c>
      <c r="AK497" s="324">
        <f t="shared" si="210"/>
        <v>8200</v>
      </c>
      <c r="AL497" s="324">
        <f t="shared" si="217"/>
        <v>12701.004448421678</v>
      </c>
      <c r="AM497" s="324">
        <f t="shared" si="191"/>
        <v>12540.789790576531</v>
      </c>
      <c r="AN497" s="366">
        <f t="shared" si="211"/>
        <v>0.82368173746714324</v>
      </c>
      <c r="AO497" s="326"/>
      <c r="AP497" s="352">
        <f t="shared" si="212"/>
        <v>8200</v>
      </c>
      <c r="AQ497" s="325">
        <f t="shared" si="213"/>
        <v>1558</v>
      </c>
      <c r="AR497" s="349">
        <f t="shared" si="214"/>
        <v>9758</v>
      </c>
      <c r="AS497" s="329"/>
      <c r="AT497" s="317">
        <f t="shared" si="215"/>
        <v>1</v>
      </c>
    </row>
    <row r="498" spans="1:46" ht="24.95" customHeight="1" x14ac:dyDescent="0.25">
      <c r="A498" s="319">
        <v>492</v>
      </c>
      <c r="B498" s="290" t="s">
        <v>1354</v>
      </c>
      <c r="C498" s="104" t="s">
        <v>18</v>
      </c>
      <c r="D498" s="320">
        <v>1</v>
      </c>
      <c r="E498" s="301">
        <v>6500</v>
      </c>
      <c r="F498" s="321">
        <f t="shared" si="192"/>
        <v>4550</v>
      </c>
      <c r="G498" s="321">
        <f t="shared" si="193"/>
        <v>11050</v>
      </c>
      <c r="H498" s="301">
        <v>10924</v>
      </c>
      <c r="I498" s="322">
        <v>2075.56</v>
      </c>
      <c r="J498" s="322">
        <f t="shared" si="194"/>
        <v>12999.56</v>
      </c>
      <c r="K498" s="302">
        <v>5900</v>
      </c>
      <c r="L498" s="323">
        <v>1121</v>
      </c>
      <c r="M498" s="323">
        <f t="shared" si="195"/>
        <v>7021</v>
      </c>
      <c r="N498" s="304">
        <v>3361</v>
      </c>
      <c r="O498" s="323">
        <v>638.59</v>
      </c>
      <c r="P498" s="323">
        <f t="shared" si="196"/>
        <v>3999.59</v>
      </c>
      <c r="Q498" s="302">
        <v>5835</v>
      </c>
      <c r="R498" s="323">
        <v>1108.6500000000001</v>
      </c>
      <c r="S498" s="323">
        <f t="shared" si="197"/>
        <v>6943.65</v>
      </c>
      <c r="T498" s="302">
        <v>4205</v>
      </c>
      <c r="U498" s="323">
        <v>798.95</v>
      </c>
      <c r="V498" s="323">
        <f t="shared" si="198"/>
        <v>5003.95</v>
      </c>
      <c r="W498" s="302">
        <v>9574</v>
      </c>
      <c r="X498" s="323">
        <v>1819.06</v>
      </c>
      <c r="Y498" s="345">
        <f t="shared" si="199"/>
        <v>11393.06</v>
      </c>
      <c r="Z498" s="348">
        <f t="shared" si="200"/>
        <v>3880.0182910601143</v>
      </c>
      <c r="AA498" s="349">
        <f t="shared" si="201"/>
        <v>9348.2674232255995</v>
      </c>
      <c r="AB498" s="352">
        <f t="shared" si="202"/>
        <v>6500</v>
      </c>
      <c r="AC498" s="324" t="str">
        <f t="shared" si="203"/>
        <v/>
      </c>
      <c r="AD498" s="324">
        <f t="shared" si="204"/>
        <v>5900</v>
      </c>
      <c r="AE498" s="324" t="str">
        <f t="shared" si="205"/>
        <v/>
      </c>
      <c r="AF498" s="324">
        <f t="shared" si="206"/>
        <v>5835</v>
      </c>
      <c r="AG498" s="324">
        <f t="shared" si="207"/>
        <v>4205</v>
      </c>
      <c r="AH498" s="364" t="str">
        <f t="shared" si="208"/>
        <v/>
      </c>
      <c r="AI498" s="352">
        <f t="shared" si="209"/>
        <v>4205</v>
      </c>
      <c r="AJ498" s="324">
        <f t="shared" si="216"/>
        <v>6614.1428571428569</v>
      </c>
      <c r="AK498" s="324">
        <f t="shared" si="210"/>
        <v>3361</v>
      </c>
      <c r="AL498" s="324">
        <f t="shared" si="217"/>
        <v>6144.722365669616</v>
      </c>
      <c r="AM498" s="324">
        <f t="shared" si="191"/>
        <v>2734.1245660827426</v>
      </c>
      <c r="AN498" s="366">
        <f t="shared" si="211"/>
        <v>0.41337549326290413</v>
      </c>
      <c r="AO498" s="326"/>
      <c r="AP498" s="352">
        <f t="shared" si="212"/>
        <v>4205</v>
      </c>
      <c r="AQ498" s="325">
        <f t="shared" si="213"/>
        <v>798.95</v>
      </c>
      <c r="AR498" s="349">
        <f t="shared" si="214"/>
        <v>5003.95</v>
      </c>
      <c r="AS498" s="329"/>
      <c r="AT498" s="317">
        <f t="shared" si="215"/>
        <v>1</v>
      </c>
    </row>
    <row r="499" spans="1:46" ht="24.95" customHeight="1" x14ac:dyDescent="0.25">
      <c r="A499" s="319">
        <v>493</v>
      </c>
      <c r="B499" s="290" t="s">
        <v>1356</v>
      </c>
      <c r="C499" s="104" t="s">
        <v>18</v>
      </c>
      <c r="D499" s="320">
        <v>1</v>
      </c>
      <c r="E499" s="301">
        <v>8750</v>
      </c>
      <c r="F499" s="321">
        <f t="shared" si="192"/>
        <v>6125</v>
      </c>
      <c r="G499" s="321">
        <f t="shared" si="193"/>
        <v>14875</v>
      </c>
      <c r="H499" s="301">
        <v>6387</v>
      </c>
      <c r="I499" s="322">
        <v>1213.53</v>
      </c>
      <c r="J499" s="322">
        <f t="shared" si="194"/>
        <v>7600.53</v>
      </c>
      <c r="K499" s="302">
        <v>4500</v>
      </c>
      <c r="L499" s="323">
        <v>855</v>
      </c>
      <c r="M499" s="323">
        <f t="shared" si="195"/>
        <v>5355</v>
      </c>
      <c r="N499" s="304">
        <v>4562</v>
      </c>
      <c r="O499" s="323">
        <v>866.78</v>
      </c>
      <c r="P499" s="323">
        <f t="shared" si="196"/>
        <v>5428.78</v>
      </c>
      <c r="Q499" s="302">
        <v>8176</v>
      </c>
      <c r="R499" s="323">
        <v>1553.44</v>
      </c>
      <c r="S499" s="323">
        <f t="shared" si="197"/>
        <v>9729.44</v>
      </c>
      <c r="T499" s="302">
        <v>5728</v>
      </c>
      <c r="U499" s="323">
        <v>1088.32</v>
      </c>
      <c r="V499" s="323">
        <f t="shared" si="198"/>
        <v>6816.32</v>
      </c>
      <c r="W499" s="302">
        <v>8745</v>
      </c>
      <c r="X499" s="323">
        <v>1661.55</v>
      </c>
      <c r="Y499" s="345">
        <f t="shared" si="199"/>
        <v>10406.549999999999</v>
      </c>
      <c r="Z499" s="348">
        <f t="shared" si="200"/>
        <v>4821.0073894904908</v>
      </c>
      <c r="AA499" s="349">
        <f t="shared" si="201"/>
        <v>8564.1354676523661</v>
      </c>
      <c r="AB499" s="352" t="str">
        <f t="shared" si="202"/>
        <v/>
      </c>
      <c r="AC499" s="324">
        <f t="shared" si="203"/>
        <v>6387</v>
      </c>
      <c r="AD499" s="324" t="str">
        <f t="shared" si="204"/>
        <v/>
      </c>
      <c r="AE499" s="324" t="str">
        <f t="shared" si="205"/>
        <v/>
      </c>
      <c r="AF499" s="324">
        <f t="shared" si="206"/>
        <v>8176</v>
      </c>
      <c r="AG499" s="324">
        <f t="shared" si="207"/>
        <v>5728</v>
      </c>
      <c r="AH499" s="364" t="str">
        <f t="shared" si="208"/>
        <v/>
      </c>
      <c r="AI499" s="352">
        <f t="shared" si="209"/>
        <v>5728</v>
      </c>
      <c r="AJ499" s="324">
        <f t="shared" si="216"/>
        <v>6692.5714285714284</v>
      </c>
      <c r="AK499" s="324">
        <f t="shared" si="210"/>
        <v>4500</v>
      </c>
      <c r="AL499" s="324">
        <f t="shared" si="217"/>
        <v>6460.7413207178151</v>
      </c>
      <c r="AM499" s="324">
        <f t="shared" si="191"/>
        <v>1871.5640390809381</v>
      </c>
      <c r="AN499" s="366">
        <f t="shared" si="211"/>
        <v>0.27964797373562517</v>
      </c>
      <c r="AO499" s="326"/>
      <c r="AP499" s="352">
        <f t="shared" si="212"/>
        <v>5728</v>
      </c>
      <c r="AQ499" s="325">
        <f t="shared" si="213"/>
        <v>1088.32</v>
      </c>
      <c r="AR499" s="349">
        <f t="shared" si="214"/>
        <v>6816.32</v>
      </c>
      <c r="AS499" s="329"/>
      <c r="AT499" s="317">
        <f t="shared" si="215"/>
        <v>1</v>
      </c>
    </row>
    <row r="500" spans="1:46" ht="24.95" customHeight="1" x14ac:dyDescent="0.25">
      <c r="A500" s="319">
        <v>494</v>
      </c>
      <c r="B500" s="290" t="s">
        <v>1509</v>
      </c>
      <c r="C500" s="104" t="s">
        <v>18</v>
      </c>
      <c r="D500" s="320">
        <v>1</v>
      </c>
      <c r="E500" s="301">
        <v>2900</v>
      </c>
      <c r="F500" s="321">
        <f t="shared" si="192"/>
        <v>2029.9999999999998</v>
      </c>
      <c r="G500" s="321">
        <f t="shared" si="193"/>
        <v>4930</v>
      </c>
      <c r="H500" s="301">
        <v>10924</v>
      </c>
      <c r="I500" s="322">
        <v>2075.56</v>
      </c>
      <c r="J500" s="322">
        <f t="shared" si="194"/>
        <v>12999.56</v>
      </c>
      <c r="K500" s="302">
        <v>5900</v>
      </c>
      <c r="L500" s="323">
        <v>1121</v>
      </c>
      <c r="M500" s="323">
        <f t="shared" si="195"/>
        <v>7021</v>
      </c>
      <c r="N500" s="304">
        <v>3481</v>
      </c>
      <c r="O500" s="323">
        <v>661.39</v>
      </c>
      <c r="P500" s="323">
        <f t="shared" si="196"/>
        <v>4142.3900000000003</v>
      </c>
      <c r="Q500" s="302">
        <v>5835</v>
      </c>
      <c r="R500" s="323">
        <v>1108.6500000000001</v>
      </c>
      <c r="S500" s="323">
        <f t="shared" si="197"/>
        <v>6943.65</v>
      </c>
      <c r="T500" s="302">
        <v>4205</v>
      </c>
      <c r="U500" s="323">
        <v>798.95</v>
      </c>
      <c r="V500" s="323">
        <f t="shared" si="198"/>
        <v>5003.95</v>
      </c>
      <c r="W500" s="302">
        <v>12532</v>
      </c>
      <c r="X500" s="323">
        <v>2381.08</v>
      </c>
      <c r="Y500" s="345">
        <f t="shared" si="199"/>
        <v>14913.08</v>
      </c>
      <c r="Z500" s="348">
        <f t="shared" si="200"/>
        <v>2795.9223684010858</v>
      </c>
      <c r="AA500" s="349">
        <f t="shared" si="201"/>
        <v>10283.220488741772</v>
      </c>
      <c r="AB500" s="352">
        <f t="shared" si="202"/>
        <v>2900</v>
      </c>
      <c r="AC500" s="324" t="str">
        <f t="shared" si="203"/>
        <v/>
      </c>
      <c r="AD500" s="324">
        <f t="shared" si="204"/>
        <v>5900</v>
      </c>
      <c r="AE500" s="324">
        <f t="shared" si="205"/>
        <v>3481</v>
      </c>
      <c r="AF500" s="324">
        <f t="shared" si="206"/>
        <v>5835</v>
      </c>
      <c r="AG500" s="324">
        <f t="shared" si="207"/>
        <v>4205</v>
      </c>
      <c r="AH500" s="364" t="str">
        <f t="shared" si="208"/>
        <v/>
      </c>
      <c r="AI500" s="352">
        <f t="shared" si="209"/>
        <v>2900</v>
      </c>
      <c r="AJ500" s="324">
        <f t="shared" si="216"/>
        <v>6539.5714285714284</v>
      </c>
      <c r="AK500" s="324">
        <f t="shared" si="210"/>
        <v>2900</v>
      </c>
      <c r="AL500" s="324">
        <f t="shared" si="217"/>
        <v>5718.8538226480841</v>
      </c>
      <c r="AM500" s="324">
        <f t="shared" si="191"/>
        <v>3743.6490601703426</v>
      </c>
      <c r="AN500" s="366">
        <f t="shared" si="211"/>
        <v>0.57246091751736461</v>
      </c>
      <c r="AO500" s="326"/>
      <c r="AP500" s="352">
        <f t="shared" si="212"/>
        <v>2900</v>
      </c>
      <c r="AQ500" s="325">
        <f t="shared" si="213"/>
        <v>551</v>
      </c>
      <c r="AR500" s="349">
        <f t="shared" si="214"/>
        <v>3451</v>
      </c>
      <c r="AS500" s="329"/>
      <c r="AT500" s="317">
        <f t="shared" si="215"/>
        <v>1</v>
      </c>
    </row>
    <row r="501" spans="1:46" ht="24.95" customHeight="1" x14ac:dyDescent="0.25">
      <c r="A501" s="319">
        <v>495</v>
      </c>
      <c r="B501" s="290" t="s">
        <v>1360</v>
      </c>
      <c r="C501" s="104" t="s">
        <v>18</v>
      </c>
      <c r="D501" s="320">
        <v>1</v>
      </c>
      <c r="E501" s="301">
        <v>33790</v>
      </c>
      <c r="F501" s="321">
        <f t="shared" si="192"/>
        <v>23653</v>
      </c>
      <c r="G501" s="321">
        <f t="shared" si="193"/>
        <v>57443</v>
      </c>
      <c r="H501" s="301">
        <v>56790</v>
      </c>
      <c r="I501" s="322">
        <v>10790.1</v>
      </c>
      <c r="J501" s="322">
        <f t="shared" si="194"/>
        <v>67580.100000000006</v>
      </c>
      <c r="K501" s="302">
        <v>45210</v>
      </c>
      <c r="L501" s="323">
        <v>8589.9</v>
      </c>
      <c r="M501" s="323">
        <f t="shared" si="195"/>
        <v>53799.9</v>
      </c>
      <c r="N501" s="304">
        <v>39496</v>
      </c>
      <c r="O501" s="323">
        <v>7504.24</v>
      </c>
      <c r="P501" s="323">
        <f t="shared" si="196"/>
        <v>47000.24</v>
      </c>
      <c r="Q501" s="302">
        <v>32899</v>
      </c>
      <c r="R501" s="323">
        <v>6250.81</v>
      </c>
      <c r="S501" s="323">
        <f t="shared" si="197"/>
        <v>39149.81</v>
      </c>
      <c r="T501" s="302">
        <v>48996</v>
      </c>
      <c r="U501" s="323">
        <v>9309.24</v>
      </c>
      <c r="V501" s="323">
        <f t="shared" si="198"/>
        <v>58305.24</v>
      </c>
      <c r="W501" s="302">
        <v>121867</v>
      </c>
      <c r="X501" s="323">
        <v>23154.73</v>
      </c>
      <c r="Y501" s="345">
        <f t="shared" si="199"/>
        <v>145021.73000000001</v>
      </c>
      <c r="Z501" s="348">
        <f t="shared" si="200"/>
        <v>23112.308569845754</v>
      </c>
      <c r="AA501" s="349">
        <f t="shared" si="201"/>
        <v>85187.120001582807</v>
      </c>
      <c r="AB501" s="352">
        <f t="shared" si="202"/>
        <v>33790</v>
      </c>
      <c r="AC501" s="324">
        <f t="shared" si="203"/>
        <v>56790</v>
      </c>
      <c r="AD501" s="324">
        <f t="shared" si="204"/>
        <v>45210</v>
      </c>
      <c r="AE501" s="324">
        <f t="shared" si="205"/>
        <v>39496</v>
      </c>
      <c r="AF501" s="324">
        <f t="shared" si="206"/>
        <v>32899</v>
      </c>
      <c r="AG501" s="324">
        <f t="shared" si="207"/>
        <v>48996</v>
      </c>
      <c r="AH501" s="364" t="str">
        <f t="shared" si="208"/>
        <v/>
      </c>
      <c r="AI501" s="352">
        <f t="shared" si="209"/>
        <v>32899</v>
      </c>
      <c r="AJ501" s="324">
        <f t="shared" si="216"/>
        <v>54149.714285714283</v>
      </c>
      <c r="AK501" s="324">
        <f t="shared" si="210"/>
        <v>32899</v>
      </c>
      <c r="AL501" s="324">
        <f t="shared" si="217"/>
        <v>48946.912642401265</v>
      </c>
      <c r="AM501" s="324">
        <f t="shared" si="191"/>
        <v>31037.405715868528</v>
      </c>
      <c r="AN501" s="366">
        <f t="shared" si="211"/>
        <v>0.57317764507682323</v>
      </c>
      <c r="AO501" s="326"/>
      <c r="AP501" s="352">
        <f t="shared" si="212"/>
        <v>32899</v>
      </c>
      <c r="AQ501" s="325">
        <f t="shared" si="213"/>
        <v>6250.81</v>
      </c>
      <c r="AR501" s="349">
        <f t="shared" si="214"/>
        <v>39149.81</v>
      </c>
      <c r="AS501" s="329"/>
      <c r="AT501" s="317">
        <f t="shared" si="215"/>
        <v>1</v>
      </c>
    </row>
    <row r="502" spans="1:46" ht="24.95" customHeight="1" x14ac:dyDescent="0.25">
      <c r="A502" s="319">
        <v>496</v>
      </c>
      <c r="B502" s="290" t="s">
        <v>1362</v>
      </c>
      <c r="C502" s="104" t="s">
        <v>18</v>
      </c>
      <c r="D502" s="320">
        <v>1</v>
      </c>
      <c r="E502" s="301">
        <v>8200</v>
      </c>
      <c r="F502" s="321">
        <f t="shared" si="192"/>
        <v>5740</v>
      </c>
      <c r="G502" s="321">
        <f t="shared" si="193"/>
        <v>13940</v>
      </c>
      <c r="H502" s="301">
        <v>10824</v>
      </c>
      <c r="I502" s="322">
        <v>2056.56</v>
      </c>
      <c r="J502" s="322">
        <f t="shared" si="194"/>
        <v>12880.56</v>
      </c>
      <c r="K502" s="302">
        <v>18400</v>
      </c>
      <c r="L502" s="323">
        <v>3496</v>
      </c>
      <c r="M502" s="323">
        <f t="shared" si="195"/>
        <v>21896</v>
      </c>
      <c r="N502" s="304">
        <v>9844</v>
      </c>
      <c r="O502" s="323">
        <v>1870.3600000000001</v>
      </c>
      <c r="P502" s="323">
        <f t="shared" si="196"/>
        <v>11714.36</v>
      </c>
      <c r="Q502" s="302">
        <v>6807</v>
      </c>
      <c r="R502" s="323">
        <v>1293.33</v>
      </c>
      <c r="S502" s="323">
        <f t="shared" si="197"/>
        <v>8100.33</v>
      </c>
      <c r="T502" s="302">
        <v>11890</v>
      </c>
      <c r="U502" s="323">
        <v>2259.1</v>
      </c>
      <c r="V502" s="323">
        <f t="shared" si="198"/>
        <v>14149.1</v>
      </c>
      <c r="W502" s="302">
        <v>18523</v>
      </c>
      <c r="X502" s="323">
        <v>3519.37</v>
      </c>
      <c r="Y502" s="345">
        <f t="shared" si="199"/>
        <v>22042.37</v>
      </c>
      <c r="Z502" s="348">
        <f t="shared" si="200"/>
        <v>7398.4159396336972</v>
      </c>
      <c r="AA502" s="349">
        <f t="shared" si="201"/>
        <v>16741.012631794874</v>
      </c>
      <c r="AB502" s="352">
        <f t="shared" si="202"/>
        <v>8200</v>
      </c>
      <c r="AC502" s="324">
        <f t="shared" si="203"/>
        <v>10824</v>
      </c>
      <c r="AD502" s="324" t="str">
        <f t="shared" si="204"/>
        <v/>
      </c>
      <c r="AE502" s="324">
        <f t="shared" si="205"/>
        <v>9844</v>
      </c>
      <c r="AF502" s="324" t="str">
        <f t="shared" si="206"/>
        <v/>
      </c>
      <c r="AG502" s="324">
        <f t="shared" si="207"/>
        <v>11890</v>
      </c>
      <c r="AH502" s="364" t="str">
        <f t="shared" si="208"/>
        <v/>
      </c>
      <c r="AI502" s="352">
        <f t="shared" si="209"/>
        <v>8200</v>
      </c>
      <c r="AJ502" s="324">
        <f t="shared" si="216"/>
        <v>12069.714285714286</v>
      </c>
      <c r="AK502" s="324">
        <f t="shared" si="210"/>
        <v>6807</v>
      </c>
      <c r="AL502" s="324">
        <f t="shared" si="217"/>
        <v>11339.062322010088</v>
      </c>
      <c r="AM502" s="324">
        <f t="shared" si="191"/>
        <v>4671.298346080589</v>
      </c>
      <c r="AN502" s="366">
        <f t="shared" si="211"/>
        <v>0.3870264229543145</v>
      </c>
      <c r="AO502" s="326"/>
      <c r="AP502" s="352">
        <f t="shared" si="212"/>
        <v>8200</v>
      </c>
      <c r="AQ502" s="325">
        <f t="shared" si="213"/>
        <v>1558</v>
      </c>
      <c r="AR502" s="349">
        <f t="shared" si="214"/>
        <v>9758</v>
      </c>
      <c r="AS502" s="329"/>
      <c r="AT502" s="317">
        <f t="shared" si="215"/>
        <v>1</v>
      </c>
    </row>
    <row r="503" spans="1:46" ht="24.95" customHeight="1" x14ac:dyDescent="0.25">
      <c r="A503" s="319">
        <v>497</v>
      </c>
      <c r="B503" s="290" t="s">
        <v>1365</v>
      </c>
      <c r="C503" s="104" t="s">
        <v>18</v>
      </c>
      <c r="D503" s="320">
        <v>1</v>
      </c>
      <c r="E503" s="301">
        <v>10900</v>
      </c>
      <c r="F503" s="321">
        <f t="shared" si="192"/>
        <v>7629.9999999999991</v>
      </c>
      <c r="G503" s="321">
        <f t="shared" si="193"/>
        <v>18530</v>
      </c>
      <c r="H503" s="301">
        <v>14118</v>
      </c>
      <c r="I503" s="322">
        <v>2682.42</v>
      </c>
      <c r="J503" s="322">
        <f t="shared" si="194"/>
        <v>16800.419999999998</v>
      </c>
      <c r="K503" s="302">
        <v>20840</v>
      </c>
      <c r="L503" s="323">
        <v>3959.6</v>
      </c>
      <c r="M503" s="323">
        <f t="shared" si="195"/>
        <v>24799.599999999999</v>
      </c>
      <c r="N503" s="304">
        <v>10084</v>
      </c>
      <c r="O503" s="323">
        <v>1915.96</v>
      </c>
      <c r="P503" s="323">
        <f t="shared" si="196"/>
        <v>11999.96</v>
      </c>
      <c r="Q503" s="302">
        <v>6335</v>
      </c>
      <c r="R503" s="323">
        <v>1203.6500000000001</v>
      </c>
      <c r="S503" s="323">
        <f t="shared" si="197"/>
        <v>7538.65</v>
      </c>
      <c r="T503" s="302">
        <v>14210</v>
      </c>
      <c r="U503" s="323">
        <v>2699.9</v>
      </c>
      <c r="V503" s="323">
        <f t="shared" si="198"/>
        <v>16909.900000000001</v>
      </c>
      <c r="W503" s="302">
        <v>43621</v>
      </c>
      <c r="X503" s="323">
        <v>8287.99</v>
      </c>
      <c r="Y503" s="345">
        <f t="shared" si="199"/>
        <v>51908.99</v>
      </c>
      <c r="Z503" s="348">
        <f t="shared" si="200"/>
        <v>4654.1452971507333</v>
      </c>
      <c r="AA503" s="349">
        <f t="shared" si="201"/>
        <v>29662.426131420696</v>
      </c>
      <c r="AB503" s="352">
        <f t="shared" si="202"/>
        <v>10900</v>
      </c>
      <c r="AC503" s="324">
        <f t="shared" si="203"/>
        <v>14118</v>
      </c>
      <c r="AD503" s="324">
        <f t="shared" si="204"/>
        <v>20840</v>
      </c>
      <c r="AE503" s="324">
        <f t="shared" si="205"/>
        <v>10084</v>
      </c>
      <c r="AF503" s="324">
        <f t="shared" si="206"/>
        <v>6335</v>
      </c>
      <c r="AG503" s="324">
        <f t="shared" si="207"/>
        <v>14210</v>
      </c>
      <c r="AH503" s="364" t="str">
        <f t="shared" si="208"/>
        <v/>
      </c>
      <c r="AI503" s="352">
        <f t="shared" si="209"/>
        <v>6335</v>
      </c>
      <c r="AJ503" s="324">
        <f t="shared" si="216"/>
        <v>17158.285714285714</v>
      </c>
      <c r="AK503" s="324">
        <f t="shared" si="210"/>
        <v>6335</v>
      </c>
      <c r="AL503" s="324">
        <f t="shared" si="217"/>
        <v>14377.419165476034</v>
      </c>
      <c r="AM503" s="324">
        <f t="shared" si="191"/>
        <v>12504.14041713498</v>
      </c>
      <c r="AN503" s="366">
        <f t="shared" si="211"/>
        <v>0.72875231391701523</v>
      </c>
      <c r="AO503" s="326"/>
      <c r="AP503" s="352">
        <f t="shared" si="212"/>
        <v>6335</v>
      </c>
      <c r="AQ503" s="325">
        <f t="shared" si="213"/>
        <v>1203.6500000000001</v>
      </c>
      <c r="AR503" s="349">
        <f t="shared" si="214"/>
        <v>7538.65</v>
      </c>
      <c r="AS503" s="329"/>
      <c r="AT503" s="317">
        <f t="shared" si="215"/>
        <v>1</v>
      </c>
    </row>
    <row r="504" spans="1:46" ht="24.95" customHeight="1" x14ac:dyDescent="0.25">
      <c r="A504" s="319">
        <v>498</v>
      </c>
      <c r="B504" s="290" t="s">
        <v>1510</v>
      </c>
      <c r="C504" s="104" t="s">
        <v>18</v>
      </c>
      <c r="D504" s="320">
        <v>1</v>
      </c>
      <c r="E504" s="301">
        <v>1450</v>
      </c>
      <c r="F504" s="321">
        <f t="shared" si="192"/>
        <v>1014.9999999999999</v>
      </c>
      <c r="G504" s="321">
        <f t="shared" si="193"/>
        <v>2465</v>
      </c>
      <c r="H504" s="301">
        <v>5210</v>
      </c>
      <c r="I504" s="322">
        <v>989.9</v>
      </c>
      <c r="J504" s="322">
        <f t="shared" si="194"/>
        <v>6199.9</v>
      </c>
      <c r="K504" s="302">
        <v>2100</v>
      </c>
      <c r="L504" s="323">
        <v>399</v>
      </c>
      <c r="M504" s="323">
        <f t="shared" si="195"/>
        <v>2499</v>
      </c>
      <c r="N504" s="304">
        <v>3721</v>
      </c>
      <c r="O504" s="323">
        <v>706.99</v>
      </c>
      <c r="P504" s="323">
        <f t="shared" si="196"/>
        <v>4427.99</v>
      </c>
      <c r="Q504" s="302">
        <v>2954</v>
      </c>
      <c r="R504" s="323">
        <v>561.26</v>
      </c>
      <c r="S504" s="323">
        <f t="shared" si="197"/>
        <v>3515.26</v>
      </c>
      <c r="T504" s="302">
        <v>4495</v>
      </c>
      <c r="U504" s="323">
        <v>854.05</v>
      </c>
      <c r="V504" s="323">
        <f t="shared" si="198"/>
        <v>5349.05</v>
      </c>
      <c r="W504" s="302">
        <v>12563</v>
      </c>
      <c r="X504" s="323">
        <v>2386.9700000000003</v>
      </c>
      <c r="Y504" s="345">
        <f t="shared" si="199"/>
        <v>14949.970000000001</v>
      </c>
      <c r="Z504" s="348">
        <f t="shared" si="200"/>
        <v>912.81153535149815</v>
      </c>
      <c r="AA504" s="349">
        <f t="shared" si="201"/>
        <v>8370.9027503627876</v>
      </c>
      <c r="AB504" s="352">
        <f t="shared" si="202"/>
        <v>1450</v>
      </c>
      <c r="AC504" s="324">
        <f t="shared" si="203"/>
        <v>5210</v>
      </c>
      <c r="AD504" s="324">
        <f t="shared" si="204"/>
        <v>2100</v>
      </c>
      <c r="AE504" s="324">
        <f t="shared" si="205"/>
        <v>3721</v>
      </c>
      <c r="AF504" s="324">
        <f t="shared" si="206"/>
        <v>2954</v>
      </c>
      <c r="AG504" s="324">
        <f t="shared" si="207"/>
        <v>4495</v>
      </c>
      <c r="AH504" s="364" t="str">
        <f t="shared" si="208"/>
        <v/>
      </c>
      <c r="AI504" s="352">
        <f t="shared" si="209"/>
        <v>1450</v>
      </c>
      <c r="AJ504" s="324">
        <f t="shared" si="216"/>
        <v>4641.8571428571431</v>
      </c>
      <c r="AK504" s="324">
        <f t="shared" si="210"/>
        <v>1450</v>
      </c>
      <c r="AL504" s="324">
        <f t="shared" si="217"/>
        <v>3719.4098243671306</v>
      </c>
      <c r="AM504" s="324">
        <f t="shared" si="191"/>
        <v>3729.045607505645</v>
      </c>
      <c r="AN504" s="366">
        <f t="shared" si="211"/>
        <v>0.80335208360383814</v>
      </c>
      <c r="AO504" s="326"/>
      <c r="AP504" s="352">
        <f t="shared" si="212"/>
        <v>1450</v>
      </c>
      <c r="AQ504" s="325">
        <f t="shared" si="213"/>
        <v>275.5</v>
      </c>
      <c r="AR504" s="349">
        <f t="shared" si="214"/>
        <v>1725.5</v>
      </c>
      <c r="AS504" s="329"/>
      <c r="AT504" s="317">
        <f t="shared" si="215"/>
        <v>1</v>
      </c>
    </row>
    <row r="505" spans="1:46" ht="24.95" customHeight="1" x14ac:dyDescent="0.25">
      <c r="A505" s="319">
        <v>499</v>
      </c>
      <c r="B505" s="290" t="s">
        <v>1370</v>
      </c>
      <c r="C505" s="104" t="s">
        <v>18</v>
      </c>
      <c r="D505" s="320">
        <v>1</v>
      </c>
      <c r="E505" s="301">
        <v>9550</v>
      </c>
      <c r="F505" s="321">
        <f t="shared" si="192"/>
        <v>6685</v>
      </c>
      <c r="G505" s="321">
        <f t="shared" si="193"/>
        <v>16235</v>
      </c>
      <c r="H505" s="301">
        <v>16143</v>
      </c>
      <c r="I505" s="322">
        <v>3067.17</v>
      </c>
      <c r="J505" s="322">
        <f t="shared" si="194"/>
        <v>19210.169999999998</v>
      </c>
      <c r="K505" s="302">
        <v>15550</v>
      </c>
      <c r="L505" s="323">
        <v>2954.5</v>
      </c>
      <c r="M505" s="323">
        <f t="shared" si="195"/>
        <v>18504.5</v>
      </c>
      <c r="N505" s="304">
        <v>9364</v>
      </c>
      <c r="O505" s="323">
        <v>1779.16</v>
      </c>
      <c r="P505" s="323">
        <f t="shared" si="196"/>
        <v>11143.16</v>
      </c>
      <c r="Q505" s="302">
        <v>7800</v>
      </c>
      <c r="R505" s="323">
        <v>1482</v>
      </c>
      <c r="S505" s="323">
        <f t="shared" si="197"/>
        <v>9282</v>
      </c>
      <c r="T505" s="302">
        <v>14196</v>
      </c>
      <c r="U505" s="323">
        <v>2697.2400000000002</v>
      </c>
      <c r="V505" s="323">
        <f t="shared" si="198"/>
        <v>16893.240000000002</v>
      </c>
      <c r="W505" s="302">
        <v>43285</v>
      </c>
      <c r="X505" s="323">
        <v>8224.15</v>
      </c>
      <c r="Y505" s="345">
        <f t="shared" si="199"/>
        <v>51509.15</v>
      </c>
      <c r="Z505" s="348">
        <f t="shared" si="200"/>
        <v>4317.0457826074016</v>
      </c>
      <c r="AA505" s="349">
        <f t="shared" si="201"/>
        <v>28793.811360249743</v>
      </c>
      <c r="AB505" s="352">
        <f t="shared" si="202"/>
        <v>9550</v>
      </c>
      <c r="AC505" s="324">
        <f t="shared" si="203"/>
        <v>16143</v>
      </c>
      <c r="AD505" s="324">
        <f t="shared" si="204"/>
        <v>15550</v>
      </c>
      <c r="AE505" s="324">
        <f t="shared" si="205"/>
        <v>9364</v>
      </c>
      <c r="AF505" s="324">
        <f t="shared" si="206"/>
        <v>7800</v>
      </c>
      <c r="AG505" s="324">
        <f t="shared" si="207"/>
        <v>14196</v>
      </c>
      <c r="AH505" s="364" t="str">
        <f t="shared" si="208"/>
        <v/>
      </c>
      <c r="AI505" s="352">
        <f t="shared" si="209"/>
        <v>7800</v>
      </c>
      <c r="AJ505" s="324">
        <f t="shared" si="216"/>
        <v>16555.428571428572</v>
      </c>
      <c r="AK505" s="324">
        <f t="shared" si="210"/>
        <v>7800</v>
      </c>
      <c r="AL505" s="324">
        <f t="shared" si="217"/>
        <v>14040.95915507511</v>
      </c>
      <c r="AM505" s="324">
        <f t="shared" si="191"/>
        <v>12238.382788821171</v>
      </c>
      <c r="AN505" s="366">
        <f t="shared" si="211"/>
        <v>0.73923684524496225</v>
      </c>
      <c r="AO505" s="326"/>
      <c r="AP505" s="352">
        <f t="shared" si="212"/>
        <v>7800</v>
      </c>
      <c r="AQ505" s="325">
        <f t="shared" si="213"/>
        <v>1482</v>
      </c>
      <c r="AR505" s="349">
        <f t="shared" si="214"/>
        <v>9282</v>
      </c>
      <c r="AS505" s="329"/>
      <c r="AT505" s="317">
        <f t="shared" si="215"/>
        <v>1</v>
      </c>
    </row>
    <row r="506" spans="1:46" ht="24.95" customHeight="1" x14ac:dyDescent="0.25">
      <c r="A506" s="319">
        <v>500</v>
      </c>
      <c r="B506" s="290" t="s">
        <v>1372</v>
      </c>
      <c r="C506" s="104" t="s">
        <v>18</v>
      </c>
      <c r="D506" s="320">
        <v>1</v>
      </c>
      <c r="E506" s="301">
        <v>171900</v>
      </c>
      <c r="F506" s="321">
        <f t="shared" si="192"/>
        <v>120329.99999999999</v>
      </c>
      <c r="G506" s="321">
        <f t="shared" si="193"/>
        <v>292230</v>
      </c>
      <c r="H506" s="301">
        <v>455294</v>
      </c>
      <c r="I506" s="322">
        <v>86505.86</v>
      </c>
      <c r="J506" s="322">
        <f t="shared" si="194"/>
        <v>541799.86</v>
      </c>
      <c r="K506" s="302">
        <v>191500</v>
      </c>
      <c r="L506" s="323">
        <v>36385</v>
      </c>
      <c r="M506" s="323">
        <f t="shared" si="195"/>
        <v>227885</v>
      </c>
      <c r="N506" s="304">
        <v>762185</v>
      </c>
      <c r="O506" s="323">
        <v>144815.15</v>
      </c>
      <c r="P506" s="323">
        <f t="shared" si="196"/>
        <v>907000.15</v>
      </c>
      <c r="Q506" s="302">
        <v>606933</v>
      </c>
      <c r="R506" s="323">
        <v>115317.27</v>
      </c>
      <c r="S506" s="323">
        <f t="shared" si="197"/>
        <v>722250.27</v>
      </c>
      <c r="T506" s="302">
        <v>101355</v>
      </c>
      <c r="U506" s="323">
        <v>19257.45</v>
      </c>
      <c r="V506" s="323">
        <f t="shared" si="198"/>
        <v>120612.45</v>
      </c>
      <c r="W506" s="302">
        <v>78564</v>
      </c>
      <c r="X506" s="323">
        <v>14927.16</v>
      </c>
      <c r="Y506" s="345">
        <f t="shared" si="199"/>
        <v>93491.16</v>
      </c>
      <c r="Z506" s="348">
        <f t="shared" si="200"/>
        <v>67946.625578383042</v>
      </c>
      <c r="AA506" s="349">
        <f t="shared" si="201"/>
        <v>608547.94585018838</v>
      </c>
      <c r="AB506" s="352">
        <f t="shared" si="202"/>
        <v>171900</v>
      </c>
      <c r="AC506" s="324">
        <f t="shared" si="203"/>
        <v>455294</v>
      </c>
      <c r="AD506" s="324">
        <f t="shared" si="204"/>
        <v>191500</v>
      </c>
      <c r="AE506" s="324" t="str">
        <f t="shared" si="205"/>
        <v/>
      </c>
      <c r="AF506" s="324">
        <f t="shared" si="206"/>
        <v>606933</v>
      </c>
      <c r="AG506" s="324">
        <f t="shared" si="207"/>
        <v>101355</v>
      </c>
      <c r="AH506" s="364">
        <f t="shared" si="208"/>
        <v>78564</v>
      </c>
      <c r="AI506" s="352">
        <f t="shared" si="209"/>
        <v>78564</v>
      </c>
      <c r="AJ506" s="324">
        <f t="shared" si="216"/>
        <v>338247.28571428574</v>
      </c>
      <c r="AK506" s="324">
        <f t="shared" si="210"/>
        <v>78564</v>
      </c>
      <c r="AL506" s="324">
        <f t="shared" si="217"/>
        <v>246442.27751959485</v>
      </c>
      <c r="AM506" s="324">
        <f t="shared" si="191"/>
        <v>270300.6601359027</v>
      </c>
      <c r="AN506" s="366">
        <f t="shared" si="211"/>
        <v>0.79912144620791747</v>
      </c>
      <c r="AO506" s="326"/>
      <c r="AP506" s="352">
        <f t="shared" si="212"/>
        <v>78564</v>
      </c>
      <c r="AQ506" s="325">
        <f t="shared" si="213"/>
        <v>14927.16</v>
      </c>
      <c r="AR506" s="349">
        <f t="shared" si="214"/>
        <v>93491.16</v>
      </c>
      <c r="AS506" s="329"/>
      <c r="AT506" s="317">
        <f t="shared" si="215"/>
        <v>1</v>
      </c>
    </row>
    <row r="507" spans="1:46" ht="24.95" customHeight="1" x14ac:dyDescent="0.25">
      <c r="A507" s="319">
        <v>501</v>
      </c>
      <c r="B507" s="290" t="s">
        <v>1373</v>
      </c>
      <c r="C507" s="104" t="s">
        <v>18</v>
      </c>
      <c r="D507" s="320">
        <v>1</v>
      </c>
      <c r="E507" s="301">
        <v>3000</v>
      </c>
      <c r="F507" s="321">
        <f t="shared" si="192"/>
        <v>2100</v>
      </c>
      <c r="G507" s="321">
        <f t="shared" si="193"/>
        <v>5100</v>
      </c>
      <c r="H507" s="301">
        <v>7395</v>
      </c>
      <c r="I507" s="322">
        <v>1405.05</v>
      </c>
      <c r="J507" s="322">
        <f t="shared" si="194"/>
        <v>8800.0499999999993</v>
      </c>
      <c r="K507" s="302">
        <v>4500</v>
      </c>
      <c r="L507" s="323">
        <v>855</v>
      </c>
      <c r="M507" s="323">
        <f t="shared" si="195"/>
        <v>5355</v>
      </c>
      <c r="N507" s="304">
        <v>3601</v>
      </c>
      <c r="O507" s="323">
        <v>684.19</v>
      </c>
      <c r="P507" s="323">
        <f t="shared" si="196"/>
        <v>4285.1900000000005</v>
      </c>
      <c r="Q507" s="302">
        <v>3595</v>
      </c>
      <c r="R507" s="323">
        <v>683.05</v>
      </c>
      <c r="S507" s="323">
        <f t="shared" si="197"/>
        <v>4278.05</v>
      </c>
      <c r="T507" s="302">
        <v>4350</v>
      </c>
      <c r="U507" s="323">
        <v>826.5</v>
      </c>
      <c r="V507" s="323">
        <f t="shared" si="198"/>
        <v>5176.5</v>
      </c>
      <c r="W507" s="302">
        <v>11643</v>
      </c>
      <c r="X507" s="323">
        <v>2212.17</v>
      </c>
      <c r="Y507" s="345">
        <f t="shared" si="199"/>
        <v>13855.17</v>
      </c>
      <c r="Z507" s="348">
        <f t="shared" si="200"/>
        <v>2355.3788977265626</v>
      </c>
      <c r="AA507" s="349">
        <f t="shared" si="201"/>
        <v>8525.7639594162938</v>
      </c>
      <c r="AB507" s="352">
        <f t="shared" si="202"/>
        <v>3000</v>
      </c>
      <c r="AC507" s="324">
        <f t="shared" si="203"/>
        <v>7395</v>
      </c>
      <c r="AD507" s="324">
        <f t="shared" si="204"/>
        <v>4500</v>
      </c>
      <c r="AE507" s="324">
        <f t="shared" si="205"/>
        <v>3601</v>
      </c>
      <c r="AF507" s="324">
        <f t="shared" si="206"/>
        <v>3595</v>
      </c>
      <c r="AG507" s="324">
        <f t="shared" si="207"/>
        <v>4350</v>
      </c>
      <c r="AH507" s="364" t="str">
        <f t="shared" si="208"/>
        <v/>
      </c>
      <c r="AI507" s="352">
        <f t="shared" si="209"/>
        <v>3000</v>
      </c>
      <c r="AJ507" s="324">
        <f t="shared" si="216"/>
        <v>5440.5714285714284</v>
      </c>
      <c r="AK507" s="324">
        <f t="shared" si="210"/>
        <v>3000</v>
      </c>
      <c r="AL507" s="324">
        <f t="shared" si="217"/>
        <v>4875.2016985598229</v>
      </c>
      <c r="AM507" s="324">
        <f t="shared" si="191"/>
        <v>3085.1925308448658</v>
      </c>
      <c r="AN507" s="366">
        <f t="shared" si="211"/>
        <v>0.56707141360975899</v>
      </c>
      <c r="AO507" s="326"/>
      <c r="AP507" s="352">
        <f t="shared" si="212"/>
        <v>3000</v>
      </c>
      <c r="AQ507" s="325">
        <f t="shared" si="213"/>
        <v>570</v>
      </c>
      <c r="AR507" s="349">
        <f t="shared" si="214"/>
        <v>3570</v>
      </c>
      <c r="AS507" s="329"/>
      <c r="AT507" s="317">
        <f t="shared" si="215"/>
        <v>1</v>
      </c>
    </row>
    <row r="508" spans="1:46" ht="24.95" customHeight="1" x14ac:dyDescent="0.25">
      <c r="A508" s="319">
        <v>502</v>
      </c>
      <c r="B508" s="290" t="s">
        <v>1376</v>
      </c>
      <c r="C508" s="104" t="s">
        <v>370</v>
      </c>
      <c r="D508" s="320">
        <v>1</v>
      </c>
      <c r="E508" s="301">
        <v>865</v>
      </c>
      <c r="F508" s="321">
        <f t="shared" si="192"/>
        <v>605.5</v>
      </c>
      <c r="G508" s="321">
        <f t="shared" si="193"/>
        <v>1470.5</v>
      </c>
      <c r="H508" s="301">
        <v>1728</v>
      </c>
      <c r="I508" s="322">
        <v>328.32</v>
      </c>
      <c r="J508" s="322">
        <f t="shared" si="194"/>
        <v>2056.3200000000002</v>
      </c>
      <c r="K508" s="302">
        <v>2800</v>
      </c>
      <c r="L508" s="323">
        <v>532</v>
      </c>
      <c r="M508" s="323">
        <f t="shared" si="195"/>
        <v>3332</v>
      </c>
      <c r="N508" s="304">
        <v>9484</v>
      </c>
      <c r="O508" s="323">
        <v>1801.96</v>
      </c>
      <c r="P508" s="323">
        <f t="shared" si="196"/>
        <v>11285.96</v>
      </c>
      <c r="Q508" s="302">
        <v>945</v>
      </c>
      <c r="R508" s="323">
        <v>179.55</v>
      </c>
      <c r="S508" s="323">
        <f t="shared" si="197"/>
        <v>1124.55</v>
      </c>
      <c r="T508" s="302">
        <v>1254</v>
      </c>
      <c r="U508" s="323">
        <v>238.26</v>
      </c>
      <c r="V508" s="323">
        <f t="shared" si="198"/>
        <v>1492.26</v>
      </c>
      <c r="W508" s="302">
        <v>18532</v>
      </c>
      <c r="X508" s="323">
        <v>3521.08</v>
      </c>
      <c r="Y508" s="345">
        <f t="shared" si="199"/>
        <v>22053.08</v>
      </c>
      <c r="Z508" s="348">
        <f t="shared" si="200"/>
        <v>-1575.0772716246702</v>
      </c>
      <c r="AA508" s="349">
        <f t="shared" si="201"/>
        <v>11748.791557338956</v>
      </c>
      <c r="AB508" s="352">
        <f t="shared" si="202"/>
        <v>865</v>
      </c>
      <c r="AC508" s="324">
        <f t="shared" si="203"/>
        <v>1728</v>
      </c>
      <c r="AD508" s="324">
        <f t="shared" si="204"/>
        <v>2800</v>
      </c>
      <c r="AE508" s="324">
        <f t="shared" si="205"/>
        <v>9484</v>
      </c>
      <c r="AF508" s="324">
        <f t="shared" si="206"/>
        <v>945</v>
      </c>
      <c r="AG508" s="324">
        <f t="shared" si="207"/>
        <v>1254</v>
      </c>
      <c r="AH508" s="364" t="str">
        <f t="shared" si="208"/>
        <v/>
      </c>
      <c r="AI508" s="352">
        <f t="shared" si="209"/>
        <v>865</v>
      </c>
      <c r="AJ508" s="324">
        <f t="shared" si="216"/>
        <v>5086.8571428571431</v>
      </c>
      <c r="AK508" s="324">
        <f t="shared" si="210"/>
        <v>865</v>
      </c>
      <c r="AL508" s="324">
        <f t="shared" si="217"/>
        <v>2630.5803993314498</v>
      </c>
      <c r="AM508" s="324">
        <f t="shared" si="191"/>
        <v>6661.9344144818133</v>
      </c>
      <c r="AN508" s="366">
        <f t="shared" si="211"/>
        <v>1.3096366238309562</v>
      </c>
      <c r="AO508" s="326"/>
      <c r="AP508" s="352">
        <f t="shared" si="212"/>
        <v>865</v>
      </c>
      <c r="AQ508" s="325">
        <f t="shared" si="213"/>
        <v>164.35</v>
      </c>
      <c r="AR508" s="349">
        <f t="shared" si="214"/>
        <v>1029.3499999999999</v>
      </c>
      <c r="AS508" s="329"/>
      <c r="AT508" s="317">
        <f t="shared" si="215"/>
        <v>1</v>
      </c>
    </row>
    <row r="509" spans="1:46" ht="24.95" customHeight="1" x14ac:dyDescent="0.25">
      <c r="A509" s="319">
        <v>503</v>
      </c>
      <c r="B509" s="290" t="s">
        <v>1378</v>
      </c>
      <c r="C509" s="104" t="s">
        <v>18</v>
      </c>
      <c r="D509" s="320">
        <v>1</v>
      </c>
      <c r="E509" s="301">
        <v>49900</v>
      </c>
      <c r="F509" s="321">
        <f t="shared" si="192"/>
        <v>34930</v>
      </c>
      <c r="G509" s="321">
        <f t="shared" si="193"/>
        <v>84830</v>
      </c>
      <c r="H509" s="301">
        <v>83866</v>
      </c>
      <c r="I509" s="322">
        <v>15934.54</v>
      </c>
      <c r="J509" s="322">
        <f t="shared" si="194"/>
        <v>99800.540000000008</v>
      </c>
      <c r="K509" s="302">
        <v>80700</v>
      </c>
      <c r="L509" s="323">
        <v>15333</v>
      </c>
      <c r="M509" s="323">
        <f t="shared" si="195"/>
        <v>96033</v>
      </c>
      <c r="N509" s="304">
        <v>59904</v>
      </c>
      <c r="O509" s="323">
        <v>11381.76</v>
      </c>
      <c r="P509" s="323">
        <f t="shared" si="196"/>
        <v>71285.759999999995</v>
      </c>
      <c r="Q509" s="302">
        <v>48214</v>
      </c>
      <c r="R509" s="323">
        <v>9160.66</v>
      </c>
      <c r="S509" s="323">
        <f t="shared" si="197"/>
        <v>57374.66</v>
      </c>
      <c r="T509" s="302">
        <v>72355</v>
      </c>
      <c r="U509" s="323">
        <v>13747.45</v>
      </c>
      <c r="V509" s="323">
        <f t="shared" si="198"/>
        <v>86102.45</v>
      </c>
      <c r="W509" s="302">
        <v>98491</v>
      </c>
      <c r="X509" s="323">
        <v>18713.29</v>
      </c>
      <c r="Y509" s="345">
        <f t="shared" si="199"/>
        <v>117204.29000000001</v>
      </c>
      <c r="Z509" s="348">
        <f t="shared" si="200"/>
        <v>51768.678047032401</v>
      </c>
      <c r="AA509" s="349">
        <f t="shared" si="201"/>
        <v>89211.321952967599</v>
      </c>
      <c r="AB509" s="352" t="str">
        <f t="shared" si="202"/>
        <v/>
      </c>
      <c r="AC509" s="324">
        <f t="shared" si="203"/>
        <v>83866</v>
      </c>
      <c r="AD509" s="324">
        <f t="shared" si="204"/>
        <v>80700</v>
      </c>
      <c r="AE509" s="324">
        <f t="shared" si="205"/>
        <v>59904</v>
      </c>
      <c r="AF509" s="324" t="str">
        <f t="shared" si="206"/>
        <v/>
      </c>
      <c r="AG509" s="324">
        <f t="shared" si="207"/>
        <v>72355</v>
      </c>
      <c r="AH509" s="364" t="str">
        <f t="shared" si="208"/>
        <v/>
      </c>
      <c r="AI509" s="352">
        <f t="shared" si="209"/>
        <v>59904</v>
      </c>
      <c r="AJ509" s="324">
        <f t="shared" si="216"/>
        <v>70490</v>
      </c>
      <c r="AK509" s="324">
        <f t="shared" si="210"/>
        <v>48214</v>
      </c>
      <c r="AL509" s="324">
        <f t="shared" si="217"/>
        <v>68324.92377998562</v>
      </c>
      <c r="AM509" s="324">
        <f t="shared" si="191"/>
        <v>18721.321952967603</v>
      </c>
      <c r="AN509" s="366">
        <f t="shared" si="211"/>
        <v>0.2655883381042361</v>
      </c>
      <c r="AO509" s="326"/>
      <c r="AP509" s="352">
        <f t="shared" si="212"/>
        <v>59904</v>
      </c>
      <c r="AQ509" s="325">
        <f t="shared" si="213"/>
        <v>11381.76</v>
      </c>
      <c r="AR509" s="349">
        <f t="shared" si="214"/>
        <v>71285.759999999995</v>
      </c>
      <c r="AS509" s="329"/>
      <c r="AT509" s="317">
        <f t="shared" si="215"/>
        <v>1</v>
      </c>
    </row>
    <row r="510" spans="1:46" ht="24.95" customHeight="1" x14ac:dyDescent="0.25">
      <c r="A510" s="319">
        <v>504</v>
      </c>
      <c r="B510" s="290" t="s">
        <v>1380</v>
      </c>
      <c r="C510" s="104" t="s">
        <v>18</v>
      </c>
      <c r="D510" s="320">
        <v>1</v>
      </c>
      <c r="E510" s="301">
        <v>14900</v>
      </c>
      <c r="F510" s="321">
        <f t="shared" si="192"/>
        <v>10430</v>
      </c>
      <c r="G510" s="321">
        <f t="shared" si="193"/>
        <v>25330</v>
      </c>
      <c r="H510" s="301">
        <v>25042</v>
      </c>
      <c r="I510" s="322">
        <v>4757.9800000000005</v>
      </c>
      <c r="J510" s="322">
        <f t="shared" si="194"/>
        <v>29799.98</v>
      </c>
      <c r="K510" s="302">
        <v>15700</v>
      </c>
      <c r="L510" s="323">
        <v>2983</v>
      </c>
      <c r="M510" s="323">
        <f t="shared" si="195"/>
        <v>18683</v>
      </c>
      <c r="N510" s="304">
        <v>17887</v>
      </c>
      <c r="O510" s="323">
        <v>3398.53</v>
      </c>
      <c r="P510" s="323">
        <f t="shared" si="196"/>
        <v>21285.53</v>
      </c>
      <c r="Q510" s="302">
        <v>14181</v>
      </c>
      <c r="R510" s="323">
        <v>2694.39</v>
      </c>
      <c r="S510" s="323">
        <f t="shared" si="197"/>
        <v>16875.39</v>
      </c>
      <c r="T510" s="302">
        <v>21605</v>
      </c>
      <c r="U510" s="323">
        <v>4104.95</v>
      </c>
      <c r="V510" s="323">
        <f t="shared" si="198"/>
        <v>25709.95</v>
      </c>
      <c r="W510" s="302">
        <v>27543</v>
      </c>
      <c r="X510" s="323">
        <v>5233.17</v>
      </c>
      <c r="Y510" s="345">
        <f t="shared" si="199"/>
        <v>32776.17</v>
      </c>
      <c r="Z510" s="348">
        <f t="shared" si="200"/>
        <v>14286.324739721913</v>
      </c>
      <c r="AA510" s="349">
        <f t="shared" si="201"/>
        <v>24815.960974563804</v>
      </c>
      <c r="AB510" s="352">
        <f t="shared" si="202"/>
        <v>14900</v>
      </c>
      <c r="AC510" s="324" t="str">
        <f t="shared" si="203"/>
        <v/>
      </c>
      <c r="AD510" s="324">
        <f t="shared" si="204"/>
        <v>15700</v>
      </c>
      <c r="AE510" s="324">
        <f t="shared" si="205"/>
        <v>17887</v>
      </c>
      <c r="AF510" s="324" t="str">
        <f t="shared" si="206"/>
        <v/>
      </c>
      <c r="AG510" s="324">
        <f t="shared" si="207"/>
        <v>21605</v>
      </c>
      <c r="AH510" s="364" t="str">
        <f t="shared" si="208"/>
        <v/>
      </c>
      <c r="AI510" s="352">
        <f t="shared" si="209"/>
        <v>14900</v>
      </c>
      <c r="AJ510" s="324">
        <f t="shared" si="216"/>
        <v>19551.142857142859</v>
      </c>
      <c r="AK510" s="324">
        <f t="shared" si="210"/>
        <v>14181</v>
      </c>
      <c r="AL510" s="324">
        <f t="shared" si="217"/>
        <v>18970.583403212302</v>
      </c>
      <c r="AM510" s="324">
        <f t="shared" si="191"/>
        <v>5264.8181174209449</v>
      </c>
      <c r="AN510" s="366">
        <f t="shared" si="211"/>
        <v>0.26928441758572103</v>
      </c>
      <c r="AO510" s="326"/>
      <c r="AP510" s="352">
        <f t="shared" si="212"/>
        <v>14900</v>
      </c>
      <c r="AQ510" s="325">
        <f t="shared" si="213"/>
        <v>2831</v>
      </c>
      <c r="AR510" s="349">
        <f t="shared" si="214"/>
        <v>17731</v>
      </c>
      <c r="AS510" s="329"/>
      <c r="AT510" s="317">
        <f t="shared" si="215"/>
        <v>1</v>
      </c>
    </row>
    <row r="511" spans="1:46" ht="24.95" customHeight="1" x14ac:dyDescent="0.25">
      <c r="A511" s="319">
        <v>505</v>
      </c>
      <c r="B511" s="290" t="s">
        <v>1383</v>
      </c>
      <c r="C511" s="104" t="s">
        <v>18</v>
      </c>
      <c r="D511" s="320">
        <v>1</v>
      </c>
      <c r="E511" s="301">
        <v>32900</v>
      </c>
      <c r="F511" s="321">
        <f t="shared" si="192"/>
        <v>23030</v>
      </c>
      <c r="G511" s="321">
        <f t="shared" si="193"/>
        <v>55930</v>
      </c>
      <c r="H511" s="301">
        <v>45210</v>
      </c>
      <c r="I511" s="322">
        <v>8589.9</v>
      </c>
      <c r="J511" s="322">
        <f t="shared" si="194"/>
        <v>53799.9</v>
      </c>
      <c r="K511" s="302">
        <v>39500</v>
      </c>
      <c r="L511" s="323">
        <v>7505</v>
      </c>
      <c r="M511" s="323">
        <f t="shared" si="195"/>
        <v>47005</v>
      </c>
      <c r="N511" s="304">
        <v>32293</v>
      </c>
      <c r="O511" s="323">
        <v>6135.67</v>
      </c>
      <c r="P511" s="323">
        <f t="shared" si="196"/>
        <v>38428.67</v>
      </c>
      <c r="Q511" s="302">
        <v>26660</v>
      </c>
      <c r="R511" s="323">
        <v>5065.3999999999996</v>
      </c>
      <c r="S511" s="323">
        <f t="shared" si="197"/>
        <v>31725.4</v>
      </c>
      <c r="T511" s="302">
        <v>47705</v>
      </c>
      <c r="U511" s="323">
        <v>9063.9500000000007</v>
      </c>
      <c r="V511" s="323">
        <f t="shared" si="198"/>
        <v>56768.95</v>
      </c>
      <c r="W511" s="302">
        <v>67342</v>
      </c>
      <c r="X511" s="323">
        <v>12794.98</v>
      </c>
      <c r="Y511" s="345">
        <f t="shared" si="199"/>
        <v>80136.98</v>
      </c>
      <c r="Z511" s="348">
        <f t="shared" si="200"/>
        <v>28100.956571265313</v>
      </c>
      <c r="AA511" s="349">
        <f t="shared" si="201"/>
        <v>55216.186285877542</v>
      </c>
      <c r="AB511" s="352">
        <f t="shared" si="202"/>
        <v>32900</v>
      </c>
      <c r="AC511" s="324">
        <f t="shared" si="203"/>
        <v>45210</v>
      </c>
      <c r="AD511" s="324">
        <f t="shared" si="204"/>
        <v>39500</v>
      </c>
      <c r="AE511" s="324">
        <f t="shared" si="205"/>
        <v>32293</v>
      </c>
      <c r="AF511" s="324" t="str">
        <f t="shared" si="206"/>
        <v/>
      </c>
      <c r="AG511" s="324">
        <f t="shared" si="207"/>
        <v>47705</v>
      </c>
      <c r="AH511" s="364" t="str">
        <f t="shared" si="208"/>
        <v/>
      </c>
      <c r="AI511" s="352">
        <f t="shared" si="209"/>
        <v>32293</v>
      </c>
      <c r="AJ511" s="324">
        <f t="shared" si="216"/>
        <v>41658.571428571428</v>
      </c>
      <c r="AK511" s="324">
        <f t="shared" si="210"/>
        <v>26660</v>
      </c>
      <c r="AL511" s="324">
        <f t="shared" si="217"/>
        <v>39953.002390987</v>
      </c>
      <c r="AM511" s="324">
        <f t="shared" si="191"/>
        <v>13557.614857306115</v>
      </c>
      <c r="AN511" s="366">
        <f t="shared" si="211"/>
        <v>0.32544598608121394</v>
      </c>
      <c r="AO511" s="326"/>
      <c r="AP511" s="352">
        <f t="shared" si="212"/>
        <v>32293</v>
      </c>
      <c r="AQ511" s="325">
        <f t="shared" si="213"/>
        <v>6135.67</v>
      </c>
      <c r="AR511" s="349">
        <f t="shared" si="214"/>
        <v>38428.67</v>
      </c>
      <c r="AS511" s="329"/>
      <c r="AT511" s="317">
        <f t="shared" si="215"/>
        <v>1</v>
      </c>
    </row>
    <row r="512" spans="1:46" s="326" customFormat="1" ht="24.95" customHeight="1" x14ac:dyDescent="0.25">
      <c r="A512" s="319">
        <v>506</v>
      </c>
      <c r="B512" s="290" t="s">
        <v>1390</v>
      </c>
      <c r="C512" s="104" t="s">
        <v>1391</v>
      </c>
      <c r="D512" s="320">
        <v>1</v>
      </c>
      <c r="E512" s="301">
        <v>46350</v>
      </c>
      <c r="F512" s="321">
        <f t="shared" si="192"/>
        <v>32444.999999999996</v>
      </c>
      <c r="G512" s="321">
        <f t="shared" si="193"/>
        <v>78795</v>
      </c>
      <c r="H512" s="301">
        <v>88824</v>
      </c>
      <c r="I512" s="322">
        <v>16876.560000000001</v>
      </c>
      <c r="J512" s="322">
        <f t="shared" si="194"/>
        <v>105700.56</v>
      </c>
      <c r="K512" s="302">
        <v>68700</v>
      </c>
      <c r="L512" s="323">
        <v>13053</v>
      </c>
      <c r="M512" s="323">
        <f t="shared" si="195"/>
        <v>81753</v>
      </c>
      <c r="N512" s="304">
        <v>55642</v>
      </c>
      <c r="O512" s="323">
        <v>10571.98</v>
      </c>
      <c r="P512" s="323">
        <f t="shared" si="196"/>
        <v>66213.98</v>
      </c>
      <c r="Q512" s="302">
        <v>54529</v>
      </c>
      <c r="R512" s="323">
        <v>10360.51</v>
      </c>
      <c r="S512" s="323">
        <f t="shared" si="197"/>
        <v>64889.51</v>
      </c>
      <c r="T512" s="302">
        <v>67208</v>
      </c>
      <c r="U512" s="323">
        <v>12769.52</v>
      </c>
      <c r="V512" s="323">
        <f t="shared" si="198"/>
        <v>79977.52</v>
      </c>
      <c r="W512" s="302">
        <v>89564</v>
      </c>
      <c r="X512" s="323">
        <v>17017.16</v>
      </c>
      <c r="Y512" s="345">
        <f t="shared" si="199"/>
        <v>106581.16</v>
      </c>
      <c r="Z512" s="348">
        <f t="shared" si="200"/>
        <v>50432.830806799757</v>
      </c>
      <c r="AA512" s="349">
        <f t="shared" si="201"/>
        <v>84086.312050343113</v>
      </c>
      <c r="AB512" s="352" t="str">
        <f t="shared" si="202"/>
        <v/>
      </c>
      <c r="AC512" s="324" t="str">
        <f t="shared" si="203"/>
        <v/>
      </c>
      <c r="AD512" s="324">
        <f t="shared" si="204"/>
        <v>68700</v>
      </c>
      <c r="AE512" s="324">
        <f t="shared" si="205"/>
        <v>55642</v>
      </c>
      <c r="AF512" s="324">
        <f t="shared" si="206"/>
        <v>54529</v>
      </c>
      <c r="AG512" s="324">
        <f t="shared" si="207"/>
        <v>67208</v>
      </c>
      <c r="AH512" s="364" t="str">
        <f t="shared" si="208"/>
        <v/>
      </c>
      <c r="AI512" s="352">
        <f t="shared" si="209"/>
        <v>54529</v>
      </c>
      <c r="AJ512" s="324">
        <f t="shared" si="216"/>
        <v>67259.571428571435</v>
      </c>
      <c r="AK512" s="324">
        <f t="shared" si="210"/>
        <v>46350</v>
      </c>
      <c r="AL512" s="324">
        <f t="shared" si="217"/>
        <v>65487.772292504036</v>
      </c>
      <c r="AM512" s="324">
        <f t="shared" si="191"/>
        <v>16826.740621771678</v>
      </c>
      <c r="AN512" s="366">
        <f t="shared" si="211"/>
        <v>0.25017614986799913</v>
      </c>
      <c r="AP512" s="352">
        <f t="shared" si="212"/>
        <v>54529</v>
      </c>
      <c r="AQ512" s="325">
        <f t="shared" si="213"/>
        <v>10360.51</v>
      </c>
      <c r="AR512" s="349">
        <f t="shared" si="214"/>
        <v>64889.51</v>
      </c>
      <c r="AS512" s="329"/>
      <c r="AT512" s="317">
        <f t="shared" si="215"/>
        <v>1</v>
      </c>
    </row>
    <row r="513" spans="1:46" s="326" customFormat="1" ht="24.95" customHeight="1" x14ac:dyDescent="0.25">
      <c r="A513" s="319">
        <v>507</v>
      </c>
      <c r="B513" s="290" t="s">
        <v>1392</v>
      </c>
      <c r="C513" s="104" t="s">
        <v>907</v>
      </c>
      <c r="D513" s="320">
        <v>1</v>
      </c>
      <c r="E513" s="301">
        <v>78900</v>
      </c>
      <c r="F513" s="321">
        <f t="shared" si="192"/>
        <v>55230</v>
      </c>
      <c r="G513" s="321">
        <f t="shared" si="193"/>
        <v>134130</v>
      </c>
      <c r="H513" s="301">
        <v>54143</v>
      </c>
      <c r="I513" s="322">
        <v>10287.17</v>
      </c>
      <c r="J513" s="322">
        <f t="shared" si="194"/>
        <v>64430.17</v>
      </c>
      <c r="K513" s="302">
        <v>78900</v>
      </c>
      <c r="L513" s="323">
        <v>14991</v>
      </c>
      <c r="M513" s="323">
        <f t="shared" si="195"/>
        <v>93891</v>
      </c>
      <c r="N513" s="304">
        <v>45498</v>
      </c>
      <c r="O513" s="323">
        <v>8644.6200000000008</v>
      </c>
      <c r="P513" s="323">
        <f t="shared" si="196"/>
        <v>54142.62</v>
      </c>
      <c r="Q513" s="302">
        <v>49270</v>
      </c>
      <c r="R513" s="323">
        <v>9361.2999999999993</v>
      </c>
      <c r="S513" s="323">
        <f t="shared" si="197"/>
        <v>58631.3</v>
      </c>
      <c r="T513" s="302">
        <v>54955</v>
      </c>
      <c r="U513" s="323">
        <v>10441.450000000001</v>
      </c>
      <c r="V513" s="323">
        <f t="shared" si="198"/>
        <v>65396.45</v>
      </c>
      <c r="W513" s="302">
        <v>86943</v>
      </c>
      <c r="X513" s="323">
        <v>16519.170000000002</v>
      </c>
      <c r="Y513" s="345">
        <f t="shared" si="199"/>
        <v>103462.17</v>
      </c>
      <c r="Z513" s="348">
        <f t="shared" si="200"/>
        <v>47211.882005350795</v>
      </c>
      <c r="AA513" s="349">
        <f t="shared" si="201"/>
        <v>80962.117994649205</v>
      </c>
      <c r="AB513" s="352">
        <f t="shared" si="202"/>
        <v>78900</v>
      </c>
      <c r="AC513" s="324">
        <f t="shared" si="203"/>
        <v>54143</v>
      </c>
      <c r="AD513" s="324">
        <f t="shared" si="204"/>
        <v>78900</v>
      </c>
      <c r="AE513" s="324" t="str">
        <f t="shared" si="205"/>
        <v/>
      </c>
      <c r="AF513" s="324">
        <f t="shared" si="206"/>
        <v>49270</v>
      </c>
      <c r="AG513" s="324">
        <f t="shared" si="207"/>
        <v>54955</v>
      </c>
      <c r="AH513" s="364" t="str">
        <f t="shared" si="208"/>
        <v/>
      </c>
      <c r="AI513" s="352">
        <f t="shared" si="209"/>
        <v>49270</v>
      </c>
      <c r="AJ513" s="324">
        <f t="shared" si="216"/>
        <v>64087</v>
      </c>
      <c r="AK513" s="324">
        <f t="shared" si="210"/>
        <v>45498</v>
      </c>
      <c r="AL513" s="324">
        <f t="shared" si="217"/>
        <v>62220.060935706133</v>
      </c>
      <c r="AM513" s="324">
        <f t="shared" si="191"/>
        <v>16875.117994649201</v>
      </c>
      <c r="AN513" s="366">
        <f t="shared" si="211"/>
        <v>0.26331577378640286</v>
      </c>
      <c r="AP513" s="352">
        <f t="shared" si="212"/>
        <v>49270</v>
      </c>
      <c r="AQ513" s="325">
        <f t="shared" si="213"/>
        <v>9361.2999999999993</v>
      </c>
      <c r="AR513" s="349">
        <f t="shared" si="214"/>
        <v>58631.3</v>
      </c>
      <c r="AS513" s="329"/>
      <c r="AT513" s="317">
        <f t="shared" si="215"/>
        <v>1</v>
      </c>
    </row>
    <row r="514" spans="1:46" s="326" customFormat="1" ht="24.95" customHeight="1" x14ac:dyDescent="0.25">
      <c r="A514" s="319">
        <v>508</v>
      </c>
      <c r="B514" s="290" t="s">
        <v>1395</v>
      </c>
      <c r="C514" s="104" t="s">
        <v>18</v>
      </c>
      <c r="D514" s="320">
        <v>1</v>
      </c>
      <c r="E514" s="301">
        <v>189900</v>
      </c>
      <c r="F514" s="321">
        <f t="shared" si="192"/>
        <v>132930</v>
      </c>
      <c r="G514" s="321">
        <f t="shared" si="193"/>
        <v>322830</v>
      </c>
      <c r="H514" s="301">
        <v>760000</v>
      </c>
      <c r="I514" s="322">
        <v>144400</v>
      </c>
      <c r="J514" s="322">
        <f t="shared" si="194"/>
        <v>904400</v>
      </c>
      <c r="K514" s="302">
        <v>642900</v>
      </c>
      <c r="L514" s="323">
        <v>122151</v>
      </c>
      <c r="M514" s="323">
        <f t="shared" si="195"/>
        <v>765051</v>
      </c>
      <c r="N514" s="304">
        <v>780192</v>
      </c>
      <c r="O514" s="323">
        <v>148236.48000000001</v>
      </c>
      <c r="P514" s="323">
        <f t="shared" si="196"/>
        <v>928428.48</v>
      </c>
      <c r="Q514" s="302">
        <v>703361</v>
      </c>
      <c r="R514" s="323">
        <v>133638.59</v>
      </c>
      <c r="S514" s="323">
        <f t="shared" si="197"/>
        <v>836999.59</v>
      </c>
      <c r="T514" s="302">
        <v>514750</v>
      </c>
      <c r="U514" s="323">
        <v>97802.5</v>
      </c>
      <c r="V514" s="323">
        <f t="shared" si="198"/>
        <v>612552.5</v>
      </c>
      <c r="W514" s="302">
        <v>845912</v>
      </c>
      <c r="X514" s="323">
        <v>160723.28</v>
      </c>
      <c r="Y514" s="345">
        <f t="shared" si="199"/>
        <v>1006635.28</v>
      </c>
      <c r="Z514" s="348">
        <f t="shared" si="200"/>
        <v>410815.87109677645</v>
      </c>
      <c r="AA514" s="349">
        <f t="shared" si="201"/>
        <v>856902.70033179491</v>
      </c>
      <c r="AB514" s="352" t="str">
        <f t="shared" si="202"/>
        <v/>
      </c>
      <c r="AC514" s="324">
        <f t="shared" si="203"/>
        <v>760000</v>
      </c>
      <c r="AD514" s="324">
        <f t="shared" si="204"/>
        <v>642900</v>
      </c>
      <c r="AE514" s="324">
        <f t="shared" si="205"/>
        <v>780192</v>
      </c>
      <c r="AF514" s="324">
        <f t="shared" si="206"/>
        <v>703361</v>
      </c>
      <c r="AG514" s="324">
        <f t="shared" si="207"/>
        <v>514750</v>
      </c>
      <c r="AH514" s="364">
        <f t="shared" si="208"/>
        <v>845912</v>
      </c>
      <c r="AI514" s="352">
        <f t="shared" si="209"/>
        <v>514750</v>
      </c>
      <c r="AJ514" s="324">
        <f t="shared" si="216"/>
        <v>633859.28571428568</v>
      </c>
      <c r="AK514" s="324">
        <f t="shared" si="210"/>
        <v>189900</v>
      </c>
      <c r="AL514" s="324">
        <f t="shared" si="217"/>
        <v>580341.10011042142</v>
      </c>
      <c r="AM514" s="324">
        <f t="shared" si="191"/>
        <v>223043.4146175092</v>
      </c>
      <c r="AN514" s="366">
        <f t="shared" si="211"/>
        <v>0.3518815920889527</v>
      </c>
      <c r="AP514" s="352">
        <f t="shared" si="212"/>
        <v>514750</v>
      </c>
      <c r="AQ514" s="325">
        <f t="shared" si="213"/>
        <v>97802.5</v>
      </c>
      <c r="AR514" s="349">
        <f t="shared" si="214"/>
        <v>612552.5</v>
      </c>
      <c r="AS514" s="329"/>
      <c r="AT514" s="317">
        <f t="shared" si="215"/>
        <v>1</v>
      </c>
    </row>
    <row r="515" spans="1:46" s="326" customFormat="1" ht="24.95" customHeight="1" x14ac:dyDescent="0.25">
      <c r="A515" s="319">
        <v>509</v>
      </c>
      <c r="B515" s="290" t="s">
        <v>1397</v>
      </c>
      <c r="C515" s="104" t="s">
        <v>18</v>
      </c>
      <c r="D515" s="320">
        <v>1</v>
      </c>
      <c r="E515" s="301">
        <v>115900</v>
      </c>
      <c r="F515" s="321">
        <f t="shared" si="192"/>
        <v>81130</v>
      </c>
      <c r="G515" s="321">
        <f t="shared" si="193"/>
        <v>197030</v>
      </c>
      <c r="H515" s="301">
        <v>194790</v>
      </c>
      <c r="I515" s="322">
        <v>37010.1</v>
      </c>
      <c r="J515" s="322">
        <f t="shared" si="194"/>
        <v>231800.1</v>
      </c>
      <c r="K515" s="302">
        <v>209900</v>
      </c>
      <c r="L515" s="323">
        <v>39881</v>
      </c>
      <c r="M515" s="323">
        <f t="shared" si="195"/>
        <v>249781</v>
      </c>
      <c r="N515" s="304">
        <v>180072</v>
      </c>
      <c r="O515" s="323">
        <v>34213.68</v>
      </c>
      <c r="P515" s="323">
        <f t="shared" si="196"/>
        <v>214285.68</v>
      </c>
      <c r="Q515" s="302">
        <v>130462</v>
      </c>
      <c r="R515" s="323">
        <v>24787.78</v>
      </c>
      <c r="S515" s="323">
        <f t="shared" si="197"/>
        <v>155249.78</v>
      </c>
      <c r="T515" s="302">
        <v>168055</v>
      </c>
      <c r="U515" s="323">
        <v>31930.45</v>
      </c>
      <c r="V515" s="323">
        <f t="shared" si="198"/>
        <v>199985.45</v>
      </c>
      <c r="W515" s="302">
        <v>845912</v>
      </c>
      <c r="X515" s="323">
        <v>160723.28</v>
      </c>
      <c r="Y515" s="345">
        <f t="shared" si="199"/>
        <v>1006635.28</v>
      </c>
      <c r="Z515" s="348">
        <f t="shared" si="200"/>
        <v>4627.3663005718263</v>
      </c>
      <c r="AA515" s="349">
        <f t="shared" si="201"/>
        <v>522541.49084228533</v>
      </c>
      <c r="AB515" s="352">
        <f t="shared" si="202"/>
        <v>115900</v>
      </c>
      <c r="AC515" s="324">
        <f t="shared" si="203"/>
        <v>194790</v>
      </c>
      <c r="AD515" s="324">
        <f t="shared" si="204"/>
        <v>209900</v>
      </c>
      <c r="AE515" s="324">
        <f t="shared" si="205"/>
        <v>180072</v>
      </c>
      <c r="AF515" s="324">
        <f t="shared" si="206"/>
        <v>130462</v>
      </c>
      <c r="AG515" s="324">
        <f t="shared" si="207"/>
        <v>168055</v>
      </c>
      <c r="AH515" s="364" t="str">
        <f t="shared" si="208"/>
        <v/>
      </c>
      <c r="AI515" s="352">
        <f t="shared" si="209"/>
        <v>115900</v>
      </c>
      <c r="AJ515" s="324">
        <f t="shared" si="216"/>
        <v>263584.42857142858</v>
      </c>
      <c r="AK515" s="324">
        <f t="shared" si="210"/>
        <v>115900</v>
      </c>
      <c r="AL515" s="324">
        <f t="shared" si="217"/>
        <v>206155.83200365902</v>
      </c>
      <c r="AM515" s="324">
        <f t="shared" si="191"/>
        <v>258957.06227085675</v>
      </c>
      <c r="AN515" s="366">
        <f t="shared" si="211"/>
        <v>0.98244446257447315</v>
      </c>
      <c r="AP515" s="352">
        <f t="shared" si="212"/>
        <v>115900</v>
      </c>
      <c r="AQ515" s="325">
        <f t="shared" si="213"/>
        <v>22021</v>
      </c>
      <c r="AR515" s="349">
        <f t="shared" si="214"/>
        <v>137921</v>
      </c>
      <c r="AS515" s="329"/>
      <c r="AT515" s="317">
        <f t="shared" si="215"/>
        <v>1</v>
      </c>
    </row>
    <row r="516" spans="1:46" s="326" customFormat="1" ht="24.95" customHeight="1" x14ac:dyDescent="0.25">
      <c r="A516" s="319">
        <v>510</v>
      </c>
      <c r="B516" s="290" t="s">
        <v>1399</v>
      </c>
      <c r="C516" s="104" t="s">
        <v>18</v>
      </c>
      <c r="D516" s="320">
        <v>1</v>
      </c>
      <c r="E516" s="301">
        <v>256900</v>
      </c>
      <c r="F516" s="321">
        <f t="shared" si="192"/>
        <v>179830</v>
      </c>
      <c r="G516" s="321">
        <f t="shared" si="193"/>
        <v>436730</v>
      </c>
      <c r="H516" s="301">
        <v>431765</v>
      </c>
      <c r="I516" s="322">
        <v>82035.350000000006</v>
      </c>
      <c r="J516" s="322">
        <f t="shared" si="194"/>
        <v>513800.35</v>
      </c>
      <c r="K516" s="302">
        <v>358700</v>
      </c>
      <c r="L516" s="323">
        <v>68153</v>
      </c>
      <c r="M516" s="323">
        <f t="shared" si="195"/>
        <v>426853</v>
      </c>
      <c r="N516" s="304">
        <v>308403</v>
      </c>
      <c r="O516" s="323">
        <v>58596.57</v>
      </c>
      <c r="P516" s="323">
        <f t="shared" si="196"/>
        <v>366999.57</v>
      </c>
      <c r="Q516" s="302">
        <v>286784</v>
      </c>
      <c r="R516" s="323">
        <v>54488.959999999999</v>
      </c>
      <c r="S516" s="323">
        <f t="shared" si="197"/>
        <v>341272.96</v>
      </c>
      <c r="T516" s="302">
        <v>372505</v>
      </c>
      <c r="U516" s="323">
        <v>70775.95</v>
      </c>
      <c r="V516" s="323">
        <f t="shared" si="198"/>
        <v>443280.95</v>
      </c>
      <c r="W516" s="302">
        <v>674174</v>
      </c>
      <c r="X516" s="323">
        <v>128093.06</v>
      </c>
      <c r="Y516" s="345">
        <f t="shared" si="199"/>
        <v>802267.06</v>
      </c>
      <c r="Z516" s="348">
        <f t="shared" si="200"/>
        <v>243596.86326939042</v>
      </c>
      <c r="AA516" s="349">
        <f t="shared" si="201"/>
        <v>524754.8510163239</v>
      </c>
      <c r="AB516" s="352">
        <f t="shared" si="202"/>
        <v>256900</v>
      </c>
      <c r="AC516" s="324">
        <f t="shared" si="203"/>
        <v>431765</v>
      </c>
      <c r="AD516" s="324">
        <f t="shared" si="204"/>
        <v>358700</v>
      </c>
      <c r="AE516" s="324">
        <f t="shared" si="205"/>
        <v>308403</v>
      </c>
      <c r="AF516" s="324">
        <f t="shared" si="206"/>
        <v>286784</v>
      </c>
      <c r="AG516" s="324">
        <f t="shared" si="207"/>
        <v>372505</v>
      </c>
      <c r="AH516" s="364" t="str">
        <f t="shared" si="208"/>
        <v/>
      </c>
      <c r="AI516" s="352">
        <f t="shared" si="209"/>
        <v>256900</v>
      </c>
      <c r="AJ516" s="324">
        <f t="shared" si="216"/>
        <v>384175.85714285716</v>
      </c>
      <c r="AK516" s="324">
        <f t="shared" si="210"/>
        <v>256900</v>
      </c>
      <c r="AL516" s="324">
        <f t="shared" si="217"/>
        <v>366235.19395754661</v>
      </c>
      <c r="AM516" s="324">
        <f t="shared" si="191"/>
        <v>140578.99387346674</v>
      </c>
      <c r="AN516" s="366">
        <f t="shared" si="211"/>
        <v>0.36592355105019508</v>
      </c>
      <c r="AP516" s="352">
        <f t="shared" si="212"/>
        <v>256900</v>
      </c>
      <c r="AQ516" s="325">
        <f t="shared" si="213"/>
        <v>48811</v>
      </c>
      <c r="AR516" s="349">
        <f t="shared" si="214"/>
        <v>305711</v>
      </c>
      <c r="AS516" s="329"/>
      <c r="AT516" s="317">
        <f t="shared" si="215"/>
        <v>1</v>
      </c>
    </row>
    <row r="517" spans="1:46" s="326" customFormat="1" ht="24.95" customHeight="1" x14ac:dyDescent="0.25">
      <c r="A517" s="319">
        <v>511</v>
      </c>
      <c r="B517" s="290" t="s">
        <v>1511</v>
      </c>
      <c r="C517" s="104" t="s">
        <v>18</v>
      </c>
      <c r="D517" s="320">
        <v>1</v>
      </c>
      <c r="E517" s="301">
        <v>1625</v>
      </c>
      <c r="F517" s="321">
        <f t="shared" si="192"/>
        <v>1137.5</v>
      </c>
      <c r="G517" s="321">
        <f t="shared" si="193"/>
        <v>2762.5</v>
      </c>
      <c r="H517" s="301">
        <v>1086</v>
      </c>
      <c r="I517" s="322">
        <v>206.34</v>
      </c>
      <c r="J517" s="322">
        <f t="shared" si="194"/>
        <v>1292.3399999999999</v>
      </c>
      <c r="K517" s="302">
        <v>1500</v>
      </c>
      <c r="L517" s="323">
        <v>285</v>
      </c>
      <c r="M517" s="323">
        <f t="shared" si="195"/>
        <v>1785</v>
      </c>
      <c r="N517" s="304">
        <v>1951</v>
      </c>
      <c r="O517" s="323">
        <v>370.69</v>
      </c>
      <c r="P517" s="323">
        <f t="shared" si="196"/>
        <v>2321.69</v>
      </c>
      <c r="Q517" s="302">
        <v>1361</v>
      </c>
      <c r="R517" s="323">
        <v>258.58999999999997</v>
      </c>
      <c r="S517" s="323">
        <f t="shared" si="197"/>
        <v>1619.59</v>
      </c>
      <c r="T517" s="302">
        <v>2356</v>
      </c>
      <c r="U517" s="323">
        <v>447.64</v>
      </c>
      <c r="V517" s="323">
        <f t="shared" si="198"/>
        <v>2803.64</v>
      </c>
      <c r="W517" s="302">
        <v>3173</v>
      </c>
      <c r="X517" s="323">
        <v>602.87</v>
      </c>
      <c r="Y517" s="345">
        <f t="shared" si="199"/>
        <v>3775.87</v>
      </c>
      <c r="Z517" s="348">
        <f t="shared" si="200"/>
        <v>1156.1669167415334</v>
      </c>
      <c r="AA517" s="349">
        <f t="shared" si="201"/>
        <v>2572.9759404013239</v>
      </c>
      <c r="AB517" s="352">
        <f t="shared" si="202"/>
        <v>1625</v>
      </c>
      <c r="AC517" s="324" t="str">
        <f t="shared" si="203"/>
        <v/>
      </c>
      <c r="AD517" s="324">
        <f t="shared" si="204"/>
        <v>1500</v>
      </c>
      <c r="AE517" s="324">
        <f t="shared" si="205"/>
        <v>1951</v>
      </c>
      <c r="AF517" s="324">
        <f t="shared" si="206"/>
        <v>1361</v>
      </c>
      <c r="AG517" s="324">
        <f t="shared" si="207"/>
        <v>2356</v>
      </c>
      <c r="AH517" s="364" t="str">
        <f t="shared" si="208"/>
        <v/>
      </c>
      <c r="AI517" s="352">
        <f t="shared" si="209"/>
        <v>1361</v>
      </c>
      <c r="AJ517" s="324">
        <f t="shared" si="216"/>
        <v>1864.5714285714287</v>
      </c>
      <c r="AK517" s="324">
        <f t="shared" si="210"/>
        <v>1086</v>
      </c>
      <c r="AL517" s="324">
        <f t="shared" si="217"/>
        <v>1761.1272752147538</v>
      </c>
      <c r="AM517" s="324">
        <f t="shared" si="191"/>
        <v>708.40451182989523</v>
      </c>
      <c r="AN517" s="366">
        <f t="shared" si="211"/>
        <v>0.37992886782173357</v>
      </c>
      <c r="AP517" s="352">
        <f t="shared" si="212"/>
        <v>1361</v>
      </c>
      <c r="AQ517" s="325">
        <f t="shared" si="213"/>
        <v>258.58999999999997</v>
      </c>
      <c r="AR517" s="349">
        <f t="shared" si="214"/>
        <v>1619.59</v>
      </c>
      <c r="AS517" s="329"/>
      <c r="AT517" s="317">
        <f t="shared" si="215"/>
        <v>1</v>
      </c>
    </row>
    <row r="518" spans="1:46" s="326" customFormat="1" ht="24.95" customHeight="1" x14ac:dyDescent="0.25">
      <c r="A518" s="319">
        <v>512</v>
      </c>
      <c r="B518" s="290" t="s">
        <v>1402</v>
      </c>
      <c r="C518" s="104" t="s">
        <v>18</v>
      </c>
      <c r="D518" s="320">
        <v>1</v>
      </c>
      <c r="E518" s="301">
        <v>59900</v>
      </c>
      <c r="F518" s="321">
        <f t="shared" si="192"/>
        <v>41930</v>
      </c>
      <c r="G518" s="321">
        <f t="shared" si="193"/>
        <v>101830</v>
      </c>
      <c r="H518" s="301">
        <v>100672</v>
      </c>
      <c r="I518" s="322">
        <v>19127.68</v>
      </c>
      <c r="J518" s="322">
        <f t="shared" si="194"/>
        <v>119799.67999999999</v>
      </c>
      <c r="K518" s="302">
        <v>9800</v>
      </c>
      <c r="L518" s="323">
        <v>1862</v>
      </c>
      <c r="M518" s="323">
        <f t="shared" si="195"/>
        <v>11662</v>
      </c>
      <c r="N518" s="304">
        <v>71909</v>
      </c>
      <c r="O518" s="323">
        <v>13662.710000000001</v>
      </c>
      <c r="P518" s="323">
        <f t="shared" si="196"/>
        <v>85571.71</v>
      </c>
      <c r="Q518" s="302">
        <v>67500</v>
      </c>
      <c r="R518" s="323">
        <v>12825</v>
      </c>
      <c r="S518" s="323">
        <f t="shared" si="197"/>
        <v>80325</v>
      </c>
      <c r="T518" s="302">
        <v>86855</v>
      </c>
      <c r="U518" s="323">
        <v>16502.45</v>
      </c>
      <c r="V518" s="323">
        <f t="shared" si="198"/>
        <v>103357.45</v>
      </c>
      <c r="W518" s="302">
        <v>26152</v>
      </c>
      <c r="X518" s="323">
        <v>4968.88</v>
      </c>
      <c r="Y518" s="345">
        <f t="shared" si="199"/>
        <v>31120.880000000001</v>
      </c>
      <c r="Z518" s="348">
        <f t="shared" si="200"/>
        <v>28154.155567780577</v>
      </c>
      <c r="AA518" s="349">
        <f t="shared" si="201"/>
        <v>92642.415860790861</v>
      </c>
      <c r="AB518" s="352">
        <f t="shared" si="202"/>
        <v>59900</v>
      </c>
      <c r="AC518" s="324" t="str">
        <f t="shared" si="203"/>
        <v/>
      </c>
      <c r="AD518" s="324" t="str">
        <f t="shared" si="204"/>
        <v/>
      </c>
      <c r="AE518" s="324">
        <f t="shared" si="205"/>
        <v>71909</v>
      </c>
      <c r="AF518" s="324">
        <f t="shared" si="206"/>
        <v>67500</v>
      </c>
      <c r="AG518" s="324">
        <f t="shared" si="207"/>
        <v>86855</v>
      </c>
      <c r="AH518" s="364" t="str">
        <f t="shared" si="208"/>
        <v/>
      </c>
      <c r="AI518" s="352">
        <f t="shared" si="209"/>
        <v>59900</v>
      </c>
      <c r="AJ518" s="324">
        <f t="shared" si="216"/>
        <v>60398.285714285717</v>
      </c>
      <c r="AK518" s="324">
        <f t="shared" si="210"/>
        <v>9800</v>
      </c>
      <c r="AL518" s="324">
        <f t="shared" si="217"/>
        <v>48719.958198414621</v>
      </c>
      <c r="AM518" s="324">
        <f t="shared" si="191"/>
        <v>32244.13014650514</v>
      </c>
      <c r="AN518" s="366">
        <f t="shared" si="211"/>
        <v>0.53385836642841322</v>
      </c>
      <c r="AP518" s="352">
        <f t="shared" si="212"/>
        <v>59900</v>
      </c>
      <c r="AQ518" s="325">
        <f t="shared" si="213"/>
        <v>11381</v>
      </c>
      <c r="AR518" s="349">
        <f t="shared" si="214"/>
        <v>71281</v>
      </c>
      <c r="AS518" s="329"/>
      <c r="AT518" s="317">
        <f t="shared" si="215"/>
        <v>1</v>
      </c>
    </row>
    <row r="519" spans="1:46" s="326" customFormat="1" ht="24.95" customHeight="1" x14ac:dyDescent="0.25">
      <c r="A519" s="319">
        <v>513</v>
      </c>
      <c r="B519" s="290" t="s">
        <v>1404</v>
      </c>
      <c r="C519" s="104" t="s">
        <v>18</v>
      </c>
      <c r="D519" s="320">
        <v>1</v>
      </c>
      <c r="E519" s="301">
        <v>3390</v>
      </c>
      <c r="F519" s="321">
        <f t="shared" si="192"/>
        <v>2373</v>
      </c>
      <c r="G519" s="321">
        <f t="shared" si="193"/>
        <v>5763</v>
      </c>
      <c r="H519" s="301">
        <v>5697</v>
      </c>
      <c r="I519" s="322">
        <v>1082.43</v>
      </c>
      <c r="J519" s="322">
        <f t="shared" si="194"/>
        <v>6779.43</v>
      </c>
      <c r="K519" s="302">
        <v>3000</v>
      </c>
      <c r="L519" s="323">
        <v>570</v>
      </c>
      <c r="M519" s="323">
        <f t="shared" si="195"/>
        <v>3570</v>
      </c>
      <c r="N519" s="304">
        <v>4070</v>
      </c>
      <c r="O519" s="323">
        <v>773.3</v>
      </c>
      <c r="P519" s="323">
        <f t="shared" si="196"/>
        <v>4843.3</v>
      </c>
      <c r="Q519" s="302">
        <v>4119</v>
      </c>
      <c r="R519" s="323">
        <v>782.61</v>
      </c>
      <c r="S519" s="323">
        <f t="shared" si="197"/>
        <v>4901.6099999999997</v>
      </c>
      <c r="T519" s="302">
        <v>4916</v>
      </c>
      <c r="U519" s="323">
        <v>934.04</v>
      </c>
      <c r="V519" s="323">
        <f t="shared" si="198"/>
        <v>5850.04</v>
      </c>
      <c r="W519" s="302">
        <v>3281</v>
      </c>
      <c r="X519" s="323">
        <v>623.39</v>
      </c>
      <c r="Y519" s="345">
        <f t="shared" si="199"/>
        <v>3904.39</v>
      </c>
      <c r="Z519" s="348">
        <f t="shared" si="200"/>
        <v>3101.9088137238377</v>
      </c>
      <c r="AA519" s="349">
        <f t="shared" si="201"/>
        <v>5033.2340434190191</v>
      </c>
      <c r="AB519" s="352">
        <f t="shared" si="202"/>
        <v>3390</v>
      </c>
      <c r="AC519" s="324" t="str">
        <f t="shared" si="203"/>
        <v/>
      </c>
      <c r="AD519" s="324" t="str">
        <f t="shared" si="204"/>
        <v/>
      </c>
      <c r="AE519" s="324">
        <f t="shared" si="205"/>
        <v>4070</v>
      </c>
      <c r="AF519" s="324">
        <f t="shared" si="206"/>
        <v>4119</v>
      </c>
      <c r="AG519" s="324">
        <f t="shared" si="207"/>
        <v>4916</v>
      </c>
      <c r="AH519" s="364">
        <f t="shared" si="208"/>
        <v>3281</v>
      </c>
      <c r="AI519" s="352">
        <f t="shared" si="209"/>
        <v>3281</v>
      </c>
      <c r="AJ519" s="324">
        <f t="shared" si="216"/>
        <v>4067.5714285714284</v>
      </c>
      <c r="AK519" s="324">
        <f t="shared" si="210"/>
        <v>3000</v>
      </c>
      <c r="AL519" s="324">
        <f t="shared" si="217"/>
        <v>3974.4921151294034</v>
      </c>
      <c r="AM519" s="324">
        <f t="shared" ref="AM519:AM537" si="218">STDEVA(E519,H519,K519,N519,Q519,T519,W519)</f>
        <v>965.66261484759059</v>
      </c>
      <c r="AN519" s="366">
        <f t="shared" si="211"/>
        <v>0.23740520155702366</v>
      </c>
      <c r="AP519" s="352">
        <f t="shared" si="212"/>
        <v>3281</v>
      </c>
      <c r="AQ519" s="325">
        <f t="shared" si="213"/>
        <v>623.39</v>
      </c>
      <c r="AR519" s="349">
        <f t="shared" si="214"/>
        <v>3904.39</v>
      </c>
      <c r="AS519" s="329"/>
      <c r="AT519" s="317">
        <f t="shared" si="215"/>
        <v>1</v>
      </c>
    </row>
    <row r="520" spans="1:46" s="326" customFormat="1" ht="24.95" customHeight="1" x14ac:dyDescent="0.25">
      <c r="A520" s="319">
        <v>514</v>
      </c>
      <c r="B520" s="290" t="s">
        <v>1512</v>
      </c>
      <c r="C520" s="104" t="s">
        <v>18</v>
      </c>
      <c r="D520" s="320">
        <v>1</v>
      </c>
      <c r="E520" s="301">
        <v>373100</v>
      </c>
      <c r="F520" s="321">
        <f t="shared" ref="F520:F537" si="219">+E520*70%</f>
        <v>261169.99999999997</v>
      </c>
      <c r="G520" s="321">
        <f t="shared" ref="G520:G537" si="220">+F520+E520</f>
        <v>634270</v>
      </c>
      <c r="H520" s="301">
        <v>627059</v>
      </c>
      <c r="I520" s="322">
        <v>119141.21</v>
      </c>
      <c r="J520" s="322">
        <f t="shared" ref="J520:J537" si="221">+H520+I520</f>
        <v>746200.21</v>
      </c>
      <c r="K520" s="302">
        <v>450800</v>
      </c>
      <c r="L520" s="323">
        <v>85652</v>
      </c>
      <c r="M520" s="323">
        <f t="shared" ref="M520:M537" si="222">+L520+K520</f>
        <v>536452</v>
      </c>
      <c r="N520" s="304">
        <v>447899</v>
      </c>
      <c r="O520" s="323">
        <v>85100.81</v>
      </c>
      <c r="P520" s="323">
        <f t="shared" ref="P520:P537" si="223">+N520+O520</f>
        <v>532999.81000000006</v>
      </c>
      <c r="Q520" s="302">
        <v>402101</v>
      </c>
      <c r="R520" s="323">
        <v>76399.19</v>
      </c>
      <c r="S520" s="323">
        <f t="shared" ref="S520:S537" si="224">+R520+Q520</f>
        <v>478500.19</v>
      </c>
      <c r="T520" s="302">
        <v>540995</v>
      </c>
      <c r="U520" s="323">
        <v>102789.05</v>
      </c>
      <c r="V520" s="323">
        <f t="shared" ref="V520:V537" si="225">+T520+U520</f>
        <v>643784.05000000005</v>
      </c>
      <c r="W520" s="302">
        <v>112743</v>
      </c>
      <c r="X520" s="323">
        <v>21421.170000000002</v>
      </c>
      <c r="Y520" s="345">
        <f t="shared" ref="Y520:Y537" si="226">+X520+W520</f>
        <v>134164.17000000001</v>
      </c>
      <c r="Z520" s="348">
        <f t="shared" ref="Z520:Z537" si="227">+AJ520-AM520</f>
        <v>260784.03975450809</v>
      </c>
      <c r="AA520" s="349">
        <f t="shared" ref="AA520:AA537" si="228">+AJ520+AM520</f>
        <v>583415.10310263478</v>
      </c>
      <c r="AB520" s="352">
        <f t="shared" ref="AB520:AB537" si="229">IF(AND(E520&gt;$Z520,E520&lt;$AA520),E520,"")</f>
        <v>373100</v>
      </c>
      <c r="AC520" s="324" t="str">
        <f t="shared" ref="AC520:AC537" si="230">IF(AND(H520&gt;$Z520,H520&lt;$AA520),H520,"")</f>
        <v/>
      </c>
      <c r="AD520" s="324">
        <f t="shared" ref="AD520:AD537" si="231">IF(AND(K520&gt;$Z520,K520&lt;$AA520),K520,"")</f>
        <v>450800</v>
      </c>
      <c r="AE520" s="324">
        <f t="shared" ref="AE520:AE537" si="232">IF(AND(N520&gt;$Z520,N520&lt;$AA520),N520,"")</f>
        <v>447899</v>
      </c>
      <c r="AF520" s="324">
        <f t="shared" ref="AF520:AF537" si="233">IF(AND(Q520&gt;$Z520,Q520&lt;$AA520),Q520,"")</f>
        <v>402101</v>
      </c>
      <c r="AG520" s="324">
        <f t="shared" ref="AG520:AG537" si="234">IF(AND(T520&gt;$Z520,T520&lt;$AA520),T520,"")</f>
        <v>540995</v>
      </c>
      <c r="AH520" s="364" t="str">
        <f t="shared" ref="AH520:AH537" si="235">IF(AND(W520&gt;$Z520,W520&lt;$AA520),W520,"")</f>
        <v/>
      </c>
      <c r="AI520" s="352">
        <f t="shared" ref="AI520:AI537" si="236">MIN(AB520:AH520)</f>
        <v>373100</v>
      </c>
      <c r="AJ520" s="324">
        <f t="shared" si="216"/>
        <v>422099.57142857142</v>
      </c>
      <c r="AK520" s="324">
        <f t="shared" ref="AK520:AK537" si="237">MIN(E520,H520,K520,N520,Q520,T520,W520)</f>
        <v>112743</v>
      </c>
      <c r="AL520" s="324">
        <f t="shared" si="217"/>
        <v>380679.40164352971</v>
      </c>
      <c r="AM520" s="324">
        <f t="shared" si="218"/>
        <v>161315.53167406333</v>
      </c>
      <c r="AN520" s="366">
        <f t="shared" ref="AN520:AN537" si="238">+AM520/AJ520</f>
        <v>0.3821741186045281</v>
      </c>
      <c r="AP520" s="352">
        <f t="shared" ref="AP520:AP537" si="239">+AI520</f>
        <v>373100</v>
      </c>
      <c r="AQ520" s="325">
        <f t="shared" ref="AQ520:AQ537" si="240">+AP520*19/100</f>
        <v>70889</v>
      </c>
      <c r="AR520" s="349">
        <f t="shared" ref="AR520:AR537" si="241">+AQ520+AP520</f>
        <v>443989</v>
      </c>
      <c r="AS520" s="329"/>
      <c r="AT520" s="317">
        <f t="shared" ref="AT520:AT537" si="242">+AI520/AP520</f>
        <v>1</v>
      </c>
    </row>
    <row r="521" spans="1:46" s="326" customFormat="1" ht="24.95" customHeight="1" x14ac:dyDescent="0.25">
      <c r="A521" s="319">
        <v>515</v>
      </c>
      <c r="B521" s="290" t="s">
        <v>1407</v>
      </c>
      <c r="C521" s="104" t="s">
        <v>1408</v>
      </c>
      <c r="D521" s="320">
        <v>1</v>
      </c>
      <c r="E521" s="301">
        <v>421900</v>
      </c>
      <c r="F521" s="321">
        <f t="shared" si="219"/>
        <v>295330</v>
      </c>
      <c r="G521" s="321">
        <f t="shared" si="220"/>
        <v>717230</v>
      </c>
      <c r="H521" s="301">
        <v>709076</v>
      </c>
      <c r="I521" s="322">
        <v>134724.44</v>
      </c>
      <c r="J521" s="322">
        <f t="shared" si="221"/>
        <v>843800.44</v>
      </c>
      <c r="K521" s="302">
        <v>589500</v>
      </c>
      <c r="L521" s="323">
        <v>112005</v>
      </c>
      <c r="M521" s="323">
        <f t="shared" si="222"/>
        <v>701505</v>
      </c>
      <c r="N521" s="304">
        <v>506483</v>
      </c>
      <c r="O521" s="323">
        <v>96231.77</v>
      </c>
      <c r="P521" s="323">
        <f t="shared" si="223"/>
        <v>602714.77</v>
      </c>
      <c r="Q521" s="302">
        <v>454803</v>
      </c>
      <c r="R521" s="323">
        <v>86412.57</v>
      </c>
      <c r="S521" s="323">
        <f t="shared" si="224"/>
        <v>541215.57000000007</v>
      </c>
      <c r="T521" s="302">
        <v>725000</v>
      </c>
      <c r="U521" s="323">
        <v>137750</v>
      </c>
      <c r="V521" s="323">
        <f t="shared" si="225"/>
        <v>862750</v>
      </c>
      <c r="W521" s="302">
        <v>326832</v>
      </c>
      <c r="X521" s="323">
        <v>62098.080000000002</v>
      </c>
      <c r="Y521" s="345">
        <f t="shared" si="226"/>
        <v>388930.08</v>
      </c>
      <c r="Z521" s="348">
        <f t="shared" si="227"/>
        <v>384640.15376195655</v>
      </c>
      <c r="AA521" s="349">
        <f t="shared" si="228"/>
        <v>682100.98909518635</v>
      </c>
      <c r="AB521" s="352">
        <f t="shared" si="229"/>
        <v>421900</v>
      </c>
      <c r="AC521" s="324" t="str">
        <f t="shared" si="230"/>
        <v/>
      </c>
      <c r="AD521" s="324">
        <f t="shared" si="231"/>
        <v>589500</v>
      </c>
      <c r="AE521" s="324">
        <f t="shared" si="232"/>
        <v>506483</v>
      </c>
      <c r="AF521" s="324">
        <f t="shared" si="233"/>
        <v>454803</v>
      </c>
      <c r="AG521" s="324" t="str">
        <f t="shared" si="234"/>
        <v/>
      </c>
      <c r="AH521" s="364" t="str">
        <f t="shared" si="235"/>
        <v/>
      </c>
      <c r="AI521" s="352">
        <f t="shared" si="236"/>
        <v>421900</v>
      </c>
      <c r="AJ521" s="324">
        <f t="shared" ref="AJ521:AJ537" si="243">AVERAGE(E521,H521,K521,N521,Q521,T521,W521)</f>
        <v>533370.57142857148</v>
      </c>
      <c r="AK521" s="324">
        <f t="shared" si="237"/>
        <v>326832</v>
      </c>
      <c r="AL521" s="324">
        <f t="shared" ref="AL521:AL537" si="244">GEOMEAN(E521,H521,K521,N521,Q521,T521,W521)</f>
        <v>515133.21817769157</v>
      </c>
      <c r="AM521" s="324">
        <f t="shared" si="218"/>
        <v>148730.41766661493</v>
      </c>
      <c r="AN521" s="366">
        <f t="shared" si="238"/>
        <v>0.27885006341511809</v>
      </c>
      <c r="AP521" s="352">
        <f t="shared" si="239"/>
        <v>421900</v>
      </c>
      <c r="AQ521" s="325">
        <f t="shared" si="240"/>
        <v>80161</v>
      </c>
      <c r="AR521" s="349">
        <f t="shared" si="241"/>
        <v>502061</v>
      </c>
      <c r="AS521" s="329"/>
      <c r="AT521" s="317">
        <f t="shared" si="242"/>
        <v>1</v>
      </c>
    </row>
    <row r="522" spans="1:46" s="326" customFormat="1" ht="24.95" customHeight="1" x14ac:dyDescent="0.25">
      <c r="A522" s="319">
        <v>516</v>
      </c>
      <c r="B522" s="290" t="s">
        <v>1513</v>
      </c>
      <c r="C522" s="104" t="s">
        <v>18</v>
      </c>
      <c r="D522" s="320">
        <v>1</v>
      </c>
      <c r="E522" s="301">
        <v>322900</v>
      </c>
      <c r="F522" s="321">
        <f t="shared" si="219"/>
        <v>226030</v>
      </c>
      <c r="G522" s="321">
        <f t="shared" si="220"/>
        <v>548930</v>
      </c>
      <c r="H522" s="301">
        <v>372605</v>
      </c>
      <c r="I522" s="322">
        <v>70794.95</v>
      </c>
      <c r="J522" s="322">
        <f t="shared" si="221"/>
        <v>443399.95</v>
      </c>
      <c r="K522" s="302">
        <v>250140</v>
      </c>
      <c r="L522" s="323">
        <v>47526.6</v>
      </c>
      <c r="M522" s="323">
        <f t="shared" si="222"/>
        <v>297666.59999999998</v>
      </c>
      <c r="N522" s="304">
        <v>231573</v>
      </c>
      <c r="O522" s="323">
        <v>43998.87</v>
      </c>
      <c r="P522" s="323">
        <f t="shared" si="223"/>
        <v>275571.87</v>
      </c>
      <c r="Q522" s="302">
        <v>137160</v>
      </c>
      <c r="R522" s="323">
        <v>26060.400000000001</v>
      </c>
      <c r="S522" s="323">
        <f t="shared" si="224"/>
        <v>163220.4</v>
      </c>
      <c r="T522" s="302">
        <v>468205</v>
      </c>
      <c r="U522" s="323">
        <v>88958.95</v>
      </c>
      <c r="V522" s="323">
        <f t="shared" si="225"/>
        <v>557163.94999999995</v>
      </c>
      <c r="W522" s="302">
        <v>523197</v>
      </c>
      <c r="X522" s="323">
        <v>99407.430000000008</v>
      </c>
      <c r="Y522" s="345">
        <f t="shared" si="226"/>
        <v>622604.43000000005</v>
      </c>
      <c r="Z522" s="348">
        <f t="shared" si="227"/>
        <v>193051.06704827992</v>
      </c>
      <c r="AA522" s="349">
        <f t="shared" si="228"/>
        <v>465743.21866600576</v>
      </c>
      <c r="AB522" s="352">
        <f t="shared" si="229"/>
        <v>322900</v>
      </c>
      <c r="AC522" s="324">
        <f t="shared" si="230"/>
        <v>372605</v>
      </c>
      <c r="AD522" s="324">
        <f t="shared" si="231"/>
        <v>250140</v>
      </c>
      <c r="AE522" s="324">
        <f t="shared" si="232"/>
        <v>231573</v>
      </c>
      <c r="AF522" s="324" t="str">
        <f t="shared" si="233"/>
        <v/>
      </c>
      <c r="AG522" s="324" t="str">
        <f t="shared" si="234"/>
        <v/>
      </c>
      <c r="AH522" s="364" t="str">
        <f t="shared" si="235"/>
        <v/>
      </c>
      <c r="AI522" s="352">
        <f t="shared" si="236"/>
        <v>231573</v>
      </c>
      <c r="AJ522" s="324">
        <f t="shared" si="243"/>
        <v>329397.14285714284</v>
      </c>
      <c r="AK522" s="324">
        <f t="shared" si="237"/>
        <v>137160</v>
      </c>
      <c r="AL522" s="324">
        <f t="shared" si="244"/>
        <v>302942.01412715629</v>
      </c>
      <c r="AM522" s="324">
        <f t="shared" si="218"/>
        <v>136346.07580886292</v>
      </c>
      <c r="AN522" s="366">
        <f t="shared" si="238"/>
        <v>0.41392610338455554</v>
      </c>
      <c r="AP522" s="352">
        <f t="shared" si="239"/>
        <v>231573</v>
      </c>
      <c r="AQ522" s="325">
        <f t="shared" si="240"/>
        <v>43998.87</v>
      </c>
      <c r="AR522" s="349">
        <f t="shared" si="241"/>
        <v>275571.87</v>
      </c>
      <c r="AS522" s="329"/>
      <c r="AT522" s="317">
        <f t="shared" si="242"/>
        <v>1</v>
      </c>
    </row>
    <row r="523" spans="1:46" s="326" customFormat="1" ht="24.95" customHeight="1" x14ac:dyDescent="0.25">
      <c r="A523" s="319">
        <v>517</v>
      </c>
      <c r="B523" s="290" t="s">
        <v>1411</v>
      </c>
      <c r="C523" s="104" t="s">
        <v>18</v>
      </c>
      <c r="D523" s="320">
        <v>1</v>
      </c>
      <c r="E523" s="301">
        <v>287900</v>
      </c>
      <c r="F523" s="321">
        <f t="shared" si="219"/>
        <v>201530</v>
      </c>
      <c r="G523" s="321">
        <f t="shared" si="220"/>
        <v>489430</v>
      </c>
      <c r="H523" s="301">
        <v>483866</v>
      </c>
      <c r="I523" s="322">
        <v>91934.540000000008</v>
      </c>
      <c r="J523" s="322">
        <f t="shared" si="221"/>
        <v>575800.54</v>
      </c>
      <c r="K523" s="302">
        <v>267800</v>
      </c>
      <c r="L523" s="323">
        <v>50882</v>
      </c>
      <c r="M523" s="323">
        <f t="shared" si="222"/>
        <v>318682</v>
      </c>
      <c r="N523" s="304">
        <v>432053</v>
      </c>
      <c r="O523" s="323">
        <v>82090.070000000007</v>
      </c>
      <c r="P523" s="323">
        <f t="shared" si="223"/>
        <v>514143.07</v>
      </c>
      <c r="Q523" s="302">
        <v>363025</v>
      </c>
      <c r="R523" s="323">
        <v>68974.75</v>
      </c>
      <c r="S523" s="323">
        <f t="shared" si="224"/>
        <v>431999.75</v>
      </c>
      <c r="T523" s="302">
        <v>268830</v>
      </c>
      <c r="U523" s="323">
        <v>51077.7</v>
      </c>
      <c r="V523" s="323">
        <f t="shared" si="225"/>
        <v>319907.7</v>
      </c>
      <c r="W523" s="302">
        <v>845213</v>
      </c>
      <c r="X523" s="323">
        <v>160590.47</v>
      </c>
      <c r="Y523" s="345">
        <f t="shared" si="226"/>
        <v>1005803.47</v>
      </c>
      <c r="Z523" s="348">
        <f t="shared" si="227"/>
        <v>216410.49076045011</v>
      </c>
      <c r="AA523" s="349">
        <f t="shared" si="228"/>
        <v>626071.50923954987</v>
      </c>
      <c r="AB523" s="352">
        <f t="shared" si="229"/>
        <v>287900</v>
      </c>
      <c r="AC523" s="324">
        <f t="shared" si="230"/>
        <v>483866</v>
      </c>
      <c r="AD523" s="324">
        <f t="shared" si="231"/>
        <v>267800</v>
      </c>
      <c r="AE523" s="324">
        <f t="shared" si="232"/>
        <v>432053</v>
      </c>
      <c r="AF523" s="324">
        <f t="shared" si="233"/>
        <v>363025</v>
      </c>
      <c r="AG523" s="324">
        <f t="shared" si="234"/>
        <v>268830</v>
      </c>
      <c r="AH523" s="364" t="str">
        <f t="shared" si="235"/>
        <v/>
      </c>
      <c r="AI523" s="352">
        <f t="shared" si="236"/>
        <v>267800</v>
      </c>
      <c r="AJ523" s="324">
        <f t="shared" si="243"/>
        <v>421241</v>
      </c>
      <c r="AK523" s="324">
        <f t="shared" si="237"/>
        <v>267800</v>
      </c>
      <c r="AL523" s="324">
        <f t="shared" si="244"/>
        <v>388239.08755720372</v>
      </c>
      <c r="AM523" s="324">
        <f t="shared" si="218"/>
        <v>204830.50923954989</v>
      </c>
      <c r="AN523" s="366">
        <f t="shared" si="238"/>
        <v>0.48625492114858215</v>
      </c>
      <c r="AP523" s="352">
        <f t="shared" si="239"/>
        <v>267800</v>
      </c>
      <c r="AQ523" s="325">
        <f t="shared" si="240"/>
        <v>50882</v>
      </c>
      <c r="AR523" s="349">
        <f t="shared" si="241"/>
        <v>318682</v>
      </c>
      <c r="AS523" s="329"/>
      <c r="AT523" s="317">
        <f t="shared" si="242"/>
        <v>1</v>
      </c>
    </row>
    <row r="524" spans="1:46" s="326" customFormat="1" ht="24.95" customHeight="1" x14ac:dyDescent="0.25">
      <c r="A524" s="319">
        <v>518</v>
      </c>
      <c r="B524" s="290" t="s">
        <v>1413</v>
      </c>
      <c r="C524" s="104" t="s">
        <v>18</v>
      </c>
      <c r="D524" s="320">
        <v>1</v>
      </c>
      <c r="E524" s="301">
        <v>255600</v>
      </c>
      <c r="F524" s="321">
        <f t="shared" si="219"/>
        <v>178920</v>
      </c>
      <c r="G524" s="321">
        <f t="shared" si="220"/>
        <v>434520</v>
      </c>
      <c r="H524" s="301">
        <v>307563</v>
      </c>
      <c r="I524" s="322">
        <v>58436.97</v>
      </c>
      <c r="J524" s="322">
        <f t="shared" si="221"/>
        <v>365999.97</v>
      </c>
      <c r="K524" s="302">
        <v>373100</v>
      </c>
      <c r="L524" s="323">
        <v>70889</v>
      </c>
      <c r="M524" s="323">
        <f t="shared" si="222"/>
        <v>443989</v>
      </c>
      <c r="N524" s="304">
        <v>228691</v>
      </c>
      <c r="O524" s="323">
        <v>43451.29</v>
      </c>
      <c r="P524" s="323">
        <f t="shared" si="223"/>
        <v>272142.28999999998</v>
      </c>
      <c r="Q524" s="302">
        <v>124223</v>
      </c>
      <c r="R524" s="323">
        <v>23602.37</v>
      </c>
      <c r="S524" s="323">
        <f t="shared" si="224"/>
        <v>147825.37</v>
      </c>
      <c r="T524" s="302">
        <v>540995</v>
      </c>
      <c r="U524" s="323">
        <v>102789.05</v>
      </c>
      <c r="V524" s="323">
        <f t="shared" si="225"/>
        <v>643784.05000000005</v>
      </c>
      <c r="W524" s="302">
        <v>65954</v>
      </c>
      <c r="X524" s="323">
        <v>12531.26</v>
      </c>
      <c r="Y524" s="345">
        <f t="shared" si="226"/>
        <v>78485.259999999995</v>
      </c>
      <c r="Z524" s="348">
        <f t="shared" si="227"/>
        <v>112617.43362161718</v>
      </c>
      <c r="AA524" s="349">
        <f t="shared" si="228"/>
        <v>429132.85209266853</v>
      </c>
      <c r="AB524" s="352">
        <f t="shared" si="229"/>
        <v>255600</v>
      </c>
      <c r="AC524" s="324">
        <f t="shared" si="230"/>
        <v>307563</v>
      </c>
      <c r="AD524" s="324">
        <f t="shared" si="231"/>
        <v>373100</v>
      </c>
      <c r="AE524" s="324">
        <f t="shared" si="232"/>
        <v>228691</v>
      </c>
      <c r="AF524" s="324">
        <f t="shared" si="233"/>
        <v>124223</v>
      </c>
      <c r="AG524" s="324" t="str">
        <f t="shared" si="234"/>
        <v/>
      </c>
      <c r="AH524" s="364" t="str">
        <f t="shared" si="235"/>
        <v/>
      </c>
      <c r="AI524" s="352">
        <f t="shared" si="236"/>
        <v>124223</v>
      </c>
      <c r="AJ524" s="324">
        <f t="shared" si="243"/>
        <v>270875.14285714284</v>
      </c>
      <c r="AK524" s="324">
        <f t="shared" si="237"/>
        <v>65954</v>
      </c>
      <c r="AL524" s="324">
        <f t="shared" si="244"/>
        <v>225587.53306314821</v>
      </c>
      <c r="AM524" s="324">
        <f t="shared" si="218"/>
        <v>158257.70923552566</v>
      </c>
      <c r="AN524" s="366">
        <f t="shared" si="238"/>
        <v>0.58424596500901294</v>
      </c>
      <c r="AP524" s="352">
        <f t="shared" si="239"/>
        <v>124223</v>
      </c>
      <c r="AQ524" s="325">
        <f t="shared" si="240"/>
        <v>23602.37</v>
      </c>
      <c r="AR524" s="349">
        <f t="shared" si="241"/>
        <v>147825.37</v>
      </c>
      <c r="AS524" s="329"/>
      <c r="AT524" s="317">
        <f t="shared" si="242"/>
        <v>1</v>
      </c>
    </row>
    <row r="525" spans="1:46" s="326" customFormat="1" ht="24.95" customHeight="1" x14ac:dyDescent="0.25">
      <c r="A525" s="319">
        <v>519</v>
      </c>
      <c r="B525" s="290" t="s">
        <v>1414</v>
      </c>
      <c r="C525" s="104" t="s">
        <v>18</v>
      </c>
      <c r="D525" s="320">
        <v>1</v>
      </c>
      <c r="E525" s="301">
        <v>1200000</v>
      </c>
      <c r="F525" s="321">
        <f t="shared" si="219"/>
        <v>840000</v>
      </c>
      <c r="G525" s="321">
        <f t="shared" si="220"/>
        <v>2040000</v>
      </c>
      <c r="H525" s="301">
        <v>980000</v>
      </c>
      <c r="I525" s="322">
        <v>186200</v>
      </c>
      <c r="J525" s="322">
        <f t="shared" si="221"/>
        <v>1166200</v>
      </c>
      <c r="K525" s="302">
        <v>1354000</v>
      </c>
      <c r="L525" s="323">
        <v>257260</v>
      </c>
      <c r="M525" s="323">
        <f t="shared" si="222"/>
        <v>1611260</v>
      </c>
      <c r="N525" s="304">
        <v>1584634</v>
      </c>
      <c r="O525" s="323">
        <v>301080.46000000002</v>
      </c>
      <c r="P525" s="323">
        <f t="shared" si="223"/>
        <v>1885714.46</v>
      </c>
      <c r="Q525" s="302">
        <v>53506</v>
      </c>
      <c r="R525" s="323">
        <v>10166.14</v>
      </c>
      <c r="S525" s="323">
        <f t="shared" si="224"/>
        <v>63672.14</v>
      </c>
      <c r="T525" s="302">
        <v>7779540</v>
      </c>
      <c r="U525" s="323">
        <v>1478112.6</v>
      </c>
      <c r="V525" s="323">
        <f t="shared" si="225"/>
        <v>9257652.5999999996</v>
      </c>
      <c r="W525" s="302">
        <v>85912</v>
      </c>
      <c r="X525" s="323">
        <v>16323.28</v>
      </c>
      <c r="Y525" s="345">
        <f t="shared" si="226"/>
        <v>102235.28</v>
      </c>
      <c r="Z525" s="348">
        <f t="shared" si="227"/>
        <v>-814350.09727195953</v>
      </c>
      <c r="AA525" s="349">
        <f t="shared" si="228"/>
        <v>4539376.3829862457</v>
      </c>
      <c r="AB525" s="352">
        <f t="shared" si="229"/>
        <v>1200000</v>
      </c>
      <c r="AC525" s="324">
        <f t="shared" si="230"/>
        <v>980000</v>
      </c>
      <c r="AD525" s="324">
        <f t="shared" si="231"/>
        <v>1354000</v>
      </c>
      <c r="AE525" s="324">
        <f t="shared" si="232"/>
        <v>1584634</v>
      </c>
      <c r="AF525" s="324">
        <f t="shared" si="233"/>
        <v>53506</v>
      </c>
      <c r="AG525" s="324" t="str">
        <f t="shared" si="234"/>
        <v/>
      </c>
      <c r="AH525" s="364">
        <f t="shared" si="235"/>
        <v>85912</v>
      </c>
      <c r="AI525" s="352">
        <f t="shared" si="236"/>
        <v>53506</v>
      </c>
      <c r="AJ525" s="324">
        <f t="shared" si="243"/>
        <v>1862513.142857143</v>
      </c>
      <c r="AK525" s="324">
        <f t="shared" si="237"/>
        <v>53506</v>
      </c>
      <c r="AL525" s="324">
        <f t="shared" si="244"/>
        <v>709196.29084255861</v>
      </c>
      <c r="AM525" s="324">
        <f t="shared" si="218"/>
        <v>2676863.2401291025</v>
      </c>
      <c r="AN525" s="366">
        <f t="shared" si="238"/>
        <v>1.4372318661991967</v>
      </c>
      <c r="AP525" s="352">
        <f t="shared" si="239"/>
        <v>53506</v>
      </c>
      <c r="AQ525" s="325">
        <f t="shared" si="240"/>
        <v>10166.14</v>
      </c>
      <c r="AR525" s="349">
        <f t="shared" si="241"/>
        <v>63672.14</v>
      </c>
      <c r="AS525" s="329"/>
      <c r="AT525" s="317">
        <f t="shared" si="242"/>
        <v>1</v>
      </c>
    </row>
    <row r="526" spans="1:46" s="326" customFormat="1" ht="24.95" customHeight="1" x14ac:dyDescent="0.25">
      <c r="A526" s="319">
        <v>520</v>
      </c>
      <c r="B526" s="290" t="s">
        <v>1415</v>
      </c>
      <c r="C526" s="104" t="s">
        <v>18</v>
      </c>
      <c r="D526" s="320">
        <v>1</v>
      </c>
      <c r="E526" s="301">
        <v>1150000</v>
      </c>
      <c r="F526" s="321">
        <f t="shared" si="219"/>
        <v>805000</v>
      </c>
      <c r="G526" s="321">
        <f t="shared" si="220"/>
        <v>1955000</v>
      </c>
      <c r="H526" s="301">
        <v>420000</v>
      </c>
      <c r="I526" s="322">
        <v>79800</v>
      </c>
      <c r="J526" s="322">
        <f t="shared" si="221"/>
        <v>499800</v>
      </c>
      <c r="K526" s="302">
        <v>1250400</v>
      </c>
      <c r="L526" s="323">
        <v>237576</v>
      </c>
      <c r="M526" s="323">
        <f t="shared" si="222"/>
        <v>1487976</v>
      </c>
      <c r="N526" s="304">
        <v>1140456</v>
      </c>
      <c r="O526" s="323">
        <v>216686.64</v>
      </c>
      <c r="P526" s="323">
        <f t="shared" si="223"/>
        <v>1357142.6400000001</v>
      </c>
      <c r="Q526" s="302">
        <v>158824</v>
      </c>
      <c r="R526" s="323">
        <v>30176.560000000001</v>
      </c>
      <c r="S526" s="323">
        <f t="shared" si="224"/>
        <v>189000.56</v>
      </c>
      <c r="T526" s="302">
        <v>6612000</v>
      </c>
      <c r="U526" s="323">
        <v>1256280</v>
      </c>
      <c r="V526" s="323">
        <f t="shared" si="225"/>
        <v>7868280</v>
      </c>
      <c r="W526" s="302">
        <v>85172</v>
      </c>
      <c r="X526" s="323">
        <v>16182.68</v>
      </c>
      <c r="Y526" s="345">
        <f t="shared" si="226"/>
        <v>101354.68</v>
      </c>
      <c r="Z526" s="348">
        <f t="shared" si="227"/>
        <v>-742353.01063177362</v>
      </c>
      <c r="AA526" s="349">
        <f t="shared" si="228"/>
        <v>3832882.1534889163</v>
      </c>
      <c r="AB526" s="352">
        <f t="shared" si="229"/>
        <v>1150000</v>
      </c>
      <c r="AC526" s="324">
        <f t="shared" si="230"/>
        <v>420000</v>
      </c>
      <c r="AD526" s="324">
        <f t="shared" si="231"/>
        <v>1250400</v>
      </c>
      <c r="AE526" s="324">
        <f t="shared" si="232"/>
        <v>1140456</v>
      </c>
      <c r="AF526" s="324">
        <f t="shared" si="233"/>
        <v>158824</v>
      </c>
      <c r="AG526" s="324" t="str">
        <f t="shared" si="234"/>
        <v/>
      </c>
      <c r="AH526" s="364">
        <f t="shared" si="235"/>
        <v>85172</v>
      </c>
      <c r="AI526" s="352">
        <f t="shared" si="236"/>
        <v>85172</v>
      </c>
      <c r="AJ526" s="324">
        <f t="shared" si="243"/>
        <v>1545264.5714285714</v>
      </c>
      <c r="AK526" s="324">
        <f t="shared" si="237"/>
        <v>85172</v>
      </c>
      <c r="AL526" s="324">
        <f t="shared" si="244"/>
        <v>671565.89969339955</v>
      </c>
      <c r="AM526" s="324">
        <f t="shared" si="218"/>
        <v>2287617.582060345</v>
      </c>
      <c r="AN526" s="366">
        <f t="shared" si="238"/>
        <v>1.4804051191994136</v>
      </c>
      <c r="AP526" s="352">
        <f t="shared" si="239"/>
        <v>85172</v>
      </c>
      <c r="AQ526" s="325">
        <f t="shared" si="240"/>
        <v>16182.68</v>
      </c>
      <c r="AR526" s="349">
        <f t="shared" si="241"/>
        <v>101354.68</v>
      </c>
      <c r="AS526" s="329"/>
      <c r="AT526" s="317">
        <f t="shared" si="242"/>
        <v>1</v>
      </c>
    </row>
    <row r="527" spans="1:46" s="326" customFormat="1" ht="24.95" customHeight="1" x14ac:dyDescent="0.25">
      <c r="A527" s="319">
        <v>521</v>
      </c>
      <c r="B527" s="290" t="s">
        <v>1514</v>
      </c>
      <c r="C527" s="104" t="s">
        <v>18</v>
      </c>
      <c r="D527" s="320">
        <v>1</v>
      </c>
      <c r="E527" s="301">
        <v>960</v>
      </c>
      <c r="F527" s="321">
        <f t="shared" si="219"/>
        <v>672</v>
      </c>
      <c r="G527" s="321">
        <f t="shared" si="220"/>
        <v>1632</v>
      </c>
      <c r="H527" s="301">
        <v>15789</v>
      </c>
      <c r="I527" s="322">
        <v>2999.91</v>
      </c>
      <c r="J527" s="322">
        <f t="shared" si="221"/>
        <v>18788.91</v>
      </c>
      <c r="K527" s="302">
        <v>1000</v>
      </c>
      <c r="L527" s="323">
        <v>190</v>
      </c>
      <c r="M527" s="323">
        <f t="shared" si="222"/>
        <v>1190</v>
      </c>
      <c r="N527" s="304">
        <v>10684</v>
      </c>
      <c r="O527" s="323">
        <v>2029.96</v>
      </c>
      <c r="P527" s="323">
        <f t="shared" si="223"/>
        <v>12713.96</v>
      </c>
      <c r="Q527" s="302">
        <v>1418</v>
      </c>
      <c r="R527" s="323">
        <v>269.42</v>
      </c>
      <c r="S527" s="323">
        <f t="shared" si="224"/>
        <v>1687.42</v>
      </c>
      <c r="T527" s="302">
        <v>2175</v>
      </c>
      <c r="U527" s="323">
        <v>413.25</v>
      </c>
      <c r="V527" s="323">
        <f t="shared" si="225"/>
        <v>2588.25</v>
      </c>
      <c r="W527" s="302">
        <v>3271</v>
      </c>
      <c r="X527" s="323">
        <v>621.49</v>
      </c>
      <c r="Y527" s="345">
        <f t="shared" si="226"/>
        <v>3892.49</v>
      </c>
      <c r="Z527" s="348">
        <f t="shared" si="227"/>
        <v>-800.23300406202725</v>
      </c>
      <c r="AA527" s="349">
        <f t="shared" si="228"/>
        <v>10885.09014691917</v>
      </c>
      <c r="AB527" s="352">
        <f t="shared" si="229"/>
        <v>960</v>
      </c>
      <c r="AC527" s="324" t="str">
        <f t="shared" si="230"/>
        <v/>
      </c>
      <c r="AD527" s="324">
        <f t="shared" si="231"/>
        <v>1000</v>
      </c>
      <c r="AE527" s="324">
        <f t="shared" si="232"/>
        <v>10684</v>
      </c>
      <c r="AF527" s="324">
        <f t="shared" si="233"/>
        <v>1418</v>
      </c>
      <c r="AG527" s="324">
        <f t="shared" si="234"/>
        <v>2175</v>
      </c>
      <c r="AH527" s="364">
        <f t="shared" si="235"/>
        <v>3271</v>
      </c>
      <c r="AI527" s="352">
        <f t="shared" si="236"/>
        <v>960</v>
      </c>
      <c r="AJ527" s="324">
        <f t="shared" si="243"/>
        <v>5042.4285714285716</v>
      </c>
      <c r="AK527" s="324">
        <f t="shared" si="237"/>
        <v>960</v>
      </c>
      <c r="AL527" s="324">
        <f t="shared" si="244"/>
        <v>2877.5647879200374</v>
      </c>
      <c r="AM527" s="324">
        <f t="shared" si="218"/>
        <v>5842.6615754905988</v>
      </c>
      <c r="AN527" s="366">
        <f t="shared" si="238"/>
        <v>1.1586999186456126</v>
      </c>
      <c r="AP527" s="352">
        <f t="shared" si="239"/>
        <v>960</v>
      </c>
      <c r="AQ527" s="325">
        <f t="shared" si="240"/>
        <v>182.4</v>
      </c>
      <c r="AR527" s="349">
        <f t="shared" si="241"/>
        <v>1142.4000000000001</v>
      </c>
      <c r="AS527" s="329"/>
      <c r="AT527" s="317">
        <f t="shared" si="242"/>
        <v>1</v>
      </c>
    </row>
    <row r="528" spans="1:46" s="326" customFormat="1" ht="24.95" customHeight="1" x14ac:dyDescent="0.25">
      <c r="A528" s="319">
        <v>522</v>
      </c>
      <c r="B528" s="290" t="s">
        <v>1417</v>
      </c>
      <c r="C528" s="104" t="s">
        <v>18</v>
      </c>
      <c r="D528" s="320">
        <v>1</v>
      </c>
      <c r="E528" s="301">
        <v>6950</v>
      </c>
      <c r="F528" s="321">
        <f t="shared" si="219"/>
        <v>4865</v>
      </c>
      <c r="G528" s="321">
        <f t="shared" si="220"/>
        <v>11815</v>
      </c>
      <c r="H528" s="301">
        <v>11681</v>
      </c>
      <c r="I528" s="322">
        <v>2219.39</v>
      </c>
      <c r="J528" s="322">
        <f t="shared" si="221"/>
        <v>13900.39</v>
      </c>
      <c r="K528" s="302">
        <v>5000</v>
      </c>
      <c r="L528" s="323">
        <v>950</v>
      </c>
      <c r="M528" s="323">
        <f t="shared" si="222"/>
        <v>5950</v>
      </c>
      <c r="N528" s="304">
        <v>16687</v>
      </c>
      <c r="O528" s="323">
        <v>3170.53</v>
      </c>
      <c r="P528" s="323">
        <f t="shared" si="223"/>
        <v>19857.53</v>
      </c>
      <c r="Q528" s="302">
        <v>5672</v>
      </c>
      <c r="R528" s="323">
        <v>1077.68</v>
      </c>
      <c r="S528" s="323">
        <f t="shared" si="224"/>
        <v>6749.68</v>
      </c>
      <c r="T528" s="302">
        <v>10078</v>
      </c>
      <c r="U528" s="323">
        <v>1914.82</v>
      </c>
      <c r="V528" s="323">
        <f t="shared" si="225"/>
        <v>11992.82</v>
      </c>
      <c r="W528" s="302">
        <v>12843</v>
      </c>
      <c r="X528" s="323">
        <v>2440.17</v>
      </c>
      <c r="Y528" s="345">
        <f t="shared" si="226"/>
        <v>15283.17</v>
      </c>
      <c r="Z528" s="348">
        <f t="shared" si="227"/>
        <v>5592.0737392152914</v>
      </c>
      <c r="AA528" s="349">
        <f t="shared" si="228"/>
        <v>14096.78340364185</v>
      </c>
      <c r="AB528" s="352">
        <f t="shared" si="229"/>
        <v>6950</v>
      </c>
      <c r="AC528" s="324">
        <f t="shared" si="230"/>
        <v>11681</v>
      </c>
      <c r="AD528" s="324" t="str">
        <f t="shared" si="231"/>
        <v/>
      </c>
      <c r="AE528" s="324" t="str">
        <f t="shared" si="232"/>
        <v/>
      </c>
      <c r="AF528" s="324">
        <f t="shared" si="233"/>
        <v>5672</v>
      </c>
      <c r="AG528" s="324">
        <f t="shared" si="234"/>
        <v>10078</v>
      </c>
      <c r="AH528" s="364">
        <f t="shared" si="235"/>
        <v>12843</v>
      </c>
      <c r="AI528" s="352">
        <f t="shared" si="236"/>
        <v>5672</v>
      </c>
      <c r="AJ528" s="324">
        <f t="shared" si="243"/>
        <v>9844.4285714285706</v>
      </c>
      <c r="AK528" s="324">
        <f t="shared" si="237"/>
        <v>5000</v>
      </c>
      <c r="AL528" s="324">
        <f t="shared" si="244"/>
        <v>9050.1491538724076</v>
      </c>
      <c r="AM528" s="324">
        <f t="shared" si="218"/>
        <v>4252.3548322132792</v>
      </c>
      <c r="AN528" s="366">
        <f t="shared" si="238"/>
        <v>0.43195547627364217</v>
      </c>
      <c r="AP528" s="352">
        <f t="shared" si="239"/>
        <v>5672</v>
      </c>
      <c r="AQ528" s="325">
        <f t="shared" si="240"/>
        <v>1077.68</v>
      </c>
      <c r="AR528" s="349">
        <f t="shared" si="241"/>
        <v>6749.68</v>
      </c>
      <c r="AS528" s="329"/>
      <c r="AT528" s="317">
        <f t="shared" si="242"/>
        <v>1</v>
      </c>
    </row>
    <row r="529" spans="1:46" s="326" customFormat="1" ht="24.95" customHeight="1" x14ac:dyDescent="0.25">
      <c r="A529" s="319">
        <v>523</v>
      </c>
      <c r="B529" s="290" t="s">
        <v>1419</v>
      </c>
      <c r="C529" s="104" t="s">
        <v>18</v>
      </c>
      <c r="D529" s="320">
        <v>1</v>
      </c>
      <c r="E529" s="301">
        <v>9990</v>
      </c>
      <c r="F529" s="321">
        <f t="shared" si="219"/>
        <v>6993</v>
      </c>
      <c r="G529" s="321">
        <f t="shared" si="220"/>
        <v>16983</v>
      </c>
      <c r="H529" s="301">
        <v>15980</v>
      </c>
      <c r="I529" s="322">
        <v>3036.2</v>
      </c>
      <c r="J529" s="322">
        <f t="shared" si="221"/>
        <v>19016.2</v>
      </c>
      <c r="K529" s="302">
        <v>10000</v>
      </c>
      <c r="L529" s="323">
        <v>1900</v>
      </c>
      <c r="M529" s="323">
        <f t="shared" si="222"/>
        <v>11900</v>
      </c>
      <c r="N529" s="304">
        <v>8403</v>
      </c>
      <c r="O529" s="323">
        <v>1596.57</v>
      </c>
      <c r="P529" s="323">
        <f t="shared" si="223"/>
        <v>9999.57</v>
      </c>
      <c r="Q529" s="302">
        <v>6239</v>
      </c>
      <c r="R529" s="323">
        <v>1185.4100000000001</v>
      </c>
      <c r="S529" s="323">
        <f t="shared" si="224"/>
        <v>7424.41</v>
      </c>
      <c r="T529" s="302">
        <v>14355</v>
      </c>
      <c r="U529" s="323">
        <v>2727.45</v>
      </c>
      <c r="V529" s="323">
        <f t="shared" si="225"/>
        <v>17082.45</v>
      </c>
      <c r="W529" s="302">
        <v>7453</v>
      </c>
      <c r="X529" s="323">
        <v>1416.07</v>
      </c>
      <c r="Y529" s="345">
        <f t="shared" si="226"/>
        <v>8869.07</v>
      </c>
      <c r="Z529" s="348">
        <f t="shared" si="227"/>
        <v>6761.6608209770147</v>
      </c>
      <c r="AA529" s="349">
        <f t="shared" si="228"/>
        <v>13929.767750451558</v>
      </c>
      <c r="AB529" s="352">
        <f t="shared" si="229"/>
        <v>9990</v>
      </c>
      <c r="AC529" s="324" t="str">
        <f t="shared" si="230"/>
        <v/>
      </c>
      <c r="AD529" s="324">
        <f t="shared" si="231"/>
        <v>10000</v>
      </c>
      <c r="AE529" s="324">
        <f t="shared" si="232"/>
        <v>8403</v>
      </c>
      <c r="AF529" s="324" t="str">
        <f t="shared" si="233"/>
        <v/>
      </c>
      <c r="AG529" s="324" t="str">
        <f t="shared" si="234"/>
        <v/>
      </c>
      <c r="AH529" s="364">
        <f t="shared" si="235"/>
        <v>7453</v>
      </c>
      <c r="AI529" s="352">
        <f t="shared" si="236"/>
        <v>7453</v>
      </c>
      <c r="AJ529" s="324">
        <f t="shared" si="243"/>
        <v>10345.714285714286</v>
      </c>
      <c r="AK529" s="324">
        <f t="shared" si="237"/>
        <v>6239</v>
      </c>
      <c r="AL529" s="324">
        <f t="shared" si="244"/>
        <v>9843.4323632853775</v>
      </c>
      <c r="AM529" s="324">
        <f t="shared" si="218"/>
        <v>3584.053464737272</v>
      </c>
      <c r="AN529" s="366">
        <f t="shared" si="238"/>
        <v>0.34642880769346729</v>
      </c>
      <c r="AP529" s="352">
        <f t="shared" si="239"/>
        <v>7453</v>
      </c>
      <c r="AQ529" s="325">
        <f t="shared" si="240"/>
        <v>1416.07</v>
      </c>
      <c r="AR529" s="349">
        <f t="shared" si="241"/>
        <v>8869.07</v>
      </c>
      <c r="AS529" s="329"/>
      <c r="AT529" s="317">
        <f t="shared" si="242"/>
        <v>1</v>
      </c>
    </row>
    <row r="530" spans="1:46" s="326" customFormat="1" ht="24.95" customHeight="1" x14ac:dyDescent="0.25">
      <c r="A530" s="319">
        <v>524</v>
      </c>
      <c r="B530" s="290" t="s">
        <v>1421</v>
      </c>
      <c r="C530" s="104" t="s">
        <v>1422</v>
      </c>
      <c r="D530" s="320">
        <v>1</v>
      </c>
      <c r="E530" s="301">
        <v>207060</v>
      </c>
      <c r="F530" s="321">
        <f t="shared" si="219"/>
        <v>144942</v>
      </c>
      <c r="G530" s="321">
        <f t="shared" si="220"/>
        <v>352002</v>
      </c>
      <c r="H530" s="301">
        <v>445210</v>
      </c>
      <c r="I530" s="322">
        <v>84589.9</v>
      </c>
      <c r="J530" s="322">
        <f t="shared" si="221"/>
        <v>529799.9</v>
      </c>
      <c r="K530" s="302">
        <v>238700</v>
      </c>
      <c r="L530" s="323">
        <v>45353</v>
      </c>
      <c r="M530" s="323">
        <f t="shared" si="222"/>
        <v>284053</v>
      </c>
      <c r="N530" s="304">
        <v>318007</v>
      </c>
      <c r="O530" s="323">
        <v>60421.33</v>
      </c>
      <c r="P530" s="323">
        <f t="shared" si="223"/>
        <v>378428.33</v>
      </c>
      <c r="Q530" s="302">
        <v>272269</v>
      </c>
      <c r="R530" s="323">
        <v>51731.11</v>
      </c>
      <c r="S530" s="323">
        <f t="shared" si="224"/>
        <v>324000.11</v>
      </c>
      <c r="T530" s="302">
        <v>345315</v>
      </c>
      <c r="U530" s="323">
        <v>65609.850000000006</v>
      </c>
      <c r="V530" s="323">
        <f t="shared" si="225"/>
        <v>410924.85</v>
      </c>
      <c r="W530" s="302">
        <v>420168</v>
      </c>
      <c r="X530" s="323">
        <v>79831.92</v>
      </c>
      <c r="Y530" s="345">
        <f t="shared" si="226"/>
        <v>499999.92</v>
      </c>
      <c r="Z530" s="348">
        <f t="shared" si="227"/>
        <v>231525.17530818953</v>
      </c>
      <c r="AA530" s="349">
        <f t="shared" si="228"/>
        <v>410397.39612038195</v>
      </c>
      <c r="AB530" s="352" t="str">
        <f t="shared" si="229"/>
        <v/>
      </c>
      <c r="AC530" s="324" t="str">
        <f t="shared" si="230"/>
        <v/>
      </c>
      <c r="AD530" s="324">
        <f t="shared" si="231"/>
        <v>238700</v>
      </c>
      <c r="AE530" s="324">
        <f t="shared" si="232"/>
        <v>318007</v>
      </c>
      <c r="AF530" s="324">
        <f t="shared" si="233"/>
        <v>272269</v>
      </c>
      <c r="AG530" s="324">
        <f t="shared" si="234"/>
        <v>345315</v>
      </c>
      <c r="AH530" s="364" t="str">
        <f t="shared" si="235"/>
        <v/>
      </c>
      <c r="AI530" s="352">
        <f t="shared" si="236"/>
        <v>238700</v>
      </c>
      <c r="AJ530" s="324">
        <f t="shared" si="243"/>
        <v>320961.28571428574</v>
      </c>
      <c r="AK530" s="324">
        <f t="shared" si="237"/>
        <v>207060</v>
      </c>
      <c r="AL530" s="324">
        <f t="shared" si="244"/>
        <v>310209.62007063569</v>
      </c>
      <c r="AM530" s="324">
        <f t="shared" si="218"/>
        <v>89436.11040609621</v>
      </c>
      <c r="AN530" s="366">
        <f t="shared" si="238"/>
        <v>0.27865077312068942</v>
      </c>
      <c r="AP530" s="352">
        <f t="shared" si="239"/>
        <v>238700</v>
      </c>
      <c r="AQ530" s="325">
        <f t="shared" si="240"/>
        <v>45353</v>
      </c>
      <c r="AR530" s="349">
        <f t="shared" si="241"/>
        <v>284053</v>
      </c>
      <c r="AS530" s="329"/>
      <c r="AT530" s="317">
        <f t="shared" si="242"/>
        <v>1</v>
      </c>
    </row>
    <row r="531" spans="1:46" s="326" customFormat="1" ht="24.95" customHeight="1" x14ac:dyDescent="0.25">
      <c r="A531" s="319">
        <v>525</v>
      </c>
      <c r="B531" s="290" t="s">
        <v>1424</v>
      </c>
      <c r="C531" s="104" t="s">
        <v>1425</v>
      </c>
      <c r="D531" s="320">
        <v>1</v>
      </c>
      <c r="E531" s="301">
        <v>94900</v>
      </c>
      <c r="F531" s="321">
        <f t="shared" si="219"/>
        <v>66430</v>
      </c>
      <c r="G531" s="321">
        <f t="shared" si="220"/>
        <v>161330</v>
      </c>
      <c r="H531" s="301">
        <v>159496</v>
      </c>
      <c r="I531" s="322">
        <v>30304.240000000002</v>
      </c>
      <c r="J531" s="322">
        <f t="shared" si="221"/>
        <v>189800.24</v>
      </c>
      <c r="K531" s="302">
        <v>115400</v>
      </c>
      <c r="L531" s="323">
        <v>21926</v>
      </c>
      <c r="M531" s="323">
        <f t="shared" si="222"/>
        <v>137326</v>
      </c>
      <c r="N531" s="304">
        <v>110324</v>
      </c>
      <c r="O531" s="323">
        <v>20961.560000000001</v>
      </c>
      <c r="P531" s="323">
        <f t="shared" si="223"/>
        <v>131285.56</v>
      </c>
      <c r="Q531" s="302">
        <v>101270</v>
      </c>
      <c r="R531" s="323">
        <v>19241.3</v>
      </c>
      <c r="S531" s="323">
        <f t="shared" si="224"/>
        <v>120511.3</v>
      </c>
      <c r="T531" s="302">
        <v>101114</v>
      </c>
      <c r="U531" s="323">
        <v>19211.66</v>
      </c>
      <c r="V531" s="323">
        <f t="shared" si="225"/>
        <v>120325.66</v>
      </c>
      <c r="W531" s="302">
        <v>385271</v>
      </c>
      <c r="X531" s="323">
        <v>73201.490000000005</v>
      </c>
      <c r="Y531" s="345">
        <f t="shared" si="226"/>
        <v>458472.49</v>
      </c>
      <c r="Z531" s="348">
        <f t="shared" si="227"/>
        <v>47682.804015546208</v>
      </c>
      <c r="AA531" s="349">
        <f t="shared" si="228"/>
        <v>257395.7674130252</v>
      </c>
      <c r="AB531" s="352">
        <f t="shared" si="229"/>
        <v>94900</v>
      </c>
      <c r="AC531" s="324">
        <f t="shared" si="230"/>
        <v>159496</v>
      </c>
      <c r="AD531" s="324">
        <f t="shared" si="231"/>
        <v>115400</v>
      </c>
      <c r="AE531" s="324">
        <f t="shared" si="232"/>
        <v>110324</v>
      </c>
      <c r="AF531" s="324">
        <f t="shared" si="233"/>
        <v>101270</v>
      </c>
      <c r="AG531" s="324">
        <f t="shared" si="234"/>
        <v>101114</v>
      </c>
      <c r="AH531" s="364" t="str">
        <f t="shared" si="235"/>
        <v/>
      </c>
      <c r="AI531" s="352">
        <f t="shared" si="236"/>
        <v>94900</v>
      </c>
      <c r="AJ531" s="324">
        <f t="shared" si="243"/>
        <v>152539.28571428571</v>
      </c>
      <c r="AK531" s="324">
        <f t="shared" si="237"/>
        <v>94900</v>
      </c>
      <c r="AL531" s="324">
        <f t="shared" si="244"/>
        <v>133613.40571120687</v>
      </c>
      <c r="AM531" s="324">
        <f t="shared" si="218"/>
        <v>104856.4816987395</v>
      </c>
      <c r="AN531" s="366">
        <f t="shared" si="238"/>
        <v>0.68740640293243105</v>
      </c>
      <c r="AP531" s="352">
        <f t="shared" si="239"/>
        <v>94900</v>
      </c>
      <c r="AQ531" s="325">
        <f t="shared" si="240"/>
        <v>18031</v>
      </c>
      <c r="AR531" s="349">
        <f t="shared" si="241"/>
        <v>112931</v>
      </c>
      <c r="AS531" s="329"/>
      <c r="AT531" s="317">
        <f t="shared" si="242"/>
        <v>1</v>
      </c>
    </row>
    <row r="532" spans="1:46" s="326" customFormat="1" ht="24.95" customHeight="1" x14ac:dyDescent="0.25">
      <c r="A532" s="319">
        <v>526</v>
      </c>
      <c r="B532" s="290" t="s">
        <v>1427</v>
      </c>
      <c r="C532" s="104" t="s">
        <v>18</v>
      </c>
      <c r="D532" s="320">
        <v>1</v>
      </c>
      <c r="E532" s="301">
        <v>58900</v>
      </c>
      <c r="F532" s="321">
        <f t="shared" si="219"/>
        <v>41230</v>
      </c>
      <c r="G532" s="321">
        <f t="shared" si="220"/>
        <v>100130</v>
      </c>
      <c r="H532" s="301">
        <v>110924</v>
      </c>
      <c r="I532" s="322">
        <v>21075.56</v>
      </c>
      <c r="J532" s="322">
        <f t="shared" si="221"/>
        <v>131999.56</v>
      </c>
      <c r="K532" s="302">
        <v>158900</v>
      </c>
      <c r="L532" s="323">
        <v>30191</v>
      </c>
      <c r="M532" s="323">
        <f t="shared" si="222"/>
        <v>189091</v>
      </c>
      <c r="N532" s="304">
        <v>130732</v>
      </c>
      <c r="O532" s="323">
        <v>24839.08</v>
      </c>
      <c r="P532" s="323">
        <f t="shared" si="223"/>
        <v>155571.08000000002</v>
      </c>
      <c r="Q532" s="302">
        <v>107773</v>
      </c>
      <c r="R532" s="323">
        <v>20476.87</v>
      </c>
      <c r="S532" s="323">
        <f t="shared" si="224"/>
        <v>128249.87</v>
      </c>
      <c r="T532" s="302">
        <v>158050</v>
      </c>
      <c r="U532" s="323">
        <v>30029.5</v>
      </c>
      <c r="V532" s="323">
        <f t="shared" si="225"/>
        <v>188079.5</v>
      </c>
      <c r="W532" s="302">
        <v>151260</v>
      </c>
      <c r="X532" s="323">
        <v>28739.4</v>
      </c>
      <c r="Y532" s="345">
        <f t="shared" si="226"/>
        <v>179999.4</v>
      </c>
      <c r="Z532" s="348">
        <f t="shared" si="227"/>
        <v>89100.3082603449</v>
      </c>
      <c r="AA532" s="349">
        <f t="shared" si="228"/>
        <v>161339.40602536939</v>
      </c>
      <c r="AB532" s="352" t="str">
        <f t="shared" si="229"/>
        <v/>
      </c>
      <c r="AC532" s="324">
        <f t="shared" si="230"/>
        <v>110924</v>
      </c>
      <c r="AD532" s="324">
        <f t="shared" si="231"/>
        <v>158900</v>
      </c>
      <c r="AE532" s="324">
        <f t="shared" si="232"/>
        <v>130732</v>
      </c>
      <c r="AF532" s="324">
        <f t="shared" si="233"/>
        <v>107773</v>
      </c>
      <c r="AG532" s="324">
        <f t="shared" si="234"/>
        <v>158050</v>
      </c>
      <c r="AH532" s="364">
        <f t="shared" si="235"/>
        <v>151260</v>
      </c>
      <c r="AI532" s="352">
        <f t="shared" si="236"/>
        <v>107773</v>
      </c>
      <c r="AJ532" s="324">
        <f t="shared" si="243"/>
        <v>125219.85714285714</v>
      </c>
      <c r="AK532" s="324">
        <f t="shared" si="237"/>
        <v>58900</v>
      </c>
      <c r="AL532" s="324">
        <f t="shared" si="244"/>
        <v>119582.57032609938</v>
      </c>
      <c r="AM532" s="324">
        <f t="shared" si="218"/>
        <v>36119.548882512237</v>
      </c>
      <c r="AN532" s="366">
        <f t="shared" si="238"/>
        <v>0.28844905038747354</v>
      </c>
      <c r="AP532" s="352">
        <f t="shared" si="239"/>
        <v>107773</v>
      </c>
      <c r="AQ532" s="325">
        <f t="shared" si="240"/>
        <v>20476.87</v>
      </c>
      <c r="AR532" s="349">
        <f t="shared" si="241"/>
        <v>128249.87</v>
      </c>
      <c r="AS532" s="329"/>
      <c r="AT532" s="317">
        <f t="shared" si="242"/>
        <v>1</v>
      </c>
    </row>
    <row r="533" spans="1:46" s="326" customFormat="1" ht="24.95" customHeight="1" x14ac:dyDescent="0.25">
      <c r="A533" s="319">
        <v>527</v>
      </c>
      <c r="B533" s="290" t="s">
        <v>1429</v>
      </c>
      <c r="C533" s="104" t="s">
        <v>18</v>
      </c>
      <c r="D533" s="320">
        <v>1</v>
      </c>
      <c r="E533" s="301">
        <v>43900</v>
      </c>
      <c r="F533" s="321">
        <f t="shared" si="219"/>
        <v>30729.999999999996</v>
      </c>
      <c r="G533" s="321">
        <f t="shared" si="220"/>
        <v>74630</v>
      </c>
      <c r="H533" s="301">
        <v>73782</v>
      </c>
      <c r="I533" s="322">
        <v>14018.58</v>
      </c>
      <c r="J533" s="322">
        <f t="shared" si="221"/>
        <v>87800.58</v>
      </c>
      <c r="K533" s="302">
        <v>52100</v>
      </c>
      <c r="L533" s="323">
        <v>9899</v>
      </c>
      <c r="M533" s="323">
        <f t="shared" si="222"/>
        <v>61999</v>
      </c>
      <c r="N533" s="304">
        <v>52701</v>
      </c>
      <c r="O533" s="323">
        <v>10013.19</v>
      </c>
      <c r="P533" s="323">
        <f t="shared" si="223"/>
        <v>62714.19</v>
      </c>
      <c r="Q533" s="302">
        <v>20420</v>
      </c>
      <c r="R533" s="323">
        <v>3879.8</v>
      </c>
      <c r="S533" s="323">
        <f t="shared" si="224"/>
        <v>24299.8</v>
      </c>
      <c r="T533" s="302">
        <v>63655</v>
      </c>
      <c r="U533" s="323">
        <v>12094.45</v>
      </c>
      <c r="V533" s="323">
        <f t="shared" si="225"/>
        <v>75749.45</v>
      </c>
      <c r="W533" s="302">
        <v>28564</v>
      </c>
      <c r="X533" s="323">
        <v>5427.16</v>
      </c>
      <c r="Y533" s="345">
        <f t="shared" si="226"/>
        <v>33991.160000000003</v>
      </c>
      <c r="Z533" s="348">
        <f t="shared" si="227"/>
        <v>29149.301872370619</v>
      </c>
      <c r="AA533" s="349">
        <f t="shared" si="228"/>
        <v>66599.840984772236</v>
      </c>
      <c r="AB533" s="352">
        <f t="shared" si="229"/>
        <v>43900</v>
      </c>
      <c r="AC533" s="324" t="str">
        <f t="shared" si="230"/>
        <v/>
      </c>
      <c r="AD533" s="324">
        <f t="shared" si="231"/>
        <v>52100</v>
      </c>
      <c r="AE533" s="324">
        <f t="shared" si="232"/>
        <v>52701</v>
      </c>
      <c r="AF533" s="324" t="str">
        <f t="shared" si="233"/>
        <v/>
      </c>
      <c r="AG533" s="324">
        <f t="shared" si="234"/>
        <v>63655</v>
      </c>
      <c r="AH533" s="364" t="str">
        <f t="shared" si="235"/>
        <v/>
      </c>
      <c r="AI533" s="352">
        <f t="shared" si="236"/>
        <v>43900</v>
      </c>
      <c r="AJ533" s="324">
        <f t="shared" si="243"/>
        <v>47874.571428571428</v>
      </c>
      <c r="AK533" s="324">
        <f t="shared" si="237"/>
        <v>20420</v>
      </c>
      <c r="AL533" s="324">
        <f t="shared" si="244"/>
        <v>44211.966233124404</v>
      </c>
      <c r="AM533" s="324">
        <f t="shared" si="218"/>
        <v>18725.269556200808</v>
      </c>
      <c r="AN533" s="366">
        <f t="shared" si="238"/>
        <v>0.3911318471882051</v>
      </c>
      <c r="AP533" s="352">
        <f t="shared" si="239"/>
        <v>43900</v>
      </c>
      <c r="AQ533" s="325">
        <f t="shared" si="240"/>
        <v>8341</v>
      </c>
      <c r="AR533" s="349">
        <f t="shared" si="241"/>
        <v>52241</v>
      </c>
      <c r="AS533" s="329"/>
      <c r="AT533" s="317">
        <f t="shared" si="242"/>
        <v>1</v>
      </c>
    </row>
    <row r="534" spans="1:46" s="326" customFormat="1" ht="24.95" customHeight="1" x14ac:dyDescent="0.25">
      <c r="A534" s="319">
        <v>528</v>
      </c>
      <c r="B534" s="290" t="s">
        <v>1431</v>
      </c>
      <c r="C534" s="104" t="s">
        <v>18</v>
      </c>
      <c r="D534" s="320">
        <v>1</v>
      </c>
      <c r="E534" s="301">
        <v>8900</v>
      </c>
      <c r="F534" s="321">
        <f t="shared" si="219"/>
        <v>6230</v>
      </c>
      <c r="G534" s="321">
        <f t="shared" si="220"/>
        <v>15130</v>
      </c>
      <c r="H534" s="301">
        <v>13277</v>
      </c>
      <c r="I534" s="322">
        <v>2522.63</v>
      </c>
      <c r="J534" s="322">
        <f t="shared" si="221"/>
        <v>15799.630000000001</v>
      </c>
      <c r="K534" s="302">
        <v>9000</v>
      </c>
      <c r="L534" s="323">
        <v>1710</v>
      </c>
      <c r="M534" s="323">
        <f t="shared" si="222"/>
        <v>10710</v>
      </c>
      <c r="N534" s="304">
        <v>9484</v>
      </c>
      <c r="O534" s="323">
        <v>1801.96</v>
      </c>
      <c r="P534" s="323">
        <f t="shared" si="223"/>
        <v>11285.96</v>
      </c>
      <c r="Q534" s="302">
        <v>9076</v>
      </c>
      <c r="R534" s="323">
        <v>1724.44</v>
      </c>
      <c r="S534" s="323">
        <f t="shared" si="224"/>
        <v>10800.44</v>
      </c>
      <c r="T534" s="302">
        <v>12905</v>
      </c>
      <c r="U534" s="323">
        <v>2451.9499999999998</v>
      </c>
      <c r="V534" s="323">
        <f t="shared" si="225"/>
        <v>15356.95</v>
      </c>
      <c r="W534" s="302">
        <v>21853</v>
      </c>
      <c r="X534" s="323">
        <v>4152.07</v>
      </c>
      <c r="Y534" s="345">
        <f t="shared" si="226"/>
        <v>26005.07</v>
      </c>
      <c r="Z534" s="348">
        <f t="shared" si="227"/>
        <v>7362.806197037472</v>
      </c>
      <c r="AA534" s="349">
        <f t="shared" si="228"/>
        <v>16778.6223743911</v>
      </c>
      <c r="AB534" s="352">
        <f t="shared" si="229"/>
        <v>8900</v>
      </c>
      <c r="AC534" s="324">
        <f t="shared" si="230"/>
        <v>13277</v>
      </c>
      <c r="AD534" s="324">
        <f t="shared" si="231"/>
        <v>9000</v>
      </c>
      <c r="AE534" s="324">
        <f t="shared" si="232"/>
        <v>9484</v>
      </c>
      <c r="AF534" s="324">
        <f t="shared" si="233"/>
        <v>9076</v>
      </c>
      <c r="AG534" s="324">
        <f t="shared" si="234"/>
        <v>12905</v>
      </c>
      <c r="AH534" s="364" t="str">
        <f t="shared" si="235"/>
        <v/>
      </c>
      <c r="AI534" s="352">
        <f t="shared" si="236"/>
        <v>8900</v>
      </c>
      <c r="AJ534" s="324">
        <f t="shared" si="243"/>
        <v>12070.714285714286</v>
      </c>
      <c r="AK534" s="324">
        <f t="shared" si="237"/>
        <v>8900</v>
      </c>
      <c r="AL534" s="324">
        <f t="shared" si="244"/>
        <v>11450.938511810558</v>
      </c>
      <c r="AM534" s="324">
        <f t="shared" si="218"/>
        <v>4707.9080886768143</v>
      </c>
      <c r="AN534" s="366">
        <f t="shared" si="238"/>
        <v>0.39002729890215632</v>
      </c>
      <c r="AP534" s="352">
        <f t="shared" si="239"/>
        <v>8900</v>
      </c>
      <c r="AQ534" s="325">
        <f t="shared" si="240"/>
        <v>1691</v>
      </c>
      <c r="AR534" s="349">
        <f t="shared" si="241"/>
        <v>10591</v>
      </c>
      <c r="AS534" s="329"/>
      <c r="AT534" s="317">
        <f t="shared" si="242"/>
        <v>1</v>
      </c>
    </row>
    <row r="535" spans="1:46" s="326" customFormat="1" ht="35.25" customHeight="1" x14ac:dyDescent="0.25">
      <c r="A535" s="319">
        <v>529</v>
      </c>
      <c r="B535" s="295" t="s">
        <v>1434</v>
      </c>
      <c r="C535" s="104" t="s">
        <v>18</v>
      </c>
      <c r="D535" s="320">
        <v>1</v>
      </c>
      <c r="E535" s="301">
        <v>2590</v>
      </c>
      <c r="F535" s="321">
        <f t="shared" si="219"/>
        <v>1812.9999999999998</v>
      </c>
      <c r="G535" s="321">
        <f t="shared" si="220"/>
        <v>4403</v>
      </c>
      <c r="H535" s="301">
        <v>4353</v>
      </c>
      <c r="I535" s="322">
        <v>827.07</v>
      </c>
      <c r="J535" s="322">
        <f t="shared" si="221"/>
        <v>5180.07</v>
      </c>
      <c r="K535" s="302">
        <v>3500</v>
      </c>
      <c r="L535" s="323">
        <v>665</v>
      </c>
      <c r="M535" s="323">
        <f t="shared" si="222"/>
        <v>4165</v>
      </c>
      <c r="N535" s="304">
        <v>3962</v>
      </c>
      <c r="O535" s="323">
        <v>752.78</v>
      </c>
      <c r="P535" s="323">
        <f t="shared" si="223"/>
        <v>4714.78</v>
      </c>
      <c r="Q535" s="302">
        <v>3557</v>
      </c>
      <c r="R535" s="323">
        <v>675.83</v>
      </c>
      <c r="S535" s="323">
        <f t="shared" si="224"/>
        <v>4232.83</v>
      </c>
      <c r="T535" s="302">
        <v>625</v>
      </c>
      <c r="U535" s="323">
        <v>118.75</v>
      </c>
      <c r="V535" s="323">
        <f t="shared" si="225"/>
        <v>743.75</v>
      </c>
      <c r="W535" s="302">
        <v>3421</v>
      </c>
      <c r="X535" s="323">
        <v>649.99</v>
      </c>
      <c r="Y535" s="345">
        <f t="shared" si="226"/>
        <v>4070.99</v>
      </c>
      <c r="Z535" s="348">
        <f t="shared" si="227"/>
        <v>1908.610992440033</v>
      </c>
      <c r="AA535" s="349">
        <f t="shared" si="228"/>
        <v>4379.3890075599666</v>
      </c>
      <c r="AB535" s="352">
        <f t="shared" si="229"/>
        <v>2590</v>
      </c>
      <c r="AC535" s="324">
        <f t="shared" si="230"/>
        <v>4353</v>
      </c>
      <c r="AD535" s="324">
        <f t="shared" si="231"/>
        <v>3500</v>
      </c>
      <c r="AE535" s="324">
        <f t="shared" si="232"/>
        <v>3962</v>
      </c>
      <c r="AF535" s="324">
        <f t="shared" si="233"/>
        <v>3557</v>
      </c>
      <c r="AG535" s="324" t="str">
        <f t="shared" si="234"/>
        <v/>
      </c>
      <c r="AH535" s="364">
        <f t="shared" si="235"/>
        <v>3421</v>
      </c>
      <c r="AI535" s="352">
        <f t="shared" si="236"/>
        <v>2590</v>
      </c>
      <c r="AJ535" s="324">
        <f t="shared" si="243"/>
        <v>3144</v>
      </c>
      <c r="AK535" s="324">
        <f t="shared" si="237"/>
        <v>625</v>
      </c>
      <c r="AL535" s="324">
        <f t="shared" si="244"/>
        <v>2749.8724984279984</v>
      </c>
      <c r="AM535" s="324">
        <f t="shared" si="218"/>
        <v>1235.389007559967</v>
      </c>
      <c r="AN535" s="366">
        <f t="shared" si="238"/>
        <v>0.3929354349745442</v>
      </c>
      <c r="AP535" s="352">
        <f t="shared" si="239"/>
        <v>2590</v>
      </c>
      <c r="AQ535" s="325">
        <f t="shared" si="240"/>
        <v>492.1</v>
      </c>
      <c r="AR535" s="349">
        <f t="shared" si="241"/>
        <v>3082.1</v>
      </c>
      <c r="AS535" s="329"/>
      <c r="AT535" s="317">
        <f t="shared" si="242"/>
        <v>1</v>
      </c>
    </row>
    <row r="536" spans="1:46" s="326" customFormat="1" ht="24.95" customHeight="1" x14ac:dyDescent="0.25">
      <c r="A536" s="319">
        <v>530</v>
      </c>
      <c r="B536" s="290" t="s">
        <v>1436</v>
      </c>
      <c r="C536" s="104" t="s">
        <v>18</v>
      </c>
      <c r="D536" s="320">
        <v>1</v>
      </c>
      <c r="E536" s="301">
        <v>149900</v>
      </c>
      <c r="F536" s="321">
        <f t="shared" si="219"/>
        <v>104930</v>
      </c>
      <c r="G536" s="321">
        <f t="shared" si="220"/>
        <v>254830</v>
      </c>
      <c r="H536" s="301">
        <v>380672</v>
      </c>
      <c r="I536" s="322">
        <v>72327.680000000008</v>
      </c>
      <c r="J536" s="322">
        <f t="shared" si="221"/>
        <v>452999.67999999999</v>
      </c>
      <c r="K536" s="302">
        <v>226500</v>
      </c>
      <c r="L536" s="323">
        <v>43035</v>
      </c>
      <c r="M536" s="323">
        <f t="shared" si="222"/>
        <v>269535</v>
      </c>
      <c r="N536" s="304">
        <v>179952</v>
      </c>
      <c r="O536" s="323">
        <v>34190.879999999997</v>
      </c>
      <c r="P536" s="323">
        <f t="shared" si="223"/>
        <v>214142.88</v>
      </c>
      <c r="Q536" s="302">
        <v>204202</v>
      </c>
      <c r="R536" s="323">
        <v>38798.379999999997</v>
      </c>
      <c r="S536" s="323">
        <f t="shared" si="224"/>
        <v>243000.38</v>
      </c>
      <c r="T536" s="302">
        <v>244325</v>
      </c>
      <c r="U536" s="323">
        <v>46421.75</v>
      </c>
      <c r="V536" s="323">
        <f t="shared" si="225"/>
        <v>290746.75</v>
      </c>
      <c r="W536" s="302">
        <v>12591</v>
      </c>
      <c r="X536" s="323">
        <v>2392.29</v>
      </c>
      <c r="Y536" s="345">
        <f t="shared" si="226"/>
        <v>14983.29</v>
      </c>
      <c r="Z536" s="348">
        <f t="shared" si="227"/>
        <v>89159.893471610063</v>
      </c>
      <c r="AA536" s="349">
        <f t="shared" si="228"/>
        <v>310309.24938553281</v>
      </c>
      <c r="AB536" s="352">
        <f t="shared" si="229"/>
        <v>149900</v>
      </c>
      <c r="AC536" s="324" t="str">
        <f t="shared" si="230"/>
        <v/>
      </c>
      <c r="AD536" s="324">
        <f t="shared" si="231"/>
        <v>226500</v>
      </c>
      <c r="AE536" s="324">
        <f t="shared" si="232"/>
        <v>179952</v>
      </c>
      <c r="AF536" s="324">
        <f t="shared" si="233"/>
        <v>204202</v>
      </c>
      <c r="AG536" s="324">
        <f t="shared" si="234"/>
        <v>244325</v>
      </c>
      <c r="AH536" s="364" t="str">
        <f t="shared" si="235"/>
        <v/>
      </c>
      <c r="AI536" s="352">
        <f t="shared" si="236"/>
        <v>149900</v>
      </c>
      <c r="AJ536" s="324">
        <f t="shared" si="243"/>
        <v>199734.57142857142</v>
      </c>
      <c r="AK536" s="324">
        <f t="shared" si="237"/>
        <v>12591</v>
      </c>
      <c r="AL536" s="324">
        <f t="shared" si="244"/>
        <v>146683.34198419834</v>
      </c>
      <c r="AM536" s="324">
        <f t="shared" si="218"/>
        <v>110574.67795696136</v>
      </c>
      <c r="AN536" s="366">
        <f t="shared" si="238"/>
        <v>0.55360810682944184</v>
      </c>
      <c r="AP536" s="352">
        <f t="shared" si="239"/>
        <v>149900</v>
      </c>
      <c r="AQ536" s="325">
        <f t="shared" si="240"/>
        <v>28481</v>
      </c>
      <c r="AR536" s="349">
        <f t="shared" si="241"/>
        <v>178381</v>
      </c>
      <c r="AS536" s="329"/>
      <c r="AT536" s="317">
        <f t="shared" si="242"/>
        <v>1</v>
      </c>
    </row>
    <row r="537" spans="1:46" ht="24.95" customHeight="1" thickBot="1" x14ac:dyDescent="0.3">
      <c r="A537" s="319">
        <v>531</v>
      </c>
      <c r="B537" s="290" t="s">
        <v>1438</v>
      </c>
      <c r="C537" s="104" t="s">
        <v>18</v>
      </c>
      <c r="D537" s="320">
        <v>1</v>
      </c>
      <c r="E537" s="301">
        <v>86900</v>
      </c>
      <c r="F537" s="321">
        <f t="shared" si="219"/>
        <v>60829.999999999993</v>
      </c>
      <c r="G537" s="321">
        <f t="shared" si="220"/>
        <v>147730</v>
      </c>
      <c r="H537" s="301">
        <v>146050</v>
      </c>
      <c r="I537" s="322">
        <v>27749.5</v>
      </c>
      <c r="J537" s="322">
        <f t="shared" si="221"/>
        <v>173799.5</v>
      </c>
      <c r="K537" s="302">
        <v>98580</v>
      </c>
      <c r="L537" s="323">
        <v>18730.2</v>
      </c>
      <c r="M537" s="323">
        <f t="shared" si="222"/>
        <v>117310.2</v>
      </c>
      <c r="N537" s="304">
        <v>104322</v>
      </c>
      <c r="O537" s="323">
        <v>19821.18</v>
      </c>
      <c r="P537" s="323">
        <f t="shared" si="223"/>
        <v>124143.18</v>
      </c>
      <c r="Q537" s="302">
        <v>98584</v>
      </c>
      <c r="R537" s="323">
        <v>18730.96</v>
      </c>
      <c r="S537" s="323">
        <f t="shared" si="224"/>
        <v>117314.95999999999</v>
      </c>
      <c r="T537" s="302">
        <v>126005</v>
      </c>
      <c r="U537" s="323">
        <v>23940.95</v>
      </c>
      <c r="V537" s="323">
        <f t="shared" si="225"/>
        <v>149945.95000000001</v>
      </c>
      <c r="W537" s="302">
        <v>151260</v>
      </c>
      <c r="X537" s="323">
        <v>28739.4</v>
      </c>
      <c r="Y537" s="345">
        <f t="shared" si="226"/>
        <v>179999.4</v>
      </c>
      <c r="Z537" s="350">
        <f t="shared" si="227"/>
        <v>90671.200959264912</v>
      </c>
      <c r="AA537" s="351">
        <f t="shared" si="228"/>
        <v>141243.37046930651</v>
      </c>
      <c r="AB537" s="353" t="str">
        <f t="shared" si="229"/>
        <v/>
      </c>
      <c r="AC537" s="354" t="str">
        <f t="shared" si="230"/>
        <v/>
      </c>
      <c r="AD537" s="354">
        <f t="shared" si="231"/>
        <v>98580</v>
      </c>
      <c r="AE537" s="354">
        <f t="shared" si="232"/>
        <v>104322</v>
      </c>
      <c r="AF537" s="354">
        <f t="shared" si="233"/>
        <v>98584</v>
      </c>
      <c r="AG537" s="354">
        <f t="shared" si="234"/>
        <v>126005</v>
      </c>
      <c r="AH537" s="365" t="str">
        <f t="shared" si="235"/>
        <v/>
      </c>
      <c r="AI537" s="352">
        <f t="shared" si="236"/>
        <v>98580</v>
      </c>
      <c r="AJ537" s="354">
        <f t="shared" si="243"/>
        <v>115957.28571428571</v>
      </c>
      <c r="AK537" s="354">
        <f t="shared" si="237"/>
        <v>86900</v>
      </c>
      <c r="AL537" s="354">
        <f t="shared" si="244"/>
        <v>113673.11641997941</v>
      </c>
      <c r="AM537" s="354">
        <f t="shared" si="218"/>
        <v>25286.084755020805</v>
      </c>
      <c r="AN537" s="367">
        <f t="shared" si="238"/>
        <v>0.21806378615419428</v>
      </c>
      <c r="AO537" s="326"/>
      <c r="AP537" s="352">
        <f t="shared" si="239"/>
        <v>98580</v>
      </c>
      <c r="AQ537" s="369">
        <f t="shared" si="240"/>
        <v>18730.2</v>
      </c>
      <c r="AR537" s="351">
        <f t="shared" si="241"/>
        <v>117310.2</v>
      </c>
      <c r="AS537" s="329"/>
      <c r="AT537" s="317">
        <f t="shared" si="242"/>
        <v>1</v>
      </c>
    </row>
    <row r="538" spans="1:46" x14ac:dyDescent="0.25">
      <c r="E538" s="299">
        <f>SUM(E7:E537)</f>
        <v>57005836.128571428</v>
      </c>
      <c r="G538" s="265"/>
      <c r="H538" s="299">
        <f>SUM(H7:H537)</f>
        <v>86267321</v>
      </c>
      <c r="J538" s="303"/>
      <c r="K538" s="302">
        <f>SUM(K7:K537)</f>
        <v>72119185</v>
      </c>
      <c r="M538" s="303"/>
      <c r="N538" s="302">
        <f>SUM(N7:N537)</f>
        <v>54689057</v>
      </c>
      <c r="P538" s="303"/>
      <c r="Q538" s="302">
        <f>SUM(Q7:Q537)</f>
        <v>57063386</v>
      </c>
      <c r="S538" s="303"/>
      <c r="T538" s="302">
        <f>SUM(T7:T537)</f>
        <v>74204060</v>
      </c>
      <c r="V538" s="303"/>
      <c r="W538" s="302">
        <f>SUM(W7:W537)</f>
        <v>73139872.104400009</v>
      </c>
      <c r="Y538" s="303"/>
      <c r="Z538" s="303"/>
      <c r="AI538" s="338">
        <f>SUM(AI7:AI537)</f>
        <v>42979809.704400003</v>
      </c>
      <c r="AJ538" s="338">
        <f>SUM(AJ7:AJ537)</f>
        <v>67784102.461853042</v>
      </c>
      <c r="AK538" s="338">
        <f>SUM(AK7:AK537)</f>
        <v>30733430.004400004</v>
      </c>
      <c r="AL538" s="338">
        <f>SUM(AL7:AL537)</f>
        <v>58750202.008065999</v>
      </c>
      <c r="AP538" s="368">
        <f>SUM(AP7:AP537)</f>
        <v>42744052.498526044</v>
      </c>
      <c r="AQ538" s="316"/>
      <c r="AR538" s="316"/>
      <c r="AS538" s="362"/>
    </row>
    <row r="539" spans="1:46" s="326" customFormat="1" x14ac:dyDescent="0.25">
      <c r="A539" s="340"/>
      <c r="B539" s="275"/>
      <c r="C539" s="275"/>
      <c r="D539" s="340"/>
      <c r="E539" s="341"/>
      <c r="F539" s="342"/>
      <c r="G539" s="342"/>
      <c r="H539" s="341"/>
      <c r="K539" s="341"/>
    </row>
    <row r="540" spans="1:46" s="326" customFormat="1" hidden="1" x14ac:dyDescent="0.25">
      <c r="A540" s="340"/>
      <c r="B540" s="275"/>
      <c r="C540" s="275"/>
      <c r="D540" s="340"/>
      <c r="E540" s="343" t="e">
        <f>+(E538-#REF!)/#REF!</f>
        <v>#REF!</v>
      </c>
      <c r="F540" s="342"/>
      <c r="G540" s="342"/>
      <c r="H540" s="343" t="e">
        <f>+(H538-#REF!)/#REF!</f>
        <v>#REF!</v>
      </c>
      <c r="K540" s="343" t="e">
        <f>+(K538-#REF!)/#REF!</f>
        <v>#REF!</v>
      </c>
      <c r="N540" s="343" t="e">
        <f>+(N538-#REF!)/#REF!</f>
        <v>#REF!</v>
      </c>
      <c r="Q540" s="343" t="e">
        <f>+(Q538-#REF!)/#REF!</f>
        <v>#REF!</v>
      </c>
      <c r="T540" s="343" t="e">
        <f>+(T538-#REF!)/#REF!</f>
        <v>#REF!</v>
      </c>
      <c r="W540" s="343" t="e">
        <f>+(W538-#REF!)/#REF!</f>
        <v>#REF!</v>
      </c>
    </row>
    <row r="541" spans="1:46" s="326" customFormat="1" x14ac:dyDescent="0.25">
      <c r="A541" s="340"/>
      <c r="B541" s="275"/>
      <c r="C541" s="275"/>
      <c r="D541" s="340"/>
      <c r="E541" s="342"/>
      <c r="F541" s="342"/>
      <c r="G541" s="342"/>
      <c r="H541" s="337"/>
    </row>
    <row r="542" spans="1:46" s="326" customFormat="1" x14ac:dyDescent="0.25">
      <c r="A542" s="340"/>
      <c r="B542" s="275"/>
      <c r="C542" s="275"/>
      <c r="D542" s="340"/>
      <c r="E542" s="342"/>
      <c r="F542" s="342"/>
      <c r="G542" s="342"/>
      <c r="H542" s="337"/>
    </row>
    <row r="543" spans="1:46" s="326" customFormat="1" x14ac:dyDescent="0.25">
      <c r="A543" s="340"/>
      <c r="B543" s="275"/>
      <c r="C543" s="275"/>
      <c r="D543" s="340"/>
      <c r="E543" s="342"/>
      <c r="F543" s="342"/>
      <c r="G543" s="342"/>
      <c r="H543" s="337"/>
    </row>
    <row r="544" spans="1:46" s="326" customFormat="1" x14ac:dyDescent="0.25">
      <c r="A544" s="340"/>
      <c r="B544" s="275"/>
      <c r="C544" s="275"/>
      <c r="D544" s="340"/>
      <c r="E544" s="342"/>
      <c r="F544" s="342"/>
      <c r="G544" s="342"/>
      <c r="H544" s="337"/>
    </row>
    <row r="545" spans="1:8" s="326" customFormat="1" x14ac:dyDescent="0.25">
      <c r="A545" s="340"/>
      <c r="B545" s="275"/>
      <c r="C545" s="275"/>
      <c r="D545" s="340"/>
      <c r="E545" s="342"/>
      <c r="F545" s="342"/>
      <c r="G545" s="342"/>
      <c r="H545" s="337"/>
    </row>
    <row r="546" spans="1:8" s="326" customFormat="1" x14ac:dyDescent="0.25">
      <c r="A546" s="340"/>
      <c r="B546" s="275"/>
      <c r="C546" s="275"/>
      <c r="D546" s="340"/>
      <c r="E546" s="342"/>
      <c r="F546" s="342"/>
      <c r="G546" s="342"/>
      <c r="H546" s="337"/>
    </row>
    <row r="547" spans="1:8" s="326" customFormat="1" x14ac:dyDescent="0.25">
      <c r="A547" s="340"/>
      <c r="B547" s="275"/>
      <c r="C547" s="275"/>
      <c r="D547" s="340"/>
      <c r="E547" s="342"/>
      <c r="F547" s="342"/>
      <c r="G547" s="342"/>
      <c r="H547" s="337"/>
    </row>
    <row r="548" spans="1:8" s="326" customFormat="1" x14ac:dyDescent="0.25">
      <c r="A548" s="340"/>
      <c r="B548" s="275"/>
      <c r="C548" s="275"/>
      <c r="D548" s="340"/>
      <c r="E548" s="342"/>
      <c r="F548" s="342"/>
      <c r="G548" s="342"/>
      <c r="H548" s="337"/>
    </row>
    <row r="549" spans="1:8" s="326" customFormat="1" x14ac:dyDescent="0.25">
      <c r="A549" s="340"/>
      <c r="B549" s="275"/>
      <c r="C549" s="275"/>
      <c r="D549" s="340"/>
      <c r="E549" s="342"/>
      <c r="F549" s="342"/>
      <c r="G549" s="342"/>
      <c r="H549" s="337"/>
    </row>
    <row r="550" spans="1:8" s="326" customFormat="1" x14ac:dyDescent="0.25">
      <c r="A550" s="340"/>
      <c r="B550" s="275"/>
      <c r="C550" s="275"/>
      <c r="D550" s="340"/>
      <c r="E550" s="342"/>
      <c r="F550" s="342"/>
      <c r="G550" s="342"/>
      <c r="H550" s="337"/>
    </row>
    <row r="551" spans="1:8" s="326" customFormat="1" x14ac:dyDescent="0.25">
      <c r="A551" s="340"/>
      <c r="B551" s="275"/>
      <c r="C551" s="275"/>
      <c r="D551" s="340"/>
      <c r="E551" s="342"/>
      <c r="F551" s="342"/>
      <c r="G551" s="342"/>
      <c r="H551" s="337"/>
    </row>
    <row r="552" spans="1:8" s="326" customFormat="1" x14ac:dyDescent="0.25">
      <c r="A552" s="340"/>
      <c r="B552" s="275"/>
      <c r="C552" s="275"/>
      <c r="D552" s="340"/>
      <c r="E552" s="342"/>
      <c r="F552" s="342"/>
      <c r="G552" s="342"/>
      <c r="H552" s="337"/>
    </row>
    <row r="553" spans="1:8" s="326" customFormat="1" x14ac:dyDescent="0.25">
      <c r="A553" s="340"/>
      <c r="B553" s="275"/>
      <c r="C553" s="275"/>
      <c r="D553" s="340"/>
      <c r="E553" s="342"/>
      <c r="F553" s="342"/>
      <c r="G553" s="342"/>
      <c r="H553" s="337"/>
    </row>
    <row r="554" spans="1:8" s="326" customFormat="1" x14ac:dyDescent="0.25">
      <c r="A554" s="340"/>
      <c r="B554" s="275"/>
      <c r="C554" s="275"/>
      <c r="D554" s="340"/>
      <c r="E554" s="342"/>
      <c r="F554" s="342"/>
      <c r="G554" s="342"/>
      <c r="H554" s="337"/>
    </row>
    <row r="555" spans="1:8" s="326" customFormat="1" x14ac:dyDescent="0.25">
      <c r="A555" s="340"/>
      <c r="B555" s="275"/>
      <c r="C555" s="275"/>
      <c r="D555" s="340"/>
      <c r="E555" s="342"/>
      <c r="F555" s="342"/>
      <c r="G555" s="342"/>
      <c r="H555" s="337"/>
    </row>
    <row r="556" spans="1:8" s="326" customFormat="1" x14ac:dyDescent="0.25">
      <c r="A556" s="340"/>
      <c r="B556" s="275"/>
      <c r="C556" s="275"/>
      <c r="D556" s="340"/>
      <c r="E556" s="342"/>
      <c r="F556" s="342"/>
      <c r="G556" s="342"/>
      <c r="H556" s="337"/>
    </row>
    <row r="557" spans="1:8" s="326" customFormat="1" x14ac:dyDescent="0.25">
      <c r="A557" s="340"/>
      <c r="B557" s="275"/>
      <c r="C557" s="275"/>
      <c r="D557" s="340"/>
      <c r="E557" s="342"/>
      <c r="F557" s="342"/>
      <c r="G557" s="342"/>
      <c r="H557" s="337"/>
    </row>
    <row r="558" spans="1:8" s="326" customFormat="1" x14ac:dyDescent="0.25">
      <c r="A558" s="340"/>
      <c r="B558" s="275"/>
      <c r="C558" s="275"/>
      <c r="D558" s="340"/>
      <c r="E558" s="342"/>
      <c r="F558" s="342"/>
      <c r="G558" s="342"/>
      <c r="H558" s="337"/>
    </row>
    <row r="559" spans="1:8" s="326" customFormat="1" x14ac:dyDescent="0.25">
      <c r="A559" s="340"/>
      <c r="B559" s="275"/>
      <c r="C559" s="275"/>
      <c r="D559" s="340"/>
      <c r="E559" s="342"/>
      <c r="F559" s="342"/>
      <c r="G559" s="342"/>
      <c r="H559" s="337"/>
    </row>
    <row r="560" spans="1:8" s="326" customFormat="1" x14ac:dyDescent="0.25">
      <c r="A560" s="340"/>
      <c r="B560" s="275"/>
      <c r="C560" s="275"/>
      <c r="D560" s="340"/>
      <c r="E560" s="342"/>
      <c r="F560" s="342"/>
      <c r="G560" s="342"/>
      <c r="H560" s="337"/>
    </row>
    <row r="561" spans="1:8" s="326" customFormat="1" x14ac:dyDescent="0.25">
      <c r="A561" s="340"/>
      <c r="B561" s="275"/>
      <c r="C561" s="275"/>
      <c r="D561" s="340"/>
      <c r="E561" s="342"/>
      <c r="F561" s="342"/>
      <c r="G561" s="342"/>
      <c r="H561" s="337"/>
    </row>
    <row r="562" spans="1:8" s="326" customFormat="1" x14ac:dyDescent="0.25">
      <c r="A562" s="340"/>
      <c r="B562" s="275"/>
      <c r="C562" s="275"/>
      <c r="D562" s="340"/>
      <c r="E562" s="342"/>
      <c r="F562" s="342"/>
      <c r="G562" s="342"/>
      <c r="H562" s="337"/>
    </row>
    <row r="563" spans="1:8" s="326" customFormat="1" x14ac:dyDescent="0.25">
      <c r="A563" s="340"/>
      <c r="B563" s="275"/>
      <c r="C563" s="275"/>
      <c r="D563" s="340"/>
      <c r="E563" s="342"/>
      <c r="F563" s="342"/>
      <c r="G563" s="342"/>
      <c r="H563" s="337"/>
    </row>
    <row r="564" spans="1:8" s="326" customFormat="1" x14ac:dyDescent="0.25">
      <c r="A564" s="340"/>
      <c r="B564" s="275"/>
      <c r="C564" s="275"/>
      <c r="D564" s="340"/>
      <c r="E564" s="342"/>
      <c r="F564" s="342"/>
      <c r="G564" s="342"/>
      <c r="H564" s="337"/>
    </row>
    <row r="565" spans="1:8" s="326" customFormat="1" x14ac:dyDescent="0.25">
      <c r="A565" s="340"/>
      <c r="B565" s="275"/>
      <c r="C565" s="275"/>
      <c r="D565" s="340"/>
      <c r="E565" s="342"/>
      <c r="F565" s="342"/>
      <c r="G565" s="342"/>
      <c r="H565" s="337"/>
    </row>
    <row r="566" spans="1:8" s="326" customFormat="1" x14ac:dyDescent="0.25">
      <c r="A566" s="340"/>
      <c r="B566" s="275"/>
      <c r="C566" s="275"/>
      <c r="D566" s="340"/>
      <c r="E566" s="342"/>
      <c r="F566" s="342"/>
      <c r="G566" s="342"/>
      <c r="H566" s="337"/>
    </row>
    <row r="567" spans="1:8" s="326" customFormat="1" x14ac:dyDescent="0.25">
      <c r="A567" s="340"/>
      <c r="B567" s="275"/>
      <c r="C567" s="275"/>
      <c r="D567" s="340"/>
      <c r="E567" s="342"/>
      <c r="F567" s="342"/>
      <c r="G567" s="342"/>
      <c r="H567" s="337"/>
    </row>
    <row r="568" spans="1:8" s="326" customFormat="1" x14ac:dyDescent="0.25">
      <c r="A568" s="340"/>
      <c r="B568" s="275"/>
      <c r="C568" s="275"/>
      <c r="D568" s="340"/>
      <c r="E568" s="342"/>
      <c r="F568" s="342"/>
      <c r="G568" s="342"/>
      <c r="H568" s="337"/>
    </row>
    <row r="569" spans="1:8" s="326" customFormat="1" x14ac:dyDescent="0.25">
      <c r="A569" s="340"/>
      <c r="B569" s="275"/>
      <c r="C569" s="275"/>
      <c r="D569" s="340"/>
      <c r="E569" s="342"/>
      <c r="F569" s="342"/>
      <c r="G569" s="342"/>
      <c r="H569" s="337"/>
    </row>
    <row r="570" spans="1:8" s="326" customFormat="1" x14ac:dyDescent="0.25">
      <c r="A570" s="340"/>
      <c r="B570" s="275"/>
      <c r="C570" s="275"/>
      <c r="D570" s="340"/>
      <c r="E570" s="342"/>
      <c r="F570" s="342"/>
      <c r="G570" s="342"/>
      <c r="H570" s="337"/>
    </row>
    <row r="571" spans="1:8" s="326" customFormat="1" x14ac:dyDescent="0.25">
      <c r="A571" s="340"/>
      <c r="B571" s="275"/>
      <c r="C571" s="275"/>
      <c r="D571" s="340"/>
      <c r="E571" s="342"/>
      <c r="F571" s="342"/>
      <c r="G571" s="342"/>
      <c r="H571" s="337"/>
    </row>
    <row r="572" spans="1:8" s="326" customFormat="1" x14ac:dyDescent="0.25">
      <c r="A572" s="340"/>
      <c r="B572" s="275"/>
      <c r="C572" s="275"/>
      <c r="D572" s="340"/>
      <c r="E572" s="342"/>
      <c r="F572" s="342"/>
      <c r="G572" s="342"/>
      <c r="H572" s="337"/>
    </row>
    <row r="573" spans="1:8" s="326" customFormat="1" x14ac:dyDescent="0.25">
      <c r="A573" s="340"/>
      <c r="B573" s="275"/>
      <c r="C573" s="275"/>
      <c r="D573" s="340"/>
      <c r="E573" s="342"/>
      <c r="F573" s="342"/>
      <c r="G573" s="342"/>
      <c r="H573" s="337"/>
    </row>
    <row r="574" spans="1:8" s="326" customFormat="1" x14ac:dyDescent="0.25">
      <c r="A574" s="340"/>
      <c r="B574" s="275"/>
      <c r="C574" s="275"/>
      <c r="D574" s="340"/>
      <c r="E574" s="342"/>
      <c r="F574" s="342"/>
      <c r="G574" s="342"/>
      <c r="H574" s="337"/>
    </row>
    <row r="575" spans="1:8" s="326" customFormat="1" x14ac:dyDescent="0.25">
      <c r="A575" s="340"/>
      <c r="B575" s="275"/>
      <c r="C575" s="275"/>
      <c r="D575" s="340"/>
      <c r="E575" s="342"/>
      <c r="F575" s="342"/>
      <c r="G575" s="342"/>
      <c r="H575" s="337"/>
    </row>
    <row r="576" spans="1:8" s="326" customFormat="1" x14ac:dyDescent="0.25">
      <c r="A576" s="340"/>
      <c r="B576" s="275"/>
      <c r="C576" s="275"/>
      <c r="D576" s="340"/>
      <c r="E576" s="342"/>
      <c r="F576" s="342"/>
      <c r="G576" s="342"/>
      <c r="H576" s="337"/>
    </row>
    <row r="577" spans="1:8" s="326" customFormat="1" x14ac:dyDescent="0.25">
      <c r="A577" s="340"/>
      <c r="B577" s="275"/>
      <c r="C577" s="275"/>
      <c r="D577" s="340"/>
      <c r="E577" s="342"/>
      <c r="F577" s="342"/>
      <c r="G577" s="342"/>
      <c r="H577" s="337"/>
    </row>
    <row r="578" spans="1:8" s="326" customFormat="1" x14ac:dyDescent="0.25">
      <c r="A578" s="340"/>
      <c r="B578" s="275"/>
      <c r="C578" s="275"/>
      <c r="D578" s="340"/>
      <c r="E578" s="342"/>
      <c r="F578" s="342"/>
      <c r="G578" s="342"/>
      <c r="H578" s="337"/>
    </row>
    <row r="579" spans="1:8" s="326" customFormat="1" x14ac:dyDescent="0.25">
      <c r="A579" s="340"/>
      <c r="B579" s="275"/>
      <c r="C579" s="275"/>
      <c r="D579" s="340"/>
      <c r="E579" s="342"/>
      <c r="F579" s="342"/>
      <c r="G579" s="342"/>
      <c r="H579" s="337"/>
    </row>
    <row r="580" spans="1:8" s="326" customFormat="1" x14ac:dyDescent="0.25">
      <c r="A580" s="340"/>
      <c r="B580" s="275"/>
      <c r="C580" s="275"/>
      <c r="D580" s="340"/>
      <c r="E580" s="342"/>
      <c r="F580" s="342"/>
      <c r="G580" s="342"/>
      <c r="H580" s="337"/>
    </row>
    <row r="581" spans="1:8" s="326" customFormat="1" x14ac:dyDescent="0.25">
      <c r="A581" s="340"/>
      <c r="B581" s="275"/>
      <c r="C581" s="275"/>
      <c r="D581" s="340"/>
      <c r="E581" s="342"/>
      <c r="F581" s="342"/>
      <c r="G581" s="342"/>
      <c r="H581" s="337"/>
    </row>
    <row r="582" spans="1:8" s="326" customFormat="1" x14ac:dyDescent="0.25">
      <c r="A582" s="340"/>
      <c r="B582" s="275"/>
      <c r="C582" s="275"/>
      <c r="D582" s="340"/>
      <c r="E582" s="342"/>
      <c r="F582" s="342"/>
      <c r="G582" s="342"/>
      <c r="H582" s="337"/>
    </row>
    <row r="583" spans="1:8" s="326" customFormat="1" x14ac:dyDescent="0.25">
      <c r="A583" s="340"/>
      <c r="B583" s="275"/>
      <c r="C583" s="275"/>
      <c r="D583" s="340"/>
      <c r="E583" s="342"/>
      <c r="F583" s="342"/>
      <c r="G583" s="342"/>
      <c r="H583" s="337"/>
    </row>
    <row r="584" spans="1:8" s="326" customFormat="1" x14ac:dyDescent="0.25">
      <c r="A584" s="340"/>
      <c r="B584" s="275"/>
      <c r="C584" s="275"/>
      <c r="D584" s="340"/>
      <c r="E584" s="342"/>
      <c r="F584" s="342"/>
      <c r="G584" s="342"/>
      <c r="H584" s="337"/>
    </row>
    <row r="585" spans="1:8" s="326" customFormat="1" x14ac:dyDescent="0.25">
      <c r="A585" s="340"/>
      <c r="B585" s="275"/>
      <c r="C585" s="275"/>
      <c r="D585" s="340"/>
      <c r="E585" s="342"/>
      <c r="F585" s="342"/>
      <c r="G585" s="342"/>
      <c r="H585" s="337"/>
    </row>
    <row r="586" spans="1:8" s="326" customFormat="1" x14ac:dyDescent="0.25">
      <c r="A586" s="340"/>
      <c r="B586" s="275"/>
      <c r="C586" s="275"/>
      <c r="D586" s="340"/>
      <c r="E586" s="342"/>
      <c r="F586" s="342"/>
      <c r="G586" s="342"/>
      <c r="H586" s="337"/>
    </row>
    <row r="587" spans="1:8" s="326" customFormat="1" x14ac:dyDescent="0.25">
      <c r="A587" s="340"/>
      <c r="B587" s="275"/>
      <c r="C587" s="275"/>
      <c r="D587" s="340"/>
      <c r="E587" s="342"/>
      <c r="F587" s="342"/>
      <c r="G587" s="342"/>
      <c r="H587" s="337"/>
    </row>
    <row r="588" spans="1:8" s="326" customFormat="1" x14ac:dyDescent="0.25">
      <c r="A588" s="340"/>
      <c r="B588" s="275"/>
      <c r="C588" s="275"/>
      <c r="D588" s="340"/>
      <c r="E588" s="342"/>
      <c r="F588" s="342"/>
      <c r="G588" s="342"/>
      <c r="H588" s="337"/>
    </row>
    <row r="589" spans="1:8" s="326" customFormat="1" x14ac:dyDescent="0.25">
      <c r="A589" s="340"/>
      <c r="B589" s="275"/>
      <c r="C589" s="275"/>
      <c r="D589" s="340"/>
      <c r="E589" s="342"/>
      <c r="F589" s="342"/>
      <c r="G589" s="342"/>
      <c r="H589" s="337"/>
    </row>
    <row r="590" spans="1:8" s="326" customFormat="1" x14ac:dyDescent="0.25">
      <c r="A590" s="340"/>
      <c r="B590" s="275"/>
      <c r="C590" s="275"/>
      <c r="D590" s="340"/>
      <c r="E590" s="342"/>
      <c r="F590" s="342"/>
      <c r="G590" s="342"/>
      <c r="H590" s="337"/>
    </row>
    <row r="591" spans="1:8" s="326" customFormat="1" x14ac:dyDescent="0.25">
      <c r="A591" s="340"/>
      <c r="B591" s="275"/>
      <c r="C591" s="275"/>
      <c r="D591" s="340"/>
      <c r="E591" s="342"/>
      <c r="F591" s="342"/>
      <c r="G591" s="342"/>
      <c r="H591" s="337"/>
    </row>
    <row r="592" spans="1:8" s="326" customFormat="1" x14ac:dyDescent="0.25">
      <c r="A592" s="340"/>
      <c r="B592" s="275"/>
      <c r="C592" s="275"/>
      <c r="D592" s="340"/>
      <c r="E592" s="342"/>
      <c r="F592" s="342"/>
      <c r="G592" s="342"/>
      <c r="H592" s="337"/>
    </row>
    <row r="593" spans="1:8" s="326" customFormat="1" x14ac:dyDescent="0.25">
      <c r="A593" s="340"/>
      <c r="B593" s="275"/>
      <c r="C593" s="275"/>
      <c r="D593" s="340"/>
      <c r="E593" s="342"/>
      <c r="F593" s="342"/>
      <c r="G593" s="342"/>
      <c r="H593" s="337"/>
    </row>
    <row r="594" spans="1:8" s="326" customFormat="1" x14ac:dyDescent="0.25">
      <c r="A594" s="340"/>
      <c r="B594" s="275"/>
      <c r="C594" s="275"/>
      <c r="D594" s="340"/>
      <c r="E594" s="342"/>
      <c r="F594" s="342"/>
      <c r="G594" s="342"/>
      <c r="H594" s="337"/>
    </row>
    <row r="595" spans="1:8" s="326" customFormat="1" x14ac:dyDescent="0.25">
      <c r="A595" s="340"/>
      <c r="B595" s="275"/>
      <c r="C595" s="275"/>
      <c r="D595" s="340"/>
      <c r="E595" s="342"/>
      <c r="F595" s="342"/>
      <c r="G595" s="342"/>
      <c r="H595" s="337"/>
    </row>
    <row r="596" spans="1:8" s="326" customFormat="1" x14ac:dyDescent="0.25">
      <c r="A596" s="340"/>
      <c r="B596" s="275"/>
      <c r="C596" s="275"/>
      <c r="D596" s="340"/>
      <c r="E596" s="342"/>
      <c r="F596" s="342"/>
      <c r="G596" s="342"/>
      <c r="H596" s="337"/>
    </row>
    <row r="597" spans="1:8" s="326" customFormat="1" x14ac:dyDescent="0.25">
      <c r="A597" s="340"/>
      <c r="B597" s="275"/>
      <c r="C597" s="275"/>
      <c r="D597" s="340"/>
      <c r="E597" s="342"/>
      <c r="F597" s="342"/>
      <c r="G597" s="342"/>
      <c r="H597" s="337"/>
    </row>
    <row r="598" spans="1:8" s="326" customFormat="1" x14ac:dyDescent="0.25">
      <c r="A598" s="340"/>
      <c r="B598" s="275"/>
      <c r="C598" s="275"/>
      <c r="D598" s="340"/>
      <c r="E598" s="342"/>
      <c r="F598" s="342"/>
      <c r="G598" s="342"/>
      <c r="H598" s="337"/>
    </row>
    <row r="599" spans="1:8" s="326" customFormat="1" x14ac:dyDescent="0.25">
      <c r="A599" s="340"/>
      <c r="B599" s="275"/>
      <c r="C599" s="275"/>
      <c r="D599" s="340"/>
      <c r="E599" s="342"/>
      <c r="F599" s="342"/>
      <c r="G599" s="342"/>
      <c r="H599" s="337"/>
    </row>
    <row r="600" spans="1:8" s="326" customFormat="1" x14ac:dyDescent="0.25">
      <c r="A600" s="340"/>
      <c r="B600" s="275"/>
      <c r="C600" s="275"/>
      <c r="D600" s="340"/>
      <c r="E600" s="342"/>
      <c r="F600" s="342"/>
      <c r="G600" s="342"/>
      <c r="H600" s="337"/>
    </row>
    <row r="601" spans="1:8" s="326" customFormat="1" x14ac:dyDescent="0.25">
      <c r="A601" s="340"/>
      <c r="B601" s="275"/>
      <c r="C601" s="275"/>
      <c r="D601" s="340"/>
      <c r="E601" s="342"/>
      <c r="F601" s="342"/>
      <c r="G601" s="342"/>
      <c r="H601" s="337"/>
    </row>
    <row r="602" spans="1:8" s="326" customFormat="1" x14ac:dyDescent="0.25">
      <c r="A602" s="340"/>
      <c r="B602" s="275"/>
      <c r="C602" s="275"/>
      <c r="D602" s="340"/>
      <c r="E602" s="342"/>
      <c r="F602" s="342"/>
      <c r="G602" s="342"/>
      <c r="H602" s="337"/>
    </row>
    <row r="603" spans="1:8" s="326" customFormat="1" x14ac:dyDescent="0.25">
      <c r="A603" s="340"/>
      <c r="B603" s="275"/>
      <c r="C603" s="275"/>
      <c r="D603" s="340"/>
      <c r="E603" s="342"/>
      <c r="F603" s="342"/>
      <c r="G603" s="342"/>
      <c r="H603" s="337"/>
    </row>
    <row r="604" spans="1:8" s="326" customFormat="1" x14ac:dyDescent="0.25">
      <c r="A604" s="340"/>
      <c r="B604" s="275"/>
      <c r="C604" s="275"/>
      <c r="D604" s="340"/>
      <c r="E604" s="342"/>
      <c r="F604" s="342"/>
      <c r="G604" s="342"/>
      <c r="H604" s="337"/>
    </row>
    <row r="605" spans="1:8" s="326" customFormat="1" x14ac:dyDescent="0.25">
      <c r="A605" s="340"/>
      <c r="B605" s="275"/>
      <c r="C605" s="275"/>
      <c r="D605" s="340"/>
      <c r="E605" s="342"/>
      <c r="F605" s="342"/>
      <c r="G605" s="342"/>
      <c r="H605" s="337"/>
    </row>
    <row r="606" spans="1:8" s="326" customFormat="1" x14ac:dyDescent="0.25">
      <c r="A606" s="340"/>
      <c r="B606" s="275"/>
      <c r="C606" s="275"/>
      <c r="D606" s="340"/>
      <c r="E606" s="342"/>
      <c r="F606" s="342"/>
      <c r="G606" s="342"/>
      <c r="H606" s="337"/>
    </row>
    <row r="607" spans="1:8" s="326" customFormat="1" x14ac:dyDescent="0.25">
      <c r="A607" s="340"/>
      <c r="B607" s="275"/>
      <c r="C607" s="275"/>
      <c r="D607" s="340"/>
      <c r="E607" s="342"/>
      <c r="F607" s="342"/>
      <c r="G607" s="342"/>
      <c r="H607" s="337"/>
    </row>
    <row r="608" spans="1:8" s="326" customFormat="1" x14ac:dyDescent="0.25">
      <c r="A608" s="340"/>
      <c r="B608" s="275"/>
      <c r="C608" s="275"/>
      <c r="D608" s="340"/>
      <c r="E608" s="342"/>
      <c r="F608" s="342"/>
      <c r="G608" s="342"/>
      <c r="H608" s="337"/>
    </row>
    <row r="609" spans="1:8" s="326" customFormat="1" x14ac:dyDescent="0.25">
      <c r="A609" s="340"/>
      <c r="B609" s="275"/>
      <c r="C609" s="275"/>
      <c r="D609" s="340"/>
      <c r="E609" s="342"/>
      <c r="F609" s="342"/>
      <c r="G609" s="342"/>
      <c r="H609" s="337"/>
    </row>
    <row r="610" spans="1:8" s="326" customFormat="1" x14ac:dyDescent="0.25">
      <c r="A610" s="340"/>
      <c r="B610" s="275"/>
      <c r="C610" s="275"/>
      <c r="D610" s="340"/>
      <c r="E610" s="342"/>
      <c r="F610" s="342"/>
      <c r="G610" s="342"/>
      <c r="H610" s="337"/>
    </row>
    <row r="611" spans="1:8" s="326" customFormat="1" x14ac:dyDescent="0.25">
      <c r="A611" s="340"/>
      <c r="B611" s="275"/>
      <c r="C611" s="275"/>
      <c r="D611" s="340"/>
      <c r="E611" s="342"/>
      <c r="F611" s="342"/>
      <c r="G611" s="342"/>
      <c r="H611" s="337"/>
    </row>
    <row r="612" spans="1:8" s="326" customFormat="1" x14ac:dyDescent="0.25">
      <c r="A612" s="340"/>
      <c r="B612" s="275"/>
      <c r="C612" s="275"/>
      <c r="D612" s="340"/>
      <c r="E612" s="342"/>
      <c r="F612" s="342"/>
      <c r="G612" s="342"/>
      <c r="H612" s="337"/>
    </row>
    <row r="613" spans="1:8" s="326" customFormat="1" x14ac:dyDescent="0.25">
      <c r="A613" s="340"/>
      <c r="B613" s="275"/>
      <c r="C613" s="275"/>
      <c r="D613" s="340"/>
      <c r="E613" s="342"/>
      <c r="F613" s="342"/>
      <c r="G613" s="342"/>
      <c r="H613" s="337"/>
    </row>
    <row r="614" spans="1:8" s="326" customFormat="1" x14ac:dyDescent="0.25">
      <c r="A614" s="340"/>
      <c r="B614" s="275"/>
      <c r="C614" s="275"/>
      <c r="D614" s="340"/>
      <c r="E614" s="342"/>
      <c r="F614" s="342"/>
      <c r="G614" s="342"/>
      <c r="H614" s="337"/>
    </row>
    <row r="615" spans="1:8" s="326" customFormat="1" x14ac:dyDescent="0.25">
      <c r="A615" s="340"/>
      <c r="B615" s="275"/>
      <c r="C615" s="275"/>
      <c r="D615" s="340"/>
      <c r="E615" s="342"/>
      <c r="F615" s="342"/>
      <c r="G615" s="342"/>
      <c r="H615" s="337"/>
    </row>
    <row r="616" spans="1:8" s="326" customFormat="1" x14ac:dyDescent="0.25">
      <c r="A616" s="340"/>
      <c r="B616" s="275"/>
      <c r="C616" s="275"/>
      <c r="D616" s="340"/>
      <c r="E616" s="342"/>
      <c r="F616" s="342"/>
      <c r="G616" s="342"/>
      <c r="H616" s="337"/>
    </row>
    <row r="617" spans="1:8" s="326" customFormat="1" x14ac:dyDescent="0.25">
      <c r="A617" s="340"/>
      <c r="B617" s="275"/>
      <c r="C617" s="275"/>
      <c r="D617" s="340"/>
      <c r="E617" s="342"/>
      <c r="F617" s="342"/>
      <c r="G617" s="342"/>
      <c r="H617" s="337"/>
    </row>
    <row r="618" spans="1:8" s="326" customFormat="1" x14ac:dyDescent="0.25">
      <c r="A618" s="340"/>
      <c r="B618" s="275"/>
      <c r="C618" s="275"/>
      <c r="D618" s="340"/>
      <c r="E618" s="342"/>
      <c r="F618" s="342"/>
      <c r="G618" s="342"/>
      <c r="H618" s="337"/>
    </row>
    <row r="619" spans="1:8" s="326" customFormat="1" x14ac:dyDescent="0.25">
      <c r="A619" s="340"/>
      <c r="B619" s="275"/>
      <c r="C619" s="275"/>
      <c r="D619" s="340"/>
      <c r="E619" s="342"/>
      <c r="F619" s="342"/>
      <c r="G619" s="342"/>
      <c r="H619" s="337"/>
    </row>
    <row r="620" spans="1:8" s="326" customFormat="1" x14ac:dyDescent="0.25">
      <c r="A620" s="340"/>
      <c r="B620" s="275"/>
      <c r="C620" s="275"/>
      <c r="D620" s="340"/>
      <c r="E620" s="342"/>
      <c r="F620" s="342"/>
      <c r="G620" s="342"/>
      <c r="H620" s="337"/>
    </row>
    <row r="621" spans="1:8" s="326" customFormat="1" x14ac:dyDescent="0.25">
      <c r="A621" s="340"/>
      <c r="B621" s="275"/>
      <c r="C621" s="275"/>
      <c r="D621" s="340"/>
      <c r="E621" s="342"/>
      <c r="F621" s="342"/>
      <c r="G621" s="342"/>
      <c r="H621" s="337"/>
    </row>
    <row r="622" spans="1:8" s="326" customFormat="1" x14ac:dyDescent="0.25">
      <c r="A622" s="340"/>
      <c r="B622" s="275"/>
      <c r="C622" s="275"/>
      <c r="D622" s="340"/>
      <c r="E622" s="342"/>
      <c r="F622" s="342"/>
      <c r="G622" s="342"/>
      <c r="H622" s="337"/>
    </row>
    <row r="623" spans="1:8" s="326" customFormat="1" x14ac:dyDescent="0.25">
      <c r="A623" s="340"/>
      <c r="B623" s="275"/>
      <c r="C623" s="275"/>
      <c r="D623" s="340"/>
      <c r="E623" s="342"/>
      <c r="F623" s="342"/>
      <c r="G623" s="342"/>
      <c r="H623" s="337"/>
    </row>
    <row r="624" spans="1:8" s="326" customFormat="1" x14ac:dyDescent="0.25">
      <c r="A624" s="340"/>
      <c r="B624" s="275"/>
      <c r="C624" s="275"/>
      <c r="D624" s="340"/>
      <c r="E624" s="342"/>
      <c r="F624" s="342"/>
      <c r="G624" s="342"/>
      <c r="H624" s="337"/>
    </row>
    <row r="625" spans="1:8" s="326" customFormat="1" x14ac:dyDescent="0.25">
      <c r="A625" s="340"/>
      <c r="B625" s="275"/>
      <c r="C625" s="275"/>
      <c r="D625" s="340"/>
      <c r="E625" s="342"/>
      <c r="F625" s="342"/>
      <c r="G625" s="342"/>
      <c r="H625" s="337"/>
    </row>
    <row r="626" spans="1:8" s="326" customFormat="1" x14ac:dyDescent="0.25">
      <c r="A626" s="340"/>
      <c r="B626" s="275"/>
      <c r="C626" s="275"/>
      <c r="D626" s="340"/>
      <c r="E626" s="342"/>
      <c r="F626" s="342"/>
      <c r="G626" s="342"/>
      <c r="H626" s="337"/>
    </row>
    <row r="627" spans="1:8" s="326" customFormat="1" x14ac:dyDescent="0.25">
      <c r="A627" s="340"/>
      <c r="B627" s="275"/>
      <c r="C627" s="275"/>
      <c r="D627" s="340"/>
      <c r="E627" s="342"/>
      <c r="F627" s="342"/>
      <c r="G627" s="342"/>
      <c r="H627" s="337"/>
    </row>
    <row r="628" spans="1:8" s="326" customFormat="1" x14ac:dyDescent="0.25">
      <c r="A628" s="340"/>
      <c r="B628" s="275"/>
      <c r="C628" s="275"/>
      <c r="D628" s="340"/>
      <c r="E628" s="342"/>
      <c r="F628" s="342"/>
      <c r="G628" s="342"/>
      <c r="H628" s="337"/>
    </row>
    <row r="629" spans="1:8" s="326" customFormat="1" x14ac:dyDescent="0.25">
      <c r="A629" s="340"/>
      <c r="B629" s="275"/>
      <c r="C629" s="275"/>
      <c r="D629" s="340"/>
      <c r="E629" s="342"/>
      <c r="F629" s="342"/>
      <c r="G629" s="342"/>
      <c r="H629" s="337"/>
    </row>
    <row r="630" spans="1:8" s="326" customFormat="1" x14ac:dyDescent="0.25">
      <c r="A630" s="340"/>
      <c r="B630" s="275"/>
      <c r="C630" s="275"/>
      <c r="D630" s="340"/>
      <c r="E630" s="342"/>
      <c r="F630" s="342"/>
      <c r="G630" s="342"/>
      <c r="H630" s="337"/>
    </row>
    <row r="631" spans="1:8" s="326" customFormat="1" x14ac:dyDescent="0.25">
      <c r="A631" s="340"/>
      <c r="B631" s="275"/>
      <c r="C631" s="275"/>
      <c r="D631" s="340"/>
      <c r="E631" s="342"/>
      <c r="F631" s="342"/>
      <c r="G631" s="342"/>
      <c r="H631" s="337"/>
    </row>
    <row r="632" spans="1:8" s="326" customFormat="1" x14ac:dyDescent="0.25">
      <c r="A632" s="340"/>
      <c r="B632" s="275"/>
      <c r="C632" s="275"/>
      <c r="D632" s="340"/>
      <c r="E632" s="342"/>
      <c r="F632" s="342"/>
      <c r="G632" s="342"/>
      <c r="H632" s="337"/>
    </row>
    <row r="633" spans="1:8" s="326" customFormat="1" x14ac:dyDescent="0.25">
      <c r="A633" s="340"/>
      <c r="B633" s="275"/>
      <c r="C633" s="275"/>
      <c r="D633" s="340"/>
      <c r="E633" s="342"/>
      <c r="F633" s="342"/>
      <c r="G633" s="342"/>
      <c r="H633" s="337"/>
    </row>
    <row r="634" spans="1:8" s="326" customFormat="1" x14ac:dyDescent="0.25">
      <c r="A634" s="340"/>
      <c r="B634" s="275"/>
      <c r="C634" s="275"/>
      <c r="D634" s="340"/>
      <c r="E634" s="342"/>
      <c r="F634" s="342"/>
      <c r="G634" s="342"/>
      <c r="H634" s="337"/>
    </row>
    <row r="635" spans="1:8" s="326" customFormat="1" x14ac:dyDescent="0.25">
      <c r="A635" s="340"/>
      <c r="B635" s="275"/>
      <c r="C635" s="275"/>
      <c r="D635" s="340"/>
      <c r="E635" s="342"/>
      <c r="F635" s="342"/>
      <c r="G635" s="342"/>
      <c r="H635" s="337"/>
    </row>
    <row r="636" spans="1:8" s="326" customFormat="1" x14ac:dyDescent="0.25">
      <c r="A636" s="340"/>
      <c r="B636" s="275"/>
      <c r="C636" s="275"/>
      <c r="D636" s="340"/>
      <c r="E636" s="342"/>
      <c r="F636" s="342"/>
      <c r="G636" s="342"/>
      <c r="H636" s="337"/>
    </row>
    <row r="637" spans="1:8" s="326" customFormat="1" x14ac:dyDescent="0.25">
      <c r="A637" s="340"/>
      <c r="B637" s="275"/>
      <c r="C637" s="275"/>
      <c r="D637" s="340"/>
      <c r="E637" s="342"/>
      <c r="F637" s="342"/>
      <c r="G637" s="342"/>
      <c r="H637" s="337"/>
    </row>
    <row r="638" spans="1:8" s="326" customFormat="1" x14ac:dyDescent="0.25">
      <c r="A638" s="340"/>
      <c r="B638" s="275"/>
      <c r="C638" s="275"/>
      <c r="D638" s="340"/>
      <c r="E638" s="342"/>
      <c r="F638" s="342"/>
      <c r="G638" s="342"/>
      <c r="H638" s="337"/>
    </row>
    <row r="639" spans="1:8" s="326" customFormat="1" x14ac:dyDescent="0.25">
      <c r="A639" s="340"/>
      <c r="B639" s="275"/>
      <c r="C639" s="275"/>
      <c r="D639" s="340"/>
      <c r="E639" s="342"/>
      <c r="F639" s="342"/>
      <c r="G639" s="342"/>
      <c r="H639" s="337"/>
    </row>
    <row r="640" spans="1:8" s="326" customFormat="1" x14ac:dyDescent="0.25">
      <c r="A640" s="340"/>
      <c r="B640" s="275"/>
      <c r="C640" s="275"/>
      <c r="D640" s="340"/>
      <c r="E640" s="342"/>
      <c r="F640" s="342"/>
      <c r="G640" s="342"/>
      <c r="H640" s="337"/>
    </row>
    <row r="641" spans="1:8" s="326" customFormat="1" x14ac:dyDescent="0.25">
      <c r="A641" s="340"/>
      <c r="B641" s="275"/>
      <c r="C641" s="275"/>
      <c r="D641" s="340"/>
      <c r="E641" s="342"/>
      <c r="F641" s="342"/>
      <c r="G641" s="342"/>
      <c r="H641" s="337"/>
    </row>
    <row r="642" spans="1:8" s="326" customFormat="1" x14ac:dyDescent="0.25">
      <c r="A642" s="340"/>
      <c r="B642" s="275"/>
      <c r="C642" s="275"/>
      <c r="D642" s="340"/>
      <c r="E642" s="342"/>
      <c r="F642" s="342"/>
      <c r="G642" s="342"/>
      <c r="H642" s="337"/>
    </row>
    <row r="643" spans="1:8" s="326" customFormat="1" x14ac:dyDescent="0.25">
      <c r="A643" s="340"/>
      <c r="B643" s="275"/>
      <c r="C643" s="275"/>
      <c r="D643" s="340"/>
      <c r="E643" s="342"/>
      <c r="F643" s="342"/>
      <c r="G643" s="342"/>
      <c r="H643" s="337"/>
    </row>
    <row r="644" spans="1:8" s="326" customFormat="1" x14ac:dyDescent="0.25">
      <c r="A644" s="340"/>
      <c r="B644" s="275"/>
      <c r="C644" s="275"/>
      <c r="D644" s="340"/>
      <c r="E644" s="342"/>
      <c r="F644" s="342"/>
      <c r="G644" s="342"/>
      <c r="H644" s="337"/>
    </row>
    <row r="645" spans="1:8" s="326" customFormat="1" x14ac:dyDescent="0.25">
      <c r="A645" s="340"/>
      <c r="B645" s="275"/>
      <c r="C645" s="275"/>
      <c r="D645" s="340"/>
      <c r="E645" s="342"/>
      <c r="F645" s="342"/>
      <c r="G645" s="342"/>
      <c r="H645" s="337"/>
    </row>
    <row r="646" spans="1:8" s="326" customFormat="1" x14ac:dyDescent="0.25">
      <c r="A646" s="340"/>
      <c r="B646" s="275"/>
      <c r="C646" s="275"/>
      <c r="D646" s="340"/>
      <c r="E646" s="342"/>
      <c r="F646" s="342"/>
      <c r="G646" s="342"/>
      <c r="H646" s="337"/>
    </row>
    <row r="647" spans="1:8" s="326" customFormat="1" x14ac:dyDescent="0.25">
      <c r="A647" s="340"/>
      <c r="B647" s="275"/>
      <c r="C647" s="275"/>
      <c r="D647" s="340"/>
      <c r="E647" s="342"/>
      <c r="F647" s="342"/>
      <c r="G647" s="342"/>
      <c r="H647" s="337"/>
    </row>
    <row r="648" spans="1:8" s="326" customFormat="1" x14ac:dyDescent="0.25">
      <c r="A648" s="340"/>
      <c r="B648" s="275"/>
      <c r="C648" s="275"/>
      <c r="D648" s="340"/>
      <c r="E648" s="342"/>
      <c r="F648" s="342"/>
      <c r="G648" s="342"/>
      <c r="H648" s="337"/>
    </row>
    <row r="649" spans="1:8" s="326" customFormat="1" x14ac:dyDescent="0.25">
      <c r="A649" s="340"/>
      <c r="B649" s="275"/>
      <c r="C649" s="275"/>
      <c r="D649" s="340"/>
      <c r="E649" s="342"/>
      <c r="F649" s="342"/>
      <c r="G649" s="342"/>
      <c r="H649" s="337"/>
    </row>
    <row r="650" spans="1:8" s="326" customFormat="1" x14ac:dyDescent="0.25">
      <c r="A650" s="340"/>
      <c r="B650" s="275"/>
      <c r="C650" s="275"/>
      <c r="D650" s="340"/>
      <c r="E650" s="342"/>
      <c r="F650" s="342"/>
      <c r="G650" s="342"/>
      <c r="H650" s="337"/>
    </row>
    <row r="651" spans="1:8" s="326" customFormat="1" x14ac:dyDescent="0.25">
      <c r="A651" s="340"/>
      <c r="B651" s="275"/>
      <c r="C651" s="275"/>
      <c r="D651" s="340"/>
      <c r="E651" s="342"/>
      <c r="F651" s="342"/>
      <c r="G651" s="342"/>
      <c r="H651" s="337"/>
    </row>
    <row r="652" spans="1:8" s="326" customFormat="1" x14ac:dyDescent="0.25">
      <c r="A652" s="340"/>
      <c r="B652" s="275"/>
      <c r="C652" s="275"/>
      <c r="D652" s="340"/>
      <c r="E652" s="342"/>
      <c r="F652" s="342"/>
      <c r="G652" s="342"/>
      <c r="H652" s="337"/>
    </row>
    <row r="653" spans="1:8" s="326" customFormat="1" x14ac:dyDescent="0.25">
      <c r="A653" s="340"/>
      <c r="B653" s="275"/>
      <c r="C653" s="275"/>
      <c r="D653" s="340"/>
      <c r="E653" s="342"/>
      <c r="F653" s="342"/>
      <c r="G653" s="342"/>
      <c r="H653" s="337"/>
    </row>
    <row r="654" spans="1:8" s="326" customFormat="1" x14ac:dyDescent="0.25">
      <c r="A654" s="340"/>
      <c r="B654" s="275"/>
      <c r="C654" s="275"/>
      <c r="D654" s="340"/>
      <c r="E654" s="342"/>
      <c r="F654" s="342"/>
      <c r="G654" s="342"/>
      <c r="H654" s="337"/>
    </row>
    <row r="655" spans="1:8" s="326" customFormat="1" x14ac:dyDescent="0.25">
      <c r="A655" s="340"/>
      <c r="B655" s="275"/>
      <c r="C655" s="275"/>
      <c r="D655" s="340"/>
      <c r="E655" s="342"/>
      <c r="F655" s="342"/>
      <c r="G655" s="342"/>
      <c r="H655" s="337"/>
    </row>
    <row r="656" spans="1:8" s="326" customFormat="1" x14ac:dyDescent="0.25">
      <c r="A656" s="340"/>
      <c r="B656" s="275"/>
      <c r="C656" s="275"/>
      <c r="D656" s="340"/>
      <c r="E656" s="342"/>
      <c r="F656" s="342"/>
      <c r="G656" s="342"/>
      <c r="H656" s="337"/>
    </row>
    <row r="657" spans="1:8" s="326" customFormat="1" x14ac:dyDescent="0.25">
      <c r="A657" s="340"/>
      <c r="B657" s="275"/>
      <c r="C657" s="275"/>
      <c r="D657" s="340"/>
      <c r="E657" s="342"/>
      <c r="F657" s="342"/>
      <c r="G657" s="342"/>
      <c r="H657" s="337"/>
    </row>
    <row r="658" spans="1:8" s="326" customFormat="1" x14ac:dyDescent="0.25">
      <c r="A658" s="340"/>
      <c r="B658" s="275"/>
      <c r="C658" s="275"/>
      <c r="D658" s="340"/>
      <c r="E658" s="342"/>
      <c r="F658" s="342"/>
      <c r="G658" s="342"/>
      <c r="H658" s="337"/>
    </row>
    <row r="659" spans="1:8" s="326" customFormat="1" x14ac:dyDescent="0.25">
      <c r="A659" s="340"/>
      <c r="B659" s="275"/>
      <c r="C659" s="275"/>
      <c r="D659" s="340"/>
      <c r="E659" s="342"/>
      <c r="F659" s="342"/>
      <c r="G659" s="342"/>
      <c r="H659" s="337"/>
    </row>
    <row r="660" spans="1:8" s="326" customFormat="1" x14ac:dyDescent="0.25">
      <c r="A660" s="340"/>
      <c r="B660" s="275"/>
      <c r="C660" s="275"/>
      <c r="D660" s="340"/>
      <c r="E660" s="342"/>
      <c r="F660" s="342"/>
      <c r="G660" s="342"/>
      <c r="H660" s="337"/>
    </row>
    <row r="661" spans="1:8" s="326" customFormat="1" x14ac:dyDescent="0.25">
      <c r="A661" s="340"/>
      <c r="B661" s="275"/>
      <c r="C661" s="275"/>
      <c r="D661" s="340"/>
      <c r="E661" s="342"/>
      <c r="F661" s="342"/>
      <c r="G661" s="342"/>
      <c r="H661" s="337"/>
    </row>
    <row r="662" spans="1:8" s="326" customFormat="1" x14ac:dyDescent="0.25">
      <c r="A662" s="340"/>
      <c r="B662" s="275"/>
      <c r="C662" s="275"/>
      <c r="D662" s="340"/>
      <c r="E662" s="342"/>
      <c r="F662" s="342"/>
      <c r="G662" s="342"/>
      <c r="H662" s="337"/>
    </row>
    <row r="663" spans="1:8" s="326" customFormat="1" x14ac:dyDescent="0.25">
      <c r="A663" s="340"/>
      <c r="B663" s="275"/>
      <c r="C663" s="275"/>
      <c r="D663" s="340"/>
      <c r="E663" s="342"/>
      <c r="F663" s="342"/>
      <c r="G663" s="342"/>
      <c r="H663" s="337"/>
    </row>
    <row r="664" spans="1:8" s="326" customFormat="1" x14ac:dyDescent="0.25">
      <c r="A664" s="340"/>
      <c r="B664" s="275"/>
      <c r="C664" s="275"/>
      <c r="D664" s="340"/>
      <c r="E664" s="342"/>
      <c r="F664" s="342"/>
      <c r="G664" s="342"/>
      <c r="H664" s="337"/>
    </row>
    <row r="665" spans="1:8" s="326" customFormat="1" x14ac:dyDescent="0.25">
      <c r="A665" s="340"/>
      <c r="B665" s="275"/>
      <c r="C665" s="275"/>
      <c r="D665" s="340"/>
      <c r="E665" s="342"/>
      <c r="F665" s="342"/>
      <c r="G665" s="342"/>
      <c r="H665" s="337"/>
    </row>
    <row r="666" spans="1:8" s="326" customFormat="1" x14ac:dyDescent="0.25">
      <c r="A666" s="340"/>
      <c r="B666" s="275"/>
      <c r="C666" s="275"/>
      <c r="D666" s="340"/>
      <c r="E666" s="342"/>
      <c r="F666" s="342"/>
      <c r="G666" s="342"/>
      <c r="H666" s="337"/>
    </row>
    <row r="667" spans="1:8" s="326" customFormat="1" x14ac:dyDescent="0.25">
      <c r="A667" s="340"/>
      <c r="B667" s="275"/>
      <c r="C667" s="275"/>
      <c r="D667" s="340"/>
      <c r="E667" s="342"/>
      <c r="F667" s="342"/>
      <c r="G667" s="342"/>
      <c r="H667" s="337"/>
    </row>
    <row r="668" spans="1:8" s="326" customFormat="1" x14ac:dyDescent="0.25">
      <c r="A668" s="340"/>
      <c r="B668" s="275"/>
      <c r="C668" s="275"/>
      <c r="D668" s="340"/>
      <c r="E668" s="342"/>
      <c r="F668" s="342"/>
      <c r="G668" s="342"/>
      <c r="H668" s="337"/>
    </row>
    <row r="669" spans="1:8" s="326" customFormat="1" x14ac:dyDescent="0.25">
      <c r="A669" s="340"/>
      <c r="B669" s="275"/>
      <c r="C669" s="275"/>
      <c r="D669" s="340"/>
      <c r="E669" s="342"/>
      <c r="F669" s="342"/>
      <c r="G669" s="342"/>
      <c r="H669" s="337"/>
    </row>
    <row r="670" spans="1:8" s="326" customFormat="1" x14ac:dyDescent="0.25">
      <c r="A670" s="340"/>
      <c r="B670" s="275"/>
      <c r="C670" s="275"/>
      <c r="D670" s="340"/>
      <c r="E670" s="342"/>
      <c r="F670" s="342"/>
      <c r="G670" s="342"/>
      <c r="H670" s="337"/>
    </row>
    <row r="671" spans="1:8" s="326" customFormat="1" x14ac:dyDescent="0.25">
      <c r="A671" s="340"/>
      <c r="B671" s="275"/>
      <c r="C671" s="275"/>
      <c r="D671" s="340"/>
      <c r="E671" s="342"/>
      <c r="F671" s="342"/>
      <c r="G671" s="342"/>
      <c r="H671" s="337"/>
    </row>
    <row r="672" spans="1:8" s="326" customFormat="1" x14ac:dyDescent="0.25">
      <c r="A672" s="340"/>
      <c r="B672" s="275"/>
      <c r="C672" s="275"/>
      <c r="D672" s="340"/>
      <c r="E672" s="342"/>
      <c r="F672" s="342"/>
      <c r="G672" s="342"/>
      <c r="H672" s="337"/>
    </row>
    <row r="673" spans="1:8" s="326" customFormat="1" x14ac:dyDescent="0.25">
      <c r="A673" s="340"/>
      <c r="B673" s="275"/>
      <c r="C673" s="275"/>
      <c r="D673" s="340"/>
      <c r="E673" s="342"/>
      <c r="F673" s="342"/>
      <c r="G673" s="342"/>
      <c r="H673" s="337"/>
    </row>
    <row r="674" spans="1:8" s="326" customFormat="1" x14ac:dyDescent="0.25">
      <c r="A674" s="340"/>
      <c r="B674" s="275"/>
      <c r="C674" s="275"/>
      <c r="D674" s="340"/>
      <c r="E674" s="342"/>
      <c r="F674" s="342"/>
      <c r="G674" s="342"/>
      <c r="H674" s="337"/>
    </row>
    <row r="675" spans="1:8" s="326" customFormat="1" x14ac:dyDescent="0.25">
      <c r="A675" s="340"/>
      <c r="B675" s="275"/>
      <c r="C675" s="275"/>
      <c r="D675" s="340"/>
      <c r="E675" s="342"/>
      <c r="F675" s="342"/>
      <c r="G675" s="342"/>
      <c r="H675" s="337"/>
    </row>
    <row r="676" spans="1:8" s="326" customFormat="1" x14ac:dyDescent="0.25">
      <c r="A676" s="340"/>
      <c r="B676" s="275"/>
      <c r="C676" s="275"/>
      <c r="D676" s="340"/>
      <c r="E676" s="342"/>
      <c r="F676" s="342"/>
      <c r="G676" s="342"/>
      <c r="H676" s="337"/>
    </row>
    <row r="677" spans="1:8" s="326" customFormat="1" x14ac:dyDescent="0.25">
      <c r="A677" s="340"/>
      <c r="B677" s="275"/>
      <c r="C677" s="275"/>
      <c r="D677" s="340"/>
      <c r="E677" s="342"/>
      <c r="F677" s="342"/>
      <c r="G677" s="342"/>
      <c r="H677" s="337"/>
    </row>
    <row r="678" spans="1:8" s="326" customFormat="1" x14ac:dyDescent="0.25">
      <c r="A678" s="340"/>
      <c r="B678" s="275"/>
      <c r="C678" s="275"/>
      <c r="D678" s="340"/>
      <c r="E678" s="342"/>
      <c r="F678" s="342"/>
      <c r="G678" s="342"/>
      <c r="H678" s="337"/>
    </row>
    <row r="679" spans="1:8" s="326" customFormat="1" x14ac:dyDescent="0.25">
      <c r="A679" s="340"/>
      <c r="B679" s="275"/>
      <c r="C679" s="275"/>
      <c r="D679" s="340"/>
      <c r="E679" s="342"/>
      <c r="F679" s="342"/>
      <c r="G679" s="342"/>
      <c r="H679" s="337"/>
    </row>
    <row r="680" spans="1:8" s="326" customFormat="1" x14ac:dyDescent="0.25">
      <c r="A680" s="340"/>
      <c r="B680" s="275"/>
      <c r="C680" s="275"/>
      <c r="D680" s="340"/>
      <c r="E680" s="342"/>
      <c r="F680" s="342"/>
      <c r="G680" s="342"/>
      <c r="H680" s="337"/>
    </row>
    <row r="681" spans="1:8" s="326" customFormat="1" x14ac:dyDescent="0.25">
      <c r="A681" s="340"/>
      <c r="B681" s="275"/>
      <c r="C681" s="275"/>
      <c r="D681" s="340"/>
      <c r="E681" s="342"/>
      <c r="F681" s="342"/>
      <c r="G681" s="342"/>
      <c r="H681" s="337"/>
    </row>
    <row r="682" spans="1:8" s="326" customFormat="1" x14ac:dyDescent="0.25">
      <c r="A682" s="340"/>
      <c r="B682" s="275"/>
      <c r="C682" s="275"/>
      <c r="D682" s="340"/>
      <c r="E682" s="342"/>
      <c r="F682" s="342"/>
      <c r="G682" s="342"/>
      <c r="H682" s="337"/>
    </row>
    <row r="683" spans="1:8" s="326" customFormat="1" x14ac:dyDescent="0.25">
      <c r="A683" s="340"/>
      <c r="B683" s="275"/>
      <c r="C683" s="275"/>
      <c r="D683" s="340"/>
      <c r="E683" s="342"/>
      <c r="F683" s="342"/>
      <c r="G683" s="342"/>
      <c r="H683" s="337"/>
    </row>
    <row r="684" spans="1:8" s="326" customFormat="1" x14ac:dyDescent="0.25">
      <c r="A684" s="340"/>
      <c r="B684" s="275"/>
      <c r="C684" s="275"/>
      <c r="D684" s="340"/>
      <c r="E684" s="342"/>
      <c r="F684" s="342"/>
      <c r="G684" s="342"/>
      <c r="H684" s="337"/>
    </row>
    <row r="685" spans="1:8" s="326" customFormat="1" x14ac:dyDescent="0.25">
      <c r="A685" s="340"/>
      <c r="B685" s="275"/>
      <c r="C685" s="275"/>
      <c r="D685" s="340"/>
      <c r="E685" s="342"/>
      <c r="F685" s="342"/>
      <c r="G685" s="342"/>
      <c r="H685" s="337"/>
    </row>
    <row r="686" spans="1:8" s="326" customFormat="1" x14ac:dyDescent="0.25">
      <c r="A686" s="340"/>
      <c r="B686" s="275"/>
      <c r="C686" s="275"/>
      <c r="D686" s="340"/>
      <c r="E686" s="342"/>
      <c r="F686" s="342"/>
      <c r="G686" s="342"/>
      <c r="H686" s="337"/>
    </row>
    <row r="687" spans="1:8" s="326" customFormat="1" x14ac:dyDescent="0.25">
      <c r="A687" s="340"/>
      <c r="B687" s="275"/>
      <c r="C687" s="275"/>
      <c r="D687" s="340"/>
      <c r="E687" s="342"/>
      <c r="F687" s="342"/>
      <c r="G687" s="342"/>
      <c r="H687" s="337"/>
    </row>
    <row r="688" spans="1:8" s="326" customFormat="1" x14ac:dyDescent="0.25">
      <c r="A688" s="340"/>
      <c r="B688" s="275"/>
      <c r="C688" s="275"/>
      <c r="D688" s="340"/>
      <c r="E688" s="342"/>
      <c r="F688" s="342"/>
      <c r="G688" s="342"/>
      <c r="H688" s="337"/>
    </row>
    <row r="689" spans="1:8" s="326" customFormat="1" x14ac:dyDescent="0.25">
      <c r="A689" s="340"/>
      <c r="B689" s="275"/>
      <c r="C689" s="275"/>
      <c r="D689" s="340"/>
      <c r="E689" s="342"/>
      <c r="F689" s="342"/>
      <c r="G689" s="342"/>
      <c r="H689" s="337"/>
    </row>
    <row r="690" spans="1:8" s="326" customFormat="1" x14ac:dyDescent="0.25">
      <c r="A690" s="340"/>
      <c r="B690" s="275"/>
      <c r="C690" s="275"/>
      <c r="D690" s="340"/>
      <c r="E690" s="342"/>
      <c r="F690" s="342"/>
      <c r="G690" s="342"/>
      <c r="H690" s="337"/>
    </row>
    <row r="691" spans="1:8" s="326" customFormat="1" x14ac:dyDescent="0.25">
      <c r="A691" s="340"/>
      <c r="B691" s="275"/>
      <c r="C691" s="275"/>
      <c r="D691" s="340"/>
      <c r="E691" s="342"/>
      <c r="F691" s="342"/>
      <c r="G691" s="342"/>
      <c r="H691" s="337"/>
    </row>
    <row r="692" spans="1:8" s="326" customFormat="1" x14ac:dyDescent="0.25">
      <c r="A692" s="340"/>
      <c r="B692" s="275"/>
      <c r="C692" s="275"/>
      <c r="D692" s="340"/>
      <c r="E692" s="342"/>
      <c r="F692" s="342"/>
      <c r="G692" s="342"/>
      <c r="H692" s="337"/>
    </row>
    <row r="693" spans="1:8" s="326" customFormat="1" x14ac:dyDescent="0.25">
      <c r="A693" s="340"/>
      <c r="B693" s="275"/>
      <c r="C693" s="275"/>
      <c r="D693" s="340"/>
      <c r="E693" s="342"/>
      <c r="F693" s="342"/>
      <c r="G693" s="342"/>
      <c r="H693" s="337"/>
    </row>
    <row r="694" spans="1:8" s="326" customFormat="1" x14ac:dyDescent="0.25">
      <c r="A694" s="340"/>
      <c r="B694" s="275"/>
      <c r="C694" s="275"/>
      <c r="D694" s="340"/>
      <c r="E694" s="342"/>
      <c r="F694" s="342"/>
      <c r="G694" s="342"/>
      <c r="H694" s="337"/>
    </row>
    <row r="695" spans="1:8" s="326" customFormat="1" x14ac:dyDescent="0.25">
      <c r="A695" s="340"/>
      <c r="B695" s="275"/>
      <c r="C695" s="275"/>
      <c r="D695" s="340"/>
      <c r="E695" s="342"/>
      <c r="F695" s="342"/>
      <c r="G695" s="342"/>
      <c r="H695" s="337"/>
    </row>
    <row r="696" spans="1:8" s="326" customFormat="1" x14ac:dyDescent="0.25">
      <c r="A696" s="340"/>
      <c r="B696" s="275"/>
      <c r="C696" s="275"/>
      <c r="D696" s="340"/>
      <c r="E696" s="342"/>
      <c r="F696" s="342"/>
      <c r="G696" s="342"/>
      <c r="H696" s="337"/>
    </row>
    <row r="697" spans="1:8" s="326" customFormat="1" x14ac:dyDescent="0.25">
      <c r="A697" s="340"/>
      <c r="B697" s="275"/>
      <c r="C697" s="275"/>
      <c r="D697" s="340"/>
      <c r="E697" s="342"/>
      <c r="F697" s="342"/>
      <c r="G697" s="342"/>
      <c r="H697" s="337"/>
    </row>
    <row r="698" spans="1:8" s="326" customFormat="1" x14ac:dyDescent="0.25">
      <c r="A698" s="340"/>
      <c r="B698" s="275"/>
      <c r="C698" s="275"/>
      <c r="D698" s="340"/>
      <c r="E698" s="342"/>
      <c r="F698" s="342"/>
      <c r="G698" s="342"/>
      <c r="H698" s="337"/>
    </row>
    <row r="699" spans="1:8" s="326" customFormat="1" x14ac:dyDescent="0.25">
      <c r="A699" s="340"/>
      <c r="B699" s="275"/>
      <c r="C699" s="275"/>
      <c r="D699" s="340"/>
      <c r="E699" s="342"/>
      <c r="F699" s="342"/>
      <c r="G699" s="342"/>
      <c r="H699" s="337"/>
    </row>
    <row r="700" spans="1:8" s="326" customFormat="1" x14ac:dyDescent="0.25">
      <c r="A700" s="340"/>
      <c r="B700" s="275"/>
      <c r="C700" s="275"/>
      <c r="D700" s="340"/>
      <c r="E700" s="342"/>
      <c r="F700" s="342"/>
      <c r="G700" s="342"/>
      <c r="H700" s="337"/>
    </row>
    <row r="701" spans="1:8" s="326" customFormat="1" x14ac:dyDescent="0.25">
      <c r="A701" s="340"/>
      <c r="B701" s="275"/>
      <c r="C701" s="275"/>
      <c r="D701" s="340"/>
      <c r="E701" s="342"/>
      <c r="F701" s="342"/>
      <c r="G701" s="342"/>
      <c r="H701" s="337"/>
    </row>
    <row r="702" spans="1:8" s="326" customFormat="1" x14ac:dyDescent="0.25">
      <c r="A702" s="340"/>
      <c r="B702" s="275"/>
      <c r="C702" s="275"/>
      <c r="D702" s="340"/>
      <c r="E702" s="342"/>
      <c r="F702" s="342"/>
      <c r="G702" s="342"/>
      <c r="H702" s="337"/>
    </row>
    <row r="703" spans="1:8" s="326" customFormat="1" x14ac:dyDescent="0.25">
      <c r="A703" s="340"/>
      <c r="B703" s="275"/>
      <c r="C703" s="275"/>
      <c r="D703" s="340"/>
      <c r="E703" s="342"/>
      <c r="F703" s="342"/>
      <c r="G703" s="342"/>
      <c r="H703" s="337"/>
    </row>
    <row r="704" spans="1:8" s="326" customFormat="1" x14ac:dyDescent="0.25">
      <c r="A704" s="340"/>
      <c r="B704" s="275"/>
      <c r="C704" s="275"/>
      <c r="D704" s="340"/>
      <c r="E704" s="342"/>
      <c r="F704" s="342"/>
      <c r="G704" s="342"/>
      <c r="H704" s="337"/>
    </row>
    <row r="705" spans="1:8" s="326" customFormat="1" x14ac:dyDescent="0.25">
      <c r="A705" s="340"/>
      <c r="B705" s="275"/>
      <c r="C705" s="275"/>
      <c r="D705" s="340"/>
      <c r="E705" s="342"/>
      <c r="F705" s="342"/>
      <c r="G705" s="342"/>
      <c r="H705" s="337"/>
    </row>
    <row r="706" spans="1:8" s="326" customFormat="1" x14ac:dyDescent="0.25">
      <c r="A706" s="340"/>
      <c r="B706" s="275"/>
      <c r="C706" s="275"/>
      <c r="D706" s="340"/>
      <c r="E706" s="342"/>
      <c r="F706" s="342"/>
      <c r="G706" s="342"/>
      <c r="H706" s="337"/>
    </row>
    <row r="707" spans="1:8" s="326" customFormat="1" x14ac:dyDescent="0.25">
      <c r="A707" s="340"/>
      <c r="B707" s="275"/>
      <c r="C707" s="275"/>
      <c r="D707" s="340"/>
      <c r="E707" s="342"/>
      <c r="F707" s="342"/>
      <c r="G707" s="342"/>
      <c r="H707" s="337"/>
    </row>
    <row r="708" spans="1:8" s="326" customFormat="1" x14ac:dyDescent="0.25">
      <c r="A708" s="340"/>
      <c r="B708" s="275"/>
      <c r="C708" s="275"/>
      <c r="D708" s="340"/>
      <c r="E708" s="342"/>
      <c r="F708" s="342"/>
      <c r="G708" s="342"/>
      <c r="H708" s="337"/>
    </row>
    <row r="709" spans="1:8" s="326" customFormat="1" x14ac:dyDescent="0.25">
      <c r="A709" s="340"/>
      <c r="B709" s="275"/>
      <c r="C709" s="275"/>
      <c r="D709" s="340"/>
      <c r="E709" s="342"/>
      <c r="F709" s="342"/>
      <c r="G709" s="342"/>
      <c r="H709" s="337"/>
    </row>
    <row r="710" spans="1:8" s="326" customFormat="1" x14ac:dyDescent="0.25">
      <c r="A710" s="340"/>
      <c r="B710" s="275"/>
      <c r="C710" s="275"/>
      <c r="D710" s="340"/>
      <c r="E710" s="342"/>
      <c r="F710" s="342"/>
      <c r="G710" s="342"/>
      <c r="H710" s="337"/>
    </row>
    <row r="711" spans="1:8" s="326" customFormat="1" x14ac:dyDescent="0.25">
      <c r="A711" s="340"/>
      <c r="B711" s="275"/>
      <c r="C711" s="275"/>
      <c r="D711" s="340"/>
      <c r="E711" s="342"/>
      <c r="F711" s="342"/>
      <c r="G711" s="342"/>
      <c r="H711" s="337"/>
    </row>
    <row r="712" spans="1:8" s="326" customFormat="1" x14ac:dyDescent="0.25">
      <c r="A712" s="340"/>
      <c r="B712" s="275"/>
      <c r="C712" s="275"/>
      <c r="D712" s="340"/>
      <c r="E712" s="342"/>
      <c r="F712" s="342"/>
      <c r="G712" s="342"/>
      <c r="H712" s="337"/>
    </row>
    <row r="713" spans="1:8" s="326" customFormat="1" x14ac:dyDescent="0.25">
      <c r="A713" s="340"/>
      <c r="B713" s="275"/>
      <c r="C713" s="275"/>
      <c r="D713" s="340"/>
      <c r="E713" s="342"/>
      <c r="F713" s="342"/>
      <c r="G713" s="342"/>
      <c r="H713" s="337"/>
    </row>
    <row r="714" spans="1:8" s="326" customFormat="1" x14ac:dyDescent="0.25">
      <c r="A714" s="340"/>
      <c r="B714" s="275"/>
      <c r="C714" s="275"/>
      <c r="D714" s="340"/>
      <c r="E714" s="342"/>
      <c r="F714" s="342"/>
      <c r="G714" s="342"/>
      <c r="H714" s="337"/>
    </row>
    <row r="715" spans="1:8" s="326" customFormat="1" x14ac:dyDescent="0.25">
      <c r="A715" s="340"/>
      <c r="B715" s="275"/>
      <c r="C715" s="275"/>
      <c r="D715" s="340"/>
      <c r="E715" s="342"/>
      <c r="F715" s="342"/>
      <c r="G715" s="342"/>
      <c r="H715" s="337"/>
    </row>
    <row r="716" spans="1:8" s="326" customFormat="1" x14ac:dyDescent="0.25">
      <c r="A716" s="340"/>
      <c r="B716" s="275"/>
      <c r="C716" s="275"/>
      <c r="D716" s="340"/>
      <c r="E716" s="342"/>
      <c r="F716" s="342"/>
      <c r="G716" s="342"/>
      <c r="H716" s="337"/>
    </row>
    <row r="717" spans="1:8" s="326" customFormat="1" x14ac:dyDescent="0.25">
      <c r="A717" s="340"/>
      <c r="B717" s="275"/>
      <c r="C717" s="275"/>
      <c r="D717" s="340"/>
      <c r="E717" s="342"/>
      <c r="F717" s="342"/>
      <c r="G717" s="342"/>
      <c r="H717" s="337"/>
    </row>
    <row r="718" spans="1:8" s="326" customFormat="1" x14ac:dyDescent="0.25">
      <c r="A718" s="340"/>
      <c r="B718" s="275"/>
      <c r="C718" s="275"/>
      <c r="D718" s="340"/>
      <c r="E718" s="342"/>
      <c r="F718" s="342"/>
      <c r="G718" s="342"/>
      <c r="H718" s="337"/>
    </row>
    <row r="719" spans="1:8" s="326" customFormat="1" x14ac:dyDescent="0.25">
      <c r="A719" s="340"/>
      <c r="B719" s="275"/>
      <c r="C719" s="275"/>
      <c r="D719" s="340"/>
      <c r="E719" s="342"/>
      <c r="F719" s="342"/>
      <c r="G719" s="342"/>
      <c r="H719" s="337"/>
    </row>
    <row r="720" spans="1:8" s="326" customFormat="1" x14ac:dyDescent="0.25">
      <c r="A720" s="340"/>
      <c r="B720" s="275"/>
      <c r="C720" s="275"/>
      <c r="D720" s="340"/>
      <c r="E720" s="342"/>
      <c r="F720" s="342"/>
      <c r="G720" s="342"/>
      <c r="H720" s="337"/>
    </row>
    <row r="721" spans="1:8" s="326" customFormat="1" x14ac:dyDescent="0.25">
      <c r="A721" s="340"/>
      <c r="B721" s="275"/>
      <c r="C721" s="275"/>
      <c r="D721" s="340"/>
      <c r="E721" s="342"/>
      <c r="F721" s="342"/>
      <c r="G721" s="342"/>
      <c r="H721" s="337"/>
    </row>
    <row r="722" spans="1:8" s="326" customFormat="1" x14ac:dyDescent="0.25">
      <c r="A722" s="340"/>
      <c r="B722" s="275"/>
      <c r="C722" s="275"/>
      <c r="D722" s="340"/>
      <c r="E722" s="342"/>
      <c r="F722" s="342"/>
      <c r="G722" s="342"/>
      <c r="H722" s="337"/>
    </row>
    <row r="723" spans="1:8" s="326" customFormat="1" x14ac:dyDescent="0.25">
      <c r="A723" s="340"/>
      <c r="B723" s="275"/>
      <c r="C723" s="275"/>
      <c r="D723" s="340"/>
      <c r="E723" s="342"/>
      <c r="F723" s="342"/>
      <c r="G723" s="342"/>
      <c r="H723" s="337"/>
    </row>
    <row r="724" spans="1:8" s="326" customFormat="1" x14ac:dyDescent="0.25">
      <c r="A724" s="340"/>
      <c r="B724" s="275"/>
      <c r="C724" s="275"/>
      <c r="D724" s="340"/>
      <c r="E724" s="342"/>
      <c r="F724" s="342"/>
      <c r="G724" s="342"/>
      <c r="H724" s="337"/>
    </row>
    <row r="725" spans="1:8" s="326" customFormat="1" x14ac:dyDescent="0.25">
      <c r="A725" s="340"/>
      <c r="B725" s="275"/>
      <c r="C725" s="275"/>
      <c r="D725" s="340"/>
      <c r="E725" s="342"/>
      <c r="F725" s="342"/>
      <c r="G725" s="342"/>
      <c r="H725" s="337"/>
    </row>
    <row r="726" spans="1:8" s="326" customFormat="1" x14ac:dyDescent="0.25">
      <c r="A726" s="340"/>
      <c r="B726" s="275"/>
      <c r="C726" s="275"/>
      <c r="D726" s="340"/>
      <c r="E726" s="342"/>
      <c r="F726" s="342"/>
      <c r="G726" s="342"/>
      <c r="H726" s="337"/>
    </row>
    <row r="727" spans="1:8" s="326" customFormat="1" x14ac:dyDescent="0.25">
      <c r="A727" s="340"/>
      <c r="B727" s="275"/>
      <c r="C727" s="275"/>
      <c r="D727" s="340"/>
      <c r="E727" s="342"/>
      <c r="F727" s="342"/>
      <c r="G727" s="342"/>
      <c r="H727" s="337"/>
    </row>
    <row r="728" spans="1:8" s="326" customFormat="1" x14ac:dyDescent="0.25">
      <c r="A728" s="340"/>
      <c r="B728" s="275"/>
      <c r="C728" s="275"/>
      <c r="D728" s="340"/>
      <c r="E728" s="342"/>
      <c r="F728" s="342"/>
      <c r="G728" s="342"/>
      <c r="H728" s="337"/>
    </row>
    <row r="729" spans="1:8" s="326" customFormat="1" x14ac:dyDescent="0.25">
      <c r="A729" s="340"/>
      <c r="B729" s="275"/>
      <c r="C729" s="275"/>
      <c r="D729" s="340"/>
      <c r="E729" s="342"/>
      <c r="F729" s="342"/>
      <c r="G729" s="342"/>
      <c r="H729" s="337"/>
    </row>
    <row r="730" spans="1:8" s="326" customFormat="1" x14ac:dyDescent="0.25">
      <c r="A730" s="340"/>
      <c r="B730" s="275"/>
      <c r="C730" s="275"/>
      <c r="D730" s="340"/>
      <c r="E730" s="342"/>
      <c r="F730" s="342"/>
      <c r="G730" s="342"/>
      <c r="H730" s="337"/>
    </row>
    <row r="731" spans="1:8" s="326" customFormat="1" x14ac:dyDescent="0.25">
      <c r="A731" s="340"/>
      <c r="B731" s="275"/>
      <c r="C731" s="275"/>
      <c r="D731" s="340"/>
      <c r="E731" s="342"/>
      <c r="F731" s="342"/>
      <c r="G731" s="342"/>
      <c r="H731" s="337"/>
    </row>
    <row r="732" spans="1:8" s="326" customFormat="1" x14ac:dyDescent="0.25">
      <c r="A732" s="340"/>
      <c r="B732" s="275"/>
      <c r="C732" s="275"/>
      <c r="D732" s="340"/>
      <c r="E732" s="342"/>
      <c r="F732" s="342"/>
      <c r="G732" s="342"/>
      <c r="H732" s="337"/>
    </row>
    <row r="733" spans="1:8" s="326" customFormat="1" x14ac:dyDescent="0.25">
      <c r="A733" s="340"/>
      <c r="B733" s="275"/>
      <c r="C733" s="275"/>
      <c r="D733" s="340"/>
      <c r="E733" s="342"/>
      <c r="F733" s="342"/>
      <c r="G733" s="342"/>
      <c r="H733" s="337"/>
    </row>
    <row r="734" spans="1:8" s="326" customFormat="1" x14ac:dyDescent="0.25">
      <c r="A734" s="340"/>
      <c r="B734" s="275"/>
      <c r="C734" s="275"/>
      <c r="D734" s="340"/>
      <c r="E734" s="342"/>
      <c r="F734" s="342"/>
      <c r="G734" s="342"/>
      <c r="H734" s="337"/>
    </row>
    <row r="735" spans="1:8" s="326" customFormat="1" x14ac:dyDescent="0.25">
      <c r="A735" s="340"/>
      <c r="B735" s="275"/>
      <c r="C735" s="275"/>
      <c r="D735" s="340"/>
      <c r="E735" s="342"/>
      <c r="F735" s="342"/>
      <c r="G735" s="342"/>
      <c r="H735" s="337"/>
    </row>
    <row r="736" spans="1:8" s="326" customFormat="1" x14ac:dyDescent="0.25">
      <c r="A736" s="340"/>
      <c r="B736" s="275"/>
      <c r="C736" s="275"/>
      <c r="D736" s="340"/>
      <c r="E736" s="342"/>
      <c r="F736" s="342"/>
      <c r="G736" s="342"/>
      <c r="H736" s="337"/>
    </row>
    <row r="737" spans="1:8" s="326" customFormat="1" x14ac:dyDescent="0.25">
      <c r="A737" s="340"/>
      <c r="B737" s="275"/>
      <c r="C737" s="275"/>
      <c r="D737" s="340"/>
      <c r="E737" s="342"/>
      <c r="F737" s="342"/>
      <c r="G737" s="342"/>
      <c r="H737" s="337"/>
    </row>
    <row r="738" spans="1:8" s="326" customFormat="1" x14ac:dyDescent="0.25">
      <c r="A738" s="340"/>
      <c r="B738" s="275"/>
      <c r="C738" s="275"/>
      <c r="D738" s="340"/>
      <c r="E738" s="342"/>
      <c r="F738" s="342"/>
      <c r="G738" s="342"/>
      <c r="H738" s="337"/>
    </row>
    <row r="739" spans="1:8" s="326" customFormat="1" x14ac:dyDescent="0.25">
      <c r="A739" s="340"/>
      <c r="B739" s="275"/>
      <c r="C739" s="275"/>
      <c r="D739" s="340"/>
      <c r="E739" s="342"/>
      <c r="F739" s="342"/>
      <c r="G739" s="342"/>
      <c r="H739" s="337"/>
    </row>
    <row r="740" spans="1:8" s="326" customFormat="1" x14ac:dyDescent="0.25">
      <c r="A740" s="340"/>
      <c r="B740" s="275"/>
      <c r="C740" s="275"/>
      <c r="D740" s="340"/>
      <c r="E740" s="342"/>
      <c r="F740" s="342"/>
      <c r="G740" s="342"/>
      <c r="H740" s="337"/>
    </row>
    <row r="741" spans="1:8" s="326" customFormat="1" x14ac:dyDescent="0.25">
      <c r="A741" s="340"/>
      <c r="B741" s="275"/>
      <c r="C741" s="275"/>
      <c r="D741" s="340"/>
      <c r="E741" s="342"/>
      <c r="F741" s="342"/>
      <c r="G741" s="342"/>
      <c r="H741" s="337"/>
    </row>
    <row r="742" spans="1:8" s="326" customFormat="1" x14ac:dyDescent="0.25">
      <c r="A742" s="340"/>
      <c r="B742" s="275"/>
      <c r="C742" s="275"/>
      <c r="D742" s="340"/>
      <c r="E742" s="342"/>
      <c r="F742" s="342"/>
      <c r="G742" s="342"/>
      <c r="H742" s="337"/>
    </row>
    <row r="743" spans="1:8" s="326" customFormat="1" x14ac:dyDescent="0.25">
      <c r="A743" s="340"/>
      <c r="B743" s="275"/>
      <c r="C743" s="275"/>
      <c r="D743" s="340"/>
      <c r="E743" s="342"/>
      <c r="F743" s="342"/>
      <c r="G743" s="342"/>
      <c r="H743" s="337"/>
    </row>
    <row r="744" spans="1:8" s="326" customFormat="1" x14ac:dyDescent="0.25">
      <c r="A744" s="340"/>
      <c r="B744" s="275"/>
      <c r="C744" s="275"/>
      <c r="D744" s="340"/>
      <c r="E744" s="342"/>
      <c r="F744" s="342"/>
      <c r="G744" s="342"/>
      <c r="H744" s="337"/>
    </row>
    <row r="745" spans="1:8" s="326" customFormat="1" x14ac:dyDescent="0.25">
      <c r="A745" s="340"/>
      <c r="B745" s="275"/>
      <c r="C745" s="275"/>
      <c r="D745" s="340"/>
      <c r="E745" s="342"/>
      <c r="F745" s="342"/>
      <c r="G745" s="342"/>
      <c r="H745" s="337"/>
    </row>
    <row r="746" spans="1:8" s="326" customFormat="1" x14ac:dyDescent="0.25">
      <c r="A746" s="340"/>
      <c r="B746" s="275"/>
      <c r="C746" s="275"/>
      <c r="D746" s="340"/>
      <c r="E746" s="342"/>
      <c r="F746" s="342"/>
      <c r="G746" s="342"/>
      <c r="H746" s="337"/>
    </row>
    <row r="747" spans="1:8" s="326" customFormat="1" x14ac:dyDescent="0.25">
      <c r="A747" s="340"/>
      <c r="B747" s="275"/>
      <c r="C747" s="275"/>
      <c r="D747" s="340"/>
      <c r="E747" s="342"/>
      <c r="F747" s="342"/>
      <c r="G747" s="342"/>
      <c r="H747" s="337"/>
    </row>
    <row r="748" spans="1:8" s="326" customFormat="1" x14ac:dyDescent="0.25">
      <c r="A748" s="340"/>
      <c r="B748" s="275"/>
      <c r="C748" s="275"/>
      <c r="D748" s="340"/>
      <c r="E748" s="342"/>
      <c r="F748" s="342"/>
      <c r="G748" s="342"/>
      <c r="H748" s="337"/>
    </row>
    <row r="749" spans="1:8" s="326" customFormat="1" x14ac:dyDescent="0.25">
      <c r="A749" s="340"/>
      <c r="B749" s="275"/>
      <c r="C749" s="275"/>
      <c r="D749" s="340"/>
      <c r="E749" s="342"/>
      <c r="F749" s="342"/>
      <c r="G749" s="342"/>
      <c r="H749" s="337"/>
    </row>
    <row r="750" spans="1:8" s="326" customFormat="1" x14ac:dyDescent="0.25">
      <c r="A750" s="340"/>
      <c r="B750" s="275"/>
      <c r="C750" s="275"/>
      <c r="D750" s="340"/>
      <c r="E750" s="342"/>
      <c r="F750" s="342"/>
      <c r="G750" s="342"/>
      <c r="H750" s="337"/>
    </row>
    <row r="751" spans="1:8" s="326" customFormat="1" x14ac:dyDescent="0.25">
      <c r="A751" s="340"/>
      <c r="B751" s="275"/>
      <c r="C751" s="275"/>
      <c r="D751" s="340"/>
      <c r="E751" s="342"/>
      <c r="F751" s="342"/>
      <c r="G751" s="342"/>
      <c r="H751" s="337"/>
    </row>
    <row r="752" spans="1:8" s="326" customFormat="1" x14ac:dyDescent="0.25">
      <c r="A752" s="340"/>
      <c r="B752" s="275"/>
      <c r="C752" s="275"/>
      <c r="D752" s="340"/>
      <c r="E752" s="342"/>
      <c r="F752" s="342"/>
      <c r="G752" s="342"/>
      <c r="H752" s="337"/>
    </row>
    <row r="753" spans="1:8" s="326" customFormat="1" x14ac:dyDescent="0.25">
      <c r="A753" s="340"/>
      <c r="B753" s="275"/>
      <c r="C753" s="275"/>
      <c r="D753" s="340"/>
      <c r="E753" s="342"/>
      <c r="F753" s="342"/>
      <c r="G753" s="342"/>
      <c r="H753" s="337"/>
    </row>
    <row r="754" spans="1:8" s="326" customFormat="1" x14ac:dyDescent="0.25">
      <c r="A754" s="340"/>
      <c r="B754" s="275"/>
      <c r="C754" s="275"/>
      <c r="D754" s="340"/>
      <c r="E754" s="342"/>
      <c r="F754" s="342"/>
      <c r="G754" s="342"/>
      <c r="H754" s="337"/>
    </row>
    <row r="755" spans="1:8" s="326" customFormat="1" x14ac:dyDescent="0.25">
      <c r="A755" s="340"/>
      <c r="B755" s="275"/>
      <c r="C755" s="275"/>
      <c r="D755" s="340"/>
      <c r="E755" s="342"/>
      <c r="F755" s="342"/>
      <c r="G755" s="342"/>
      <c r="H755" s="337"/>
    </row>
    <row r="756" spans="1:8" s="326" customFormat="1" x14ac:dyDescent="0.25">
      <c r="A756" s="340"/>
      <c r="B756" s="275"/>
      <c r="C756" s="275"/>
      <c r="D756" s="340"/>
      <c r="E756" s="342"/>
      <c r="F756" s="342"/>
      <c r="G756" s="342"/>
      <c r="H756" s="337"/>
    </row>
    <row r="757" spans="1:8" s="326" customFormat="1" x14ac:dyDescent="0.25">
      <c r="A757" s="340"/>
      <c r="B757" s="275"/>
      <c r="C757" s="275"/>
      <c r="D757" s="340"/>
      <c r="E757" s="342"/>
      <c r="F757" s="342"/>
      <c r="G757" s="342"/>
      <c r="H757" s="337"/>
    </row>
    <row r="758" spans="1:8" s="326" customFormat="1" x14ac:dyDescent="0.25">
      <c r="A758" s="340"/>
      <c r="B758" s="275"/>
      <c r="C758" s="275"/>
      <c r="D758" s="340"/>
      <c r="E758" s="342"/>
      <c r="F758" s="342"/>
      <c r="G758" s="342"/>
      <c r="H758" s="337"/>
    </row>
    <row r="759" spans="1:8" s="326" customFormat="1" x14ac:dyDescent="0.25">
      <c r="A759" s="340"/>
      <c r="B759" s="275"/>
      <c r="C759" s="275"/>
      <c r="D759" s="340"/>
      <c r="E759" s="342"/>
      <c r="F759" s="342"/>
      <c r="G759" s="342"/>
      <c r="H759" s="337"/>
    </row>
    <row r="760" spans="1:8" s="326" customFormat="1" x14ac:dyDescent="0.25">
      <c r="A760" s="340"/>
      <c r="B760" s="275"/>
      <c r="C760" s="275"/>
      <c r="D760" s="340"/>
      <c r="E760" s="342"/>
      <c r="F760" s="342"/>
      <c r="G760" s="342"/>
      <c r="H760" s="337"/>
    </row>
    <row r="761" spans="1:8" s="326" customFormat="1" x14ac:dyDescent="0.25">
      <c r="A761" s="340"/>
      <c r="B761" s="275"/>
      <c r="C761" s="275"/>
      <c r="D761" s="340"/>
      <c r="E761" s="342"/>
      <c r="F761" s="342"/>
      <c r="G761" s="342"/>
      <c r="H761" s="337"/>
    </row>
    <row r="762" spans="1:8" s="326" customFormat="1" x14ac:dyDescent="0.25">
      <c r="A762" s="340"/>
      <c r="B762" s="275"/>
      <c r="C762" s="275"/>
      <c r="D762" s="340"/>
      <c r="E762" s="342"/>
      <c r="F762" s="342"/>
      <c r="G762" s="342"/>
      <c r="H762" s="337"/>
    </row>
    <row r="763" spans="1:8" s="326" customFormat="1" x14ac:dyDescent="0.25">
      <c r="A763" s="340"/>
      <c r="B763" s="275"/>
      <c r="C763" s="275"/>
      <c r="D763" s="340"/>
      <c r="E763" s="342"/>
      <c r="F763" s="342"/>
      <c r="G763" s="342"/>
      <c r="H763" s="337"/>
    </row>
    <row r="764" spans="1:8" s="326" customFormat="1" x14ac:dyDescent="0.25">
      <c r="A764" s="340"/>
      <c r="B764" s="275"/>
      <c r="C764" s="275"/>
      <c r="D764" s="340"/>
      <c r="E764" s="342"/>
      <c r="F764" s="342"/>
      <c r="G764" s="342"/>
      <c r="H764" s="337"/>
    </row>
    <row r="765" spans="1:8" s="326" customFormat="1" x14ac:dyDescent="0.25">
      <c r="A765" s="340"/>
      <c r="B765" s="275"/>
      <c r="C765" s="275"/>
      <c r="D765" s="340"/>
      <c r="E765" s="342"/>
      <c r="F765" s="342"/>
      <c r="G765" s="342"/>
      <c r="H765" s="337"/>
    </row>
    <row r="766" spans="1:8" s="326" customFormat="1" x14ac:dyDescent="0.25">
      <c r="A766" s="340"/>
      <c r="B766" s="275"/>
      <c r="C766" s="275"/>
      <c r="D766" s="340"/>
      <c r="E766" s="342"/>
      <c r="F766" s="342"/>
      <c r="G766" s="342"/>
      <c r="H766" s="337"/>
    </row>
    <row r="767" spans="1:8" s="326" customFormat="1" x14ac:dyDescent="0.25">
      <c r="A767" s="340"/>
      <c r="B767" s="275"/>
      <c r="C767" s="275"/>
      <c r="D767" s="340"/>
      <c r="E767" s="342"/>
      <c r="F767" s="342"/>
      <c r="G767" s="342"/>
      <c r="H767" s="337"/>
    </row>
    <row r="768" spans="1:8" s="326" customFormat="1" x14ac:dyDescent="0.25">
      <c r="A768" s="340"/>
      <c r="B768" s="275"/>
      <c r="C768" s="275"/>
      <c r="D768" s="340"/>
      <c r="E768" s="342"/>
      <c r="F768" s="342"/>
      <c r="G768" s="342"/>
      <c r="H768" s="337"/>
    </row>
    <row r="769" spans="1:8" s="326" customFormat="1" x14ac:dyDescent="0.25">
      <c r="A769" s="340"/>
      <c r="B769" s="275"/>
      <c r="C769" s="275"/>
      <c r="D769" s="340"/>
      <c r="E769" s="342"/>
      <c r="F769" s="342"/>
      <c r="G769" s="342"/>
      <c r="H769" s="337"/>
    </row>
    <row r="770" spans="1:8" s="326" customFormat="1" x14ac:dyDescent="0.25">
      <c r="A770" s="340"/>
      <c r="B770" s="275"/>
      <c r="C770" s="275"/>
      <c r="D770" s="340"/>
      <c r="E770" s="342"/>
      <c r="F770" s="342"/>
      <c r="G770" s="342"/>
      <c r="H770" s="337"/>
    </row>
    <row r="771" spans="1:8" s="326" customFormat="1" x14ac:dyDescent="0.25">
      <c r="A771" s="340"/>
      <c r="B771" s="275"/>
      <c r="C771" s="275"/>
      <c r="D771" s="340"/>
      <c r="E771" s="342"/>
      <c r="F771" s="342"/>
      <c r="G771" s="342"/>
      <c r="H771" s="337"/>
    </row>
    <row r="772" spans="1:8" s="326" customFormat="1" x14ac:dyDescent="0.25">
      <c r="A772" s="340"/>
      <c r="B772" s="275"/>
      <c r="C772" s="275"/>
      <c r="D772" s="340"/>
      <c r="E772" s="342"/>
      <c r="F772" s="342"/>
      <c r="G772" s="342"/>
      <c r="H772" s="337"/>
    </row>
    <row r="773" spans="1:8" s="326" customFormat="1" x14ac:dyDescent="0.25">
      <c r="A773" s="340"/>
      <c r="B773" s="275"/>
      <c r="C773" s="275"/>
      <c r="D773" s="340"/>
      <c r="E773" s="342"/>
      <c r="F773" s="342"/>
      <c r="G773" s="342"/>
      <c r="H773" s="337"/>
    </row>
    <row r="774" spans="1:8" s="326" customFormat="1" x14ac:dyDescent="0.25">
      <c r="A774" s="340"/>
      <c r="B774" s="275"/>
      <c r="C774" s="275"/>
      <c r="D774" s="340"/>
      <c r="E774" s="342"/>
      <c r="F774" s="342"/>
      <c r="G774" s="342"/>
      <c r="H774" s="337"/>
    </row>
    <row r="775" spans="1:8" s="326" customFormat="1" x14ac:dyDescent="0.25">
      <c r="A775" s="340"/>
      <c r="B775" s="275"/>
      <c r="C775" s="275"/>
      <c r="D775" s="340"/>
      <c r="E775" s="342"/>
      <c r="F775" s="342"/>
      <c r="G775" s="342"/>
      <c r="H775" s="337"/>
    </row>
    <row r="776" spans="1:8" s="326" customFormat="1" x14ac:dyDescent="0.25">
      <c r="A776" s="340"/>
      <c r="B776" s="275"/>
      <c r="C776" s="275"/>
      <c r="D776" s="340"/>
      <c r="E776" s="342"/>
      <c r="F776" s="342"/>
      <c r="G776" s="342"/>
      <c r="H776" s="337"/>
    </row>
    <row r="777" spans="1:8" s="326" customFormat="1" x14ac:dyDescent="0.25">
      <c r="A777" s="340"/>
      <c r="B777" s="275"/>
      <c r="C777" s="275"/>
      <c r="D777" s="340"/>
      <c r="E777" s="342"/>
      <c r="F777" s="342"/>
      <c r="G777" s="342"/>
      <c r="H777" s="337"/>
    </row>
    <row r="778" spans="1:8" s="326" customFormat="1" x14ac:dyDescent="0.25">
      <c r="A778" s="340"/>
      <c r="B778" s="275"/>
      <c r="C778" s="275"/>
      <c r="D778" s="340"/>
      <c r="E778" s="342"/>
      <c r="F778" s="342"/>
      <c r="G778" s="342"/>
      <c r="H778" s="337"/>
    </row>
    <row r="779" spans="1:8" s="326" customFormat="1" x14ac:dyDescent="0.25">
      <c r="A779" s="340"/>
      <c r="B779" s="275"/>
      <c r="C779" s="275"/>
      <c r="D779" s="340"/>
      <c r="E779" s="342"/>
      <c r="F779" s="342"/>
      <c r="G779" s="342"/>
      <c r="H779" s="337"/>
    </row>
    <row r="780" spans="1:8" s="326" customFormat="1" x14ac:dyDescent="0.25">
      <c r="A780" s="340"/>
      <c r="B780" s="275"/>
      <c r="C780" s="275"/>
      <c r="D780" s="340"/>
      <c r="E780" s="342"/>
      <c r="F780" s="342"/>
      <c r="G780" s="342"/>
      <c r="H780" s="337"/>
    </row>
    <row r="781" spans="1:8" s="326" customFormat="1" x14ac:dyDescent="0.25">
      <c r="A781" s="340"/>
      <c r="B781" s="275"/>
      <c r="C781" s="275"/>
      <c r="D781" s="340"/>
      <c r="E781" s="342"/>
      <c r="F781" s="342"/>
      <c r="G781" s="342"/>
      <c r="H781" s="337"/>
    </row>
    <row r="782" spans="1:8" s="326" customFormat="1" x14ac:dyDescent="0.25">
      <c r="A782" s="340"/>
      <c r="B782" s="275"/>
      <c r="C782" s="275"/>
      <c r="D782" s="340"/>
      <c r="E782" s="342"/>
      <c r="F782" s="342"/>
      <c r="G782" s="342"/>
      <c r="H782" s="337"/>
    </row>
    <row r="783" spans="1:8" s="326" customFormat="1" x14ac:dyDescent="0.25">
      <c r="A783" s="340"/>
      <c r="B783" s="275"/>
      <c r="C783" s="275"/>
      <c r="D783" s="340"/>
      <c r="E783" s="342"/>
      <c r="F783" s="342"/>
      <c r="G783" s="342"/>
      <c r="H783" s="337"/>
    </row>
    <row r="784" spans="1:8" s="326" customFormat="1" x14ac:dyDescent="0.25">
      <c r="A784" s="340"/>
      <c r="B784" s="275"/>
      <c r="C784" s="275"/>
      <c r="D784" s="340"/>
      <c r="E784" s="342"/>
      <c r="F784" s="342"/>
      <c r="G784" s="342"/>
      <c r="H784" s="337"/>
    </row>
    <row r="785" spans="1:8" s="326" customFormat="1" x14ac:dyDescent="0.25">
      <c r="A785" s="340"/>
      <c r="B785" s="275"/>
      <c r="C785" s="275"/>
      <c r="D785" s="340"/>
      <c r="E785" s="342"/>
      <c r="F785" s="342"/>
      <c r="G785" s="342"/>
      <c r="H785" s="337"/>
    </row>
    <row r="786" spans="1:8" s="326" customFormat="1" x14ac:dyDescent="0.25">
      <c r="A786" s="340"/>
      <c r="B786" s="275"/>
      <c r="C786" s="275"/>
      <c r="D786" s="340"/>
      <c r="E786" s="342"/>
      <c r="F786" s="342"/>
      <c r="G786" s="342"/>
      <c r="H786" s="337"/>
    </row>
    <row r="787" spans="1:8" s="326" customFormat="1" x14ac:dyDescent="0.25">
      <c r="A787" s="340"/>
      <c r="B787" s="275"/>
      <c r="C787" s="275"/>
      <c r="D787" s="340"/>
      <c r="E787" s="342"/>
      <c r="F787" s="342"/>
      <c r="G787" s="342"/>
      <c r="H787" s="337"/>
    </row>
    <row r="788" spans="1:8" s="326" customFormat="1" x14ac:dyDescent="0.25">
      <c r="A788" s="340"/>
      <c r="B788" s="275"/>
      <c r="C788" s="275"/>
      <c r="D788" s="340"/>
      <c r="E788" s="342"/>
      <c r="F788" s="342"/>
      <c r="G788" s="342"/>
      <c r="H788" s="337"/>
    </row>
    <row r="789" spans="1:8" s="326" customFormat="1" x14ac:dyDescent="0.25">
      <c r="A789" s="340"/>
      <c r="B789" s="275"/>
      <c r="C789" s="275"/>
      <c r="D789" s="340"/>
      <c r="E789" s="342"/>
      <c r="F789" s="342"/>
      <c r="G789" s="342"/>
      <c r="H789" s="337"/>
    </row>
    <row r="790" spans="1:8" s="326" customFormat="1" x14ac:dyDescent="0.25">
      <c r="A790" s="340"/>
      <c r="B790" s="275"/>
      <c r="C790" s="275"/>
      <c r="D790" s="340"/>
      <c r="E790" s="342"/>
      <c r="F790" s="342"/>
      <c r="G790" s="342"/>
      <c r="H790" s="337"/>
    </row>
    <row r="791" spans="1:8" s="326" customFormat="1" x14ac:dyDescent="0.25">
      <c r="A791" s="340"/>
      <c r="B791" s="275"/>
      <c r="C791" s="275"/>
      <c r="D791" s="340"/>
      <c r="E791" s="342"/>
      <c r="F791" s="342"/>
      <c r="G791" s="342"/>
      <c r="H791" s="337"/>
    </row>
    <row r="792" spans="1:8" s="326" customFormat="1" x14ac:dyDescent="0.25">
      <c r="A792" s="340"/>
      <c r="B792" s="275"/>
      <c r="C792" s="275"/>
      <c r="D792" s="340"/>
      <c r="E792" s="342"/>
      <c r="F792" s="342"/>
      <c r="G792" s="342"/>
      <c r="H792" s="337"/>
    </row>
    <row r="793" spans="1:8" s="326" customFormat="1" x14ac:dyDescent="0.25">
      <c r="A793" s="340"/>
      <c r="B793" s="275"/>
      <c r="C793" s="275"/>
      <c r="D793" s="340"/>
      <c r="E793" s="342"/>
      <c r="F793" s="342"/>
      <c r="G793" s="342"/>
      <c r="H793" s="337"/>
    </row>
    <row r="794" spans="1:8" s="326" customFormat="1" x14ac:dyDescent="0.25">
      <c r="A794" s="340"/>
      <c r="B794" s="275"/>
      <c r="C794" s="275"/>
      <c r="D794" s="340"/>
      <c r="E794" s="342"/>
      <c r="F794" s="342"/>
      <c r="G794" s="342"/>
      <c r="H794" s="337"/>
    </row>
    <row r="795" spans="1:8" s="326" customFormat="1" x14ac:dyDescent="0.25">
      <c r="A795" s="340"/>
      <c r="B795" s="275"/>
      <c r="C795" s="275"/>
      <c r="D795" s="340"/>
      <c r="E795" s="342"/>
      <c r="F795" s="342"/>
      <c r="G795" s="342"/>
      <c r="H795" s="337"/>
    </row>
    <row r="796" spans="1:8" s="326" customFormat="1" x14ac:dyDescent="0.25">
      <c r="A796" s="340"/>
      <c r="B796" s="275"/>
      <c r="C796" s="275"/>
      <c r="D796" s="340"/>
      <c r="E796" s="342"/>
      <c r="F796" s="342"/>
      <c r="G796" s="342"/>
      <c r="H796" s="337"/>
    </row>
    <row r="797" spans="1:8" s="326" customFormat="1" x14ac:dyDescent="0.25">
      <c r="A797" s="340"/>
      <c r="B797" s="275"/>
      <c r="C797" s="275"/>
      <c r="D797" s="340"/>
      <c r="E797" s="342"/>
      <c r="F797" s="342"/>
      <c r="G797" s="342"/>
      <c r="H797" s="337"/>
    </row>
    <row r="798" spans="1:8" s="326" customFormat="1" x14ac:dyDescent="0.25">
      <c r="A798" s="340"/>
      <c r="B798" s="275"/>
      <c r="C798" s="275"/>
      <c r="D798" s="340"/>
      <c r="E798" s="342"/>
      <c r="F798" s="342"/>
      <c r="G798" s="342"/>
      <c r="H798" s="337"/>
    </row>
    <row r="799" spans="1:8" s="326" customFormat="1" x14ac:dyDescent="0.25">
      <c r="A799" s="340"/>
      <c r="B799" s="275"/>
      <c r="C799" s="275"/>
      <c r="D799" s="340"/>
      <c r="E799" s="342"/>
      <c r="F799" s="342"/>
      <c r="G799" s="342"/>
      <c r="H799" s="337"/>
    </row>
    <row r="800" spans="1:8" s="326" customFormat="1" x14ac:dyDescent="0.25">
      <c r="A800" s="340"/>
      <c r="B800" s="275"/>
      <c r="C800" s="275"/>
      <c r="D800" s="340"/>
      <c r="E800" s="342"/>
      <c r="F800" s="342"/>
      <c r="G800" s="342"/>
      <c r="H800" s="337"/>
    </row>
    <row r="801" spans="1:8" s="326" customFormat="1" x14ac:dyDescent="0.25">
      <c r="A801" s="340"/>
      <c r="B801" s="275"/>
      <c r="C801" s="275"/>
      <c r="D801" s="340"/>
      <c r="E801" s="342"/>
      <c r="F801" s="342"/>
      <c r="G801" s="342"/>
      <c r="H801" s="337"/>
    </row>
    <row r="802" spans="1:8" s="326" customFormat="1" x14ac:dyDescent="0.25">
      <c r="A802" s="340"/>
      <c r="B802" s="275"/>
      <c r="C802" s="275"/>
      <c r="D802" s="340"/>
      <c r="E802" s="342"/>
      <c r="F802" s="342"/>
      <c r="G802" s="342"/>
      <c r="H802" s="337"/>
    </row>
    <row r="803" spans="1:8" s="326" customFormat="1" x14ac:dyDescent="0.25">
      <c r="A803" s="340"/>
      <c r="B803" s="275"/>
      <c r="C803" s="275"/>
      <c r="D803" s="340"/>
      <c r="E803" s="342"/>
      <c r="F803" s="342"/>
      <c r="G803" s="342"/>
      <c r="H803" s="337"/>
    </row>
    <row r="804" spans="1:8" s="326" customFormat="1" x14ac:dyDescent="0.25">
      <c r="A804" s="340"/>
      <c r="B804" s="275"/>
      <c r="C804" s="275"/>
      <c r="D804" s="340"/>
      <c r="E804" s="342"/>
      <c r="F804" s="342"/>
      <c r="G804" s="342"/>
      <c r="H804" s="337"/>
    </row>
    <row r="805" spans="1:8" s="326" customFormat="1" x14ac:dyDescent="0.25">
      <c r="A805" s="340"/>
      <c r="B805" s="275"/>
      <c r="C805" s="275"/>
      <c r="D805" s="340"/>
      <c r="E805" s="342"/>
      <c r="F805" s="342"/>
      <c r="G805" s="342"/>
      <c r="H805" s="337"/>
    </row>
    <row r="806" spans="1:8" s="326" customFormat="1" x14ac:dyDescent="0.25">
      <c r="A806" s="340"/>
      <c r="B806" s="275"/>
      <c r="C806" s="275"/>
      <c r="D806" s="340"/>
      <c r="E806" s="342"/>
      <c r="F806" s="342"/>
      <c r="G806" s="342"/>
      <c r="H806" s="337"/>
    </row>
    <row r="807" spans="1:8" s="326" customFormat="1" x14ac:dyDescent="0.25">
      <c r="A807" s="340"/>
      <c r="B807" s="275"/>
      <c r="C807" s="275"/>
      <c r="D807" s="340"/>
      <c r="E807" s="342"/>
      <c r="F807" s="342"/>
      <c r="G807" s="342"/>
      <c r="H807" s="337"/>
    </row>
    <row r="808" spans="1:8" s="326" customFormat="1" x14ac:dyDescent="0.25">
      <c r="A808" s="340"/>
      <c r="B808" s="275"/>
      <c r="C808" s="275"/>
      <c r="D808" s="340"/>
      <c r="E808" s="342"/>
      <c r="F808" s="342"/>
      <c r="G808" s="342"/>
      <c r="H808" s="337"/>
    </row>
    <row r="809" spans="1:8" s="326" customFormat="1" x14ac:dyDescent="0.25">
      <c r="A809" s="340"/>
      <c r="B809" s="275"/>
      <c r="C809" s="275"/>
      <c r="D809" s="340"/>
      <c r="E809" s="342"/>
      <c r="F809" s="342"/>
      <c r="G809" s="342"/>
      <c r="H809" s="337"/>
    </row>
    <row r="810" spans="1:8" s="326" customFormat="1" x14ac:dyDescent="0.25">
      <c r="A810" s="340"/>
      <c r="B810" s="275"/>
      <c r="C810" s="275"/>
      <c r="D810" s="340"/>
      <c r="E810" s="342"/>
      <c r="F810" s="342"/>
      <c r="G810" s="342"/>
      <c r="H810" s="337"/>
    </row>
    <row r="811" spans="1:8" s="326" customFormat="1" x14ac:dyDescent="0.25">
      <c r="A811" s="340"/>
      <c r="B811" s="275"/>
      <c r="C811" s="275"/>
      <c r="D811" s="340"/>
      <c r="E811" s="342"/>
      <c r="F811" s="342"/>
      <c r="G811" s="342"/>
      <c r="H811" s="337"/>
    </row>
    <row r="812" spans="1:8" s="326" customFormat="1" x14ac:dyDescent="0.25">
      <c r="A812" s="340"/>
      <c r="B812" s="275"/>
      <c r="C812" s="275"/>
      <c r="D812" s="340"/>
      <c r="E812" s="342"/>
      <c r="F812" s="342"/>
      <c r="G812" s="342"/>
      <c r="H812" s="337"/>
    </row>
    <row r="813" spans="1:8" s="326" customFormat="1" x14ac:dyDescent="0.25">
      <c r="A813" s="340"/>
      <c r="B813" s="275"/>
      <c r="C813" s="275"/>
      <c r="D813" s="340"/>
      <c r="E813" s="342"/>
      <c r="F813" s="342"/>
      <c r="G813" s="342"/>
      <c r="H813" s="337"/>
    </row>
    <row r="814" spans="1:8" s="326" customFormat="1" x14ac:dyDescent="0.25">
      <c r="A814" s="340"/>
      <c r="B814" s="275"/>
      <c r="C814" s="275"/>
      <c r="D814" s="340"/>
      <c r="E814" s="342"/>
      <c r="F814" s="342"/>
      <c r="G814" s="342"/>
      <c r="H814" s="337"/>
    </row>
    <row r="815" spans="1:8" s="326" customFormat="1" x14ac:dyDescent="0.25">
      <c r="A815" s="340"/>
      <c r="B815" s="275"/>
      <c r="C815" s="275"/>
      <c r="D815" s="340"/>
      <c r="E815" s="342"/>
      <c r="F815" s="342"/>
      <c r="G815" s="342"/>
      <c r="H815" s="337"/>
    </row>
    <row r="816" spans="1:8" s="326" customFormat="1" x14ac:dyDescent="0.25">
      <c r="A816" s="340"/>
      <c r="B816" s="275"/>
      <c r="C816" s="275"/>
      <c r="D816" s="340"/>
      <c r="E816" s="342"/>
      <c r="F816" s="342"/>
      <c r="G816" s="342"/>
      <c r="H816" s="337"/>
    </row>
    <row r="817" spans="1:8" s="326" customFormat="1" x14ac:dyDescent="0.25">
      <c r="A817" s="340"/>
      <c r="B817" s="275"/>
      <c r="C817" s="275"/>
      <c r="D817" s="340"/>
      <c r="E817" s="342"/>
      <c r="F817" s="342"/>
      <c r="G817" s="342"/>
      <c r="H817" s="337"/>
    </row>
    <row r="818" spans="1:8" s="326" customFormat="1" x14ac:dyDescent="0.25">
      <c r="A818" s="340"/>
      <c r="B818" s="275"/>
      <c r="C818" s="275"/>
      <c r="D818" s="340"/>
      <c r="E818" s="342"/>
      <c r="F818" s="342"/>
      <c r="G818" s="342"/>
      <c r="H818" s="337"/>
    </row>
    <row r="819" spans="1:8" s="326" customFormat="1" x14ac:dyDescent="0.25">
      <c r="A819" s="340"/>
      <c r="B819" s="275"/>
      <c r="C819" s="275"/>
      <c r="D819" s="340"/>
      <c r="E819" s="342"/>
      <c r="F819" s="342"/>
      <c r="G819" s="342"/>
      <c r="H819" s="337"/>
    </row>
    <row r="820" spans="1:8" s="326" customFormat="1" x14ac:dyDescent="0.25">
      <c r="A820" s="340"/>
      <c r="B820" s="275"/>
      <c r="C820" s="275"/>
      <c r="D820" s="340"/>
      <c r="E820" s="342"/>
      <c r="F820" s="342"/>
      <c r="G820" s="342"/>
      <c r="H820" s="337"/>
    </row>
    <row r="821" spans="1:8" s="326" customFormat="1" x14ac:dyDescent="0.25">
      <c r="A821" s="340"/>
      <c r="B821" s="275"/>
      <c r="C821" s="275"/>
      <c r="D821" s="340"/>
      <c r="E821" s="342"/>
      <c r="F821" s="342"/>
      <c r="G821" s="342"/>
      <c r="H821" s="337"/>
    </row>
    <row r="822" spans="1:8" s="326" customFormat="1" x14ac:dyDescent="0.25">
      <c r="A822" s="340"/>
      <c r="B822" s="275"/>
      <c r="C822" s="275"/>
      <c r="D822" s="340"/>
      <c r="E822" s="342"/>
      <c r="F822" s="342"/>
      <c r="G822" s="342"/>
      <c r="H822" s="337"/>
    </row>
    <row r="823" spans="1:8" s="326" customFormat="1" x14ac:dyDescent="0.25">
      <c r="A823" s="340"/>
      <c r="B823" s="275"/>
      <c r="C823" s="275"/>
      <c r="D823" s="340"/>
      <c r="E823" s="342"/>
      <c r="F823" s="342"/>
      <c r="G823" s="342"/>
      <c r="H823" s="337"/>
    </row>
    <row r="824" spans="1:8" s="326" customFormat="1" x14ac:dyDescent="0.25">
      <c r="A824" s="340"/>
      <c r="B824" s="275"/>
      <c r="C824" s="275"/>
      <c r="D824" s="340"/>
      <c r="E824" s="342"/>
      <c r="F824" s="342"/>
      <c r="G824" s="342"/>
      <c r="H824" s="337"/>
    </row>
    <row r="825" spans="1:8" s="326" customFormat="1" x14ac:dyDescent="0.25">
      <c r="A825" s="340"/>
      <c r="B825" s="275"/>
      <c r="C825" s="275"/>
      <c r="D825" s="340"/>
      <c r="E825" s="342"/>
      <c r="F825" s="342"/>
      <c r="G825" s="342"/>
      <c r="H825" s="337"/>
    </row>
    <row r="826" spans="1:8" s="326" customFormat="1" x14ac:dyDescent="0.25">
      <c r="A826" s="340"/>
      <c r="B826" s="275"/>
      <c r="C826" s="275"/>
      <c r="D826" s="340"/>
      <c r="E826" s="342"/>
      <c r="F826" s="342"/>
      <c r="G826" s="342"/>
      <c r="H826" s="337"/>
    </row>
    <row r="827" spans="1:8" s="326" customFormat="1" x14ac:dyDescent="0.25">
      <c r="A827" s="340"/>
      <c r="B827" s="275"/>
      <c r="C827" s="275"/>
      <c r="D827" s="340"/>
      <c r="E827" s="342"/>
      <c r="F827" s="342"/>
      <c r="G827" s="342"/>
      <c r="H827" s="337"/>
    </row>
    <row r="828" spans="1:8" s="326" customFormat="1" x14ac:dyDescent="0.25">
      <c r="A828" s="340"/>
      <c r="B828" s="275"/>
      <c r="C828" s="275"/>
      <c r="D828" s="340"/>
      <c r="E828" s="342"/>
      <c r="F828" s="342"/>
      <c r="G828" s="342"/>
      <c r="H828" s="337"/>
    </row>
    <row r="829" spans="1:8" s="326" customFormat="1" x14ac:dyDescent="0.25">
      <c r="A829" s="340"/>
      <c r="B829" s="275"/>
      <c r="C829" s="275"/>
      <c r="D829" s="340"/>
      <c r="E829" s="342"/>
      <c r="F829" s="342"/>
      <c r="G829" s="342"/>
      <c r="H829" s="337"/>
    </row>
    <row r="830" spans="1:8" s="326" customFormat="1" x14ac:dyDescent="0.25">
      <c r="A830" s="340"/>
      <c r="B830" s="275"/>
      <c r="C830" s="275"/>
      <c r="D830" s="340"/>
      <c r="E830" s="342"/>
      <c r="F830" s="342"/>
      <c r="G830" s="342"/>
      <c r="H830" s="337"/>
    </row>
    <row r="831" spans="1:8" s="326" customFormat="1" x14ac:dyDescent="0.25">
      <c r="A831" s="340"/>
      <c r="B831" s="275"/>
      <c r="C831" s="275"/>
      <c r="D831" s="340"/>
      <c r="E831" s="342"/>
      <c r="F831" s="342"/>
      <c r="G831" s="342"/>
      <c r="H831" s="337"/>
    </row>
    <row r="832" spans="1:8" s="326" customFormat="1" x14ac:dyDescent="0.25">
      <c r="A832" s="340"/>
      <c r="B832" s="275"/>
      <c r="C832" s="275"/>
      <c r="D832" s="340"/>
      <c r="E832" s="342"/>
      <c r="F832" s="342"/>
      <c r="G832" s="342"/>
      <c r="H832" s="337"/>
    </row>
    <row r="833" spans="1:8" s="326" customFormat="1" x14ac:dyDescent="0.25">
      <c r="A833" s="340"/>
      <c r="B833" s="275"/>
      <c r="C833" s="275"/>
      <c r="D833" s="340"/>
      <c r="E833" s="342"/>
      <c r="F833" s="342"/>
      <c r="G833" s="342"/>
      <c r="H833" s="337"/>
    </row>
    <row r="834" spans="1:8" s="326" customFormat="1" x14ac:dyDescent="0.25">
      <c r="A834" s="340"/>
      <c r="B834" s="275"/>
      <c r="C834" s="275"/>
      <c r="D834" s="340"/>
      <c r="E834" s="342"/>
      <c r="F834" s="342"/>
      <c r="G834" s="342"/>
      <c r="H834" s="337"/>
    </row>
    <row r="835" spans="1:8" s="326" customFormat="1" x14ac:dyDescent="0.25">
      <c r="A835" s="340"/>
      <c r="B835" s="275"/>
      <c r="C835" s="275"/>
      <c r="D835" s="340"/>
      <c r="E835" s="342"/>
      <c r="F835" s="342"/>
      <c r="G835" s="342"/>
      <c r="H835" s="337"/>
    </row>
    <row r="836" spans="1:8" s="326" customFormat="1" x14ac:dyDescent="0.25">
      <c r="A836" s="340"/>
      <c r="B836" s="275"/>
      <c r="C836" s="275"/>
      <c r="D836" s="340"/>
      <c r="E836" s="342"/>
      <c r="F836" s="342"/>
      <c r="G836" s="342"/>
      <c r="H836" s="337"/>
    </row>
    <row r="837" spans="1:8" s="326" customFormat="1" x14ac:dyDescent="0.25">
      <c r="A837" s="340"/>
      <c r="B837" s="275"/>
      <c r="C837" s="275"/>
      <c r="D837" s="340"/>
      <c r="E837" s="342"/>
      <c r="F837" s="342"/>
      <c r="G837" s="342"/>
      <c r="H837" s="337"/>
    </row>
    <row r="838" spans="1:8" s="326" customFormat="1" x14ac:dyDescent="0.25">
      <c r="A838" s="340"/>
      <c r="B838" s="275"/>
      <c r="C838" s="275"/>
      <c r="D838" s="340"/>
      <c r="E838" s="342"/>
      <c r="F838" s="342"/>
      <c r="G838" s="342"/>
      <c r="H838" s="337"/>
    </row>
    <row r="839" spans="1:8" s="326" customFormat="1" x14ac:dyDescent="0.25">
      <c r="A839" s="340"/>
      <c r="B839" s="275"/>
      <c r="C839" s="275"/>
      <c r="D839" s="340"/>
      <c r="E839" s="342"/>
      <c r="F839" s="342"/>
      <c r="G839" s="342"/>
      <c r="H839" s="337"/>
    </row>
    <row r="840" spans="1:8" s="326" customFormat="1" x14ac:dyDescent="0.25">
      <c r="A840" s="340"/>
      <c r="B840" s="275"/>
      <c r="C840" s="275"/>
      <c r="D840" s="340"/>
      <c r="E840" s="342"/>
      <c r="F840" s="342"/>
      <c r="G840" s="342"/>
      <c r="H840" s="337"/>
    </row>
    <row r="841" spans="1:8" s="326" customFormat="1" x14ac:dyDescent="0.25">
      <c r="A841" s="340"/>
      <c r="B841" s="275"/>
      <c r="C841" s="275"/>
      <c r="D841" s="340"/>
      <c r="E841" s="342"/>
      <c r="F841" s="342"/>
      <c r="G841" s="342"/>
      <c r="H841" s="337"/>
    </row>
    <row r="842" spans="1:8" s="326" customFormat="1" x14ac:dyDescent="0.25">
      <c r="A842" s="340"/>
      <c r="B842" s="275"/>
      <c r="C842" s="275"/>
      <c r="D842" s="340"/>
      <c r="E842" s="342"/>
      <c r="F842" s="342"/>
      <c r="G842" s="342"/>
      <c r="H842" s="337"/>
    </row>
    <row r="843" spans="1:8" s="326" customFormat="1" x14ac:dyDescent="0.25">
      <c r="A843" s="340"/>
      <c r="B843" s="275"/>
      <c r="C843" s="275"/>
      <c r="D843" s="340"/>
      <c r="E843" s="342"/>
      <c r="F843" s="342"/>
      <c r="G843" s="342"/>
      <c r="H843" s="337"/>
    </row>
    <row r="844" spans="1:8" s="326" customFormat="1" x14ac:dyDescent="0.25">
      <c r="A844" s="340"/>
      <c r="B844" s="275"/>
      <c r="C844" s="275"/>
      <c r="D844" s="340"/>
      <c r="E844" s="342"/>
      <c r="F844" s="342"/>
      <c r="G844" s="342"/>
      <c r="H844" s="337"/>
    </row>
    <row r="845" spans="1:8" s="326" customFormat="1" x14ac:dyDescent="0.25">
      <c r="A845" s="340"/>
      <c r="B845" s="275"/>
      <c r="C845" s="275"/>
      <c r="D845" s="340"/>
      <c r="E845" s="342"/>
      <c r="F845" s="342"/>
      <c r="G845" s="342"/>
      <c r="H845" s="337"/>
    </row>
    <row r="846" spans="1:8" s="326" customFormat="1" x14ac:dyDescent="0.25">
      <c r="A846" s="340"/>
      <c r="B846" s="275"/>
      <c r="C846" s="275"/>
      <c r="D846" s="340"/>
      <c r="E846" s="342"/>
      <c r="F846" s="342"/>
      <c r="G846" s="342"/>
      <c r="H846" s="337"/>
    </row>
    <row r="847" spans="1:8" s="326" customFormat="1" x14ac:dyDescent="0.25">
      <c r="A847" s="340"/>
      <c r="B847" s="275"/>
      <c r="C847" s="275"/>
      <c r="D847" s="340"/>
      <c r="E847" s="342"/>
      <c r="F847" s="342"/>
      <c r="G847" s="342"/>
      <c r="H847" s="337"/>
    </row>
    <row r="848" spans="1:8" s="326" customFormat="1" x14ac:dyDescent="0.25">
      <c r="A848" s="340"/>
      <c r="B848" s="275"/>
      <c r="C848" s="275"/>
      <c r="D848" s="340"/>
      <c r="E848" s="342"/>
      <c r="F848" s="342"/>
      <c r="G848" s="342"/>
      <c r="H848" s="337"/>
    </row>
    <row r="849" spans="1:8" s="326" customFormat="1" x14ac:dyDescent="0.25">
      <c r="A849" s="340"/>
      <c r="B849" s="275"/>
      <c r="C849" s="275"/>
      <c r="D849" s="340"/>
      <c r="E849" s="342"/>
      <c r="F849" s="342"/>
      <c r="G849" s="342"/>
      <c r="H849" s="337"/>
    </row>
    <row r="850" spans="1:8" s="326" customFormat="1" x14ac:dyDescent="0.25">
      <c r="A850" s="340"/>
      <c r="B850" s="275"/>
      <c r="C850" s="275"/>
      <c r="D850" s="340"/>
      <c r="E850" s="342"/>
      <c r="F850" s="342"/>
      <c r="G850" s="342"/>
      <c r="H850" s="337"/>
    </row>
    <row r="851" spans="1:8" s="326" customFormat="1" x14ac:dyDescent="0.25">
      <c r="A851" s="340"/>
      <c r="B851" s="275"/>
      <c r="C851" s="275"/>
      <c r="D851" s="340"/>
      <c r="E851" s="342"/>
      <c r="F851" s="342"/>
      <c r="G851" s="342"/>
      <c r="H851" s="337"/>
    </row>
    <row r="852" spans="1:8" s="326" customFormat="1" x14ac:dyDescent="0.25">
      <c r="A852" s="340"/>
      <c r="B852" s="275"/>
      <c r="C852" s="275"/>
      <c r="D852" s="340"/>
      <c r="E852" s="342"/>
      <c r="F852" s="342"/>
      <c r="G852" s="342"/>
      <c r="H852" s="337"/>
    </row>
    <row r="853" spans="1:8" s="326" customFormat="1" x14ac:dyDescent="0.25">
      <c r="A853" s="340"/>
      <c r="B853" s="275"/>
      <c r="C853" s="275"/>
      <c r="D853" s="340"/>
      <c r="E853" s="342"/>
      <c r="F853" s="342"/>
      <c r="G853" s="342"/>
      <c r="H853" s="337"/>
    </row>
    <row r="854" spans="1:8" s="326" customFormat="1" x14ac:dyDescent="0.25">
      <c r="A854" s="340"/>
      <c r="B854" s="275"/>
      <c r="C854" s="275"/>
      <c r="D854" s="340"/>
      <c r="E854" s="342"/>
      <c r="F854" s="342"/>
      <c r="G854" s="342"/>
      <c r="H854" s="337"/>
    </row>
    <row r="855" spans="1:8" s="326" customFormat="1" x14ac:dyDescent="0.25">
      <c r="A855" s="340"/>
      <c r="B855" s="275"/>
      <c r="C855" s="275"/>
      <c r="D855" s="340"/>
      <c r="E855" s="342"/>
      <c r="F855" s="342"/>
      <c r="G855" s="342"/>
      <c r="H855" s="337"/>
    </row>
    <row r="856" spans="1:8" s="326" customFormat="1" x14ac:dyDescent="0.25">
      <c r="A856" s="340"/>
      <c r="B856" s="275"/>
      <c r="C856" s="275"/>
      <c r="D856" s="340"/>
      <c r="E856" s="342"/>
      <c r="F856" s="342"/>
      <c r="G856" s="342"/>
      <c r="H856" s="337"/>
    </row>
    <row r="857" spans="1:8" s="326" customFormat="1" x14ac:dyDescent="0.25">
      <c r="A857" s="340"/>
      <c r="B857" s="275"/>
      <c r="C857" s="275"/>
      <c r="D857" s="340"/>
      <c r="E857" s="342"/>
      <c r="F857" s="342"/>
      <c r="G857" s="342"/>
      <c r="H857" s="337"/>
    </row>
    <row r="858" spans="1:8" s="326" customFormat="1" x14ac:dyDescent="0.25">
      <c r="A858" s="340"/>
      <c r="B858" s="275"/>
      <c r="C858" s="275"/>
      <c r="D858" s="340"/>
      <c r="E858" s="342"/>
      <c r="F858" s="342"/>
      <c r="G858" s="342"/>
      <c r="H858" s="337"/>
    </row>
    <row r="859" spans="1:8" s="326" customFormat="1" x14ac:dyDescent="0.25">
      <c r="A859" s="340"/>
      <c r="B859" s="275"/>
      <c r="C859" s="275"/>
      <c r="D859" s="340"/>
      <c r="E859" s="342"/>
      <c r="F859" s="342"/>
      <c r="G859" s="342"/>
      <c r="H859" s="337"/>
    </row>
    <row r="860" spans="1:8" s="326" customFormat="1" x14ac:dyDescent="0.25">
      <c r="A860" s="340"/>
      <c r="B860" s="275"/>
      <c r="C860" s="275"/>
      <c r="D860" s="340"/>
      <c r="E860" s="342"/>
      <c r="F860" s="342"/>
      <c r="G860" s="342"/>
      <c r="H860" s="337"/>
    </row>
    <row r="861" spans="1:8" s="326" customFormat="1" x14ac:dyDescent="0.25">
      <c r="A861" s="340"/>
      <c r="B861" s="275"/>
      <c r="C861" s="275"/>
      <c r="D861" s="340"/>
      <c r="E861" s="342"/>
      <c r="F861" s="342"/>
      <c r="G861" s="342"/>
      <c r="H861" s="337"/>
    </row>
    <row r="862" spans="1:8" s="326" customFormat="1" x14ac:dyDescent="0.25">
      <c r="A862" s="340"/>
      <c r="B862" s="275"/>
      <c r="C862" s="275"/>
      <c r="D862" s="340"/>
      <c r="E862" s="342"/>
      <c r="F862" s="342"/>
      <c r="G862" s="342"/>
      <c r="H862" s="337"/>
    </row>
    <row r="863" spans="1:8" s="326" customFormat="1" x14ac:dyDescent="0.25">
      <c r="A863" s="340"/>
      <c r="B863" s="275"/>
      <c r="C863" s="275"/>
      <c r="D863" s="340"/>
      <c r="E863" s="342"/>
      <c r="F863" s="342"/>
      <c r="G863" s="342"/>
      <c r="H863" s="337"/>
    </row>
    <row r="864" spans="1:8" s="326" customFormat="1" x14ac:dyDescent="0.25">
      <c r="A864" s="340"/>
      <c r="B864" s="275"/>
      <c r="C864" s="275"/>
      <c r="D864" s="340"/>
      <c r="E864" s="342"/>
      <c r="F864" s="342"/>
      <c r="G864" s="342"/>
      <c r="H864" s="337"/>
    </row>
    <row r="865" spans="1:8" s="326" customFormat="1" x14ac:dyDescent="0.25">
      <c r="A865" s="340"/>
      <c r="B865" s="275"/>
      <c r="C865" s="275"/>
      <c r="D865" s="340"/>
      <c r="E865" s="342"/>
      <c r="F865" s="342"/>
      <c r="G865" s="342"/>
      <c r="H865" s="337"/>
    </row>
    <row r="866" spans="1:8" s="326" customFormat="1" x14ac:dyDescent="0.25">
      <c r="A866" s="340"/>
      <c r="B866" s="275"/>
      <c r="C866" s="275"/>
      <c r="D866" s="340"/>
      <c r="E866" s="342"/>
      <c r="F866" s="342"/>
      <c r="G866" s="342"/>
      <c r="H866" s="337"/>
    </row>
    <row r="867" spans="1:8" s="326" customFormat="1" x14ac:dyDescent="0.25">
      <c r="A867" s="340"/>
      <c r="B867" s="275"/>
      <c r="C867" s="275"/>
      <c r="D867" s="340"/>
      <c r="E867" s="342"/>
      <c r="F867" s="342"/>
      <c r="G867" s="342"/>
      <c r="H867" s="337"/>
    </row>
    <row r="868" spans="1:8" s="326" customFormat="1" x14ac:dyDescent="0.25">
      <c r="A868" s="340"/>
      <c r="B868" s="275"/>
      <c r="C868" s="275"/>
      <c r="D868" s="340"/>
      <c r="E868" s="342"/>
      <c r="F868" s="342"/>
      <c r="G868" s="342"/>
      <c r="H868" s="337"/>
    </row>
    <row r="869" spans="1:8" s="326" customFormat="1" x14ac:dyDescent="0.25">
      <c r="A869" s="340"/>
      <c r="B869" s="275"/>
      <c r="C869" s="275"/>
      <c r="D869" s="340"/>
      <c r="E869" s="342"/>
      <c r="F869" s="342"/>
      <c r="G869" s="342"/>
      <c r="H869" s="337"/>
    </row>
    <row r="870" spans="1:8" s="326" customFormat="1" x14ac:dyDescent="0.25">
      <c r="A870" s="340"/>
      <c r="B870" s="275"/>
      <c r="C870" s="275"/>
      <c r="D870" s="340"/>
      <c r="E870" s="342"/>
      <c r="F870" s="342"/>
      <c r="G870" s="342"/>
      <c r="H870" s="337"/>
    </row>
    <row r="871" spans="1:8" s="326" customFormat="1" x14ac:dyDescent="0.25">
      <c r="A871" s="340"/>
      <c r="B871" s="275"/>
      <c r="C871" s="275"/>
      <c r="D871" s="340"/>
      <c r="E871" s="342"/>
      <c r="F871" s="342"/>
      <c r="G871" s="342"/>
      <c r="H871" s="337"/>
    </row>
    <row r="872" spans="1:8" s="326" customFormat="1" x14ac:dyDescent="0.25">
      <c r="A872" s="340"/>
      <c r="B872" s="275"/>
      <c r="C872" s="275"/>
      <c r="D872" s="340"/>
      <c r="E872" s="342"/>
      <c r="F872" s="342"/>
      <c r="G872" s="342"/>
      <c r="H872" s="337"/>
    </row>
    <row r="873" spans="1:8" s="326" customFormat="1" x14ac:dyDescent="0.25">
      <c r="A873" s="340"/>
      <c r="B873" s="275"/>
      <c r="C873" s="275"/>
      <c r="D873" s="340"/>
      <c r="E873" s="342"/>
      <c r="F873" s="342"/>
      <c r="G873" s="342"/>
      <c r="H873" s="337"/>
    </row>
    <row r="874" spans="1:8" s="326" customFormat="1" x14ac:dyDescent="0.25">
      <c r="A874" s="340"/>
      <c r="B874" s="275"/>
      <c r="C874" s="275"/>
      <c r="D874" s="340"/>
      <c r="E874" s="342"/>
      <c r="F874" s="342"/>
      <c r="G874" s="342"/>
      <c r="H874" s="337"/>
    </row>
    <row r="875" spans="1:8" s="326" customFormat="1" x14ac:dyDescent="0.25">
      <c r="A875" s="340"/>
      <c r="B875" s="275"/>
      <c r="C875" s="275"/>
      <c r="D875" s="340"/>
      <c r="E875" s="342"/>
      <c r="F875" s="342"/>
      <c r="G875" s="342"/>
      <c r="H875" s="337"/>
    </row>
    <row r="876" spans="1:8" s="326" customFormat="1" x14ac:dyDescent="0.25">
      <c r="A876" s="340"/>
      <c r="B876" s="275"/>
      <c r="C876" s="275"/>
      <c r="D876" s="340"/>
      <c r="E876" s="342"/>
      <c r="F876" s="342"/>
      <c r="G876" s="342"/>
      <c r="H876" s="337"/>
    </row>
    <row r="877" spans="1:8" s="326" customFormat="1" x14ac:dyDescent="0.25">
      <c r="A877" s="340"/>
      <c r="B877" s="275"/>
      <c r="C877" s="275"/>
      <c r="D877" s="340"/>
      <c r="E877" s="342"/>
      <c r="F877" s="342"/>
      <c r="G877" s="342"/>
      <c r="H877" s="337"/>
    </row>
    <row r="878" spans="1:8" s="326" customFormat="1" x14ac:dyDescent="0.25">
      <c r="A878" s="340"/>
      <c r="B878" s="275"/>
      <c r="C878" s="275"/>
      <c r="D878" s="340"/>
      <c r="E878" s="342"/>
      <c r="F878" s="342"/>
      <c r="G878" s="342"/>
      <c r="H878" s="337"/>
    </row>
    <row r="879" spans="1:8" s="326" customFormat="1" x14ac:dyDescent="0.25">
      <c r="A879" s="340"/>
      <c r="B879" s="275"/>
      <c r="C879" s="275"/>
      <c r="D879" s="340"/>
      <c r="E879" s="342"/>
      <c r="F879" s="342"/>
      <c r="G879" s="342"/>
      <c r="H879" s="337"/>
    </row>
    <row r="880" spans="1:8" s="326" customFormat="1" x14ac:dyDescent="0.25">
      <c r="A880" s="340"/>
      <c r="B880" s="275"/>
      <c r="C880" s="275"/>
      <c r="D880" s="340"/>
      <c r="E880" s="342"/>
      <c r="F880" s="342"/>
      <c r="G880" s="342"/>
      <c r="H880" s="337"/>
    </row>
    <row r="881" spans="1:8" s="326" customFormat="1" x14ac:dyDescent="0.25">
      <c r="A881" s="340"/>
      <c r="B881" s="275"/>
      <c r="C881" s="275"/>
      <c r="D881" s="340"/>
      <c r="E881" s="342"/>
      <c r="F881" s="342"/>
      <c r="G881" s="342"/>
      <c r="H881" s="337"/>
    </row>
    <row r="882" spans="1:8" s="326" customFormat="1" x14ac:dyDescent="0.25">
      <c r="A882" s="340"/>
      <c r="B882" s="275"/>
      <c r="C882" s="275"/>
      <c r="D882" s="340"/>
      <c r="E882" s="342"/>
      <c r="F882" s="342"/>
      <c r="G882" s="342"/>
      <c r="H882" s="337"/>
    </row>
    <row r="883" spans="1:8" s="326" customFormat="1" x14ac:dyDescent="0.25">
      <c r="A883" s="340"/>
      <c r="B883" s="275"/>
      <c r="C883" s="275"/>
      <c r="D883" s="340"/>
      <c r="E883" s="342"/>
      <c r="F883" s="342"/>
      <c r="G883" s="342"/>
      <c r="H883" s="337"/>
    </row>
    <row r="884" spans="1:8" s="326" customFormat="1" x14ac:dyDescent="0.25">
      <c r="A884" s="340"/>
      <c r="B884" s="275"/>
      <c r="C884" s="275"/>
      <c r="D884" s="340"/>
      <c r="E884" s="342"/>
      <c r="F884" s="342"/>
      <c r="G884" s="342"/>
      <c r="H884" s="337"/>
    </row>
    <row r="885" spans="1:8" s="326" customFormat="1" x14ac:dyDescent="0.25">
      <c r="A885" s="340"/>
      <c r="B885" s="275"/>
      <c r="C885" s="275"/>
      <c r="D885" s="340"/>
      <c r="E885" s="342"/>
      <c r="F885" s="342"/>
      <c r="G885" s="342"/>
      <c r="H885" s="337"/>
    </row>
    <row r="886" spans="1:8" s="326" customFormat="1" x14ac:dyDescent="0.25">
      <c r="A886" s="340"/>
      <c r="B886" s="275"/>
      <c r="C886" s="275"/>
      <c r="D886" s="340"/>
      <c r="E886" s="342"/>
      <c r="F886" s="342"/>
      <c r="G886" s="342"/>
      <c r="H886" s="337"/>
    </row>
    <row r="887" spans="1:8" s="326" customFormat="1" x14ac:dyDescent="0.25">
      <c r="A887" s="340"/>
      <c r="B887" s="275"/>
      <c r="C887" s="275"/>
      <c r="D887" s="340"/>
      <c r="E887" s="342"/>
      <c r="F887" s="342"/>
      <c r="G887" s="342"/>
      <c r="H887" s="337"/>
    </row>
    <row r="888" spans="1:8" s="326" customFormat="1" x14ac:dyDescent="0.25">
      <c r="A888" s="340"/>
      <c r="B888" s="275"/>
      <c r="C888" s="275"/>
      <c r="D888" s="340"/>
      <c r="E888" s="342"/>
      <c r="F888" s="342"/>
      <c r="G888" s="342"/>
      <c r="H888" s="337"/>
    </row>
    <row r="889" spans="1:8" s="326" customFormat="1" x14ac:dyDescent="0.25">
      <c r="A889" s="340"/>
      <c r="B889" s="275"/>
      <c r="C889" s="275"/>
      <c r="D889" s="340"/>
      <c r="E889" s="342"/>
      <c r="F889" s="342"/>
      <c r="G889" s="342"/>
      <c r="H889" s="337"/>
    </row>
    <row r="890" spans="1:8" s="326" customFormat="1" x14ac:dyDescent="0.25">
      <c r="A890" s="340"/>
      <c r="B890" s="275"/>
      <c r="C890" s="275"/>
      <c r="D890" s="340"/>
      <c r="E890" s="342"/>
      <c r="F890" s="342"/>
      <c r="G890" s="342"/>
      <c r="H890" s="337"/>
    </row>
    <row r="891" spans="1:8" s="326" customFormat="1" x14ac:dyDescent="0.25">
      <c r="A891" s="340"/>
      <c r="B891" s="275"/>
      <c r="C891" s="275"/>
      <c r="D891" s="340"/>
      <c r="E891" s="342"/>
      <c r="F891" s="342"/>
      <c r="G891" s="342"/>
      <c r="H891" s="337"/>
    </row>
    <row r="892" spans="1:8" s="326" customFormat="1" x14ac:dyDescent="0.25">
      <c r="A892" s="340"/>
      <c r="B892" s="275"/>
      <c r="C892" s="275"/>
      <c r="D892" s="340"/>
      <c r="E892" s="342"/>
      <c r="F892" s="342"/>
      <c r="G892" s="342"/>
      <c r="H892" s="337"/>
    </row>
    <row r="893" spans="1:8" s="326" customFormat="1" x14ac:dyDescent="0.25">
      <c r="A893" s="340"/>
      <c r="B893" s="275"/>
      <c r="C893" s="275"/>
      <c r="D893" s="340"/>
      <c r="E893" s="342"/>
      <c r="F893" s="342"/>
      <c r="G893" s="342"/>
      <c r="H893" s="337"/>
    </row>
    <row r="894" spans="1:8" s="326" customFormat="1" x14ac:dyDescent="0.25">
      <c r="A894" s="340"/>
      <c r="B894" s="275"/>
      <c r="C894" s="275"/>
      <c r="D894" s="340"/>
      <c r="E894" s="342"/>
      <c r="F894" s="342"/>
      <c r="G894" s="342"/>
      <c r="H894" s="337"/>
    </row>
    <row r="895" spans="1:8" s="326" customFormat="1" x14ac:dyDescent="0.25">
      <c r="A895" s="340"/>
      <c r="B895" s="275"/>
      <c r="C895" s="275"/>
      <c r="D895" s="340"/>
      <c r="E895" s="342"/>
      <c r="F895" s="342"/>
      <c r="G895" s="342"/>
      <c r="H895" s="337"/>
    </row>
    <row r="896" spans="1:8" s="326" customFormat="1" x14ac:dyDescent="0.25">
      <c r="A896" s="340"/>
      <c r="B896" s="275"/>
      <c r="C896" s="275"/>
      <c r="D896" s="340"/>
      <c r="E896" s="342"/>
      <c r="F896" s="342"/>
      <c r="G896" s="342"/>
      <c r="H896" s="337"/>
    </row>
    <row r="897" spans="1:8" s="326" customFormat="1" x14ac:dyDescent="0.25">
      <c r="A897" s="340"/>
      <c r="B897" s="275"/>
      <c r="C897" s="275"/>
      <c r="D897" s="340"/>
      <c r="E897" s="342"/>
      <c r="F897" s="342"/>
      <c r="G897" s="342"/>
      <c r="H897" s="337"/>
    </row>
    <row r="898" spans="1:8" s="326" customFormat="1" x14ac:dyDescent="0.25">
      <c r="A898" s="340"/>
      <c r="B898" s="275"/>
      <c r="C898" s="275"/>
      <c r="D898" s="340"/>
      <c r="E898" s="342"/>
      <c r="F898" s="342"/>
      <c r="G898" s="342"/>
      <c r="H898" s="337"/>
    </row>
    <row r="899" spans="1:8" s="326" customFormat="1" x14ac:dyDescent="0.25">
      <c r="A899" s="340"/>
      <c r="B899" s="275"/>
      <c r="C899" s="275"/>
      <c r="D899" s="340"/>
      <c r="E899" s="342"/>
      <c r="F899" s="342"/>
      <c r="G899" s="342"/>
      <c r="H899" s="337"/>
    </row>
    <row r="900" spans="1:8" s="326" customFormat="1" x14ac:dyDescent="0.25">
      <c r="A900" s="340"/>
      <c r="B900" s="275"/>
      <c r="C900" s="275"/>
      <c r="D900" s="340"/>
      <c r="E900" s="342"/>
      <c r="F900" s="342"/>
      <c r="G900" s="342"/>
      <c r="H900" s="337"/>
    </row>
    <row r="901" spans="1:8" s="326" customFormat="1" x14ac:dyDescent="0.25">
      <c r="A901" s="340"/>
      <c r="B901" s="275"/>
      <c r="C901" s="275"/>
      <c r="D901" s="340"/>
      <c r="E901" s="342"/>
      <c r="F901" s="342"/>
      <c r="G901" s="342"/>
      <c r="H901" s="337"/>
    </row>
    <row r="902" spans="1:8" s="326" customFormat="1" x14ac:dyDescent="0.25">
      <c r="A902" s="340"/>
      <c r="B902" s="275"/>
      <c r="C902" s="275"/>
      <c r="D902" s="340"/>
      <c r="E902" s="342"/>
      <c r="F902" s="342"/>
      <c r="G902" s="342"/>
      <c r="H902" s="337"/>
    </row>
    <row r="903" spans="1:8" s="326" customFormat="1" x14ac:dyDescent="0.25">
      <c r="A903" s="340"/>
      <c r="B903" s="275"/>
      <c r="C903" s="275"/>
      <c r="D903" s="340"/>
      <c r="E903" s="342"/>
      <c r="F903" s="342"/>
      <c r="G903" s="342"/>
      <c r="H903" s="337"/>
    </row>
    <row r="904" spans="1:8" s="326" customFormat="1" x14ac:dyDescent="0.25">
      <c r="A904" s="340"/>
      <c r="B904" s="275"/>
      <c r="C904" s="275"/>
      <c r="D904" s="340"/>
      <c r="E904" s="342"/>
      <c r="F904" s="342"/>
      <c r="G904" s="342"/>
      <c r="H904" s="337"/>
    </row>
    <row r="905" spans="1:8" s="326" customFormat="1" x14ac:dyDescent="0.25">
      <c r="A905" s="340"/>
      <c r="B905" s="275"/>
      <c r="C905" s="275"/>
      <c r="D905" s="340"/>
      <c r="E905" s="342"/>
      <c r="F905" s="342"/>
      <c r="G905" s="342"/>
      <c r="H905" s="337"/>
    </row>
    <row r="906" spans="1:8" s="326" customFormat="1" x14ac:dyDescent="0.25">
      <c r="A906" s="340"/>
      <c r="B906" s="275"/>
      <c r="C906" s="275"/>
      <c r="D906" s="340"/>
      <c r="E906" s="342"/>
      <c r="F906" s="342"/>
      <c r="G906" s="342"/>
      <c r="H906" s="337"/>
    </row>
    <row r="907" spans="1:8" s="326" customFormat="1" x14ac:dyDescent="0.25">
      <c r="A907" s="340"/>
      <c r="B907" s="275"/>
      <c r="C907" s="275"/>
      <c r="D907" s="340"/>
      <c r="E907" s="342"/>
      <c r="F907" s="342"/>
      <c r="G907" s="342"/>
      <c r="H907" s="337"/>
    </row>
    <row r="908" spans="1:8" s="326" customFormat="1" x14ac:dyDescent="0.25">
      <c r="A908" s="340"/>
      <c r="B908" s="275"/>
      <c r="C908" s="275"/>
      <c r="D908" s="340"/>
      <c r="E908" s="342"/>
      <c r="F908" s="342"/>
      <c r="G908" s="342"/>
      <c r="H908" s="337"/>
    </row>
    <row r="909" spans="1:8" s="326" customFormat="1" x14ac:dyDescent="0.25">
      <c r="A909" s="340"/>
      <c r="B909" s="275"/>
      <c r="C909" s="275"/>
      <c r="D909" s="340"/>
      <c r="E909" s="342"/>
      <c r="F909" s="342"/>
      <c r="G909" s="342"/>
      <c r="H909" s="337"/>
    </row>
    <row r="910" spans="1:8" s="326" customFormat="1" x14ac:dyDescent="0.25">
      <c r="A910" s="340"/>
      <c r="B910" s="275"/>
      <c r="C910" s="275"/>
      <c r="D910" s="340"/>
      <c r="E910" s="342"/>
      <c r="F910" s="342"/>
      <c r="G910" s="342"/>
      <c r="H910" s="337"/>
    </row>
    <row r="911" spans="1:8" s="326" customFormat="1" x14ac:dyDescent="0.25">
      <c r="A911" s="340"/>
      <c r="B911" s="275"/>
      <c r="C911" s="275"/>
      <c r="D911" s="340"/>
      <c r="E911" s="342"/>
      <c r="F911" s="342"/>
      <c r="G911" s="342"/>
      <c r="H911" s="337"/>
    </row>
    <row r="912" spans="1:8" s="326" customFormat="1" x14ac:dyDescent="0.25">
      <c r="A912" s="340"/>
      <c r="B912" s="275"/>
      <c r="C912" s="275"/>
      <c r="D912" s="340"/>
      <c r="E912" s="342"/>
      <c r="F912" s="342"/>
      <c r="G912" s="342"/>
      <c r="H912" s="337"/>
    </row>
    <row r="913" spans="1:8" s="326" customFormat="1" x14ac:dyDescent="0.25">
      <c r="A913" s="340"/>
      <c r="B913" s="275"/>
      <c r="C913" s="275"/>
      <c r="D913" s="340"/>
      <c r="E913" s="342"/>
      <c r="F913" s="342"/>
      <c r="G913" s="342"/>
      <c r="H913" s="337"/>
    </row>
    <row r="914" spans="1:8" s="326" customFormat="1" x14ac:dyDescent="0.25">
      <c r="A914" s="340"/>
      <c r="B914" s="275"/>
      <c r="C914" s="275"/>
      <c r="D914" s="340"/>
      <c r="E914" s="342"/>
      <c r="F914" s="342"/>
      <c r="G914" s="342"/>
      <c r="H914" s="337"/>
    </row>
    <row r="915" spans="1:8" s="326" customFormat="1" x14ac:dyDescent="0.25">
      <c r="A915" s="340"/>
      <c r="B915" s="275"/>
      <c r="C915" s="275"/>
      <c r="D915" s="340"/>
      <c r="E915" s="342"/>
      <c r="F915" s="342"/>
      <c r="G915" s="342"/>
      <c r="H915" s="337"/>
    </row>
    <row r="916" spans="1:8" s="326" customFormat="1" x14ac:dyDescent="0.25">
      <c r="A916" s="340"/>
      <c r="B916" s="275"/>
      <c r="C916" s="275"/>
      <c r="D916" s="340"/>
      <c r="E916" s="342"/>
      <c r="F916" s="342"/>
      <c r="G916" s="342"/>
      <c r="H916" s="337"/>
    </row>
    <row r="917" spans="1:8" s="326" customFormat="1" x14ac:dyDescent="0.25">
      <c r="A917" s="340"/>
      <c r="B917" s="275"/>
      <c r="C917" s="275"/>
      <c r="D917" s="340"/>
      <c r="E917" s="342"/>
      <c r="F917" s="342"/>
      <c r="G917" s="342"/>
      <c r="H917" s="337"/>
    </row>
    <row r="918" spans="1:8" s="326" customFormat="1" x14ac:dyDescent="0.25">
      <c r="A918" s="340"/>
      <c r="B918" s="275"/>
      <c r="C918" s="275"/>
      <c r="D918" s="340"/>
      <c r="E918" s="342"/>
      <c r="F918" s="342"/>
      <c r="G918" s="342"/>
      <c r="H918" s="337"/>
    </row>
    <row r="919" spans="1:8" s="326" customFormat="1" x14ac:dyDescent="0.25">
      <c r="A919" s="340"/>
      <c r="B919" s="275"/>
      <c r="C919" s="275"/>
      <c r="D919" s="340"/>
      <c r="E919" s="342"/>
      <c r="F919" s="342"/>
      <c r="G919" s="342"/>
      <c r="H919" s="337"/>
    </row>
    <row r="920" spans="1:8" s="326" customFormat="1" x14ac:dyDescent="0.25">
      <c r="A920" s="340"/>
      <c r="B920" s="275"/>
      <c r="C920" s="275"/>
      <c r="D920" s="340"/>
      <c r="E920" s="342"/>
      <c r="F920" s="342"/>
      <c r="G920" s="342"/>
      <c r="H920" s="337"/>
    </row>
    <row r="921" spans="1:8" s="326" customFormat="1" x14ac:dyDescent="0.25">
      <c r="A921" s="340"/>
      <c r="B921" s="275"/>
      <c r="C921" s="275"/>
      <c r="D921" s="340"/>
      <c r="E921" s="342"/>
      <c r="F921" s="342"/>
      <c r="G921" s="342"/>
      <c r="H921" s="337"/>
    </row>
    <row r="922" spans="1:8" s="326" customFormat="1" x14ac:dyDescent="0.25">
      <c r="A922" s="340"/>
      <c r="B922" s="275"/>
      <c r="C922" s="275"/>
      <c r="D922" s="340"/>
      <c r="E922" s="342"/>
      <c r="F922" s="342"/>
      <c r="G922" s="342"/>
      <c r="H922" s="337"/>
    </row>
    <row r="923" spans="1:8" s="326" customFormat="1" x14ac:dyDescent="0.25">
      <c r="A923" s="340"/>
      <c r="B923" s="275"/>
      <c r="C923" s="275"/>
      <c r="D923" s="340"/>
      <c r="E923" s="342"/>
      <c r="F923" s="342"/>
      <c r="G923" s="342"/>
      <c r="H923" s="337"/>
    </row>
    <row r="924" spans="1:8" s="326" customFormat="1" x14ac:dyDescent="0.25">
      <c r="A924" s="340"/>
      <c r="B924" s="275"/>
      <c r="C924" s="275"/>
      <c r="D924" s="340"/>
      <c r="E924" s="342"/>
      <c r="F924" s="342"/>
      <c r="G924" s="342"/>
      <c r="H924" s="337"/>
    </row>
    <row r="925" spans="1:8" s="326" customFormat="1" x14ac:dyDescent="0.25">
      <c r="A925" s="340"/>
      <c r="B925" s="275"/>
      <c r="C925" s="275"/>
      <c r="D925" s="340"/>
      <c r="E925" s="342"/>
      <c r="F925" s="342"/>
      <c r="G925" s="342"/>
      <c r="H925" s="337"/>
    </row>
    <row r="926" spans="1:8" s="326" customFormat="1" x14ac:dyDescent="0.25">
      <c r="A926" s="340"/>
      <c r="B926" s="275"/>
      <c r="C926" s="275"/>
      <c r="D926" s="340"/>
      <c r="E926" s="342"/>
      <c r="F926" s="342"/>
      <c r="G926" s="342"/>
      <c r="H926" s="337"/>
    </row>
    <row r="927" spans="1:8" s="326" customFormat="1" x14ac:dyDescent="0.25">
      <c r="A927" s="340"/>
      <c r="B927" s="275"/>
      <c r="C927" s="275"/>
      <c r="D927" s="340"/>
      <c r="E927" s="342"/>
      <c r="F927" s="342"/>
      <c r="G927" s="342"/>
      <c r="H927" s="337"/>
    </row>
    <row r="928" spans="1:8" s="326" customFormat="1" x14ac:dyDescent="0.25">
      <c r="A928" s="340"/>
      <c r="B928" s="275"/>
      <c r="C928" s="275"/>
      <c r="D928" s="340"/>
      <c r="E928" s="342"/>
      <c r="F928" s="342"/>
      <c r="G928" s="342"/>
      <c r="H928" s="337"/>
    </row>
    <row r="929" spans="1:8" s="326" customFormat="1" x14ac:dyDescent="0.25">
      <c r="A929" s="340"/>
      <c r="B929" s="275"/>
      <c r="C929" s="275"/>
      <c r="D929" s="340"/>
      <c r="E929" s="342"/>
      <c r="F929" s="342"/>
      <c r="G929" s="342"/>
      <c r="H929" s="337"/>
    </row>
    <row r="930" spans="1:8" s="326" customFormat="1" x14ac:dyDescent="0.25">
      <c r="A930" s="340"/>
      <c r="B930" s="275"/>
      <c r="C930" s="275"/>
      <c r="D930" s="340"/>
      <c r="E930" s="342"/>
      <c r="F930" s="342"/>
      <c r="G930" s="342"/>
      <c r="H930" s="337"/>
    </row>
    <row r="931" spans="1:8" s="326" customFormat="1" x14ac:dyDescent="0.25">
      <c r="A931" s="340"/>
      <c r="B931" s="275"/>
      <c r="C931" s="275"/>
      <c r="D931" s="340"/>
      <c r="E931" s="342"/>
      <c r="F931" s="342"/>
      <c r="G931" s="342"/>
      <c r="H931" s="337"/>
    </row>
    <row r="932" spans="1:8" s="326" customFormat="1" x14ac:dyDescent="0.25">
      <c r="A932" s="340"/>
      <c r="B932" s="275"/>
      <c r="C932" s="275"/>
      <c r="D932" s="340"/>
      <c r="E932" s="342"/>
      <c r="F932" s="342"/>
      <c r="G932" s="342"/>
      <c r="H932" s="337"/>
    </row>
    <row r="933" spans="1:8" s="326" customFormat="1" x14ac:dyDescent="0.25">
      <c r="A933" s="340"/>
      <c r="B933" s="275"/>
      <c r="C933" s="275"/>
      <c r="D933" s="340"/>
      <c r="E933" s="342"/>
      <c r="F933" s="342"/>
      <c r="G933" s="342"/>
      <c r="H933" s="337"/>
    </row>
    <row r="934" spans="1:8" s="326" customFormat="1" x14ac:dyDescent="0.25">
      <c r="A934" s="340"/>
      <c r="B934" s="275"/>
      <c r="C934" s="275"/>
      <c r="D934" s="340"/>
      <c r="E934" s="342"/>
      <c r="F934" s="342"/>
      <c r="G934" s="342"/>
      <c r="H934" s="337"/>
    </row>
    <row r="935" spans="1:8" s="326" customFormat="1" x14ac:dyDescent="0.25">
      <c r="A935" s="340"/>
      <c r="B935" s="275"/>
      <c r="C935" s="275"/>
      <c r="D935" s="340"/>
      <c r="E935" s="342"/>
      <c r="F935" s="342"/>
      <c r="G935" s="342"/>
      <c r="H935" s="337"/>
    </row>
    <row r="936" spans="1:8" s="326" customFormat="1" x14ac:dyDescent="0.25">
      <c r="A936" s="340"/>
      <c r="B936" s="275"/>
      <c r="C936" s="275"/>
      <c r="D936" s="340"/>
      <c r="E936" s="342"/>
      <c r="F936" s="342"/>
      <c r="G936" s="342"/>
      <c r="H936" s="337"/>
    </row>
    <row r="937" spans="1:8" s="326" customFormat="1" x14ac:dyDescent="0.25">
      <c r="A937" s="340"/>
      <c r="B937" s="275"/>
      <c r="C937" s="275"/>
      <c r="D937" s="340"/>
      <c r="E937" s="342"/>
      <c r="F937" s="342"/>
      <c r="G937" s="342"/>
      <c r="H937" s="337"/>
    </row>
    <row r="938" spans="1:8" s="326" customFormat="1" x14ac:dyDescent="0.25">
      <c r="A938" s="340"/>
      <c r="B938" s="275"/>
      <c r="C938" s="275"/>
      <c r="D938" s="340"/>
      <c r="E938" s="342"/>
      <c r="F938" s="342"/>
      <c r="G938" s="342"/>
      <c r="H938" s="337"/>
    </row>
    <row r="939" spans="1:8" s="326" customFormat="1" x14ac:dyDescent="0.25">
      <c r="A939" s="340"/>
      <c r="B939" s="275"/>
      <c r="C939" s="275"/>
      <c r="D939" s="340"/>
      <c r="E939" s="342"/>
      <c r="F939" s="342"/>
      <c r="G939" s="342"/>
      <c r="H939" s="337"/>
    </row>
    <row r="940" spans="1:8" s="326" customFormat="1" x14ac:dyDescent="0.25">
      <c r="A940" s="340"/>
      <c r="B940" s="275"/>
      <c r="C940" s="275"/>
      <c r="D940" s="340"/>
      <c r="E940" s="342"/>
      <c r="F940" s="342"/>
      <c r="G940" s="342"/>
      <c r="H940" s="337"/>
    </row>
    <row r="941" spans="1:8" s="326" customFormat="1" x14ac:dyDescent="0.25">
      <c r="A941" s="340"/>
      <c r="B941" s="275"/>
      <c r="C941" s="275"/>
      <c r="D941" s="340"/>
      <c r="E941" s="342"/>
      <c r="F941" s="342"/>
      <c r="G941" s="342"/>
      <c r="H941" s="337"/>
    </row>
    <row r="942" spans="1:8" s="326" customFormat="1" x14ac:dyDescent="0.25">
      <c r="A942" s="340"/>
      <c r="B942" s="275"/>
      <c r="C942" s="275"/>
      <c r="D942" s="340"/>
      <c r="E942" s="342"/>
      <c r="F942" s="342"/>
      <c r="G942" s="342"/>
      <c r="H942" s="337"/>
    </row>
    <row r="943" spans="1:8" s="326" customFormat="1" x14ac:dyDescent="0.25">
      <c r="A943" s="340"/>
      <c r="B943" s="275"/>
      <c r="C943" s="275"/>
      <c r="D943" s="340"/>
      <c r="E943" s="342"/>
      <c r="F943" s="342"/>
      <c r="G943" s="342"/>
      <c r="H943" s="337"/>
    </row>
    <row r="944" spans="1:8" s="326" customFormat="1" x14ac:dyDescent="0.25">
      <c r="A944" s="340"/>
      <c r="B944" s="275"/>
      <c r="C944" s="275"/>
      <c r="D944" s="340"/>
      <c r="E944" s="342"/>
      <c r="F944" s="342"/>
      <c r="G944" s="342"/>
      <c r="H944" s="337"/>
    </row>
    <row r="945" spans="1:8" s="326" customFormat="1" x14ac:dyDescent="0.25">
      <c r="A945" s="340"/>
      <c r="B945" s="275"/>
      <c r="C945" s="275"/>
      <c r="D945" s="340"/>
      <c r="E945" s="342"/>
      <c r="F945" s="342"/>
      <c r="G945" s="342"/>
      <c r="H945" s="337"/>
    </row>
    <row r="946" spans="1:8" s="326" customFormat="1" x14ac:dyDescent="0.25">
      <c r="A946" s="340"/>
      <c r="B946" s="275"/>
      <c r="C946" s="275"/>
      <c r="D946" s="340"/>
      <c r="E946" s="342"/>
      <c r="F946" s="342"/>
      <c r="G946" s="342"/>
      <c r="H946" s="337"/>
    </row>
    <row r="947" spans="1:8" s="326" customFormat="1" x14ac:dyDescent="0.25">
      <c r="A947" s="340"/>
      <c r="B947" s="275"/>
      <c r="C947" s="275"/>
      <c r="D947" s="340"/>
      <c r="E947" s="342"/>
      <c r="F947" s="342"/>
      <c r="G947" s="342"/>
      <c r="H947" s="337"/>
    </row>
    <row r="948" spans="1:8" s="326" customFormat="1" x14ac:dyDescent="0.25">
      <c r="A948" s="340"/>
      <c r="B948" s="275"/>
      <c r="C948" s="275"/>
      <c r="D948" s="340"/>
      <c r="E948" s="342"/>
      <c r="F948" s="342"/>
      <c r="G948" s="342"/>
      <c r="H948" s="337"/>
    </row>
    <row r="949" spans="1:8" s="326" customFormat="1" x14ac:dyDescent="0.25">
      <c r="A949" s="340"/>
      <c r="B949" s="275"/>
      <c r="C949" s="275"/>
      <c r="D949" s="340"/>
      <c r="E949" s="342"/>
      <c r="F949" s="342"/>
      <c r="G949" s="342"/>
      <c r="H949" s="337"/>
    </row>
    <row r="950" spans="1:8" s="326" customFormat="1" x14ac:dyDescent="0.25">
      <c r="A950" s="340"/>
      <c r="B950" s="275"/>
      <c r="C950" s="275"/>
      <c r="D950" s="340"/>
      <c r="E950" s="342"/>
      <c r="F950" s="342"/>
      <c r="G950" s="342"/>
      <c r="H950" s="337"/>
    </row>
    <row r="951" spans="1:8" s="326" customFormat="1" x14ac:dyDescent="0.25">
      <c r="A951" s="340"/>
      <c r="B951" s="275"/>
      <c r="C951" s="275"/>
      <c r="D951" s="340"/>
      <c r="E951" s="342"/>
      <c r="F951" s="342"/>
      <c r="G951" s="342"/>
      <c r="H951" s="337"/>
    </row>
    <row r="952" spans="1:8" s="326" customFormat="1" x14ac:dyDescent="0.25">
      <c r="A952" s="340"/>
      <c r="B952" s="275"/>
      <c r="C952" s="275"/>
      <c r="D952" s="340"/>
      <c r="E952" s="342"/>
      <c r="F952" s="342"/>
      <c r="G952" s="342"/>
      <c r="H952" s="337"/>
    </row>
    <row r="953" spans="1:8" s="326" customFormat="1" x14ac:dyDescent="0.25">
      <c r="A953" s="340"/>
      <c r="B953" s="275"/>
      <c r="C953" s="275"/>
      <c r="D953" s="340"/>
      <c r="E953" s="342"/>
      <c r="F953" s="342"/>
      <c r="G953" s="342"/>
      <c r="H953" s="337"/>
    </row>
    <row r="954" spans="1:8" s="326" customFormat="1" x14ac:dyDescent="0.25">
      <c r="A954" s="340"/>
      <c r="B954" s="275"/>
      <c r="C954" s="275"/>
      <c r="D954" s="340"/>
      <c r="E954" s="342"/>
      <c r="F954" s="342"/>
      <c r="G954" s="342"/>
      <c r="H954" s="337"/>
    </row>
    <row r="955" spans="1:8" s="326" customFormat="1" x14ac:dyDescent="0.25">
      <c r="A955" s="340"/>
      <c r="B955" s="275"/>
      <c r="C955" s="275"/>
      <c r="D955" s="340"/>
      <c r="E955" s="342"/>
      <c r="F955" s="342"/>
      <c r="G955" s="342"/>
      <c r="H955" s="337"/>
    </row>
    <row r="956" spans="1:8" s="326" customFormat="1" x14ac:dyDescent="0.25">
      <c r="A956" s="340"/>
      <c r="B956" s="275"/>
      <c r="C956" s="275"/>
      <c r="D956" s="340"/>
      <c r="E956" s="342"/>
      <c r="F956" s="342"/>
      <c r="G956" s="342"/>
      <c r="H956" s="337"/>
    </row>
    <row r="957" spans="1:8" s="326" customFormat="1" x14ac:dyDescent="0.25">
      <c r="A957" s="340"/>
      <c r="B957" s="275"/>
      <c r="C957" s="275"/>
      <c r="D957" s="340"/>
      <c r="E957" s="342"/>
      <c r="F957" s="342"/>
      <c r="G957" s="342"/>
      <c r="H957" s="337"/>
    </row>
    <row r="958" spans="1:8" s="326" customFormat="1" x14ac:dyDescent="0.25">
      <c r="A958" s="340"/>
      <c r="B958" s="275"/>
      <c r="C958" s="275"/>
      <c r="D958" s="340"/>
      <c r="E958" s="342"/>
      <c r="F958" s="342"/>
      <c r="G958" s="342"/>
      <c r="H958" s="337"/>
    </row>
    <row r="959" spans="1:8" s="326" customFormat="1" x14ac:dyDescent="0.25">
      <c r="A959" s="340"/>
      <c r="B959" s="275"/>
      <c r="C959" s="275"/>
      <c r="D959" s="340"/>
      <c r="E959" s="342"/>
      <c r="F959" s="342"/>
      <c r="G959" s="342"/>
      <c r="H959" s="337"/>
    </row>
    <row r="960" spans="1:8" s="326" customFormat="1" x14ac:dyDescent="0.25">
      <c r="A960" s="340"/>
      <c r="B960" s="275"/>
      <c r="C960" s="275"/>
      <c r="D960" s="340"/>
      <c r="E960" s="342"/>
      <c r="F960" s="342"/>
      <c r="G960" s="342"/>
      <c r="H960" s="337"/>
    </row>
    <row r="961" spans="1:8" s="326" customFormat="1" x14ac:dyDescent="0.25">
      <c r="A961" s="340"/>
      <c r="B961" s="275"/>
      <c r="C961" s="275"/>
      <c r="D961" s="340"/>
      <c r="E961" s="342"/>
      <c r="F961" s="342"/>
      <c r="G961" s="342"/>
      <c r="H961" s="337"/>
    </row>
    <row r="962" spans="1:8" s="326" customFormat="1" x14ac:dyDescent="0.25">
      <c r="A962" s="340"/>
      <c r="B962" s="275"/>
      <c r="C962" s="275"/>
      <c r="D962" s="340"/>
      <c r="E962" s="342"/>
      <c r="F962" s="342"/>
      <c r="G962" s="342"/>
      <c r="H962" s="337"/>
    </row>
    <row r="963" spans="1:8" s="326" customFormat="1" x14ac:dyDescent="0.25">
      <c r="A963" s="340"/>
      <c r="B963" s="275"/>
      <c r="C963" s="275"/>
      <c r="D963" s="340"/>
      <c r="E963" s="342"/>
      <c r="F963" s="342"/>
      <c r="G963" s="342"/>
      <c r="H963" s="337"/>
    </row>
    <row r="964" spans="1:8" s="326" customFormat="1" x14ac:dyDescent="0.25">
      <c r="A964" s="340"/>
      <c r="B964" s="275"/>
      <c r="C964" s="275"/>
      <c r="D964" s="340"/>
      <c r="E964" s="342"/>
      <c r="F964" s="342"/>
      <c r="G964" s="342"/>
      <c r="H964" s="337"/>
    </row>
    <row r="965" spans="1:8" s="326" customFormat="1" x14ac:dyDescent="0.25">
      <c r="A965" s="340"/>
      <c r="B965" s="275"/>
      <c r="C965" s="275"/>
      <c r="D965" s="340"/>
      <c r="E965" s="342"/>
      <c r="F965" s="342"/>
      <c r="G965" s="342"/>
      <c r="H965" s="337"/>
    </row>
    <row r="966" spans="1:8" s="326" customFormat="1" x14ac:dyDescent="0.25">
      <c r="A966" s="340"/>
      <c r="B966" s="275"/>
      <c r="C966" s="275"/>
      <c r="D966" s="340"/>
      <c r="E966" s="342"/>
      <c r="F966" s="342"/>
      <c r="G966" s="342"/>
      <c r="H966" s="337"/>
    </row>
    <row r="967" spans="1:8" s="326" customFormat="1" x14ac:dyDescent="0.25">
      <c r="A967" s="340"/>
      <c r="B967" s="275"/>
      <c r="C967" s="275"/>
      <c r="D967" s="340"/>
      <c r="E967" s="342"/>
      <c r="F967" s="342"/>
      <c r="G967" s="342"/>
      <c r="H967" s="337"/>
    </row>
    <row r="968" spans="1:8" s="326" customFormat="1" x14ac:dyDescent="0.25">
      <c r="A968" s="340"/>
      <c r="B968" s="275"/>
      <c r="C968" s="275"/>
      <c r="D968" s="340"/>
      <c r="E968" s="342"/>
      <c r="F968" s="342"/>
      <c r="G968" s="342"/>
      <c r="H968" s="337"/>
    </row>
    <row r="969" spans="1:8" s="326" customFormat="1" x14ac:dyDescent="0.25">
      <c r="A969" s="340"/>
      <c r="B969" s="275"/>
      <c r="C969" s="275"/>
      <c r="D969" s="340"/>
      <c r="E969" s="342"/>
      <c r="F969" s="342"/>
      <c r="G969" s="342"/>
      <c r="H969" s="337"/>
    </row>
    <row r="970" spans="1:8" s="326" customFormat="1" x14ac:dyDescent="0.25">
      <c r="A970" s="340"/>
      <c r="B970" s="275"/>
      <c r="C970" s="275"/>
      <c r="D970" s="340"/>
      <c r="E970" s="342"/>
      <c r="F970" s="342"/>
      <c r="G970" s="342"/>
      <c r="H970" s="337"/>
    </row>
    <row r="971" spans="1:8" s="326" customFormat="1" x14ac:dyDescent="0.25">
      <c r="A971" s="340"/>
      <c r="B971" s="275"/>
      <c r="C971" s="275"/>
      <c r="D971" s="340"/>
      <c r="E971" s="342"/>
      <c r="F971" s="342"/>
      <c r="G971" s="342"/>
      <c r="H971" s="337"/>
    </row>
    <row r="972" spans="1:8" s="326" customFormat="1" x14ac:dyDescent="0.25">
      <c r="A972" s="340"/>
      <c r="B972" s="275"/>
      <c r="C972" s="275"/>
      <c r="D972" s="340"/>
      <c r="E972" s="342"/>
      <c r="F972" s="342"/>
      <c r="G972" s="342"/>
      <c r="H972" s="337"/>
    </row>
    <row r="973" spans="1:8" s="326" customFormat="1" x14ac:dyDescent="0.25">
      <c r="A973" s="340"/>
      <c r="B973" s="275"/>
      <c r="C973" s="275"/>
      <c r="D973" s="340"/>
      <c r="E973" s="342"/>
      <c r="F973" s="342"/>
      <c r="G973" s="342"/>
      <c r="H973" s="337"/>
    </row>
    <row r="974" spans="1:8" s="326" customFormat="1" x14ac:dyDescent="0.25">
      <c r="A974" s="340"/>
      <c r="B974" s="275"/>
      <c r="C974" s="275"/>
      <c r="D974" s="340"/>
      <c r="E974" s="342"/>
      <c r="F974" s="342"/>
      <c r="G974" s="342"/>
      <c r="H974" s="337"/>
    </row>
    <row r="975" spans="1:8" s="326" customFormat="1" x14ac:dyDescent="0.25">
      <c r="A975" s="340"/>
      <c r="B975" s="275"/>
      <c r="C975" s="275"/>
      <c r="D975" s="340"/>
      <c r="E975" s="342"/>
      <c r="F975" s="342"/>
      <c r="G975" s="342"/>
      <c r="H975" s="337"/>
    </row>
    <row r="976" spans="1:8" s="326" customFormat="1" x14ac:dyDescent="0.25">
      <c r="A976" s="340"/>
      <c r="B976" s="275"/>
      <c r="C976" s="275"/>
      <c r="D976" s="340"/>
      <c r="E976" s="342"/>
      <c r="F976" s="342"/>
      <c r="G976" s="342"/>
      <c r="H976" s="337"/>
    </row>
    <row r="977" spans="1:8" s="326" customFormat="1" x14ac:dyDescent="0.25">
      <c r="A977" s="340"/>
      <c r="B977" s="275"/>
      <c r="C977" s="275"/>
      <c r="D977" s="340"/>
      <c r="E977" s="342"/>
      <c r="F977" s="342"/>
      <c r="G977" s="342"/>
      <c r="H977" s="337"/>
    </row>
    <row r="978" spans="1:8" s="326" customFormat="1" x14ac:dyDescent="0.25">
      <c r="A978" s="340"/>
      <c r="B978" s="275"/>
      <c r="C978" s="275"/>
      <c r="D978" s="340"/>
      <c r="E978" s="342"/>
      <c r="F978" s="342"/>
      <c r="G978" s="342"/>
      <c r="H978" s="337"/>
    </row>
    <row r="979" spans="1:8" s="326" customFormat="1" x14ac:dyDescent="0.25">
      <c r="A979" s="340"/>
      <c r="B979" s="275"/>
      <c r="C979" s="275"/>
      <c r="D979" s="340"/>
      <c r="E979" s="342"/>
      <c r="F979" s="342"/>
      <c r="G979" s="342"/>
      <c r="H979" s="337"/>
    </row>
    <row r="980" spans="1:8" s="326" customFormat="1" x14ac:dyDescent="0.25">
      <c r="A980" s="340"/>
      <c r="B980" s="275"/>
      <c r="C980" s="275"/>
      <c r="D980" s="340"/>
      <c r="E980" s="342"/>
      <c r="F980" s="342"/>
      <c r="G980" s="342"/>
      <c r="H980" s="337"/>
    </row>
    <row r="981" spans="1:8" s="326" customFormat="1" x14ac:dyDescent="0.25">
      <c r="A981" s="340"/>
      <c r="B981" s="275"/>
      <c r="C981" s="275"/>
      <c r="D981" s="340"/>
      <c r="E981" s="342"/>
      <c r="F981" s="342"/>
      <c r="G981" s="342"/>
      <c r="H981" s="337"/>
    </row>
    <row r="982" spans="1:8" s="326" customFormat="1" x14ac:dyDescent="0.25">
      <c r="A982" s="340"/>
      <c r="B982" s="275"/>
      <c r="C982" s="275"/>
      <c r="D982" s="340"/>
      <c r="E982" s="342"/>
      <c r="F982" s="342"/>
      <c r="G982" s="342"/>
      <c r="H982" s="337"/>
    </row>
    <row r="983" spans="1:8" s="326" customFormat="1" x14ac:dyDescent="0.25">
      <c r="A983" s="340"/>
      <c r="B983" s="275"/>
      <c r="C983" s="275"/>
      <c r="D983" s="340"/>
      <c r="E983" s="342"/>
      <c r="F983" s="342"/>
      <c r="G983" s="342"/>
      <c r="H983" s="337"/>
    </row>
    <row r="984" spans="1:8" s="326" customFormat="1" x14ac:dyDescent="0.25">
      <c r="A984" s="340"/>
      <c r="B984" s="275"/>
      <c r="C984" s="275"/>
      <c r="D984" s="340"/>
      <c r="E984" s="342"/>
      <c r="F984" s="342"/>
      <c r="G984" s="342"/>
      <c r="H984" s="337"/>
    </row>
    <row r="985" spans="1:8" s="326" customFormat="1" x14ac:dyDescent="0.25">
      <c r="A985" s="340"/>
      <c r="B985" s="275"/>
      <c r="C985" s="275"/>
      <c r="D985" s="340"/>
      <c r="E985" s="342"/>
      <c r="F985" s="342"/>
      <c r="G985" s="342"/>
      <c r="H985" s="337"/>
    </row>
    <row r="986" spans="1:8" s="326" customFormat="1" x14ac:dyDescent="0.25">
      <c r="A986" s="340"/>
      <c r="B986" s="275"/>
      <c r="C986" s="275"/>
      <c r="D986" s="340"/>
      <c r="E986" s="342"/>
      <c r="F986" s="342"/>
      <c r="G986" s="342"/>
      <c r="H986" s="337"/>
    </row>
    <row r="987" spans="1:8" s="326" customFormat="1" x14ac:dyDescent="0.25">
      <c r="A987" s="340"/>
      <c r="B987" s="275"/>
      <c r="C987" s="275"/>
      <c r="D987" s="340"/>
      <c r="E987" s="342"/>
      <c r="F987" s="342"/>
      <c r="G987" s="342"/>
      <c r="H987" s="337"/>
    </row>
    <row r="988" spans="1:8" s="326" customFormat="1" x14ac:dyDescent="0.25">
      <c r="A988" s="340"/>
      <c r="B988" s="275"/>
      <c r="C988" s="275"/>
      <c r="D988" s="340"/>
      <c r="E988" s="342"/>
      <c r="F988" s="342"/>
      <c r="G988" s="342"/>
      <c r="H988" s="337"/>
    </row>
    <row r="989" spans="1:8" s="326" customFormat="1" x14ac:dyDescent="0.25">
      <c r="A989" s="340"/>
      <c r="B989" s="275"/>
      <c r="C989" s="275"/>
      <c r="D989" s="340"/>
      <c r="E989" s="342"/>
      <c r="F989" s="342"/>
      <c r="G989" s="342"/>
      <c r="H989" s="337"/>
    </row>
    <row r="990" spans="1:8" s="326" customFormat="1" x14ac:dyDescent="0.25">
      <c r="A990" s="340"/>
      <c r="B990" s="275"/>
      <c r="C990" s="275"/>
      <c r="D990" s="340"/>
      <c r="E990" s="342"/>
      <c r="F990" s="342"/>
      <c r="G990" s="342"/>
      <c r="H990" s="337"/>
    </row>
    <row r="991" spans="1:8" s="326" customFormat="1" x14ac:dyDescent="0.25">
      <c r="A991" s="340"/>
      <c r="B991" s="275"/>
      <c r="C991" s="275"/>
      <c r="D991" s="340"/>
      <c r="E991" s="342"/>
      <c r="F991" s="342"/>
      <c r="G991" s="342"/>
      <c r="H991" s="337"/>
    </row>
    <row r="992" spans="1:8" s="326" customFormat="1" x14ac:dyDescent="0.25">
      <c r="A992" s="340"/>
      <c r="B992" s="275"/>
      <c r="C992" s="275"/>
      <c r="D992" s="340"/>
      <c r="E992" s="342"/>
      <c r="F992" s="342"/>
      <c r="G992" s="342"/>
      <c r="H992" s="337"/>
    </row>
    <row r="993" spans="1:8" s="326" customFormat="1" x14ac:dyDescent="0.25">
      <c r="A993" s="340"/>
      <c r="B993" s="275"/>
      <c r="C993" s="275"/>
      <c r="D993" s="340"/>
      <c r="E993" s="342"/>
      <c r="F993" s="342"/>
      <c r="G993" s="342"/>
      <c r="H993" s="337"/>
    </row>
    <row r="994" spans="1:8" s="326" customFormat="1" x14ac:dyDescent="0.25">
      <c r="A994" s="340"/>
      <c r="B994" s="275"/>
      <c r="C994" s="275"/>
      <c r="D994" s="340"/>
      <c r="E994" s="342"/>
      <c r="F994" s="342"/>
      <c r="G994" s="342"/>
      <c r="H994" s="337"/>
    </row>
    <row r="995" spans="1:8" s="326" customFormat="1" x14ac:dyDescent="0.25">
      <c r="A995" s="340"/>
      <c r="B995" s="275"/>
      <c r="C995" s="275"/>
      <c r="D995" s="340"/>
      <c r="E995" s="342"/>
      <c r="F995" s="342"/>
      <c r="G995" s="342"/>
      <c r="H995" s="337"/>
    </row>
    <row r="996" spans="1:8" s="326" customFormat="1" x14ac:dyDescent="0.25">
      <c r="A996" s="340"/>
      <c r="B996" s="275"/>
      <c r="C996" s="275"/>
      <c r="D996" s="340"/>
      <c r="E996" s="342"/>
      <c r="F996" s="342"/>
      <c r="G996" s="342"/>
      <c r="H996" s="337"/>
    </row>
    <row r="997" spans="1:8" s="326" customFormat="1" x14ac:dyDescent="0.25">
      <c r="A997" s="340"/>
      <c r="B997" s="275"/>
      <c r="C997" s="275"/>
      <c r="D997" s="340"/>
      <c r="E997" s="342"/>
      <c r="F997" s="342"/>
      <c r="G997" s="342"/>
      <c r="H997" s="337"/>
    </row>
    <row r="998" spans="1:8" s="326" customFormat="1" x14ac:dyDescent="0.25">
      <c r="A998" s="340"/>
      <c r="B998" s="275"/>
      <c r="C998" s="275"/>
      <c r="D998" s="340"/>
      <c r="E998" s="342"/>
      <c r="F998" s="342"/>
      <c r="G998" s="342"/>
      <c r="H998" s="337"/>
    </row>
    <row r="999" spans="1:8" s="326" customFormat="1" x14ac:dyDescent="0.25">
      <c r="A999" s="340"/>
      <c r="B999" s="275"/>
      <c r="C999" s="275"/>
      <c r="D999" s="340"/>
      <c r="E999" s="342"/>
      <c r="F999" s="342"/>
      <c r="G999" s="342"/>
      <c r="H999" s="337"/>
    </row>
    <row r="1000" spans="1:8" s="326" customFormat="1" x14ac:dyDescent="0.25">
      <c r="A1000" s="340"/>
      <c r="B1000" s="275"/>
      <c r="C1000" s="275"/>
      <c r="D1000" s="340"/>
      <c r="E1000" s="342"/>
      <c r="F1000" s="342"/>
      <c r="G1000" s="342"/>
      <c r="H1000" s="337"/>
    </row>
    <row r="1001" spans="1:8" s="326" customFormat="1" x14ac:dyDescent="0.25">
      <c r="A1001" s="340"/>
      <c r="B1001" s="275"/>
      <c r="C1001" s="275"/>
      <c r="D1001" s="340"/>
      <c r="E1001" s="342"/>
      <c r="F1001" s="342"/>
      <c r="G1001" s="342"/>
      <c r="H1001" s="337"/>
    </row>
    <row r="1002" spans="1:8" s="326" customFormat="1" x14ac:dyDescent="0.25">
      <c r="A1002" s="340"/>
      <c r="B1002" s="275"/>
      <c r="C1002" s="275"/>
      <c r="D1002" s="340"/>
      <c r="E1002" s="342"/>
      <c r="F1002" s="342"/>
      <c r="G1002" s="342"/>
      <c r="H1002" s="337"/>
    </row>
    <row r="1003" spans="1:8" s="326" customFormat="1" x14ac:dyDescent="0.25">
      <c r="A1003" s="340"/>
      <c r="B1003" s="275"/>
      <c r="C1003" s="275"/>
      <c r="D1003" s="340"/>
      <c r="E1003" s="342"/>
      <c r="F1003" s="342"/>
      <c r="G1003" s="342"/>
      <c r="H1003" s="337"/>
    </row>
    <row r="1004" spans="1:8" s="326" customFormat="1" x14ac:dyDescent="0.25">
      <c r="A1004" s="340"/>
      <c r="B1004" s="275"/>
      <c r="C1004" s="275"/>
      <c r="D1004" s="340"/>
      <c r="E1004" s="342"/>
      <c r="F1004" s="342"/>
      <c r="G1004" s="342"/>
      <c r="H1004" s="337"/>
    </row>
    <row r="1005" spans="1:8" s="326" customFormat="1" x14ac:dyDescent="0.25">
      <c r="A1005" s="340"/>
      <c r="B1005" s="275"/>
      <c r="C1005" s="275"/>
      <c r="D1005" s="340"/>
      <c r="E1005" s="342"/>
      <c r="F1005" s="342"/>
      <c r="G1005" s="342"/>
      <c r="H1005" s="337"/>
    </row>
    <row r="1006" spans="1:8" s="326" customFormat="1" x14ac:dyDescent="0.25">
      <c r="A1006" s="340"/>
      <c r="B1006" s="275"/>
      <c r="C1006" s="275"/>
      <c r="D1006" s="340"/>
      <c r="E1006" s="342"/>
      <c r="F1006" s="342"/>
      <c r="G1006" s="342"/>
      <c r="H1006" s="337"/>
    </row>
    <row r="1007" spans="1:8" s="326" customFormat="1" x14ac:dyDescent="0.25">
      <c r="A1007" s="340"/>
      <c r="B1007" s="275"/>
      <c r="C1007" s="275"/>
      <c r="D1007" s="340"/>
      <c r="E1007" s="342"/>
      <c r="F1007" s="342"/>
      <c r="G1007" s="342"/>
      <c r="H1007" s="337"/>
    </row>
    <row r="1008" spans="1:8" s="326" customFormat="1" x14ac:dyDescent="0.25">
      <c r="A1008" s="340"/>
      <c r="B1008" s="275"/>
      <c r="C1008" s="275"/>
      <c r="D1008" s="340"/>
      <c r="E1008" s="342"/>
      <c r="F1008" s="342"/>
      <c r="G1008" s="342"/>
      <c r="H1008" s="337"/>
    </row>
    <row r="1009" spans="1:8" s="326" customFormat="1" x14ac:dyDescent="0.25">
      <c r="A1009" s="340"/>
      <c r="B1009" s="275"/>
      <c r="C1009" s="275"/>
      <c r="D1009" s="340"/>
      <c r="E1009" s="342"/>
      <c r="F1009" s="342"/>
      <c r="G1009" s="342"/>
      <c r="H1009" s="337"/>
    </row>
    <row r="1010" spans="1:8" s="326" customFormat="1" x14ac:dyDescent="0.25">
      <c r="A1010" s="340"/>
      <c r="B1010" s="275"/>
      <c r="C1010" s="275"/>
      <c r="D1010" s="340"/>
      <c r="E1010" s="342"/>
      <c r="F1010" s="342"/>
      <c r="G1010" s="342"/>
      <c r="H1010" s="337"/>
    </row>
    <row r="1011" spans="1:8" s="326" customFormat="1" x14ac:dyDescent="0.25">
      <c r="A1011" s="340"/>
      <c r="B1011" s="275"/>
      <c r="C1011" s="275"/>
      <c r="D1011" s="340"/>
      <c r="E1011" s="342"/>
      <c r="F1011" s="342"/>
      <c r="G1011" s="342"/>
      <c r="H1011" s="337"/>
    </row>
    <row r="1012" spans="1:8" s="326" customFormat="1" x14ac:dyDescent="0.25">
      <c r="A1012" s="340"/>
      <c r="B1012" s="275"/>
      <c r="C1012" s="275"/>
      <c r="D1012" s="340"/>
      <c r="E1012" s="342"/>
      <c r="F1012" s="342"/>
      <c r="G1012" s="342"/>
      <c r="H1012" s="337"/>
    </row>
    <row r="1013" spans="1:8" s="326" customFormat="1" x14ac:dyDescent="0.25">
      <c r="A1013" s="340"/>
      <c r="B1013" s="275"/>
      <c r="C1013" s="275"/>
      <c r="D1013" s="340"/>
      <c r="E1013" s="342"/>
      <c r="F1013" s="342"/>
      <c r="G1013" s="342"/>
      <c r="H1013" s="337"/>
    </row>
    <row r="1014" spans="1:8" s="326" customFormat="1" x14ac:dyDescent="0.25">
      <c r="A1014" s="340"/>
      <c r="B1014" s="275"/>
      <c r="C1014" s="275"/>
      <c r="D1014" s="340"/>
      <c r="E1014" s="342"/>
      <c r="F1014" s="342"/>
      <c r="G1014" s="342"/>
      <c r="H1014" s="337"/>
    </row>
    <row r="1015" spans="1:8" s="326" customFormat="1" x14ac:dyDescent="0.25">
      <c r="A1015" s="340"/>
      <c r="B1015" s="275"/>
      <c r="C1015" s="275"/>
      <c r="D1015" s="340"/>
      <c r="E1015" s="342"/>
      <c r="F1015" s="342"/>
      <c r="G1015" s="342"/>
      <c r="H1015" s="337"/>
    </row>
    <row r="1016" spans="1:8" s="326" customFormat="1" x14ac:dyDescent="0.25">
      <c r="A1016" s="340"/>
      <c r="B1016" s="275"/>
      <c r="C1016" s="275"/>
      <c r="D1016" s="340"/>
      <c r="E1016" s="342"/>
      <c r="F1016" s="342"/>
      <c r="G1016" s="342"/>
      <c r="H1016" s="337"/>
    </row>
    <row r="1017" spans="1:8" s="326" customFormat="1" x14ac:dyDescent="0.25">
      <c r="A1017" s="340"/>
      <c r="B1017" s="275"/>
      <c r="C1017" s="275"/>
      <c r="D1017" s="340"/>
      <c r="E1017" s="342"/>
      <c r="F1017" s="342"/>
      <c r="G1017" s="342"/>
      <c r="H1017" s="337"/>
    </row>
    <row r="1018" spans="1:8" s="326" customFormat="1" x14ac:dyDescent="0.25">
      <c r="A1018" s="340"/>
      <c r="B1018" s="275"/>
      <c r="C1018" s="275"/>
      <c r="D1018" s="340"/>
      <c r="E1018" s="342"/>
      <c r="F1018" s="342"/>
      <c r="G1018" s="342"/>
      <c r="H1018" s="337"/>
    </row>
    <row r="1019" spans="1:8" s="326" customFormat="1" x14ac:dyDescent="0.25">
      <c r="A1019" s="340"/>
      <c r="B1019" s="275"/>
      <c r="C1019" s="275"/>
      <c r="D1019" s="340"/>
      <c r="E1019" s="342"/>
      <c r="F1019" s="342"/>
      <c r="G1019" s="342"/>
      <c r="H1019" s="337"/>
    </row>
    <row r="1020" spans="1:8" s="326" customFormat="1" x14ac:dyDescent="0.25">
      <c r="A1020" s="340"/>
      <c r="B1020" s="275"/>
      <c r="C1020" s="275"/>
      <c r="D1020" s="340"/>
      <c r="E1020" s="342"/>
      <c r="F1020" s="342"/>
      <c r="G1020" s="342"/>
      <c r="H1020" s="337"/>
    </row>
    <row r="1021" spans="1:8" s="326" customFormat="1" x14ac:dyDescent="0.25">
      <c r="A1021" s="340"/>
      <c r="B1021" s="275"/>
      <c r="C1021" s="275"/>
      <c r="D1021" s="340"/>
      <c r="E1021" s="342"/>
      <c r="F1021" s="342"/>
      <c r="G1021" s="342"/>
      <c r="H1021" s="337"/>
    </row>
    <row r="1022" spans="1:8" s="326" customFormat="1" x14ac:dyDescent="0.25">
      <c r="A1022" s="340"/>
      <c r="B1022" s="275"/>
      <c r="C1022" s="275"/>
      <c r="D1022" s="340"/>
      <c r="E1022" s="342"/>
      <c r="F1022" s="342"/>
      <c r="G1022" s="342"/>
      <c r="H1022" s="337"/>
    </row>
    <row r="1023" spans="1:8" s="326" customFormat="1" x14ac:dyDescent="0.25">
      <c r="A1023" s="340"/>
      <c r="B1023" s="275"/>
      <c r="C1023" s="275"/>
      <c r="D1023" s="340"/>
      <c r="E1023" s="342"/>
      <c r="F1023" s="342"/>
      <c r="G1023" s="342"/>
      <c r="H1023" s="337"/>
    </row>
    <row r="1024" spans="1:8" s="326" customFormat="1" x14ac:dyDescent="0.25">
      <c r="A1024" s="340"/>
      <c r="B1024" s="275"/>
      <c r="C1024" s="275"/>
      <c r="D1024" s="340"/>
      <c r="E1024" s="342"/>
      <c r="F1024" s="342"/>
      <c r="G1024" s="342"/>
      <c r="H1024" s="337"/>
    </row>
    <row r="1025" spans="1:8" s="326" customFormat="1" x14ac:dyDescent="0.25">
      <c r="A1025" s="340"/>
      <c r="B1025" s="275"/>
      <c r="C1025" s="275"/>
      <c r="D1025" s="340"/>
      <c r="E1025" s="342"/>
      <c r="F1025" s="342"/>
      <c r="G1025" s="342"/>
      <c r="H1025" s="337"/>
    </row>
    <row r="1026" spans="1:8" s="326" customFormat="1" x14ac:dyDescent="0.25">
      <c r="A1026" s="340"/>
      <c r="B1026" s="275"/>
      <c r="C1026" s="275"/>
      <c r="D1026" s="340"/>
      <c r="E1026" s="342"/>
      <c r="F1026" s="342"/>
      <c r="G1026" s="342"/>
      <c r="H1026" s="337"/>
    </row>
    <row r="1027" spans="1:8" s="326" customFormat="1" x14ac:dyDescent="0.25">
      <c r="A1027" s="340"/>
      <c r="B1027" s="275"/>
      <c r="C1027" s="275"/>
      <c r="D1027" s="340"/>
      <c r="E1027" s="342"/>
      <c r="F1027" s="342"/>
      <c r="G1027" s="342"/>
      <c r="H1027" s="337"/>
    </row>
    <row r="1028" spans="1:8" s="326" customFormat="1" x14ac:dyDescent="0.25">
      <c r="A1028" s="340"/>
      <c r="B1028" s="275"/>
      <c r="C1028" s="275"/>
      <c r="D1028" s="340"/>
      <c r="E1028" s="342"/>
      <c r="F1028" s="342"/>
      <c r="G1028" s="342"/>
      <c r="H1028" s="337"/>
    </row>
    <row r="1029" spans="1:8" s="326" customFormat="1" x14ac:dyDescent="0.25">
      <c r="A1029" s="340"/>
      <c r="B1029" s="275"/>
      <c r="C1029" s="275"/>
      <c r="D1029" s="340"/>
      <c r="E1029" s="342"/>
      <c r="F1029" s="342"/>
      <c r="G1029" s="342"/>
      <c r="H1029" s="337"/>
    </row>
    <row r="1030" spans="1:8" s="326" customFormat="1" x14ac:dyDescent="0.25">
      <c r="A1030" s="340"/>
      <c r="B1030" s="275"/>
      <c r="C1030" s="275"/>
      <c r="D1030" s="340"/>
      <c r="E1030" s="342"/>
      <c r="F1030" s="342"/>
      <c r="G1030" s="342"/>
      <c r="H1030" s="337"/>
    </row>
    <row r="1031" spans="1:8" s="326" customFormat="1" x14ac:dyDescent="0.25">
      <c r="A1031" s="340"/>
      <c r="B1031" s="275"/>
      <c r="C1031" s="275"/>
      <c r="D1031" s="340"/>
      <c r="E1031" s="342"/>
      <c r="F1031" s="342"/>
      <c r="G1031" s="342"/>
      <c r="H1031" s="337"/>
    </row>
    <row r="1032" spans="1:8" s="326" customFormat="1" x14ac:dyDescent="0.25">
      <c r="A1032" s="340"/>
      <c r="B1032" s="275"/>
      <c r="C1032" s="275"/>
      <c r="D1032" s="340"/>
      <c r="E1032" s="342"/>
      <c r="F1032" s="342"/>
      <c r="G1032" s="342"/>
      <c r="H1032" s="337"/>
    </row>
    <row r="1033" spans="1:8" s="326" customFormat="1" x14ac:dyDescent="0.25">
      <c r="A1033" s="340"/>
      <c r="B1033" s="275"/>
      <c r="C1033" s="275"/>
      <c r="D1033" s="340"/>
      <c r="E1033" s="342"/>
      <c r="F1033" s="342"/>
      <c r="G1033" s="342"/>
      <c r="H1033" s="337"/>
    </row>
    <row r="1034" spans="1:8" s="326" customFormat="1" x14ac:dyDescent="0.25">
      <c r="A1034" s="340"/>
      <c r="B1034" s="275"/>
      <c r="C1034" s="275"/>
      <c r="D1034" s="340"/>
      <c r="E1034" s="342"/>
      <c r="F1034" s="342"/>
      <c r="G1034" s="342"/>
      <c r="H1034" s="337"/>
    </row>
    <row r="1035" spans="1:8" s="326" customFormat="1" x14ac:dyDescent="0.25">
      <c r="A1035" s="340"/>
      <c r="B1035" s="275"/>
      <c r="C1035" s="275"/>
      <c r="D1035" s="340"/>
      <c r="E1035" s="342"/>
      <c r="F1035" s="342"/>
      <c r="G1035" s="342"/>
      <c r="H1035" s="337"/>
    </row>
    <row r="1036" spans="1:8" s="326" customFormat="1" x14ac:dyDescent="0.25">
      <c r="A1036" s="340"/>
      <c r="B1036" s="275"/>
      <c r="C1036" s="275"/>
      <c r="D1036" s="340"/>
      <c r="E1036" s="342"/>
      <c r="F1036" s="342"/>
      <c r="G1036" s="342"/>
      <c r="H1036" s="337"/>
    </row>
    <row r="1037" spans="1:8" s="326" customFormat="1" x14ac:dyDescent="0.25">
      <c r="A1037" s="340"/>
      <c r="B1037" s="275"/>
      <c r="C1037" s="275"/>
      <c r="D1037" s="340"/>
      <c r="E1037" s="342"/>
      <c r="F1037" s="342"/>
      <c r="G1037" s="342"/>
      <c r="H1037" s="337"/>
    </row>
    <row r="1038" spans="1:8" s="326" customFormat="1" x14ac:dyDescent="0.25">
      <c r="A1038" s="340"/>
      <c r="B1038" s="275"/>
      <c r="C1038" s="275"/>
      <c r="D1038" s="340"/>
      <c r="E1038" s="342"/>
      <c r="F1038" s="342"/>
      <c r="G1038" s="342"/>
      <c r="H1038" s="337"/>
    </row>
    <row r="1039" spans="1:8" s="326" customFormat="1" x14ac:dyDescent="0.25">
      <c r="A1039" s="340"/>
      <c r="B1039" s="275"/>
      <c r="C1039" s="275"/>
      <c r="D1039" s="340"/>
      <c r="E1039" s="342"/>
      <c r="F1039" s="342"/>
      <c r="G1039" s="342"/>
      <c r="H1039" s="337"/>
    </row>
    <row r="1040" spans="1:8" s="326" customFormat="1" x14ac:dyDescent="0.25">
      <c r="A1040" s="340"/>
      <c r="B1040" s="275"/>
      <c r="C1040" s="275"/>
      <c r="D1040" s="340"/>
      <c r="E1040" s="342"/>
      <c r="F1040" s="342"/>
      <c r="G1040" s="342"/>
      <c r="H1040" s="337"/>
    </row>
    <row r="1041" spans="1:8" s="326" customFormat="1" x14ac:dyDescent="0.25">
      <c r="A1041" s="340"/>
      <c r="B1041" s="275"/>
      <c r="C1041" s="275"/>
      <c r="D1041" s="340"/>
      <c r="E1041" s="342"/>
      <c r="F1041" s="342"/>
      <c r="G1041" s="342"/>
      <c r="H1041" s="337"/>
    </row>
    <row r="1042" spans="1:8" s="326" customFormat="1" x14ac:dyDescent="0.25">
      <c r="A1042" s="340"/>
      <c r="B1042" s="275"/>
      <c r="C1042" s="275"/>
      <c r="D1042" s="340"/>
      <c r="E1042" s="342"/>
      <c r="F1042" s="342"/>
      <c r="G1042" s="342"/>
      <c r="H1042" s="337"/>
    </row>
    <row r="1043" spans="1:8" s="326" customFormat="1" x14ac:dyDescent="0.25">
      <c r="A1043" s="340"/>
      <c r="B1043" s="275"/>
      <c r="C1043" s="275"/>
      <c r="D1043" s="340"/>
      <c r="E1043" s="342"/>
      <c r="F1043" s="342"/>
      <c r="G1043" s="342"/>
      <c r="H1043" s="337"/>
    </row>
    <row r="1044" spans="1:8" s="326" customFormat="1" x14ac:dyDescent="0.25">
      <c r="A1044" s="340"/>
      <c r="B1044" s="275"/>
      <c r="C1044" s="275"/>
      <c r="D1044" s="340"/>
      <c r="E1044" s="342"/>
      <c r="F1044" s="342"/>
      <c r="G1044" s="342"/>
      <c r="H1044" s="337"/>
    </row>
    <row r="1045" spans="1:8" s="326" customFormat="1" x14ac:dyDescent="0.25">
      <c r="A1045" s="340"/>
      <c r="B1045" s="275"/>
      <c r="C1045" s="275"/>
      <c r="D1045" s="340"/>
      <c r="E1045" s="342"/>
      <c r="F1045" s="342"/>
      <c r="G1045" s="342"/>
      <c r="H1045" s="337"/>
    </row>
    <row r="1046" spans="1:8" s="326" customFormat="1" x14ac:dyDescent="0.25">
      <c r="A1046" s="340"/>
      <c r="B1046" s="275"/>
      <c r="C1046" s="275"/>
      <c r="D1046" s="340"/>
      <c r="E1046" s="342"/>
      <c r="F1046" s="342"/>
      <c r="G1046" s="342"/>
      <c r="H1046" s="337"/>
    </row>
    <row r="1047" spans="1:8" s="326" customFormat="1" x14ac:dyDescent="0.25">
      <c r="A1047" s="340"/>
      <c r="B1047" s="275"/>
      <c r="C1047" s="275"/>
      <c r="D1047" s="340"/>
      <c r="E1047" s="342"/>
      <c r="F1047" s="342"/>
      <c r="G1047" s="342"/>
      <c r="H1047" s="337"/>
    </row>
    <row r="1048" spans="1:8" s="326" customFormat="1" x14ac:dyDescent="0.25">
      <c r="A1048" s="340"/>
      <c r="B1048" s="275"/>
      <c r="C1048" s="275"/>
      <c r="D1048" s="340"/>
      <c r="E1048" s="342"/>
      <c r="F1048" s="342"/>
      <c r="G1048" s="342"/>
      <c r="H1048" s="337"/>
    </row>
    <row r="1049" spans="1:8" s="326" customFormat="1" x14ac:dyDescent="0.25">
      <c r="A1049" s="340"/>
      <c r="B1049" s="275"/>
      <c r="C1049" s="275"/>
      <c r="D1049" s="340"/>
      <c r="E1049" s="342"/>
      <c r="F1049" s="342"/>
      <c r="G1049" s="342"/>
      <c r="H1049" s="337"/>
    </row>
    <row r="1050" spans="1:8" s="326" customFormat="1" x14ac:dyDescent="0.25">
      <c r="A1050" s="340"/>
      <c r="B1050" s="275"/>
      <c r="C1050" s="275"/>
      <c r="D1050" s="340"/>
      <c r="E1050" s="342"/>
      <c r="F1050" s="342"/>
      <c r="G1050" s="342"/>
      <c r="H1050" s="337"/>
    </row>
    <row r="1051" spans="1:8" s="326" customFormat="1" x14ac:dyDescent="0.25">
      <c r="A1051" s="340"/>
      <c r="B1051" s="275"/>
      <c r="C1051" s="275"/>
      <c r="D1051" s="340"/>
      <c r="E1051" s="342"/>
      <c r="F1051" s="342"/>
      <c r="G1051" s="342"/>
      <c r="H1051" s="337"/>
    </row>
    <row r="1052" spans="1:8" s="326" customFormat="1" x14ac:dyDescent="0.25">
      <c r="A1052" s="340"/>
      <c r="B1052" s="275"/>
      <c r="C1052" s="275"/>
      <c r="D1052" s="340"/>
      <c r="E1052" s="342"/>
      <c r="F1052" s="342"/>
      <c r="G1052" s="342"/>
      <c r="H1052" s="337"/>
    </row>
    <row r="1053" spans="1:8" s="326" customFormat="1" x14ac:dyDescent="0.25">
      <c r="A1053" s="340"/>
      <c r="B1053" s="275"/>
      <c r="C1053" s="275"/>
      <c r="D1053" s="340"/>
      <c r="E1053" s="342"/>
      <c r="F1053" s="342"/>
      <c r="G1053" s="342"/>
      <c r="H1053" s="337"/>
    </row>
    <row r="1054" spans="1:8" s="326" customFormat="1" x14ac:dyDescent="0.25">
      <c r="A1054" s="340"/>
      <c r="B1054" s="275"/>
      <c r="C1054" s="275"/>
      <c r="D1054" s="340"/>
      <c r="E1054" s="342"/>
      <c r="F1054" s="342"/>
      <c r="G1054" s="342"/>
      <c r="H1054" s="337"/>
    </row>
    <row r="1055" spans="1:8" s="326" customFormat="1" x14ac:dyDescent="0.25">
      <c r="A1055" s="340"/>
      <c r="B1055" s="275"/>
      <c r="C1055" s="275"/>
      <c r="D1055" s="340"/>
      <c r="E1055" s="342"/>
      <c r="F1055" s="342"/>
      <c r="G1055" s="342"/>
      <c r="H1055" s="337"/>
    </row>
    <row r="1056" spans="1:8" s="326" customFormat="1" x14ac:dyDescent="0.25">
      <c r="A1056" s="340"/>
      <c r="B1056" s="275"/>
      <c r="C1056" s="275"/>
      <c r="D1056" s="340"/>
      <c r="E1056" s="342"/>
      <c r="F1056" s="342"/>
      <c r="G1056" s="342"/>
      <c r="H1056" s="337"/>
    </row>
    <row r="1057" spans="1:8" s="326" customFormat="1" x14ac:dyDescent="0.25">
      <c r="A1057" s="340"/>
      <c r="B1057" s="275"/>
      <c r="C1057" s="275"/>
      <c r="D1057" s="340"/>
      <c r="E1057" s="342"/>
      <c r="F1057" s="342"/>
      <c r="G1057" s="342"/>
      <c r="H1057" s="337"/>
    </row>
    <row r="1058" spans="1:8" s="326" customFormat="1" x14ac:dyDescent="0.25">
      <c r="A1058" s="340"/>
      <c r="B1058" s="275"/>
      <c r="C1058" s="275"/>
      <c r="D1058" s="340"/>
      <c r="E1058" s="342"/>
      <c r="F1058" s="342"/>
      <c r="G1058" s="342"/>
      <c r="H1058" s="337"/>
    </row>
    <row r="1059" spans="1:8" s="326" customFormat="1" x14ac:dyDescent="0.25">
      <c r="A1059" s="340"/>
      <c r="B1059" s="275"/>
      <c r="C1059" s="275"/>
      <c r="D1059" s="340"/>
      <c r="E1059" s="342"/>
      <c r="F1059" s="342"/>
      <c r="G1059" s="342"/>
      <c r="H1059" s="337"/>
    </row>
    <row r="1060" spans="1:8" s="326" customFormat="1" x14ac:dyDescent="0.25">
      <c r="A1060" s="340"/>
      <c r="B1060" s="275"/>
      <c r="C1060" s="275"/>
      <c r="D1060" s="340"/>
      <c r="E1060" s="342"/>
      <c r="F1060" s="342"/>
      <c r="G1060" s="342"/>
      <c r="H1060" s="337"/>
    </row>
    <row r="1061" spans="1:8" s="326" customFormat="1" x14ac:dyDescent="0.25">
      <c r="A1061" s="340"/>
      <c r="B1061" s="275"/>
      <c r="C1061" s="275"/>
      <c r="D1061" s="340"/>
      <c r="E1061" s="342"/>
      <c r="F1061" s="342"/>
      <c r="G1061" s="342"/>
      <c r="H1061" s="337"/>
    </row>
    <row r="1062" spans="1:8" s="326" customFormat="1" x14ac:dyDescent="0.25">
      <c r="A1062" s="340"/>
      <c r="B1062" s="275"/>
      <c r="C1062" s="275"/>
      <c r="D1062" s="340"/>
      <c r="E1062" s="342"/>
      <c r="F1062" s="342"/>
      <c r="G1062" s="342"/>
      <c r="H1062" s="337"/>
    </row>
    <row r="1063" spans="1:8" s="326" customFormat="1" x14ac:dyDescent="0.25">
      <c r="A1063" s="340"/>
      <c r="B1063" s="275"/>
      <c r="C1063" s="275"/>
      <c r="D1063" s="340"/>
      <c r="E1063" s="342"/>
      <c r="F1063" s="342"/>
      <c r="G1063" s="342"/>
      <c r="H1063" s="337"/>
    </row>
    <row r="1064" spans="1:8" s="326" customFormat="1" x14ac:dyDescent="0.25">
      <c r="A1064" s="340"/>
      <c r="B1064" s="275"/>
      <c r="C1064" s="275"/>
      <c r="D1064" s="340"/>
      <c r="E1064" s="342"/>
      <c r="F1064" s="342"/>
      <c r="G1064" s="342"/>
      <c r="H1064" s="337"/>
    </row>
    <row r="1065" spans="1:8" s="326" customFormat="1" x14ac:dyDescent="0.25">
      <c r="A1065" s="340"/>
      <c r="B1065" s="275"/>
      <c r="C1065" s="275"/>
      <c r="D1065" s="340"/>
      <c r="E1065" s="342"/>
      <c r="F1065" s="342"/>
      <c r="G1065" s="342"/>
      <c r="H1065" s="337"/>
    </row>
    <row r="1066" spans="1:8" s="326" customFormat="1" x14ac:dyDescent="0.25">
      <c r="A1066" s="340"/>
      <c r="B1066" s="275"/>
      <c r="C1066" s="275"/>
      <c r="D1066" s="340"/>
      <c r="E1066" s="342"/>
      <c r="F1066" s="342"/>
      <c r="G1066" s="342"/>
      <c r="H1066" s="337"/>
    </row>
    <row r="1067" spans="1:8" s="326" customFormat="1" x14ac:dyDescent="0.25">
      <c r="A1067" s="340"/>
      <c r="B1067" s="275"/>
      <c r="C1067" s="275"/>
      <c r="D1067" s="340"/>
      <c r="E1067" s="342"/>
      <c r="F1067" s="342"/>
      <c r="G1067" s="342"/>
      <c r="H1067" s="337"/>
    </row>
    <row r="1068" spans="1:8" s="326" customFormat="1" x14ac:dyDescent="0.25">
      <c r="A1068" s="340"/>
      <c r="B1068" s="275"/>
      <c r="C1068" s="275"/>
      <c r="D1068" s="340"/>
      <c r="E1068" s="342"/>
      <c r="F1068" s="342"/>
      <c r="G1068" s="342"/>
      <c r="H1068" s="337"/>
    </row>
    <row r="1069" spans="1:8" s="326" customFormat="1" x14ac:dyDescent="0.25">
      <c r="A1069" s="340"/>
      <c r="B1069" s="275"/>
      <c r="C1069" s="275"/>
      <c r="D1069" s="340"/>
      <c r="E1069" s="342"/>
      <c r="F1069" s="342"/>
      <c r="G1069" s="342"/>
      <c r="H1069" s="337"/>
    </row>
    <row r="1070" spans="1:8" s="326" customFormat="1" x14ac:dyDescent="0.25">
      <c r="A1070" s="340"/>
      <c r="B1070" s="275"/>
      <c r="C1070" s="275"/>
      <c r="D1070" s="340"/>
      <c r="E1070" s="342"/>
      <c r="F1070" s="342"/>
      <c r="G1070" s="342"/>
      <c r="H1070" s="337"/>
    </row>
    <row r="1071" spans="1:8" s="326" customFormat="1" x14ac:dyDescent="0.25">
      <c r="A1071" s="340"/>
      <c r="B1071" s="275"/>
      <c r="C1071" s="275"/>
      <c r="D1071" s="340"/>
      <c r="E1071" s="342"/>
      <c r="F1071" s="342"/>
      <c r="G1071" s="342"/>
      <c r="H1071" s="337"/>
    </row>
    <row r="1072" spans="1:8" s="326" customFormat="1" x14ac:dyDescent="0.25">
      <c r="A1072" s="340"/>
      <c r="B1072" s="275"/>
      <c r="C1072" s="275"/>
      <c r="D1072" s="340"/>
      <c r="E1072" s="342"/>
      <c r="F1072" s="342"/>
      <c r="G1072" s="342"/>
      <c r="H1072" s="337"/>
    </row>
    <row r="1073" spans="1:8" s="326" customFormat="1" x14ac:dyDescent="0.25">
      <c r="A1073" s="340"/>
      <c r="B1073" s="275"/>
      <c r="C1073" s="275"/>
      <c r="D1073" s="340"/>
      <c r="E1073" s="342"/>
      <c r="F1073" s="342"/>
      <c r="G1073" s="342"/>
      <c r="H1073" s="337"/>
    </row>
    <row r="1074" spans="1:8" s="326" customFormat="1" x14ac:dyDescent="0.25">
      <c r="A1074" s="340"/>
      <c r="B1074" s="275"/>
      <c r="C1074" s="275"/>
      <c r="D1074" s="340"/>
      <c r="E1074" s="342"/>
      <c r="F1074" s="342"/>
      <c r="G1074" s="342"/>
      <c r="H1074" s="337"/>
    </row>
    <row r="1075" spans="1:8" s="326" customFormat="1" x14ac:dyDescent="0.25">
      <c r="A1075" s="340"/>
      <c r="B1075" s="275"/>
      <c r="C1075" s="275"/>
      <c r="D1075" s="340"/>
      <c r="E1075" s="342"/>
      <c r="F1075" s="342"/>
      <c r="G1075" s="342"/>
      <c r="H1075" s="337"/>
    </row>
    <row r="1076" spans="1:8" s="326" customFormat="1" x14ac:dyDescent="0.25">
      <c r="A1076" s="340"/>
      <c r="B1076" s="275"/>
      <c r="C1076" s="275"/>
      <c r="D1076" s="340"/>
      <c r="E1076" s="342"/>
      <c r="F1076" s="342"/>
      <c r="G1076" s="342"/>
      <c r="H1076" s="337"/>
    </row>
    <row r="1077" spans="1:8" s="326" customFormat="1" x14ac:dyDescent="0.25">
      <c r="A1077" s="340"/>
      <c r="B1077" s="275"/>
      <c r="C1077" s="275"/>
      <c r="D1077" s="340"/>
      <c r="E1077" s="342"/>
      <c r="F1077" s="342"/>
      <c r="G1077" s="342"/>
      <c r="H1077" s="337"/>
    </row>
    <row r="1078" spans="1:8" s="326" customFormat="1" x14ac:dyDescent="0.25">
      <c r="A1078" s="340"/>
      <c r="B1078" s="275"/>
      <c r="C1078" s="275"/>
      <c r="D1078" s="340"/>
      <c r="E1078" s="342"/>
      <c r="F1078" s="342"/>
      <c r="G1078" s="342"/>
      <c r="H1078" s="337"/>
    </row>
    <row r="1079" spans="1:8" s="326" customFormat="1" x14ac:dyDescent="0.25">
      <c r="A1079" s="340"/>
      <c r="B1079" s="275"/>
      <c r="C1079" s="275"/>
      <c r="D1079" s="340"/>
      <c r="E1079" s="342"/>
      <c r="F1079" s="342"/>
      <c r="G1079" s="342"/>
      <c r="H1079" s="337"/>
    </row>
    <row r="1080" spans="1:8" s="326" customFormat="1" x14ac:dyDescent="0.25">
      <c r="A1080" s="340"/>
      <c r="B1080" s="275"/>
      <c r="C1080" s="275"/>
      <c r="D1080" s="340"/>
      <c r="E1080" s="342"/>
      <c r="F1080" s="342"/>
      <c r="G1080" s="342"/>
      <c r="H1080" s="337"/>
    </row>
    <row r="1081" spans="1:8" s="326" customFormat="1" x14ac:dyDescent="0.25">
      <c r="A1081" s="340"/>
      <c r="B1081" s="275"/>
      <c r="C1081" s="275"/>
      <c r="D1081" s="340"/>
      <c r="E1081" s="342"/>
      <c r="F1081" s="342"/>
      <c r="G1081" s="342"/>
      <c r="H1081" s="337"/>
    </row>
    <row r="1082" spans="1:8" s="326" customFormat="1" x14ac:dyDescent="0.25">
      <c r="A1082" s="340"/>
      <c r="B1082" s="275"/>
      <c r="C1082" s="275"/>
      <c r="D1082" s="340"/>
      <c r="E1082" s="342"/>
      <c r="F1082" s="342"/>
      <c r="G1082" s="342"/>
      <c r="H1082" s="337"/>
    </row>
    <row r="1083" spans="1:8" s="326" customFormat="1" x14ac:dyDescent="0.25">
      <c r="A1083" s="340"/>
      <c r="B1083" s="275"/>
      <c r="C1083" s="275"/>
      <c r="D1083" s="340"/>
      <c r="E1083" s="342"/>
      <c r="F1083" s="342"/>
      <c r="G1083" s="342"/>
      <c r="H1083" s="337"/>
    </row>
    <row r="1084" spans="1:8" s="326" customFormat="1" x14ac:dyDescent="0.25">
      <c r="A1084" s="340"/>
      <c r="B1084" s="275"/>
      <c r="C1084" s="275"/>
      <c r="D1084" s="340"/>
      <c r="E1084" s="342"/>
      <c r="F1084" s="342"/>
      <c r="G1084" s="342"/>
      <c r="H1084" s="337"/>
    </row>
    <row r="1085" spans="1:8" s="326" customFormat="1" x14ac:dyDescent="0.25">
      <c r="A1085" s="340"/>
      <c r="B1085" s="275"/>
      <c r="C1085" s="275"/>
      <c r="D1085" s="340"/>
      <c r="E1085" s="342"/>
      <c r="F1085" s="342"/>
      <c r="G1085" s="342"/>
      <c r="H1085" s="337"/>
    </row>
    <row r="1086" spans="1:8" s="326" customFormat="1" x14ac:dyDescent="0.25">
      <c r="A1086" s="340"/>
      <c r="B1086" s="275"/>
      <c r="C1086" s="275"/>
      <c r="D1086" s="340"/>
      <c r="E1086" s="342"/>
      <c r="F1086" s="342"/>
      <c r="G1086" s="342"/>
      <c r="H1086" s="337"/>
    </row>
    <row r="1087" spans="1:8" s="326" customFormat="1" x14ac:dyDescent="0.25">
      <c r="A1087" s="340"/>
      <c r="B1087" s="275"/>
      <c r="C1087" s="275"/>
      <c r="D1087" s="340"/>
      <c r="E1087" s="342"/>
      <c r="F1087" s="342"/>
      <c r="G1087" s="342"/>
      <c r="H1087" s="337"/>
    </row>
    <row r="1088" spans="1:8" s="326" customFormat="1" x14ac:dyDescent="0.25">
      <c r="A1088" s="340"/>
      <c r="B1088" s="275"/>
      <c r="C1088" s="275"/>
      <c r="D1088" s="340"/>
      <c r="E1088" s="342"/>
      <c r="F1088" s="342"/>
      <c r="G1088" s="342"/>
      <c r="H1088" s="337"/>
    </row>
    <row r="1089" spans="1:8" s="326" customFormat="1" x14ac:dyDescent="0.25">
      <c r="A1089" s="340"/>
      <c r="B1089" s="275"/>
      <c r="C1089" s="275"/>
      <c r="D1089" s="340"/>
      <c r="E1089" s="342"/>
      <c r="F1089" s="342"/>
      <c r="G1089" s="342"/>
      <c r="H1089" s="337"/>
    </row>
    <row r="1090" spans="1:8" s="326" customFormat="1" x14ac:dyDescent="0.25">
      <c r="A1090" s="340"/>
      <c r="B1090" s="275"/>
      <c r="C1090" s="275"/>
      <c r="D1090" s="340"/>
      <c r="E1090" s="342"/>
      <c r="F1090" s="342"/>
      <c r="G1090" s="342"/>
      <c r="H1090" s="337"/>
    </row>
    <row r="1091" spans="1:8" s="326" customFormat="1" x14ac:dyDescent="0.25">
      <c r="A1091" s="340"/>
      <c r="B1091" s="275"/>
      <c r="C1091" s="275"/>
      <c r="D1091" s="340"/>
      <c r="E1091" s="342"/>
      <c r="F1091" s="342"/>
      <c r="G1091" s="342"/>
      <c r="H1091" s="337"/>
    </row>
    <row r="1092" spans="1:8" s="326" customFormat="1" x14ac:dyDescent="0.25">
      <c r="A1092" s="340"/>
      <c r="B1092" s="275"/>
      <c r="C1092" s="275"/>
      <c r="D1092" s="340"/>
      <c r="E1092" s="342"/>
      <c r="F1092" s="342"/>
      <c r="G1092" s="342"/>
      <c r="H1092" s="337"/>
    </row>
    <row r="1093" spans="1:8" s="326" customFormat="1" x14ac:dyDescent="0.25">
      <c r="A1093" s="340"/>
      <c r="B1093" s="275"/>
      <c r="C1093" s="275"/>
      <c r="D1093" s="340"/>
      <c r="E1093" s="342"/>
      <c r="F1093" s="342"/>
      <c r="G1093" s="342"/>
      <c r="H1093" s="337"/>
    </row>
    <row r="1094" spans="1:8" s="326" customFormat="1" x14ac:dyDescent="0.25">
      <c r="A1094" s="340"/>
      <c r="B1094" s="275"/>
      <c r="C1094" s="275"/>
      <c r="D1094" s="340"/>
      <c r="E1094" s="342"/>
      <c r="F1094" s="342"/>
      <c r="G1094" s="342"/>
      <c r="H1094" s="337"/>
    </row>
    <row r="1095" spans="1:8" s="326" customFormat="1" x14ac:dyDescent="0.25">
      <c r="A1095" s="340"/>
      <c r="B1095" s="275"/>
      <c r="C1095" s="275"/>
      <c r="D1095" s="340"/>
      <c r="E1095" s="342"/>
      <c r="F1095" s="342"/>
      <c r="G1095" s="342"/>
      <c r="H1095" s="337"/>
    </row>
    <row r="1096" spans="1:8" s="326" customFormat="1" x14ac:dyDescent="0.25">
      <c r="A1096" s="340"/>
      <c r="B1096" s="275"/>
      <c r="C1096" s="275"/>
      <c r="D1096" s="340"/>
      <c r="E1096" s="342"/>
      <c r="F1096" s="342"/>
      <c r="G1096" s="342"/>
      <c r="H1096" s="337"/>
    </row>
    <row r="1097" spans="1:8" s="326" customFormat="1" x14ac:dyDescent="0.25">
      <c r="A1097" s="340"/>
      <c r="B1097" s="275"/>
      <c r="C1097" s="275"/>
      <c r="D1097" s="340"/>
      <c r="E1097" s="342"/>
      <c r="F1097" s="342"/>
      <c r="G1097" s="342"/>
      <c r="H1097" s="337"/>
    </row>
    <row r="1098" spans="1:8" s="326" customFormat="1" x14ac:dyDescent="0.25">
      <c r="A1098" s="340"/>
      <c r="B1098" s="275"/>
      <c r="C1098" s="275"/>
      <c r="D1098" s="340"/>
      <c r="E1098" s="342"/>
      <c r="F1098" s="342"/>
      <c r="G1098" s="342"/>
      <c r="H1098" s="337"/>
    </row>
    <row r="1099" spans="1:8" s="326" customFormat="1" x14ac:dyDescent="0.25">
      <c r="A1099" s="340"/>
      <c r="B1099" s="275"/>
      <c r="C1099" s="275"/>
      <c r="D1099" s="340"/>
      <c r="E1099" s="342"/>
      <c r="F1099" s="342"/>
      <c r="G1099" s="342"/>
      <c r="H1099" s="337"/>
    </row>
    <row r="1100" spans="1:8" s="326" customFormat="1" x14ac:dyDescent="0.25">
      <c r="A1100" s="340"/>
      <c r="B1100" s="275"/>
      <c r="C1100" s="275"/>
      <c r="D1100" s="340"/>
      <c r="E1100" s="342"/>
      <c r="F1100" s="342"/>
      <c r="G1100" s="342"/>
      <c r="H1100" s="337"/>
    </row>
    <row r="1101" spans="1:8" s="326" customFormat="1" x14ac:dyDescent="0.25">
      <c r="A1101" s="340"/>
      <c r="B1101" s="275"/>
      <c r="C1101" s="275"/>
      <c r="D1101" s="340"/>
      <c r="E1101" s="342"/>
      <c r="F1101" s="342"/>
      <c r="G1101" s="342"/>
      <c r="H1101" s="337"/>
    </row>
    <row r="1102" spans="1:8" s="326" customFormat="1" x14ac:dyDescent="0.25">
      <c r="A1102" s="340"/>
      <c r="B1102" s="275"/>
      <c r="C1102" s="275"/>
      <c r="D1102" s="340"/>
      <c r="E1102" s="342"/>
      <c r="F1102" s="342"/>
      <c r="G1102" s="342"/>
      <c r="H1102" s="337"/>
    </row>
    <row r="1103" spans="1:8" s="326" customFormat="1" x14ac:dyDescent="0.25">
      <c r="A1103" s="340"/>
      <c r="B1103" s="275"/>
      <c r="C1103" s="275"/>
      <c r="D1103" s="340"/>
      <c r="E1103" s="342"/>
      <c r="F1103" s="342"/>
      <c r="G1103" s="342"/>
      <c r="H1103" s="337"/>
    </row>
    <row r="1104" spans="1:8" s="326" customFormat="1" x14ac:dyDescent="0.25">
      <c r="A1104" s="340"/>
      <c r="B1104" s="275"/>
      <c r="C1104" s="275"/>
      <c r="D1104" s="340"/>
      <c r="E1104" s="342"/>
      <c r="F1104" s="342"/>
      <c r="G1104" s="342"/>
      <c r="H1104" s="337"/>
    </row>
    <row r="1105" spans="1:8" s="326" customFormat="1" x14ac:dyDescent="0.25">
      <c r="A1105" s="340"/>
      <c r="B1105" s="275"/>
      <c r="C1105" s="275"/>
      <c r="D1105" s="340"/>
      <c r="E1105" s="342"/>
      <c r="F1105" s="342"/>
      <c r="G1105" s="342"/>
      <c r="H1105" s="337"/>
    </row>
    <row r="1106" spans="1:8" s="326" customFormat="1" x14ac:dyDescent="0.25">
      <c r="A1106" s="340"/>
      <c r="B1106" s="275"/>
      <c r="C1106" s="275"/>
      <c r="D1106" s="340"/>
      <c r="E1106" s="342"/>
      <c r="F1106" s="342"/>
      <c r="G1106" s="342"/>
      <c r="H1106" s="337"/>
    </row>
    <row r="1107" spans="1:8" s="326" customFormat="1" x14ac:dyDescent="0.25">
      <c r="A1107" s="340"/>
      <c r="B1107" s="275"/>
      <c r="C1107" s="275"/>
      <c r="D1107" s="340"/>
      <c r="E1107" s="342"/>
      <c r="F1107" s="342"/>
      <c r="G1107" s="342"/>
      <c r="H1107" s="337"/>
    </row>
    <row r="1108" spans="1:8" s="326" customFormat="1" x14ac:dyDescent="0.25">
      <c r="A1108" s="340"/>
      <c r="B1108" s="275"/>
      <c r="C1108" s="275"/>
      <c r="D1108" s="340"/>
      <c r="E1108" s="342"/>
      <c r="F1108" s="342"/>
      <c r="G1108" s="342"/>
      <c r="H1108" s="337"/>
    </row>
  </sheetData>
  <mergeCells count="8">
    <mergeCell ref="A3:AR3"/>
    <mergeCell ref="E5:G5"/>
    <mergeCell ref="H5:J5"/>
    <mergeCell ref="K5:M5"/>
    <mergeCell ref="N5:P5"/>
    <mergeCell ref="Q5:S5"/>
    <mergeCell ref="T5:V5"/>
    <mergeCell ref="W5:Y5"/>
  </mergeCells>
  <pageMargins left="0.70866141732283472" right="0.70866141732283472" top="0.74803149606299213" bottom="0.74803149606299213" header="0.31496062992125984" footer="0.31496062992125984"/>
  <pageSetup paperSize="2"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L533"/>
  <sheetViews>
    <sheetView tabSelected="1" view="pageBreakPreview" zoomScaleNormal="100" zoomScaleSheetLayoutView="100" workbookViewId="0">
      <selection activeCell="B6" sqref="B6"/>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4.140625" style="24" bestFit="1" customWidth="1"/>
    <col min="10" max="10" width="53.5703125" style="24" bestFit="1" customWidth="1"/>
    <col min="11" max="11" width="21.42578125" style="24" customWidth="1"/>
    <col min="12" max="16384" width="11.42578125" style="24"/>
  </cols>
  <sheetData>
    <row r="1" spans="1:12" s="23" customFormat="1" ht="61.5" customHeight="1" x14ac:dyDescent="0.25">
      <c r="A1" s="166" t="s">
        <v>0</v>
      </c>
      <c r="B1" s="166" t="s">
        <v>2090</v>
      </c>
      <c r="C1" s="166" t="s">
        <v>18</v>
      </c>
      <c r="D1" s="166" t="s">
        <v>1</v>
      </c>
      <c r="E1" s="168" t="s">
        <v>12</v>
      </c>
      <c r="F1" s="168" t="s">
        <v>3</v>
      </c>
      <c r="G1" s="169" t="s">
        <v>2052</v>
      </c>
      <c r="I1" s="26"/>
      <c r="J1" s="26"/>
      <c r="K1" s="26"/>
      <c r="L1" s="27"/>
    </row>
    <row r="2" spans="1:12" ht="24.95" customHeight="1" x14ac:dyDescent="0.25">
      <c r="A2" s="73">
        <v>1</v>
      </c>
      <c r="B2" s="277" t="s">
        <v>91</v>
      </c>
      <c r="C2" s="73" t="s">
        <v>18</v>
      </c>
      <c r="D2" s="240">
        <v>1</v>
      </c>
      <c r="E2" s="461">
        <v>3605</v>
      </c>
      <c r="F2" s="241">
        <f>+E2*0.19</f>
        <v>684.95</v>
      </c>
      <c r="G2" s="241">
        <f>+F2+E2</f>
        <v>4289.95</v>
      </c>
      <c r="I2" s="375"/>
      <c r="J2" s="28"/>
      <c r="K2" s="28"/>
      <c r="L2" s="25"/>
    </row>
    <row r="3" spans="1:12" ht="24.95" customHeight="1" x14ac:dyDescent="0.25">
      <c r="A3" s="73">
        <v>2</v>
      </c>
      <c r="B3" s="277" t="s">
        <v>100</v>
      </c>
      <c r="C3" s="73" t="s">
        <v>101</v>
      </c>
      <c r="D3" s="240">
        <v>1</v>
      </c>
      <c r="E3" s="461">
        <v>179900</v>
      </c>
      <c r="F3" s="241">
        <f t="shared" ref="F3:F66" si="0">+E3*0.19</f>
        <v>34181</v>
      </c>
      <c r="G3" s="241">
        <f t="shared" ref="G3:G66" si="1">+F3+E3</f>
        <v>214081</v>
      </c>
      <c r="I3" s="375"/>
      <c r="J3" s="28"/>
      <c r="K3" s="28"/>
      <c r="L3" s="25"/>
    </row>
    <row r="4" spans="1:12" ht="24.95" customHeight="1" x14ac:dyDescent="0.25">
      <c r="A4" s="73">
        <v>3</v>
      </c>
      <c r="B4" s="277" t="s">
        <v>108</v>
      </c>
      <c r="C4" s="73" t="s">
        <v>162</v>
      </c>
      <c r="D4" s="240">
        <v>1</v>
      </c>
      <c r="E4" s="461">
        <v>8821</v>
      </c>
      <c r="F4" s="241">
        <f t="shared" si="0"/>
        <v>1675.99</v>
      </c>
      <c r="G4" s="241">
        <f t="shared" si="1"/>
        <v>10496.99</v>
      </c>
      <c r="I4" s="375"/>
      <c r="J4" s="28"/>
      <c r="K4" s="28"/>
      <c r="L4" s="25"/>
    </row>
    <row r="5" spans="1:12" ht="24.95" customHeight="1" x14ac:dyDescent="0.25">
      <c r="A5" s="73">
        <v>4</v>
      </c>
      <c r="B5" s="277" t="s">
        <v>111</v>
      </c>
      <c r="C5" s="73" t="s">
        <v>18</v>
      </c>
      <c r="D5" s="240">
        <v>1</v>
      </c>
      <c r="E5" s="461">
        <v>56500</v>
      </c>
      <c r="F5" s="241">
        <f t="shared" si="0"/>
        <v>10735</v>
      </c>
      <c r="G5" s="241">
        <f t="shared" si="1"/>
        <v>67235</v>
      </c>
      <c r="I5" s="375"/>
      <c r="J5" s="28"/>
      <c r="K5" s="28"/>
      <c r="L5" s="25"/>
    </row>
    <row r="6" spans="1:12" ht="24.95" customHeight="1" x14ac:dyDescent="0.25">
      <c r="A6" s="73">
        <v>5</v>
      </c>
      <c r="B6" s="277" t="s">
        <v>113</v>
      </c>
      <c r="C6" s="73" t="s">
        <v>18</v>
      </c>
      <c r="D6" s="240">
        <v>1</v>
      </c>
      <c r="E6" s="461">
        <v>103134</v>
      </c>
      <c r="F6" s="241">
        <f t="shared" si="0"/>
        <v>19595.46</v>
      </c>
      <c r="G6" s="241">
        <f t="shared" si="1"/>
        <v>122729.45999999999</v>
      </c>
      <c r="I6" s="375"/>
      <c r="J6" s="28"/>
      <c r="K6" s="28"/>
      <c r="L6" s="25"/>
    </row>
    <row r="7" spans="1:12" ht="24.95" customHeight="1" x14ac:dyDescent="0.25">
      <c r="A7" s="73">
        <v>6</v>
      </c>
      <c r="B7" s="277" t="s">
        <v>114</v>
      </c>
      <c r="C7" s="73" t="s">
        <v>115</v>
      </c>
      <c r="D7" s="240">
        <v>1</v>
      </c>
      <c r="E7" s="461">
        <v>4320</v>
      </c>
      <c r="F7" s="241">
        <f t="shared" si="0"/>
        <v>820.8</v>
      </c>
      <c r="G7" s="241">
        <f t="shared" si="1"/>
        <v>5140.8</v>
      </c>
      <c r="I7" s="375"/>
      <c r="J7" s="28"/>
      <c r="K7" s="28"/>
      <c r="L7" s="25"/>
    </row>
    <row r="8" spans="1:12" ht="24.95" customHeight="1" x14ac:dyDescent="0.25">
      <c r="A8" s="73">
        <v>7</v>
      </c>
      <c r="B8" s="277" t="s">
        <v>117</v>
      </c>
      <c r="C8" s="73" t="s">
        <v>115</v>
      </c>
      <c r="D8" s="240">
        <v>1</v>
      </c>
      <c r="E8" s="461">
        <v>6002</v>
      </c>
      <c r="F8" s="241">
        <f t="shared" si="0"/>
        <v>1140.3800000000001</v>
      </c>
      <c r="G8" s="241">
        <f t="shared" si="1"/>
        <v>7142.38</v>
      </c>
      <c r="I8" s="375"/>
      <c r="J8" s="28"/>
      <c r="K8" s="28"/>
      <c r="L8" s="25"/>
    </row>
    <row r="9" spans="1:12" ht="24.95" customHeight="1" x14ac:dyDescent="0.25">
      <c r="A9" s="73">
        <v>8</v>
      </c>
      <c r="B9" s="277" t="s">
        <v>120</v>
      </c>
      <c r="C9" s="73" t="s">
        <v>115</v>
      </c>
      <c r="D9" s="240">
        <v>1</v>
      </c>
      <c r="E9" s="461">
        <v>9004</v>
      </c>
      <c r="F9" s="241">
        <f t="shared" si="0"/>
        <v>1710.76</v>
      </c>
      <c r="G9" s="241">
        <f t="shared" si="1"/>
        <v>10714.76</v>
      </c>
      <c r="I9" s="375"/>
      <c r="J9" s="28"/>
      <c r="K9" s="28"/>
      <c r="L9" s="25"/>
    </row>
    <row r="10" spans="1:12" ht="24.95" customHeight="1" x14ac:dyDescent="0.25">
      <c r="A10" s="73">
        <v>9</v>
      </c>
      <c r="B10" s="277" t="s">
        <v>123</v>
      </c>
      <c r="C10" s="73" t="s">
        <v>115</v>
      </c>
      <c r="D10" s="240">
        <v>1</v>
      </c>
      <c r="E10" s="461">
        <v>13460</v>
      </c>
      <c r="F10" s="241">
        <f t="shared" si="0"/>
        <v>2557.4</v>
      </c>
      <c r="G10" s="241">
        <f t="shared" si="1"/>
        <v>16017.4</v>
      </c>
      <c r="I10" s="375"/>
      <c r="J10" s="28"/>
      <c r="K10" s="28"/>
      <c r="L10" s="25"/>
    </row>
    <row r="11" spans="1:12" ht="24.95" customHeight="1" x14ac:dyDescent="0.25">
      <c r="A11" s="73">
        <v>10</v>
      </c>
      <c r="B11" s="277" t="s">
        <v>125</v>
      </c>
      <c r="C11" s="73" t="s">
        <v>126</v>
      </c>
      <c r="D11" s="240">
        <v>1</v>
      </c>
      <c r="E11" s="461">
        <v>21900</v>
      </c>
      <c r="F11" s="241">
        <f t="shared" si="0"/>
        <v>4161</v>
      </c>
      <c r="G11" s="241">
        <f t="shared" si="1"/>
        <v>26061</v>
      </c>
      <c r="I11" s="375"/>
      <c r="J11" s="28"/>
      <c r="K11" s="28"/>
      <c r="L11" s="25"/>
    </row>
    <row r="12" spans="1:12" ht="24.95" customHeight="1" x14ac:dyDescent="0.25">
      <c r="A12" s="73">
        <v>11</v>
      </c>
      <c r="B12" s="277" t="s">
        <v>129</v>
      </c>
      <c r="C12" s="73" t="s">
        <v>18</v>
      </c>
      <c r="D12" s="240">
        <v>1</v>
      </c>
      <c r="E12" s="461">
        <v>34400</v>
      </c>
      <c r="F12" s="241">
        <f t="shared" si="0"/>
        <v>6536</v>
      </c>
      <c r="G12" s="241">
        <f t="shared" si="1"/>
        <v>40936</v>
      </c>
      <c r="I12" s="375"/>
      <c r="J12" s="28"/>
      <c r="K12" s="28"/>
      <c r="L12" s="25"/>
    </row>
    <row r="13" spans="1:12" ht="24.95" customHeight="1" x14ac:dyDescent="0.25">
      <c r="A13" s="73">
        <v>12</v>
      </c>
      <c r="B13" s="277" t="s">
        <v>131</v>
      </c>
      <c r="C13" s="73" t="s">
        <v>18</v>
      </c>
      <c r="D13" s="240">
        <v>1</v>
      </c>
      <c r="E13" s="461">
        <v>2800</v>
      </c>
      <c r="F13" s="241">
        <f t="shared" si="0"/>
        <v>532</v>
      </c>
      <c r="G13" s="241">
        <f t="shared" si="1"/>
        <v>3332</v>
      </c>
      <c r="I13" s="375"/>
      <c r="J13" s="28"/>
      <c r="K13" s="28"/>
      <c r="L13" s="25"/>
    </row>
    <row r="14" spans="1:12" ht="24.95" customHeight="1" x14ac:dyDescent="0.25">
      <c r="A14" s="73">
        <v>13</v>
      </c>
      <c r="B14" s="277" t="s">
        <v>134</v>
      </c>
      <c r="C14" s="73" t="s">
        <v>18</v>
      </c>
      <c r="D14" s="240">
        <v>1</v>
      </c>
      <c r="E14" s="461">
        <v>106.01473226829188</v>
      </c>
      <c r="F14" s="241">
        <f t="shared" si="0"/>
        <v>20.142799130975458</v>
      </c>
      <c r="G14" s="241">
        <f t="shared" si="1"/>
        <v>126.15753139926734</v>
      </c>
      <c r="I14" s="375"/>
      <c r="J14" s="28"/>
      <c r="K14" s="28"/>
      <c r="L14" s="25"/>
    </row>
    <row r="15" spans="1:12" ht="24.95" customHeight="1" x14ac:dyDescent="0.25">
      <c r="A15" s="73">
        <v>14</v>
      </c>
      <c r="B15" s="277" t="s">
        <v>141</v>
      </c>
      <c r="C15" s="73" t="s">
        <v>18</v>
      </c>
      <c r="D15" s="240">
        <v>1</v>
      </c>
      <c r="E15" s="461">
        <v>100145</v>
      </c>
      <c r="F15" s="241">
        <f t="shared" si="0"/>
        <v>19027.55</v>
      </c>
      <c r="G15" s="241">
        <f t="shared" si="1"/>
        <v>119172.55</v>
      </c>
      <c r="I15" s="375"/>
      <c r="J15" s="28"/>
      <c r="K15" s="28"/>
      <c r="L15" s="25"/>
    </row>
    <row r="16" spans="1:12" ht="24.95" customHeight="1" x14ac:dyDescent="0.25">
      <c r="A16" s="73">
        <v>15</v>
      </c>
      <c r="B16" s="277" t="s">
        <v>142</v>
      </c>
      <c r="C16" s="73" t="s">
        <v>18</v>
      </c>
      <c r="D16" s="240">
        <v>1</v>
      </c>
      <c r="E16" s="461">
        <v>50420</v>
      </c>
      <c r="F16" s="241">
        <f t="shared" si="0"/>
        <v>9579.7999999999993</v>
      </c>
      <c r="G16" s="241">
        <f t="shared" si="1"/>
        <v>59999.8</v>
      </c>
      <c r="I16" s="375"/>
      <c r="J16" s="28"/>
      <c r="K16" s="28"/>
      <c r="L16" s="25"/>
    </row>
    <row r="17" spans="1:12" ht="24.95" customHeight="1" x14ac:dyDescent="0.25">
      <c r="A17" s="73">
        <v>16</v>
      </c>
      <c r="B17" s="277" t="s">
        <v>147</v>
      </c>
      <c r="C17" s="73" t="s">
        <v>18</v>
      </c>
      <c r="D17" s="240">
        <v>1</v>
      </c>
      <c r="E17" s="461">
        <v>146770</v>
      </c>
      <c r="F17" s="241">
        <f t="shared" si="0"/>
        <v>27886.3</v>
      </c>
      <c r="G17" s="241">
        <f t="shared" si="1"/>
        <v>174656.3</v>
      </c>
      <c r="I17" s="375"/>
      <c r="J17" s="28"/>
      <c r="K17" s="28"/>
      <c r="L17" s="25"/>
    </row>
    <row r="18" spans="1:12" ht="24.95" customHeight="1" x14ac:dyDescent="0.25">
      <c r="A18" s="73">
        <v>17</v>
      </c>
      <c r="B18" s="277" t="s">
        <v>148</v>
      </c>
      <c r="C18" s="73" t="s">
        <v>18</v>
      </c>
      <c r="D18" s="240">
        <v>1</v>
      </c>
      <c r="E18" s="461">
        <v>100631</v>
      </c>
      <c r="F18" s="241">
        <f t="shared" si="0"/>
        <v>19119.89</v>
      </c>
      <c r="G18" s="241">
        <f t="shared" si="1"/>
        <v>119750.89</v>
      </c>
      <c r="I18" s="375"/>
      <c r="J18" s="28"/>
      <c r="K18" s="28"/>
      <c r="L18" s="25"/>
    </row>
    <row r="19" spans="1:12" ht="24.95" customHeight="1" x14ac:dyDescent="0.25">
      <c r="A19" s="73">
        <v>18</v>
      </c>
      <c r="B19" s="277" t="s">
        <v>149</v>
      </c>
      <c r="C19" s="73" t="s">
        <v>18</v>
      </c>
      <c r="D19" s="240">
        <v>1</v>
      </c>
      <c r="E19" s="461">
        <v>103104</v>
      </c>
      <c r="F19" s="241">
        <f t="shared" si="0"/>
        <v>19589.760000000002</v>
      </c>
      <c r="G19" s="241">
        <f t="shared" si="1"/>
        <v>122693.76000000001</v>
      </c>
      <c r="I19" s="375"/>
      <c r="J19" s="28"/>
      <c r="K19" s="28"/>
      <c r="L19" s="25"/>
    </row>
    <row r="20" spans="1:12" ht="24.95" customHeight="1" x14ac:dyDescent="0.25">
      <c r="A20" s="73">
        <v>19</v>
      </c>
      <c r="B20" s="277" t="s">
        <v>160</v>
      </c>
      <c r="C20" s="73" t="s">
        <v>18</v>
      </c>
      <c r="D20" s="240">
        <v>1</v>
      </c>
      <c r="E20" s="461">
        <v>8775</v>
      </c>
      <c r="F20" s="241">
        <f t="shared" si="0"/>
        <v>1667.25</v>
      </c>
      <c r="G20" s="241">
        <f t="shared" si="1"/>
        <v>10442.25</v>
      </c>
      <c r="I20" s="375"/>
      <c r="J20" s="28"/>
      <c r="K20" s="28"/>
      <c r="L20" s="25"/>
    </row>
    <row r="21" spans="1:12" ht="24.95" customHeight="1" x14ac:dyDescent="0.25">
      <c r="A21" s="73">
        <v>20</v>
      </c>
      <c r="B21" s="277" t="s">
        <v>161</v>
      </c>
      <c r="C21" s="73" t="s">
        <v>162</v>
      </c>
      <c r="D21" s="240">
        <v>1</v>
      </c>
      <c r="E21" s="461">
        <v>5942</v>
      </c>
      <c r="F21" s="241">
        <f t="shared" si="0"/>
        <v>1128.98</v>
      </c>
      <c r="G21" s="241">
        <f t="shared" si="1"/>
        <v>7070.98</v>
      </c>
      <c r="I21" s="375"/>
      <c r="J21" s="28"/>
      <c r="K21" s="28"/>
      <c r="L21" s="25"/>
    </row>
    <row r="22" spans="1:12" ht="24.95" customHeight="1" x14ac:dyDescent="0.25">
      <c r="A22" s="73">
        <v>21</v>
      </c>
      <c r="B22" s="277" t="s">
        <v>163</v>
      </c>
      <c r="C22" s="73" t="s">
        <v>18</v>
      </c>
      <c r="D22" s="240">
        <v>1</v>
      </c>
      <c r="E22" s="461">
        <v>48708</v>
      </c>
      <c r="F22" s="241">
        <f t="shared" si="0"/>
        <v>9254.52</v>
      </c>
      <c r="G22" s="241">
        <f t="shared" si="1"/>
        <v>57962.520000000004</v>
      </c>
      <c r="I22" s="375"/>
      <c r="J22" s="28"/>
      <c r="K22" s="28"/>
      <c r="L22" s="25"/>
    </row>
    <row r="23" spans="1:12" ht="24.95" customHeight="1" x14ac:dyDescent="0.25">
      <c r="A23" s="73">
        <v>22</v>
      </c>
      <c r="B23" s="277" t="s">
        <v>164</v>
      </c>
      <c r="C23" s="73" t="s">
        <v>18</v>
      </c>
      <c r="D23" s="240">
        <v>1</v>
      </c>
      <c r="E23" s="461">
        <v>7911</v>
      </c>
      <c r="F23" s="241">
        <f t="shared" si="0"/>
        <v>1503.09</v>
      </c>
      <c r="G23" s="241">
        <f t="shared" si="1"/>
        <v>9414.09</v>
      </c>
      <c r="I23" s="375"/>
      <c r="J23" s="28"/>
      <c r="K23" s="28"/>
      <c r="L23" s="25"/>
    </row>
    <row r="24" spans="1:12" ht="24.95" customHeight="1" x14ac:dyDescent="0.25">
      <c r="A24" s="73">
        <v>23</v>
      </c>
      <c r="B24" s="277" t="s">
        <v>165</v>
      </c>
      <c r="C24" s="73" t="s">
        <v>18</v>
      </c>
      <c r="D24" s="240">
        <v>1</v>
      </c>
      <c r="E24" s="461">
        <v>16687</v>
      </c>
      <c r="F24" s="241">
        <f t="shared" si="0"/>
        <v>3170.53</v>
      </c>
      <c r="G24" s="241">
        <f t="shared" si="1"/>
        <v>19857.53</v>
      </c>
      <c r="I24" s="375"/>
      <c r="J24" s="28"/>
      <c r="K24" s="28"/>
      <c r="L24" s="25"/>
    </row>
    <row r="25" spans="1:12" ht="24.95" customHeight="1" x14ac:dyDescent="0.25">
      <c r="A25" s="73">
        <v>24</v>
      </c>
      <c r="B25" s="277" t="s">
        <v>166</v>
      </c>
      <c r="C25" s="73" t="s">
        <v>18</v>
      </c>
      <c r="D25" s="240">
        <v>1</v>
      </c>
      <c r="E25" s="461">
        <v>8127</v>
      </c>
      <c r="F25" s="241">
        <f t="shared" si="0"/>
        <v>1544.13</v>
      </c>
      <c r="G25" s="241">
        <f t="shared" si="1"/>
        <v>9671.130000000001</v>
      </c>
      <c r="I25" s="375"/>
      <c r="J25" s="28"/>
      <c r="K25" s="28"/>
      <c r="L25" s="25"/>
    </row>
    <row r="26" spans="1:12" ht="24.95" customHeight="1" x14ac:dyDescent="0.25">
      <c r="A26" s="73">
        <v>25</v>
      </c>
      <c r="B26" s="277" t="s">
        <v>167</v>
      </c>
      <c r="C26" s="73" t="s">
        <v>18</v>
      </c>
      <c r="D26" s="240">
        <v>1</v>
      </c>
      <c r="E26" s="461">
        <v>11900</v>
      </c>
      <c r="F26" s="241">
        <f t="shared" si="0"/>
        <v>2261</v>
      </c>
      <c r="G26" s="241">
        <f t="shared" si="1"/>
        <v>14161</v>
      </c>
      <c r="I26" s="375"/>
      <c r="J26" s="28"/>
      <c r="K26" s="28"/>
      <c r="L26" s="25"/>
    </row>
    <row r="27" spans="1:12" ht="24.95" customHeight="1" x14ac:dyDescent="0.25">
      <c r="A27" s="73">
        <v>26</v>
      </c>
      <c r="B27" s="277" t="s">
        <v>168</v>
      </c>
      <c r="C27" s="73" t="s">
        <v>18</v>
      </c>
      <c r="D27" s="240">
        <v>1</v>
      </c>
      <c r="E27" s="461">
        <v>14684</v>
      </c>
      <c r="F27" s="241">
        <f t="shared" si="0"/>
        <v>2789.96</v>
      </c>
      <c r="G27" s="241">
        <f t="shared" si="1"/>
        <v>17473.96</v>
      </c>
      <c r="I27" s="375"/>
      <c r="J27" s="28"/>
      <c r="K27" s="28"/>
      <c r="L27" s="25"/>
    </row>
    <row r="28" spans="1:12" ht="24.95" customHeight="1" x14ac:dyDescent="0.25">
      <c r="A28" s="73">
        <v>27</v>
      </c>
      <c r="B28" s="277" t="s">
        <v>169</v>
      </c>
      <c r="C28" s="73" t="s">
        <v>18</v>
      </c>
      <c r="D28" s="240">
        <v>1</v>
      </c>
      <c r="E28" s="461">
        <v>10107</v>
      </c>
      <c r="F28" s="241">
        <f t="shared" si="0"/>
        <v>1920.33</v>
      </c>
      <c r="G28" s="241">
        <f t="shared" si="1"/>
        <v>12027.33</v>
      </c>
      <c r="I28" s="375"/>
      <c r="J28" s="28"/>
      <c r="K28" s="28"/>
      <c r="L28" s="25"/>
    </row>
    <row r="29" spans="1:12" ht="24.95" customHeight="1" x14ac:dyDescent="0.25">
      <c r="A29" s="73">
        <v>28</v>
      </c>
      <c r="B29" s="277" t="s">
        <v>177</v>
      </c>
      <c r="C29" s="73" t="s">
        <v>18</v>
      </c>
      <c r="D29" s="240">
        <v>1</v>
      </c>
      <c r="E29" s="461">
        <v>2650</v>
      </c>
      <c r="F29" s="241">
        <f t="shared" si="0"/>
        <v>503.5</v>
      </c>
      <c r="G29" s="241">
        <f t="shared" si="1"/>
        <v>3153.5</v>
      </c>
      <c r="I29" s="375"/>
      <c r="J29" s="28"/>
      <c r="K29" s="28"/>
      <c r="L29" s="25"/>
    </row>
    <row r="30" spans="1:12" ht="24.95" customHeight="1" x14ac:dyDescent="0.25">
      <c r="A30" s="73">
        <v>29</v>
      </c>
      <c r="B30" s="277" t="s">
        <v>178</v>
      </c>
      <c r="C30" s="73" t="s">
        <v>18</v>
      </c>
      <c r="D30" s="240">
        <v>1</v>
      </c>
      <c r="E30" s="461">
        <v>9484</v>
      </c>
      <c r="F30" s="241">
        <f t="shared" si="0"/>
        <v>1801.96</v>
      </c>
      <c r="G30" s="241">
        <f t="shared" si="1"/>
        <v>11285.96</v>
      </c>
      <c r="I30" s="375"/>
      <c r="J30" s="28"/>
      <c r="K30" s="28"/>
      <c r="L30" s="25"/>
    </row>
    <row r="31" spans="1:12" ht="24.95" customHeight="1" x14ac:dyDescent="0.25">
      <c r="A31" s="73">
        <v>30</v>
      </c>
      <c r="B31" s="277" t="s">
        <v>179</v>
      </c>
      <c r="C31" s="73" t="s">
        <v>18</v>
      </c>
      <c r="D31" s="240">
        <v>1</v>
      </c>
      <c r="E31" s="461">
        <v>9900</v>
      </c>
      <c r="F31" s="241">
        <f t="shared" si="0"/>
        <v>1881</v>
      </c>
      <c r="G31" s="241">
        <f t="shared" si="1"/>
        <v>11781</v>
      </c>
      <c r="I31" s="375"/>
      <c r="J31" s="28"/>
      <c r="K31" s="28"/>
      <c r="L31" s="25"/>
    </row>
    <row r="32" spans="1:12" ht="24.95" customHeight="1" x14ac:dyDescent="0.25">
      <c r="A32" s="73">
        <v>31</v>
      </c>
      <c r="B32" s="277" t="s">
        <v>180</v>
      </c>
      <c r="C32" s="73" t="s">
        <v>18</v>
      </c>
      <c r="D32" s="240">
        <v>1</v>
      </c>
      <c r="E32" s="461">
        <v>5400</v>
      </c>
      <c r="F32" s="241">
        <f t="shared" si="0"/>
        <v>1026</v>
      </c>
      <c r="G32" s="241">
        <f t="shared" si="1"/>
        <v>6426</v>
      </c>
      <c r="I32" s="375"/>
      <c r="J32" s="28"/>
      <c r="K32" s="28"/>
      <c r="L32" s="25"/>
    </row>
    <row r="33" spans="1:12" ht="24.95" customHeight="1" x14ac:dyDescent="0.25">
      <c r="A33" s="73">
        <v>32</v>
      </c>
      <c r="B33" s="277" t="s">
        <v>181</v>
      </c>
      <c r="C33" s="73" t="s">
        <v>18</v>
      </c>
      <c r="D33" s="240">
        <v>1</v>
      </c>
      <c r="E33" s="461">
        <v>3699</v>
      </c>
      <c r="F33" s="241">
        <f t="shared" si="0"/>
        <v>702.81000000000006</v>
      </c>
      <c r="G33" s="241">
        <f t="shared" si="1"/>
        <v>4401.8100000000004</v>
      </c>
      <c r="I33" s="375"/>
      <c r="J33" s="28"/>
      <c r="K33" s="28"/>
      <c r="L33" s="25"/>
    </row>
    <row r="34" spans="1:12" ht="24.95" customHeight="1" x14ac:dyDescent="0.25">
      <c r="A34" s="73">
        <v>33</v>
      </c>
      <c r="B34" s="277" t="s">
        <v>182</v>
      </c>
      <c r="C34" s="73" t="s">
        <v>18</v>
      </c>
      <c r="D34" s="240">
        <v>1</v>
      </c>
      <c r="E34" s="461">
        <v>5450</v>
      </c>
      <c r="F34" s="241">
        <f t="shared" si="0"/>
        <v>1035.5</v>
      </c>
      <c r="G34" s="241">
        <f t="shared" si="1"/>
        <v>6485.5</v>
      </c>
      <c r="I34" s="375"/>
      <c r="J34" s="28"/>
      <c r="K34" s="28"/>
      <c r="L34" s="25"/>
    </row>
    <row r="35" spans="1:12" ht="24.95" customHeight="1" x14ac:dyDescent="0.25">
      <c r="A35" s="73">
        <v>34</v>
      </c>
      <c r="B35" s="277" t="s">
        <v>183</v>
      </c>
      <c r="C35" s="73" t="s">
        <v>18</v>
      </c>
      <c r="D35" s="240">
        <v>1</v>
      </c>
      <c r="E35" s="461">
        <v>5756</v>
      </c>
      <c r="F35" s="241">
        <f t="shared" si="0"/>
        <v>1093.6400000000001</v>
      </c>
      <c r="G35" s="241">
        <f t="shared" si="1"/>
        <v>6849.64</v>
      </c>
      <c r="I35" s="375"/>
      <c r="J35" s="28"/>
      <c r="K35" s="28"/>
      <c r="L35" s="25"/>
    </row>
    <row r="36" spans="1:12" ht="24.95" customHeight="1" x14ac:dyDescent="0.25">
      <c r="A36" s="73">
        <v>35</v>
      </c>
      <c r="B36" s="277" t="s">
        <v>184</v>
      </c>
      <c r="C36" s="73" t="s">
        <v>18</v>
      </c>
      <c r="D36" s="240">
        <v>1</v>
      </c>
      <c r="E36" s="461">
        <v>16648</v>
      </c>
      <c r="F36" s="241">
        <f t="shared" si="0"/>
        <v>3163.12</v>
      </c>
      <c r="G36" s="241">
        <f t="shared" si="1"/>
        <v>19811.12</v>
      </c>
      <c r="I36" s="375"/>
      <c r="J36" s="28"/>
      <c r="K36" s="28"/>
      <c r="L36" s="25"/>
    </row>
    <row r="37" spans="1:12" ht="24.95" customHeight="1" x14ac:dyDescent="0.25">
      <c r="A37" s="73">
        <v>36</v>
      </c>
      <c r="B37" s="277" t="s">
        <v>187</v>
      </c>
      <c r="C37" s="73" t="s">
        <v>18</v>
      </c>
      <c r="D37" s="240">
        <v>1</v>
      </c>
      <c r="E37" s="461">
        <v>5550</v>
      </c>
      <c r="F37" s="241">
        <f t="shared" si="0"/>
        <v>1054.5</v>
      </c>
      <c r="G37" s="241">
        <f t="shared" si="1"/>
        <v>6604.5</v>
      </c>
      <c r="I37" s="375"/>
      <c r="J37" s="28"/>
      <c r="K37" s="28"/>
      <c r="L37" s="25"/>
    </row>
    <row r="38" spans="1:12" ht="24.95" customHeight="1" x14ac:dyDescent="0.25">
      <c r="A38" s="73">
        <v>37</v>
      </c>
      <c r="B38" s="277" t="s">
        <v>1449</v>
      </c>
      <c r="C38" s="73" t="s">
        <v>18</v>
      </c>
      <c r="D38" s="240">
        <v>1</v>
      </c>
      <c r="E38" s="461">
        <v>638</v>
      </c>
      <c r="F38" s="241">
        <f t="shared" si="0"/>
        <v>121.22</v>
      </c>
      <c r="G38" s="241">
        <f t="shared" si="1"/>
        <v>759.22</v>
      </c>
      <c r="I38" s="375"/>
      <c r="J38" s="28"/>
      <c r="K38" s="28"/>
      <c r="L38" s="25"/>
    </row>
    <row r="39" spans="1:12" ht="24.95" customHeight="1" x14ac:dyDescent="0.25">
      <c r="A39" s="73">
        <v>38</v>
      </c>
      <c r="B39" s="277" t="s">
        <v>188</v>
      </c>
      <c r="C39" s="73" t="s">
        <v>18</v>
      </c>
      <c r="D39" s="240">
        <v>1</v>
      </c>
      <c r="E39" s="461">
        <v>5756</v>
      </c>
      <c r="F39" s="241">
        <f t="shared" si="0"/>
        <v>1093.6400000000001</v>
      </c>
      <c r="G39" s="241">
        <f t="shared" si="1"/>
        <v>6849.64</v>
      </c>
      <c r="I39" s="375"/>
      <c r="J39" s="28"/>
      <c r="K39" s="28"/>
      <c r="L39" s="25"/>
    </row>
    <row r="40" spans="1:12" ht="24.95" customHeight="1" x14ac:dyDescent="0.25">
      <c r="A40" s="73">
        <v>39</v>
      </c>
      <c r="B40" s="277" t="s">
        <v>189</v>
      </c>
      <c r="C40" s="73" t="s">
        <v>18</v>
      </c>
      <c r="D40" s="240">
        <v>1</v>
      </c>
      <c r="E40" s="461">
        <v>64870</v>
      </c>
      <c r="F40" s="241">
        <f t="shared" si="0"/>
        <v>12325.3</v>
      </c>
      <c r="G40" s="241">
        <f t="shared" si="1"/>
        <v>77195.3</v>
      </c>
      <c r="I40" s="375"/>
      <c r="J40" s="28"/>
      <c r="K40" s="28"/>
      <c r="L40" s="25"/>
    </row>
    <row r="41" spans="1:12" ht="24.95" customHeight="1" x14ac:dyDescent="0.25">
      <c r="A41" s="73">
        <v>40</v>
      </c>
      <c r="B41" s="277" t="s">
        <v>192</v>
      </c>
      <c r="C41" s="73" t="s">
        <v>18</v>
      </c>
      <c r="D41" s="240">
        <v>1</v>
      </c>
      <c r="E41" s="461">
        <v>34182</v>
      </c>
      <c r="F41" s="241">
        <f t="shared" si="0"/>
        <v>6494.58</v>
      </c>
      <c r="G41" s="241">
        <f t="shared" si="1"/>
        <v>40676.58</v>
      </c>
      <c r="I41" s="375"/>
      <c r="J41" s="28"/>
      <c r="K41" s="28"/>
      <c r="L41" s="25"/>
    </row>
    <row r="42" spans="1:12" ht="24.95" customHeight="1" x14ac:dyDescent="0.25">
      <c r="A42" s="73">
        <v>41</v>
      </c>
      <c r="B42" s="277" t="s">
        <v>195</v>
      </c>
      <c r="C42" s="73" t="s">
        <v>196</v>
      </c>
      <c r="D42" s="240">
        <v>1</v>
      </c>
      <c r="E42" s="461">
        <v>228091</v>
      </c>
      <c r="F42" s="241">
        <f t="shared" si="0"/>
        <v>43337.29</v>
      </c>
      <c r="G42" s="241">
        <f t="shared" si="1"/>
        <v>271428.28999999998</v>
      </c>
      <c r="I42" s="375"/>
      <c r="J42" s="28"/>
      <c r="K42" s="28"/>
      <c r="L42" s="25"/>
    </row>
    <row r="43" spans="1:12" ht="24.95" customHeight="1" x14ac:dyDescent="0.25">
      <c r="A43" s="73">
        <v>42</v>
      </c>
      <c r="B43" s="277" t="s">
        <v>199</v>
      </c>
      <c r="C43" s="73" t="s">
        <v>101</v>
      </c>
      <c r="D43" s="240">
        <v>1</v>
      </c>
      <c r="E43" s="461">
        <v>47899</v>
      </c>
      <c r="F43" s="241">
        <f t="shared" si="0"/>
        <v>9100.81</v>
      </c>
      <c r="G43" s="241">
        <f t="shared" si="1"/>
        <v>56999.81</v>
      </c>
      <c r="I43" s="375"/>
      <c r="J43" s="28"/>
      <c r="K43" s="28"/>
      <c r="L43" s="25"/>
    </row>
    <row r="44" spans="1:12" ht="24.95" customHeight="1" x14ac:dyDescent="0.25">
      <c r="A44" s="73">
        <v>43</v>
      </c>
      <c r="B44" s="277" t="s">
        <v>202</v>
      </c>
      <c r="C44" s="73" t="s">
        <v>18</v>
      </c>
      <c r="D44" s="240">
        <v>1</v>
      </c>
      <c r="E44" s="461">
        <v>39900</v>
      </c>
      <c r="F44" s="241">
        <f t="shared" si="0"/>
        <v>7581</v>
      </c>
      <c r="G44" s="241">
        <f t="shared" si="1"/>
        <v>47481</v>
      </c>
      <c r="I44" s="375"/>
      <c r="J44" s="28"/>
      <c r="K44" s="28"/>
      <c r="L44" s="25"/>
    </row>
    <row r="45" spans="1:12" ht="24.95" customHeight="1" x14ac:dyDescent="0.25">
      <c r="A45" s="73">
        <v>44</v>
      </c>
      <c r="B45" s="277" t="s">
        <v>203</v>
      </c>
      <c r="C45" s="73" t="s">
        <v>359</v>
      </c>
      <c r="D45" s="240">
        <v>1</v>
      </c>
      <c r="E45" s="461">
        <v>47610</v>
      </c>
      <c r="F45" s="241">
        <f t="shared" si="0"/>
        <v>9045.9</v>
      </c>
      <c r="G45" s="241">
        <f t="shared" si="1"/>
        <v>56655.9</v>
      </c>
      <c r="I45" s="375"/>
      <c r="J45" s="28"/>
      <c r="K45" s="28"/>
      <c r="L45" s="25"/>
    </row>
    <row r="46" spans="1:12" ht="24.95" customHeight="1" x14ac:dyDescent="0.25">
      <c r="A46" s="73">
        <v>45</v>
      </c>
      <c r="B46" s="277" t="s">
        <v>205</v>
      </c>
      <c r="C46" s="73" t="s">
        <v>359</v>
      </c>
      <c r="D46" s="240">
        <v>1</v>
      </c>
      <c r="E46" s="461">
        <v>24000</v>
      </c>
      <c r="F46" s="241">
        <f t="shared" si="0"/>
        <v>4560</v>
      </c>
      <c r="G46" s="241">
        <f t="shared" si="1"/>
        <v>28560</v>
      </c>
      <c r="I46" s="375"/>
      <c r="J46" s="28"/>
      <c r="K46" s="28"/>
      <c r="L46" s="25"/>
    </row>
    <row r="47" spans="1:12" ht="24.95" customHeight="1" x14ac:dyDescent="0.25">
      <c r="A47" s="73">
        <v>46</v>
      </c>
      <c r="B47" s="277" t="s">
        <v>206</v>
      </c>
      <c r="C47" s="73" t="s">
        <v>18</v>
      </c>
      <c r="D47" s="240">
        <v>1</v>
      </c>
      <c r="E47" s="461">
        <v>888</v>
      </c>
      <c r="F47" s="241">
        <f t="shared" si="0"/>
        <v>168.72</v>
      </c>
      <c r="G47" s="241">
        <f t="shared" si="1"/>
        <v>1056.72</v>
      </c>
      <c r="I47" s="375"/>
      <c r="J47" s="28"/>
      <c r="K47" s="28"/>
      <c r="L47" s="25"/>
    </row>
    <row r="48" spans="1:12" ht="24.95" customHeight="1" x14ac:dyDescent="0.25">
      <c r="A48" s="73">
        <v>47</v>
      </c>
      <c r="B48" s="277" t="s">
        <v>207</v>
      </c>
      <c r="C48" s="73" t="s">
        <v>18</v>
      </c>
      <c r="D48" s="240">
        <v>1</v>
      </c>
      <c r="E48" s="461">
        <v>607</v>
      </c>
      <c r="F48" s="241">
        <f t="shared" si="0"/>
        <v>115.33</v>
      </c>
      <c r="G48" s="241">
        <f t="shared" si="1"/>
        <v>722.33</v>
      </c>
      <c r="I48" s="375"/>
      <c r="J48" s="28"/>
      <c r="K48" s="28"/>
      <c r="L48" s="25"/>
    </row>
    <row r="49" spans="1:12" ht="24.95" customHeight="1" x14ac:dyDescent="0.25">
      <c r="A49" s="73">
        <v>48</v>
      </c>
      <c r="B49" s="277" t="s">
        <v>210</v>
      </c>
      <c r="C49" s="73" t="s">
        <v>18</v>
      </c>
      <c r="D49" s="240">
        <v>1</v>
      </c>
      <c r="E49" s="461">
        <v>880</v>
      </c>
      <c r="F49" s="241">
        <f t="shared" si="0"/>
        <v>167.2</v>
      </c>
      <c r="G49" s="241">
        <f t="shared" si="1"/>
        <v>1047.2</v>
      </c>
      <c r="I49" s="375"/>
      <c r="J49" s="28"/>
      <c r="K49" s="28"/>
      <c r="L49" s="25"/>
    </row>
    <row r="50" spans="1:12" ht="24.95" customHeight="1" x14ac:dyDescent="0.25">
      <c r="A50" s="73">
        <v>49</v>
      </c>
      <c r="B50" s="277" t="s">
        <v>212</v>
      </c>
      <c r="C50" s="73" t="s">
        <v>18</v>
      </c>
      <c r="D50" s="240">
        <v>1</v>
      </c>
      <c r="E50" s="461">
        <v>1501</v>
      </c>
      <c r="F50" s="241">
        <f t="shared" si="0"/>
        <v>285.19</v>
      </c>
      <c r="G50" s="241">
        <f t="shared" si="1"/>
        <v>1786.19</v>
      </c>
      <c r="I50" s="375"/>
      <c r="J50" s="28"/>
      <c r="K50" s="28"/>
      <c r="L50" s="25"/>
    </row>
    <row r="51" spans="1:12" ht="24.95" customHeight="1" x14ac:dyDescent="0.25">
      <c r="A51" s="73">
        <v>50</v>
      </c>
      <c r="B51" s="277" t="s">
        <v>1450</v>
      </c>
      <c r="C51" s="73" t="s">
        <v>18</v>
      </c>
      <c r="D51" s="240">
        <v>1</v>
      </c>
      <c r="E51" s="461">
        <v>350</v>
      </c>
      <c r="F51" s="241">
        <f t="shared" si="0"/>
        <v>66.5</v>
      </c>
      <c r="G51" s="241">
        <f t="shared" si="1"/>
        <v>416.5</v>
      </c>
      <c r="I51" s="375"/>
      <c r="J51" s="28"/>
      <c r="K51" s="28"/>
      <c r="L51" s="25"/>
    </row>
    <row r="52" spans="1:12" ht="24.95" customHeight="1" x14ac:dyDescent="0.25">
      <c r="A52" s="73">
        <v>51</v>
      </c>
      <c r="B52" s="277" t="s">
        <v>216</v>
      </c>
      <c r="C52" s="73" t="s">
        <v>18</v>
      </c>
      <c r="D52" s="240">
        <v>1</v>
      </c>
      <c r="E52" s="461">
        <v>200</v>
      </c>
      <c r="F52" s="241">
        <f t="shared" si="0"/>
        <v>38</v>
      </c>
      <c r="G52" s="241">
        <f t="shared" si="1"/>
        <v>238</v>
      </c>
      <c r="I52" s="375"/>
      <c r="J52" s="28"/>
      <c r="K52" s="28"/>
      <c r="L52" s="25"/>
    </row>
    <row r="53" spans="1:12" ht="24.95" customHeight="1" x14ac:dyDescent="0.25">
      <c r="A53" s="73">
        <v>52</v>
      </c>
      <c r="B53" s="247" t="s">
        <v>220</v>
      </c>
      <c r="C53" s="104" t="s">
        <v>18</v>
      </c>
      <c r="D53" s="240">
        <v>1</v>
      </c>
      <c r="E53" s="461">
        <v>40476</v>
      </c>
      <c r="F53" s="241">
        <f t="shared" si="0"/>
        <v>7690.4400000000005</v>
      </c>
      <c r="G53" s="241">
        <f t="shared" si="1"/>
        <v>48166.44</v>
      </c>
      <c r="I53" s="375"/>
      <c r="J53" s="28"/>
      <c r="K53" s="28"/>
      <c r="L53" s="25"/>
    </row>
    <row r="54" spans="1:12" ht="24.95" customHeight="1" x14ac:dyDescent="0.25">
      <c r="A54" s="73">
        <v>53</v>
      </c>
      <c r="B54" s="247" t="s">
        <v>224</v>
      </c>
      <c r="C54" s="104" t="s">
        <v>18</v>
      </c>
      <c r="D54" s="240">
        <v>1</v>
      </c>
      <c r="E54" s="461">
        <v>22689</v>
      </c>
      <c r="F54" s="241">
        <f t="shared" si="0"/>
        <v>4310.91</v>
      </c>
      <c r="G54" s="241">
        <f t="shared" si="1"/>
        <v>26999.91</v>
      </c>
      <c r="I54" s="375"/>
      <c r="J54" s="28"/>
      <c r="K54" s="28"/>
      <c r="L54" s="25"/>
    </row>
    <row r="55" spans="1:12" ht="24.95" customHeight="1" x14ac:dyDescent="0.25">
      <c r="A55" s="73">
        <v>54</v>
      </c>
      <c r="B55" s="247" t="s">
        <v>227</v>
      </c>
      <c r="C55" s="104" t="s">
        <v>18</v>
      </c>
      <c r="D55" s="240">
        <v>1</v>
      </c>
      <c r="E55" s="461">
        <v>25210</v>
      </c>
      <c r="F55" s="241">
        <f t="shared" si="0"/>
        <v>4789.8999999999996</v>
      </c>
      <c r="G55" s="241">
        <f t="shared" si="1"/>
        <v>29999.9</v>
      </c>
      <c r="I55" s="375"/>
      <c r="J55" s="28"/>
      <c r="K55" s="28"/>
      <c r="L55" s="25"/>
    </row>
    <row r="56" spans="1:12" ht="24.95" customHeight="1" x14ac:dyDescent="0.25">
      <c r="A56" s="73">
        <v>55</v>
      </c>
      <c r="B56" s="247" t="s">
        <v>229</v>
      </c>
      <c r="C56" s="104" t="s">
        <v>18</v>
      </c>
      <c r="D56" s="240">
        <v>1</v>
      </c>
      <c r="E56" s="461">
        <v>108000</v>
      </c>
      <c r="F56" s="241">
        <f t="shared" si="0"/>
        <v>20520</v>
      </c>
      <c r="G56" s="241">
        <f t="shared" si="1"/>
        <v>128520</v>
      </c>
      <c r="I56" s="375"/>
      <c r="J56" s="28"/>
      <c r="K56" s="28"/>
      <c r="L56" s="25"/>
    </row>
    <row r="57" spans="1:12" ht="24.95" customHeight="1" x14ac:dyDescent="0.25">
      <c r="A57" s="73">
        <v>56</v>
      </c>
      <c r="B57" s="247" t="s">
        <v>231</v>
      </c>
      <c r="C57" s="104" t="s">
        <v>18</v>
      </c>
      <c r="D57" s="240">
        <v>1</v>
      </c>
      <c r="E57" s="461">
        <v>19113</v>
      </c>
      <c r="F57" s="241">
        <f t="shared" si="0"/>
        <v>3631.4700000000003</v>
      </c>
      <c r="G57" s="241">
        <f t="shared" si="1"/>
        <v>22744.47</v>
      </c>
      <c r="I57" s="375"/>
      <c r="J57" s="28"/>
      <c r="K57" s="28"/>
      <c r="L57" s="25"/>
    </row>
    <row r="58" spans="1:12" ht="24.95" customHeight="1" x14ac:dyDescent="0.25">
      <c r="A58" s="73">
        <v>57</v>
      </c>
      <c r="B58" s="247" t="s">
        <v>233</v>
      </c>
      <c r="C58" s="104" t="s">
        <v>18</v>
      </c>
      <c r="D58" s="240">
        <v>1</v>
      </c>
      <c r="E58" s="461">
        <v>6593</v>
      </c>
      <c r="F58" s="241">
        <f t="shared" si="0"/>
        <v>1252.67</v>
      </c>
      <c r="G58" s="241">
        <f t="shared" si="1"/>
        <v>7845.67</v>
      </c>
      <c r="I58" s="375"/>
      <c r="J58" s="28"/>
      <c r="K58" s="28"/>
      <c r="L58" s="25"/>
    </row>
    <row r="59" spans="1:12" ht="24.95" customHeight="1" x14ac:dyDescent="0.25">
      <c r="A59" s="73">
        <v>58</v>
      </c>
      <c r="B59" s="247" t="s">
        <v>236</v>
      </c>
      <c r="C59" s="104" t="s">
        <v>237</v>
      </c>
      <c r="D59" s="240">
        <v>1</v>
      </c>
      <c r="E59" s="461">
        <v>55583</v>
      </c>
      <c r="F59" s="241">
        <f t="shared" si="0"/>
        <v>10560.77</v>
      </c>
      <c r="G59" s="241">
        <f t="shared" si="1"/>
        <v>66143.77</v>
      </c>
      <c r="I59" s="375"/>
      <c r="J59" s="28"/>
      <c r="K59" s="28"/>
      <c r="L59" s="25"/>
    </row>
    <row r="60" spans="1:12" ht="24.95" customHeight="1" x14ac:dyDescent="0.25">
      <c r="A60" s="73">
        <v>59</v>
      </c>
      <c r="B60" s="247" t="s">
        <v>255</v>
      </c>
      <c r="C60" s="104" t="s">
        <v>237</v>
      </c>
      <c r="D60" s="240">
        <v>1</v>
      </c>
      <c r="E60" s="461">
        <v>59800</v>
      </c>
      <c r="F60" s="241">
        <f t="shared" si="0"/>
        <v>11362</v>
      </c>
      <c r="G60" s="241">
        <f t="shared" si="1"/>
        <v>71162</v>
      </c>
      <c r="I60" s="375"/>
      <c r="J60" s="28"/>
      <c r="K60" s="28"/>
      <c r="L60" s="25"/>
    </row>
    <row r="61" spans="1:12" ht="24.95" customHeight="1" x14ac:dyDescent="0.25">
      <c r="A61" s="73">
        <v>60</v>
      </c>
      <c r="B61" s="247" t="s">
        <v>261</v>
      </c>
      <c r="C61" s="104" t="s">
        <v>237</v>
      </c>
      <c r="D61" s="240">
        <v>1</v>
      </c>
      <c r="E61" s="461">
        <v>8694</v>
      </c>
      <c r="F61" s="241">
        <f t="shared" si="0"/>
        <v>1651.8600000000001</v>
      </c>
      <c r="G61" s="241">
        <f t="shared" si="1"/>
        <v>10345.86</v>
      </c>
      <c r="I61" s="375"/>
      <c r="J61" s="28"/>
      <c r="K61" s="28"/>
      <c r="L61" s="25"/>
    </row>
    <row r="62" spans="1:12" ht="24.95" customHeight="1" x14ac:dyDescent="0.25">
      <c r="A62" s="73">
        <v>61</v>
      </c>
      <c r="B62" s="247" t="s">
        <v>263</v>
      </c>
      <c r="C62" s="104" t="s">
        <v>18</v>
      </c>
      <c r="D62" s="240">
        <v>1</v>
      </c>
      <c r="E62" s="461">
        <v>9870</v>
      </c>
      <c r="F62" s="241">
        <f t="shared" si="0"/>
        <v>1875.3</v>
      </c>
      <c r="G62" s="241">
        <f t="shared" si="1"/>
        <v>11745.3</v>
      </c>
      <c r="I62" s="375"/>
      <c r="J62" s="28"/>
      <c r="K62" s="28"/>
      <c r="L62" s="25"/>
    </row>
    <row r="63" spans="1:12" ht="24.95" customHeight="1" x14ac:dyDescent="0.25">
      <c r="A63" s="73">
        <v>62</v>
      </c>
      <c r="B63" s="247" t="s">
        <v>266</v>
      </c>
      <c r="C63" s="104" t="s">
        <v>18</v>
      </c>
      <c r="D63" s="240">
        <v>1</v>
      </c>
      <c r="E63" s="461">
        <v>7656</v>
      </c>
      <c r="F63" s="241">
        <f t="shared" si="0"/>
        <v>1454.64</v>
      </c>
      <c r="G63" s="241">
        <f t="shared" si="1"/>
        <v>9110.64</v>
      </c>
      <c r="I63" s="375"/>
      <c r="J63" s="28"/>
      <c r="K63" s="28"/>
      <c r="L63" s="25"/>
    </row>
    <row r="64" spans="1:12" ht="24.95" customHeight="1" x14ac:dyDescent="0.25">
      <c r="A64" s="73">
        <v>63</v>
      </c>
      <c r="B64" s="247" t="s">
        <v>1452</v>
      </c>
      <c r="C64" s="104" t="s">
        <v>18</v>
      </c>
      <c r="D64" s="240">
        <v>1</v>
      </c>
      <c r="E64" s="461">
        <v>2800</v>
      </c>
      <c r="F64" s="241">
        <f t="shared" si="0"/>
        <v>532</v>
      </c>
      <c r="G64" s="241">
        <f t="shared" si="1"/>
        <v>3332</v>
      </c>
      <c r="I64" s="375"/>
      <c r="J64" s="28"/>
      <c r="K64" s="28"/>
      <c r="L64" s="25"/>
    </row>
    <row r="65" spans="1:12" ht="24.95" customHeight="1" x14ac:dyDescent="0.25">
      <c r="A65" s="73">
        <v>64</v>
      </c>
      <c r="B65" s="247" t="s">
        <v>272</v>
      </c>
      <c r="C65" s="104" t="s">
        <v>18</v>
      </c>
      <c r="D65" s="240">
        <v>1</v>
      </c>
      <c r="E65" s="461">
        <v>2882</v>
      </c>
      <c r="F65" s="241">
        <f t="shared" si="0"/>
        <v>547.58000000000004</v>
      </c>
      <c r="G65" s="241">
        <f t="shared" si="1"/>
        <v>3429.58</v>
      </c>
      <c r="I65" s="375"/>
      <c r="J65" s="28"/>
      <c r="K65" s="28"/>
      <c r="L65" s="25"/>
    </row>
    <row r="66" spans="1:12" ht="24.95" customHeight="1" x14ac:dyDescent="0.25">
      <c r="A66" s="73">
        <v>65</v>
      </c>
      <c r="B66" s="247" t="s">
        <v>283</v>
      </c>
      <c r="C66" s="104" t="s">
        <v>18</v>
      </c>
      <c r="D66" s="240">
        <v>1</v>
      </c>
      <c r="E66" s="461">
        <v>6664</v>
      </c>
      <c r="F66" s="241">
        <f t="shared" si="0"/>
        <v>1266.1600000000001</v>
      </c>
      <c r="G66" s="241">
        <f t="shared" si="1"/>
        <v>7930.16</v>
      </c>
      <c r="I66" s="375"/>
      <c r="J66" s="28"/>
      <c r="K66" s="28"/>
      <c r="L66" s="25"/>
    </row>
    <row r="67" spans="1:12" ht="24.95" customHeight="1" x14ac:dyDescent="0.25">
      <c r="A67" s="73">
        <v>66</v>
      </c>
      <c r="B67" s="247" t="s">
        <v>305</v>
      </c>
      <c r="C67" s="104" t="s">
        <v>18</v>
      </c>
      <c r="D67" s="240">
        <v>1</v>
      </c>
      <c r="E67" s="461">
        <v>56745</v>
      </c>
      <c r="F67" s="241">
        <f t="shared" ref="F67:F130" si="2">+E67*0.19</f>
        <v>10781.55</v>
      </c>
      <c r="G67" s="241">
        <f t="shared" ref="G67:G130" si="3">+F67+E67</f>
        <v>67526.55</v>
      </c>
      <c r="I67" s="375"/>
      <c r="J67" s="28"/>
      <c r="K67" s="28"/>
      <c r="L67" s="25"/>
    </row>
    <row r="68" spans="1:12" ht="24.95" customHeight="1" x14ac:dyDescent="0.25">
      <c r="A68" s="73">
        <v>67</v>
      </c>
      <c r="B68" s="247" t="s">
        <v>306</v>
      </c>
      <c r="C68" s="104" t="s">
        <v>18</v>
      </c>
      <c r="D68" s="240">
        <v>1</v>
      </c>
      <c r="E68" s="461">
        <v>39616</v>
      </c>
      <c r="F68" s="241">
        <f t="shared" si="2"/>
        <v>7527.04</v>
      </c>
      <c r="G68" s="241">
        <f t="shared" si="3"/>
        <v>47143.040000000001</v>
      </c>
      <c r="I68" s="375"/>
      <c r="J68" s="28"/>
      <c r="K68" s="28"/>
      <c r="L68" s="25"/>
    </row>
    <row r="69" spans="1:12" ht="24.95" customHeight="1" x14ac:dyDescent="0.25">
      <c r="A69" s="73">
        <v>68</v>
      </c>
      <c r="B69" s="247" t="s">
        <v>308</v>
      </c>
      <c r="C69" s="104" t="s">
        <v>18</v>
      </c>
      <c r="D69" s="240">
        <v>1</v>
      </c>
      <c r="E69" s="461">
        <v>56745</v>
      </c>
      <c r="F69" s="241">
        <f t="shared" si="2"/>
        <v>10781.55</v>
      </c>
      <c r="G69" s="241">
        <f t="shared" si="3"/>
        <v>67526.55</v>
      </c>
      <c r="I69" s="375"/>
      <c r="J69" s="28"/>
      <c r="K69" s="28"/>
      <c r="L69" s="25"/>
    </row>
    <row r="70" spans="1:12" ht="24.95" customHeight="1" x14ac:dyDescent="0.25">
      <c r="A70" s="73">
        <v>69</v>
      </c>
      <c r="B70" s="247" t="s">
        <v>310</v>
      </c>
      <c r="C70" s="104" t="s">
        <v>18</v>
      </c>
      <c r="D70" s="240">
        <v>1</v>
      </c>
      <c r="E70" s="461">
        <v>49100</v>
      </c>
      <c r="F70" s="241">
        <f t="shared" si="2"/>
        <v>9329</v>
      </c>
      <c r="G70" s="241">
        <f t="shared" si="3"/>
        <v>58429</v>
      </c>
      <c r="I70" s="375"/>
      <c r="J70" s="28"/>
      <c r="K70" s="28"/>
      <c r="L70" s="25"/>
    </row>
    <row r="71" spans="1:12" ht="24.95" customHeight="1" x14ac:dyDescent="0.25">
      <c r="A71" s="73">
        <v>70</v>
      </c>
      <c r="B71" s="247" t="s">
        <v>312</v>
      </c>
      <c r="C71" s="104" t="s">
        <v>18</v>
      </c>
      <c r="D71" s="240">
        <v>1</v>
      </c>
      <c r="E71" s="461">
        <v>2000</v>
      </c>
      <c r="F71" s="241">
        <f t="shared" si="2"/>
        <v>380</v>
      </c>
      <c r="G71" s="241">
        <f t="shared" si="3"/>
        <v>2380</v>
      </c>
      <c r="I71" s="375"/>
      <c r="J71" s="28"/>
      <c r="K71" s="28"/>
      <c r="L71" s="25"/>
    </row>
    <row r="72" spans="1:12" ht="24.95" customHeight="1" x14ac:dyDescent="0.25">
      <c r="A72" s="73">
        <v>71</v>
      </c>
      <c r="B72" s="247" t="s">
        <v>314</v>
      </c>
      <c r="C72" s="104" t="s">
        <v>18</v>
      </c>
      <c r="D72" s="240">
        <v>1</v>
      </c>
      <c r="E72" s="461">
        <v>2100</v>
      </c>
      <c r="F72" s="241">
        <f t="shared" si="2"/>
        <v>399</v>
      </c>
      <c r="G72" s="241">
        <f t="shared" si="3"/>
        <v>2499</v>
      </c>
      <c r="I72" s="375"/>
      <c r="J72" s="28"/>
      <c r="K72" s="28"/>
      <c r="L72" s="25"/>
    </row>
    <row r="73" spans="1:12" ht="24.95" customHeight="1" x14ac:dyDescent="0.25">
      <c r="A73" s="73">
        <v>72</v>
      </c>
      <c r="B73" s="247" t="s">
        <v>316</v>
      </c>
      <c r="C73" s="104" t="s">
        <v>18</v>
      </c>
      <c r="D73" s="240">
        <v>1</v>
      </c>
      <c r="E73" s="461">
        <v>10000</v>
      </c>
      <c r="F73" s="241">
        <f t="shared" si="2"/>
        <v>1900</v>
      </c>
      <c r="G73" s="241">
        <f t="shared" si="3"/>
        <v>11900</v>
      </c>
      <c r="I73" s="375"/>
      <c r="J73" s="28"/>
      <c r="K73" s="28"/>
      <c r="L73" s="25"/>
    </row>
    <row r="74" spans="1:12" ht="24.95" customHeight="1" x14ac:dyDescent="0.25">
      <c r="A74" s="73">
        <v>73</v>
      </c>
      <c r="B74" s="247" t="s">
        <v>318</v>
      </c>
      <c r="C74" s="104" t="s">
        <v>18</v>
      </c>
      <c r="D74" s="240">
        <v>1</v>
      </c>
      <c r="E74" s="461">
        <v>5162</v>
      </c>
      <c r="F74" s="241">
        <f t="shared" si="2"/>
        <v>980.78</v>
      </c>
      <c r="G74" s="241">
        <f t="shared" si="3"/>
        <v>6142.78</v>
      </c>
      <c r="I74" s="375"/>
      <c r="J74" s="28"/>
      <c r="K74" s="28"/>
      <c r="L74" s="25"/>
    </row>
    <row r="75" spans="1:12" ht="24.95" customHeight="1" x14ac:dyDescent="0.25">
      <c r="A75" s="73">
        <v>74</v>
      </c>
      <c r="B75" s="247" t="s">
        <v>322</v>
      </c>
      <c r="C75" s="104" t="s">
        <v>18</v>
      </c>
      <c r="D75" s="240">
        <v>1</v>
      </c>
      <c r="E75" s="461">
        <v>20180</v>
      </c>
      <c r="F75" s="241">
        <f t="shared" si="2"/>
        <v>3834.2</v>
      </c>
      <c r="G75" s="241">
        <f t="shared" si="3"/>
        <v>24014.2</v>
      </c>
      <c r="I75" s="375"/>
      <c r="J75" s="28"/>
      <c r="K75" s="28"/>
      <c r="L75" s="25"/>
    </row>
    <row r="76" spans="1:12" ht="24.95" customHeight="1" x14ac:dyDescent="0.25">
      <c r="A76" s="73">
        <v>75</v>
      </c>
      <c r="B76" s="247" t="s">
        <v>324</v>
      </c>
      <c r="C76" s="104" t="s">
        <v>18</v>
      </c>
      <c r="D76" s="240">
        <v>1</v>
      </c>
      <c r="E76" s="461">
        <v>21680</v>
      </c>
      <c r="F76" s="241">
        <f t="shared" si="2"/>
        <v>4119.2</v>
      </c>
      <c r="G76" s="241">
        <f t="shared" si="3"/>
        <v>25799.200000000001</v>
      </c>
      <c r="I76" s="375"/>
      <c r="J76" s="28"/>
      <c r="K76" s="28"/>
      <c r="L76" s="25"/>
    </row>
    <row r="77" spans="1:12" ht="24.95" customHeight="1" x14ac:dyDescent="0.25">
      <c r="A77" s="73">
        <v>76</v>
      </c>
      <c r="B77" s="247" t="s">
        <v>326</v>
      </c>
      <c r="C77" s="104" t="s">
        <v>18</v>
      </c>
      <c r="D77" s="240">
        <v>1</v>
      </c>
      <c r="E77" s="461">
        <v>6723</v>
      </c>
      <c r="F77" s="241">
        <f t="shared" si="2"/>
        <v>1277.3700000000001</v>
      </c>
      <c r="G77" s="241">
        <f t="shared" si="3"/>
        <v>8000.37</v>
      </c>
      <c r="I77" s="375"/>
      <c r="J77" s="28"/>
      <c r="K77" s="28"/>
      <c r="L77" s="25"/>
    </row>
    <row r="78" spans="1:12" ht="24.95" customHeight="1" x14ac:dyDescent="0.25">
      <c r="A78" s="73">
        <v>77</v>
      </c>
      <c r="B78" s="247" t="s">
        <v>328</v>
      </c>
      <c r="C78" s="104" t="s">
        <v>18</v>
      </c>
      <c r="D78" s="240">
        <v>1</v>
      </c>
      <c r="E78" s="461">
        <v>9315</v>
      </c>
      <c r="F78" s="241">
        <f t="shared" si="2"/>
        <v>1769.85</v>
      </c>
      <c r="G78" s="241">
        <f t="shared" si="3"/>
        <v>11084.85</v>
      </c>
      <c r="I78" s="375"/>
      <c r="J78" s="28"/>
      <c r="K78" s="28"/>
      <c r="L78" s="25"/>
    </row>
    <row r="79" spans="1:12" ht="24.95" customHeight="1" x14ac:dyDescent="0.25">
      <c r="A79" s="73">
        <v>78</v>
      </c>
      <c r="B79" s="247" t="s">
        <v>330</v>
      </c>
      <c r="C79" s="104" t="s">
        <v>359</v>
      </c>
      <c r="D79" s="240">
        <v>1</v>
      </c>
      <c r="E79" s="461">
        <v>830000</v>
      </c>
      <c r="F79" s="241">
        <f t="shared" si="2"/>
        <v>157700</v>
      </c>
      <c r="G79" s="241">
        <f t="shared" si="3"/>
        <v>987700</v>
      </c>
      <c r="I79" s="375"/>
      <c r="J79" s="28"/>
      <c r="K79" s="28"/>
      <c r="L79" s="25"/>
    </row>
    <row r="80" spans="1:12" ht="24.95" customHeight="1" x14ac:dyDescent="0.25">
      <c r="A80" s="73">
        <v>79</v>
      </c>
      <c r="B80" s="247" t="s">
        <v>1453</v>
      </c>
      <c r="C80" s="104" t="s">
        <v>359</v>
      </c>
      <c r="D80" s="240">
        <v>1</v>
      </c>
      <c r="E80" s="461">
        <v>675000</v>
      </c>
      <c r="F80" s="241">
        <f t="shared" si="2"/>
        <v>128250</v>
      </c>
      <c r="G80" s="241">
        <f t="shared" si="3"/>
        <v>803250</v>
      </c>
      <c r="I80" s="375"/>
      <c r="J80" s="28"/>
      <c r="K80" s="28"/>
      <c r="L80" s="25"/>
    </row>
    <row r="81" spans="1:12" ht="24.95" customHeight="1" x14ac:dyDescent="0.25">
      <c r="A81" s="73">
        <v>80</v>
      </c>
      <c r="B81" s="247" t="s">
        <v>1454</v>
      </c>
      <c r="C81" s="104" t="s">
        <v>359</v>
      </c>
      <c r="D81" s="240">
        <v>1</v>
      </c>
      <c r="E81" s="461">
        <v>797500</v>
      </c>
      <c r="F81" s="241">
        <f t="shared" si="2"/>
        <v>151525</v>
      </c>
      <c r="G81" s="241">
        <f t="shared" si="3"/>
        <v>949025</v>
      </c>
      <c r="I81" s="375"/>
      <c r="J81" s="28"/>
      <c r="K81" s="28"/>
      <c r="L81" s="25"/>
    </row>
    <row r="82" spans="1:12" ht="24.95" customHeight="1" x14ac:dyDescent="0.25">
      <c r="A82" s="73">
        <v>81</v>
      </c>
      <c r="B82" s="247" t="s">
        <v>333</v>
      </c>
      <c r="C82" s="104" t="s">
        <v>359</v>
      </c>
      <c r="D82" s="240">
        <v>1</v>
      </c>
      <c r="E82" s="461">
        <v>855500</v>
      </c>
      <c r="F82" s="241">
        <f t="shared" si="2"/>
        <v>162545</v>
      </c>
      <c r="G82" s="241">
        <f t="shared" si="3"/>
        <v>1018045</v>
      </c>
      <c r="I82" s="375"/>
      <c r="J82" s="28"/>
      <c r="K82" s="28"/>
      <c r="L82" s="25"/>
    </row>
    <row r="83" spans="1:12" ht="24.95" customHeight="1" x14ac:dyDescent="0.25">
      <c r="A83" s="73">
        <v>82</v>
      </c>
      <c r="B83" s="247" t="s">
        <v>336</v>
      </c>
      <c r="C83" s="104" t="s">
        <v>18</v>
      </c>
      <c r="D83" s="240">
        <v>1</v>
      </c>
      <c r="E83" s="461">
        <v>417690</v>
      </c>
      <c r="F83" s="241">
        <f t="shared" si="2"/>
        <v>79361.100000000006</v>
      </c>
      <c r="G83" s="241">
        <f t="shared" si="3"/>
        <v>497051.1</v>
      </c>
      <c r="I83" s="375"/>
      <c r="J83" s="28"/>
      <c r="K83" s="28"/>
      <c r="L83" s="25"/>
    </row>
    <row r="84" spans="1:12" ht="24.95" customHeight="1" x14ac:dyDescent="0.25">
      <c r="A84" s="73">
        <v>83</v>
      </c>
      <c r="B84" s="247" t="s">
        <v>338</v>
      </c>
      <c r="C84" s="104" t="s">
        <v>18</v>
      </c>
      <c r="D84" s="240">
        <v>1</v>
      </c>
      <c r="E84" s="461">
        <v>224900</v>
      </c>
      <c r="F84" s="241">
        <f t="shared" si="2"/>
        <v>42731</v>
      </c>
      <c r="G84" s="241">
        <f t="shared" si="3"/>
        <v>267631</v>
      </c>
      <c r="I84" s="375"/>
      <c r="J84" s="28"/>
      <c r="K84" s="28"/>
      <c r="L84" s="25"/>
    </row>
    <row r="85" spans="1:12" ht="24.95" customHeight="1" x14ac:dyDescent="0.25">
      <c r="A85" s="73">
        <v>84</v>
      </c>
      <c r="B85" s="247" t="s">
        <v>341</v>
      </c>
      <c r="C85" s="104" t="s">
        <v>101</v>
      </c>
      <c r="D85" s="240">
        <v>1</v>
      </c>
      <c r="E85" s="461">
        <v>40168</v>
      </c>
      <c r="F85" s="241">
        <f t="shared" si="2"/>
        <v>7631.92</v>
      </c>
      <c r="G85" s="241">
        <f t="shared" si="3"/>
        <v>47799.92</v>
      </c>
      <c r="I85" s="375"/>
      <c r="J85" s="28"/>
      <c r="K85" s="28"/>
      <c r="L85" s="25"/>
    </row>
    <row r="86" spans="1:12" ht="24.95" customHeight="1" x14ac:dyDescent="0.25">
      <c r="A86" s="73">
        <v>85</v>
      </c>
      <c r="B86" s="247" t="s">
        <v>347</v>
      </c>
      <c r="C86" s="104" t="s">
        <v>101</v>
      </c>
      <c r="D86" s="240">
        <v>1</v>
      </c>
      <c r="E86" s="461">
        <v>62049</v>
      </c>
      <c r="F86" s="241">
        <f t="shared" si="2"/>
        <v>11789.31</v>
      </c>
      <c r="G86" s="241">
        <f t="shared" si="3"/>
        <v>73838.31</v>
      </c>
      <c r="I86" s="375"/>
      <c r="J86" s="28"/>
      <c r="K86" s="28"/>
      <c r="L86" s="25"/>
    </row>
    <row r="87" spans="1:12" ht="24.95" customHeight="1" x14ac:dyDescent="0.25">
      <c r="A87" s="73">
        <v>86</v>
      </c>
      <c r="B87" s="247" t="s">
        <v>356</v>
      </c>
      <c r="C87" s="104" t="s">
        <v>18</v>
      </c>
      <c r="D87" s="240">
        <v>1</v>
      </c>
      <c r="E87" s="461">
        <v>6582.9948444141573</v>
      </c>
      <c r="F87" s="241">
        <f t="shared" si="2"/>
        <v>1250.7690204386899</v>
      </c>
      <c r="G87" s="241">
        <f t="shared" si="3"/>
        <v>7833.7638648528473</v>
      </c>
      <c r="I87" s="375"/>
      <c r="J87" s="28"/>
      <c r="K87" s="28"/>
      <c r="L87" s="25"/>
    </row>
    <row r="88" spans="1:12" ht="24.95" customHeight="1" x14ac:dyDescent="0.25">
      <c r="A88" s="73">
        <v>87</v>
      </c>
      <c r="B88" s="247" t="s">
        <v>358</v>
      </c>
      <c r="C88" s="104" t="s">
        <v>359</v>
      </c>
      <c r="D88" s="240">
        <v>1</v>
      </c>
      <c r="E88" s="461">
        <v>65041</v>
      </c>
      <c r="F88" s="241">
        <f t="shared" si="2"/>
        <v>12357.79</v>
      </c>
      <c r="G88" s="241">
        <f t="shared" si="3"/>
        <v>77398.790000000008</v>
      </c>
      <c r="I88" s="375"/>
      <c r="J88" s="28"/>
      <c r="K88" s="28"/>
      <c r="L88" s="25"/>
    </row>
    <row r="89" spans="1:12" ht="24.95" customHeight="1" x14ac:dyDescent="0.25">
      <c r="A89" s="73">
        <v>88</v>
      </c>
      <c r="B89" s="247" t="s">
        <v>362</v>
      </c>
      <c r="C89" s="104" t="s">
        <v>18</v>
      </c>
      <c r="D89" s="240">
        <v>1</v>
      </c>
      <c r="E89" s="461">
        <v>5200</v>
      </c>
      <c r="F89" s="241">
        <f t="shared" si="2"/>
        <v>988</v>
      </c>
      <c r="G89" s="241">
        <f t="shared" si="3"/>
        <v>6188</v>
      </c>
      <c r="I89" s="375"/>
      <c r="J89" s="28"/>
      <c r="K89" s="28"/>
      <c r="L89" s="25"/>
    </row>
    <row r="90" spans="1:12" ht="24.95" customHeight="1" x14ac:dyDescent="0.25">
      <c r="A90" s="73">
        <v>89</v>
      </c>
      <c r="B90" s="247" t="s">
        <v>365</v>
      </c>
      <c r="C90" s="104" t="s">
        <v>162</v>
      </c>
      <c r="D90" s="240">
        <v>1</v>
      </c>
      <c r="E90" s="461">
        <v>12500</v>
      </c>
      <c r="F90" s="241">
        <f t="shared" si="2"/>
        <v>2375</v>
      </c>
      <c r="G90" s="241">
        <f t="shared" si="3"/>
        <v>14875</v>
      </c>
      <c r="I90" s="375"/>
      <c r="J90" s="28"/>
      <c r="K90" s="28"/>
      <c r="L90" s="25"/>
    </row>
    <row r="91" spans="1:12" ht="24.95" customHeight="1" x14ac:dyDescent="0.25">
      <c r="A91" s="73">
        <v>90</v>
      </c>
      <c r="B91" s="247" t="s">
        <v>369</v>
      </c>
      <c r="C91" s="104" t="s">
        <v>18</v>
      </c>
      <c r="D91" s="240">
        <v>1</v>
      </c>
      <c r="E91" s="461">
        <v>39018</v>
      </c>
      <c r="F91" s="241">
        <f t="shared" si="2"/>
        <v>7413.42</v>
      </c>
      <c r="G91" s="241">
        <f t="shared" si="3"/>
        <v>46431.42</v>
      </c>
      <c r="I91" s="375"/>
      <c r="J91" s="28"/>
      <c r="K91" s="28"/>
      <c r="L91" s="25"/>
    </row>
    <row r="92" spans="1:12" ht="24.95" customHeight="1" x14ac:dyDescent="0.25">
      <c r="A92" s="73">
        <v>91</v>
      </c>
      <c r="B92" s="247" t="s">
        <v>372</v>
      </c>
      <c r="C92" s="104" t="s">
        <v>18</v>
      </c>
      <c r="D92" s="240">
        <v>1</v>
      </c>
      <c r="E92" s="461">
        <v>1021489</v>
      </c>
      <c r="F92" s="241">
        <f t="shared" si="2"/>
        <v>194082.91</v>
      </c>
      <c r="G92" s="241">
        <f t="shared" si="3"/>
        <v>1215571.9099999999</v>
      </c>
      <c r="I92" s="375"/>
      <c r="J92" s="28"/>
      <c r="K92" s="28"/>
      <c r="L92" s="25"/>
    </row>
    <row r="93" spans="1:12" ht="24.95" customHeight="1" x14ac:dyDescent="0.25">
      <c r="A93" s="73">
        <v>92</v>
      </c>
      <c r="B93" s="247" t="s">
        <v>374</v>
      </c>
      <c r="C93" s="104" t="s">
        <v>18</v>
      </c>
      <c r="D93" s="240">
        <v>1</v>
      </c>
      <c r="E93" s="461">
        <v>810924</v>
      </c>
      <c r="F93" s="241">
        <f t="shared" si="2"/>
        <v>154075.56</v>
      </c>
      <c r="G93" s="241">
        <f t="shared" si="3"/>
        <v>964999.56</v>
      </c>
      <c r="I93" s="375"/>
      <c r="J93" s="28"/>
      <c r="K93" s="28"/>
      <c r="L93" s="25"/>
    </row>
    <row r="94" spans="1:12" ht="24.95" customHeight="1" x14ac:dyDescent="0.25">
      <c r="A94" s="73">
        <v>93</v>
      </c>
      <c r="B94" s="247" t="s">
        <v>377</v>
      </c>
      <c r="C94" s="104" t="s">
        <v>115</v>
      </c>
      <c r="D94" s="240">
        <v>1</v>
      </c>
      <c r="E94" s="461">
        <v>41529</v>
      </c>
      <c r="F94" s="241">
        <f t="shared" si="2"/>
        <v>7890.51</v>
      </c>
      <c r="G94" s="241">
        <f t="shared" si="3"/>
        <v>49419.51</v>
      </c>
      <c r="I94" s="375"/>
      <c r="J94" s="28"/>
      <c r="K94" s="28"/>
      <c r="L94" s="25"/>
    </row>
    <row r="95" spans="1:12" ht="24.95" customHeight="1" x14ac:dyDescent="0.25">
      <c r="A95" s="73">
        <v>94</v>
      </c>
      <c r="B95" s="247" t="s">
        <v>378</v>
      </c>
      <c r="C95" s="104" t="s">
        <v>18</v>
      </c>
      <c r="D95" s="240">
        <v>1</v>
      </c>
      <c r="E95" s="461">
        <v>270</v>
      </c>
      <c r="F95" s="241">
        <f t="shared" si="2"/>
        <v>51.3</v>
      </c>
      <c r="G95" s="241">
        <f t="shared" si="3"/>
        <v>321.3</v>
      </c>
      <c r="I95" s="375"/>
      <c r="J95" s="28"/>
      <c r="K95" s="28"/>
      <c r="L95" s="25"/>
    </row>
    <row r="96" spans="1:12" ht="24.95" customHeight="1" x14ac:dyDescent="0.25">
      <c r="A96" s="73">
        <v>95</v>
      </c>
      <c r="B96" s="247" t="s">
        <v>381</v>
      </c>
      <c r="C96" s="104" t="s">
        <v>18</v>
      </c>
      <c r="D96" s="240">
        <v>1</v>
      </c>
      <c r="E96" s="461">
        <v>300</v>
      </c>
      <c r="F96" s="241">
        <f t="shared" si="2"/>
        <v>57</v>
      </c>
      <c r="G96" s="241">
        <f t="shared" si="3"/>
        <v>357</v>
      </c>
      <c r="I96" s="375"/>
      <c r="J96" s="28"/>
      <c r="K96" s="28"/>
      <c r="L96" s="25"/>
    </row>
    <row r="97" spans="1:12" ht="24.95" customHeight="1" x14ac:dyDescent="0.25">
      <c r="A97" s="73">
        <v>96</v>
      </c>
      <c r="B97" s="247" t="s">
        <v>384</v>
      </c>
      <c r="C97" s="104" t="s">
        <v>18</v>
      </c>
      <c r="D97" s="240">
        <v>1</v>
      </c>
      <c r="E97" s="461">
        <v>340</v>
      </c>
      <c r="F97" s="241">
        <f t="shared" si="2"/>
        <v>64.599999999999994</v>
      </c>
      <c r="G97" s="241">
        <f t="shared" si="3"/>
        <v>404.6</v>
      </c>
      <c r="I97" s="375"/>
      <c r="J97" s="28"/>
      <c r="K97" s="28"/>
      <c r="L97" s="25"/>
    </row>
    <row r="98" spans="1:12" ht="24.95" customHeight="1" x14ac:dyDescent="0.25">
      <c r="A98" s="73">
        <v>97</v>
      </c>
      <c r="B98" s="247" t="s">
        <v>386</v>
      </c>
      <c r="C98" s="104" t="s">
        <v>18</v>
      </c>
      <c r="D98" s="240">
        <v>1</v>
      </c>
      <c r="E98" s="461">
        <v>675</v>
      </c>
      <c r="F98" s="241">
        <f t="shared" si="2"/>
        <v>128.25</v>
      </c>
      <c r="G98" s="241">
        <f t="shared" si="3"/>
        <v>803.25</v>
      </c>
      <c r="I98" s="375"/>
      <c r="J98" s="28"/>
      <c r="K98" s="28"/>
      <c r="L98" s="25"/>
    </row>
    <row r="99" spans="1:12" ht="24.95" customHeight="1" x14ac:dyDescent="0.25">
      <c r="A99" s="73">
        <v>98</v>
      </c>
      <c r="B99" s="247" t="s">
        <v>388</v>
      </c>
      <c r="C99" s="104" t="s">
        <v>18</v>
      </c>
      <c r="D99" s="240">
        <v>1</v>
      </c>
      <c r="E99" s="461">
        <v>9900</v>
      </c>
      <c r="F99" s="241">
        <f t="shared" si="2"/>
        <v>1881</v>
      </c>
      <c r="G99" s="241">
        <f t="shared" si="3"/>
        <v>11781</v>
      </c>
      <c r="I99" s="375"/>
      <c r="J99" s="28"/>
      <c r="K99" s="28"/>
      <c r="L99" s="25"/>
    </row>
    <row r="100" spans="1:12" ht="24.95" customHeight="1" x14ac:dyDescent="0.25">
      <c r="A100" s="73">
        <v>99</v>
      </c>
      <c r="B100" s="247" t="s">
        <v>394</v>
      </c>
      <c r="C100" s="104" t="s">
        <v>18</v>
      </c>
      <c r="D100" s="240">
        <v>1</v>
      </c>
      <c r="E100" s="461">
        <v>182115</v>
      </c>
      <c r="F100" s="241">
        <f t="shared" si="2"/>
        <v>34601.85</v>
      </c>
      <c r="G100" s="241">
        <f t="shared" si="3"/>
        <v>216716.85</v>
      </c>
      <c r="I100" s="375"/>
      <c r="J100" s="28"/>
      <c r="K100" s="28"/>
      <c r="L100" s="25"/>
    </row>
    <row r="101" spans="1:12" ht="24.95" customHeight="1" x14ac:dyDescent="0.25">
      <c r="A101" s="73">
        <v>100</v>
      </c>
      <c r="B101" s="247" t="s">
        <v>396</v>
      </c>
      <c r="C101" s="104" t="s">
        <v>18</v>
      </c>
      <c r="D101" s="240">
        <v>1</v>
      </c>
      <c r="E101" s="461">
        <v>7100</v>
      </c>
      <c r="F101" s="241">
        <f t="shared" si="2"/>
        <v>1349</v>
      </c>
      <c r="G101" s="241">
        <f t="shared" si="3"/>
        <v>8449</v>
      </c>
      <c r="I101" s="375"/>
      <c r="J101" s="28"/>
      <c r="K101" s="28"/>
      <c r="L101" s="25"/>
    </row>
    <row r="102" spans="1:12" ht="24.95" customHeight="1" x14ac:dyDescent="0.25">
      <c r="A102" s="73">
        <v>101</v>
      </c>
      <c r="B102" s="247" t="s">
        <v>399</v>
      </c>
      <c r="C102" s="104" t="s">
        <v>18</v>
      </c>
      <c r="D102" s="240">
        <v>1</v>
      </c>
      <c r="E102" s="461">
        <v>18269</v>
      </c>
      <c r="F102" s="241">
        <f t="shared" si="2"/>
        <v>3471.11</v>
      </c>
      <c r="G102" s="241">
        <f t="shared" si="3"/>
        <v>21740.11</v>
      </c>
      <c r="I102" s="375"/>
      <c r="J102" s="28"/>
      <c r="K102" s="28"/>
      <c r="L102" s="25"/>
    </row>
    <row r="103" spans="1:12" ht="24.95" customHeight="1" x14ac:dyDescent="0.25">
      <c r="A103" s="73">
        <v>102</v>
      </c>
      <c r="B103" s="247" t="s">
        <v>402</v>
      </c>
      <c r="C103" s="104" t="s">
        <v>18</v>
      </c>
      <c r="D103" s="240">
        <v>1</v>
      </c>
      <c r="E103" s="461">
        <v>15617</v>
      </c>
      <c r="F103" s="241">
        <f t="shared" si="2"/>
        <v>2967.23</v>
      </c>
      <c r="G103" s="241">
        <f t="shared" si="3"/>
        <v>18584.23</v>
      </c>
      <c r="I103" s="375"/>
      <c r="J103" s="28"/>
      <c r="K103" s="28"/>
      <c r="L103" s="25"/>
    </row>
    <row r="104" spans="1:12" ht="24.95" customHeight="1" x14ac:dyDescent="0.25">
      <c r="A104" s="73">
        <v>103</v>
      </c>
      <c r="B104" s="247" t="s">
        <v>406</v>
      </c>
      <c r="C104" s="104" t="s">
        <v>18</v>
      </c>
      <c r="D104" s="240">
        <v>1</v>
      </c>
      <c r="E104" s="461">
        <v>23361</v>
      </c>
      <c r="F104" s="241">
        <f t="shared" si="2"/>
        <v>4438.59</v>
      </c>
      <c r="G104" s="241">
        <f t="shared" si="3"/>
        <v>27799.59</v>
      </c>
      <c r="I104" s="375"/>
      <c r="J104" s="28"/>
      <c r="K104" s="28"/>
      <c r="L104" s="25"/>
    </row>
    <row r="105" spans="1:12" ht="24.95" customHeight="1" x14ac:dyDescent="0.25">
      <c r="A105" s="73">
        <v>104</v>
      </c>
      <c r="B105" s="247" t="s">
        <v>410</v>
      </c>
      <c r="C105" s="104" t="s">
        <v>411</v>
      </c>
      <c r="D105" s="240">
        <v>1</v>
      </c>
      <c r="E105" s="461">
        <v>13955</v>
      </c>
      <c r="F105" s="241">
        <f t="shared" si="2"/>
        <v>2651.45</v>
      </c>
      <c r="G105" s="241">
        <f t="shared" si="3"/>
        <v>16606.45</v>
      </c>
      <c r="I105" s="375"/>
      <c r="J105" s="28"/>
      <c r="K105" s="28"/>
      <c r="L105" s="25"/>
    </row>
    <row r="106" spans="1:12" ht="24.95" customHeight="1" x14ac:dyDescent="0.25">
      <c r="A106" s="73">
        <v>105</v>
      </c>
      <c r="B106" s="247" t="s">
        <v>413</v>
      </c>
      <c r="C106" s="104" t="s">
        <v>18</v>
      </c>
      <c r="D106" s="240">
        <v>1</v>
      </c>
      <c r="E106" s="461">
        <v>5190</v>
      </c>
      <c r="F106" s="241">
        <f t="shared" si="2"/>
        <v>986.1</v>
      </c>
      <c r="G106" s="241">
        <f t="shared" si="3"/>
        <v>6176.1</v>
      </c>
      <c r="I106" s="375"/>
      <c r="J106" s="28"/>
      <c r="K106" s="28"/>
      <c r="L106" s="25"/>
    </row>
    <row r="107" spans="1:12" ht="24.95" customHeight="1" x14ac:dyDescent="0.25">
      <c r="A107" s="73">
        <v>106</v>
      </c>
      <c r="B107" s="247" t="s">
        <v>415</v>
      </c>
      <c r="C107" s="104" t="s">
        <v>18</v>
      </c>
      <c r="D107" s="240">
        <v>1</v>
      </c>
      <c r="E107" s="461">
        <v>39990</v>
      </c>
      <c r="F107" s="241">
        <f t="shared" si="2"/>
        <v>7598.1</v>
      </c>
      <c r="G107" s="241">
        <f t="shared" si="3"/>
        <v>47588.1</v>
      </c>
      <c r="I107" s="375"/>
      <c r="J107" s="28"/>
      <c r="K107" s="28"/>
      <c r="L107" s="25"/>
    </row>
    <row r="108" spans="1:12" ht="24.95" customHeight="1" x14ac:dyDescent="0.25">
      <c r="A108" s="73">
        <v>107</v>
      </c>
      <c r="B108" s="247" t="s">
        <v>419</v>
      </c>
      <c r="C108" s="104" t="s">
        <v>101</v>
      </c>
      <c r="D108" s="240">
        <v>1</v>
      </c>
      <c r="E108" s="461">
        <v>61866</v>
      </c>
      <c r="F108" s="241">
        <f t="shared" si="2"/>
        <v>11754.54</v>
      </c>
      <c r="G108" s="241">
        <f t="shared" si="3"/>
        <v>73620.540000000008</v>
      </c>
      <c r="I108" s="375"/>
      <c r="J108" s="28"/>
      <c r="K108" s="28"/>
      <c r="L108" s="25"/>
    </row>
    <row r="109" spans="1:12" ht="24.95" customHeight="1" x14ac:dyDescent="0.25">
      <c r="A109" s="73">
        <v>108</v>
      </c>
      <c r="B109" s="247" t="s">
        <v>1455</v>
      </c>
      <c r="C109" s="104" t="s">
        <v>1442</v>
      </c>
      <c r="D109" s="240">
        <v>1</v>
      </c>
      <c r="E109" s="461">
        <v>314900</v>
      </c>
      <c r="F109" s="241">
        <f t="shared" si="2"/>
        <v>59831</v>
      </c>
      <c r="G109" s="241">
        <f t="shared" si="3"/>
        <v>374731</v>
      </c>
      <c r="I109" s="375"/>
      <c r="J109" s="28"/>
      <c r="K109" s="28"/>
      <c r="L109" s="25"/>
    </row>
    <row r="110" spans="1:12" ht="24.95" customHeight="1" x14ac:dyDescent="0.25">
      <c r="A110" s="73">
        <v>109</v>
      </c>
      <c r="B110" s="247" t="s">
        <v>1443</v>
      </c>
      <c r="C110" s="104" t="s">
        <v>18</v>
      </c>
      <c r="D110" s="240">
        <v>1</v>
      </c>
      <c r="E110" s="461">
        <v>59900</v>
      </c>
      <c r="F110" s="241">
        <f t="shared" si="2"/>
        <v>11381</v>
      </c>
      <c r="G110" s="241">
        <f t="shared" si="3"/>
        <v>71281</v>
      </c>
      <c r="I110" s="375"/>
      <c r="J110" s="28"/>
      <c r="K110" s="28"/>
      <c r="L110" s="25"/>
    </row>
    <row r="111" spans="1:12" ht="24.95" customHeight="1" x14ac:dyDescent="0.25">
      <c r="A111" s="73">
        <v>110</v>
      </c>
      <c r="B111" s="247" t="s">
        <v>424</v>
      </c>
      <c r="C111" s="104" t="s">
        <v>425</v>
      </c>
      <c r="D111" s="240">
        <v>1</v>
      </c>
      <c r="E111" s="461">
        <v>448179</v>
      </c>
      <c r="F111" s="241">
        <f t="shared" si="2"/>
        <v>85154.01</v>
      </c>
      <c r="G111" s="241">
        <f t="shared" si="3"/>
        <v>533333.01</v>
      </c>
      <c r="I111" s="375"/>
      <c r="J111" s="28"/>
      <c r="K111" s="28"/>
      <c r="L111" s="25"/>
    </row>
    <row r="112" spans="1:12" ht="24.95" customHeight="1" x14ac:dyDescent="0.25">
      <c r="A112" s="73">
        <v>111</v>
      </c>
      <c r="B112" s="247" t="s">
        <v>426</v>
      </c>
      <c r="C112" s="104" t="s">
        <v>425</v>
      </c>
      <c r="D112" s="240">
        <v>1</v>
      </c>
      <c r="E112" s="461">
        <v>49890</v>
      </c>
      <c r="F112" s="241">
        <f t="shared" si="2"/>
        <v>9479.1</v>
      </c>
      <c r="G112" s="241">
        <f t="shared" si="3"/>
        <v>59369.1</v>
      </c>
      <c r="I112" s="375"/>
      <c r="J112" s="28"/>
      <c r="K112" s="28"/>
      <c r="L112" s="25"/>
    </row>
    <row r="113" spans="1:12" ht="24.95" customHeight="1" x14ac:dyDescent="0.25">
      <c r="A113" s="73">
        <v>112</v>
      </c>
      <c r="B113" s="247" t="s">
        <v>429</v>
      </c>
      <c r="C113" s="104" t="s">
        <v>425</v>
      </c>
      <c r="D113" s="240">
        <v>1</v>
      </c>
      <c r="E113" s="461">
        <v>51900</v>
      </c>
      <c r="F113" s="241">
        <f t="shared" si="2"/>
        <v>9861</v>
      </c>
      <c r="G113" s="241">
        <f t="shared" si="3"/>
        <v>61761</v>
      </c>
      <c r="I113" s="375"/>
      <c r="J113" s="28"/>
      <c r="K113" s="28"/>
      <c r="L113" s="25"/>
    </row>
    <row r="114" spans="1:12" ht="24.95" customHeight="1" x14ac:dyDescent="0.25">
      <c r="A114" s="73">
        <v>113</v>
      </c>
      <c r="B114" s="247" t="s">
        <v>431</v>
      </c>
      <c r="C114" s="104" t="s">
        <v>18</v>
      </c>
      <c r="D114" s="240">
        <v>1</v>
      </c>
      <c r="E114" s="461">
        <v>142972.15093184542</v>
      </c>
      <c r="F114" s="241">
        <f t="shared" si="2"/>
        <v>27164.708677050628</v>
      </c>
      <c r="G114" s="241">
        <f t="shared" si="3"/>
        <v>170136.85960889605</v>
      </c>
      <c r="I114" s="375"/>
      <c r="J114" s="28"/>
      <c r="K114" s="28"/>
      <c r="L114" s="25"/>
    </row>
    <row r="115" spans="1:12" ht="24.95" customHeight="1" x14ac:dyDescent="0.25">
      <c r="A115" s="73">
        <v>114</v>
      </c>
      <c r="B115" s="247" t="s">
        <v>434</v>
      </c>
      <c r="C115" s="104" t="s">
        <v>18</v>
      </c>
      <c r="D115" s="240">
        <v>1</v>
      </c>
      <c r="E115" s="461">
        <v>63298</v>
      </c>
      <c r="F115" s="241">
        <f t="shared" si="2"/>
        <v>12026.62</v>
      </c>
      <c r="G115" s="241">
        <f t="shared" si="3"/>
        <v>75324.62</v>
      </c>
      <c r="I115" s="375"/>
      <c r="J115" s="28"/>
      <c r="K115" s="28"/>
      <c r="L115" s="25"/>
    </row>
    <row r="116" spans="1:12" ht="24.95" customHeight="1" x14ac:dyDescent="0.25">
      <c r="A116" s="73">
        <v>115</v>
      </c>
      <c r="B116" s="247" t="s">
        <v>436</v>
      </c>
      <c r="C116" s="104" t="s">
        <v>437</v>
      </c>
      <c r="D116" s="240">
        <v>1</v>
      </c>
      <c r="E116" s="461">
        <v>157983</v>
      </c>
      <c r="F116" s="241">
        <f t="shared" si="2"/>
        <v>30016.77</v>
      </c>
      <c r="G116" s="241">
        <f t="shared" si="3"/>
        <v>187999.77</v>
      </c>
      <c r="I116" s="375"/>
      <c r="J116" s="28"/>
      <c r="K116" s="28"/>
      <c r="L116" s="25"/>
    </row>
    <row r="117" spans="1:12" ht="24.95" customHeight="1" x14ac:dyDescent="0.25">
      <c r="A117" s="73">
        <v>116</v>
      </c>
      <c r="B117" s="247" t="s">
        <v>442</v>
      </c>
      <c r="C117" s="104" t="s">
        <v>101</v>
      </c>
      <c r="D117" s="240">
        <v>1</v>
      </c>
      <c r="E117" s="461">
        <v>88500</v>
      </c>
      <c r="F117" s="241">
        <f t="shared" si="2"/>
        <v>16815</v>
      </c>
      <c r="G117" s="241">
        <f t="shared" si="3"/>
        <v>105315</v>
      </c>
      <c r="I117" s="375"/>
      <c r="J117" s="28"/>
      <c r="K117" s="28"/>
      <c r="L117" s="25"/>
    </row>
    <row r="118" spans="1:12" ht="24.95" customHeight="1" x14ac:dyDescent="0.25">
      <c r="A118" s="73">
        <v>117</v>
      </c>
      <c r="B118" s="247" t="s">
        <v>448</v>
      </c>
      <c r="C118" s="104" t="s">
        <v>18</v>
      </c>
      <c r="D118" s="240">
        <v>1</v>
      </c>
      <c r="E118" s="461">
        <v>1424215</v>
      </c>
      <c r="F118" s="241">
        <f t="shared" si="2"/>
        <v>270600.84999999998</v>
      </c>
      <c r="G118" s="241">
        <f t="shared" si="3"/>
        <v>1694815.85</v>
      </c>
      <c r="I118" s="375"/>
      <c r="J118" s="28"/>
      <c r="K118" s="28"/>
      <c r="L118" s="25"/>
    </row>
    <row r="119" spans="1:12" ht="24.95" customHeight="1" x14ac:dyDescent="0.25">
      <c r="A119" s="73">
        <v>118</v>
      </c>
      <c r="B119" s="247" t="s">
        <v>451</v>
      </c>
      <c r="C119" s="104" t="s">
        <v>18</v>
      </c>
      <c r="D119" s="240">
        <v>1</v>
      </c>
      <c r="E119" s="461">
        <v>711949</v>
      </c>
      <c r="F119" s="241">
        <f t="shared" si="2"/>
        <v>135270.31</v>
      </c>
      <c r="G119" s="241">
        <f t="shared" si="3"/>
        <v>847219.31</v>
      </c>
      <c r="I119" s="375"/>
      <c r="J119" s="28"/>
      <c r="K119" s="28"/>
      <c r="L119" s="25"/>
    </row>
    <row r="120" spans="1:12" ht="24.95" customHeight="1" x14ac:dyDescent="0.25">
      <c r="A120" s="73">
        <v>119</v>
      </c>
      <c r="B120" s="247" t="s">
        <v>453</v>
      </c>
      <c r="C120" s="104" t="s">
        <v>18</v>
      </c>
      <c r="D120" s="240">
        <v>1</v>
      </c>
      <c r="E120" s="461">
        <v>155900</v>
      </c>
      <c r="F120" s="241">
        <f t="shared" si="2"/>
        <v>29621</v>
      </c>
      <c r="G120" s="241">
        <f t="shared" si="3"/>
        <v>185521</v>
      </c>
      <c r="I120" s="375"/>
      <c r="J120" s="28"/>
      <c r="K120" s="28"/>
      <c r="L120" s="25"/>
    </row>
    <row r="121" spans="1:12" ht="24.95" customHeight="1" x14ac:dyDescent="0.25">
      <c r="A121" s="73">
        <v>120</v>
      </c>
      <c r="B121" s="247" t="s">
        <v>456</v>
      </c>
      <c r="C121" s="104" t="s">
        <v>18</v>
      </c>
      <c r="D121" s="240">
        <v>1</v>
      </c>
      <c r="E121" s="461">
        <v>41143</v>
      </c>
      <c r="F121" s="241">
        <f t="shared" si="2"/>
        <v>7817.17</v>
      </c>
      <c r="G121" s="241">
        <f t="shared" si="3"/>
        <v>48960.17</v>
      </c>
      <c r="I121" s="375"/>
      <c r="J121" s="28"/>
      <c r="K121" s="28"/>
      <c r="L121" s="25"/>
    </row>
    <row r="122" spans="1:12" ht="24.95" customHeight="1" x14ac:dyDescent="0.25">
      <c r="A122" s="73">
        <v>121</v>
      </c>
      <c r="B122" s="247" t="s">
        <v>1456</v>
      </c>
      <c r="C122" s="104" t="s">
        <v>18</v>
      </c>
      <c r="D122" s="240">
        <v>1</v>
      </c>
      <c r="E122" s="461">
        <v>63200</v>
      </c>
      <c r="F122" s="241">
        <f t="shared" si="2"/>
        <v>12008</v>
      </c>
      <c r="G122" s="241">
        <f t="shared" si="3"/>
        <v>75208</v>
      </c>
      <c r="I122" s="375"/>
      <c r="J122" s="28"/>
      <c r="K122" s="28"/>
      <c r="L122" s="25"/>
    </row>
    <row r="123" spans="1:12" ht="24.95" customHeight="1" x14ac:dyDescent="0.25">
      <c r="A123" s="73">
        <v>122</v>
      </c>
      <c r="B123" s="247" t="s">
        <v>459</v>
      </c>
      <c r="C123" s="104" t="s">
        <v>18</v>
      </c>
      <c r="D123" s="240">
        <v>1</v>
      </c>
      <c r="E123" s="461">
        <v>61450</v>
      </c>
      <c r="F123" s="241">
        <f t="shared" si="2"/>
        <v>11675.5</v>
      </c>
      <c r="G123" s="241">
        <f t="shared" si="3"/>
        <v>73125.5</v>
      </c>
      <c r="I123" s="375"/>
      <c r="J123" s="28"/>
      <c r="K123" s="28"/>
      <c r="L123" s="25"/>
    </row>
    <row r="124" spans="1:12" ht="24.95" customHeight="1" x14ac:dyDescent="0.25">
      <c r="A124" s="73">
        <v>123</v>
      </c>
      <c r="B124" s="247" t="s">
        <v>462</v>
      </c>
      <c r="C124" s="104" t="s">
        <v>18</v>
      </c>
      <c r="D124" s="240">
        <v>1</v>
      </c>
      <c r="E124" s="461">
        <v>76450</v>
      </c>
      <c r="F124" s="241">
        <f t="shared" si="2"/>
        <v>14525.5</v>
      </c>
      <c r="G124" s="241">
        <f t="shared" si="3"/>
        <v>90975.5</v>
      </c>
      <c r="I124" s="375"/>
      <c r="J124" s="28"/>
      <c r="K124" s="28"/>
      <c r="L124" s="25"/>
    </row>
    <row r="125" spans="1:12" ht="24.95" customHeight="1" x14ac:dyDescent="0.25">
      <c r="A125" s="73">
        <v>124</v>
      </c>
      <c r="B125" s="247" t="s">
        <v>465</v>
      </c>
      <c r="C125" s="104" t="s">
        <v>18</v>
      </c>
      <c r="D125" s="240">
        <v>1</v>
      </c>
      <c r="E125" s="461">
        <v>211000</v>
      </c>
      <c r="F125" s="241">
        <f t="shared" si="2"/>
        <v>40090</v>
      </c>
      <c r="G125" s="241">
        <f t="shared" si="3"/>
        <v>251090</v>
      </c>
      <c r="I125" s="375"/>
      <c r="J125" s="28"/>
      <c r="K125" s="28"/>
      <c r="L125" s="25"/>
    </row>
    <row r="126" spans="1:12" ht="24.95" customHeight="1" x14ac:dyDescent="0.25">
      <c r="A126" s="73">
        <v>125</v>
      </c>
      <c r="B126" s="247" t="s">
        <v>468</v>
      </c>
      <c r="C126" s="104" t="s">
        <v>18</v>
      </c>
      <c r="D126" s="240">
        <v>1</v>
      </c>
      <c r="E126" s="461">
        <v>434900</v>
      </c>
      <c r="F126" s="241">
        <f t="shared" si="2"/>
        <v>82631</v>
      </c>
      <c r="G126" s="241">
        <f t="shared" si="3"/>
        <v>517531</v>
      </c>
      <c r="I126" s="375"/>
      <c r="J126" s="28"/>
      <c r="K126" s="28"/>
      <c r="L126" s="25"/>
    </row>
    <row r="127" spans="1:12" ht="24.95" customHeight="1" x14ac:dyDescent="0.25">
      <c r="A127" s="73">
        <v>126</v>
      </c>
      <c r="B127" s="247" t="s">
        <v>1457</v>
      </c>
      <c r="C127" s="104" t="s">
        <v>482</v>
      </c>
      <c r="D127" s="240">
        <v>1</v>
      </c>
      <c r="E127" s="461">
        <v>48814</v>
      </c>
      <c r="F127" s="241">
        <f t="shared" si="2"/>
        <v>9274.66</v>
      </c>
      <c r="G127" s="241">
        <f t="shared" si="3"/>
        <v>58088.66</v>
      </c>
      <c r="I127" s="375"/>
      <c r="J127" s="28"/>
      <c r="K127" s="28"/>
      <c r="L127" s="25"/>
    </row>
    <row r="128" spans="1:12" ht="24.95" customHeight="1" x14ac:dyDescent="0.25">
      <c r="A128" s="73">
        <v>127</v>
      </c>
      <c r="B128" s="247" t="s">
        <v>483</v>
      </c>
      <c r="C128" s="104" t="s">
        <v>482</v>
      </c>
      <c r="D128" s="240">
        <v>1</v>
      </c>
      <c r="E128" s="461">
        <v>42050</v>
      </c>
      <c r="F128" s="241">
        <f t="shared" si="2"/>
        <v>7989.5</v>
      </c>
      <c r="G128" s="241">
        <f t="shared" si="3"/>
        <v>50039.5</v>
      </c>
      <c r="I128" s="375"/>
      <c r="J128" s="28"/>
      <c r="K128" s="28"/>
      <c r="L128" s="25"/>
    </row>
    <row r="129" spans="1:12" ht="24.95" customHeight="1" x14ac:dyDescent="0.25">
      <c r="A129" s="73">
        <v>128</v>
      </c>
      <c r="B129" s="247" t="s">
        <v>485</v>
      </c>
      <c r="C129" s="104" t="s">
        <v>482</v>
      </c>
      <c r="D129" s="240">
        <v>1</v>
      </c>
      <c r="E129" s="461">
        <v>37462</v>
      </c>
      <c r="F129" s="241">
        <f t="shared" si="2"/>
        <v>7117.78</v>
      </c>
      <c r="G129" s="241">
        <f t="shared" si="3"/>
        <v>44579.78</v>
      </c>
      <c r="I129" s="375"/>
      <c r="J129" s="28"/>
      <c r="K129" s="28"/>
      <c r="L129" s="25"/>
    </row>
    <row r="130" spans="1:12" ht="24.95" customHeight="1" x14ac:dyDescent="0.25">
      <c r="A130" s="73">
        <v>129</v>
      </c>
      <c r="B130" s="247" t="s">
        <v>486</v>
      </c>
      <c r="C130" s="104" t="s">
        <v>482</v>
      </c>
      <c r="D130" s="240">
        <v>1</v>
      </c>
      <c r="E130" s="461">
        <v>34750</v>
      </c>
      <c r="F130" s="241">
        <f t="shared" si="2"/>
        <v>6602.5</v>
      </c>
      <c r="G130" s="241">
        <f t="shared" si="3"/>
        <v>41352.5</v>
      </c>
      <c r="I130" s="375"/>
      <c r="J130" s="28"/>
      <c r="K130" s="28"/>
      <c r="L130" s="25"/>
    </row>
    <row r="131" spans="1:12" ht="24.95" customHeight="1" x14ac:dyDescent="0.25">
      <c r="A131" s="73">
        <v>130</v>
      </c>
      <c r="B131" s="247" t="s">
        <v>2125</v>
      </c>
      <c r="C131" s="104" t="s">
        <v>18</v>
      </c>
      <c r="D131" s="240">
        <v>1</v>
      </c>
      <c r="E131" s="461">
        <v>30190.39763181275</v>
      </c>
      <c r="F131" s="241">
        <f t="shared" ref="F131:F194" si="4">+E131*0.19</f>
        <v>5736.1755500444224</v>
      </c>
      <c r="G131" s="241">
        <f t="shared" ref="G131:G194" si="5">+F131+E131</f>
        <v>35926.573181857173</v>
      </c>
      <c r="I131" s="375"/>
      <c r="J131" s="28"/>
      <c r="K131" s="28"/>
      <c r="L131" s="25"/>
    </row>
    <row r="132" spans="1:12" ht="24.95" customHeight="1" x14ac:dyDescent="0.25">
      <c r="A132" s="73">
        <v>131</v>
      </c>
      <c r="B132" s="247" t="s">
        <v>488</v>
      </c>
      <c r="C132" s="104" t="s">
        <v>482</v>
      </c>
      <c r="D132" s="240">
        <v>1</v>
      </c>
      <c r="E132" s="461">
        <v>54760</v>
      </c>
      <c r="F132" s="241">
        <f t="shared" si="4"/>
        <v>10404.4</v>
      </c>
      <c r="G132" s="241">
        <f t="shared" si="5"/>
        <v>65164.4</v>
      </c>
      <c r="I132" s="375"/>
      <c r="J132" s="28"/>
      <c r="K132" s="28"/>
      <c r="L132" s="25"/>
    </row>
    <row r="133" spans="1:12" ht="24.95" customHeight="1" x14ac:dyDescent="0.25">
      <c r="A133" s="73">
        <v>132</v>
      </c>
      <c r="B133" s="247" t="s">
        <v>490</v>
      </c>
      <c r="C133" s="104" t="s">
        <v>482</v>
      </c>
      <c r="D133" s="240">
        <v>1</v>
      </c>
      <c r="E133" s="461">
        <v>54760</v>
      </c>
      <c r="F133" s="241">
        <f t="shared" si="4"/>
        <v>10404.4</v>
      </c>
      <c r="G133" s="241">
        <f t="shared" si="5"/>
        <v>65164.4</v>
      </c>
      <c r="I133" s="375"/>
      <c r="J133" s="28"/>
      <c r="K133" s="28"/>
      <c r="L133" s="25"/>
    </row>
    <row r="134" spans="1:12" ht="24.95" customHeight="1" x14ac:dyDescent="0.25">
      <c r="A134" s="73">
        <v>133</v>
      </c>
      <c r="B134" s="247" t="s">
        <v>491</v>
      </c>
      <c r="C134" s="104" t="s">
        <v>471</v>
      </c>
      <c r="D134" s="240">
        <v>1</v>
      </c>
      <c r="E134" s="461">
        <v>1290</v>
      </c>
      <c r="F134" s="241">
        <f t="shared" si="4"/>
        <v>245.1</v>
      </c>
      <c r="G134" s="241">
        <f t="shared" si="5"/>
        <v>1535.1</v>
      </c>
      <c r="I134" s="375"/>
      <c r="J134" s="28"/>
      <c r="K134" s="28"/>
      <c r="L134" s="25"/>
    </row>
    <row r="135" spans="1:12" ht="24.95" customHeight="1" x14ac:dyDescent="0.25">
      <c r="A135" s="73">
        <v>134</v>
      </c>
      <c r="B135" s="247" t="s">
        <v>493</v>
      </c>
      <c r="C135" s="104" t="s">
        <v>18</v>
      </c>
      <c r="D135" s="240">
        <v>1</v>
      </c>
      <c r="E135" s="461">
        <v>296865</v>
      </c>
      <c r="F135" s="241">
        <f t="shared" si="4"/>
        <v>56404.35</v>
      </c>
      <c r="G135" s="241">
        <f t="shared" si="5"/>
        <v>353269.35</v>
      </c>
      <c r="I135" s="375"/>
      <c r="J135" s="28"/>
      <c r="K135" s="28"/>
      <c r="L135" s="25"/>
    </row>
    <row r="136" spans="1:12" ht="24.95" customHeight="1" x14ac:dyDescent="0.25">
      <c r="A136" s="73">
        <v>135</v>
      </c>
      <c r="B136" s="247" t="s">
        <v>496</v>
      </c>
      <c r="C136" s="104" t="s">
        <v>18</v>
      </c>
      <c r="D136" s="240">
        <v>1</v>
      </c>
      <c r="E136" s="461">
        <v>500800</v>
      </c>
      <c r="F136" s="241">
        <f t="shared" si="4"/>
        <v>95152</v>
      </c>
      <c r="G136" s="241">
        <f t="shared" si="5"/>
        <v>595952</v>
      </c>
      <c r="I136" s="375"/>
      <c r="J136" s="28"/>
      <c r="K136" s="28"/>
      <c r="L136" s="25"/>
    </row>
    <row r="137" spans="1:12" ht="24.95" customHeight="1" x14ac:dyDescent="0.25">
      <c r="A137" s="73">
        <v>136</v>
      </c>
      <c r="B137" s="247" t="s">
        <v>1458</v>
      </c>
      <c r="C137" s="104" t="s">
        <v>18</v>
      </c>
      <c r="D137" s="240">
        <v>1</v>
      </c>
      <c r="E137" s="461">
        <v>54760</v>
      </c>
      <c r="F137" s="241">
        <f t="shared" si="4"/>
        <v>10404.4</v>
      </c>
      <c r="G137" s="241">
        <f t="shared" si="5"/>
        <v>65164.4</v>
      </c>
      <c r="I137" s="375"/>
      <c r="J137" s="28"/>
      <c r="K137" s="28"/>
      <c r="L137" s="25"/>
    </row>
    <row r="138" spans="1:12" ht="24.95" customHeight="1" x14ac:dyDescent="0.25">
      <c r="A138" s="73">
        <v>137</v>
      </c>
      <c r="B138" s="247" t="s">
        <v>1459</v>
      </c>
      <c r="C138" s="104" t="s">
        <v>18</v>
      </c>
      <c r="D138" s="240">
        <v>1</v>
      </c>
      <c r="E138" s="461">
        <v>34900</v>
      </c>
      <c r="F138" s="241">
        <f t="shared" si="4"/>
        <v>6631</v>
      </c>
      <c r="G138" s="241">
        <f t="shared" si="5"/>
        <v>41531</v>
      </c>
      <c r="I138" s="375"/>
      <c r="J138" s="28"/>
      <c r="K138" s="28"/>
      <c r="L138" s="25"/>
    </row>
    <row r="139" spans="1:12" ht="24.95" customHeight="1" x14ac:dyDescent="0.25">
      <c r="A139" s="73">
        <v>138</v>
      </c>
      <c r="B139" s="247" t="s">
        <v>505</v>
      </c>
      <c r="C139" s="104" t="s">
        <v>18</v>
      </c>
      <c r="D139" s="240">
        <v>1</v>
      </c>
      <c r="E139" s="461">
        <v>54900</v>
      </c>
      <c r="F139" s="241">
        <f t="shared" si="4"/>
        <v>10431</v>
      </c>
      <c r="G139" s="241">
        <f t="shared" si="5"/>
        <v>65331</v>
      </c>
      <c r="I139" s="375"/>
      <c r="J139" s="28"/>
      <c r="K139" s="28"/>
      <c r="L139" s="25"/>
    </row>
    <row r="140" spans="1:12" ht="24.95" customHeight="1" x14ac:dyDescent="0.25">
      <c r="A140" s="73">
        <v>139</v>
      </c>
      <c r="B140" s="247" t="s">
        <v>507</v>
      </c>
      <c r="C140" s="104" t="s">
        <v>18</v>
      </c>
      <c r="D140" s="240">
        <v>1</v>
      </c>
      <c r="E140" s="461">
        <v>64826</v>
      </c>
      <c r="F140" s="241">
        <f t="shared" si="4"/>
        <v>12316.94</v>
      </c>
      <c r="G140" s="241">
        <f t="shared" si="5"/>
        <v>77142.94</v>
      </c>
      <c r="I140" s="375"/>
      <c r="J140" s="28"/>
      <c r="K140" s="28"/>
      <c r="L140" s="25"/>
    </row>
    <row r="141" spans="1:12" ht="24.95" customHeight="1" x14ac:dyDescent="0.25">
      <c r="A141" s="73">
        <v>140</v>
      </c>
      <c r="B141" s="247" t="s">
        <v>510</v>
      </c>
      <c r="C141" s="104" t="s">
        <v>18</v>
      </c>
      <c r="D141" s="240">
        <v>1</v>
      </c>
      <c r="E141" s="461">
        <v>1160</v>
      </c>
      <c r="F141" s="241">
        <f t="shared" si="4"/>
        <v>220.4</v>
      </c>
      <c r="G141" s="241">
        <f t="shared" si="5"/>
        <v>1380.4</v>
      </c>
      <c r="I141" s="375"/>
      <c r="J141" s="28"/>
      <c r="K141" s="28"/>
      <c r="L141" s="25"/>
    </row>
    <row r="142" spans="1:12" ht="24.95" customHeight="1" x14ac:dyDescent="0.25">
      <c r="A142" s="73">
        <v>141</v>
      </c>
      <c r="B142" s="247" t="s">
        <v>513</v>
      </c>
      <c r="C142" s="104" t="s">
        <v>18</v>
      </c>
      <c r="D142" s="240">
        <v>1</v>
      </c>
      <c r="E142" s="461">
        <v>15300</v>
      </c>
      <c r="F142" s="241">
        <f t="shared" si="4"/>
        <v>2907</v>
      </c>
      <c r="G142" s="241">
        <f t="shared" si="5"/>
        <v>18207</v>
      </c>
      <c r="I142" s="375"/>
      <c r="J142" s="28"/>
      <c r="K142" s="28"/>
      <c r="L142" s="25"/>
    </row>
    <row r="143" spans="1:12" ht="24.95" customHeight="1" x14ac:dyDescent="0.25">
      <c r="A143" s="73">
        <v>142</v>
      </c>
      <c r="B143" s="247" t="s">
        <v>519</v>
      </c>
      <c r="C143" s="104" t="s">
        <v>18</v>
      </c>
      <c r="D143" s="240">
        <v>1</v>
      </c>
      <c r="E143" s="461">
        <v>19800</v>
      </c>
      <c r="F143" s="241">
        <f t="shared" si="4"/>
        <v>3762</v>
      </c>
      <c r="G143" s="241">
        <f t="shared" si="5"/>
        <v>23562</v>
      </c>
      <c r="I143" s="375"/>
      <c r="J143" s="28"/>
      <c r="K143" s="28"/>
      <c r="L143" s="25"/>
    </row>
    <row r="144" spans="1:12" ht="24.95" customHeight="1" x14ac:dyDescent="0.25">
      <c r="A144" s="73">
        <v>143</v>
      </c>
      <c r="B144" s="247" t="s">
        <v>522</v>
      </c>
      <c r="C144" s="104" t="s">
        <v>237</v>
      </c>
      <c r="D144" s="240">
        <v>1</v>
      </c>
      <c r="E144" s="461">
        <v>210924</v>
      </c>
      <c r="F144" s="241">
        <f t="shared" si="4"/>
        <v>40075.56</v>
      </c>
      <c r="G144" s="241">
        <f t="shared" si="5"/>
        <v>250999.56</v>
      </c>
      <c r="I144" s="375"/>
      <c r="J144" s="28"/>
      <c r="K144" s="28"/>
      <c r="L144" s="25"/>
    </row>
    <row r="145" spans="1:12" ht="24.95" customHeight="1" x14ac:dyDescent="0.25">
      <c r="A145" s="73">
        <v>144</v>
      </c>
      <c r="B145" s="247" t="s">
        <v>524</v>
      </c>
      <c r="C145" s="104" t="s">
        <v>18</v>
      </c>
      <c r="D145" s="240">
        <v>1</v>
      </c>
      <c r="E145" s="461">
        <v>29650</v>
      </c>
      <c r="F145" s="241">
        <f t="shared" si="4"/>
        <v>5633.5</v>
      </c>
      <c r="G145" s="241">
        <f t="shared" si="5"/>
        <v>35283.5</v>
      </c>
      <c r="I145" s="375"/>
      <c r="J145" s="28"/>
      <c r="K145" s="28"/>
      <c r="L145" s="25"/>
    </row>
    <row r="146" spans="1:12" ht="24.95" customHeight="1" x14ac:dyDescent="0.25">
      <c r="A146" s="73">
        <v>145</v>
      </c>
      <c r="B146" s="247" t="s">
        <v>529</v>
      </c>
      <c r="C146" s="104" t="s">
        <v>1460</v>
      </c>
      <c r="D146" s="240">
        <v>1</v>
      </c>
      <c r="E146" s="461">
        <v>34970</v>
      </c>
      <c r="F146" s="241">
        <f t="shared" si="4"/>
        <v>6644.3</v>
      </c>
      <c r="G146" s="241">
        <f t="shared" si="5"/>
        <v>41614.300000000003</v>
      </c>
      <c r="I146" s="375"/>
      <c r="J146" s="28"/>
      <c r="K146" s="28"/>
      <c r="L146" s="25"/>
    </row>
    <row r="147" spans="1:12" ht="24.95" customHeight="1" x14ac:dyDescent="0.25">
      <c r="A147" s="73">
        <v>146</v>
      </c>
      <c r="B147" s="247" t="s">
        <v>530</v>
      </c>
      <c r="C147" s="104" t="s">
        <v>531</v>
      </c>
      <c r="D147" s="240">
        <v>1</v>
      </c>
      <c r="E147" s="461">
        <v>27155</v>
      </c>
      <c r="F147" s="241">
        <f t="shared" si="4"/>
        <v>5159.45</v>
      </c>
      <c r="G147" s="241">
        <f t="shared" si="5"/>
        <v>32314.45</v>
      </c>
      <c r="I147" s="375"/>
      <c r="J147" s="28"/>
      <c r="K147" s="28"/>
      <c r="L147" s="25"/>
    </row>
    <row r="148" spans="1:12" ht="24.95" customHeight="1" x14ac:dyDescent="0.25">
      <c r="A148" s="73">
        <v>147</v>
      </c>
      <c r="B148" s="247" t="s">
        <v>532</v>
      </c>
      <c r="C148" s="104" t="s">
        <v>101</v>
      </c>
      <c r="D148" s="240">
        <v>1</v>
      </c>
      <c r="E148" s="461">
        <v>42900</v>
      </c>
      <c r="F148" s="241">
        <f t="shared" si="4"/>
        <v>8151</v>
      </c>
      <c r="G148" s="241">
        <f t="shared" si="5"/>
        <v>51051</v>
      </c>
      <c r="I148" s="375"/>
      <c r="J148" s="28"/>
      <c r="K148" s="28"/>
      <c r="L148" s="25"/>
    </row>
    <row r="149" spans="1:12" ht="24.95" customHeight="1" x14ac:dyDescent="0.25">
      <c r="A149" s="73">
        <v>148</v>
      </c>
      <c r="B149" s="247" t="s">
        <v>536</v>
      </c>
      <c r="C149" s="104" t="s">
        <v>18</v>
      </c>
      <c r="D149" s="240">
        <v>1</v>
      </c>
      <c r="E149" s="461">
        <v>94365</v>
      </c>
      <c r="F149" s="241">
        <f t="shared" si="4"/>
        <v>17929.349999999999</v>
      </c>
      <c r="G149" s="241">
        <f t="shared" si="5"/>
        <v>112294.35</v>
      </c>
      <c r="I149" s="375"/>
      <c r="J149" s="28"/>
      <c r="K149" s="28"/>
      <c r="L149" s="25"/>
    </row>
    <row r="150" spans="1:12" ht="24.95" customHeight="1" x14ac:dyDescent="0.25">
      <c r="A150" s="73">
        <v>149</v>
      </c>
      <c r="B150" s="247" t="s">
        <v>539</v>
      </c>
      <c r="C150" s="104" t="s">
        <v>531</v>
      </c>
      <c r="D150" s="240">
        <v>1</v>
      </c>
      <c r="E150" s="461">
        <v>9124</v>
      </c>
      <c r="F150" s="241">
        <f t="shared" si="4"/>
        <v>1733.56</v>
      </c>
      <c r="G150" s="241">
        <f t="shared" si="5"/>
        <v>10857.56</v>
      </c>
      <c r="I150" s="375"/>
      <c r="J150" s="28"/>
      <c r="K150" s="28"/>
      <c r="L150" s="25"/>
    </row>
    <row r="151" spans="1:12" ht="24.95" customHeight="1" x14ac:dyDescent="0.25">
      <c r="A151" s="73">
        <v>150</v>
      </c>
      <c r="B151" s="247" t="s">
        <v>542</v>
      </c>
      <c r="C151" s="104" t="s">
        <v>543</v>
      </c>
      <c r="D151" s="240">
        <v>1</v>
      </c>
      <c r="E151" s="461">
        <v>194478</v>
      </c>
      <c r="F151" s="241">
        <f t="shared" si="4"/>
        <v>36950.82</v>
      </c>
      <c r="G151" s="241">
        <f t="shared" si="5"/>
        <v>231428.82</v>
      </c>
      <c r="I151" s="375"/>
      <c r="J151" s="28"/>
      <c r="K151" s="28"/>
      <c r="L151" s="25"/>
    </row>
    <row r="152" spans="1:12" ht="24.95" customHeight="1" x14ac:dyDescent="0.25">
      <c r="A152" s="73">
        <v>151</v>
      </c>
      <c r="B152" s="247" t="s">
        <v>545</v>
      </c>
      <c r="C152" s="104" t="s">
        <v>18</v>
      </c>
      <c r="D152" s="240">
        <v>1</v>
      </c>
      <c r="E152" s="461">
        <v>3877</v>
      </c>
      <c r="F152" s="241">
        <f t="shared" si="4"/>
        <v>736.63</v>
      </c>
      <c r="G152" s="241">
        <f t="shared" si="5"/>
        <v>4613.63</v>
      </c>
      <c r="I152" s="375"/>
      <c r="J152" s="28"/>
      <c r="K152" s="28"/>
      <c r="L152" s="25"/>
    </row>
    <row r="153" spans="1:12" ht="24.95" customHeight="1" x14ac:dyDescent="0.25">
      <c r="A153" s="73">
        <v>152</v>
      </c>
      <c r="B153" s="247" t="s">
        <v>548</v>
      </c>
      <c r="C153" s="104" t="s">
        <v>18</v>
      </c>
      <c r="D153" s="240">
        <v>1</v>
      </c>
      <c r="E153" s="461">
        <v>4295</v>
      </c>
      <c r="F153" s="241">
        <f t="shared" si="4"/>
        <v>816.05</v>
      </c>
      <c r="G153" s="241">
        <f t="shared" si="5"/>
        <v>5111.05</v>
      </c>
      <c r="I153" s="375"/>
      <c r="J153" s="28"/>
      <c r="K153" s="28"/>
      <c r="L153" s="25"/>
    </row>
    <row r="154" spans="1:12" ht="24.95" customHeight="1" x14ac:dyDescent="0.25">
      <c r="A154" s="73">
        <v>153</v>
      </c>
      <c r="B154" s="247" t="s">
        <v>550</v>
      </c>
      <c r="C154" s="104" t="s">
        <v>18</v>
      </c>
      <c r="D154" s="240">
        <v>1</v>
      </c>
      <c r="E154" s="461">
        <v>2500</v>
      </c>
      <c r="F154" s="241">
        <f t="shared" si="4"/>
        <v>475</v>
      </c>
      <c r="G154" s="241">
        <f t="shared" si="5"/>
        <v>2975</v>
      </c>
      <c r="I154" s="375"/>
      <c r="J154" s="28"/>
      <c r="K154" s="28"/>
      <c r="L154" s="25"/>
    </row>
    <row r="155" spans="1:12" ht="24.95" customHeight="1" x14ac:dyDescent="0.25">
      <c r="A155" s="73">
        <v>154</v>
      </c>
      <c r="B155" s="247" t="s">
        <v>553</v>
      </c>
      <c r="C155" s="104" t="s">
        <v>18</v>
      </c>
      <c r="D155" s="240">
        <v>1</v>
      </c>
      <c r="E155" s="461">
        <v>12725</v>
      </c>
      <c r="F155" s="241">
        <f t="shared" si="4"/>
        <v>2417.75</v>
      </c>
      <c r="G155" s="241">
        <f t="shared" si="5"/>
        <v>15142.75</v>
      </c>
      <c r="I155" s="375"/>
      <c r="J155" s="28"/>
      <c r="K155" s="28"/>
      <c r="L155" s="25"/>
    </row>
    <row r="156" spans="1:12" ht="24.95" customHeight="1" x14ac:dyDescent="0.25">
      <c r="A156" s="73">
        <v>155</v>
      </c>
      <c r="B156" s="247" t="s">
        <v>556</v>
      </c>
      <c r="C156" s="104" t="s">
        <v>18</v>
      </c>
      <c r="D156" s="240">
        <v>1</v>
      </c>
      <c r="E156" s="461">
        <v>4421</v>
      </c>
      <c r="F156" s="241">
        <f t="shared" si="4"/>
        <v>839.99</v>
      </c>
      <c r="G156" s="241">
        <f t="shared" si="5"/>
        <v>5260.99</v>
      </c>
      <c r="I156" s="375"/>
      <c r="J156" s="28"/>
      <c r="K156" s="28"/>
      <c r="L156" s="25"/>
    </row>
    <row r="157" spans="1:12" ht="24.95" customHeight="1" x14ac:dyDescent="0.25">
      <c r="A157" s="73">
        <v>156</v>
      </c>
      <c r="B157" s="247" t="s">
        <v>559</v>
      </c>
      <c r="C157" s="104" t="s">
        <v>18</v>
      </c>
      <c r="D157" s="240">
        <v>1</v>
      </c>
      <c r="E157" s="461">
        <v>490196</v>
      </c>
      <c r="F157" s="241">
        <f t="shared" si="4"/>
        <v>93137.24</v>
      </c>
      <c r="G157" s="241">
        <f t="shared" si="5"/>
        <v>583333.24</v>
      </c>
      <c r="I157" s="375"/>
      <c r="J157" s="28"/>
      <c r="K157" s="28"/>
      <c r="L157" s="25"/>
    </row>
    <row r="158" spans="1:12" ht="24.95" customHeight="1" x14ac:dyDescent="0.25">
      <c r="A158" s="73">
        <v>157</v>
      </c>
      <c r="B158" s="247" t="s">
        <v>569</v>
      </c>
      <c r="C158" s="104" t="s">
        <v>18</v>
      </c>
      <c r="D158" s="240">
        <v>1</v>
      </c>
      <c r="E158" s="461">
        <v>235294</v>
      </c>
      <c r="F158" s="241">
        <f t="shared" si="4"/>
        <v>44705.86</v>
      </c>
      <c r="G158" s="241">
        <f t="shared" si="5"/>
        <v>279999.86</v>
      </c>
      <c r="I158" s="375"/>
      <c r="J158" s="28"/>
      <c r="K158" s="28"/>
      <c r="L158" s="25"/>
    </row>
    <row r="159" spans="1:12" ht="24.95" customHeight="1" x14ac:dyDescent="0.25">
      <c r="A159" s="73">
        <v>158</v>
      </c>
      <c r="B159" s="247" t="s">
        <v>571</v>
      </c>
      <c r="C159" s="104" t="s">
        <v>370</v>
      </c>
      <c r="D159" s="240">
        <v>1</v>
      </c>
      <c r="E159" s="461">
        <v>32000</v>
      </c>
      <c r="F159" s="241">
        <f t="shared" si="4"/>
        <v>6080</v>
      </c>
      <c r="G159" s="241">
        <f t="shared" si="5"/>
        <v>38080</v>
      </c>
      <c r="I159" s="375"/>
      <c r="J159" s="28"/>
      <c r="K159" s="28"/>
      <c r="L159" s="25"/>
    </row>
    <row r="160" spans="1:12" ht="24.95" customHeight="1" x14ac:dyDescent="0.25">
      <c r="A160" s="73">
        <v>159</v>
      </c>
      <c r="B160" s="247" t="s">
        <v>574</v>
      </c>
      <c r="C160" s="104" t="s">
        <v>18</v>
      </c>
      <c r="D160" s="240">
        <v>1</v>
      </c>
      <c r="E160" s="461">
        <v>64900</v>
      </c>
      <c r="F160" s="241">
        <f t="shared" si="4"/>
        <v>12331</v>
      </c>
      <c r="G160" s="241">
        <f t="shared" si="5"/>
        <v>77231</v>
      </c>
      <c r="I160" s="375"/>
      <c r="J160" s="28"/>
      <c r="K160" s="28"/>
      <c r="L160" s="25"/>
    </row>
    <row r="161" spans="1:12" ht="24.95" customHeight="1" x14ac:dyDescent="0.25">
      <c r="A161" s="73">
        <v>160</v>
      </c>
      <c r="B161" s="247" t="s">
        <v>576</v>
      </c>
      <c r="C161" s="104" t="s">
        <v>18</v>
      </c>
      <c r="D161" s="240">
        <v>1</v>
      </c>
      <c r="E161" s="461">
        <v>52380</v>
      </c>
      <c r="F161" s="241">
        <f t="shared" si="4"/>
        <v>9952.2000000000007</v>
      </c>
      <c r="G161" s="241">
        <f t="shared" si="5"/>
        <v>62332.2</v>
      </c>
      <c r="I161" s="375"/>
      <c r="J161" s="28"/>
      <c r="K161" s="28"/>
      <c r="L161" s="25"/>
    </row>
    <row r="162" spans="1:12" ht="24.95" customHeight="1" x14ac:dyDescent="0.25">
      <c r="A162" s="73">
        <v>161</v>
      </c>
      <c r="B162" s="247" t="s">
        <v>578</v>
      </c>
      <c r="C162" s="104" t="s">
        <v>18</v>
      </c>
      <c r="D162" s="240">
        <v>1</v>
      </c>
      <c r="E162" s="461">
        <v>67643</v>
      </c>
      <c r="F162" s="241">
        <f t="shared" si="4"/>
        <v>12852.17</v>
      </c>
      <c r="G162" s="241">
        <f t="shared" si="5"/>
        <v>80495.17</v>
      </c>
      <c r="I162" s="375"/>
      <c r="J162" s="28"/>
      <c r="K162" s="28"/>
      <c r="L162" s="25"/>
    </row>
    <row r="163" spans="1:12" ht="24.95" customHeight="1" x14ac:dyDescent="0.25">
      <c r="A163" s="73">
        <v>162</v>
      </c>
      <c r="B163" s="247" t="s">
        <v>581</v>
      </c>
      <c r="C163" s="104" t="s">
        <v>18</v>
      </c>
      <c r="D163" s="240">
        <v>1</v>
      </c>
      <c r="E163" s="461">
        <v>30023</v>
      </c>
      <c r="F163" s="241">
        <f t="shared" si="4"/>
        <v>5704.37</v>
      </c>
      <c r="G163" s="241">
        <f t="shared" si="5"/>
        <v>35727.370000000003</v>
      </c>
      <c r="I163" s="375"/>
      <c r="J163" s="28"/>
      <c r="K163" s="28"/>
      <c r="L163" s="25"/>
    </row>
    <row r="164" spans="1:12" ht="24.95" customHeight="1" x14ac:dyDescent="0.25">
      <c r="A164" s="73">
        <v>163</v>
      </c>
      <c r="B164" s="247" t="s">
        <v>584</v>
      </c>
      <c r="C164" s="104" t="s">
        <v>18</v>
      </c>
      <c r="D164" s="240">
        <v>1</v>
      </c>
      <c r="E164" s="461">
        <v>20462</v>
      </c>
      <c r="F164" s="241">
        <f t="shared" si="4"/>
        <v>3887.78</v>
      </c>
      <c r="G164" s="241">
        <f t="shared" si="5"/>
        <v>24349.78</v>
      </c>
      <c r="I164" s="375"/>
      <c r="J164" s="28"/>
      <c r="K164" s="28"/>
      <c r="L164" s="25"/>
    </row>
    <row r="165" spans="1:12" ht="24.95" customHeight="1" x14ac:dyDescent="0.25">
      <c r="A165" s="73">
        <v>164</v>
      </c>
      <c r="B165" s="247" t="s">
        <v>586</v>
      </c>
      <c r="C165" s="104" t="s">
        <v>18</v>
      </c>
      <c r="D165" s="240">
        <v>1</v>
      </c>
      <c r="E165" s="461">
        <v>24100</v>
      </c>
      <c r="F165" s="241">
        <f t="shared" si="4"/>
        <v>4579</v>
      </c>
      <c r="G165" s="241">
        <f t="shared" si="5"/>
        <v>28679</v>
      </c>
      <c r="I165" s="375"/>
      <c r="J165" s="28"/>
      <c r="K165" s="28"/>
      <c r="L165" s="25"/>
    </row>
    <row r="166" spans="1:12" ht="24.95" customHeight="1" x14ac:dyDescent="0.25">
      <c r="A166" s="73">
        <v>165</v>
      </c>
      <c r="B166" s="247" t="s">
        <v>587</v>
      </c>
      <c r="C166" s="104" t="s">
        <v>115</v>
      </c>
      <c r="D166" s="240">
        <v>1</v>
      </c>
      <c r="E166" s="461">
        <v>54022</v>
      </c>
      <c r="F166" s="241">
        <f t="shared" si="4"/>
        <v>10264.18</v>
      </c>
      <c r="G166" s="241">
        <f t="shared" si="5"/>
        <v>64286.18</v>
      </c>
      <c r="I166" s="375"/>
      <c r="J166" s="28"/>
      <c r="K166" s="28"/>
      <c r="L166" s="25"/>
    </row>
    <row r="167" spans="1:12" ht="24.95" customHeight="1" x14ac:dyDescent="0.25">
      <c r="A167" s="73">
        <v>166</v>
      </c>
      <c r="B167" s="247" t="s">
        <v>590</v>
      </c>
      <c r="C167" s="104" t="s">
        <v>359</v>
      </c>
      <c r="D167" s="240">
        <v>1</v>
      </c>
      <c r="E167" s="461">
        <v>65000</v>
      </c>
      <c r="F167" s="241">
        <f t="shared" si="4"/>
        <v>12350</v>
      </c>
      <c r="G167" s="241">
        <f t="shared" si="5"/>
        <v>77350</v>
      </c>
      <c r="I167" s="375"/>
      <c r="J167" s="28"/>
      <c r="K167" s="28"/>
      <c r="L167" s="25"/>
    </row>
    <row r="168" spans="1:12" ht="24.95" customHeight="1" x14ac:dyDescent="0.25">
      <c r="A168" s="73">
        <v>167</v>
      </c>
      <c r="B168" s="247" t="s">
        <v>591</v>
      </c>
      <c r="C168" s="104" t="s">
        <v>18</v>
      </c>
      <c r="D168" s="240">
        <v>1</v>
      </c>
      <c r="E168" s="461">
        <v>56370</v>
      </c>
      <c r="F168" s="241">
        <f t="shared" si="4"/>
        <v>10710.3</v>
      </c>
      <c r="G168" s="241">
        <f t="shared" si="5"/>
        <v>67080.3</v>
      </c>
      <c r="I168" s="375"/>
      <c r="J168" s="28"/>
      <c r="K168" s="28"/>
      <c r="L168" s="25"/>
    </row>
    <row r="169" spans="1:12" ht="24.95" customHeight="1" x14ac:dyDescent="0.25">
      <c r="A169" s="73">
        <v>168</v>
      </c>
      <c r="B169" s="247" t="s">
        <v>592</v>
      </c>
      <c r="C169" s="104" t="s">
        <v>18</v>
      </c>
      <c r="D169" s="240">
        <v>1</v>
      </c>
      <c r="E169" s="461">
        <v>56370</v>
      </c>
      <c r="F169" s="241">
        <f t="shared" si="4"/>
        <v>10710.3</v>
      </c>
      <c r="G169" s="241">
        <f t="shared" si="5"/>
        <v>67080.3</v>
      </c>
      <c r="I169" s="375"/>
      <c r="J169" s="28"/>
      <c r="K169" s="28"/>
      <c r="L169" s="25"/>
    </row>
    <row r="170" spans="1:12" ht="24.95" customHeight="1" x14ac:dyDescent="0.25">
      <c r="A170" s="73">
        <v>169</v>
      </c>
      <c r="B170" s="247" t="s">
        <v>593</v>
      </c>
      <c r="C170" s="104" t="s">
        <v>18</v>
      </c>
      <c r="D170" s="240">
        <v>1</v>
      </c>
      <c r="E170" s="461">
        <v>23574</v>
      </c>
      <c r="F170" s="241">
        <f t="shared" si="4"/>
        <v>4479.0600000000004</v>
      </c>
      <c r="G170" s="241">
        <f t="shared" si="5"/>
        <v>28053.06</v>
      </c>
      <c r="I170" s="375"/>
      <c r="J170" s="28"/>
      <c r="K170" s="28"/>
      <c r="L170" s="25"/>
    </row>
    <row r="171" spans="1:12" ht="24.95" customHeight="1" x14ac:dyDescent="0.25">
      <c r="A171" s="73">
        <v>170</v>
      </c>
      <c r="B171" s="247" t="s">
        <v>595</v>
      </c>
      <c r="C171" s="104" t="s">
        <v>18</v>
      </c>
      <c r="D171" s="240">
        <v>1</v>
      </c>
      <c r="E171" s="461">
        <v>45000</v>
      </c>
      <c r="F171" s="241">
        <f t="shared" si="4"/>
        <v>8550</v>
      </c>
      <c r="G171" s="241">
        <f t="shared" si="5"/>
        <v>53550</v>
      </c>
      <c r="I171" s="375"/>
      <c r="J171" s="28"/>
      <c r="K171" s="28"/>
      <c r="L171" s="25"/>
    </row>
    <row r="172" spans="1:12" ht="24.95" customHeight="1" x14ac:dyDescent="0.25">
      <c r="A172" s="73">
        <v>171</v>
      </c>
      <c r="B172" s="247" t="s">
        <v>597</v>
      </c>
      <c r="C172" s="104" t="s">
        <v>598</v>
      </c>
      <c r="D172" s="240">
        <v>1</v>
      </c>
      <c r="E172" s="461">
        <v>26520</v>
      </c>
      <c r="F172" s="241">
        <f t="shared" si="4"/>
        <v>5038.8</v>
      </c>
      <c r="G172" s="241">
        <f t="shared" si="5"/>
        <v>31558.799999999999</v>
      </c>
      <c r="I172" s="375"/>
      <c r="J172" s="28"/>
      <c r="K172" s="28"/>
      <c r="L172" s="25"/>
    </row>
    <row r="173" spans="1:12" ht="24.95" customHeight="1" x14ac:dyDescent="0.25">
      <c r="A173" s="73">
        <v>172</v>
      </c>
      <c r="B173" s="247" t="s">
        <v>599</v>
      </c>
      <c r="C173" s="104" t="s">
        <v>101</v>
      </c>
      <c r="D173" s="240">
        <v>1</v>
      </c>
      <c r="E173" s="461">
        <v>79821</v>
      </c>
      <c r="F173" s="241">
        <f t="shared" si="4"/>
        <v>15165.99</v>
      </c>
      <c r="G173" s="241">
        <f t="shared" si="5"/>
        <v>94986.99</v>
      </c>
      <c r="I173" s="375"/>
      <c r="J173" s="28"/>
      <c r="K173" s="28"/>
      <c r="L173" s="25"/>
    </row>
    <row r="174" spans="1:12" ht="24.95" customHeight="1" x14ac:dyDescent="0.25">
      <c r="A174" s="73">
        <v>173</v>
      </c>
      <c r="B174" s="247" t="s">
        <v>609</v>
      </c>
      <c r="C174" s="104" t="s">
        <v>603</v>
      </c>
      <c r="D174" s="240">
        <v>1</v>
      </c>
      <c r="E174" s="461">
        <v>587065</v>
      </c>
      <c r="F174" s="241">
        <f t="shared" si="4"/>
        <v>111542.35</v>
      </c>
      <c r="G174" s="241">
        <f t="shared" si="5"/>
        <v>698607.35</v>
      </c>
      <c r="I174" s="375"/>
      <c r="J174" s="28"/>
      <c r="K174" s="28"/>
      <c r="L174" s="25"/>
    </row>
    <row r="175" spans="1:12" ht="24.95" customHeight="1" x14ac:dyDescent="0.25">
      <c r="A175" s="73">
        <v>174</v>
      </c>
      <c r="B175" s="247" t="s">
        <v>627</v>
      </c>
      <c r="C175" s="104" t="s">
        <v>18</v>
      </c>
      <c r="D175" s="240">
        <v>1</v>
      </c>
      <c r="E175" s="461">
        <v>25000</v>
      </c>
      <c r="F175" s="241">
        <f t="shared" si="4"/>
        <v>4750</v>
      </c>
      <c r="G175" s="241">
        <f t="shared" si="5"/>
        <v>29750</v>
      </c>
      <c r="I175" s="375"/>
      <c r="J175" s="28"/>
      <c r="K175" s="28"/>
      <c r="L175" s="25"/>
    </row>
    <row r="176" spans="1:12" ht="24.95" customHeight="1" x14ac:dyDescent="0.25">
      <c r="A176" s="73">
        <v>175</v>
      </c>
      <c r="B176" s="247" t="s">
        <v>629</v>
      </c>
      <c r="C176" s="104" t="s">
        <v>359</v>
      </c>
      <c r="D176" s="240">
        <v>1</v>
      </c>
      <c r="E176" s="461">
        <v>123080</v>
      </c>
      <c r="F176" s="241">
        <f t="shared" si="4"/>
        <v>23385.200000000001</v>
      </c>
      <c r="G176" s="241">
        <f t="shared" si="5"/>
        <v>146465.20000000001</v>
      </c>
      <c r="I176" s="375"/>
      <c r="J176" s="28"/>
      <c r="K176" s="28"/>
      <c r="L176" s="25"/>
    </row>
    <row r="177" spans="1:12" ht="24.95" customHeight="1" x14ac:dyDescent="0.25">
      <c r="A177" s="73">
        <v>176</v>
      </c>
      <c r="B177" s="247" t="s">
        <v>630</v>
      </c>
      <c r="C177" s="104" t="s">
        <v>18</v>
      </c>
      <c r="D177" s="240">
        <v>1</v>
      </c>
      <c r="E177" s="461">
        <v>20000</v>
      </c>
      <c r="F177" s="241">
        <f t="shared" si="4"/>
        <v>3800</v>
      </c>
      <c r="G177" s="241">
        <f t="shared" si="5"/>
        <v>23800</v>
      </c>
      <c r="I177" s="375"/>
      <c r="J177" s="28"/>
      <c r="K177" s="28"/>
      <c r="L177" s="25"/>
    </row>
    <row r="178" spans="1:12" ht="24.95" customHeight="1" x14ac:dyDescent="0.25">
      <c r="A178" s="73">
        <v>177</v>
      </c>
      <c r="B178" s="247" t="s">
        <v>631</v>
      </c>
      <c r="C178" s="104" t="s">
        <v>18</v>
      </c>
      <c r="D178" s="240">
        <v>1</v>
      </c>
      <c r="E178" s="461">
        <v>89765</v>
      </c>
      <c r="F178" s="241">
        <f t="shared" si="4"/>
        <v>17055.349999999999</v>
      </c>
      <c r="G178" s="241">
        <f t="shared" si="5"/>
        <v>106820.35</v>
      </c>
      <c r="I178" s="375"/>
      <c r="J178" s="28"/>
      <c r="K178" s="28"/>
      <c r="L178" s="25"/>
    </row>
    <row r="179" spans="1:12" ht="24.95" customHeight="1" x14ac:dyDescent="0.25">
      <c r="A179" s="73">
        <v>178</v>
      </c>
      <c r="B179" s="247" t="s">
        <v>633</v>
      </c>
      <c r="C179" s="104" t="s">
        <v>237</v>
      </c>
      <c r="D179" s="240">
        <v>1</v>
      </c>
      <c r="E179" s="461">
        <v>342857</v>
      </c>
      <c r="F179" s="241">
        <f t="shared" si="4"/>
        <v>65142.83</v>
      </c>
      <c r="G179" s="241">
        <f t="shared" si="5"/>
        <v>407999.83</v>
      </c>
      <c r="I179" s="375"/>
      <c r="J179" s="28"/>
      <c r="K179" s="28"/>
      <c r="L179" s="25"/>
    </row>
    <row r="180" spans="1:12" ht="24.95" customHeight="1" x14ac:dyDescent="0.25">
      <c r="A180" s="73">
        <v>179</v>
      </c>
      <c r="B180" s="247" t="s">
        <v>634</v>
      </c>
      <c r="C180" s="104" t="s">
        <v>237</v>
      </c>
      <c r="D180" s="240">
        <v>1</v>
      </c>
      <c r="E180" s="461">
        <v>396158</v>
      </c>
      <c r="F180" s="241">
        <f t="shared" si="4"/>
        <v>75270.02</v>
      </c>
      <c r="G180" s="241">
        <f t="shared" si="5"/>
        <v>471428.02</v>
      </c>
      <c r="I180" s="375"/>
      <c r="J180" s="28"/>
      <c r="K180" s="28"/>
      <c r="L180" s="25"/>
    </row>
    <row r="181" spans="1:12" ht="24.95" customHeight="1" x14ac:dyDescent="0.25">
      <c r="A181" s="73">
        <v>180</v>
      </c>
      <c r="B181" s="247" t="s">
        <v>635</v>
      </c>
      <c r="C181" s="104" t="s">
        <v>237</v>
      </c>
      <c r="D181" s="240">
        <v>1</v>
      </c>
      <c r="E181" s="461">
        <v>493000</v>
      </c>
      <c r="F181" s="241">
        <f t="shared" si="4"/>
        <v>93670</v>
      </c>
      <c r="G181" s="241">
        <f t="shared" si="5"/>
        <v>586670</v>
      </c>
      <c r="I181" s="375"/>
      <c r="J181" s="28"/>
      <c r="K181" s="28"/>
      <c r="L181" s="25"/>
    </row>
    <row r="182" spans="1:12" ht="24.95" customHeight="1" x14ac:dyDescent="0.25">
      <c r="A182" s="73">
        <v>181</v>
      </c>
      <c r="B182" s="247" t="s">
        <v>1463</v>
      </c>
      <c r="C182" s="104" t="s">
        <v>359</v>
      </c>
      <c r="D182" s="240">
        <v>1</v>
      </c>
      <c r="E182" s="461">
        <v>589700</v>
      </c>
      <c r="F182" s="241">
        <f t="shared" si="4"/>
        <v>112043</v>
      </c>
      <c r="G182" s="241">
        <f t="shared" si="5"/>
        <v>701743</v>
      </c>
      <c r="I182" s="375"/>
      <c r="J182" s="28"/>
      <c r="K182" s="28"/>
      <c r="L182" s="25"/>
    </row>
    <row r="183" spans="1:12" ht="24.95" customHeight="1" x14ac:dyDescent="0.25">
      <c r="A183" s="73">
        <v>182</v>
      </c>
      <c r="B183" s="247" t="s">
        <v>636</v>
      </c>
      <c r="C183" s="104" t="s">
        <v>359</v>
      </c>
      <c r="D183" s="240">
        <v>1</v>
      </c>
      <c r="E183" s="461">
        <v>285700</v>
      </c>
      <c r="F183" s="241">
        <f t="shared" si="4"/>
        <v>54283</v>
      </c>
      <c r="G183" s="241">
        <f t="shared" si="5"/>
        <v>339983</v>
      </c>
      <c r="I183" s="375"/>
      <c r="J183" s="28"/>
      <c r="K183" s="28"/>
      <c r="L183" s="25"/>
    </row>
    <row r="184" spans="1:12" ht="24.95" customHeight="1" x14ac:dyDescent="0.25">
      <c r="A184" s="73">
        <v>183</v>
      </c>
      <c r="B184" s="247" t="s">
        <v>637</v>
      </c>
      <c r="C184" s="104" t="s">
        <v>359</v>
      </c>
      <c r="D184" s="240">
        <v>1</v>
      </c>
      <c r="E184" s="461">
        <v>425000</v>
      </c>
      <c r="F184" s="241">
        <f t="shared" si="4"/>
        <v>80750</v>
      </c>
      <c r="G184" s="241">
        <f t="shared" si="5"/>
        <v>505750</v>
      </c>
      <c r="I184" s="375"/>
      <c r="J184" s="28"/>
      <c r="K184" s="28"/>
      <c r="L184" s="25"/>
    </row>
    <row r="185" spans="1:12" ht="24.95" customHeight="1" x14ac:dyDescent="0.25">
      <c r="A185" s="73">
        <v>184</v>
      </c>
      <c r="B185" s="247" t="s">
        <v>638</v>
      </c>
      <c r="C185" s="104" t="s">
        <v>18</v>
      </c>
      <c r="D185" s="240">
        <v>1</v>
      </c>
      <c r="E185" s="461">
        <v>727000</v>
      </c>
      <c r="F185" s="241">
        <f t="shared" si="4"/>
        <v>138130</v>
      </c>
      <c r="G185" s="241">
        <f t="shared" si="5"/>
        <v>865130</v>
      </c>
      <c r="I185" s="375"/>
      <c r="J185" s="28"/>
      <c r="K185" s="28"/>
      <c r="L185" s="25"/>
    </row>
    <row r="186" spans="1:12" ht="24.95" customHeight="1" x14ac:dyDescent="0.25">
      <c r="A186" s="73">
        <v>185</v>
      </c>
      <c r="B186" s="247" t="s">
        <v>639</v>
      </c>
      <c r="C186" s="104" t="s">
        <v>18</v>
      </c>
      <c r="D186" s="240">
        <v>1</v>
      </c>
      <c r="E186" s="461">
        <v>12522</v>
      </c>
      <c r="F186" s="241">
        <f t="shared" si="4"/>
        <v>2379.1799999999998</v>
      </c>
      <c r="G186" s="241">
        <f t="shared" si="5"/>
        <v>14901.18</v>
      </c>
      <c r="I186" s="375"/>
      <c r="J186" s="28"/>
      <c r="K186" s="28"/>
      <c r="L186" s="25"/>
    </row>
    <row r="187" spans="1:12" ht="24.95" customHeight="1" x14ac:dyDescent="0.25">
      <c r="A187" s="73">
        <v>186</v>
      </c>
      <c r="B187" s="247" t="s">
        <v>640</v>
      </c>
      <c r="C187" s="104" t="s">
        <v>18</v>
      </c>
      <c r="D187" s="240">
        <v>1</v>
      </c>
      <c r="E187" s="461">
        <v>12229</v>
      </c>
      <c r="F187" s="241">
        <f t="shared" si="4"/>
        <v>2323.5100000000002</v>
      </c>
      <c r="G187" s="241">
        <f t="shared" si="5"/>
        <v>14552.51</v>
      </c>
      <c r="I187" s="375"/>
      <c r="J187" s="28"/>
      <c r="K187" s="28"/>
      <c r="L187" s="25"/>
    </row>
    <row r="188" spans="1:12" ht="24.95" customHeight="1" x14ac:dyDescent="0.25">
      <c r="A188" s="73">
        <v>187</v>
      </c>
      <c r="B188" s="247" t="s">
        <v>647</v>
      </c>
      <c r="C188" s="104" t="s">
        <v>18</v>
      </c>
      <c r="D188" s="240">
        <v>1</v>
      </c>
      <c r="E188" s="461">
        <v>46219</v>
      </c>
      <c r="F188" s="241">
        <f t="shared" si="4"/>
        <v>8781.61</v>
      </c>
      <c r="G188" s="241">
        <f t="shared" si="5"/>
        <v>55000.61</v>
      </c>
      <c r="I188" s="375"/>
      <c r="J188" s="28"/>
      <c r="K188" s="28"/>
      <c r="L188" s="25"/>
    </row>
    <row r="189" spans="1:12" ht="24.95" customHeight="1" x14ac:dyDescent="0.25">
      <c r="A189" s="73">
        <v>188</v>
      </c>
      <c r="B189" s="247" t="s">
        <v>648</v>
      </c>
      <c r="C189" s="104" t="s">
        <v>18</v>
      </c>
      <c r="D189" s="240">
        <v>1</v>
      </c>
      <c r="E189" s="461">
        <v>4649</v>
      </c>
      <c r="F189" s="241">
        <f t="shared" si="4"/>
        <v>883.31000000000006</v>
      </c>
      <c r="G189" s="241">
        <f t="shared" si="5"/>
        <v>5532.31</v>
      </c>
      <c r="I189" s="375"/>
      <c r="J189" s="28"/>
      <c r="K189" s="28"/>
      <c r="L189" s="25"/>
    </row>
    <row r="190" spans="1:12" ht="24.95" customHeight="1" x14ac:dyDescent="0.25">
      <c r="A190" s="73">
        <v>189</v>
      </c>
      <c r="B190" s="247" t="s">
        <v>651</v>
      </c>
      <c r="C190" s="104" t="s">
        <v>18</v>
      </c>
      <c r="D190" s="240">
        <v>1</v>
      </c>
      <c r="E190" s="461">
        <v>26291</v>
      </c>
      <c r="F190" s="241">
        <f t="shared" si="4"/>
        <v>4995.29</v>
      </c>
      <c r="G190" s="241">
        <f t="shared" si="5"/>
        <v>31286.29</v>
      </c>
      <c r="I190" s="375"/>
      <c r="J190" s="28"/>
      <c r="K190" s="28"/>
      <c r="L190" s="25"/>
    </row>
    <row r="191" spans="1:12" ht="24.95" customHeight="1" x14ac:dyDescent="0.25">
      <c r="A191" s="73">
        <v>190</v>
      </c>
      <c r="B191" s="247" t="s">
        <v>652</v>
      </c>
      <c r="C191" s="104" t="s">
        <v>18</v>
      </c>
      <c r="D191" s="240">
        <v>1</v>
      </c>
      <c r="E191" s="461">
        <v>2763</v>
      </c>
      <c r="F191" s="241">
        <f t="shared" si="4"/>
        <v>524.97</v>
      </c>
      <c r="G191" s="241">
        <f t="shared" si="5"/>
        <v>3287.9700000000003</v>
      </c>
      <c r="I191" s="375"/>
      <c r="J191" s="28"/>
      <c r="K191" s="28"/>
      <c r="L191" s="25"/>
    </row>
    <row r="192" spans="1:12" ht="24.95" customHeight="1" x14ac:dyDescent="0.25">
      <c r="A192" s="73">
        <v>191</v>
      </c>
      <c r="B192" s="247" t="s">
        <v>655</v>
      </c>
      <c r="C192" s="104" t="s">
        <v>18</v>
      </c>
      <c r="D192" s="240">
        <v>1</v>
      </c>
      <c r="E192" s="461">
        <v>17454</v>
      </c>
      <c r="F192" s="241">
        <f t="shared" si="4"/>
        <v>3316.26</v>
      </c>
      <c r="G192" s="241">
        <f t="shared" si="5"/>
        <v>20770.260000000002</v>
      </c>
      <c r="I192" s="375"/>
      <c r="J192" s="28"/>
      <c r="K192" s="28"/>
      <c r="L192" s="25"/>
    </row>
    <row r="193" spans="1:12" ht="24.95" customHeight="1" x14ac:dyDescent="0.25">
      <c r="A193" s="73">
        <v>192</v>
      </c>
      <c r="B193" s="247" t="s">
        <v>656</v>
      </c>
      <c r="C193" s="104" t="s">
        <v>18</v>
      </c>
      <c r="D193" s="240">
        <v>1</v>
      </c>
      <c r="E193" s="461">
        <v>3321</v>
      </c>
      <c r="F193" s="241">
        <f t="shared" si="4"/>
        <v>630.99</v>
      </c>
      <c r="G193" s="241">
        <f t="shared" si="5"/>
        <v>3951.99</v>
      </c>
      <c r="I193" s="375"/>
      <c r="J193" s="28"/>
      <c r="K193" s="28"/>
      <c r="L193" s="25"/>
    </row>
    <row r="194" spans="1:12" ht="24.95" customHeight="1" x14ac:dyDescent="0.25">
      <c r="A194" s="73">
        <v>193</v>
      </c>
      <c r="B194" s="247" t="s">
        <v>659</v>
      </c>
      <c r="C194" s="104" t="s">
        <v>18</v>
      </c>
      <c r="D194" s="240">
        <v>1</v>
      </c>
      <c r="E194" s="461">
        <v>11951</v>
      </c>
      <c r="F194" s="241">
        <f t="shared" si="4"/>
        <v>2270.69</v>
      </c>
      <c r="G194" s="241">
        <f t="shared" si="5"/>
        <v>14221.69</v>
      </c>
      <c r="I194" s="375"/>
      <c r="J194" s="28"/>
      <c r="K194" s="28"/>
      <c r="L194" s="25"/>
    </row>
    <row r="195" spans="1:12" ht="24.95" customHeight="1" x14ac:dyDescent="0.25">
      <c r="A195" s="73">
        <v>194</v>
      </c>
      <c r="B195" s="247" t="s">
        <v>661</v>
      </c>
      <c r="C195" s="104" t="s">
        <v>18</v>
      </c>
      <c r="D195" s="240">
        <v>1</v>
      </c>
      <c r="E195" s="461">
        <v>15287.264999999999</v>
      </c>
      <c r="F195" s="241">
        <f t="shared" ref="F195:F258" si="6">+E195*0.19</f>
        <v>2904.5803499999997</v>
      </c>
      <c r="G195" s="241">
        <f t="shared" ref="G195:G258" si="7">+F195+E195</f>
        <v>18191.84535</v>
      </c>
      <c r="I195" s="375"/>
      <c r="J195" s="28"/>
      <c r="K195" s="28"/>
      <c r="L195" s="25"/>
    </row>
    <row r="196" spans="1:12" ht="24.95" customHeight="1" x14ac:dyDescent="0.25">
      <c r="A196" s="73">
        <v>195</v>
      </c>
      <c r="B196" s="247" t="s">
        <v>662</v>
      </c>
      <c r="C196" s="104" t="s">
        <v>18</v>
      </c>
      <c r="D196" s="240">
        <v>1</v>
      </c>
      <c r="E196" s="461">
        <v>14710.439399999999</v>
      </c>
      <c r="F196" s="241">
        <f t="shared" si="6"/>
        <v>2794.9834860000001</v>
      </c>
      <c r="G196" s="241">
        <f t="shared" si="7"/>
        <v>17505.422886</v>
      </c>
      <c r="I196" s="375"/>
      <c r="J196" s="28"/>
      <c r="K196" s="28"/>
      <c r="L196" s="25"/>
    </row>
    <row r="197" spans="1:12" ht="24.95" customHeight="1" x14ac:dyDescent="0.25">
      <c r="A197" s="73">
        <v>196</v>
      </c>
      <c r="B197" s="247" t="s">
        <v>664</v>
      </c>
      <c r="C197" s="104" t="s">
        <v>18</v>
      </c>
      <c r="D197" s="240">
        <v>1</v>
      </c>
      <c r="E197" s="461">
        <v>39343</v>
      </c>
      <c r="F197" s="241">
        <f t="shared" si="6"/>
        <v>7475.17</v>
      </c>
      <c r="G197" s="241">
        <f t="shared" si="7"/>
        <v>46818.17</v>
      </c>
      <c r="I197" s="375"/>
      <c r="J197" s="28"/>
      <c r="K197" s="28"/>
      <c r="L197" s="25"/>
    </row>
    <row r="198" spans="1:12" ht="24.95" customHeight="1" x14ac:dyDescent="0.25">
      <c r="A198" s="73">
        <v>197</v>
      </c>
      <c r="B198" s="247" t="s">
        <v>666</v>
      </c>
      <c r="C198" s="104" t="s">
        <v>18</v>
      </c>
      <c r="D198" s="240">
        <v>1</v>
      </c>
      <c r="E198" s="461">
        <v>58045.599999999999</v>
      </c>
      <c r="F198" s="241">
        <f t="shared" si="6"/>
        <v>11028.664000000001</v>
      </c>
      <c r="G198" s="241">
        <f t="shared" si="7"/>
        <v>69074.263999999996</v>
      </c>
      <c r="I198" s="375"/>
      <c r="J198" s="28"/>
      <c r="K198" s="28"/>
      <c r="L198" s="25"/>
    </row>
    <row r="199" spans="1:12" ht="24.95" customHeight="1" x14ac:dyDescent="0.25">
      <c r="A199" s="73">
        <v>198</v>
      </c>
      <c r="B199" s="247" t="s">
        <v>668</v>
      </c>
      <c r="C199" s="104" t="s">
        <v>18</v>
      </c>
      <c r="D199" s="240">
        <v>1</v>
      </c>
      <c r="E199" s="461">
        <v>85454</v>
      </c>
      <c r="F199" s="241">
        <f t="shared" si="6"/>
        <v>16236.26</v>
      </c>
      <c r="G199" s="241">
        <f t="shared" si="7"/>
        <v>101690.26</v>
      </c>
      <c r="I199" s="375"/>
      <c r="J199" s="28"/>
      <c r="K199" s="28"/>
      <c r="L199" s="25"/>
    </row>
    <row r="200" spans="1:12" ht="24.95" customHeight="1" x14ac:dyDescent="0.25">
      <c r="A200" s="73">
        <v>199</v>
      </c>
      <c r="B200" s="247" t="s">
        <v>670</v>
      </c>
      <c r="C200" s="104" t="s">
        <v>18</v>
      </c>
      <c r="D200" s="240">
        <v>1</v>
      </c>
      <c r="E200" s="461">
        <v>120500</v>
      </c>
      <c r="F200" s="241">
        <f t="shared" si="6"/>
        <v>22895</v>
      </c>
      <c r="G200" s="241">
        <f t="shared" si="7"/>
        <v>143395</v>
      </c>
      <c r="I200" s="375"/>
      <c r="J200" s="28"/>
      <c r="K200" s="28"/>
      <c r="L200" s="25"/>
    </row>
    <row r="201" spans="1:12" ht="24.95" customHeight="1" x14ac:dyDescent="0.25">
      <c r="A201" s="73">
        <v>200</v>
      </c>
      <c r="B201" s="247" t="s">
        <v>672</v>
      </c>
      <c r="C201" s="104" t="s">
        <v>18</v>
      </c>
      <c r="D201" s="240">
        <v>1</v>
      </c>
      <c r="E201" s="461">
        <v>198700</v>
      </c>
      <c r="F201" s="241">
        <f t="shared" si="6"/>
        <v>37753</v>
      </c>
      <c r="G201" s="241">
        <f t="shared" si="7"/>
        <v>236453</v>
      </c>
      <c r="I201" s="375"/>
      <c r="J201" s="28"/>
      <c r="K201" s="28"/>
      <c r="L201" s="25"/>
    </row>
    <row r="202" spans="1:12" ht="24.95" customHeight="1" x14ac:dyDescent="0.25">
      <c r="A202" s="73">
        <v>201</v>
      </c>
      <c r="B202" s="247" t="s">
        <v>673</v>
      </c>
      <c r="C202" s="104" t="s">
        <v>18</v>
      </c>
      <c r="D202" s="240">
        <v>1</v>
      </c>
      <c r="E202" s="461">
        <v>100320</v>
      </c>
      <c r="F202" s="241">
        <f t="shared" si="6"/>
        <v>19060.8</v>
      </c>
      <c r="G202" s="241">
        <f t="shared" si="7"/>
        <v>119380.8</v>
      </c>
      <c r="I202" s="375"/>
      <c r="J202" s="28"/>
      <c r="K202" s="28"/>
      <c r="L202" s="25"/>
    </row>
    <row r="203" spans="1:12" ht="24.95" customHeight="1" x14ac:dyDescent="0.25">
      <c r="A203" s="73">
        <v>202</v>
      </c>
      <c r="B203" s="247" t="s">
        <v>675</v>
      </c>
      <c r="C203" s="104" t="s">
        <v>18</v>
      </c>
      <c r="D203" s="240">
        <v>1</v>
      </c>
      <c r="E203" s="461">
        <v>15800</v>
      </c>
      <c r="F203" s="241">
        <f t="shared" si="6"/>
        <v>3002</v>
      </c>
      <c r="G203" s="241">
        <f t="shared" si="7"/>
        <v>18802</v>
      </c>
      <c r="I203" s="375"/>
      <c r="J203" s="28"/>
      <c r="K203" s="28"/>
      <c r="L203" s="25"/>
    </row>
    <row r="204" spans="1:12" ht="24.95" customHeight="1" x14ac:dyDescent="0.25">
      <c r="A204" s="73">
        <v>203</v>
      </c>
      <c r="B204" s="247" t="s">
        <v>677</v>
      </c>
      <c r="C204" s="104" t="s">
        <v>18</v>
      </c>
      <c r="D204" s="240">
        <v>1</v>
      </c>
      <c r="E204" s="461">
        <v>8804</v>
      </c>
      <c r="F204" s="241">
        <f t="shared" si="6"/>
        <v>1672.76</v>
      </c>
      <c r="G204" s="241">
        <f t="shared" si="7"/>
        <v>10476.76</v>
      </c>
      <c r="I204" s="375"/>
      <c r="J204" s="28"/>
      <c r="K204" s="28"/>
      <c r="L204" s="25"/>
    </row>
    <row r="205" spans="1:12" ht="24.95" customHeight="1" x14ac:dyDescent="0.25">
      <c r="A205" s="73">
        <v>204</v>
      </c>
      <c r="B205" s="247" t="s">
        <v>679</v>
      </c>
      <c r="C205" s="104" t="s">
        <v>18</v>
      </c>
      <c r="D205" s="240">
        <v>1</v>
      </c>
      <c r="E205" s="461">
        <v>32000</v>
      </c>
      <c r="F205" s="241">
        <f t="shared" si="6"/>
        <v>6080</v>
      </c>
      <c r="G205" s="241">
        <f t="shared" si="7"/>
        <v>38080</v>
      </c>
      <c r="I205" s="375"/>
      <c r="J205" s="28"/>
      <c r="K205" s="28"/>
      <c r="L205" s="25"/>
    </row>
    <row r="206" spans="1:12" ht="24.95" customHeight="1" x14ac:dyDescent="0.25">
      <c r="A206" s="73">
        <v>205</v>
      </c>
      <c r="B206" s="247" t="s">
        <v>682</v>
      </c>
      <c r="C206" s="104" t="s">
        <v>18</v>
      </c>
      <c r="D206" s="240">
        <v>1</v>
      </c>
      <c r="E206" s="461">
        <v>25090</v>
      </c>
      <c r="F206" s="241">
        <f t="shared" si="6"/>
        <v>4767.1000000000004</v>
      </c>
      <c r="G206" s="241">
        <f t="shared" si="7"/>
        <v>29857.1</v>
      </c>
      <c r="I206" s="375"/>
      <c r="J206" s="28"/>
      <c r="K206" s="28"/>
      <c r="L206" s="25"/>
    </row>
    <row r="207" spans="1:12" ht="24.95" customHeight="1" x14ac:dyDescent="0.25">
      <c r="A207" s="73">
        <v>206</v>
      </c>
      <c r="B207" s="247" t="s">
        <v>684</v>
      </c>
      <c r="C207" s="104" t="s">
        <v>18</v>
      </c>
      <c r="D207" s="240">
        <v>1</v>
      </c>
      <c r="E207" s="461">
        <v>24192.838081310601</v>
      </c>
      <c r="F207" s="241">
        <f t="shared" si="6"/>
        <v>4596.6392354490144</v>
      </c>
      <c r="G207" s="241">
        <f t="shared" si="7"/>
        <v>28789.477316759614</v>
      </c>
      <c r="I207" s="375"/>
      <c r="J207" s="28"/>
      <c r="K207" s="28"/>
      <c r="L207" s="25"/>
    </row>
    <row r="208" spans="1:12" ht="24.95" customHeight="1" x14ac:dyDescent="0.25">
      <c r="A208" s="73">
        <v>207</v>
      </c>
      <c r="B208" s="247" t="s">
        <v>686</v>
      </c>
      <c r="C208" s="104" t="s">
        <v>18</v>
      </c>
      <c r="D208" s="240">
        <v>1</v>
      </c>
      <c r="E208" s="461">
        <v>34526</v>
      </c>
      <c r="F208" s="241">
        <f t="shared" si="6"/>
        <v>6559.9400000000005</v>
      </c>
      <c r="G208" s="241">
        <f t="shared" si="7"/>
        <v>41085.94</v>
      </c>
      <c r="I208" s="375"/>
      <c r="J208" s="28"/>
      <c r="K208" s="28"/>
      <c r="L208" s="25"/>
    </row>
    <row r="209" spans="1:12" ht="24.95" customHeight="1" x14ac:dyDescent="0.25">
      <c r="A209" s="73">
        <v>208</v>
      </c>
      <c r="B209" s="247" t="s">
        <v>690</v>
      </c>
      <c r="C209" s="104" t="s">
        <v>18</v>
      </c>
      <c r="D209" s="240">
        <v>1</v>
      </c>
      <c r="E209" s="461">
        <v>9998</v>
      </c>
      <c r="F209" s="241">
        <f t="shared" si="6"/>
        <v>1899.6200000000001</v>
      </c>
      <c r="G209" s="241">
        <f t="shared" si="7"/>
        <v>11897.62</v>
      </c>
      <c r="I209" s="375"/>
      <c r="J209" s="28"/>
      <c r="K209" s="28"/>
      <c r="L209" s="25"/>
    </row>
    <row r="210" spans="1:12" ht="24.95" customHeight="1" x14ac:dyDescent="0.25">
      <c r="A210" s="73">
        <v>209</v>
      </c>
      <c r="B210" s="247" t="s">
        <v>1464</v>
      </c>
      <c r="C210" s="104" t="s">
        <v>18</v>
      </c>
      <c r="D210" s="240">
        <v>1</v>
      </c>
      <c r="E210" s="461">
        <v>100</v>
      </c>
      <c r="F210" s="241">
        <f t="shared" si="6"/>
        <v>19</v>
      </c>
      <c r="G210" s="241">
        <f t="shared" si="7"/>
        <v>119</v>
      </c>
      <c r="I210" s="375"/>
      <c r="J210" s="28"/>
      <c r="K210" s="28"/>
      <c r="L210" s="25"/>
    </row>
    <row r="211" spans="1:12" ht="24.95" customHeight="1" x14ac:dyDescent="0.25">
      <c r="A211" s="73">
        <v>210</v>
      </c>
      <c r="B211" s="247" t="s">
        <v>1465</v>
      </c>
      <c r="C211" s="104" t="s">
        <v>18</v>
      </c>
      <c r="D211" s="240">
        <v>1</v>
      </c>
      <c r="E211" s="461">
        <v>150</v>
      </c>
      <c r="F211" s="241">
        <f t="shared" si="6"/>
        <v>28.5</v>
      </c>
      <c r="G211" s="241">
        <f t="shared" si="7"/>
        <v>178.5</v>
      </c>
      <c r="I211" s="375"/>
      <c r="J211" s="28"/>
      <c r="K211" s="28"/>
      <c r="L211" s="25"/>
    </row>
    <row r="212" spans="1:12" ht="24.95" customHeight="1" x14ac:dyDescent="0.25">
      <c r="A212" s="73">
        <v>211</v>
      </c>
      <c r="B212" s="247" t="s">
        <v>694</v>
      </c>
      <c r="C212" s="104" t="s">
        <v>101</v>
      </c>
      <c r="D212" s="240">
        <v>1</v>
      </c>
      <c r="E212" s="461">
        <v>88715</v>
      </c>
      <c r="F212" s="241">
        <f t="shared" si="6"/>
        <v>16855.849999999999</v>
      </c>
      <c r="G212" s="241">
        <f t="shared" si="7"/>
        <v>105570.85</v>
      </c>
      <c r="I212" s="375"/>
      <c r="J212" s="28"/>
      <c r="K212" s="28"/>
      <c r="L212" s="25"/>
    </row>
    <row r="213" spans="1:12" ht="24.95" customHeight="1" x14ac:dyDescent="0.25">
      <c r="A213" s="73">
        <v>212</v>
      </c>
      <c r="B213" s="247" t="s">
        <v>696</v>
      </c>
      <c r="C213" s="104" t="s">
        <v>18</v>
      </c>
      <c r="D213" s="240">
        <v>1</v>
      </c>
      <c r="E213" s="461">
        <v>165786</v>
      </c>
      <c r="F213" s="241">
        <f t="shared" si="6"/>
        <v>31499.34</v>
      </c>
      <c r="G213" s="241">
        <f t="shared" si="7"/>
        <v>197285.34</v>
      </c>
      <c r="I213" s="375"/>
      <c r="J213" s="28"/>
      <c r="K213" s="28"/>
      <c r="L213" s="25"/>
    </row>
    <row r="214" spans="1:12" ht="24.95" customHeight="1" x14ac:dyDescent="0.25">
      <c r="A214" s="73">
        <v>213</v>
      </c>
      <c r="B214" s="247" t="s">
        <v>699</v>
      </c>
      <c r="C214" s="104" t="s">
        <v>18</v>
      </c>
      <c r="D214" s="240">
        <v>1</v>
      </c>
      <c r="E214" s="461">
        <v>61438.471118143076</v>
      </c>
      <c r="F214" s="241">
        <f t="shared" si="6"/>
        <v>11673.309512447184</v>
      </c>
      <c r="G214" s="241">
        <f t="shared" si="7"/>
        <v>73111.780630590263</v>
      </c>
      <c r="I214" s="375"/>
      <c r="J214" s="28"/>
      <c r="K214" s="28"/>
      <c r="L214" s="25"/>
    </row>
    <row r="215" spans="1:12" ht="24.95" customHeight="1" x14ac:dyDescent="0.25">
      <c r="A215" s="73">
        <v>214</v>
      </c>
      <c r="B215" s="247" t="s">
        <v>700</v>
      </c>
      <c r="C215" s="104" t="s">
        <v>18</v>
      </c>
      <c r="D215" s="240">
        <v>1</v>
      </c>
      <c r="E215" s="461">
        <v>5100</v>
      </c>
      <c r="F215" s="241">
        <f t="shared" si="6"/>
        <v>969</v>
      </c>
      <c r="G215" s="241">
        <f t="shared" si="7"/>
        <v>6069</v>
      </c>
      <c r="I215" s="375"/>
      <c r="J215" s="28"/>
      <c r="K215" s="28"/>
      <c r="L215" s="25"/>
    </row>
    <row r="216" spans="1:12" ht="24.95" customHeight="1" x14ac:dyDescent="0.25">
      <c r="A216" s="73">
        <v>215</v>
      </c>
      <c r="B216" s="247" t="s">
        <v>703</v>
      </c>
      <c r="C216" s="104" t="s">
        <v>18</v>
      </c>
      <c r="D216" s="240">
        <v>1</v>
      </c>
      <c r="E216" s="461">
        <v>10181</v>
      </c>
      <c r="F216" s="241">
        <f t="shared" si="6"/>
        <v>1934.39</v>
      </c>
      <c r="G216" s="241">
        <f t="shared" si="7"/>
        <v>12115.39</v>
      </c>
      <c r="I216" s="375"/>
      <c r="J216" s="28"/>
      <c r="K216" s="28"/>
      <c r="L216" s="25"/>
    </row>
    <row r="217" spans="1:12" ht="24.95" customHeight="1" x14ac:dyDescent="0.25">
      <c r="A217" s="73">
        <v>216</v>
      </c>
      <c r="B217" s="247" t="s">
        <v>705</v>
      </c>
      <c r="C217" s="104" t="s">
        <v>18</v>
      </c>
      <c r="D217" s="240">
        <v>1</v>
      </c>
      <c r="E217" s="461">
        <v>16000</v>
      </c>
      <c r="F217" s="241">
        <f t="shared" si="6"/>
        <v>3040</v>
      </c>
      <c r="G217" s="241">
        <f t="shared" si="7"/>
        <v>19040</v>
      </c>
      <c r="I217" s="375"/>
      <c r="J217" s="28"/>
      <c r="K217" s="28"/>
      <c r="L217" s="25"/>
    </row>
    <row r="218" spans="1:12" ht="24.95" customHeight="1" x14ac:dyDescent="0.25">
      <c r="A218" s="73">
        <v>217</v>
      </c>
      <c r="B218" s="247" t="s">
        <v>708</v>
      </c>
      <c r="C218" s="104" t="s">
        <v>18</v>
      </c>
      <c r="D218" s="240">
        <v>1</v>
      </c>
      <c r="E218" s="461">
        <v>16065</v>
      </c>
      <c r="F218" s="241">
        <f t="shared" si="6"/>
        <v>3052.35</v>
      </c>
      <c r="G218" s="241">
        <f t="shared" si="7"/>
        <v>19117.349999999999</v>
      </c>
      <c r="I218" s="375"/>
      <c r="J218" s="28"/>
      <c r="K218" s="28"/>
      <c r="L218" s="25"/>
    </row>
    <row r="219" spans="1:12" ht="24.95" customHeight="1" x14ac:dyDescent="0.25">
      <c r="A219" s="73">
        <v>218</v>
      </c>
      <c r="B219" s="247" t="s">
        <v>711</v>
      </c>
      <c r="C219" s="104" t="s">
        <v>237</v>
      </c>
      <c r="D219" s="240">
        <v>1</v>
      </c>
      <c r="E219" s="461">
        <v>75000</v>
      </c>
      <c r="F219" s="241">
        <f t="shared" si="6"/>
        <v>14250</v>
      </c>
      <c r="G219" s="241">
        <f t="shared" si="7"/>
        <v>89250</v>
      </c>
      <c r="I219" s="375"/>
      <c r="J219" s="28"/>
      <c r="K219" s="28"/>
      <c r="L219" s="25"/>
    </row>
    <row r="220" spans="1:12" ht="24.95" customHeight="1" x14ac:dyDescent="0.25">
      <c r="A220" s="73">
        <v>219</v>
      </c>
      <c r="B220" s="247" t="s">
        <v>712</v>
      </c>
      <c r="C220" s="104" t="s">
        <v>237</v>
      </c>
      <c r="D220" s="240">
        <v>1</v>
      </c>
      <c r="E220" s="461">
        <v>82150</v>
      </c>
      <c r="F220" s="241">
        <f t="shared" si="6"/>
        <v>15608.5</v>
      </c>
      <c r="G220" s="241">
        <f t="shared" si="7"/>
        <v>97758.5</v>
      </c>
      <c r="I220" s="375"/>
      <c r="J220" s="28"/>
      <c r="K220" s="28"/>
      <c r="L220" s="25"/>
    </row>
    <row r="221" spans="1:12" ht="24.95" customHeight="1" x14ac:dyDescent="0.25">
      <c r="A221" s="73">
        <v>220</v>
      </c>
      <c r="B221" s="247" t="s">
        <v>713</v>
      </c>
      <c r="C221" s="104" t="s">
        <v>237</v>
      </c>
      <c r="D221" s="240">
        <v>1</v>
      </c>
      <c r="E221" s="461">
        <v>39496</v>
      </c>
      <c r="F221" s="241">
        <f t="shared" si="6"/>
        <v>7504.24</v>
      </c>
      <c r="G221" s="241">
        <f t="shared" si="7"/>
        <v>47000.24</v>
      </c>
      <c r="I221" s="375"/>
      <c r="J221" s="28"/>
      <c r="K221" s="28"/>
      <c r="L221" s="25"/>
    </row>
    <row r="222" spans="1:12" ht="24.95" customHeight="1" x14ac:dyDescent="0.25">
      <c r="A222" s="73">
        <v>221</v>
      </c>
      <c r="B222" s="247" t="s">
        <v>715</v>
      </c>
      <c r="C222" s="104" t="s">
        <v>18</v>
      </c>
      <c r="D222" s="240">
        <v>1</v>
      </c>
      <c r="E222" s="461">
        <v>397803</v>
      </c>
      <c r="F222" s="241">
        <f t="shared" si="6"/>
        <v>75582.570000000007</v>
      </c>
      <c r="G222" s="241">
        <f t="shared" si="7"/>
        <v>473385.57</v>
      </c>
      <c r="I222" s="375"/>
      <c r="J222" s="28"/>
      <c r="K222" s="28"/>
      <c r="L222" s="25"/>
    </row>
    <row r="223" spans="1:12" ht="24.95" customHeight="1" x14ac:dyDescent="0.25">
      <c r="A223" s="73">
        <v>222</v>
      </c>
      <c r="B223" s="247" t="s">
        <v>716</v>
      </c>
      <c r="C223" s="104" t="s">
        <v>18</v>
      </c>
      <c r="D223" s="240">
        <v>1</v>
      </c>
      <c r="E223" s="461">
        <v>588235</v>
      </c>
      <c r="F223" s="241">
        <f t="shared" si="6"/>
        <v>111764.65</v>
      </c>
      <c r="G223" s="241">
        <f t="shared" si="7"/>
        <v>699999.65</v>
      </c>
      <c r="I223" s="375"/>
      <c r="J223" s="28"/>
      <c r="K223" s="28"/>
      <c r="L223" s="25"/>
    </row>
    <row r="224" spans="1:12" ht="24.95" customHeight="1" x14ac:dyDescent="0.25">
      <c r="A224" s="73">
        <v>223</v>
      </c>
      <c r="B224" s="247" t="s">
        <v>717</v>
      </c>
      <c r="C224" s="104" t="s">
        <v>18</v>
      </c>
      <c r="D224" s="240">
        <v>1</v>
      </c>
      <c r="E224" s="461">
        <v>576134</v>
      </c>
      <c r="F224" s="241">
        <f t="shared" si="6"/>
        <v>109465.46</v>
      </c>
      <c r="G224" s="241">
        <f t="shared" si="7"/>
        <v>685599.46</v>
      </c>
      <c r="I224" s="375"/>
      <c r="J224" s="28"/>
      <c r="K224" s="28"/>
      <c r="L224" s="25"/>
    </row>
    <row r="225" spans="1:12" ht="24.95" customHeight="1" x14ac:dyDescent="0.25">
      <c r="A225" s="73">
        <v>224</v>
      </c>
      <c r="B225" s="247" t="s">
        <v>718</v>
      </c>
      <c r="C225" s="104" t="s">
        <v>101</v>
      </c>
      <c r="D225" s="240">
        <v>1</v>
      </c>
      <c r="E225" s="461">
        <v>82386</v>
      </c>
      <c r="F225" s="241">
        <f t="shared" si="6"/>
        <v>15653.34</v>
      </c>
      <c r="G225" s="241">
        <f t="shared" si="7"/>
        <v>98039.34</v>
      </c>
      <c r="I225" s="375"/>
      <c r="J225" s="28"/>
      <c r="K225" s="28"/>
      <c r="L225" s="25"/>
    </row>
    <row r="226" spans="1:12" ht="24.95" customHeight="1" x14ac:dyDescent="0.25">
      <c r="A226" s="73">
        <v>225</v>
      </c>
      <c r="B226" s="247" t="s">
        <v>719</v>
      </c>
      <c r="C226" s="104" t="s">
        <v>101</v>
      </c>
      <c r="D226" s="240">
        <v>1</v>
      </c>
      <c r="E226" s="461">
        <v>77182</v>
      </c>
      <c r="F226" s="241">
        <f t="shared" si="6"/>
        <v>14664.58</v>
      </c>
      <c r="G226" s="241">
        <f t="shared" si="7"/>
        <v>91846.58</v>
      </c>
      <c r="I226" s="375"/>
      <c r="J226" s="28"/>
      <c r="K226" s="28"/>
      <c r="L226" s="25"/>
    </row>
    <row r="227" spans="1:12" ht="24.95" customHeight="1" x14ac:dyDescent="0.25">
      <c r="A227" s="73">
        <v>226</v>
      </c>
      <c r="B227" s="247" t="s">
        <v>722</v>
      </c>
      <c r="C227" s="104" t="s">
        <v>723</v>
      </c>
      <c r="D227" s="240">
        <v>1</v>
      </c>
      <c r="E227" s="461">
        <v>35894</v>
      </c>
      <c r="F227" s="241">
        <f t="shared" si="6"/>
        <v>6819.86</v>
      </c>
      <c r="G227" s="241">
        <f t="shared" si="7"/>
        <v>42713.86</v>
      </c>
      <c r="I227" s="375"/>
      <c r="J227" s="28"/>
      <c r="K227" s="28"/>
      <c r="L227" s="25"/>
    </row>
    <row r="228" spans="1:12" ht="24.95" customHeight="1" x14ac:dyDescent="0.25">
      <c r="A228" s="73">
        <v>227</v>
      </c>
      <c r="B228" s="247" t="s">
        <v>725</v>
      </c>
      <c r="C228" s="104" t="s">
        <v>18</v>
      </c>
      <c r="D228" s="240">
        <v>1</v>
      </c>
      <c r="E228" s="461">
        <v>7425</v>
      </c>
      <c r="F228" s="241">
        <f t="shared" si="6"/>
        <v>1410.75</v>
      </c>
      <c r="G228" s="241">
        <f t="shared" si="7"/>
        <v>8835.75</v>
      </c>
      <c r="I228" s="375"/>
      <c r="J228" s="28"/>
      <c r="K228" s="28"/>
      <c r="L228" s="25"/>
    </row>
    <row r="229" spans="1:12" ht="24.95" customHeight="1" x14ac:dyDescent="0.25">
      <c r="A229" s="73">
        <v>228</v>
      </c>
      <c r="B229" s="247" t="s">
        <v>735</v>
      </c>
      <c r="C229" s="104" t="s">
        <v>18</v>
      </c>
      <c r="D229" s="240">
        <v>1</v>
      </c>
      <c r="E229" s="461">
        <v>2800</v>
      </c>
      <c r="F229" s="241">
        <f t="shared" si="6"/>
        <v>532</v>
      </c>
      <c r="G229" s="241">
        <f t="shared" si="7"/>
        <v>3332</v>
      </c>
      <c r="I229" s="375"/>
      <c r="J229" s="28"/>
      <c r="K229" s="28"/>
      <c r="L229" s="25"/>
    </row>
    <row r="230" spans="1:12" ht="24.95" customHeight="1" x14ac:dyDescent="0.25">
      <c r="A230" s="73">
        <v>229</v>
      </c>
      <c r="B230" s="247" t="s">
        <v>737</v>
      </c>
      <c r="C230" s="104" t="s">
        <v>18</v>
      </c>
      <c r="D230" s="240">
        <v>1</v>
      </c>
      <c r="E230" s="461">
        <v>3387</v>
      </c>
      <c r="F230" s="241">
        <f t="shared" si="6"/>
        <v>643.53</v>
      </c>
      <c r="G230" s="241">
        <f t="shared" si="7"/>
        <v>4030.5299999999997</v>
      </c>
      <c r="I230" s="375"/>
      <c r="J230" s="28"/>
      <c r="K230" s="28"/>
      <c r="L230" s="25"/>
    </row>
    <row r="231" spans="1:12" ht="24.95" customHeight="1" x14ac:dyDescent="0.25">
      <c r="A231" s="73">
        <v>230</v>
      </c>
      <c r="B231" s="247" t="s">
        <v>740</v>
      </c>
      <c r="C231" s="104" t="s">
        <v>18</v>
      </c>
      <c r="D231" s="240">
        <v>1</v>
      </c>
      <c r="E231" s="461">
        <v>8697</v>
      </c>
      <c r="F231" s="241">
        <f t="shared" si="6"/>
        <v>1652.43</v>
      </c>
      <c r="G231" s="241">
        <f t="shared" si="7"/>
        <v>10349.43</v>
      </c>
      <c r="I231" s="375"/>
      <c r="J231" s="28"/>
      <c r="K231" s="28"/>
      <c r="L231" s="25"/>
    </row>
    <row r="232" spans="1:12" ht="24.95" customHeight="1" x14ac:dyDescent="0.25">
      <c r="A232" s="73">
        <v>231</v>
      </c>
      <c r="B232" s="247" t="s">
        <v>743</v>
      </c>
      <c r="C232" s="104" t="s">
        <v>18</v>
      </c>
      <c r="D232" s="240">
        <v>1</v>
      </c>
      <c r="E232" s="461">
        <v>15324</v>
      </c>
      <c r="F232" s="241">
        <f t="shared" si="6"/>
        <v>2911.56</v>
      </c>
      <c r="G232" s="241">
        <f t="shared" si="7"/>
        <v>18235.560000000001</v>
      </c>
      <c r="I232" s="375"/>
      <c r="J232" s="28"/>
      <c r="K232" s="28"/>
      <c r="L232" s="25"/>
    </row>
    <row r="233" spans="1:12" ht="24.95" customHeight="1" x14ac:dyDescent="0.25">
      <c r="A233" s="73">
        <v>232</v>
      </c>
      <c r="B233" s="247" t="s">
        <v>745</v>
      </c>
      <c r="C233" s="104" t="s">
        <v>18</v>
      </c>
      <c r="D233" s="240">
        <v>1</v>
      </c>
      <c r="E233" s="461">
        <v>3343</v>
      </c>
      <c r="F233" s="241">
        <f t="shared" si="6"/>
        <v>635.16999999999996</v>
      </c>
      <c r="G233" s="241">
        <f t="shared" si="7"/>
        <v>3978.17</v>
      </c>
      <c r="I233" s="375"/>
      <c r="J233" s="28"/>
      <c r="K233" s="28"/>
      <c r="L233" s="25"/>
    </row>
    <row r="234" spans="1:12" ht="24.95" customHeight="1" x14ac:dyDescent="0.25">
      <c r="A234" s="73">
        <v>233</v>
      </c>
      <c r="B234" s="247" t="s">
        <v>748</v>
      </c>
      <c r="C234" s="104" t="s">
        <v>18</v>
      </c>
      <c r="D234" s="240">
        <v>1</v>
      </c>
      <c r="E234" s="461">
        <v>15000</v>
      </c>
      <c r="F234" s="241">
        <f t="shared" si="6"/>
        <v>2850</v>
      </c>
      <c r="G234" s="241">
        <f t="shared" si="7"/>
        <v>17850</v>
      </c>
      <c r="I234" s="375"/>
      <c r="J234" s="28"/>
      <c r="K234" s="28"/>
      <c r="L234" s="25"/>
    </row>
    <row r="235" spans="1:12" ht="24.95" customHeight="1" x14ac:dyDescent="0.25">
      <c r="A235" s="73">
        <v>234</v>
      </c>
      <c r="B235" s="247" t="s">
        <v>750</v>
      </c>
      <c r="C235" s="104" t="s">
        <v>18</v>
      </c>
      <c r="D235" s="240">
        <v>1</v>
      </c>
      <c r="E235" s="461">
        <v>30120</v>
      </c>
      <c r="F235" s="241">
        <f t="shared" si="6"/>
        <v>5722.8</v>
      </c>
      <c r="G235" s="241">
        <f t="shared" si="7"/>
        <v>35842.800000000003</v>
      </c>
      <c r="I235" s="375"/>
      <c r="J235" s="28"/>
      <c r="K235" s="28"/>
      <c r="L235" s="25"/>
    </row>
    <row r="236" spans="1:12" ht="24.95" customHeight="1" x14ac:dyDescent="0.25">
      <c r="A236" s="73">
        <v>235</v>
      </c>
      <c r="B236" s="247" t="s">
        <v>751</v>
      </c>
      <c r="C236" s="104" t="s">
        <v>18</v>
      </c>
      <c r="D236" s="240">
        <v>1</v>
      </c>
      <c r="E236" s="461">
        <v>145000</v>
      </c>
      <c r="F236" s="241">
        <f t="shared" si="6"/>
        <v>27550</v>
      </c>
      <c r="G236" s="241">
        <f t="shared" si="7"/>
        <v>172550</v>
      </c>
      <c r="I236" s="375"/>
      <c r="J236" s="28"/>
      <c r="K236" s="28"/>
      <c r="L236" s="25"/>
    </row>
    <row r="237" spans="1:12" ht="24.95" customHeight="1" x14ac:dyDescent="0.25">
      <c r="A237" s="73">
        <v>236</v>
      </c>
      <c r="B237" s="247" t="s">
        <v>756</v>
      </c>
      <c r="C237" s="104" t="s">
        <v>18</v>
      </c>
      <c r="D237" s="240">
        <v>1</v>
      </c>
      <c r="E237" s="461">
        <v>11917</v>
      </c>
      <c r="F237" s="241">
        <f t="shared" si="6"/>
        <v>2264.23</v>
      </c>
      <c r="G237" s="241">
        <f t="shared" si="7"/>
        <v>14181.23</v>
      </c>
      <c r="I237" s="375"/>
      <c r="J237" s="28"/>
      <c r="K237" s="28"/>
      <c r="L237" s="25"/>
    </row>
    <row r="238" spans="1:12" ht="24.95" customHeight="1" x14ac:dyDescent="0.25">
      <c r="A238" s="73">
        <v>237</v>
      </c>
      <c r="B238" s="247" t="s">
        <v>758</v>
      </c>
      <c r="C238" s="104" t="s">
        <v>18</v>
      </c>
      <c r="D238" s="240">
        <v>1</v>
      </c>
      <c r="E238" s="461">
        <v>11756</v>
      </c>
      <c r="F238" s="241">
        <f t="shared" si="6"/>
        <v>2233.64</v>
      </c>
      <c r="G238" s="241">
        <f t="shared" si="7"/>
        <v>13989.64</v>
      </c>
      <c r="I238" s="375"/>
      <c r="J238" s="28"/>
      <c r="K238" s="28"/>
      <c r="L238" s="25"/>
    </row>
    <row r="239" spans="1:12" ht="24.95" customHeight="1" x14ac:dyDescent="0.25">
      <c r="A239" s="73">
        <v>238</v>
      </c>
      <c r="B239" s="247" t="s">
        <v>761</v>
      </c>
      <c r="C239" s="104" t="s">
        <v>162</v>
      </c>
      <c r="D239" s="240">
        <v>1</v>
      </c>
      <c r="E239" s="461">
        <v>19088</v>
      </c>
      <c r="F239" s="241">
        <f t="shared" si="6"/>
        <v>3626.7200000000003</v>
      </c>
      <c r="G239" s="241">
        <f t="shared" si="7"/>
        <v>22714.720000000001</v>
      </c>
      <c r="I239" s="375"/>
      <c r="J239" s="28"/>
      <c r="K239" s="28"/>
      <c r="L239" s="25"/>
    </row>
    <row r="240" spans="1:12" ht="24.95" customHeight="1" x14ac:dyDescent="0.25">
      <c r="A240" s="73">
        <v>239</v>
      </c>
      <c r="B240" s="247" t="s">
        <v>1467</v>
      </c>
      <c r="C240" s="104" t="s">
        <v>18</v>
      </c>
      <c r="D240" s="240">
        <v>1</v>
      </c>
      <c r="E240" s="461">
        <v>67500</v>
      </c>
      <c r="F240" s="241">
        <f t="shared" si="6"/>
        <v>12825</v>
      </c>
      <c r="G240" s="241">
        <f t="shared" si="7"/>
        <v>80325</v>
      </c>
      <c r="I240" s="375"/>
      <c r="J240" s="28"/>
      <c r="K240" s="28"/>
      <c r="L240" s="25"/>
    </row>
    <row r="241" spans="1:12" ht="24.95" customHeight="1" x14ac:dyDescent="0.25">
      <c r="A241" s="73">
        <v>240</v>
      </c>
      <c r="B241" s="247" t="s">
        <v>762</v>
      </c>
      <c r="C241" s="104" t="s">
        <v>18</v>
      </c>
      <c r="D241" s="240">
        <v>1</v>
      </c>
      <c r="E241" s="461">
        <v>32000</v>
      </c>
      <c r="F241" s="241">
        <f t="shared" si="6"/>
        <v>6080</v>
      </c>
      <c r="G241" s="241">
        <f t="shared" si="7"/>
        <v>38080</v>
      </c>
      <c r="I241" s="375"/>
      <c r="J241" s="28"/>
      <c r="K241" s="28"/>
      <c r="L241" s="25"/>
    </row>
    <row r="242" spans="1:12" ht="24.95" customHeight="1" x14ac:dyDescent="0.25">
      <c r="A242" s="73">
        <v>241</v>
      </c>
      <c r="B242" s="247" t="s">
        <v>763</v>
      </c>
      <c r="C242" s="104" t="s">
        <v>18</v>
      </c>
      <c r="D242" s="240">
        <v>1</v>
      </c>
      <c r="E242" s="461">
        <v>138514</v>
      </c>
      <c r="F242" s="241">
        <f t="shared" si="6"/>
        <v>26317.66</v>
      </c>
      <c r="G242" s="241">
        <f t="shared" si="7"/>
        <v>164831.66</v>
      </c>
      <c r="I242" s="375"/>
      <c r="J242" s="28"/>
      <c r="K242" s="28"/>
      <c r="L242" s="25"/>
    </row>
    <row r="243" spans="1:12" ht="24.95" customHeight="1" x14ac:dyDescent="0.25">
      <c r="A243" s="73">
        <v>242</v>
      </c>
      <c r="B243" s="247" t="s">
        <v>765</v>
      </c>
      <c r="C243" s="104" t="s">
        <v>18</v>
      </c>
      <c r="D243" s="240">
        <v>1</v>
      </c>
      <c r="E243" s="461">
        <v>789000</v>
      </c>
      <c r="F243" s="241">
        <f t="shared" si="6"/>
        <v>149910</v>
      </c>
      <c r="G243" s="241">
        <f t="shared" si="7"/>
        <v>938910</v>
      </c>
      <c r="I243" s="375"/>
      <c r="J243" s="28"/>
      <c r="K243" s="28"/>
      <c r="L243" s="25"/>
    </row>
    <row r="244" spans="1:12" ht="24.95" customHeight="1" x14ac:dyDescent="0.25">
      <c r="A244" s="73">
        <v>243</v>
      </c>
      <c r="B244" s="247" t="s">
        <v>766</v>
      </c>
      <c r="C244" s="104" t="s">
        <v>359</v>
      </c>
      <c r="D244" s="240">
        <v>1</v>
      </c>
      <c r="E244" s="461">
        <v>252000</v>
      </c>
      <c r="F244" s="241">
        <f t="shared" si="6"/>
        <v>47880</v>
      </c>
      <c r="G244" s="241">
        <f t="shared" si="7"/>
        <v>299880</v>
      </c>
      <c r="I244" s="375"/>
      <c r="J244" s="28"/>
      <c r="K244" s="28"/>
      <c r="L244" s="25"/>
    </row>
    <row r="245" spans="1:12" ht="24.95" customHeight="1" x14ac:dyDescent="0.25">
      <c r="A245" s="73">
        <v>244</v>
      </c>
      <c r="B245" s="247" t="s">
        <v>767</v>
      </c>
      <c r="C245" s="104" t="s">
        <v>18</v>
      </c>
      <c r="D245" s="240">
        <v>1</v>
      </c>
      <c r="E245" s="461">
        <v>18000</v>
      </c>
      <c r="F245" s="241">
        <f t="shared" si="6"/>
        <v>3420</v>
      </c>
      <c r="G245" s="241">
        <f t="shared" si="7"/>
        <v>21420</v>
      </c>
      <c r="I245" s="375"/>
      <c r="J245" s="28"/>
      <c r="K245" s="28"/>
      <c r="L245" s="25"/>
    </row>
    <row r="246" spans="1:12" ht="24.95" customHeight="1" x14ac:dyDescent="0.25">
      <c r="A246" s="73">
        <v>245</v>
      </c>
      <c r="B246" s="247" t="s">
        <v>770</v>
      </c>
      <c r="C246" s="104" t="s">
        <v>18</v>
      </c>
      <c r="D246" s="240">
        <v>1</v>
      </c>
      <c r="E246" s="461">
        <v>24000</v>
      </c>
      <c r="F246" s="241">
        <f t="shared" si="6"/>
        <v>4560</v>
      </c>
      <c r="G246" s="241">
        <f t="shared" si="7"/>
        <v>28560</v>
      </c>
      <c r="I246" s="375"/>
      <c r="J246" s="28"/>
      <c r="K246" s="28"/>
      <c r="L246" s="25"/>
    </row>
    <row r="247" spans="1:12" ht="24.95" customHeight="1" x14ac:dyDescent="0.25">
      <c r="A247" s="73">
        <v>246</v>
      </c>
      <c r="B247" s="247" t="s">
        <v>771</v>
      </c>
      <c r="C247" s="104" t="s">
        <v>18</v>
      </c>
      <c r="D247" s="240">
        <v>1</v>
      </c>
      <c r="E247" s="461">
        <v>1150</v>
      </c>
      <c r="F247" s="241">
        <f t="shared" si="6"/>
        <v>218.5</v>
      </c>
      <c r="G247" s="241">
        <f t="shared" si="7"/>
        <v>1368.5</v>
      </c>
      <c r="I247" s="375"/>
      <c r="J247" s="28"/>
      <c r="K247" s="28"/>
      <c r="L247" s="25"/>
    </row>
    <row r="248" spans="1:12" ht="24.95" customHeight="1" x14ac:dyDescent="0.25">
      <c r="A248" s="73">
        <v>247</v>
      </c>
      <c r="B248" s="247" t="s">
        <v>774</v>
      </c>
      <c r="C248" s="104" t="s">
        <v>18</v>
      </c>
      <c r="D248" s="240">
        <v>1</v>
      </c>
      <c r="E248" s="461">
        <v>20580</v>
      </c>
      <c r="F248" s="241">
        <f t="shared" si="6"/>
        <v>3910.2000000000003</v>
      </c>
      <c r="G248" s="241">
        <f t="shared" si="7"/>
        <v>24490.2</v>
      </c>
      <c r="I248" s="375"/>
      <c r="J248" s="28"/>
      <c r="K248" s="28"/>
      <c r="L248" s="25"/>
    </row>
    <row r="249" spans="1:12" ht="24.95" customHeight="1" x14ac:dyDescent="0.25">
      <c r="A249" s="73">
        <v>248</v>
      </c>
      <c r="B249" s="247" t="s">
        <v>1468</v>
      </c>
      <c r="C249" s="104" t="s">
        <v>18</v>
      </c>
      <c r="D249" s="240">
        <v>1</v>
      </c>
      <c r="E249" s="461">
        <v>14000</v>
      </c>
      <c r="F249" s="241">
        <f t="shared" si="6"/>
        <v>2660</v>
      </c>
      <c r="G249" s="241">
        <f t="shared" si="7"/>
        <v>16660</v>
      </c>
      <c r="I249" s="375"/>
      <c r="J249" s="28"/>
      <c r="K249" s="28"/>
      <c r="L249" s="25"/>
    </row>
    <row r="250" spans="1:12" ht="24.95" customHeight="1" x14ac:dyDescent="0.25">
      <c r="A250" s="73">
        <v>249</v>
      </c>
      <c r="B250" s="247" t="s">
        <v>777</v>
      </c>
      <c r="C250" s="104" t="s">
        <v>18</v>
      </c>
      <c r="D250" s="240">
        <v>1</v>
      </c>
      <c r="E250" s="461">
        <v>11597</v>
      </c>
      <c r="F250" s="241">
        <f t="shared" si="6"/>
        <v>2203.4299999999998</v>
      </c>
      <c r="G250" s="241">
        <f t="shared" si="7"/>
        <v>13800.43</v>
      </c>
      <c r="I250" s="375"/>
      <c r="J250" s="28"/>
      <c r="K250" s="28"/>
      <c r="L250" s="25"/>
    </row>
    <row r="251" spans="1:12" ht="24.95" customHeight="1" x14ac:dyDescent="0.25">
      <c r="A251" s="73">
        <v>250</v>
      </c>
      <c r="B251" s="247" t="s">
        <v>782</v>
      </c>
      <c r="C251" s="104" t="s">
        <v>18</v>
      </c>
      <c r="D251" s="240">
        <v>1</v>
      </c>
      <c r="E251" s="461">
        <v>790</v>
      </c>
      <c r="F251" s="241">
        <f t="shared" si="6"/>
        <v>150.1</v>
      </c>
      <c r="G251" s="241">
        <f t="shared" si="7"/>
        <v>940.1</v>
      </c>
      <c r="I251" s="375"/>
      <c r="J251" s="28"/>
      <c r="K251" s="28"/>
      <c r="L251" s="25"/>
    </row>
    <row r="252" spans="1:12" ht="24.95" customHeight="1" x14ac:dyDescent="0.25">
      <c r="A252" s="73">
        <v>251</v>
      </c>
      <c r="B252" s="247" t="s">
        <v>785</v>
      </c>
      <c r="C252" s="104" t="s">
        <v>18</v>
      </c>
      <c r="D252" s="240">
        <v>1</v>
      </c>
      <c r="E252" s="461">
        <v>15483</v>
      </c>
      <c r="F252" s="241">
        <f t="shared" si="6"/>
        <v>2941.77</v>
      </c>
      <c r="G252" s="241">
        <f t="shared" si="7"/>
        <v>18424.77</v>
      </c>
      <c r="I252" s="375"/>
      <c r="J252" s="28"/>
      <c r="K252" s="28"/>
      <c r="L252" s="25"/>
    </row>
    <row r="253" spans="1:12" ht="24.95" customHeight="1" x14ac:dyDescent="0.25">
      <c r="A253" s="73">
        <v>252</v>
      </c>
      <c r="B253" s="247" t="s">
        <v>788</v>
      </c>
      <c r="C253" s="104" t="s">
        <v>18</v>
      </c>
      <c r="D253" s="240">
        <v>1</v>
      </c>
      <c r="E253" s="461">
        <v>57004</v>
      </c>
      <c r="F253" s="241">
        <f t="shared" si="6"/>
        <v>10830.76</v>
      </c>
      <c r="G253" s="241">
        <f t="shared" si="7"/>
        <v>67834.759999999995</v>
      </c>
      <c r="I253" s="375"/>
      <c r="J253" s="28"/>
      <c r="K253" s="28"/>
      <c r="L253" s="25"/>
    </row>
    <row r="254" spans="1:12" ht="24.95" customHeight="1" x14ac:dyDescent="0.25">
      <c r="A254" s="73">
        <v>253</v>
      </c>
      <c r="B254" s="247" t="s">
        <v>789</v>
      </c>
      <c r="C254" s="104" t="s">
        <v>18</v>
      </c>
      <c r="D254" s="240">
        <v>1</v>
      </c>
      <c r="E254" s="461">
        <v>118300</v>
      </c>
      <c r="F254" s="241">
        <f t="shared" si="6"/>
        <v>22477</v>
      </c>
      <c r="G254" s="241">
        <f t="shared" si="7"/>
        <v>140777</v>
      </c>
      <c r="I254" s="375"/>
      <c r="J254" s="28"/>
      <c r="K254" s="28"/>
      <c r="L254" s="25"/>
    </row>
    <row r="255" spans="1:12" ht="24.95" customHeight="1" x14ac:dyDescent="0.25">
      <c r="A255" s="73">
        <v>254</v>
      </c>
      <c r="B255" s="247" t="s">
        <v>790</v>
      </c>
      <c r="C255" s="104" t="s">
        <v>18</v>
      </c>
      <c r="D255" s="240">
        <v>1</v>
      </c>
      <c r="E255" s="461">
        <v>6885</v>
      </c>
      <c r="F255" s="241">
        <f t="shared" si="6"/>
        <v>1308.1500000000001</v>
      </c>
      <c r="G255" s="241">
        <f t="shared" si="7"/>
        <v>8193.15</v>
      </c>
      <c r="I255" s="375"/>
      <c r="J255" s="28"/>
      <c r="K255" s="28"/>
      <c r="L255" s="25"/>
    </row>
    <row r="256" spans="1:12" ht="24.95" customHeight="1" x14ac:dyDescent="0.25">
      <c r="A256" s="73">
        <v>255</v>
      </c>
      <c r="B256" s="247" t="s">
        <v>794</v>
      </c>
      <c r="C256" s="104" t="s">
        <v>18</v>
      </c>
      <c r="D256" s="240">
        <v>1</v>
      </c>
      <c r="E256" s="461">
        <v>5070</v>
      </c>
      <c r="F256" s="241">
        <f t="shared" si="6"/>
        <v>963.3</v>
      </c>
      <c r="G256" s="241">
        <f t="shared" si="7"/>
        <v>6033.3</v>
      </c>
      <c r="I256" s="375"/>
      <c r="J256" s="28"/>
      <c r="K256" s="28"/>
      <c r="L256" s="25"/>
    </row>
    <row r="257" spans="1:12" ht="24.95" customHeight="1" x14ac:dyDescent="0.25">
      <c r="A257" s="73">
        <v>256</v>
      </c>
      <c r="B257" s="247" t="s">
        <v>796</v>
      </c>
      <c r="C257" s="104" t="s">
        <v>18</v>
      </c>
      <c r="D257" s="240">
        <v>1</v>
      </c>
      <c r="E257" s="461">
        <v>29892</v>
      </c>
      <c r="F257" s="241">
        <f t="shared" si="6"/>
        <v>5679.4800000000005</v>
      </c>
      <c r="G257" s="241">
        <f t="shared" si="7"/>
        <v>35571.480000000003</v>
      </c>
      <c r="I257" s="375"/>
      <c r="J257" s="28"/>
      <c r="K257" s="28"/>
      <c r="L257" s="25"/>
    </row>
    <row r="258" spans="1:12" ht="24.95" customHeight="1" x14ac:dyDescent="0.25">
      <c r="A258" s="73">
        <v>257</v>
      </c>
      <c r="B258" s="247" t="s">
        <v>1469</v>
      </c>
      <c r="C258" s="104" t="s">
        <v>18</v>
      </c>
      <c r="D258" s="240">
        <v>1</v>
      </c>
      <c r="E258" s="461">
        <v>79900</v>
      </c>
      <c r="F258" s="241">
        <f t="shared" si="6"/>
        <v>15181</v>
      </c>
      <c r="G258" s="241">
        <f t="shared" si="7"/>
        <v>95081</v>
      </c>
      <c r="I258" s="375"/>
      <c r="J258" s="28"/>
      <c r="K258" s="28"/>
      <c r="L258" s="25"/>
    </row>
    <row r="259" spans="1:12" ht="24.95" customHeight="1" x14ac:dyDescent="0.25">
      <c r="A259" s="73">
        <v>258</v>
      </c>
      <c r="B259" s="247" t="s">
        <v>1470</v>
      </c>
      <c r="C259" s="104" t="s">
        <v>18</v>
      </c>
      <c r="D259" s="240">
        <v>1</v>
      </c>
      <c r="E259" s="461">
        <v>35900</v>
      </c>
      <c r="F259" s="241">
        <f t="shared" ref="F259:F322" si="8">+E259*0.19</f>
        <v>6821</v>
      </c>
      <c r="G259" s="241">
        <f t="shared" ref="G259:G322" si="9">+F259+E259</f>
        <v>42721</v>
      </c>
      <c r="I259" s="375"/>
      <c r="J259" s="28"/>
      <c r="K259" s="28"/>
      <c r="L259" s="25"/>
    </row>
    <row r="260" spans="1:12" ht="24.95" customHeight="1" x14ac:dyDescent="0.25">
      <c r="A260" s="73">
        <v>259</v>
      </c>
      <c r="B260" s="247" t="s">
        <v>801</v>
      </c>
      <c r="C260" s="104" t="s">
        <v>18</v>
      </c>
      <c r="D260" s="240">
        <v>1</v>
      </c>
      <c r="E260" s="461">
        <v>78900</v>
      </c>
      <c r="F260" s="241">
        <f t="shared" si="8"/>
        <v>14991</v>
      </c>
      <c r="G260" s="241">
        <f t="shared" si="9"/>
        <v>93891</v>
      </c>
      <c r="I260" s="375"/>
      <c r="J260" s="28"/>
      <c r="K260" s="28"/>
      <c r="L260" s="25"/>
    </row>
    <row r="261" spans="1:12" ht="24.95" customHeight="1" x14ac:dyDescent="0.25">
      <c r="A261" s="73">
        <v>260</v>
      </c>
      <c r="B261" s="247" t="s">
        <v>803</v>
      </c>
      <c r="C261" s="104" t="s">
        <v>804</v>
      </c>
      <c r="D261" s="240">
        <v>1</v>
      </c>
      <c r="E261" s="461">
        <v>40150</v>
      </c>
      <c r="F261" s="241">
        <f t="shared" si="8"/>
        <v>7628.5</v>
      </c>
      <c r="G261" s="241">
        <f t="shared" si="9"/>
        <v>47778.5</v>
      </c>
      <c r="I261" s="375"/>
      <c r="J261" s="28"/>
      <c r="K261" s="28"/>
      <c r="L261" s="25"/>
    </row>
    <row r="262" spans="1:12" ht="24.95" customHeight="1" x14ac:dyDescent="0.25">
      <c r="A262" s="73">
        <v>261</v>
      </c>
      <c r="B262" s="247" t="s">
        <v>805</v>
      </c>
      <c r="C262" s="104" t="s">
        <v>18</v>
      </c>
      <c r="D262" s="240">
        <v>1</v>
      </c>
      <c r="E262" s="461">
        <v>5483</v>
      </c>
      <c r="F262" s="241">
        <f t="shared" si="8"/>
        <v>1041.77</v>
      </c>
      <c r="G262" s="241">
        <f t="shared" si="9"/>
        <v>6524.77</v>
      </c>
      <c r="I262" s="375"/>
      <c r="J262" s="28"/>
      <c r="K262" s="28"/>
      <c r="L262" s="25"/>
    </row>
    <row r="263" spans="1:12" ht="24.95" customHeight="1" x14ac:dyDescent="0.25">
      <c r="A263" s="73">
        <v>262</v>
      </c>
      <c r="B263" s="247" t="s">
        <v>806</v>
      </c>
      <c r="C263" s="104" t="s">
        <v>18</v>
      </c>
      <c r="D263" s="240">
        <v>1</v>
      </c>
      <c r="E263" s="461">
        <v>2516</v>
      </c>
      <c r="F263" s="241">
        <f t="shared" si="8"/>
        <v>478.04</v>
      </c>
      <c r="G263" s="241">
        <f t="shared" si="9"/>
        <v>2994.04</v>
      </c>
      <c r="I263" s="375"/>
      <c r="J263" s="28"/>
      <c r="K263" s="28"/>
      <c r="L263" s="25"/>
    </row>
    <row r="264" spans="1:12" ht="24.95" customHeight="1" x14ac:dyDescent="0.25">
      <c r="A264" s="73">
        <v>263</v>
      </c>
      <c r="B264" s="247" t="s">
        <v>1471</v>
      </c>
      <c r="C264" s="104" t="s">
        <v>115</v>
      </c>
      <c r="D264" s="240">
        <v>1</v>
      </c>
      <c r="E264" s="461">
        <v>5075</v>
      </c>
      <c r="F264" s="241">
        <f t="shared" si="8"/>
        <v>964.25</v>
      </c>
      <c r="G264" s="241">
        <f t="shared" si="9"/>
        <v>6039.25</v>
      </c>
      <c r="I264" s="375"/>
      <c r="J264" s="28"/>
      <c r="K264" s="28"/>
      <c r="L264" s="25"/>
    </row>
    <row r="265" spans="1:12" ht="24.95" customHeight="1" x14ac:dyDescent="0.25">
      <c r="A265" s="73">
        <v>264</v>
      </c>
      <c r="B265" s="247" t="s">
        <v>808</v>
      </c>
      <c r="C265" s="104" t="s">
        <v>18</v>
      </c>
      <c r="D265" s="240">
        <v>1</v>
      </c>
      <c r="E265" s="461">
        <v>700</v>
      </c>
      <c r="F265" s="241">
        <f t="shared" si="8"/>
        <v>133</v>
      </c>
      <c r="G265" s="241">
        <f t="shared" si="9"/>
        <v>833</v>
      </c>
      <c r="I265" s="375"/>
      <c r="J265" s="28"/>
      <c r="K265" s="28"/>
      <c r="L265" s="25"/>
    </row>
    <row r="266" spans="1:12" ht="24.95" customHeight="1" x14ac:dyDescent="0.25">
      <c r="A266" s="73">
        <v>265</v>
      </c>
      <c r="B266" s="247" t="s">
        <v>813</v>
      </c>
      <c r="C266" s="104" t="s">
        <v>18</v>
      </c>
      <c r="D266" s="240">
        <v>1</v>
      </c>
      <c r="E266" s="461">
        <v>390</v>
      </c>
      <c r="F266" s="241">
        <f t="shared" si="8"/>
        <v>74.099999999999994</v>
      </c>
      <c r="G266" s="241">
        <f t="shared" si="9"/>
        <v>464.1</v>
      </c>
      <c r="I266" s="375"/>
      <c r="J266" s="28"/>
      <c r="K266" s="28"/>
      <c r="L266" s="25"/>
    </row>
    <row r="267" spans="1:12" ht="24.95" customHeight="1" x14ac:dyDescent="0.25">
      <c r="A267" s="73">
        <v>266</v>
      </c>
      <c r="B267" s="247" t="s">
        <v>1472</v>
      </c>
      <c r="C267" s="104" t="s">
        <v>18</v>
      </c>
      <c r="D267" s="240">
        <v>1</v>
      </c>
      <c r="E267" s="461">
        <v>2020</v>
      </c>
      <c r="F267" s="241">
        <f t="shared" si="8"/>
        <v>383.8</v>
      </c>
      <c r="G267" s="241">
        <f t="shared" si="9"/>
        <v>2403.8000000000002</v>
      </c>
      <c r="I267" s="375"/>
      <c r="J267" s="28"/>
      <c r="K267" s="28"/>
      <c r="L267" s="25"/>
    </row>
    <row r="268" spans="1:12" ht="24.95" customHeight="1" x14ac:dyDescent="0.25">
      <c r="A268" s="73">
        <v>267</v>
      </c>
      <c r="B268" s="247" t="s">
        <v>814</v>
      </c>
      <c r="C268" s="104" t="s">
        <v>18</v>
      </c>
      <c r="D268" s="240">
        <v>1</v>
      </c>
      <c r="E268" s="461">
        <v>221.6</v>
      </c>
      <c r="F268" s="241">
        <f t="shared" si="8"/>
        <v>42.103999999999999</v>
      </c>
      <c r="G268" s="241">
        <f t="shared" si="9"/>
        <v>263.70400000000001</v>
      </c>
      <c r="I268" s="375"/>
      <c r="J268" s="28"/>
      <c r="K268" s="28"/>
      <c r="L268" s="25"/>
    </row>
    <row r="269" spans="1:12" ht="24.95" customHeight="1" x14ac:dyDescent="0.25">
      <c r="A269" s="73">
        <v>268</v>
      </c>
      <c r="B269" s="247" t="s">
        <v>817</v>
      </c>
      <c r="C269" s="104" t="s">
        <v>18</v>
      </c>
      <c r="D269" s="240">
        <v>1</v>
      </c>
      <c r="E269" s="461">
        <v>477</v>
      </c>
      <c r="F269" s="241">
        <f t="shared" si="8"/>
        <v>90.63</v>
      </c>
      <c r="G269" s="241">
        <f t="shared" si="9"/>
        <v>567.63</v>
      </c>
      <c r="I269" s="375"/>
      <c r="J269" s="28"/>
      <c r="K269" s="28"/>
      <c r="L269" s="25"/>
    </row>
    <row r="270" spans="1:12" ht="24.95" customHeight="1" x14ac:dyDescent="0.25">
      <c r="A270" s="73">
        <v>269</v>
      </c>
      <c r="B270" s="247" t="s">
        <v>818</v>
      </c>
      <c r="C270" s="104" t="s">
        <v>18</v>
      </c>
      <c r="D270" s="240">
        <v>1</v>
      </c>
      <c r="E270" s="461">
        <v>51</v>
      </c>
      <c r="F270" s="241">
        <f t="shared" si="8"/>
        <v>9.69</v>
      </c>
      <c r="G270" s="241">
        <f t="shared" si="9"/>
        <v>60.69</v>
      </c>
      <c r="I270" s="375"/>
      <c r="J270" s="28"/>
      <c r="K270" s="28"/>
      <c r="L270" s="25"/>
    </row>
    <row r="271" spans="1:12" ht="24.95" customHeight="1" x14ac:dyDescent="0.25">
      <c r="A271" s="73">
        <v>270</v>
      </c>
      <c r="B271" s="247" t="s">
        <v>819</v>
      </c>
      <c r="C271" s="104" t="s">
        <v>18</v>
      </c>
      <c r="D271" s="240">
        <v>1</v>
      </c>
      <c r="E271" s="461">
        <v>113</v>
      </c>
      <c r="F271" s="241">
        <f t="shared" si="8"/>
        <v>21.47</v>
      </c>
      <c r="G271" s="241">
        <f t="shared" si="9"/>
        <v>134.47</v>
      </c>
      <c r="I271" s="375"/>
      <c r="J271" s="28"/>
      <c r="K271" s="28"/>
      <c r="L271" s="25"/>
    </row>
    <row r="272" spans="1:12" ht="24.95" customHeight="1" x14ac:dyDescent="0.25">
      <c r="A272" s="73">
        <v>271</v>
      </c>
      <c r="B272" s="247" t="s">
        <v>820</v>
      </c>
      <c r="C272" s="104" t="s">
        <v>18</v>
      </c>
      <c r="D272" s="240">
        <v>1</v>
      </c>
      <c r="E272" s="461">
        <v>23.8</v>
      </c>
      <c r="F272" s="241">
        <f t="shared" si="8"/>
        <v>4.5220000000000002</v>
      </c>
      <c r="G272" s="241">
        <f t="shared" si="9"/>
        <v>28.322000000000003</v>
      </c>
      <c r="I272" s="375"/>
      <c r="J272" s="28"/>
      <c r="K272" s="28"/>
      <c r="L272" s="25"/>
    </row>
    <row r="273" spans="1:12" ht="24.95" customHeight="1" x14ac:dyDescent="0.25">
      <c r="A273" s="73">
        <v>272</v>
      </c>
      <c r="B273" s="247" t="s">
        <v>1473</v>
      </c>
      <c r="C273" s="104" t="s">
        <v>18</v>
      </c>
      <c r="D273" s="240">
        <v>1</v>
      </c>
      <c r="E273" s="461">
        <v>41250</v>
      </c>
      <c r="F273" s="241">
        <f t="shared" si="8"/>
        <v>7837.5</v>
      </c>
      <c r="G273" s="241">
        <f t="shared" si="9"/>
        <v>49087.5</v>
      </c>
      <c r="I273" s="375"/>
      <c r="J273" s="28"/>
      <c r="K273" s="28"/>
      <c r="L273" s="25"/>
    </row>
    <row r="274" spans="1:12" ht="24.95" customHeight="1" x14ac:dyDescent="0.25">
      <c r="A274" s="73">
        <v>273</v>
      </c>
      <c r="B274" s="247" t="s">
        <v>848</v>
      </c>
      <c r="C274" s="104" t="s">
        <v>18</v>
      </c>
      <c r="D274" s="240">
        <v>1</v>
      </c>
      <c r="E274" s="461">
        <v>166590</v>
      </c>
      <c r="F274" s="241">
        <f t="shared" si="8"/>
        <v>31652.100000000002</v>
      </c>
      <c r="G274" s="241">
        <f t="shared" si="9"/>
        <v>198242.1</v>
      </c>
      <c r="I274" s="375"/>
      <c r="J274" s="28"/>
      <c r="K274" s="28"/>
      <c r="L274" s="25"/>
    </row>
    <row r="275" spans="1:12" ht="24.95" customHeight="1" x14ac:dyDescent="0.25">
      <c r="A275" s="73">
        <v>274</v>
      </c>
      <c r="B275" s="247" t="s">
        <v>849</v>
      </c>
      <c r="C275" s="104" t="s">
        <v>18</v>
      </c>
      <c r="D275" s="240">
        <v>1</v>
      </c>
      <c r="E275" s="461">
        <v>100672</v>
      </c>
      <c r="F275" s="241">
        <f t="shared" si="8"/>
        <v>19127.68</v>
      </c>
      <c r="G275" s="241">
        <f t="shared" si="9"/>
        <v>119799.67999999999</v>
      </c>
      <c r="I275" s="375"/>
      <c r="J275" s="28"/>
      <c r="K275" s="28"/>
      <c r="L275" s="25"/>
    </row>
    <row r="276" spans="1:12" ht="24.95" customHeight="1" x14ac:dyDescent="0.25">
      <c r="A276" s="73">
        <v>275</v>
      </c>
      <c r="B276" s="247" t="s">
        <v>854</v>
      </c>
      <c r="C276" s="104" t="s">
        <v>18</v>
      </c>
      <c r="D276" s="240">
        <v>1</v>
      </c>
      <c r="E276" s="461">
        <v>86855</v>
      </c>
      <c r="F276" s="241">
        <f t="shared" si="8"/>
        <v>16502.45</v>
      </c>
      <c r="G276" s="241">
        <f t="shared" si="9"/>
        <v>103357.45</v>
      </c>
      <c r="I276" s="375"/>
      <c r="J276" s="28"/>
      <c r="K276" s="28"/>
      <c r="L276" s="25"/>
    </row>
    <row r="277" spans="1:12" ht="24.95" customHeight="1" x14ac:dyDescent="0.25">
      <c r="A277" s="73">
        <v>276</v>
      </c>
      <c r="B277" s="247" t="s">
        <v>855</v>
      </c>
      <c r="C277" s="104" t="s">
        <v>18</v>
      </c>
      <c r="D277" s="240">
        <v>1</v>
      </c>
      <c r="E277" s="461">
        <v>141</v>
      </c>
      <c r="F277" s="241">
        <f t="shared" si="8"/>
        <v>26.79</v>
      </c>
      <c r="G277" s="241">
        <f t="shared" si="9"/>
        <v>167.79</v>
      </c>
      <c r="I277" s="375"/>
      <c r="J277" s="28"/>
      <c r="K277" s="28"/>
      <c r="L277" s="25"/>
    </row>
    <row r="278" spans="1:12" ht="24.95" customHeight="1" x14ac:dyDescent="0.25">
      <c r="A278" s="73">
        <v>277</v>
      </c>
      <c r="B278" s="247" t="s">
        <v>866</v>
      </c>
      <c r="C278" s="104" t="s">
        <v>18</v>
      </c>
      <c r="D278" s="240">
        <v>1</v>
      </c>
      <c r="E278" s="461">
        <v>41897</v>
      </c>
      <c r="F278" s="241">
        <f t="shared" si="8"/>
        <v>7960.43</v>
      </c>
      <c r="G278" s="241">
        <f t="shared" si="9"/>
        <v>49857.43</v>
      </c>
      <c r="I278" s="375"/>
      <c r="J278" s="28"/>
      <c r="K278" s="28"/>
      <c r="L278" s="25"/>
    </row>
    <row r="279" spans="1:12" ht="24.95" customHeight="1" x14ac:dyDescent="0.25">
      <c r="A279" s="73">
        <v>278</v>
      </c>
      <c r="B279" s="247" t="s">
        <v>869</v>
      </c>
      <c r="C279" s="104" t="s">
        <v>18</v>
      </c>
      <c r="D279" s="240">
        <v>1</v>
      </c>
      <c r="E279" s="461">
        <v>6963</v>
      </c>
      <c r="F279" s="241">
        <f t="shared" si="8"/>
        <v>1322.97</v>
      </c>
      <c r="G279" s="241">
        <f t="shared" si="9"/>
        <v>8285.9699999999993</v>
      </c>
      <c r="I279" s="375"/>
      <c r="J279" s="28"/>
      <c r="K279" s="28"/>
      <c r="L279" s="25"/>
    </row>
    <row r="280" spans="1:12" ht="24.95" customHeight="1" x14ac:dyDescent="0.25">
      <c r="A280" s="73">
        <v>279</v>
      </c>
      <c r="B280" s="247" t="s">
        <v>887</v>
      </c>
      <c r="C280" s="104" t="s">
        <v>18</v>
      </c>
      <c r="D280" s="240">
        <v>1</v>
      </c>
      <c r="E280" s="461">
        <v>162169</v>
      </c>
      <c r="F280" s="241">
        <f t="shared" si="8"/>
        <v>30812.11</v>
      </c>
      <c r="G280" s="241">
        <f t="shared" si="9"/>
        <v>192981.11</v>
      </c>
      <c r="I280" s="375"/>
      <c r="J280" s="28"/>
      <c r="K280" s="28"/>
      <c r="L280" s="25"/>
    </row>
    <row r="281" spans="1:12" ht="24.95" customHeight="1" x14ac:dyDescent="0.25">
      <c r="A281" s="73">
        <v>280</v>
      </c>
      <c r="B281" s="247" t="s">
        <v>888</v>
      </c>
      <c r="C281" s="104" t="s">
        <v>18</v>
      </c>
      <c r="D281" s="240">
        <v>1</v>
      </c>
      <c r="E281" s="461">
        <v>44298</v>
      </c>
      <c r="F281" s="241">
        <f t="shared" si="8"/>
        <v>8416.6200000000008</v>
      </c>
      <c r="G281" s="241">
        <f t="shared" si="9"/>
        <v>52714.62</v>
      </c>
      <c r="I281" s="375"/>
      <c r="J281" s="28"/>
      <c r="K281" s="28"/>
      <c r="L281" s="25"/>
    </row>
    <row r="282" spans="1:12" ht="24.95" customHeight="1" x14ac:dyDescent="0.25">
      <c r="A282" s="73">
        <v>281</v>
      </c>
      <c r="B282" s="247" t="s">
        <v>889</v>
      </c>
      <c r="C282" s="104" t="s">
        <v>18</v>
      </c>
      <c r="D282" s="240">
        <v>1</v>
      </c>
      <c r="E282" s="461">
        <v>45000</v>
      </c>
      <c r="F282" s="241">
        <f t="shared" si="8"/>
        <v>8550</v>
      </c>
      <c r="G282" s="241">
        <f t="shared" si="9"/>
        <v>53550</v>
      </c>
      <c r="I282" s="375"/>
      <c r="J282" s="28"/>
      <c r="K282" s="28"/>
      <c r="L282" s="25"/>
    </row>
    <row r="283" spans="1:12" ht="24.95" customHeight="1" x14ac:dyDescent="0.25">
      <c r="A283" s="73">
        <v>282</v>
      </c>
      <c r="B283" s="247" t="s">
        <v>892</v>
      </c>
      <c r="C283" s="104" t="s">
        <v>18</v>
      </c>
      <c r="D283" s="240">
        <v>1</v>
      </c>
      <c r="E283" s="461">
        <v>5584</v>
      </c>
      <c r="F283" s="241">
        <f t="shared" si="8"/>
        <v>1060.96</v>
      </c>
      <c r="G283" s="241">
        <f t="shared" si="9"/>
        <v>6644.96</v>
      </c>
      <c r="I283" s="375"/>
      <c r="J283" s="28"/>
      <c r="K283" s="28"/>
      <c r="L283" s="25"/>
    </row>
    <row r="284" spans="1:12" ht="24.95" customHeight="1" x14ac:dyDescent="0.25">
      <c r="A284" s="73">
        <v>283</v>
      </c>
      <c r="B284" s="247" t="s">
        <v>1475</v>
      </c>
      <c r="C284" s="104" t="s">
        <v>359</v>
      </c>
      <c r="D284" s="240">
        <v>1</v>
      </c>
      <c r="E284" s="461">
        <v>85874</v>
      </c>
      <c r="F284" s="241">
        <f t="shared" si="8"/>
        <v>16316.06</v>
      </c>
      <c r="G284" s="241">
        <f t="shared" si="9"/>
        <v>102190.06</v>
      </c>
      <c r="I284" s="375"/>
      <c r="J284" s="28"/>
      <c r="K284" s="28"/>
      <c r="L284" s="25"/>
    </row>
    <row r="285" spans="1:12" ht="24.95" customHeight="1" x14ac:dyDescent="0.25">
      <c r="A285" s="73">
        <v>284</v>
      </c>
      <c r="B285" s="247" t="s">
        <v>1476</v>
      </c>
      <c r="C285" s="104" t="s">
        <v>359</v>
      </c>
      <c r="D285" s="240">
        <v>1</v>
      </c>
      <c r="E285" s="461">
        <v>98564</v>
      </c>
      <c r="F285" s="241">
        <f t="shared" si="8"/>
        <v>18727.16</v>
      </c>
      <c r="G285" s="241">
        <f t="shared" si="9"/>
        <v>117291.16</v>
      </c>
      <c r="I285" s="375"/>
      <c r="J285" s="28"/>
      <c r="K285" s="28"/>
      <c r="L285" s="25"/>
    </row>
    <row r="286" spans="1:12" ht="24.95" customHeight="1" x14ac:dyDescent="0.25">
      <c r="A286" s="73">
        <v>285</v>
      </c>
      <c r="B286" s="247" t="s">
        <v>895</v>
      </c>
      <c r="C286" s="104" t="s">
        <v>18</v>
      </c>
      <c r="D286" s="240">
        <v>1</v>
      </c>
      <c r="E286" s="461">
        <v>3500</v>
      </c>
      <c r="F286" s="241">
        <f t="shared" si="8"/>
        <v>665</v>
      </c>
      <c r="G286" s="241">
        <f t="shared" si="9"/>
        <v>4165</v>
      </c>
      <c r="I286" s="375"/>
      <c r="J286" s="28"/>
      <c r="K286" s="28"/>
      <c r="L286" s="25"/>
    </row>
    <row r="287" spans="1:12" ht="24.95" customHeight="1" x14ac:dyDescent="0.25">
      <c r="A287" s="73">
        <v>286</v>
      </c>
      <c r="B287" s="247" t="s">
        <v>896</v>
      </c>
      <c r="C287" s="104" t="s">
        <v>18</v>
      </c>
      <c r="D287" s="240">
        <v>1</v>
      </c>
      <c r="E287" s="461">
        <v>8941.9119584403816</v>
      </c>
      <c r="F287" s="241">
        <f t="shared" si="8"/>
        <v>1698.9632721036726</v>
      </c>
      <c r="G287" s="241">
        <f t="shared" si="9"/>
        <v>10640.875230544054</v>
      </c>
      <c r="I287" s="375"/>
      <c r="J287" s="28"/>
      <c r="K287" s="28"/>
      <c r="L287" s="25"/>
    </row>
    <row r="288" spans="1:12" ht="24.95" customHeight="1" x14ac:dyDescent="0.25">
      <c r="A288" s="73">
        <v>287</v>
      </c>
      <c r="B288" s="247" t="s">
        <v>899</v>
      </c>
      <c r="C288" s="104" t="s">
        <v>18</v>
      </c>
      <c r="D288" s="240">
        <v>1</v>
      </c>
      <c r="E288" s="461">
        <v>9500</v>
      </c>
      <c r="F288" s="241">
        <f t="shared" si="8"/>
        <v>1805</v>
      </c>
      <c r="G288" s="241">
        <f t="shared" si="9"/>
        <v>11305</v>
      </c>
      <c r="I288" s="375"/>
      <c r="J288" s="28"/>
      <c r="K288" s="28"/>
      <c r="L288" s="25"/>
    </row>
    <row r="289" spans="1:12" ht="24.95" customHeight="1" x14ac:dyDescent="0.25">
      <c r="A289" s="73">
        <v>288</v>
      </c>
      <c r="B289" s="247" t="s">
        <v>906</v>
      </c>
      <c r="C289" s="104" t="s">
        <v>907</v>
      </c>
      <c r="D289" s="240">
        <v>1</v>
      </c>
      <c r="E289" s="461">
        <v>38900</v>
      </c>
      <c r="F289" s="241">
        <f t="shared" si="8"/>
        <v>7391</v>
      </c>
      <c r="G289" s="241">
        <f t="shared" si="9"/>
        <v>46291</v>
      </c>
      <c r="I289" s="375"/>
      <c r="J289" s="28"/>
      <c r="K289" s="28"/>
      <c r="L289" s="25"/>
    </row>
    <row r="290" spans="1:12" ht="24.95" customHeight="1" x14ac:dyDescent="0.25">
      <c r="A290" s="73">
        <v>289</v>
      </c>
      <c r="B290" s="247" t="s">
        <v>908</v>
      </c>
      <c r="C290" s="104" t="s">
        <v>907</v>
      </c>
      <c r="D290" s="240">
        <v>1</v>
      </c>
      <c r="E290" s="461">
        <v>17000</v>
      </c>
      <c r="F290" s="241">
        <f t="shared" si="8"/>
        <v>3230</v>
      </c>
      <c r="G290" s="241">
        <f t="shared" si="9"/>
        <v>20230</v>
      </c>
      <c r="I290" s="375"/>
      <c r="J290" s="28"/>
      <c r="K290" s="28"/>
      <c r="L290" s="25"/>
    </row>
    <row r="291" spans="1:12" ht="24.95" customHeight="1" x14ac:dyDescent="0.25">
      <c r="A291" s="73">
        <v>290</v>
      </c>
      <c r="B291" s="247" t="s">
        <v>909</v>
      </c>
      <c r="C291" s="104" t="s">
        <v>907</v>
      </c>
      <c r="D291" s="240">
        <v>1</v>
      </c>
      <c r="E291" s="461">
        <v>79900</v>
      </c>
      <c r="F291" s="241">
        <f t="shared" si="8"/>
        <v>15181</v>
      </c>
      <c r="G291" s="241">
        <f t="shared" si="9"/>
        <v>95081</v>
      </c>
      <c r="I291" s="375"/>
      <c r="J291" s="28"/>
      <c r="K291" s="28"/>
      <c r="L291" s="25"/>
    </row>
    <row r="292" spans="1:12" ht="24.95" customHeight="1" x14ac:dyDescent="0.25">
      <c r="A292" s="73">
        <v>291</v>
      </c>
      <c r="B292" s="247" t="s">
        <v>910</v>
      </c>
      <c r="C292" s="104" t="s">
        <v>907</v>
      </c>
      <c r="D292" s="240">
        <v>1</v>
      </c>
      <c r="E292" s="461">
        <v>65800</v>
      </c>
      <c r="F292" s="241">
        <f t="shared" si="8"/>
        <v>12502</v>
      </c>
      <c r="G292" s="241">
        <f t="shared" si="9"/>
        <v>78302</v>
      </c>
      <c r="I292" s="375"/>
      <c r="J292" s="28"/>
      <c r="K292" s="28"/>
      <c r="L292" s="25"/>
    </row>
    <row r="293" spans="1:12" ht="24.95" customHeight="1" x14ac:dyDescent="0.25">
      <c r="A293" s="73">
        <v>292</v>
      </c>
      <c r="B293" s="247" t="s">
        <v>911</v>
      </c>
      <c r="C293" s="104" t="s">
        <v>907</v>
      </c>
      <c r="D293" s="240">
        <v>1</v>
      </c>
      <c r="E293" s="461">
        <v>118800</v>
      </c>
      <c r="F293" s="241">
        <f t="shared" si="8"/>
        <v>22572</v>
      </c>
      <c r="G293" s="241">
        <f t="shared" si="9"/>
        <v>141372</v>
      </c>
      <c r="I293" s="375"/>
      <c r="J293" s="28"/>
      <c r="K293" s="28"/>
      <c r="L293" s="25"/>
    </row>
    <row r="294" spans="1:12" ht="24.95" customHeight="1" x14ac:dyDescent="0.25">
      <c r="A294" s="73">
        <v>293</v>
      </c>
      <c r="B294" s="247" t="s">
        <v>1477</v>
      </c>
      <c r="C294" s="104" t="s">
        <v>907</v>
      </c>
      <c r="D294" s="240">
        <v>1</v>
      </c>
      <c r="E294" s="461">
        <v>10684</v>
      </c>
      <c r="F294" s="241">
        <f t="shared" si="8"/>
        <v>2029.96</v>
      </c>
      <c r="G294" s="241">
        <f t="shared" si="9"/>
        <v>12713.96</v>
      </c>
      <c r="I294" s="375"/>
      <c r="J294" s="28"/>
      <c r="K294" s="28"/>
      <c r="L294" s="25"/>
    </row>
    <row r="295" spans="1:12" ht="24.95" customHeight="1" x14ac:dyDescent="0.25">
      <c r="A295" s="73">
        <v>294</v>
      </c>
      <c r="B295" s="247" t="s">
        <v>918</v>
      </c>
      <c r="C295" s="104" t="s">
        <v>907</v>
      </c>
      <c r="D295" s="240">
        <v>1</v>
      </c>
      <c r="E295" s="461">
        <v>9900</v>
      </c>
      <c r="F295" s="241">
        <f t="shared" si="8"/>
        <v>1881</v>
      </c>
      <c r="G295" s="241">
        <f t="shared" si="9"/>
        <v>11781</v>
      </c>
      <c r="I295" s="375"/>
      <c r="J295" s="28"/>
      <c r="K295" s="28"/>
      <c r="L295" s="25"/>
    </row>
    <row r="296" spans="1:12" ht="24.95" customHeight="1" x14ac:dyDescent="0.25">
      <c r="A296" s="73">
        <v>295</v>
      </c>
      <c r="B296" s="247" t="s">
        <v>924</v>
      </c>
      <c r="C296" s="104" t="s">
        <v>907</v>
      </c>
      <c r="D296" s="240">
        <v>1</v>
      </c>
      <c r="E296" s="461">
        <v>278109</v>
      </c>
      <c r="F296" s="241">
        <f t="shared" si="8"/>
        <v>52840.71</v>
      </c>
      <c r="G296" s="241">
        <f t="shared" si="9"/>
        <v>330949.71000000002</v>
      </c>
      <c r="I296" s="375"/>
      <c r="J296" s="28"/>
      <c r="K296" s="28"/>
      <c r="L296" s="25"/>
    </row>
    <row r="297" spans="1:12" ht="24.95" customHeight="1" x14ac:dyDescent="0.25">
      <c r="A297" s="73">
        <v>296</v>
      </c>
      <c r="B297" s="247" t="s">
        <v>1481</v>
      </c>
      <c r="C297" s="104" t="s">
        <v>907</v>
      </c>
      <c r="D297" s="240">
        <v>1</v>
      </c>
      <c r="E297" s="461">
        <v>376845</v>
      </c>
      <c r="F297" s="241">
        <f t="shared" si="8"/>
        <v>71600.55</v>
      </c>
      <c r="G297" s="241">
        <f t="shared" si="9"/>
        <v>448445.55</v>
      </c>
      <c r="I297" s="375"/>
      <c r="J297" s="28"/>
      <c r="K297" s="28"/>
      <c r="L297" s="25"/>
    </row>
    <row r="298" spans="1:12" ht="24.95" customHeight="1" x14ac:dyDescent="0.25">
      <c r="A298" s="73">
        <v>297</v>
      </c>
      <c r="B298" s="247" t="s">
        <v>925</v>
      </c>
      <c r="C298" s="104" t="s">
        <v>907</v>
      </c>
      <c r="D298" s="240">
        <v>1</v>
      </c>
      <c r="E298" s="461">
        <v>170168</v>
      </c>
      <c r="F298" s="241">
        <f t="shared" si="8"/>
        <v>32331.920000000002</v>
      </c>
      <c r="G298" s="241">
        <f t="shared" si="9"/>
        <v>202499.92</v>
      </c>
      <c r="I298" s="375"/>
      <c r="J298" s="28"/>
      <c r="K298" s="28"/>
      <c r="L298" s="25"/>
    </row>
    <row r="299" spans="1:12" ht="24.95" customHeight="1" x14ac:dyDescent="0.25">
      <c r="A299" s="73">
        <v>298</v>
      </c>
      <c r="B299" s="247" t="s">
        <v>926</v>
      </c>
      <c r="C299" s="104" t="s">
        <v>907</v>
      </c>
      <c r="D299" s="240">
        <v>1</v>
      </c>
      <c r="E299" s="461">
        <v>199280</v>
      </c>
      <c r="F299" s="241">
        <f t="shared" si="8"/>
        <v>37863.199999999997</v>
      </c>
      <c r="G299" s="241">
        <f t="shared" si="9"/>
        <v>237143.2</v>
      </c>
      <c r="I299" s="375"/>
      <c r="J299" s="28"/>
      <c r="K299" s="28"/>
      <c r="L299" s="25"/>
    </row>
    <row r="300" spans="1:12" ht="24.95" customHeight="1" x14ac:dyDescent="0.25">
      <c r="A300" s="73">
        <v>299</v>
      </c>
      <c r="B300" s="247" t="s">
        <v>927</v>
      </c>
      <c r="C300" s="104" t="s">
        <v>907</v>
      </c>
      <c r="D300" s="240">
        <v>1</v>
      </c>
      <c r="E300" s="461">
        <v>99900</v>
      </c>
      <c r="F300" s="241">
        <f t="shared" si="8"/>
        <v>18981</v>
      </c>
      <c r="G300" s="241">
        <f t="shared" si="9"/>
        <v>118881</v>
      </c>
      <c r="I300" s="375"/>
      <c r="J300" s="28"/>
      <c r="K300" s="28"/>
      <c r="L300" s="25"/>
    </row>
    <row r="301" spans="1:12" ht="24.95" customHeight="1" x14ac:dyDescent="0.25">
      <c r="A301" s="73">
        <v>300</v>
      </c>
      <c r="B301" s="247" t="s">
        <v>928</v>
      </c>
      <c r="C301" s="104" t="s">
        <v>907</v>
      </c>
      <c r="D301" s="240">
        <v>1</v>
      </c>
      <c r="E301" s="461">
        <v>70708</v>
      </c>
      <c r="F301" s="241">
        <f t="shared" si="8"/>
        <v>13434.52</v>
      </c>
      <c r="G301" s="241">
        <f t="shared" si="9"/>
        <v>84142.52</v>
      </c>
      <c r="I301" s="375"/>
      <c r="J301" s="28"/>
      <c r="K301" s="28"/>
      <c r="L301" s="25"/>
    </row>
    <row r="302" spans="1:12" ht="24.95" customHeight="1" x14ac:dyDescent="0.25">
      <c r="A302" s="73">
        <v>301</v>
      </c>
      <c r="B302" s="247" t="s">
        <v>929</v>
      </c>
      <c r="C302" s="104" t="s">
        <v>370</v>
      </c>
      <c r="D302" s="240">
        <v>1</v>
      </c>
      <c r="E302" s="461">
        <v>15462</v>
      </c>
      <c r="F302" s="241">
        <f t="shared" si="8"/>
        <v>2937.78</v>
      </c>
      <c r="G302" s="241">
        <f t="shared" si="9"/>
        <v>18399.78</v>
      </c>
      <c r="I302" s="375"/>
      <c r="J302" s="28"/>
      <c r="K302" s="28"/>
      <c r="L302" s="25"/>
    </row>
    <row r="303" spans="1:12" ht="24.95" customHeight="1" x14ac:dyDescent="0.25">
      <c r="A303" s="73">
        <v>302</v>
      </c>
      <c r="B303" s="247" t="s">
        <v>1482</v>
      </c>
      <c r="C303" s="104" t="s">
        <v>18</v>
      </c>
      <c r="D303" s="240">
        <v>1</v>
      </c>
      <c r="E303" s="461">
        <v>380000</v>
      </c>
      <c r="F303" s="241">
        <f t="shared" si="8"/>
        <v>72200</v>
      </c>
      <c r="G303" s="241">
        <f t="shared" si="9"/>
        <v>452200</v>
      </c>
      <c r="I303" s="375"/>
      <c r="J303" s="28"/>
      <c r="K303" s="28"/>
      <c r="L303" s="25"/>
    </row>
    <row r="304" spans="1:12" ht="24.95" customHeight="1" x14ac:dyDescent="0.25">
      <c r="A304" s="73">
        <v>303</v>
      </c>
      <c r="B304" s="247" t="s">
        <v>931</v>
      </c>
      <c r="C304" s="104" t="s">
        <v>370</v>
      </c>
      <c r="D304" s="240">
        <v>1</v>
      </c>
      <c r="E304" s="461">
        <v>7200</v>
      </c>
      <c r="F304" s="241">
        <f t="shared" si="8"/>
        <v>1368</v>
      </c>
      <c r="G304" s="241">
        <f t="shared" si="9"/>
        <v>8568</v>
      </c>
      <c r="I304" s="375"/>
      <c r="J304" s="28"/>
      <c r="K304" s="28"/>
      <c r="L304" s="25"/>
    </row>
    <row r="305" spans="1:12" ht="24.95" customHeight="1" x14ac:dyDescent="0.25">
      <c r="A305" s="73">
        <v>304</v>
      </c>
      <c r="B305" s="247" t="s">
        <v>1483</v>
      </c>
      <c r="C305" s="104" t="s">
        <v>18</v>
      </c>
      <c r="D305" s="240">
        <v>1</v>
      </c>
      <c r="E305" s="461">
        <v>393637</v>
      </c>
      <c r="F305" s="241">
        <f t="shared" si="8"/>
        <v>74791.03</v>
      </c>
      <c r="G305" s="241">
        <f t="shared" si="9"/>
        <v>468428.03</v>
      </c>
      <c r="I305" s="375"/>
      <c r="J305" s="28"/>
      <c r="K305" s="28"/>
      <c r="L305" s="25"/>
    </row>
    <row r="306" spans="1:12" ht="24.95" customHeight="1" x14ac:dyDescent="0.25">
      <c r="A306" s="73">
        <v>305</v>
      </c>
      <c r="B306" s="247" t="s">
        <v>1484</v>
      </c>
      <c r="C306" s="104" t="s">
        <v>370</v>
      </c>
      <c r="D306" s="240">
        <v>1</v>
      </c>
      <c r="E306" s="461">
        <v>3088</v>
      </c>
      <c r="F306" s="241">
        <f t="shared" si="8"/>
        <v>586.72</v>
      </c>
      <c r="G306" s="241">
        <f t="shared" si="9"/>
        <v>3674.7200000000003</v>
      </c>
      <c r="I306" s="375"/>
      <c r="J306" s="28"/>
      <c r="K306" s="28"/>
      <c r="L306" s="25"/>
    </row>
    <row r="307" spans="1:12" ht="24.95" customHeight="1" x14ac:dyDescent="0.25">
      <c r="A307" s="73">
        <v>306</v>
      </c>
      <c r="B307" s="247" t="s">
        <v>934</v>
      </c>
      <c r="C307" s="104" t="s">
        <v>930</v>
      </c>
      <c r="D307" s="240">
        <v>1</v>
      </c>
      <c r="E307" s="461">
        <v>598000</v>
      </c>
      <c r="F307" s="241">
        <f t="shared" si="8"/>
        <v>113620</v>
      </c>
      <c r="G307" s="241">
        <f t="shared" si="9"/>
        <v>711620</v>
      </c>
      <c r="I307" s="375"/>
      <c r="J307" s="28"/>
      <c r="K307" s="28"/>
      <c r="L307" s="25"/>
    </row>
    <row r="308" spans="1:12" ht="24.95" customHeight="1" x14ac:dyDescent="0.25">
      <c r="A308" s="73">
        <v>307</v>
      </c>
      <c r="B308" s="282" t="s">
        <v>938</v>
      </c>
      <c r="C308" s="283" t="s">
        <v>370</v>
      </c>
      <c r="D308" s="240">
        <v>1</v>
      </c>
      <c r="E308" s="461">
        <v>11178</v>
      </c>
      <c r="F308" s="241">
        <f t="shared" si="8"/>
        <v>2123.8200000000002</v>
      </c>
      <c r="G308" s="241">
        <f t="shared" si="9"/>
        <v>13301.82</v>
      </c>
      <c r="I308" s="375"/>
      <c r="J308" s="28"/>
      <c r="K308" s="28"/>
      <c r="L308" s="25"/>
    </row>
    <row r="309" spans="1:12" ht="24.95" customHeight="1" x14ac:dyDescent="0.25">
      <c r="A309" s="73">
        <v>308</v>
      </c>
      <c r="B309" s="282" t="s">
        <v>941</v>
      </c>
      <c r="C309" s="283" t="s">
        <v>370</v>
      </c>
      <c r="D309" s="240">
        <v>1</v>
      </c>
      <c r="E309" s="461">
        <v>7923</v>
      </c>
      <c r="F309" s="241">
        <f t="shared" si="8"/>
        <v>1505.3700000000001</v>
      </c>
      <c r="G309" s="241">
        <f t="shared" si="9"/>
        <v>9428.3700000000008</v>
      </c>
      <c r="I309" s="375"/>
      <c r="J309" s="28"/>
      <c r="K309" s="28"/>
      <c r="L309" s="25"/>
    </row>
    <row r="310" spans="1:12" ht="24.95" customHeight="1" x14ac:dyDescent="0.25">
      <c r="A310" s="73">
        <v>309</v>
      </c>
      <c r="B310" s="247" t="s">
        <v>944</v>
      </c>
      <c r="C310" s="104" t="s">
        <v>370</v>
      </c>
      <c r="D310" s="240">
        <v>1</v>
      </c>
      <c r="E310" s="461">
        <v>4049</v>
      </c>
      <c r="F310" s="241">
        <f t="shared" si="8"/>
        <v>769.31000000000006</v>
      </c>
      <c r="G310" s="241">
        <f t="shared" si="9"/>
        <v>4818.3100000000004</v>
      </c>
      <c r="I310" s="375"/>
      <c r="J310" s="28"/>
      <c r="K310" s="28"/>
      <c r="L310" s="25"/>
    </row>
    <row r="311" spans="1:12" ht="24.95" customHeight="1" x14ac:dyDescent="0.25">
      <c r="A311" s="73">
        <v>310</v>
      </c>
      <c r="B311" s="247" t="s">
        <v>946</v>
      </c>
      <c r="C311" s="104" t="s">
        <v>370</v>
      </c>
      <c r="D311" s="240">
        <v>1</v>
      </c>
      <c r="E311" s="461">
        <v>19868</v>
      </c>
      <c r="F311" s="241">
        <f t="shared" si="8"/>
        <v>3774.92</v>
      </c>
      <c r="G311" s="241">
        <f t="shared" si="9"/>
        <v>23642.92</v>
      </c>
      <c r="I311" s="375"/>
      <c r="J311" s="28"/>
      <c r="K311" s="28"/>
      <c r="L311" s="25"/>
    </row>
    <row r="312" spans="1:12" ht="24.95" customHeight="1" x14ac:dyDescent="0.25">
      <c r="A312" s="73">
        <v>311</v>
      </c>
      <c r="B312" s="247" t="s">
        <v>948</v>
      </c>
      <c r="C312" s="104" t="s">
        <v>370</v>
      </c>
      <c r="D312" s="240">
        <v>1</v>
      </c>
      <c r="E312" s="461">
        <v>31152</v>
      </c>
      <c r="F312" s="241">
        <f t="shared" si="8"/>
        <v>5918.88</v>
      </c>
      <c r="G312" s="241">
        <f t="shared" si="9"/>
        <v>37070.879999999997</v>
      </c>
      <c r="I312" s="375"/>
      <c r="J312" s="28"/>
      <c r="K312" s="28"/>
      <c r="L312" s="25"/>
    </row>
    <row r="313" spans="1:12" ht="24.95" customHeight="1" x14ac:dyDescent="0.25">
      <c r="A313" s="73">
        <v>312</v>
      </c>
      <c r="B313" s="247" t="s">
        <v>950</v>
      </c>
      <c r="C313" s="104" t="s">
        <v>370</v>
      </c>
      <c r="D313" s="240">
        <v>1</v>
      </c>
      <c r="E313" s="461">
        <v>4500</v>
      </c>
      <c r="F313" s="241">
        <f t="shared" si="8"/>
        <v>855</v>
      </c>
      <c r="G313" s="241">
        <f t="shared" si="9"/>
        <v>5355</v>
      </c>
      <c r="I313" s="375"/>
      <c r="J313" s="28"/>
      <c r="K313" s="28"/>
      <c r="L313" s="25"/>
    </row>
    <row r="314" spans="1:12" ht="24.95" customHeight="1" x14ac:dyDescent="0.25">
      <c r="A314" s="73">
        <v>313</v>
      </c>
      <c r="B314" s="247" t="s">
        <v>951</v>
      </c>
      <c r="C314" s="104" t="s">
        <v>907</v>
      </c>
      <c r="D314" s="240">
        <v>1</v>
      </c>
      <c r="E314" s="461">
        <v>6885</v>
      </c>
      <c r="F314" s="241">
        <f t="shared" si="8"/>
        <v>1308.1500000000001</v>
      </c>
      <c r="G314" s="241">
        <f t="shared" si="9"/>
        <v>8193.15</v>
      </c>
      <c r="I314" s="375"/>
      <c r="J314" s="28"/>
      <c r="K314" s="28"/>
      <c r="L314" s="25"/>
    </row>
    <row r="315" spans="1:12" ht="24.95" customHeight="1" x14ac:dyDescent="0.25">
      <c r="A315" s="73">
        <v>314</v>
      </c>
      <c r="B315" s="247" t="s">
        <v>954</v>
      </c>
      <c r="C315" s="104" t="s">
        <v>907</v>
      </c>
      <c r="D315" s="240">
        <v>1</v>
      </c>
      <c r="E315" s="461">
        <v>2881</v>
      </c>
      <c r="F315" s="241">
        <f t="shared" si="8"/>
        <v>547.39</v>
      </c>
      <c r="G315" s="241">
        <f t="shared" si="9"/>
        <v>3428.39</v>
      </c>
      <c r="I315" s="375"/>
      <c r="J315" s="28"/>
      <c r="K315" s="28"/>
      <c r="L315" s="25"/>
    </row>
    <row r="316" spans="1:12" ht="24.95" customHeight="1" x14ac:dyDescent="0.25">
      <c r="A316" s="73">
        <v>315</v>
      </c>
      <c r="B316" s="247" t="s">
        <v>958</v>
      </c>
      <c r="C316" s="104" t="s">
        <v>907</v>
      </c>
      <c r="D316" s="240">
        <v>1</v>
      </c>
      <c r="E316" s="461">
        <v>56900</v>
      </c>
      <c r="F316" s="241">
        <f t="shared" si="8"/>
        <v>10811</v>
      </c>
      <c r="G316" s="241">
        <f t="shared" si="9"/>
        <v>67711</v>
      </c>
      <c r="I316" s="375"/>
      <c r="J316" s="28"/>
      <c r="K316" s="28"/>
      <c r="L316" s="25"/>
    </row>
    <row r="317" spans="1:12" ht="24.95" customHeight="1" x14ac:dyDescent="0.25">
      <c r="A317" s="73">
        <v>316</v>
      </c>
      <c r="B317" s="247" t="s">
        <v>961</v>
      </c>
      <c r="C317" s="104" t="s">
        <v>907</v>
      </c>
      <c r="D317" s="240">
        <v>1</v>
      </c>
      <c r="E317" s="461">
        <v>25000</v>
      </c>
      <c r="F317" s="241">
        <f t="shared" si="8"/>
        <v>4750</v>
      </c>
      <c r="G317" s="241">
        <f t="shared" si="9"/>
        <v>29750</v>
      </c>
      <c r="I317" s="375"/>
      <c r="J317" s="28"/>
      <c r="K317" s="28"/>
      <c r="L317" s="25"/>
    </row>
    <row r="318" spans="1:12" ht="24.95" customHeight="1" x14ac:dyDescent="0.25">
      <c r="A318" s="73">
        <v>317</v>
      </c>
      <c r="B318" s="247" t="s">
        <v>962</v>
      </c>
      <c r="C318" s="104" t="s">
        <v>907</v>
      </c>
      <c r="D318" s="240">
        <v>1</v>
      </c>
      <c r="E318" s="461">
        <v>3683</v>
      </c>
      <c r="F318" s="241">
        <f t="shared" si="8"/>
        <v>699.77</v>
      </c>
      <c r="G318" s="241">
        <f t="shared" si="9"/>
        <v>4382.7700000000004</v>
      </c>
      <c r="I318" s="375"/>
      <c r="J318" s="28"/>
      <c r="K318" s="28"/>
      <c r="L318" s="25"/>
    </row>
    <row r="319" spans="1:12" ht="24.95" customHeight="1" x14ac:dyDescent="0.25">
      <c r="A319" s="73">
        <v>318</v>
      </c>
      <c r="B319" s="247" t="s">
        <v>968</v>
      </c>
      <c r="C319" s="104" t="s">
        <v>907</v>
      </c>
      <c r="D319" s="240">
        <v>1</v>
      </c>
      <c r="E319" s="461">
        <v>7890</v>
      </c>
      <c r="F319" s="241">
        <f t="shared" si="8"/>
        <v>1499.1</v>
      </c>
      <c r="G319" s="241">
        <f t="shared" si="9"/>
        <v>9389.1</v>
      </c>
      <c r="I319" s="375"/>
      <c r="J319" s="28"/>
      <c r="K319" s="28"/>
      <c r="L319" s="25"/>
    </row>
    <row r="320" spans="1:12" ht="24.95" customHeight="1" x14ac:dyDescent="0.25">
      <c r="A320" s="73">
        <v>319</v>
      </c>
      <c r="B320" s="247" t="s">
        <v>973</v>
      </c>
      <c r="C320" s="104" t="s">
        <v>907</v>
      </c>
      <c r="D320" s="240">
        <v>1</v>
      </c>
      <c r="E320" s="461">
        <v>51567</v>
      </c>
      <c r="F320" s="241">
        <f t="shared" si="8"/>
        <v>9797.73</v>
      </c>
      <c r="G320" s="241">
        <f t="shared" si="9"/>
        <v>61364.729999999996</v>
      </c>
      <c r="I320" s="375"/>
      <c r="J320" s="28"/>
      <c r="K320" s="28"/>
      <c r="L320" s="25"/>
    </row>
    <row r="321" spans="1:12" ht="24.95" customHeight="1" x14ac:dyDescent="0.25">
      <c r="A321" s="73">
        <v>320</v>
      </c>
      <c r="B321" s="247" t="s">
        <v>974</v>
      </c>
      <c r="C321" s="104" t="s">
        <v>907</v>
      </c>
      <c r="D321" s="240">
        <v>1</v>
      </c>
      <c r="E321" s="461">
        <v>69860</v>
      </c>
      <c r="F321" s="241">
        <f t="shared" si="8"/>
        <v>13273.4</v>
      </c>
      <c r="G321" s="241">
        <f t="shared" si="9"/>
        <v>83133.399999999994</v>
      </c>
      <c r="I321" s="375"/>
      <c r="J321" s="28"/>
      <c r="K321" s="28"/>
      <c r="L321" s="25"/>
    </row>
    <row r="322" spans="1:12" ht="24.95" customHeight="1" x14ac:dyDescent="0.25">
      <c r="A322" s="73">
        <v>321</v>
      </c>
      <c r="B322" s="247" t="s">
        <v>981</v>
      </c>
      <c r="C322" s="104" t="s">
        <v>907</v>
      </c>
      <c r="D322" s="240">
        <v>1</v>
      </c>
      <c r="E322" s="461">
        <v>26980</v>
      </c>
      <c r="F322" s="241">
        <f t="shared" si="8"/>
        <v>5126.2</v>
      </c>
      <c r="G322" s="241">
        <f t="shared" si="9"/>
        <v>32106.2</v>
      </c>
      <c r="I322" s="375"/>
      <c r="J322" s="28"/>
      <c r="K322" s="28"/>
      <c r="L322" s="25"/>
    </row>
    <row r="323" spans="1:12" ht="24.95" customHeight="1" x14ac:dyDescent="0.25">
      <c r="A323" s="73">
        <v>322</v>
      </c>
      <c r="B323" s="247" t="s">
        <v>987</v>
      </c>
      <c r="C323" s="104" t="s">
        <v>907</v>
      </c>
      <c r="D323" s="240">
        <v>1</v>
      </c>
      <c r="E323" s="461">
        <v>26453</v>
      </c>
      <c r="F323" s="241">
        <f t="shared" ref="F323:F386" si="10">+E323*0.19</f>
        <v>5026.07</v>
      </c>
      <c r="G323" s="241">
        <f t="shared" ref="G323:G386" si="11">+F323+E323</f>
        <v>31479.07</v>
      </c>
      <c r="I323" s="375"/>
      <c r="J323" s="28"/>
      <c r="K323" s="28"/>
      <c r="L323" s="25"/>
    </row>
    <row r="324" spans="1:12" ht="24.95" customHeight="1" x14ac:dyDescent="0.25">
      <c r="A324" s="73">
        <v>323</v>
      </c>
      <c r="B324" s="247" t="s">
        <v>990</v>
      </c>
      <c r="C324" s="104" t="s">
        <v>907</v>
      </c>
      <c r="D324" s="240">
        <v>1</v>
      </c>
      <c r="E324" s="461">
        <v>15900</v>
      </c>
      <c r="F324" s="241">
        <f t="shared" si="10"/>
        <v>3021</v>
      </c>
      <c r="G324" s="241">
        <f t="shared" si="11"/>
        <v>18921</v>
      </c>
      <c r="I324" s="375"/>
      <c r="J324" s="28"/>
      <c r="K324" s="28"/>
      <c r="L324" s="25"/>
    </row>
    <row r="325" spans="1:12" ht="24.95" customHeight="1" x14ac:dyDescent="0.25">
      <c r="A325" s="73">
        <v>324</v>
      </c>
      <c r="B325" s="247" t="s">
        <v>994</v>
      </c>
      <c r="C325" s="104" t="s">
        <v>907</v>
      </c>
      <c r="D325" s="240">
        <v>1</v>
      </c>
      <c r="E325" s="461">
        <v>600</v>
      </c>
      <c r="F325" s="241">
        <f t="shared" si="10"/>
        <v>114</v>
      </c>
      <c r="G325" s="241">
        <f t="shared" si="11"/>
        <v>714</v>
      </c>
      <c r="I325" s="375"/>
      <c r="J325" s="28"/>
      <c r="K325" s="28"/>
      <c r="L325" s="25"/>
    </row>
    <row r="326" spans="1:12" ht="24.95" customHeight="1" x14ac:dyDescent="0.25">
      <c r="A326" s="73">
        <v>325</v>
      </c>
      <c r="B326" s="247" t="s">
        <v>997</v>
      </c>
      <c r="C326" s="104" t="s">
        <v>907</v>
      </c>
      <c r="D326" s="240">
        <v>1</v>
      </c>
      <c r="E326" s="461">
        <v>6848</v>
      </c>
      <c r="F326" s="241">
        <f t="shared" si="10"/>
        <v>1301.1200000000001</v>
      </c>
      <c r="G326" s="241">
        <f t="shared" si="11"/>
        <v>8149.12</v>
      </c>
      <c r="I326" s="375"/>
      <c r="J326" s="28"/>
      <c r="K326" s="28"/>
      <c r="L326" s="25"/>
    </row>
    <row r="327" spans="1:12" ht="24.95" customHeight="1" x14ac:dyDescent="0.25">
      <c r="A327" s="73">
        <v>326</v>
      </c>
      <c r="B327" s="247" t="s">
        <v>998</v>
      </c>
      <c r="C327" s="104" t="s">
        <v>907</v>
      </c>
      <c r="D327" s="240">
        <v>1</v>
      </c>
      <c r="E327" s="461">
        <v>1765</v>
      </c>
      <c r="F327" s="241">
        <f t="shared" si="10"/>
        <v>335.35</v>
      </c>
      <c r="G327" s="241">
        <f t="shared" si="11"/>
        <v>2100.35</v>
      </c>
      <c r="I327" s="375"/>
      <c r="J327" s="28"/>
      <c r="K327" s="28"/>
      <c r="L327" s="25"/>
    </row>
    <row r="328" spans="1:12" ht="24.95" customHeight="1" x14ac:dyDescent="0.25">
      <c r="A328" s="73">
        <v>327</v>
      </c>
      <c r="B328" s="247" t="s">
        <v>1000</v>
      </c>
      <c r="C328" s="104" t="s">
        <v>907</v>
      </c>
      <c r="D328" s="240">
        <v>1</v>
      </c>
      <c r="E328" s="461">
        <v>2505</v>
      </c>
      <c r="F328" s="241">
        <f t="shared" si="10"/>
        <v>475.95</v>
      </c>
      <c r="G328" s="241">
        <f t="shared" si="11"/>
        <v>2980.95</v>
      </c>
      <c r="I328" s="375"/>
      <c r="J328" s="28"/>
      <c r="K328" s="28"/>
      <c r="L328" s="25"/>
    </row>
    <row r="329" spans="1:12" ht="24.95" customHeight="1" x14ac:dyDescent="0.25">
      <c r="A329" s="73">
        <v>328</v>
      </c>
      <c r="B329" s="247" t="s">
        <v>1003</v>
      </c>
      <c r="C329" s="104" t="s">
        <v>907</v>
      </c>
      <c r="D329" s="240">
        <v>1</v>
      </c>
      <c r="E329" s="461">
        <v>3389</v>
      </c>
      <c r="F329" s="241">
        <f t="shared" si="10"/>
        <v>643.91</v>
      </c>
      <c r="G329" s="241">
        <f t="shared" si="11"/>
        <v>4032.91</v>
      </c>
      <c r="I329" s="375"/>
      <c r="J329" s="28"/>
      <c r="K329" s="28"/>
      <c r="L329" s="25"/>
    </row>
    <row r="330" spans="1:12" ht="24.95" customHeight="1" x14ac:dyDescent="0.25">
      <c r="A330" s="73">
        <v>329</v>
      </c>
      <c r="B330" s="247" t="s">
        <v>1486</v>
      </c>
      <c r="C330" s="104" t="s">
        <v>907</v>
      </c>
      <c r="D330" s="240">
        <v>1</v>
      </c>
      <c r="E330" s="461">
        <v>65250</v>
      </c>
      <c r="F330" s="241">
        <f t="shared" si="10"/>
        <v>12397.5</v>
      </c>
      <c r="G330" s="241">
        <f t="shared" si="11"/>
        <v>77647.5</v>
      </c>
      <c r="I330" s="375"/>
      <c r="J330" s="28"/>
      <c r="K330" s="28"/>
      <c r="L330" s="25"/>
    </row>
    <row r="331" spans="1:12" ht="24.95" customHeight="1" x14ac:dyDescent="0.25">
      <c r="A331" s="73">
        <v>330</v>
      </c>
      <c r="B331" s="247" t="s">
        <v>1487</v>
      </c>
      <c r="C331" s="104" t="s">
        <v>907</v>
      </c>
      <c r="D331" s="240">
        <v>1</v>
      </c>
      <c r="E331" s="461">
        <v>115246</v>
      </c>
      <c r="F331" s="241">
        <f t="shared" si="10"/>
        <v>21896.74</v>
      </c>
      <c r="G331" s="241">
        <f t="shared" si="11"/>
        <v>137142.74</v>
      </c>
      <c r="I331" s="375"/>
      <c r="J331" s="28"/>
      <c r="K331" s="28"/>
      <c r="L331" s="25"/>
    </row>
    <row r="332" spans="1:12" ht="24.95" customHeight="1" x14ac:dyDescent="0.25">
      <c r="A332" s="73">
        <v>331</v>
      </c>
      <c r="B332" s="247" t="s">
        <v>1008</v>
      </c>
      <c r="C332" s="104" t="s">
        <v>907</v>
      </c>
      <c r="D332" s="240">
        <v>1</v>
      </c>
      <c r="E332" s="461">
        <v>132000</v>
      </c>
      <c r="F332" s="241">
        <f t="shared" si="10"/>
        <v>25080</v>
      </c>
      <c r="G332" s="241">
        <f t="shared" si="11"/>
        <v>157080</v>
      </c>
      <c r="I332" s="375"/>
      <c r="J332" s="28"/>
      <c r="K332" s="28"/>
      <c r="L332" s="25"/>
    </row>
    <row r="333" spans="1:12" ht="24.95" customHeight="1" x14ac:dyDescent="0.25">
      <c r="A333" s="73">
        <v>332</v>
      </c>
      <c r="B333" s="247" t="s">
        <v>1009</v>
      </c>
      <c r="C333" s="104" t="s">
        <v>907</v>
      </c>
      <c r="D333" s="240">
        <v>1</v>
      </c>
      <c r="E333" s="461">
        <v>3800</v>
      </c>
      <c r="F333" s="241">
        <f t="shared" si="10"/>
        <v>722</v>
      </c>
      <c r="G333" s="241">
        <f t="shared" si="11"/>
        <v>4522</v>
      </c>
      <c r="I333" s="375"/>
      <c r="J333" s="28"/>
      <c r="K333" s="28"/>
      <c r="L333" s="25"/>
    </row>
    <row r="334" spans="1:12" ht="24.95" customHeight="1" x14ac:dyDescent="0.25">
      <c r="A334" s="73">
        <v>333</v>
      </c>
      <c r="B334" s="247" t="s">
        <v>1013</v>
      </c>
      <c r="C334" s="104" t="s">
        <v>907</v>
      </c>
      <c r="D334" s="240">
        <v>1</v>
      </c>
      <c r="E334" s="461">
        <v>15323</v>
      </c>
      <c r="F334" s="241">
        <f t="shared" si="10"/>
        <v>2911.37</v>
      </c>
      <c r="G334" s="241">
        <f t="shared" si="11"/>
        <v>18234.37</v>
      </c>
      <c r="I334" s="375"/>
      <c r="J334" s="28"/>
      <c r="K334" s="28"/>
      <c r="L334" s="25"/>
    </row>
    <row r="335" spans="1:12" ht="24.95" customHeight="1" x14ac:dyDescent="0.25">
      <c r="A335" s="73">
        <v>334</v>
      </c>
      <c r="B335" s="247" t="s">
        <v>1017</v>
      </c>
      <c r="C335" s="104" t="s">
        <v>907</v>
      </c>
      <c r="D335" s="240">
        <v>1</v>
      </c>
      <c r="E335" s="461">
        <v>4715</v>
      </c>
      <c r="F335" s="241">
        <f t="shared" si="10"/>
        <v>895.85</v>
      </c>
      <c r="G335" s="241">
        <f t="shared" si="11"/>
        <v>5610.85</v>
      </c>
      <c r="I335" s="375"/>
      <c r="J335" s="28"/>
      <c r="K335" s="28"/>
      <c r="L335" s="25"/>
    </row>
    <row r="336" spans="1:12" ht="24.95" customHeight="1" x14ac:dyDescent="0.25">
      <c r="A336" s="73">
        <v>335</v>
      </c>
      <c r="B336" s="247" t="s">
        <v>1489</v>
      </c>
      <c r="C336" s="104" t="s">
        <v>907</v>
      </c>
      <c r="D336" s="240">
        <v>1</v>
      </c>
      <c r="E336" s="461">
        <v>17407</v>
      </c>
      <c r="F336" s="241">
        <f t="shared" si="10"/>
        <v>3307.33</v>
      </c>
      <c r="G336" s="241">
        <f t="shared" si="11"/>
        <v>20714.330000000002</v>
      </c>
      <c r="I336" s="375"/>
      <c r="J336" s="28"/>
      <c r="K336" s="28"/>
      <c r="L336" s="25"/>
    </row>
    <row r="337" spans="1:12" ht="24.95" customHeight="1" x14ac:dyDescent="0.25">
      <c r="A337" s="73">
        <v>336</v>
      </c>
      <c r="B337" s="247" t="s">
        <v>1029</v>
      </c>
      <c r="C337" s="104" t="s">
        <v>907</v>
      </c>
      <c r="D337" s="240">
        <v>1</v>
      </c>
      <c r="E337" s="461">
        <v>15000</v>
      </c>
      <c r="F337" s="241">
        <f t="shared" si="10"/>
        <v>2850</v>
      </c>
      <c r="G337" s="241">
        <f t="shared" si="11"/>
        <v>17850</v>
      </c>
      <c r="I337" s="375"/>
      <c r="J337" s="28"/>
      <c r="K337" s="28"/>
      <c r="L337" s="25"/>
    </row>
    <row r="338" spans="1:12" ht="24.95" customHeight="1" x14ac:dyDescent="0.25">
      <c r="A338" s="73">
        <v>337</v>
      </c>
      <c r="B338" s="247" t="s">
        <v>1034</v>
      </c>
      <c r="C338" s="104" t="s">
        <v>907</v>
      </c>
      <c r="D338" s="240">
        <v>1</v>
      </c>
      <c r="E338" s="461">
        <v>6345</v>
      </c>
      <c r="F338" s="241">
        <f t="shared" si="10"/>
        <v>1205.55</v>
      </c>
      <c r="G338" s="241">
        <f t="shared" si="11"/>
        <v>7550.55</v>
      </c>
      <c r="I338" s="375"/>
      <c r="J338" s="28"/>
      <c r="K338" s="28"/>
      <c r="L338" s="25"/>
    </row>
    <row r="339" spans="1:12" ht="24.95" customHeight="1" x14ac:dyDescent="0.25">
      <c r="A339" s="73">
        <v>338</v>
      </c>
      <c r="B339" s="247" t="s">
        <v>1037</v>
      </c>
      <c r="C339" s="104" t="s">
        <v>907</v>
      </c>
      <c r="D339" s="240">
        <v>1</v>
      </c>
      <c r="E339" s="461">
        <v>15000</v>
      </c>
      <c r="F339" s="241">
        <f t="shared" si="10"/>
        <v>2850</v>
      </c>
      <c r="G339" s="241">
        <f t="shared" si="11"/>
        <v>17850</v>
      </c>
      <c r="I339" s="375"/>
      <c r="J339" s="28"/>
      <c r="K339" s="28"/>
      <c r="L339" s="25"/>
    </row>
    <row r="340" spans="1:12" ht="24.95" customHeight="1" x14ac:dyDescent="0.25">
      <c r="A340" s="73">
        <v>339</v>
      </c>
      <c r="B340" s="247" t="s">
        <v>1041</v>
      </c>
      <c r="C340" s="104" t="s">
        <v>907</v>
      </c>
      <c r="D340" s="240">
        <v>1</v>
      </c>
      <c r="E340" s="461">
        <v>202500</v>
      </c>
      <c r="F340" s="241">
        <f t="shared" si="10"/>
        <v>38475</v>
      </c>
      <c r="G340" s="241">
        <f t="shared" si="11"/>
        <v>240975</v>
      </c>
      <c r="I340" s="375"/>
      <c r="J340" s="28"/>
      <c r="K340" s="28"/>
      <c r="L340" s="25"/>
    </row>
    <row r="341" spans="1:12" ht="24.95" customHeight="1" x14ac:dyDescent="0.25">
      <c r="A341" s="73">
        <v>340</v>
      </c>
      <c r="B341" s="247" t="s">
        <v>1042</v>
      </c>
      <c r="C341" s="104" t="s">
        <v>907</v>
      </c>
      <c r="D341" s="240">
        <v>1</v>
      </c>
      <c r="E341" s="461">
        <v>252000</v>
      </c>
      <c r="F341" s="241">
        <f t="shared" si="10"/>
        <v>47880</v>
      </c>
      <c r="G341" s="241">
        <f t="shared" si="11"/>
        <v>299880</v>
      </c>
      <c r="I341" s="375"/>
      <c r="J341" s="28"/>
      <c r="K341" s="28"/>
      <c r="L341" s="25"/>
    </row>
    <row r="342" spans="1:12" ht="24.95" customHeight="1" x14ac:dyDescent="0.25">
      <c r="A342" s="73">
        <v>341</v>
      </c>
      <c r="B342" s="247" t="s">
        <v>1490</v>
      </c>
      <c r="C342" s="104" t="s">
        <v>907</v>
      </c>
      <c r="D342" s="240">
        <v>1</v>
      </c>
      <c r="E342" s="461">
        <v>44449</v>
      </c>
      <c r="F342" s="241">
        <f t="shared" si="10"/>
        <v>8445.31</v>
      </c>
      <c r="G342" s="241">
        <f t="shared" si="11"/>
        <v>52894.31</v>
      </c>
      <c r="I342" s="375"/>
      <c r="J342" s="28"/>
      <c r="K342" s="28"/>
      <c r="L342" s="25"/>
    </row>
    <row r="343" spans="1:12" ht="24.95" customHeight="1" x14ac:dyDescent="0.25">
      <c r="A343" s="73">
        <v>342</v>
      </c>
      <c r="B343" s="247" t="s">
        <v>1043</v>
      </c>
      <c r="C343" s="104" t="s">
        <v>907</v>
      </c>
      <c r="D343" s="240">
        <v>1</v>
      </c>
      <c r="E343" s="461">
        <v>28000</v>
      </c>
      <c r="F343" s="241">
        <f t="shared" si="10"/>
        <v>5320</v>
      </c>
      <c r="G343" s="241">
        <f t="shared" si="11"/>
        <v>33320</v>
      </c>
      <c r="I343" s="375"/>
      <c r="J343" s="28"/>
      <c r="K343" s="28"/>
      <c r="L343" s="25"/>
    </row>
    <row r="344" spans="1:12" ht="24.95" customHeight="1" x14ac:dyDescent="0.25">
      <c r="A344" s="73">
        <v>343</v>
      </c>
      <c r="B344" s="247" t="s">
        <v>1044</v>
      </c>
      <c r="C344" s="104" t="s">
        <v>907</v>
      </c>
      <c r="D344" s="240">
        <v>1</v>
      </c>
      <c r="E344" s="461">
        <v>79561</v>
      </c>
      <c r="F344" s="241">
        <f t="shared" si="10"/>
        <v>15116.59</v>
      </c>
      <c r="G344" s="241">
        <f t="shared" si="11"/>
        <v>94677.59</v>
      </c>
      <c r="I344" s="375"/>
      <c r="J344" s="28"/>
      <c r="K344" s="28"/>
      <c r="L344" s="25"/>
    </row>
    <row r="345" spans="1:12" ht="24.95" customHeight="1" x14ac:dyDescent="0.25">
      <c r="A345" s="73">
        <v>344</v>
      </c>
      <c r="B345" s="247" t="s">
        <v>1045</v>
      </c>
      <c r="C345" s="104" t="s">
        <v>907</v>
      </c>
      <c r="D345" s="240">
        <v>1</v>
      </c>
      <c r="E345" s="461">
        <v>71429</v>
      </c>
      <c r="F345" s="241">
        <f t="shared" si="10"/>
        <v>13571.51</v>
      </c>
      <c r="G345" s="241">
        <f t="shared" si="11"/>
        <v>85000.51</v>
      </c>
      <c r="I345" s="375"/>
      <c r="J345" s="28"/>
      <c r="K345" s="28"/>
      <c r="L345" s="25"/>
    </row>
    <row r="346" spans="1:12" ht="24.95" customHeight="1" x14ac:dyDescent="0.25">
      <c r="A346" s="73">
        <v>345</v>
      </c>
      <c r="B346" s="247" t="s">
        <v>1046</v>
      </c>
      <c r="C346" s="104" t="s">
        <v>907</v>
      </c>
      <c r="D346" s="240">
        <v>1</v>
      </c>
      <c r="E346" s="461">
        <v>156345</v>
      </c>
      <c r="F346" s="241">
        <f t="shared" si="10"/>
        <v>29705.55</v>
      </c>
      <c r="G346" s="241">
        <f t="shared" si="11"/>
        <v>186050.55</v>
      </c>
      <c r="I346" s="375"/>
      <c r="J346" s="28"/>
      <c r="K346" s="28"/>
      <c r="L346" s="25"/>
    </row>
    <row r="347" spans="1:12" ht="24.95" customHeight="1" x14ac:dyDescent="0.25">
      <c r="A347" s="73">
        <v>346</v>
      </c>
      <c r="B347" s="247" t="s">
        <v>1047</v>
      </c>
      <c r="C347" s="104" t="s">
        <v>907</v>
      </c>
      <c r="D347" s="240">
        <v>1</v>
      </c>
      <c r="E347" s="461">
        <v>21489</v>
      </c>
      <c r="F347" s="241">
        <f t="shared" si="10"/>
        <v>4082.91</v>
      </c>
      <c r="G347" s="241">
        <f t="shared" si="11"/>
        <v>25571.91</v>
      </c>
      <c r="I347" s="375"/>
      <c r="J347" s="28"/>
      <c r="K347" s="28"/>
      <c r="L347" s="25"/>
    </row>
    <row r="348" spans="1:12" ht="24.95" customHeight="1" x14ac:dyDescent="0.25">
      <c r="A348" s="73">
        <v>347</v>
      </c>
      <c r="B348" s="247" t="s">
        <v>1048</v>
      </c>
      <c r="C348" s="104" t="s">
        <v>907</v>
      </c>
      <c r="D348" s="240">
        <v>1</v>
      </c>
      <c r="E348" s="461">
        <v>15323</v>
      </c>
      <c r="F348" s="241">
        <f t="shared" si="10"/>
        <v>2911.37</v>
      </c>
      <c r="G348" s="241">
        <f t="shared" si="11"/>
        <v>18234.37</v>
      </c>
      <c r="I348" s="375"/>
      <c r="J348" s="28"/>
      <c r="K348" s="28"/>
      <c r="L348" s="25"/>
    </row>
    <row r="349" spans="1:12" ht="24.95" customHeight="1" x14ac:dyDescent="0.25">
      <c r="A349" s="73">
        <v>348</v>
      </c>
      <c r="B349" s="247" t="s">
        <v>1049</v>
      </c>
      <c r="C349" s="104" t="s">
        <v>907</v>
      </c>
      <c r="D349" s="240">
        <v>1</v>
      </c>
      <c r="E349" s="461">
        <v>50000</v>
      </c>
      <c r="F349" s="241">
        <f t="shared" si="10"/>
        <v>9500</v>
      </c>
      <c r="G349" s="241">
        <f t="shared" si="11"/>
        <v>59500</v>
      </c>
      <c r="I349" s="375"/>
      <c r="J349" s="28"/>
      <c r="K349" s="28"/>
      <c r="L349" s="25"/>
    </row>
    <row r="350" spans="1:12" ht="24.95" customHeight="1" x14ac:dyDescent="0.25">
      <c r="A350" s="73">
        <v>349</v>
      </c>
      <c r="B350" s="247" t="s">
        <v>1050</v>
      </c>
      <c r="C350" s="104" t="s">
        <v>907</v>
      </c>
      <c r="D350" s="240">
        <v>1</v>
      </c>
      <c r="E350" s="461">
        <v>98700</v>
      </c>
      <c r="F350" s="241">
        <f t="shared" si="10"/>
        <v>18753</v>
      </c>
      <c r="G350" s="241">
        <f t="shared" si="11"/>
        <v>117453</v>
      </c>
      <c r="I350" s="375"/>
      <c r="J350" s="28"/>
      <c r="K350" s="28"/>
      <c r="L350" s="25"/>
    </row>
    <row r="351" spans="1:12" ht="24.95" customHeight="1" x14ac:dyDescent="0.25">
      <c r="A351" s="73">
        <v>350</v>
      </c>
      <c r="B351" s="247" t="s">
        <v>1051</v>
      </c>
      <c r="C351" s="104" t="s">
        <v>907</v>
      </c>
      <c r="D351" s="240">
        <v>1</v>
      </c>
      <c r="E351" s="461">
        <v>21489</v>
      </c>
      <c r="F351" s="241">
        <f t="shared" si="10"/>
        <v>4082.91</v>
      </c>
      <c r="G351" s="241">
        <f t="shared" si="11"/>
        <v>25571.91</v>
      </c>
      <c r="I351" s="375"/>
      <c r="J351" s="28"/>
      <c r="K351" s="28"/>
      <c r="L351" s="25"/>
    </row>
    <row r="352" spans="1:12" ht="24.95" customHeight="1" x14ac:dyDescent="0.25">
      <c r="A352" s="73">
        <v>351</v>
      </c>
      <c r="B352" s="247" t="s">
        <v>1052</v>
      </c>
      <c r="C352" s="104" t="s">
        <v>907</v>
      </c>
      <c r="D352" s="240">
        <v>1</v>
      </c>
      <c r="E352" s="461">
        <v>27000</v>
      </c>
      <c r="F352" s="241">
        <f t="shared" si="10"/>
        <v>5130</v>
      </c>
      <c r="G352" s="241">
        <f t="shared" si="11"/>
        <v>32130</v>
      </c>
      <c r="I352" s="375"/>
      <c r="J352" s="28"/>
      <c r="K352" s="28"/>
      <c r="L352" s="25"/>
    </row>
    <row r="353" spans="1:12" ht="24.95" customHeight="1" x14ac:dyDescent="0.25">
      <c r="A353" s="73">
        <v>352</v>
      </c>
      <c r="B353" s="247" t="s">
        <v>1053</v>
      </c>
      <c r="C353" s="104" t="s">
        <v>907</v>
      </c>
      <c r="D353" s="240">
        <v>1</v>
      </c>
      <c r="E353" s="461">
        <v>20300</v>
      </c>
      <c r="F353" s="241">
        <f t="shared" si="10"/>
        <v>3857</v>
      </c>
      <c r="G353" s="241">
        <f t="shared" si="11"/>
        <v>24157</v>
      </c>
      <c r="I353" s="375"/>
      <c r="J353" s="28"/>
      <c r="K353" s="28"/>
      <c r="L353" s="25"/>
    </row>
    <row r="354" spans="1:12" ht="24.95" customHeight="1" x14ac:dyDescent="0.25">
      <c r="A354" s="73">
        <v>353</v>
      </c>
      <c r="B354" s="247" t="s">
        <v>1054</v>
      </c>
      <c r="C354" s="104" t="s">
        <v>907</v>
      </c>
      <c r="D354" s="240">
        <v>1</v>
      </c>
      <c r="E354" s="461">
        <v>45000</v>
      </c>
      <c r="F354" s="241">
        <f t="shared" si="10"/>
        <v>8550</v>
      </c>
      <c r="G354" s="241">
        <f t="shared" si="11"/>
        <v>53550</v>
      </c>
      <c r="I354" s="375"/>
      <c r="J354" s="28"/>
      <c r="K354" s="28"/>
      <c r="L354" s="25"/>
    </row>
    <row r="355" spans="1:12" ht="24.95" customHeight="1" x14ac:dyDescent="0.25">
      <c r="A355" s="73">
        <v>354</v>
      </c>
      <c r="B355" s="247" t="s">
        <v>1057</v>
      </c>
      <c r="C355" s="104" t="s">
        <v>907</v>
      </c>
      <c r="D355" s="240">
        <v>1</v>
      </c>
      <c r="E355" s="461">
        <v>29600</v>
      </c>
      <c r="F355" s="241">
        <f t="shared" si="10"/>
        <v>5624</v>
      </c>
      <c r="G355" s="241">
        <f t="shared" si="11"/>
        <v>35224</v>
      </c>
      <c r="I355" s="375"/>
      <c r="J355" s="28"/>
      <c r="K355" s="28"/>
      <c r="L355" s="25"/>
    </row>
    <row r="356" spans="1:12" ht="24.95" customHeight="1" x14ac:dyDescent="0.25">
      <c r="A356" s="73">
        <v>355</v>
      </c>
      <c r="B356" s="247" t="s">
        <v>1058</v>
      </c>
      <c r="C356" s="104" t="s">
        <v>907</v>
      </c>
      <c r="D356" s="240">
        <v>1</v>
      </c>
      <c r="E356" s="461">
        <v>87954</v>
      </c>
      <c r="F356" s="241">
        <f t="shared" si="10"/>
        <v>16711.259999999998</v>
      </c>
      <c r="G356" s="241">
        <f t="shared" si="11"/>
        <v>104665.26</v>
      </c>
      <c r="I356" s="375"/>
      <c r="J356" s="28"/>
      <c r="K356" s="28"/>
      <c r="L356" s="25"/>
    </row>
    <row r="357" spans="1:12" ht="24.95" customHeight="1" x14ac:dyDescent="0.25">
      <c r="A357" s="73">
        <v>356</v>
      </c>
      <c r="B357" s="247" t="s">
        <v>1059</v>
      </c>
      <c r="C357" s="104" t="s">
        <v>907</v>
      </c>
      <c r="D357" s="240">
        <v>1</v>
      </c>
      <c r="E357" s="461">
        <v>81000</v>
      </c>
      <c r="F357" s="241">
        <f t="shared" si="10"/>
        <v>15390</v>
      </c>
      <c r="G357" s="241">
        <f t="shared" si="11"/>
        <v>96390</v>
      </c>
      <c r="I357" s="375"/>
      <c r="J357" s="28"/>
      <c r="K357" s="28"/>
      <c r="L357" s="25"/>
    </row>
    <row r="358" spans="1:12" ht="24.95" customHeight="1" x14ac:dyDescent="0.25">
      <c r="A358" s="73">
        <v>357</v>
      </c>
      <c r="B358" s="247" t="s">
        <v>1060</v>
      </c>
      <c r="C358" s="104" t="s">
        <v>907</v>
      </c>
      <c r="D358" s="240">
        <v>1</v>
      </c>
      <c r="E358" s="461">
        <v>6600</v>
      </c>
      <c r="F358" s="241">
        <f t="shared" si="10"/>
        <v>1254</v>
      </c>
      <c r="G358" s="241">
        <f t="shared" si="11"/>
        <v>7854</v>
      </c>
      <c r="I358" s="375"/>
      <c r="J358" s="28"/>
      <c r="K358" s="28"/>
      <c r="L358" s="25"/>
    </row>
    <row r="359" spans="1:12" ht="24.95" customHeight="1" x14ac:dyDescent="0.25">
      <c r="A359" s="73">
        <v>358</v>
      </c>
      <c r="B359" s="247" t="s">
        <v>1061</v>
      </c>
      <c r="C359" s="104" t="s">
        <v>907</v>
      </c>
      <c r="D359" s="240">
        <v>1</v>
      </c>
      <c r="E359" s="461">
        <v>342900</v>
      </c>
      <c r="F359" s="241">
        <f t="shared" si="10"/>
        <v>65151</v>
      </c>
      <c r="G359" s="241">
        <f t="shared" si="11"/>
        <v>408051</v>
      </c>
      <c r="I359" s="375"/>
      <c r="J359" s="28"/>
      <c r="K359" s="28"/>
      <c r="L359" s="25"/>
    </row>
    <row r="360" spans="1:12" ht="24.95" customHeight="1" x14ac:dyDescent="0.25">
      <c r="A360" s="73">
        <v>359</v>
      </c>
      <c r="B360" s="247" t="s">
        <v>1062</v>
      </c>
      <c r="C360" s="104" t="s">
        <v>907</v>
      </c>
      <c r="D360" s="240">
        <v>1</v>
      </c>
      <c r="E360" s="461">
        <v>44950</v>
      </c>
      <c r="F360" s="241">
        <f t="shared" si="10"/>
        <v>8540.5</v>
      </c>
      <c r="G360" s="241">
        <f t="shared" si="11"/>
        <v>53490.5</v>
      </c>
      <c r="I360" s="375"/>
      <c r="J360" s="28"/>
      <c r="K360" s="28"/>
      <c r="L360" s="25"/>
    </row>
    <row r="361" spans="1:12" ht="24.95" customHeight="1" x14ac:dyDescent="0.25">
      <c r="A361" s="73">
        <v>360</v>
      </c>
      <c r="B361" s="247" t="s">
        <v>1063</v>
      </c>
      <c r="C361" s="104" t="s">
        <v>907</v>
      </c>
      <c r="D361" s="240">
        <v>1</v>
      </c>
      <c r="E361" s="461">
        <v>118674</v>
      </c>
      <c r="F361" s="241">
        <f t="shared" si="10"/>
        <v>22548.06</v>
      </c>
      <c r="G361" s="241">
        <f t="shared" si="11"/>
        <v>141222.06</v>
      </c>
      <c r="I361" s="375"/>
      <c r="J361" s="28"/>
      <c r="K361" s="28"/>
      <c r="L361" s="25"/>
    </row>
    <row r="362" spans="1:12" ht="24.95" customHeight="1" x14ac:dyDescent="0.25">
      <c r="A362" s="73">
        <v>361</v>
      </c>
      <c r="B362" s="247" t="s">
        <v>1064</v>
      </c>
      <c r="C362" s="104" t="s">
        <v>907</v>
      </c>
      <c r="D362" s="240">
        <v>1</v>
      </c>
      <c r="E362" s="461">
        <v>279936</v>
      </c>
      <c r="F362" s="241">
        <f t="shared" si="10"/>
        <v>53187.840000000004</v>
      </c>
      <c r="G362" s="241">
        <f t="shared" si="11"/>
        <v>333123.84000000003</v>
      </c>
      <c r="I362" s="375"/>
      <c r="J362" s="28"/>
      <c r="K362" s="28"/>
      <c r="L362" s="25"/>
    </row>
    <row r="363" spans="1:12" ht="24.95" customHeight="1" x14ac:dyDescent="0.25">
      <c r="A363" s="73">
        <v>362</v>
      </c>
      <c r="B363" s="247" t="s">
        <v>1065</v>
      </c>
      <c r="C363" s="104" t="s">
        <v>907</v>
      </c>
      <c r="D363" s="240">
        <v>1</v>
      </c>
      <c r="E363" s="461">
        <v>368336</v>
      </c>
      <c r="F363" s="241">
        <f t="shared" si="10"/>
        <v>69983.839999999997</v>
      </c>
      <c r="G363" s="241">
        <f t="shared" si="11"/>
        <v>438319.83999999997</v>
      </c>
      <c r="I363" s="375"/>
      <c r="J363" s="28"/>
      <c r="K363" s="28"/>
      <c r="L363" s="25"/>
    </row>
    <row r="364" spans="1:12" ht="24.95" customHeight="1" x14ac:dyDescent="0.25">
      <c r="A364" s="73">
        <v>363</v>
      </c>
      <c r="B364" s="247" t="s">
        <v>1066</v>
      </c>
      <c r="C364" s="104" t="s">
        <v>907</v>
      </c>
      <c r="D364" s="240">
        <v>1</v>
      </c>
      <c r="E364" s="461">
        <v>118900</v>
      </c>
      <c r="F364" s="241">
        <f t="shared" si="10"/>
        <v>22591</v>
      </c>
      <c r="G364" s="241">
        <f t="shared" si="11"/>
        <v>141491</v>
      </c>
      <c r="I364" s="375"/>
      <c r="J364" s="28"/>
      <c r="K364" s="28"/>
      <c r="L364" s="25"/>
    </row>
    <row r="365" spans="1:12" ht="24.95" customHeight="1" x14ac:dyDescent="0.25">
      <c r="A365" s="73">
        <v>364</v>
      </c>
      <c r="B365" s="247" t="s">
        <v>1067</v>
      </c>
      <c r="C365" s="104" t="s">
        <v>907</v>
      </c>
      <c r="D365" s="240">
        <v>1</v>
      </c>
      <c r="E365" s="461">
        <v>10000</v>
      </c>
      <c r="F365" s="241">
        <f t="shared" si="10"/>
        <v>1900</v>
      </c>
      <c r="G365" s="241">
        <f t="shared" si="11"/>
        <v>11900</v>
      </c>
      <c r="I365" s="375"/>
      <c r="J365" s="28"/>
      <c r="K365" s="28"/>
      <c r="L365" s="25"/>
    </row>
    <row r="366" spans="1:12" ht="24.95" customHeight="1" x14ac:dyDescent="0.25">
      <c r="A366" s="73">
        <v>365</v>
      </c>
      <c r="B366" s="247" t="s">
        <v>1068</v>
      </c>
      <c r="C366" s="104" t="s">
        <v>907</v>
      </c>
      <c r="D366" s="240">
        <v>1</v>
      </c>
      <c r="E366" s="461">
        <v>14733</v>
      </c>
      <c r="F366" s="241">
        <f t="shared" si="10"/>
        <v>2799.27</v>
      </c>
      <c r="G366" s="241">
        <f t="shared" si="11"/>
        <v>17532.27</v>
      </c>
      <c r="I366" s="375"/>
      <c r="J366" s="28"/>
      <c r="K366" s="28"/>
      <c r="L366" s="25"/>
    </row>
    <row r="367" spans="1:12" ht="24.95" customHeight="1" x14ac:dyDescent="0.25">
      <c r="A367" s="73">
        <v>366</v>
      </c>
      <c r="B367" s="247" t="s">
        <v>1069</v>
      </c>
      <c r="C367" s="104" t="s">
        <v>907</v>
      </c>
      <c r="D367" s="240">
        <v>1</v>
      </c>
      <c r="E367" s="461">
        <v>63064</v>
      </c>
      <c r="F367" s="241">
        <f t="shared" si="10"/>
        <v>11982.16</v>
      </c>
      <c r="G367" s="241">
        <f t="shared" si="11"/>
        <v>75046.16</v>
      </c>
      <c r="I367" s="375"/>
      <c r="J367" s="28"/>
      <c r="K367" s="28"/>
      <c r="L367" s="25"/>
    </row>
    <row r="368" spans="1:12" ht="24.95" customHeight="1" x14ac:dyDescent="0.25">
      <c r="A368" s="73">
        <v>367</v>
      </c>
      <c r="B368" s="247" t="s">
        <v>1070</v>
      </c>
      <c r="C368" s="104" t="s">
        <v>907</v>
      </c>
      <c r="D368" s="240">
        <v>1</v>
      </c>
      <c r="E368" s="461">
        <v>61880</v>
      </c>
      <c r="F368" s="241">
        <f t="shared" si="10"/>
        <v>11757.2</v>
      </c>
      <c r="G368" s="241">
        <f t="shared" si="11"/>
        <v>73637.2</v>
      </c>
      <c r="I368" s="375"/>
      <c r="J368" s="28"/>
      <c r="K368" s="28"/>
      <c r="L368" s="25"/>
    </row>
    <row r="369" spans="1:12" ht="24.95" customHeight="1" x14ac:dyDescent="0.25">
      <c r="A369" s="73">
        <v>368</v>
      </c>
      <c r="B369" s="247" t="s">
        <v>1071</v>
      </c>
      <c r="C369" s="104" t="s">
        <v>907</v>
      </c>
      <c r="D369" s="240">
        <v>1</v>
      </c>
      <c r="E369" s="461">
        <v>13900</v>
      </c>
      <c r="F369" s="241">
        <f t="shared" si="10"/>
        <v>2641</v>
      </c>
      <c r="G369" s="241">
        <f t="shared" si="11"/>
        <v>16541</v>
      </c>
      <c r="I369" s="375"/>
      <c r="J369" s="28"/>
      <c r="K369" s="28"/>
      <c r="L369" s="25"/>
    </row>
    <row r="370" spans="1:12" ht="24.95" customHeight="1" x14ac:dyDescent="0.25">
      <c r="A370" s="73">
        <v>369</v>
      </c>
      <c r="B370" s="247" t="s">
        <v>1491</v>
      </c>
      <c r="C370" s="104" t="s">
        <v>18</v>
      </c>
      <c r="D370" s="240">
        <v>1</v>
      </c>
      <c r="E370" s="461">
        <v>699760</v>
      </c>
      <c r="F370" s="241">
        <f t="shared" si="10"/>
        <v>132954.4</v>
      </c>
      <c r="G370" s="241">
        <f t="shared" si="11"/>
        <v>832714.4</v>
      </c>
      <c r="I370" s="375"/>
      <c r="J370" s="28"/>
      <c r="K370" s="28"/>
      <c r="L370" s="25"/>
    </row>
    <row r="371" spans="1:12" ht="24.95" customHeight="1" x14ac:dyDescent="0.25">
      <c r="A371" s="73">
        <v>370</v>
      </c>
      <c r="B371" s="247" t="s">
        <v>1074</v>
      </c>
      <c r="C371" s="104" t="s">
        <v>18</v>
      </c>
      <c r="D371" s="240">
        <v>1</v>
      </c>
      <c r="E371" s="461">
        <v>284945</v>
      </c>
      <c r="F371" s="241">
        <f t="shared" si="10"/>
        <v>54139.55</v>
      </c>
      <c r="G371" s="241">
        <f t="shared" si="11"/>
        <v>339084.55</v>
      </c>
      <c r="I371" s="375"/>
      <c r="J371" s="28"/>
      <c r="K371" s="28"/>
      <c r="L371" s="25"/>
    </row>
    <row r="372" spans="1:12" ht="24.95" customHeight="1" x14ac:dyDescent="0.25">
      <c r="A372" s="73">
        <v>371</v>
      </c>
      <c r="B372" s="247" t="s">
        <v>1076</v>
      </c>
      <c r="C372" s="104" t="s">
        <v>907</v>
      </c>
      <c r="D372" s="240">
        <v>1</v>
      </c>
      <c r="E372" s="461">
        <v>3721</v>
      </c>
      <c r="F372" s="241">
        <f t="shared" si="10"/>
        <v>706.99</v>
      </c>
      <c r="G372" s="241">
        <f t="shared" si="11"/>
        <v>4427.99</v>
      </c>
      <c r="I372" s="375"/>
      <c r="J372" s="28"/>
      <c r="K372" s="28"/>
      <c r="L372" s="25"/>
    </row>
    <row r="373" spans="1:12" ht="24.95" customHeight="1" x14ac:dyDescent="0.25">
      <c r="A373" s="73">
        <v>372</v>
      </c>
      <c r="B373" s="247" t="s">
        <v>1079</v>
      </c>
      <c r="C373" s="104" t="s">
        <v>907</v>
      </c>
      <c r="D373" s="240">
        <v>1</v>
      </c>
      <c r="E373" s="461">
        <v>69870</v>
      </c>
      <c r="F373" s="241">
        <f t="shared" si="10"/>
        <v>13275.3</v>
      </c>
      <c r="G373" s="241">
        <f t="shared" si="11"/>
        <v>83145.3</v>
      </c>
      <c r="I373" s="375"/>
      <c r="J373" s="28"/>
      <c r="K373" s="28"/>
      <c r="L373" s="25"/>
    </row>
    <row r="374" spans="1:12" ht="24.95" customHeight="1" x14ac:dyDescent="0.25">
      <c r="A374" s="73">
        <v>373</v>
      </c>
      <c r="B374" s="247" t="s">
        <v>1492</v>
      </c>
      <c r="C374" s="104" t="s">
        <v>907</v>
      </c>
      <c r="D374" s="240">
        <v>1</v>
      </c>
      <c r="E374" s="461">
        <v>49900</v>
      </c>
      <c r="F374" s="241">
        <f t="shared" si="10"/>
        <v>9481</v>
      </c>
      <c r="G374" s="241">
        <f t="shared" si="11"/>
        <v>59381</v>
      </c>
      <c r="I374" s="375"/>
      <c r="J374" s="28"/>
      <c r="K374" s="28"/>
      <c r="L374" s="25"/>
    </row>
    <row r="375" spans="1:12" ht="24.95" customHeight="1" x14ac:dyDescent="0.25">
      <c r="A375" s="73">
        <v>374</v>
      </c>
      <c r="B375" s="247" t="s">
        <v>1082</v>
      </c>
      <c r="C375" s="104" t="s">
        <v>907</v>
      </c>
      <c r="D375" s="240">
        <v>1</v>
      </c>
      <c r="E375" s="461">
        <v>69870</v>
      </c>
      <c r="F375" s="241">
        <f t="shared" si="10"/>
        <v>13275.3</v>
      </c>
      <c r="G375" s="241">
        <f t="shared" si="11"/>
        <v>83145.3</v>
      </c>
      <c r="I375" s="375"/>
      <c r="J375" s="28"/>
      <c r="K375" s="28"/>
      <c r="L375" s="25"/>
    </row>
    <row r="376" spans="1:12" ht="24.95" customHeight="1" x14ac:dyDescent="0.25">
      <c r="A376" s="73">
        <v>375</v>
      </c>
      <c r="B376" s="247" t="s">
        <v>1083</v>
      </c>
      <c r="C376" s="104" t="s">
        <v>907</v>
      </c>
      <c r="D376" s="240">
        <v>1</v>
      </c>
      <c r="E376" s="461">
        <v>69870</v>
      </c>
      <c r="F376" s="241">
        <f t="shared" si="10"/>
        <v>13275.3</v>
      </c>
      <c r="G376" s="241">
        <f t="shared" si="11"/>
        <v>83145.3</v>
      </c>
      <c r="I376" s="375"/>
      <c r="J376" s="28"/>
      <c r="K376" s="28"/>
      <c r="L376" s="25"/>
    </row>
    <row r="377" spans="1:12" ht="24.95" customHeight="1" x14ac:dyDescent="0.25">
      <c r="A377" s="73">
        <v>376</v>
      </c>
      <c r="B377" s="247" t="s">
        <v>1084</v>
      </c>
      <c r="C377" s="104" t="s">
        <v>907</v>
      </c>
      <c r="D377" s="240">
        <v>1</v>
      </c>
      <c r="E377" s="461">
        <v>70840</v>
      </c>
      <c r="F377" s="241">
        <f t="shared" si="10"/>
        <v>13459.6</v>
      </c>
      <c r="G377" s="241">
        <f t="shared" si="11"/>
        <v>84299.6</v>
      </c>
      <c r="I377" s="375"/>
      <c r="J377" s="28"/>
      <c r="K377" s="28"/>
      <c r="L377" s="25"/>
    </row>
    <row r="378" spans="1:12" ht="24.95" customHeight="1" x14ac:dyDescent="0.25">
      <c r="A378" s="73">
        <v>377</v>
      </c>
      <c r="B378" s="247" t="s">
        <v>1085</v>
      </c>
      <c r="C378" s="104" t="s">
        <v>907</v>
      </c>
      <c r="D378" s="240">
        <v>1</v>
      </c>
      <c r="E378" s="461">
        <v>76711</v>
      </c>
      <c r="F378" s="241">
        <f t="shared" si="10"/>
        <v>14575.09</v>
      </c>
      <c r="G378" s="241">
        <f t="shared" si="11"/>
        <v>91286.09</v>
      </c>
      <c r="I378" s="375"/>
      <c r="J378" s="28"/>
      <c r="K378" s="28"/>
      <c r="L378" s="25"/>
    </row>
    <row r="379" spans="1:12" ht="24.95" customHeight="1" x14ac:dyDescent="0.25">
      <c r="A379" s="73">
        <v>378</v>
      </c>
      <c r="B379" s="247" t="s">
        <v>1087</v>
      </c>
      <c r="C379" s="104" t="s">
        <v>907</v>
      </c>
      <c r="D379" s="240">
        <v>1</v>
      </c>
      <c r="E379" s="461">
        <v>2521</v>
      </c>
      <c r="F379" s="241">
        <f t="shared" si="10"/>
        <v>478.99</v>
      </c>
      <c r="G379" s="241">
        <f t="shared" si="11"/>
        <v>2999.99</v>
      </c>
      <c r="I379" s="375"/>
      <c r="J379" s="28"/>
      <c r="K379" s="28"/>
      <c r="L379" s="25"/>
    </row>
    <row r="380" spans="1:12" ht="24.95" customHeight="1" x14ac:dyDescent="0.25">
      <c r="A380" s="73">
        <v>379</v>
      </c>
      <c r="B380" s="247" t="s">
        <v>1090</v>
      </c>
      <c r="C380" s="104" t="s">
        <v>907</v>
      </c>
      <c r="D380" s="240">
        <v>1</v>
      </c>
      <c r="E380" s="461">
        <v>2900</v>
      </c>
      <c r="F380" s="241">
        <f t="shared" si="10"/>
        <v>551</v>
      </c>
      <c r="G380" s="241">
        <f t="shared" si="11"/>
        <v>3451</v>
      </c>
      <c r="I380" s="375"/>
      <c r="J380" s="28"/>
      <c r="K380" s="28"/>
      <c r="L380" s="25"/>
    </row>
    <row r="381" spans="1:12" ht="24.95" customHeight="1" x14ac:dyDescent="0.25">
      <c r="A381" s="73">
        <v>380</v>
      </c>
      <c r="B381" s="247" t="s">
        <v>1091</v>
      </c>
      <c r="C381" s="104" t="s">
        <v>907</v>
      </c>
      <c r="D381" s="240">
        <v>1</v>
      </c>
      <c r="E381" s="461">
        <v>2900</v>
      </c>
      <c r="F381" s="241">
        <f t="shared" si="10"/>
        <v>551</v>
      </c>
      <c r="G381" s="241">
        <f t="shared" si="11"/>
        <v>3451</v>
      </c>
      <c r="I381" s="375"/>
      <c r="J381" s="28"/>
      <c r="K381" s="28"/>
      <c r="L381" s="25"/>
    </row>
    <row r="382" spans="1:12" ht="24.95" customHeight="1" x14ac:dyDescent="0.25">
      <c r="A382" s="73">
        <v>381</v>
      </c>
      <c r="B382" s="247" t="s">
        <v>1093</v>
      </c>
      <c r="C382" s="104" t="s">
        <v>907</v>
      </c>
      <c r="D382" s="240">
        <v>1</v>
      </c>
      <c r="E382" s="461">
        <v>2900</v>
      </c>
      <c r="F382" s="241">
        <f t="shared" si="10"/>
        <v>551</v>
      </c>
      <c r="G382" s="241">
        <f t="shared" si="11"/>
        <v>3451</v>
      </c>
      <c r="I382" s="375"/>
      <c r="J382" s="28"/>
      <c r="K382" s="28"/>
      <c r="L382" s="25"/>
    </row>
    <row r="383" spans="1:12" ht="24.95" customHeight="1" x14ac:dyDescent="0.25">
      <c r="A383" s="73">
        <v>382</v>
      </c>
      <c r="B383" s="247" t="s">
        <v>1095</v>
      </c>
      <c r="C383" s="104" t="s">
        <v>907</v>
      </c>
      <c r="D383" s="240">
        <v>1</v>
      </c>
      <c r="E383" s="461">
        <v>2100</v>
      </c>
      <c r="F383" s="241">
        <f t="shared" si="10"/>
        <v>399</v>
      </c>
      <c r="G383" s="241">
        <f t="shared" si="11"/>
        <v>2499</v>
      </c>
      <c r="I383" s="375"/>
      <c r="J383" s="28"/>
      <c r="K383" s="28"/>
      <c r="L383" s="25"/>
    </row>
    <row r="384" spans="1:12" ht="24.95" customHeight="1" x14ac:dyDescent="0.25">
      <c r="A384" s="73">
        <v>383</v>
      </c>
      <c r="B384" s="247" t="s">
        <v>1096</v>
      </c>
      <c r="C384" s="104" t="s">
        <v>907</v>
      </c>
      <c r="D384" s="240">
        <v>1</v>
      </c>
      <c r="E384" s="461">
        <v>1100</v>
      </c>
      <c r="F384" s="241">
        <f t="shared" si="10"/>
        <v>209</v>
      </c>
      <c r="G384" s="241">
        <f t="shared" si="11"/>
        <v>1309</v>
      </c>
      <c r="I384" s="375"/>
      <c r="J384" s="28"/>
      <c r="K384" s="28"/>
      <c r="L384" s="25"/>
    </row>
    <row r="385" spans="1:12" ht="24.95" customHeight="1" x14ac:dyDescent="0.25">
      <c r="A385" s="73">
        <v>384</v>
      </c>
      <c r="B385" s="247" t="s">
        <v>1098</v>
      </c>
      <c r="C385" s="104" t="s">
        <v>907</v>
      </c>
      <c r="D385" s="240">
        <v>1</v>
      </c>
      <c r="E385" s="461">
        <v>478837</v>
      </c>
      <c r="F385" s="241">
        <f t="shared" si="10"/>
        <v>90979.03</v>
      </c>
      <c r="G385" s="241">
        <f t="shared" si="11"/>
        <v>569816.03</v>
      </c>
      <c r="I385" s="375"/>
      <c r="J385" s="28"/>
      <c r="K385" s="28"/>
      <c r="L385" s="25"/>
    </row>
    <row r="386" spans="1:12" ht="24.95" customHeight="1" x14ac:dyDescent="0.25">
      <c r="A386" s="73">
        <v>385</v>
      </c>
      <c r="B386" s="247" t="s">
        <v>1103</v>
      </c>
      <c r="C386" s="104" t="s">
        <v>907</v>
      </c>
      <c r="D386" s="240">
        <v>1</v>
      </c>
      <c r="E386" s="461">
        <v>500</v>
      </c>
      <c r="F386" s="241">
        <f t="shared" si="10"/>
        <v>95</v>
      </c>
      <c r="G386" s="241">
        <f t="shared" si="11"/>
        <v>595</v>
      </c>
      <c r="I386" s="375"/>
      <c r="J386" s="28"/>
      <c r="K386" s="28"/>
      <c r="L386" s="25"/>
    </row>
    <row r="387" spans="1:12" ht="24.95" customHeight="1" x14ac:dyDescent="0.25">
      <c r="A387" s="73">
        <v>386</v>
      </c>
      <c r="B387" s="247" t="s">
        <v>1105</v>
      </c>
      <c r="C387" s="104" t="s">
        <v>907</v>
      </c>
      <c r="D387" s="240">
        <v>1</v>
      </c>
      <c r="E387" s="461">
        <v>1980</v>
      </c>
      <c r="F387" s="241">
        <f t="shared" ref="F387:F450" si="12">+E387*0.19</f>
        <v>376.2</v>
      </c>
      <c r="G387" s="241">
        <f t="shared" ref="G387:G450" si="13">+F387+E387</f>
        <v>2356.1999999999998</v>
      </c>
      <c r="I387" s="375"/>
      <c r="J387" s="28"/>
      <c r="K387" s="28"/>
      <c r="L387" s="25"/>
    </row>
    <row r="388" spans="1:12" ht="24.95" customHeight="1" x14ac:dyDescent="0.25">
      <c r="A388" s="73">
        <v>387</v>
      </c>
      <c r="B388" s="247" t="s">
        <v>1108</v>
      </c>
      <c r="C388" s="104" t="s">
        <v>907</v>
      </c>
      <c r="D388" s="240">
        <v>1</v>
      </c>
      <c r="E388" s="461">
        <v>2521</v>
      </c>
      <c r="F388" s="241">
        <f t="shared" si="12"/>
        <v>478.99</v>
      </c>
      <c r="G388" s="241">
        <f t="shared" si="13"/>
        <v>2999.99</v>
      </c>
      <c r="I388" s="375"/>
      <c r="J388" s="28"/>
      <c r="K388" s="28"/>
      <c r="L388" s="25"/>
    </row>
    <row r="389" spans="1:12" ht="24.95" customHeight="1" x14ac:dyDescent="0.25">
      <c r="A389" s="73">
        <v>388</v>
      </c>
      <c r="B389" s="247" t="s">
        <v>1111</v>
      </c>
      <c r="C389" s="104" t="s">
        <v>907</v>
      </c>
      <c r="D389" s="240">
        <v>1</v>
      </c>
      <c r="E389" s="461">
        <v>1768</v>
      </c>
      <c r="F389" s="241">
        <f t="shared" si="12"/>
        <v>335.92</v>
      </c>
      <c r="G389" s="241">
        <f t="shared" si="13"/>
        <v>2103.92</v>
      </c>
      <c r="I389" s="375"/>
      <c r="J389" s="28"/>
      <c r="K389" s="28"/>
      <c r="L389" s="25"/>
    </row>
    <row r="390" spans="1:12" ht="24.95" customHeight="1" x14ac:dyDescent="0.25">
      <c r="A390" s="73">
        <v>389</v>
      </c>
      <c r="B390" s="247" t="s">
        <v>1113</v>
      </c>
      <c r="C390" s="104" t="s">
        <v>907</v>
      </c>
      <c r="D390" s="240">
        <v>1</v>
      </c>
      <c r="E390" s="461">
        <v>8545</v>
      </c>
      <c r="F390" s="241">
        <f t="shared" si="12"/>
        <v>1623.55</v>
      </c>
      <c r="G390" s="241">
        <f t="shared" si="13"/>
        <v>10168.549999999999</v>
      </c>
      <c r="I390" s="375"/>
      <c r="J390" s="28"/>
      <c r="K390" s="28"/>
      <c r="L390" s="25"/>
    </row>
    <row r="391" spans="1:12" ht="24.95" customHeight="1" x14ac:dyDescent="0.25">
      <c r="A391" s="73">
        <v>390</v>
      </c>
      <c r="B391" s="247" t="s">
        <v>1116</v>
      </c>
      <c r="C391" s="104" t="s">
        <v>907</v>
      </c>
      <c r="D391" s="240">
        <v>1</v>
      </c>
      <c r="E391" s="461">
        <v>2357</v>
      </c>
      <c r="F391" s="241">
        <f t="shared" si="12"/>
        <v>447.83</v>
      </c>
      <c r="G391" s="241">
        <f t="shared" si="13"/>
        <v>2804.83</v>
      </c>
      <c r="I391" s="375"/>
      <c r="J391" s="28"/>
      <c r="K391" s="28"/>
      <c r="L391" s="25"/>
    </row>
    <row r="392" spans="1:12" ht="24.95" customHeight="1" x14ac:dyDescent="0.25">
      <c r="A392" s="73">
        <v>391</v>
      </c>
      <c r="B392" s="247" t="s">
        <v>1117</v>
      </c>
      <c r="C392" s="104" t="s">
        <v>907</v>
      </c>
      <c r="D392" s="240">
        <v>1</v>
      </c>
      <c r="E392" s="461">
        <v>3452</v>
      </c>
      <c r="F392" s="241">
        <f t="shared" si="12"/>
        <v>655.88</v>
      </c>
      <c r="G392" s="241">
        <f t="shared" si="13"/>
        <v>4107.88</v>
      </c>
      <c r="I392" s="375"/>
      <c r="J392" s="28"/>
      <c r="K392" s="28"/>
      <c r="L392" s="25"/>
    </row>
    <row r="393" spans="1:12" ht="24.95" customHeight="1" x14ac:dyDescent="0.25">
      <c r="A393" s="73">
        <v>392</v>
      </c>
      <c r="B393" s="247" t="s">
        <v>1120</v>
      </c>
      <c r="C393" s="104" t="s">
        <v>907</v>
      </c>
      <c r="D393" s="240">
        <v>1</v>
      </c>
      <c r="E393" s="461">
        <v>5463</v>
      </c>
      <c r="F393" s="241">
        <f t="shared" si="12"/>
        <v>1037.97</v>
      </c>
      <c r="G393" s="241">
        <f t="shared" si="13"/>
        <v>6500.97</v>
      </c>
      <c r="I393" s="375"/>
      <c r="J393" s="28"/>
      <c r="K393" s="28"/>
      <c r="L393" s="25"/>
    </row>
    <row r="394" spans="1:12" ht="24.95" customHeight="1" x14ac:dyDescent="0.25">
      <c r="A394" s="73">
        <v>393</v>
      </c>
      <c r="B394" s="247" t="s">
        <v>1122</v>
      </c>
      <c r="C394" s="104" t="s">
        <v>907</v>
      </c>
      <c r="D394" s="240">
        <v>1</v>
      </c>
      <c r="E394" s="461">
        <v>1179</v>
      </c>
      <c r="F394" s="241">
        <f t="shared" si="12"/>
        <v>224.01</v>
      </c>
      <c r="G394" s="241">
        <f t="shared" si="13"/>
        <v>1403.01</v>
      </c>
      <c r="I394" s="375"/>
      <c r="J394" s="28"/>
      <c r="K394" s="28"/>
      <c r="L394" s="25"/>
    </row>
    <row r="395" spans="1:12" ht="24.95" customHeight="1" x14ac:dyDescent="0.25">
      <c r="A395" s="73">
        <v>394</v>
      </c>
      <c r="B395" s="247" t="s">
        <v>1123</v>
      </c>
      <c r="C395" s="104" t="s">
        <v>907</v>
      </c>
      <c r="D395" s="240">
        <v>1</v>
      </c>
      <c r="E395" s="461">
        <v>1080</v>
      </c>
      <c r="F395" s="241">
        <f t="shared" si="12"/>
        <v>205.2</v>
      </c>
      <c r="G395" s="241">
        <f t="shared" si="13"/>
        <v>1285.2</v>
      </c>
      <c r="I395" s="375"/>
      <c r="J395" s="28"/>
      <c r="K395" s="28"/>
      <c r="L395" s="25"/>
    </row>
    <row r="396" spans="1:12" ht="24.95" customHeight="1" x14ac:dyDescent="0.25">
      <c r="A396" s="73">
        <v>395</v>
      </c>
      <c r="B396" s="247" t="s">
        <v>1124</v>
      </c>
      <c r="C396" s="104" t="s">
        <v>907</v>
      </c>
      <c r="D396" s="240">
        <v>1</v>
      </c>
      <c r="E396" s="461">
        <v>1500</v>
      </c>
      <c r="F396" s="241">
        <f t="shared" si="12"/>
        <v>285</v>
      </c>
      <c r="G396" s="241">
        <f t="shared" si="13"/>
        <v>1785</v>
      </c>
      <c r="I396" s="375"/>
      <c r="J396" s="28"/>
      <c r="K396" s="28"/>
      <c r="L396" s="25"/>
    </row>
    <row r="397" spans="1:12" ht="24.95" customHeight="1" x14ac:dyDescent="0.25">
      <c r="A397" s="73">
        <v>396</v>
      </c>
      <c r="B397" s="247" t="s">
        <v>1127</v>
      </c>
      <c r="C397" s="104" t="s">
        <v>907</v>
      </c>
      <c r="D397" s="240">
        <v>1</v>
      </c>
      <c r="E397" s="461">
        <v>1350</v>
      </c>
      <c r="F397" s="241">
        <f t="shared" si="12"/>
        <v>256.5</v>
      </c>
      <c r="G397" s="241">
        <f t="shared" si="13"/>
        <v>1606.5</v>
      </c>
      <c r="I397" s="375"/>
      <c r="J397" s="28"/>
      <c r="K397" s="28"/>
      <c r="L397" s="25"/>
    </row>
    <row r="398" spans="1:12" ht="24.95" customHeight="1" x14ac:dyDescent="0.25">
      <c r="A398" s="73">
        <v>397</v>
      </c>
      <c r="B398" s="247" t="s">
        <v>1129</v>
      </c>
      <c r="C398" s="104" t="s">
        <v>907</v>
      </c>
      <c r="D398" s="240">
        <v>1</v>
      </c>
      <c r="E398" s="461">
        <v>360</v>
      </c>
      <c r="F398" s="241">
        <f t="shared" si="12"/>
        <v>68.400000000000006</v>
      </c>
      <c r="G398" s="241">
        <f t="shared" si="13"/>
        <v>428.4</v>
      </c>
      <c r="I398" s="375"/>
      <c r="J398" s="28"/>
      <c r="K398" s="28"/>
      <c r="L398" s="25"/>
    </row>
    <row r="399" spans="1:12" ht="24.95" customHeight="1" x14ac:dyDescent="0.25">
      <c r="A399" s="73">
        <v>398</v>
      </c>
      <c r="B399" s="247" t="s">
        <v>1133</v>
      </c>
      <c r="C399" s="104" t="s">
        <v>907</v>
      </c>
      <c r="D399" s="240">
        <v>1</v>
      </c>
      <c r="E399" s="461">
        <v>600</v>
      </c>
      <c r="F399" s="241">
        <f t="shared" si="12"/>
        <v>114</v>
      </c>
      <c r="G399" s="241">
        <f t="shared" si="13"/>
        <v>714</v>
      </c>
      <c r="I399" s="375"/>
      <c r="J399" s="28"/>
      <c r="K399" s="28"/>
      <c r="L399" s="25"/>
    </row>
    <row r="400" spans="1:12" ht="24.95" customHeight="1" x14ac:dyDescent="0.25">
      <c r="A400" s="73">
        <v>399</v>
      </c>
      <c r="B400" s="247" t="s">
        <v>1136</v>
      </c>
      <c r="C400" s="104" t="s">
        <v>907</v>
      </c>
      <c r="D400" s="240">
        <v>1</v>
      </c>
      <c r="E400" s="461">
        <v>2980</v>
      </c>
      <c r="F400" s="241">
        <f t="shared" si="12"/>
        <v>566.20000000000005</v>
      </c>
      <c r="G400" s="241">
        <f t="shared" si="13"/>
        <v>3546.2</v>
      </c>
      <c r="I400" s="375"/>
      <c r="J400" s="28"/>
      <c r="K400" s="28"/>
      <c r="L400" s="25"/>
    </row>
    <row r="401" spans="1:12" ht="24.95" customHeight="1" x14ac:dyDescent="0.25">
      <c r="A401" s="73">
        <v>400</v>
      </c>
      <c r="B401" s="247" t="s">
        <v>1139</v>
      </c>
      <c r="C401" s="104" t="s">
        <v>907</v>
      </c>
      <c r="D401" s="240">
        <v>1</v>
      </c>
      <c r="E401" s="461">
        <v>6900</v>
      </c>
      <c r="F401" s="241">
        <f t="shared" si="12"/>
        <v>1311</v>
      </c>
      <c r="G401" s="241">
        <f t="shared" si="13"/>
        <v>8211</v>
      </c>
      <c r="I401" s="375"/>
      <c r="J401" s="28"/>
      <c r="K401" s="28"/>
      <c r="L401" s="25"/>
    </row>
    <row r="402" spans="1:12" ht="24.95" customHeight="1" x14ac:dyDescent="0.25">
      <c r="A402" s="73">
        <v>401</v>
      </c>
      <c r="B402" s="247" t="s">
        <v>1142</v>
      </c>
      <c r="C402" s="104" t="s">
        <v>907</v>
      </c>
      <c r="D402" s="240">
        <v>1</v>
      </c>
      <c r="E402" s="461">
        <v>5882</v>
      </c>
      <c r="F402" s="241">
        <f t="shared" si="12"/>
        <v>1117.58</v>
      </c>
      <c r="G402" s="241">
        <f t="shared" si="13"/>
        <v>6999.58</v>
      </c>
      <c r="I402" s="375"/>
      <c r="J402" s="28"/>
      <c r="K402" s="28"/>
      <c r="L402" s="25"/>
    </row>
    <row r="403" spans="1:12" ht="24.95" customHeight="1" x14ac:dyDescent="0.25">
      <c r="A403" s="73">
        <v>402</v>
      </c>
      <c r="B403" s="247" t="s">
        <v>1146</v>
      </c>
      <c r="C403" s="104" t="s">
        <v>907</v>
      </c>
      <c r="D403" s="240">
        <v>1</v>
      </c>
      <c r="E403" s="461">
        <v>11190</v>
      </c>
      <c r="F403" s="241">
        <f t="shared" si="12"/>
        <v>2126.1</v>
      </c>
      <c r="G403" s="241">
        <f t="shared" si="13"/>
        <v>13316.1</v>
      </c>
      <c r="I403" s="375"/>
      <c r="J403" s="28"/>
      <c r="K403" s="28"/>
      <c r="L403" s="25"/>
    </row>
    <row r="404" spans="1:12" ht="24.95" customHeight="1" x14ac:dyDescent="0.25">
      <c r="A404" s="73">
        <v>403</v>
      </c>
      <c r="B404" s="247" t="s">
        <v>1149</v>
      </c>
      <c r="C404" s="104" t="s">
        <v>907</v>
      </c>
      <c r="D404" s="240">
        <v>1</v>
      </c>
      <c r="E404" s="461">
        <v>39900</v>
      </c>
      <c r="F404" s="241">
        <f t="shared" si="12"/>
        <v>7581</v>
      </c>
      <c r="G404" s="241">
        <f t="shared" si="13"/>
        <v>47481</v>
      </c>
      <c r="I404" s="375"/>
      <c r="J404" s="28"/>
      <c r="K404" s="28"/>
      <c r="L404" s="25"/>
    </row>
    <row r="405" spans="1:12" ht="24.95" customHeight="1" x14ac:dyDescent="0.25">
      <c r="A405" s="73">
        <v>404</v>
      </c>
      <c r="B405" s="247" t="s">
        <v>1152</v>
      </c>
      <c r="C405" s="104" t="s">
        <v>907</v>
      </c>
      <c r="D405" s="240">
        <v>1</v>
      </c>
      <c r="E405" s="461">
        <v>11912</v>
      </c>
      <c r="F405" s="241">
        <f t="shared" si="12"/>
        <v>2263.2800000000002</v>
      </c>
      <c r="G405" s="241">
        <f t="shared" si="13"/>
        <v>14175.28</v>
      </c>
      <c r="I405" s="375"/>
      <c r="J405" s="28"/>
      <c r="K405" s="28"/>
      <c r="L405" s="25"/>
    </row>
    <row r="406" spans="1:12" ht="24.95" customHeight="1" x14ac:dyDescent="0.25">
      <c r="A406" s="73">
        <v>405</v>
      </c>
      <c r="B406" s="247" t="s">
        <v>1154</v>
      </c>
      <c r="C406" s="104" t="s">
        <v>907</v>
      </c>
      <c r="D406" s="240">
        <v>1</v>
      </c>
      <c r="E406" s="461">
        <v>14900</v>
      </c>
      <c r="F406" s="241">
        <f t="shared" si="12"/>
        <v>2831</v>
      </c>
      <c r="G406" s="241">
        <f t="shared" si="13"/>
        <v>17731</v>
      </c>
      <c r="I406" s="375"/>
      <c r="J406" s="28"/>
      <c r="K406" s="28"/>
      <c r="L406" s="25"/>
    </row>
    <row r="407" spans="1:12" ht="24.95" customHeight="1" x14ac:dyDescent="0.25">
      <c r="A407" s="73">
        <v>406</v>
      </c>
      <c r="B407" s="247" t="s">
        <v>1157</v>
      </c>
      <c r="C407" s="104" t="s">
        <v>907</v>
      </c>
      <c r="D407" s="240">
        <v>1</v>
      </c>
      <c r="E407" s="461">
        <v>25525</v>
      </c>
      <c r="F407" s="241">
        <f t="shared" si="12"/>
        <v>4849.75</v>
      </c>
      <c r="G407" s="241">
        <f t="shared" si="13"/>
        <v>30374.75</v>
      </c>
      <c r="I407" s="375"/>
      <c r="J407" s="28"/>
      <c r="K407" s="28"/>
      <c r="L407" s="25"/>
    </row>
    <row r="408" spans="1:12" ht="24.95" customHeight="1" x14ac:dyDescent="0.25">
      <c r="A408" s="73">
        <v>407</v>
      </c>
      <c r="B408" s="247" t="s">
        <v>1160</v>
      </c>
      <c r="C408" s="104" t="s">
        <v>907</v>
      </c>
      <c r="D408" s="240">
        <v>1</v>
      </c>
      <c r="E408" s="461">
        <v>176202</v>
      </c>
      <c r="F408" s="241">
        <f t="shared" si="12"/>
        <v>33478.379999999997</v>
      </c>
      <c r="G408" s="241">
        <f t="shared" si="13"/>
        <v>209680.38</v>
      </c>
      <c r="I408" s="375"/>
      <c r="J408" s="28"/>
      <c r="K408" s="28"/>
      <c r="L408" s="25"/>
    </row>
    <row r="409" spans="1:12" ht="24.95" customHeight="1" x14ac:dyDescent="0.25">
      <c r="A409" s="73">
        <v>408</v>
      </c>
      <c r="B409" s="247" t="s">
        <v>1162</v>
      </c>
      <c r="C409" s="104" t="s">
        <v>907</v>
      </c>
      <c r="D409" s="240">
        <v>1</v>
      </c>
      <c r="E409" s="461">
        <v>164668</v>
      </c>
      <c r="F409" s="241">
        <f t="shared" si="12"/>
        <v>31286.920000000002</v>
      </c>
      <c r="G409" s="241">
        <f t="shared" si="13"/>
        <v>195954.92</v>
      </c>
      <c r="I409" s="375"/>
      <c r="J409" s="28"/>
      <c r="K409" s="28"/>
      <c r="L409" s="25"/>
    </row>
    <row r="410" spans="1:12" ht="24.95" customHeight="1" x14ac:dyDescent="0.25">
      <c r="A410" s="73">
        <v>409</v>
      </c>
      <c r="B410" s="247" t="s">
        <v>1164</v>
      </c>
      <c r="C410" s="104" t="s">
        <v>907</v>
      </c>
      <c r="D410" s="240">
        <v>1</v>
      </c>
      <c r="E410" s="461">
        <v>7563</v>
      </c>
      <c r="F410" s="241">
        <f t="shared" si="12"/>
        <v>1436.97</v>
      </c>
      <c r="G410" s="241">
        <f t="shared" si="13"/>
        <v>8999.9699999999993</v>
      </c>
      <c r="I410" s="375"/>
      <c r="J410" s="28"/>
      <c r="K410" s="28"/>
      <c r="L410" s="25"/>
    </row>
    <row r="411" spans="1:12" ht="24.95" customHeight="1" x14ac:dyDescent="0.25">
      <c r="A411" s="73">
        <v>410</v>
      </c>
      <c r="B411" s="247" t="s">
        <v>1165</v>
      </c>
      <c r="C411" s="104" t="s">
        <v>907</v>
      </c>
      <c r="D411" s="240">
        <v>1</v>
      </c>
      <c r="E411" s="461">
        <v>7563</v>
      </c>
      <c r="F411" s="241">
        <f t="shared" si="12"/>
        <v>1436.97</v>
      </c>
      <c r="G411" s="241">
        <f t="shared" si="13"/>
        <v>8999.9699999999993</v>
      </c>
      <c r="I411" s="375"/>
      <c r="J411" s="28"/>
      <c r="K411" s="28"/>
      <c r="L411" s="25"/>
    </row>
    <row r="412" spans="1:12" ht="24.95" customHeight="1" x14ac:dyDescent="0.25">
      <c r="A412" s="73">
        <v>411</v>
      </c>
      <c r="B412" s="247" t="s">
        <v>1166</v>
      </c>
      <c r="C412" s="104" t="s">
        <v>907</v>
      </c>
      <c r="D412" s="240">
        <v>1</v>
      </c>
      <c r="E412" s="461">
        <v>8545</v>
      </c>
      <c r="F412" s="241">
        <f t="shared" si="12"/>
        <v>1623.55</v>
      </c>
      <c r="G412" s="241">
        <f t="shared" si="13"/>
        <v>10168.549999999999</v>
      </c>
      <c r="I412" s="375"/>
      <c r="J412" s="28"/>
      <c r="K412" s="28"/>
      <c r="L412" s="25"/>
    </row>
    <row r="413" spans="1:12" ht="24.95" customHeight="1" x14ac:dyDescent="0.25">
      <c r="A413" s="73">
        <v>412</v>
      </c>
      <c r="B413" s="247" t="s">
        <v>1167</v>
      </c>
      <c r="C413" s="104" t="s">
        <v>907</v>
      </c>
      <c r="D413" s="240">
        <v>1</v>
      </c>
      <c r="E413" s="461">
        <v>8545</v>
      </c>
      <c r="F413" s="241">
        <f t="shared" si="12"/>
        <v>1623.55</v>
      </c>
      <c r="G413" s="241">
        <f t="shared" si="13"/>
        <v>10168.549999999999</v>
      </c>
      <c r="I413" s="375"/>
      <c r="J413" s="28"/>
      <c r="K413" s="28"/>
      <c r="L413" s="25"/>
    </row>
    <row r="414" spans="1:12" ht="24.95" customHeight="1" x14ac:dyDescent="0.25">
      <c r="A414" s="73">
        <v>413</v>
      </c>
      <c r="B414" s="247" t="s">
        <v>1168</v>
      </c>
      <c r="C414" s="104" t="s">
        <v>907</v>
      </c>
      <c r="D414" s="240">
        <v>1</v>
      </c>
      <c r="E414" s="461">
        <v>7563</v>
      </c>
      <c r="F414" s="241">
        <f t="shared" si="12"/>
        <v>1436.97</v>
      </c>
      <c r="G414" s="241">
        <f t="shared" si="13"/>
        <v>8999.9699999999993</v>
      </c>
      <c r="I414" s="375"/>
      <c r="J414" s="28"/>
      <c r="K414" s="28"/>
      <c r="L414" s="25"/>
    </row>
    <row r="415" spans="1:12" ht="24.95" customHeight="1" x14ac:dyDescent="0.25">
      <c r="A415" s="73">
        <v>414</v>
      </c>
      <c r="B415" s="247" t="s">
        <v>1169</v>
      </c>
      <c r="C415" s="104" t="s">
        <v>907</v>
      </c>
      <c r="D415" s="240">
        <v>1</v>
      </c>
      <c r="E415" s="461">
        <v>7563</v>
      </c>
      <c r="F415" s="241">
        <f t="shared" si="12"/>
        <v>1436.97</v>
      </c>
      <c r="G415" s="241">
        <f t="shared" si="13"/>
        <v>8999.9699999999993</v>
      </c>
      <c r="I415" s="375"/>
      <c r="J415" s="28"/>
      <c r="K415" s="28"/>
      <c r="L415" s="25"/>
    </row>
    <row r="416" spans="1:12" ht="24.95" customHeight="1" x14ac:dyDescent="0.25">
      <c r="A416" s="73">
        <v>415</v>
      </c>
      <c r="B416" s="247" t="s">
        <v>1170</v>
      </c>
      <c r="C416" s="104" t="s">
        <v>907</v>
      </c>
      <c r="D416" s="240">
        <v>1</v>
      </c>
      <c r="E416" s="461">
        <v>5105</v>
      </c>
      <c r="F416" s="241">
        <f t="shared" si="12"/>
        <v>969.95</v>
      </c>
      <c r="G416" s="241">
        <f t="shared" si="13"/>
        <v>6074.95</v>
      </c>
      <c r="I416" s="375"/>
      <c r="J416" s="28"/>
      <c r="K416" s="28"/>
      <c r="L416" s="25"/>
    </row>
    <row r="417" spans="1:12" ht="24.95" customHeight="1" x14ac:dyDescent="0.25">
      <c r="A417" s="73">
        <v>416</v>
      </c>
      <c r="B417" s="247" t="s">
        <v>1171</v>
      </c>
      <c r="C417" s="104" t="s">
        <v>907</v>
      </c>
      <c r="D417" s="240">
        <v>1</v>
      </c>
      <c r="E417" s="461">
        <v>6281</v>
      </c>
      <c r="F417" s="241">
        <f t="shared" si="12"/>
        <v>1193.3900000000001</v>
      </c>
      <c r="G417" s="241">
        <f t="shared" si="13"/>
        <v>7474.39</v>
      </c>
      <c r="I417" s="375"/>
      <c r="J417" s="28"/>
      <c r="K417" s="28"/>
      <c r="L417" s="25"/>
    </row>
    <row r="418" spans="1:12" ht="24.95" customHeight="1" x14ac:dyDescent="0.25">
      <c r="A418" s="73">
        <v>417</v>
      </c>
      <c r="B418" s="247" t="s">
        <v>1174</v>
      </c>
      <c r="C418" s="104" t="s">
        <v>18</v>
      </c>
      <c r="D418" s="240">
        <v>1</v>
      </c>
      <c r="E418" s="461">
        <v>8000</v>
      </c>
      <c r="F418" s="241">
        <f t="shared" si="12"/>
        <v>1520</v>
      </c>
      <c r="G418" s="241">
        <f t="shared" si="13"/>
        <v>9520</v>
      </c>
      <c r="I418" s="375"/>
      <c r="J418" s="28"/>
      <c r="K418" s="28"/>
      <c r="L418" s="25"/>
    </row>
    <row r="419" spans="1:12" ht="24.95" customHeight="1" x14ac:dyDescent="0.25">
      <c r="A419" s="73">
        <v>418</v>
      </c>
      <c r="B419" s="247" t="s">
        <v>1178</v>
      </c>
      <c r="C419" s="104" t="s">
        <v>907</v>
      </c>
      <c r="D419" s="240">
        <v>1</v>
      </c>
      <c r="E419" s="461">
        <v>42285</v>
      </c>
      <c r="F419" s="241">
        <f t="shared" si="12"/>
        <v>8034.1500000000005</v>
      </c>
      <c r="G419" s="241">
        <f t="shared" si="13"/>
        <v>50319.15</v>
      </c>
      <c r="I419" s="375"/>
      <c r="J419" s="28"/>
      <c r="K419" s="28"/>
      <c r="L419" s="25"/>
    </row>
    <row r="420" spans="1:12" ht="24.95" customHeight="1" x14ac:dyDescent="0.25">
      <c r="A420" s="73">
        <v>419</v>
      </c>
      <c r="B420" s="247" t="s">
        <v>1182</v>
      </c>
      <c r="C420" s="104" t="s">
        <v>907</v>
      </c>
      <c r="D420" s="240">
        <v>1</v>
      </c>
      <c r="E420" s="461">
        <v>5437</v>
      </c>
      <c r="F420" s="241">
        <f t="shared" si="12"/>
        <v>1033.03</v>
      </c>
      <c r="G420" s="241">
        <f t="shared" si="13"/>
        <v>6470.03</v>
      </c>
      <c r="I420" s="375"/>
      <c r="J420" s="28"/>
      <c r="K420" s="28"/>
      <c r="L420" s="25"/>
    </row>
    <row r="421" spans="1:12" ht="24.95" customHeight="1" x14ac:dyDescent="0.25">
      <c r="A421" s="73">
        <v>420</v>
      </c>
      <c r="B421" s="247" t="s">
        <v>1183</v>
      </c>
      <c r="C421" s="104" t="s">
        <v>907</v>
      </c>
      <c r="D421" s="240">
        <v>1</v>
      </c>
      <c r="E421" s="461">
        <v>7053</v>
      </c>
      <c r="F421" s="241">
        <f t="shared" si="12"/>
        <v>1340.07</v>
      </c>
      <c r="G421" s="241">
        <f t="shared" si="13"/>
        <v>8393.07</v>
      </c>
      <c r="I421" s="375"/>
      <c r="J421" s="28"/>
      <c r="K421" s="28"/>
      <c r="L421" s="25"/>
    </row>
    <row r="422" spans="1:12" ht="24.95" customHeight="1" x14ac:dyDescent="0.25">
      <c r="A422" s="73">
        <v>421</v>
      </c>
      <c r="B422" s="247" t="s">
        <v>1184</v>
      </c>
      <c r="C422" s="104" t="s">
        <v>907</v>
      </c>
      <c r="D422" s="240">
        <v>1</v>
      </c>
      <c r="E422" s="461">
        <v>15054</v>
      </c>
      <c r="F422" s="241">
        <f t="shared" si="12"/>
        <v>2860.26</v>
      </c>
      <c r="G422" s="241">
        <f t="shared" si="13"/>
        <v>17914.260000000002</v>
      </c>
      <c r="I422" s="375"/>
      <c r="J422" s="28"/>
      <c r="K422" s="28"/>
      <c r="L422" s="25"/>
    </row>
    <row r="423" spans="1:12" ht="24.95" customHeight="1" x14ac:dyDescent="0.25">
      <c r="A423" s="73">
        <v>422</v>
      </c>
      <c r="B423" s="247" t="s">
        <v>1188</v>
      </c>
      <c r="C423" s="104" t="s">
        <v>907</v>
      </c>
      <c r="D423" s="240">
        <v>1</v>
      </c>
      <c r="E423" s="461">
        <v>24900</v>
      </c>
      <c r="F423" s="241">
        <f t="shared" si="12"/>
        <v>4731</v>
      </c>
      <c r="G423" s="241">
        <f t="shared" si="13"/>
        <v>29631</v>
      </c>
      <c r="I423" s="375"/>
      <c r="J423" s="28"/>
      <c r="K423" s="28"/>
      <c r="L423" s="25"/>
    </row>
    <row r="424" spans="1:12" ht="24.95" customHeight="1" x14ac:dyDescent="0.25">
      <c r="A424" s="73">
        <v>423</v>
      </c>
      <c r="B424" s="247" t="s">
        <v>1189</v>
      </c>
      <c r="C424" s="104" t="s">
        <v>907</v>
      </c>
      <c r="D424" s="240">
        <v>1</v>
      </c>
      <c r="E424" s="461">
        <v>9643</v>
      </c>
      <c r="F424" s="241">
        <f t="shared" si="12"/>
        <v>1832.17</v>
      </c>
      <c r="G424" s="241">
        <f t="shared" si="13"/>
        <v>11475.17</v>
      </c>
      <c r="I424" s="375"/>
      <c r="J424" s="28"/>
      <c r="K424" s="28"/>
      <c r="L424" s="25"/>
    </row>
    <row r="425" spans="1:12" ht="24.95" customHeight="1" x14ac:dyDescent="0.25">
      <c r="A425" s="73">
        <v>424</v>
      </c>
      <c r="B425" s="247" t="s">
        <v>1192</v>
      </c>
      <c r="C425" s="104" t="s">
        <v>907</v>
      </c>
      <c r="D425" s="240">
        <v>1</v>
      </c>
      <c r="E425" s="461">
        <v>17584</v>
      </c>
      <c r="F425" s="241">
        <f t="shared" si="12"/>
        <v>3340.96</v>
      </c>
      <c r="G425" s="241">
        <f t="shared" si="13"/>
        <v>20924.96</v>
      </c>
      <c r="I425" s="375"/>
      <c r="J425" s="28"/>
      <c r="K425" s="28"/>
      <c r="L425" s="25"/>
    </row>
    <row r="426" spans="1:12" ht="24.95" customHeight="1" x14ac:dyDescent="0.25">
      <c r="A426" s="73">
        <v>425</v>
      </c>
      <c r="B426" s="247" t="s">
        <v>1195</v>
      </c>
      <c r="C426" s="104" t="s">
        <v>907</v>
      </c>
      <c r="D426" s="240">
        <v>1</v>
      </c>
      <c r="E426" s="461">
        <v>21806</v>
      </c>
      <c r="F426" s="241">
        <f t="shared" si="12"/>
        <v>4143.1400000000003</v>
      </c>
      <c r="G426" s="241">
        <f t="shared" si="13"/>
        <v>25949.14</v>
      </c>
      <c r="I426" s="375"/>
      <c r="J426" s="28"/>
      <c r="K426" s="28"/>
      <c r="L426" s="25"/>
    </row>
    <row r="427" spans="1:12" ht="24.95" customHeight="1" x14ac:dyDescent="0.25">
      <c r="A427" s="73">
        <v>426</v>
      </c>
      <c r="B427" s="247" t="s">
        <v>1199</v>
      </c>
      <c r="C427" s="104" t="s">
        <v>907</v>
      </c>
      <c r="D427" s="240">
        <v>1</v>
      </c>
      <c r="E427" s="461">
        <v>24752</v>
      </c>
      <c r="F427" s="241">
        <f t="shared" si="12"/>
        <v>4702.88</v>
      </c>
      <c r="G427" s="241">
        <f t="shared" si="13"/>
        <v>29454.880000000001</v>
      </c>
      <c r="I427" s="375"/>
      <c r="J427" s="28"/>
      <c r="K427" s="28"/>
      <c r="L427" s="25"/>
    </row>
    <row r="428" spans="1:12" ht="24.95" customHeight="1" x14ac:dyDescent="0.25">
      <c r="A428" s="73">
        <v>427</v>
      </c>
      <c r="B428" s="247" t="s">
        <v>1200</v>
      </c>
      <c r="C428" s="104" t="s">
        <v>907</v>
      </c>
      <c r="D428" s="240">
        <v>1</v>
      </c>
      <c r="E428" s="461">
        <v>15617</v>
      </c>
      <c r="F428" s="241">
        <f t="shared" si="12"/>
        <v>2967.23</v>
      </c>
      <c r="G428" s="241">
        <f t="shared" si="13"/>
        <v>18584.23</v>
      </c>
      <c r="I428" s="375"/>
      <c r="J428" s="28"/>
      <c r="K428" s="28"/>
      <c r="L428" s="25"/>
    </row>
    <row r="429" spans="1:12" ht="24.95" customHeight="1" x14ac:dyDescent="0.25">
      <c r="A429" s="73">
        <v>428</v>
      </c>
      <c r="B429" s="247" t="s">
        <v>1201</v>
      </c>
      <c r="C429" s="104" t="s">
        <v>907</v>
      </c>
      <c r="D429" s="240">
        <v>1</v>
      </c>
      <c r="E429" s="461">
        <v>3241</v>
      </c>
      <c r="F429" s="241">
        <f t="shared" si="12"/>
        <v>615.79</v>
      </c>
      <c r="G429" s="241">
        <f t="shared" si="13"/>
        <v>3856.79</v>
      </c>
      <c r="I429" s="375"/>
      <c r="J429" s="28"/>
      <c r="K429" s="28"/>
      <c r="L429" s="25"/>
    </row>
    <row r="430" spans="1:12" ht="24.95" customHeight="1" x14ac:dyDescent="0.25">
      <c r="A430" s="73">
        <v>429</v>
      </c>
      <c r="B430" s="247" t="s">
        <v>1205</v>
      </c>
      <c r="C430" s="104" t="s">
        <v>907</v>
      </c>
      <c r="D430" s="240">
        <v>1</v>
      </c>
      <c r="E430" s="461">
        <v>17600</v>
      </c>
      <c r="F430" s="241">
        <f t="shared" si="12"/>
        <v>3344</v>
      </c>
      <c r="G430" s="241">
        <f t="shared" si="13"/>
        <v>20944</v>
      </c>
      <c r="I430" s="375"/>
      <c r="J430" s="28"/>
      <c r="K430" s="28"/>
      <c r="L430" s="25"/>
    </row>
    <row r="431" spans="1:12" ht="24.95" customHeight="1" x14ac:dyDescent="0.25">
      <c r="A431" s="73">
        <v>430</v>
      </c>
      <c r="B431" s="247" t="s">
        <v>1206</v>
      </c>
      <c r="C431" s="104" t="s">
        <v>907</v>
      </c>
      <c r="D431" s="240">
        <v>1</v>
      </c>
      <c r="E431" s="461">
        <v>1300</v>
      </c>
      <c r="F431" s="241">
        <f t="shared" si="12"/>
        <v>247</v>
      </c>
      <c r="G431" s="241">
        <f t="shared" si="13"/>
        <v>1547</v>
      </c>
      <c r="I431" s="375"/>
      <c r="J431" s="28"/>
      <c r="K431" s="28"/>
      <c r="L431" s="25"/>
    </row>
    <row r="432" spans="1:12" ht="24.95" customHeight="1" x14ac:dyDescent="0.25">
      <c r="A432" s="73">
        <v>431</v>
      </c>
      <c r="B432" s="247" t="s">
        <v>1208</v>
      </c>
      <c r="C432" s="104" t="s">
        <v>907</v>
      </c>
      <c r="D432" s="240">
        <v>1</v>
      </c>
      <c r="E432" s="461">
        <v>1800</v>
      </c>
      <c r="F432" s="241">
        <f t="shared" si="12"/>
        <v>342</v>
      </c>
      <c r="G432" s="241">
        <f t="shared" si="13"/>
        <v>2142</v>
      </c>
      <c r="I432" s="375"/>
      <c r="J432" s="28"/>
      <c r="K432" s="28"/>
      <c r="L432" s="25"/>
    </row>
    <row r="433" spans="1:12" ht="24.95" customHeight="1" x14ac:dyDescent="0.25">
      <c r="A433" s="73">
        <v>432</v>
      </c>
      <c r="B433" s="247" t="s">
        <v>1212</v>
      </c>
      <c r="C433" s="104" t="s">
        <v>907</v>
      </c>
      <c r="D433" s="240">
        <v>1</v>
      </c>
      <c r="E433" s="461">
        <v>539</v>
      </c>
      <c r="F433" s="241">
        <f t="shared" si="12"/>
        <v>102.41</v>
      </c>
      <c r="G433" s="241">
        <f t="shared" si="13"/>
        <v>641.41</v>
      </c>
      <c r="I433" s="375"/>
      <c r="J433" s="28"/>
      <c r="K433" s="28"/>
      <c r="L433" s="25"/>
    </row>
    <row r="434" spans="1:12" ht="24.95" customHeight="1" x14ac:dyDescent="0.25">
      <c r="A434" s="73">
        <v>433</v>
      </c>
      <c r="B434" s="247" t="s">
        <v>1214</v>
      </c>
      <c r="C434" s="104" t="s">
        <v>907</v>
      </c>
      <c r="D434" s="240">
        <v>1</v>
      </c>
      <c r="E434" s="461">
        <v>681</v>
      </c>
      <c r="F434" s="241">
        <f t="shared" si="12"/>
        <v>129.39000000000001</v>
      </c>
      <c r="G434" s="241">
        <f t="shared" si="13"/>
        <v>810.39</v>
      </c>
      <c r="I434" s="375"/>
      <c r="J434" s="28"/>
      <c r="K434" s="28"/>
      <c r="L434" s="25"/>
    </row>
    <row r="435" spans="1:12" ht="24.95" customHeight="1" x14ac:dyDescent="0.25">
      <c r="A435" s="73">
        <v>434</v>
      </c>
      <c r="B435" s="247" t="s">
        <v>1215</v>
      </c>
      <c r="C435" s="104" t="s">
        <v>907</v>
      </c>
      <c r="D435" s="240">
        <v>1</v>
      </c>
      <c r="E435" s="461">
        <v>4836</v>
      </c>
      <c r="F435" s="241">
        <f t="shared" si="12"/>
        <v>918.84</v>
      </c>
      <c r="G435" s="241">
        <f t="shared" si="13"/>
        <v>5754.84</v>
      </c>
      <c r="I435" s="375"/>
      <c r="J435" s="28"/>
      <c r="K435" s="28"/>
      <c r="L435" s="25"/>
    </row>
    <row r="436" spans="1:12" ht="24.95" customHeight="1" x14ac:dyDescent="0.25">
      <c r="A436" s="73">
        <v>435</v>
      </c>
      <c r="B436" s="247" t="s">
        <v>1216</v>
      </c>
      <c r="C436" s="104" t="s">
        <v>907</v>
      </c>
      <c r="D436" s="240">
        <v>1</v>
      </c>
      <c r="E436" s="461">
        <v>794</v>
      </c>
      <c r="F436" s="241">
        <f t="shared" si="12"/>
        <v>150.86000000000001</v>
      </c>
      <c r="G436" s="241">
        <f t="shared" si="13"/>
        <v>944.86</v>
      </c>
      <c r="I436" s="375"/>
      <c r="J436" s="28"/>
      <c r="K436" s="28"/>
      <c r="L436" s="25"/>
    </row>
    <row r="437" spans="1:12" ht="24.95" customHeight="1" x14ac:dyDescent="0.25">
      <c r="A437" s="73">
        <v>436</v>
      </c>
      <c r="B437" s="247" t="s">
        <v>1217</v>
      </c>
      <c r="C437" s="104" t="s">
        <v>907</v>
      </c>
      <c r="D437" s="240">
        <v>1</v>
      </c>
      <c r="E437" s="461">
        <v>650</v>
      </c>
      <c r="F437" s="241">
        <f t="shared" si="12"/>
        <v>123.5</v>
      </c>
      <c r="G437" s="241">
        <f t="shared" si="13"/>
        <v>773.5</v>
      </c>
      <c r="I437" s="375"/>
      <c r="J437" s="28"/>
      <c r="K437" s="28"/>
      <c r="L437" s="25"/>
    </row>
    <row r="438" spans="1:12" ht="24.95" customHeight="1" x14ac:dyDescent="0.25">
      <c r="A438" s="73">
        <v>437</v>
      </c>
      <c r="B438" s="247" t="s">
        <v>1218</v>
      </c>
      <c r="C438" s="104" t="s">
        <v>907</v>
      </c>
      <c r="D438" s="240">
        <v>1</v>
      </c>
      <c r="E438" s="461">
        <v>227855</v>
      </c>
      <c r="F438" s="241">
        <f t="shared" si="12"/>
        <v>43292.45</v>
      </c>
      <c r="G438" s="241">
        <f t="shared" si="13"/>
        <v>271147.45</v>
      </c>
      <c r="I438" s="375"/>
      <c r="J438" s="28"/>
      <c r="K438" s="28"/>
      <c r="L438" s="25"/>
    </row>
    <row r="439" spans="1:12" ht="24.95" customHeight="1" x14ac:dyDescent="0.25">
      <c r="A439" s="73">
        <v>438</v>
      </c>
      <c r="B439" s="247" t="s">
        <v>1222</v>
      </c>
      <c r="C439" s="104" t="s">
        <v>18</v>
      </c>
      <c r="D439" s="240">
        <v>1</v>
      </c>
      <c r="E439" s="461">
        <v>68087</v>
      </c>
      <c r="F439" s="241">
        <f t="shared" si="12"/>
        <v>12936.53</v>
      </c>
      <c r="G439" s="241">
        <f t="shared" si="13"/>
        <v>81023.53</v>
      </c>
      <c r="I439" s="375"/>
      <c r="J439" s="28"/>
      <c r="K439" s="28"/>
      <c r="L439" s="25"/>
    </row>
    <row r="440" spans="1:12" ht="24.95" customHeight="1" x14ac:dyDescent="0.25">
      <c r="A440" s="73">
        <v>439</v>
      </c>
      <c r="B440" s="247" t="s">
        <v>1226</v>
      </c>
      <c r="C440" s="104" t="s">
        <v>18</v>
      </c>
      <c r="D440" s="240">
        <v>1</v>
      </c>
      <c r="E440" s="461">
        <v>363025</v>
      </c>
      <c r="F440" s="241">
        <f t="shared" si="12"/>
        <v>68974.75</v>
      </c>
      <c r="G440" s="241">
        <f t="shared" si="13"/>
        <v>431999.75</v>
      </c>
      <c r="I440" s="375"/>
      <c r="J440" s="28"/>
      <c r="K440" s="28"/>
      <c r="L440" s="25"/>
    </row>
    <row r="441" spans="1:12" ht="24.95" customHeight="1" x14ac:dyDescent="0.25">
      <c r="A441" s="73">
        <v>440</v>
      </c>
      <c r="B441" s="247" t="s">
        <v>1229</v>
      </c>
      <c r="C441" s="104" t="s">
        <v>115</v>
      </c>
      <c r="D441" s="240">
        <v>1</v>
      </c>
      <c r="E441" s="461">
        <v>8900</v>
      </c>
      <c r="F441" s="241">
        <f t="shared" si="12"/>
        <v>1691</v>
      </c>
      <c r="G441" s="241">
        <f t="shared" si="13"/>
        <v>10591</v>
      </c>
      <c r="I441" s="375"/>
      <c r="J441" s="28"/>
      <c r="K441" s="28"/>
      <c r="L441" s="25"/>
    </row>
    <row r="442" spans="1:12" ht="24.95" customHeight="1" x14ac:dyDescent="0.25">
      <c r="A442" s="73">
        <v>441</v>
      </c>
      <c r="B442" s="247" t="s">
        <v>1232</v>
      </c>
      <c r="C442" s="104" t="s">
        <v>18</v>
      </c>
      <c r="D442" s="240">
        <v>1</v>
      </c>
      <c r="E442" s="461">
        <v>2858</v>
      </c>
      <c r="F442" s="241">
        <f t="shared" si="12"/>
        <v>543.02</v>
      </c>
      <c r="G442" s="241">
        <f t="shared" si="13"/>
        <v>3401.02</v>
      </c>
      <c r="I442" s="375"/>
      <c r="J442" s="28"/>
      <c r="K442" s="28"/>
      <c r="L442" s="25"/>
    </row>
    <row r="443" spans="1:12" ht="24.95" customHeight="1" x14ac:dyDescent="0.25">
      <c r="A443" s="73">
        <v>442</v>
      </c>
      <c r="B443" s="247" t="s">
        <v>1237</v>
      </c>
      <c r="C443" s="104" t="s">
        <v>18</v>
      </c>
      <c r="D443" s="240">
        <v>1</v>
      </c>
      <c r="E443" s="461">
        <v>7800</v>
      </c>
      <c r="F443" s="241">
        <f t="shared" si="12"/>
        <v>1482</v>
      </c>
      <c r="G443" s="241">
        <f t="shared" si="13"/>
        <v>9282</v>
      </c>
      <c r="I443" s="375"/>
      <c r="J443" s="28"/>
      <c r="K443" s="28"/>
      <c r="L443" s="25"/>
    </row>
    <row r="444" spans="1:12" ht="24.95" customHeight="1" x14ac:dyDescent="0.25">
      <c r="A444" s="73">
        <v>443</v>
      </c>
      <c r="B444" s="247" t="s">
        <v>1240</v>
      </c>
      <c r="C444" s="104" t="s">
        <v>101</v>
      </c>
      <c r="D444" s="240">
        <v>1</v>
      </c>
      <c r="E444" s="461">
        <v>20800</v>
      </c>
      <c r="F444" s="241">
        <f t="shared" si="12"/>
        <v>3952</v>
      </c>
      <c r="G444" s="241">
        <f t="shared" si="13"/>
        <v>24752</v>
      </c>
      <c r="I444" s="375"/>
      <c r="J444" s="28"/>
      <c r="K444" s="28"/>
      <c r="L444" s="25"/>
    </row>
    <row r="445" spans="1:12" ht="24.95" customHeight="1" x14ac:dyDescent="0.25">
      <c r="A445" s="73">
        <v>444</v>
      </c>
      <c r="B445" s="247" t="s">
        <v>1242</v>
      </c>
      <c r="C445" s="104" t="s">
        <v>18</v>
      </c>
      <c r="D445" s="240">
        <v>1</v>
      </c>
      <c r="E445" s="461">
        <v>19800</v>
      </c>
      <c r="F445" s="241">
        <f t="shared" si="12"/>
        <v>3762</v>
      </c>
      <c r="G445" s="241">
        <f t="shared" si="13"/>
        <v>23562</v>
      </c>
      <c r="I445" s="375"/>
      <c r="J445" s="28"/>
      <c r="K445" s="28"/>
      <c r="L445" s="25"/>
    </row>
    <row r="446" spans="1:12" ht="24.95" customHeight="1" x14ac:dyDescent="0.25">
      <c r="A446" s="73">
        <v>445</v>
      </c>
      <c r="B446" s="247" t="s">
        <v>1243</v>
      </c>
      <c r="C446" s="104" t="s">
        <v>18</v>
      </c>
      <c r="D446" s="240">
        <v>1</v>
      </c>
      <c r="E446" s="461">
        <v>130462</v>
      </c>
      <c r="F446" s="241">
        <f t="shared" si="12"/>
        <v>24787.78</v>
      </c>
      <c r="G446" s="241">
        <f t="shared" si="13"/>
        <v>155249.78</v>
      </c>
      <c r="I446" s="375"/>
      <c r="J446" s="28"/>
      <c r="K446" s="28"/>
      <c r="L446" s="25"/>
    </row>
    <row r="447" spans="1:12" ht="24.95" customHeight="1" x14ac:dyDescent="0.25">
      <c r="A447" s="73">
        <v>446</v>
      </c>
      <c r="B447" s="247" t="s">
        <v>1493</v>
      </c>
      <c r="C447" s="104" t="s">
        <v>1244</v>
      </c>
      <c r="D447" s="240">
        <v>1</v>
      </c>
      <c r="E447" s="461">
        <v>4870</v>
      </c>
      <c r="F447" s="241">
        <f t="shared" si="12"/>
        <v>925.3</v>
      </c>
      <c r="G447" s="241">
        <f t="shared" si="13"/>
        <v>5795.3</v>
      </c>
      <c r="I447" s="375"/>
      <c r="J447" s="28"/>
      <c r="K447" s="28"/>
      <c r="L447" s="25"/>
    </row>
    <row r="448" spans="1:12" ht="24.95" customHeight="1" x14ac:dyDescent="0.25">
      <c r="A448" s="73">
        <v>447</v>
      </c>
      <c r="B448" s="247" t="s">
        <v>1246</v>
      </c>
      <c r="C448" s="104" t="s">
        <v>18</v>
      </c>
      <c r="D448" s="240">
        <v>1</v>
      </c>
      <c r="E448" s="461">
        <v>21221</v>
      </c>
      <c r="F448" s="241">
        <f t="shared" si="12"/>
        <v>4031.9900000000002</v>
      </c>
      <c r="G448" s="241">
        <f t="shared" si="13"/>
        <v>25252.99</v>
      </c>
      <c r="I448" s="375"/>
      <c r="J448" s="28"/>
      <c r="K448" s="28"/>
      <c r="L448" s="25"/>
    </row>
    <row r="449" spans="1:12" ht="24.95" customHeight="1" x14ac:dyDescent="0.25">
      <c r="A449" s="73">
        <v>448</v>
      </c>
      <c r="B449" s="247" t="s">
        <v>1248</v>
      </c>
      <c r="C449" s="104" t="s">
        <v>18</v>
      </c>
      <c r="D449" s="240">
        <v>1</v>
      </c>
      <c r="E449" s="461">
        <v>67897</v>
      </c>
      <c r="F449" s="241">
        <f t="shared" si="12"/>
        <v>12900.43</v>
      </c>
      <c r="G449" s="241">
        <f t="shared" si="13"/>
        <v>80797.429999999993</v>
      </c>
      <c r="I449" s="375"/>
      <c r="J449" s="28"/>
      <c r="K449" s="28"/>
      <c r="L449" s="25"/>
    </row>
    <row r="450" spans="1:12" ht="24.95" customHeight="1" x14ac:dyDescent="0.25">
      <c r="A450" s="73">
        <v>449</v>
      </c>
      <c r="B450" s="247" t="s">
        <v>1251</v>
      </c>
      <c r="C450" s="104" t="s">
        <v>18</v>
      </c>
      <c r="D450" s="240">
        <v>1</v>
      </c>
      <c r="E450" s="461">
        <v>35900</v>
      </c>
      <c r="F450" s="241">
        <f t="shared" si="12"/>
        <v>6821</v>
      </c>
      <c r="G450" s="241">
        <f t="shared" si="13"/>
        <v>42721</v>
      </c>
      <c r="I450" s="375"/>
      <c r="J450" s="28"/>
      <c r="K450" s="28"/>
      <c r="L450" s="25"/>
    </row>
    <row r="451" spans="1:12" ht="24.95" customHeight="1" x14ac:dyDescent="0.25">
      <c r="A451" s="73">
        <v>450</v>
      </c>
      <c r="B451" s="247" t="s">
        <v>1254</v>
      </c>
      <c r="C451" s="104" t="s">
        <v>18</v>
      </c>
      <c r="D451" s="240">
        <v>1</v>
      </c>
      <c r="E451" s="461">
        <v>299</v>
      </c>
      <c r="F451" s="241">
        <f t="shared" ref="F451:F514" si="14">+E451*0.19</f>
        <v>56.81</v>
      </c>
      <c r="G451" s="241">
        <f t="shared" ref="G451:G514" si="15">+F451+E451</f>
        <v>355.81</v>
      </c>
      <c r="I451" s="375"/>
      <c r="J451" s="28"/>
      <c r="K451" s="28"/>
      <c r="L451" s="25"/>
    </row>
    <row r="452" spans="1:12" ht="24.95" customHeight="1" x14ac:dyDescent="0.25">
      <c r="A452" s="73">
        <v>451</v>
      </c>
      <c r="B452" s="247" t="s">
        <v>1494</v>
      </c>
      <c r="C452" s="104" t="s">
        <v>18</v>
      </c>
      <c r="D452" s="240">
        <v>1</v>
      </c>
      <c r="E452" s="461">
        <v>56303</v>
      </c>
      <c r="F452" s="241">
        <f t="shared" si="14"/>
        <v>10697.57</v>
      </c>
      <c r="G452" s="241">
        <f t="shared" si="15"/>
        <v>67000.570000000007</v>
      </c>
      <c r="I452" s="375"/>
      <c r="J452" s="28"/>
      <c r="K452" s="28"/>
      <c r="L452" s="25"/>
    </row>
    <row r="453" spans="1:12" ht="24.95" customHeight="1" x14ac:dyDescent="0.25">
      <c r="A453" s="73">
        <v>452</v>
      </c>
      <c r="B453" s="247" t="s">
        <v>1258</v>
      </c>
      <c r="C453" s="104" t="s">
        <v>18</v>
      </c>
      <c r="D453" s="240">
        <v>1</v>
      </c>
      <c r="E453" s="461">
        <v>39850</v>
      </c>
      <c r="F453" s="241">
        <f t="shared" si="14"/>
        <v>7571.5</v>
      </c>
      <c r="G453" s="241">
        <f t="shared" si="15"/>
        <v>47421.5</v>
      </c>
      <c r="I453" s="375"/>
      <c r="J453" s="28"/>
      <c r="K453" s="28"/>
      <c r="L453" s="25"/>
    </row>
    <row r="454" spans="1:12" ht="24.95" customHeight="1" x14ac:dyDescent="0.25">
      <c r="A454" s="73">
        <v>453</v>
      </c>
      <c r="B454" s="247" t="s">
        <v>1259</v>
      </c>
      <c r="C454" s="104" t="s">
        <v>18</v>
      </c>
      <c r="D454" s="240">
        <v>1</v>
      </c>
      <c r="E454" s="461">
        <v>150900</v>
      </c>
      <c r="F454" s="241">
        <f t="shared" si="14"/>
        <v>28671</v>
      </c>
      <c r="G454" s="241">
        <f t="shared" si="15"/>
        <v>179571</v>
      </c>
      <c r="I454" s="375"/>
      <c r="J454" s="28"/>
      <c r="K454" s="28"/>
      <c r="L454" s="25"/>
    </row>
    <row r="455" spans="1:12" ht="24.95" customHeight="1" x14ac:dyDescent="0.25">
      <c r="A455" s="73">
        <v>454</v>
      </c>
      <c r="B455" s="247" t="s">
        <v>1495</v>
      </c>
      <c r="C455" s="104" t="s">
        <v>907</v>
      </c>
      <c r="D455" s="240">
        <v>1</v>
      </c>
      <c r="E455" s="461">
        <v>2802</v>
      </c>
      <c r="F455" s="241">
        <f t="shared" si="14"/>
        <v>532.38</v>
      </c>
      <c r="G455" s="241">
        <f t="shared" si="15"/>
        <v>3334.38</v>
      </c>
      <c r="I455" s="375"/>
      <c r="J455" s="28"/>
      <c r="K455" s="28"/>
      <c r="L455" s="25"/>
    </row>
    <row r="456" spans="1:12" ht="24.95" customHeight="1" x14ac:dyDescent="0.25">
      <c r="A456" s="73">
        <v>455</v>
      </c>
      <c r="B456" s="247" t="s">
        <v>1497</v>
      </c>
      <c r="C456" s="104" t="s">
        <v>18</v>
      </c>
      <c r="D456" s="240">
        <v>1</v>
      </c>
      <c r="E456" s="461">
        <v>96250</v>
      </c>
      <c r="F456" s="241">
        <f t="shared" si="14"/>
        <v>18287.5</v>
      </c>
      <c r="G456" s="241">
        <f t="shared" si="15"/>
        <v>114537.5</v>
      </c>
      <c r="I456" s="375"/>
      <c r="J456" s="28"/>
      <c r="K456" s="28"/>
      <c r="L456" s="25"/>
    </row>
    <row r="457" spans="1:12" ht="24.95" customHeight="1" x14ac:dyDescent="0.25">
      <c r="A457" s="73">
        <v>456</v>
      </c>
      <c r="B457" s="247" t="s">
        <v>1498</v>
      </c>
      <c r="C457" s="104" t="s">
        <v>18</v>
      </c>
      <c r="D457" s="240">
        <v>1</v>
      </c>
      <c r="E457" s="461">
        <v>5105</v>
      </c>
      <c r="F457" s="241">
        <f t="shared" si="14"/>
        <v>969.95</v>
      </c>
      <c r="G457" s="241">
        <f t="shared" si="15"/>
        <v>6074.95</v>
      </c>
      <c r="I457" s="375"/>
      <c r="J457" s="28"/>
      <c r="K457" s="28"/>
      <c r="L457" s="25"/>
    </row>
    <row r="458" spans="1:12" ht="24.95" customHeight="1" x14ac:dyDescent="0.25">
      <c r="A458" s="73">
        <v>457</v>
      </c>
      <c r="B458" s="247" t="s">
        <v>1499</v>
      </c>
      <c r="C458" s="104" t="s">
        <v>18</v>
      </c>
      <c r="D458" s="240">
        <v>1</v>
      </c>
      <c r="E458" s="461">
        <v>6600</v>
      </c>
      <c r="F458" s="241">
        <f t="shared" si="14"/>
        <v>1254</v>
      </c>
      <c r="G458" s="241">
        <f t="shared" si="15"/>
        <v>7854</v>
      </c>
      <c r="I458" s="375"/>
      <c r="J458" s="28"/>
      <c r="K458" s="28"/>
      <c r="L458" s="25"/>
    </row>
    <row r="459" spans="1:12" ht="24.95" customHeight="1" x14ac:dyDescent="0.25">
      <c r="A459" s="73">
        <v>458</v>
      </c>
      <c r="B459" s="247" t="s">
        <v>1500</v>
      </c>
      <c r="C459" s="104" t="s">
        <v>18</v>
      </c>
      <c r="D459" s="240">
        <v>1</v>
      </c>
      <c r="E459" s="461">
        <v>14181</v>
      </c>
      <c r="F459" s="241">
        <f t="shared" si="14"/>
        <v>2694.39</v>
      </c>
      <c r="G459" s="241">
        <f t="shared" si="15"/>
        <v>16875.39</v>
      </c>
      <c r="I459" s="375"/>
      <c r="J459" s="28"/>
      <c r="K459" s="28"/>
      <c r="L459" s="25"/>
    </row>
    <row r="460" spans="1:12" ht="24.95" customHeight="1" x14ac:dyDescent="0.25">
      <c r="A460" s="73">
        <v>459</v>
      </c>
      <c r="B460" s="247" t="s">
        <v>1501</v>
      </c>
      <c r="C460" s="104" t="s">
        <v>18</v>
      </c>
      <c r="D460" s="240">
        <v>1</v>
      </c>
      <c r="E460" s="461">
        <v>8000</v>
      </c>
      <c r="F460" s="241">
        <f t="shared" si="14"/>
        <v>1520</v>
      </c>
      <c r="G460" s="241">
        <f t="shared" si="15"/>
        <v>9520</v>
      </c>
      <c r="I460" s="375"/>
      <c r="J460" s="28"/>
      <c r="K460" s="28"/>
      <c r="L460" s="25"/>
    </row>
    <row r="461" spans="1:12" ht="24.95" customHeight="1" x14ac:dyDescent="0.25">
      <c r="A461" s="73">
        <v>460</v>
      </c>
      <c r="B461" s="247" t="s">
        <v>1502</v>
      </c>
      <c r="C461" s="104" t="s">
        <v>18</v>
      </c>
      <c r="D461" s="240">
        <v>1</v>
      </c>
      <c r="E461" s="461">
        <v>7374</v>
      </c>
      <c r="F461" s="241">
        <f t="shared" si="14"/>
        <v>1401.06</v>
      </c>
      <c r="G461" s="241">
        <f t="shared" si="15"/>
        <v>8775.06</v>
      </c>
      <c r="I461" s="375"/>
      <c r="J461" s="28"/>
      <c r="K461" s="28"/>
      <c r="L461" s="25"/>
    </row>
    <row r="462" spans="1:12" ht="24.95" customHeight="1" x14ac:dyDescent="0.25">
      <c r="A462" s="73">
        <v>461</v>
      </c>
      <c r="B462" s="247" t="s">
        <v>1267</v>
      </c>
      <c r="C462" s="104" t="s">
        <v>162</v>
      </c>
      <c r="D462" s="240">
        <v>1</v>
      </c>
      <c r="E462" s="461">
        <v>115300</v>
      </c>
      <c r="F462" s="241">
        <f t="shared" si="14"/>
        <v>21907</v>
      </c>
      <c r="G462" s="241">
        <f t="shared" si="15"/>
        <v>137207</v>
      </c>
      <c r="I462" s="375"/>
      <c r="J462" s="28"/>
      <c r="K462" s="28"/>
      <c r="L462" s="25"/>
    </row>
    <row r="463" spans="1:12" ht="24.95" customHeight="1" x14ac:dyDescent="0.25">
      <c r="A463" s="73">
        <v>462</v>
      </c>
      <c r="B463" s="247" t="s">
        <v>1271</v>
      </c>
      <c r="C463" s="104" t="s">
        <v>18</v>
      </c>
      <c r="D463" s="240">
        <v>1</v>
      </c>
      <c r="E463" s="461">
        <v>15800</v>
      </c>
      <c r="F463" s="241">
        <f t="shared" si="14"/>
        <v>3002</v>
      </c>
      <c r="G463" s="241">
        <f t="shared" si="15"/>
        <v>18802</v>
      </c>
      <c r="I463" s="375"/>
      <c r="J463" s="28"/>
      <c r="K463" s="28"/>
      <c r="L463" s="25"/>
    </row>
    <row r="464" spans="1:12" ht="24.95" customHeight="1" x14ac:dyDescent="0.25">
      <c r="A464" s="73">
        <v>463</v>
      </c>
      <c r="B464" s="247" t="s">
        <v>1503</v>
      </c>
      <c r="C464" s="104" t="s">
        <v>18</v>
      </c>
      <c r="D464" s="240">
        <v>1</v>
      </c>
      <c r="E464" s="461">
        <v>270000</v>
      </c>
      <c r="F464" s="241">
        <f t="shared" si="14"/>
        <v>51300</v>
      </c>
      <c r="G464" s="241">
        <f t="shared" si="15"/>
        <v>321300</v>
      </c>
      <c r="I464" s="375"/>
      <c r="J464" s="28"/>
      <c r="K464" s="28"/>
      <c r="L464" s="25"/>
    </row>
    <row r="465" spans="1:12" ht="24.95" customHeight="1" x14ac:dyDescent="0.25">
      <c r="A465" s="73">
        <v>464</v>
      </c>
      <c r="B465" s="247" t="s">
        <v>1275</v>
      </c>
      <c r="C465" s="104" t="s">
        <v>162</v>
      </c>
      <c r="D465" s="240">
        <v>1</v>
      </c>
      <c r="E465" s="461">
        <v>19870</v>
      </c>
      <c r="F465" s="241">
        <f t="shared" si="14"/>
        <v>3775.3</v>
      </c>
      <c r="G465" s="241">
        <f t="shared" si="15"/>
        <v>23645.3</v>
      </c>
      <c r="I465" s="375"/>
      <c r="J465" s="28"/>
      <c r="K465" s="28"/>
      <c r="L465" s="25"/>
    </row>
    <row r="466" spans="1:12" ht="24.95" customHeight="1" x14ac:dyDescent="0.25">
      <c r="A466" s="73">
        <v>465</v>
      </c>
      <c r="B466" s="247" t="s">
        <v>1277</v>
      </c>
      <c r="C466" s="104" t="s">
        <v>18</v>
      </c>
      <c r="D466" s="240">
        <v>1</v>
      </c>
      <c r="E466" s="461">
        <v>30000</v>
      </c>
      <c r="F466" s="241">
        <f t="shared" si="14"/>
        <v>5700</v>
      </c>
      <c r="G466" s="241">
        <f t="shared" si="15"/>
        <v>35700</v>
      </c>
      <c r="I466" s="375"/>
      <c r="J466" s="28"/>
      <c r="K466" s="28"/>
      <c r="L466" s="25"/>
    </row>
    <row r="467" spans="1:12" ht="24.95" customHeight="1" x14ac:dyDescent="0.25">
      <c r="A467" s="73">
        <v>466</v>
      </c>
      <c r="B467" s="247" t="s">
        <v>1280</v>
      </c>
      <c r="C467" s="104" t="s">
        <v>18</v>
      </c>
      <c r="D467" s="240">
        <v>1</v>
      </c>
      <c r="E467" s="461">
        <v>11310</v>
      </c>
      <c r="F467" s="241">
        <f t="shared" si="14"/>
        <v>2148.9</v>
      </c>
      <c r="G467" s="241">
        <f t="shared" si="15"/>
        <v>13458.9</v>
      </c>
      <c r="I467" s="375"/>
      <c r="J467" s="28"/>
      <c r="K467" s="28"/>
      <c r="L467" s="25"/>
    </row>
    <row r="468" spans="1:12" ht="24.95" customHeight="1" x14ac:dyDescent="0.25">
      <c r="A468" s="73">
        <v>467</v>
      </c>
      <c r="B468" s="247" t="s">
        <v>1286</v>
      </c>
      <c r="C468" s="104" t="s">
        <v>18</v>
      </c>
      <c r="D468" s="240">
        <v>1</v>
      </c>
      <c r="E468" s="461">
        <v>14921</v>
      </c>
      <c r="F468" s="241">
        <f t="shared" si="14"/>
        <v>2834.9900000000002</v>
      </c>
      <c r="G468" s="241">
        <f t="shared" si="15"/>
        <v>17755.990000000002</v>
      </c>
      <c r="I468" s="375"/>
      <c r="J468" s="28"/>
      <c r="K468" s="28"/>
      <c r="L468" s="25"/>
    </row>
    <row r="469" spans="1:12" ht="24.95" customHeight="1" x14ac:dyDescent="0.25">
      <c r="A469" s="73">
        <v>468</v>
      </c>
      <c r="B469" s="247" t="s">
        <v>1289</v>
      </c>
      <c r="C469" s="104" t="s">
        <v>18</v>
      </c>
      <c r="D469" s="240">
        <v>1</v>
      </c>
      <c r="E469" s="461">
        <v>3696</v>
      </c>
      <c r="F469" s="241">
        <f t="shared" si="14"/>
        <v>702.24</v>
      </c>
      <c r="G469" s="241">
        <f t="shared" si="15"/>
        <v>4398.24</v>
      </c>
      <c r="I469" s="375"/>
      <c r="J469" s="28"/>
      <c r="K469" s="28"/>
      <c r="L469" s="25"/>
    </row>
    <row r="470" spans="1:12" ht="24.95" customHeight="1" x14ac:dyDescent="0.25">
      <c r="A470" s="73">
        <v>469</v>
      </c>
      <c r="B470" s="247" t="s">
        <v>1292</v>
      </c>
      <c r="C470" s="104" t="s">
        <v>18</v>
      </c>
      <c r="D470" s="240">
        <v>1</v>
      </c>
      <c r="E470" s="461">
        <v>5500</v>
      </c>
      <c r="F470" s="241">
        <f t="shared" si="14"/>
        <v>1045</v>
      </c>
      <c r="G470" s="241">
        <f t="shared" si="15"/>
        <v>6545</v>
      </c>
      <c r="I470" s="375"/>
      <c r="J470" s="28"/>
      <c r="K470" s="28"/>
      <c r="L470" s="25"/>
    </row>
    <row r="471" spans="1:12" ht="24.95" customHeight="1" x14ac:dyDescent="0.25">
      <c r="A471" s="73">
        <v>470</v>
      </c>
      <c r="B471" s="247" t="s">
        <v>1295</v>
      </c>
      <c r="C471" s="104" t="s">
        <v>18</v>
      </c>
      <c r="D471" s="240">
        <v>1</v>
      </c>
      <c r="E471" s="461">
        <v>10124</v>
      </c>
      <c r="F471" s="241">
        <f t="shared" si="14"/>
        <v>1923.56</v>
      </c>
      <c r="G471" s="241">
        <f t="shared" si="15"/>
        <v>12047.56</v>
      </c>
      <c r="I471" s="375"/>
      <c r="J471" s="28"/>
      <c r="K471" s="28"/>
      <c r="L471" s="25"/>
    </row>
    <row r="472" spans="1:12" ht="24.95" customHeight="1" x14ac:dyDescent="0.25">
      <c r="A472" s="73">
        <v>471</v>
      </c>
      <c r="B472" s="247" t="s">
        <v>1298</v>
      </c>
      <c r="C472" s="104" t="s">
        <v>18</v>
      </c>
      <c r="D472" s="240">
        <v>1</v>
      </c>
      <c r="E472" s="461">
        <v>5400</v>
      </c>
      <c r="F472" s="241">
        <f t="shared" si="14"/>
        <v>1026</v>
      </c>
      <c r="G472" s="241">
        <f t="shared" si="15"/>
        <v>6426</v>
      </c>
      <c r="I472" s="375"/>
      <c r="J472" s="28"/>
      <c r="K472" s="28"/>
      <c r="L472" s="25"/>
    </row>
    <row r="473" spans="1:12" ht="24.95" customHeight="1" x14ac:dyDescent="0.25">
      <c r="A473" s="73">
        <v>472</v>
      </c>
      <c r="B473" s="247" t="s">
        <v>1504</v>
      </c>
      <c r="C473" s="104" t="s">
        <v>18</v>
      </c>
      <c r="D473" s="240">
        <v>1</v>
      </c>
      <c r="E473" s="461">
        <v>2100</v>
      </c>
      <c r="F473" s="241">
        <f t="shared" si="14"/>
        <v>399</v>
      </c>
      <c r="G473" s="241">
        <f t="shared" si="15"/>
        <v>2499</v>
      </c>
      <c r="I473" s="375"/>
      <c r="J473" s="28"/>
      <c r="K473" s="28"/>
      <c r="L473" s="25"/>
    </row>
    <row r="474" spans="1:12" ht="24.95" customHeight="1" x14ac:dyDescent="0.25">
      <c r="A474" s="73">
        <v>473</v>
      </c>
      <c r="B474" s="247" t="s">
        <v>1505</v>
      </c>
      <c r="C474" s="104" t="s">
        <v>18</v>
      </c>
      <c r="D474" s="240">
        <v>1</v>
      </c>
      <c r="E474" s="461">
        <v>2439</v>
      </c>
      <c r="F474" s="241">
        <f t="shared" si="14"/>
        <v>463.41</v>
      </c>
      <c r="G474" s="241">
        <f t="shared" si="15"/>
        <v>2902.41</v>
      </c>
      <c r="I474" s="375"/>
      <c r="J474" s="28"/>
      <c r="K474" s="28"/>
      <c r="L474" s="25"/>
    </row>
    <row r="475" spans="1:12" ht="24.95" customHeight="1" x14ac:dyDescent="0.25">
      <c r="A475" s="73">
        <v>474</v>
      </c>
      <c r="B475" s="247" t="s">
        <v>1305</v>
      </c>
      <c r="C475" s="104" t="s">
        <v>18</v>
      </c>
      <c r="D475" s="240">
        <v>1</v>
      </c>
      <c r="E475" s="461">
        <v>318</v>
      </c>
      <c r="F475" s="241">
        <f t="shared" si="14"/>
        <v>60.42</v>
      </c>
      <c r="G475" s="241">
        <f t="shared" si="15"/>
        <v>378.42</v>
      </c>
      <c r="I475" s="375"/>
      <c r="J475" s="28"/>
      <c r="K475" s="28"/>
      <c r="L475" s="25"/>
    </row>
    <row r="476" spans="1:12" ht="24.95" customHeight="1" x14ac:dyDescent="0.25">
      <c r="A476" s="73">
        <v>475</v>
      </c>
      <c r="B476" s="247" t="s">
        <v>1308</v>
      </c>
      <c r="C476" s="104" t="s">
        <v>18</v>
      </c>
      <c r="D476" s="240">
        <v>1</v>
      </c>
      <c r="E476" s="461">
        <v>31765</v>
      </c>
      <c r="F476" s="241">
        <f t="shared" si="14"/>
        <v>6035.35</v>
      </c>
      <c r="G476" s="241">
        <f t="shared" si="15"/>
        <v>37800.35</v>
      </c>
      <c r="I476" s="375"/>
      <c r="J476" s="28"/>
      <c r="K476" s="28"/>
      <c r="L476" s="25"/>
    </row>
    <row r="477" spans="1:12" ht="24.95" customHeight="1" x14ac:dyDescent="0.25">
      <c r="A477" s="73">
        <v>476</v>
      </c>
      <c r="B477" s="247" t="s">
        <v>1506</v>
      </c>
      <c r="C477" s="104" t="s">
        <v>18</v>
      </c>
      <c r="D477" s="240">
        <v>1</v>
      </c>
      <c r="E477" s="461">
        <v>272</v>
      </c>
      <c r="F477" s="241">
        <f t="shared" si="14"/>
        <v>51.68</v>
      </c>
      <c r="G477" s="241">
        <f t="shared" si="15"/>
        <v>323.68</v>
      </c>
      <c r="I477" s="375"/>
      <c r="J477" s="28"/>
      <c r="K477" s="28"/>
      <c r="L477" s="25"/>
    </row>
    <row r="478" spans="1:12" ht="24.95" customHeight="1" x14ac:dyDescent="0.25">
      <c r="A478" s="73">
        <v>477</v>
      </c>
      <c r="B478" s="247" t="s">
        <v>1507</v>
      </c>
      <c r="C478" s="104" t="s">
        <v>18</v>
      </c>
      <c r="D478" s="240">
        <v>1</v>
      </c>
      <c r="E478" s="461">
        <v>250</v>
      </c>
      <c r="F478" s="241">
        <f t="shared" si="14"/>
        <v>47.5</v>
      </c>
      <c r="G478" s="241">
        <f t="shared" si="15"/>
        <v>297.5</v>
      </c>
      <c r="I478" s="375"/>
      <c r="J478" s="28"/>
      <c r="K478" s="28"/>
      <c r="L478" s="25"/>
    </row>
    <row r="479" spans="1:12" ht="24.95" customHeight="1" x14ac:dyDescent="0.25">
      <c r="A479" s="73">
        <v>478</v>
      </c>
      <c r="B479" s="247" t="s">
        <v>1315</v>
      </c>
      <c r="C479" s="104" t="s">
        <v>18</v>
      </c>
      <c r="D479" s="240">
        <v>1</v>
      </c>
      <c r="E479" s="461">
        <v>112500</v>
      </c>
      <c r="F479" s="241">
        <f t="shared" si="14"/>
        <v>21375</v>
      </c>
      <c r="G479" s="241">
        <f t="shared" si="15"/>
        <v>133875</v>
      </c>
      <c r="I479" s="375"/>
      <c r="J479" s="28"/>
      <c r="K479" s="28"/>
      <c r="L479" s="25"/>
    </row>
    <row r="480" spans="1:12" ht="24.95" customHeight="1" x14ac:dyDescent="0.25">
      <c r="A480" s="73">
        <v>479</v>
      </c>
      <c r="B480" s="247" t="s">
        <v>1318</v>
      </c>
      <c r="C480" s="104" t="s">
        <v>18</v>
      </c>
      <c r="D480" s="240">
        <v>1</v>
      </c>
      <c r="E480" s="461">
        <v>101921</v>
      </c>
      <c r="F480" s="241">
        <f t="shared" si="14"/>
        <v>19364.990000000002</v>
      </c>
      <c r="G480" s="241">
        <f t="shared" si="15"/>
        <v>121285.99</v>
      </c>
      <c r="I480" s="375"/>
      <c r="J480" s="28"/>
      <c r="K480" s="28"/>
      <c r="L480" s="25"/>
    </row>
    <row r="481" spans="1:12" ht="24.95" customHeight="1" x14ac:dyDescent="0.25">
      <c r="A481" s="73">
        <v>480</v>
      </c>
      <c r="B481" s="247" t="s">
        <v>1321</v>
      </c>
      <c r="C481" s="104" t="s">
        <v>18</v>
      </c>
      <c r="D481" s="240">
        <v>1</v>
      </c>
      <c r="E481" s="461">
        <v>15646</v>
      </c>
      <c r="F481" s="241">
        <f t="shared" si="14"/>
        <v>2972.7400000000002</v>
      </c>
      <c r="G481" s="241">
        <f t="shared" si="15"/>
        <v>18618.740000000002</v>
      </c>
      <c r="I481" s="375"/>
      <c r="J481" s="28"/>
      <c r="K481" s="28"/>
      <c r="L481" s="25"/>
    </row>
    <row r="482" spans="1:12" ht="24.95" customHeight="1" x14ac:dyDescent="0.25">
      <c r="A482" s="73">
        <v>481</v>
      </c>
      <c r="B482" s="247" t="s">
        <v>1324</v>
      </c>
      <c r="C482" s="104" t="s">
        <v>18</v>
      </c>
      <c r="D482" s="240">
        <v>1</v>
      </c>
      <c r="E482" s="461">
        <v>7839</v>
      </c>
      <c r="F482" s="241">
        <f t="shared" si="14"/>
        <v>1489.41</v>
      </c>
      <c r="G482" s="241">
        <f t="shared" si="15"/>
        <v>9328.41</v>
      </c>
      <c r="I482" s="375"/>
      <c r="J482" s="28"/>
      <c r="K482" s="28"/>
      <c r="L482" s="25"/>
    </row>
    <row r="483" spans="1:12" ht="24.95" customHeight="1" x14ac:dyDescent="0.25">
      <c r="A483" s="73">
        <v>482</v>
      </c>
      <c r="B483" s="247" t="s">
        <v>1327</v>
      </c>
      <c r="C483" s="104" t="s">
        <v>18</v>
      </c>
      <c r="D483" s="240">
        <v>1</v>
      </c>
      <c r="E483" s="461">
        <v>6031</v>
      </c>
      <c r="F483" s="241">
        <f t="shared" si="14"/>
        <v>1145.8900000000001</v>
      </c>
      <c r="G483" s="241">
        <f t="shared" si="15"/>
        <v>7176.89</v>
      </c>
      <c r="I483" s="375"/>
      <c r="J483" s="28"/>
      <c r="K483" s="28"/>
      <c r="L483" s="25"/>
    </row>
    <row r="484" spans="1:12" ht="24.95" customHeight="1" x14ac:dyDescent="0.25">
      <c r="A484" s="73">
        <v>483</v>
      </c>
      <c r="B484" s="247" t="s">
        <v>1330</v>
      </c>
      <c r="C484" s="104" t="s">
        <v>18</v>
      </c>
      <c r="D484" s="240">
        <v>1</v>
      </c>
      <c r="E484" s="461">
        <v>3950</v>
      </c>
      <c r="F484" s="241">
        <f t="shared" si="14"/>
        <v>750.5</v>
      </c>
      <c r="G484" s="241">
        <f t="shared" si="15"/>
        <v>4700.5</v>
      </c>
      <c r="I484" s="375"/>
      <c r="J484" s="28"/>
      <c r="K484" s="28"/>
      <c r="L484" s="25"/>
    </row>
    <row r="485" spans="1:12" ht="24.95" customHeight="1" x14ac:dyDescent="0.25">
      <c r="A485" s="73">
        <v>484</v>
      </c>
      <c r="B485" s="247" t="s">
        <v>1333</v>
      </c>
      <c r="C485" s="104" t="s">
        <v>18</v>
      </c>
      <c r="D485" s="240">
        <v>1</v>
      </c>
      <c r="E485" s="461">
        <v>19115.014827802443</v>
      </c>
      <c r="F485" s="241">
        <f t="shared" si="14"/>
        <v>3631.852817282464</v>
      </c>
      <c r="G485" s="241">
        <f t="shared" si="15"/>
        <v>22746.867645084905</v>
      </c>
      <c r="I485" s="375"/>
      <c r="J485" s="28"/>
      <c r="K485" s="28"/>
      <c r="L485" s="25"/>
    </row>
    <row r="486" spans="1:12" ht="24.95" customHeight="1" x14ac:dyDescent="0.25">
      <c r="A486" s="73">
        <v>485</v>
      </c>
      <c r="B486" s="247" t="s">
        <v>1336</v>
      </c>
      <c r="C486" s="104" t="s">
        <v>18</v>
      </c>
      <c r="D486" s="240">
        <v>1</v>
      </c>
      <c r="E486" s="461">
        <v>17900</v>
      </c>
      <c r="F486" s="241">
        <f t="shared" si="14"/>
        <v>3401</v>
      </c>
      <c r="G486" s="241">
        <f t="shared" si="15"/>
        <v>21301</v>
      </c>
      <c r="I486" s="375"/>
      <c r="J486" s="28"/>
      <c r="K486" s="28"/>
      <c r="L486" s="25"/>
    </row>
    <row r="487" spans="1:12" ht="24.95" customHeight="1" x14ac:dyDescent="0.25">
      <c r="A487" s="73">
        <v>486</v>
      </c>
      <c r="B487" s="247" t="s">
        <v>1339</v>
      </c>
      <c r="C487" s="104" t="s">
        <v>18</v>
      </c>
      <c r="D487" s="240">
        <v>1</v>
      </c>
      <c r="E487" s="461">
        <v>104876</v>
      </c>
      <c r="F487" s="241">
        <f t="shared" si="14"/>
        <v>19926.439999999999</v>
      </c>
      <c r="G487" s="241">
        <f t="shared" si="15"/>
        <v>124802.44</v>
      </c>
      <c r="I487" s="375"/>
      <c r="J487" s="28"/>
      <c r="K487" s="28"/>
      <c r="L487" s="25"/>
    </row>
    <row r="488" spans="1:12" ht="24.95" customHeight="1" x14ac:dyDescent="0.25">
      <c r="A488" s="73">
        <v>487</v>
      </c>
      <c r="B488" s="247" t="s">
        <v>1341</v>
      </c>
      <c r="C488" s="104" t="s">
        <v>18</v>
      </c>
      <c r="D488" s="240">
        <v>1</v>
      </c>
      <c r="E488" s="461">
        <v>6436</v>
      </c>
      <c r="F488" s="241">
        <f t="shared" si="14"/>
        <v>1222.8399999999999</v>
      </c>
      <c r="G488" s="241">
        <f t="shared" si="15"/>
        <v>7658.84</v>
      </c>
      <c r="I488" s="375"/>
      <c r="J488" s="28"/>
      <c r="K488" s="28"/>
      <c r="L488" s="25"/>
    </row>
    <row r="489" spans="1:12" ht="24.95" customHeight="1" x14ac:dyDescent="0.25">
      <c r="A489" s="73">
        <v>488</v>
      </c>
      <c r="B489" s="247" t="s">
        <v>1344</v>
      </c>
      <c r="C489" s="104" t="s">
        <v>907</v>
      </c>
      <c r="D489" s="240">
        <v>1</v>
      </c>
      <c r="E489" s="461">
        <v>408403</v>
      </c>
      <c r="F489" s="241">
        <f t="shared" si="14"/>
        <v>77596.570000000007</v>
      </c>
      <c r="G489" s="241">
        <f t="shared" si="15"/>
        <v>485999.57</v>
      </c>
      <c r="I489" s="375"/>
      <c r="J489" s="28"/>
      <c r="K489" s="28"/>
      <c r="L489" s="25"/>
    </row>
    <row r="490" spans="1:12" ht="24.95" customHeight="1" x14ac:dyDescent="0.25">
      <c r="A490" s="73">
        <v>489</v>
      </c>
      <c r="B490" s="247" t="s">
        <v>1508</v>
      </c>
      <c r="C490" s="104" t="s">
        <v>18</v>
      </c>
      <c r="D490" s="240">
        <v>1</v>
      </c>
      <c r="E490" s="461">
        <v>221969</v>
      </c>
      <c r="F490" s="241">
        <f t="shared" si="14"/>
        <v>42174.11</v>
      </c>
      <c r="G490" s="241">
        <f t="shared" si="15"/>
        <v>264143.11</v>
      </c>
      <c r="I490" s="375"/>
      <c r="J490" s="28"/>
      <c r="K490" s="28"/>
      <c r="L490" s="25"/>
    </row>
    <row r="491" spans="1:12" ht="24.95" customHeight="1" x14ac:dyDescent="0.25">
      <c r="A491" s="73">
        <v>490</v>
      </c>
      <c r="B491" s="247" t="s">
        <v>1348</v>
      </c>
      <c r="C491" s="104" t="s">
        <v>18</v>
      </c>
      <c r="D491" s="240">
        <v>1</v>
      </c>
      <c r="E491" s="461">
        <v>63478</v>
      </c>
      <c r="F491" s="241">
        <f t="shared" si="14"/>
        <v>12060.82</v>
      </c>
      <c r="G491" s="241">
        <f t="shared" si="15"/>
        <v>75538.820000000007</v>
      </c>
      <c r="I491" s="375"/>
      <c r="J491" s="28"/>
      <c r="K491" s="28"/>
      <c r="L491" s="25"/>
    </row>
    <row r="492" spans="1:12" ht="24.95" customHeight="1" x14ac:dyDescent="0.25">
      <c r="A492" s="73">
        <v>491</v>
      </c>
      <c r="B492" s="247" t="s">
        <v>1351</v>
      </c>
      <c r="C492" s="104" t="s">
        <v>18</v>
      </c>
      <c r="D492" s="240">
        <v>1</v>
      </c>
      <c r="E492" s="461">
        <v>8200</v>
      </c>
      <c r="F492" s="241">
        <f t="shared" si="14"/>
        <v>1558</v>
      </c>
      <c r="G492" s="241">
        <f t="shared" si="15"/>
        <v>9758</v>
      </c>
      <c r="I492" s="375"/>
      <c r="J492" s="28"/>
      <c r="K492" s="28"/>
      <c r="L492" s="25"/>
    </row>
    <row r="493" spans="1:12" ht="24.95" customHeight="1" x14ac:dyDescent="0.25">
      <c r="A493" s="73">
        <v>492</v>
      </c>
      <c r="B493" s="284" t="s">
        <v>1354</v>
      </c>
      <c r="C493" s="104" t="s">
        <v>18</v>
      </c>
      <c r="D493" s="240">
        <v>1</v>
      </c>
      <c r="E493" s="461">
        <v>4205</v>
      </c>
      <c r="F493" s="241">
        <f t="shared" si="14"/>
        <v>798.95</v>
      </c>
      <c r="G493" s="241">
        <f t="shared" si="15"/>
        <v>5003.95</v>
      </c>
      <c r="I493" s="375"/>
      <c r="J493" s="28"/>
      <c r="K493" s="28"/>
      <c r="L493" s="25"/>
    </row>
    <row r="494" spans="1:12" ht="24.95" customHeight="1" x14ac:dyDescent="0.25">
      <c r="A494" s="73">
        <v>493</v>
      </c>
      <c r="B494" s="247" t="s">
        <v>1356</v>
      </c>
      <c r="C494" s="104" t="s">
        <v>18</v>
      </c>
      <c r="D494" s="240">
        <v>1</v>
      </c>
      <c r="E494" s="461">
        <v>5728</v>
      </c>
      <c r="F494" s="241">
        <f t="shared" si="14"/>
        <v>1088.32</v>
      </c>
      <c r="G494" s="241">
        <f t="shared" si="15"/>
        <v>6816.32</v>
      </c>
      <c r="I494" s="375"/>
      <c r="J494" s="28"/>
      <c r="K494" s="28"/>
      <c r="L494" s="25"/>
    </row>
    <row r="495" spans="1:12" ht="24.95" customHeight="1" x14ac:dyDescent="0.25">
      <c r="A495" s="73">
        <v>494</v>
      </c>
      <c r="B495" s="247" t="s">
        <v>1509</v>
      </c>
      <c r="C495" s="104" t="s">
        <v>18</v>
      </c>
      <c r="D495" s="240">
        <v>1</v>
      </c>
      <c r="E495" s="461">
        <v>2900</v>
      </c>
      <c r="F495" s="241">
        <f t="shared" si="14"/>
        <v>551</v>
      </c>
      <c r="G495" s="241">
        <f t="shared" si="15"/>
        <v>3451</v>
      </c>
      <c r="I495" s="375"/>
      <c r="J495" s="28"/>
      <c r="K495" s="28"/>
      <c r="L495" s="25"/>
    </row>
    <row r="496" spans="1:12" ht="24.95" customHeight="1" x14ac:dyDescent="0.25">
      <c r="A496" s="73">
        <v>495</v>
      </c>
      <c r="B496" s="247" t="s">
        <v>1360</v>
      </c>
      <c r="C496" s="104" t="s">
        <v>18</v>
      </c>
      <c r="D496" s="240">
        <v>1</v>
      </c>
      <c r="E496" s="461">
        <v>32899</v>
      </c>
      <c r="F496" s="241">
        <f t="shared" si="14"/>
        <v>6250.81</v>
      </c>
      <c r="G496" s="241">
        <f t="shared" si="15"/>
        <v>39149.81</v>
      </c>
      <c r="I496" s="375"/>
      <c r="J496" s="28"/>
      <c r="K496" s="28"/>
      <c r="L496" s="25"/>
    </row>
    <row r="497" spans="1:12" ht="24.95" customHeight="1" x14ac:dyDescent="0.25">
      <c r="A497" s="73">
        <v>496</v>
      </c>
      <c r="B497" s="247" t="s">
        <v>1362</v>
      </c>
      <c r="C497" s="104" t="s">
        <v>18</v>
      </c>
      <c r="D497" s="240">
        <v>1</v>
      </c>
      <c r="E497" s="461">
        <v>8200</v>
      </c>
      <c r="F497" s="241">
        <f t="shared" si="14"/>
        <v>1558</v>
      </c>
      <c r="G497" s="241">
        <f t="shared" si="15"/>
        <v>9758</v>
      </c>
      <c r="I497" s="375"/>
      <c r="J497" s="28"/>
      <c r="K497" s="28"/>
      <c r="L497" s="25"/>
    </row>
    <row r="498" spans="1:12" ht="24.95" customHeight="1" x14ac:dyDescent="0.25">
      <c r="A498" s="73">
        <v>497</v>
      </c>
      <c r="B498" s="247" t="s">
        <v>1365</v>
      </c>
      <c r="C498" s="104" t="s">
        <v>18</v>
      </c>
      <c r="D498" s="240">
        <v>1</v>
      </c>
      <c r="E498" s="461">
        <v>6335</v>
      </c>
      <c r="F498" s="241">
        <f t="shared" si="14"/>
        <v>1203.6500000000001</v>
      </c>
      <c r="G498" s="241">
        <f t="shared" si="15"/>
        <v>7538.65</v>
      </c>
      <c r="I498" s="375"/>
      <c r="J498" s="28"/>
      <c r="K498" s="28"/>
      <c r="L498" s="25"/>
    </row>
    <row r="499" spans="1:12" ht="24.95" customHeight="1" x14ac:dyDescent="0.25">
      <c r="A499" s="73">
        <v>498</v>
      </c>
      <c r="B499" s="247" t="s">
        <v>1510</v>
      </c>
      <c r="C499" s="104" t="s">
        <v>18</v>
      </c>
      <c r="D499" s="240">
        <v>1</v>
      </c>
      <c r="E499" s="461">
        <v>1450</v>
      </c>
      <c r="F499" s="241">
        <f t="shared" si="14"/>
        <v>275.5</v>
      </c>
      <c r="G499" s="241">
        <f t="shared" si="15"/>
        <v>1725.5</v>
      </c>
      <c r="I499" s="375"/>
      <c r="J499" s="28"/>
      <c r="K499" s="28"/>
      <c r="L499" s="25"/>
    </row>
    <row r="500" spans="1:12" ht="24.95" customHeight="1" x14ac:dyDescent="0.25">
      <c r="A500" s="73">
        <v>499</v>
      </c>
      <c r="B500" s="247" t="s">
        <v>1370</v>
      </c>
      <c r="C500" s="104" t="s">
        <v>18</v>
      </c>
      <c r="D500" s="240">
        <v>1</v>
      </c>
      <c r="E500" s="461">
        <v>7800</v>
      </c>
      <c r="F500" s="241">
        <f t="shared" si="14"/>
        <v>1482</v>
      </c>
      <c r="G500" s="241">
        <f t="shared" si="15"/>
        <v>9282</v>
      </c>
      <c r="I500" s="375"/>
      <c r="J500" s="28"/>
      <c r="K500" s="28"/>
      <c r="L500" s="25"/>
    </row>
    <row r="501" spans="1:12" ht="24.95" customHeight="1" x14ac:dyDescent="0.25">
      <c r="A501" s="73">
        <v>500</v>
      </c>
      <c r="B501" s="247" t="s">
        <v>1372</v>
      </c>
      <c r="C501" s="104" t="s">
        <v>18</v>
      </c>
      <c r="D501" s="240">
        <v>1</v>
      </c>
      <c r="E501" s="461">
        <v>78564</v>
      </c>
      <c r="F501" s="241">
        <f t="shared" si="14"/>
        <v>14927.16</v>
      </c>
      <c r="G501" s="241">
        <f t="shared" si="15"/>
        <v>93491.16</v>
      </c>
      <c r="I501" s="375"/>
      <c r="J501" s="28"/>
      <c r="K501" s="28"/>
      <c r="L501" s="25"/>
    </row>
    <row r="502" spans="1:12" ht="24.95" customHeight="1" x14ac:dyDescent="0.25">
      <c r="A502" s="73">
        <v>501</v>
      </c>
      <c r="B502" s="247" t="s">
        <v>1373</v>
      </c>
      <c r="C502" s="104" t="s">
        <v>18</v>
      </c>
      <c r="D502" s="240">
        <v>1</v>
      </c>
      <c r="E502" s="461">
        <v>3000</v>
      </c>
      <c r="F502" s="241">
        <f t="shared" si="14"/>
        <v>570</v>
      </c>
      <c r="G502" s="241">
        <f t="shared" si="15"/>
        <v>3570</v>
      </c>
      <c r="I502" s="375"/>
      <c r="J502" s="28"/>
      <c r="K502" s="28"/>
      <c r="L502" s="25"/>
    </row>
    <row r="503" spans="1:12" ht="24.95" customHeight="1" x14ac:dyDescent="0.25">
      <c r="A503" s="73">
        <v>502</v>
      </c>
      <c r="B503" s="247" t="s">
        <v>1376</v>
      </c>
      <c r="C503" s="104" t="s">
        <v>370</v>
      </c>
      <c r="D503" s="240">
        <v>1</v>
      </c>
      <c r="E503" s="461">
        <v>865</v>
      </c>
      <c r="F503" s="241">
        <f t="shared" si="14"/>
        <v>164.35</v>
      </c>
      <c r="G503" s="241">
        <f t="shared" si="15"/>
        <v>1029.3499999999999</v>
      </c>
      <c r="I503" s="375"/>
      <c r="J503" s="28"/>
      <c r="K503" s="28"/>
      <c r="L503" s="25"/>
    </row>
    <row r="504" spans="1:12" ht="24.95" customHeight="1" x14ac:dyDescent="0.25">
      <c r="A504" s="73">
        <v>503</v>
      </c>
      <c r="B504" s="247" t="s">
        <v>1378</v>
      </c>
      <c r="C504" s="104" t="s">
        <v>18</v>
      </c>
      <c r="D504" s="240">
        <v>1</v>
      </c>
      <c r="E504" s="461">
        <v>59904</v>
      </c>
      <c r="F504" s="241">
        <f t="shared" si="14"/>
        <v>11381.76</v>
      </c>
      <c r="G504" s="241">
        <f t="shared" si="15"/>
        <v>71285.759999999995</v>
      </c>
      <c r="I504" s="375"/>
      <c r="J504" s="28"/>
      <c r="K504" s="28"/>
      <c r="L504" s="25"/>
    </row>
    <row r="505" spans="1:12" ht="24.95" customHeight="1" x14ac:dyDescent="0.25">
      <c r="A505" s="73">
        <v>504</v>
      </c>
      <c r="B505" s="247" t="s">
        <v>1380</v>
      </c>
      <c r="C505" s="104" t="s">
        <v>18</v>
      </c>
      <c r="D505" s="240">
        <v>1</v>
      </c>
      <c r="E505" s="461">
        <v>14900</v>
      </c>
      <c r="F505" s="241">
        <f t="shared" si="14"/>
        <v>2831</v>
      </c>
      <c r="G505" s="241">
        <f t="shared" si="15"/>
        <v>17731</v>
      </c>
      <c r="I505" s="375"/>
      <c r="J505" s="28"/>
      <c r="K505" s="28"/>
      <c r="L505" s="25"/>
    </row>
    <row r="506" spans="1:12" ht="24.95" customHeight="1" x14ac:dyDescent="0.25">
      <c r="A506" s="73">
        <v>505</v>
      </c>
      <c r="B506" s="247" t="s">
        <v>1383</v>
      </c>
      <c r="C506" s="104" t="s">
        <v>18</v>
      </c>
      <c r="D506" s="240">
        <v>1</v>
      </c>
      <c r="E506" s="461">
        <v>32293</v>
      </c>
      <c r="F506" s="241">
        <f t="shared" si="14"/>
        <v>6135.67</v>
      </c>
      <c r="G506" s="241">
        <f t="shared" si="15"/>
        <v>38428.67</v>
      </c>
      <c r="I506" s="375"/>
      <c r="J506" s="28"/>
      <c r="K506" s="28"/>
      <c r="L506" s="25"/>
    </row>
    <row r="507" spans="1:12" ht="24.95" customHeight="1" x14ac:dyDescent="0.25">
      <c r="A507" s="73">
        <v>506</v>
      </c>
      <c r="B507" s="247" t="s">
        <v>1390</v>
      </c>
      <c r="C507" s="104" t="s">
        <v>1391</v>
      </c>
      <c r="D507" s="240">
        <v>1</v>
      </c>
      <c r="E507" s="461">
        <v>54529</v>
      </c>
      <c r="F507" s="241">
        <f t="shared" si="14"/>
        <v>10360.51</v>
      </c>
      <c r="G507" s="241">
        <f t="shared" si="15"/>
        <v>64889.51</v>
      </c>
      <c r="I507" s="375"/>
      <c r="J507" s="28"/>
      <c r="K507" s="28"/>
      <c r="L507" s="25"/>
    </row>
    <row r="508" spans="1:12" ht="24.95" customHeight="1" x14ac:dyDescent="0.25">
      <c r="A508" s="73">
        <v>507</v>
      </c>
      <c r="B508" s="247" t="s">
        <v>1392</v>
      </c>
      <c r="C508" s="104" t="s">
        <v>907</v>
      </c>
      <c r="D508" s="240">
        <v>1</v>
      </c>
      <c r="E508" s="461">
        <v>49270</v>
      </c>
      <c r="F508" s="241">
        <f t="shared" si="14"/>
        <v>9361.2999999999993</v>
      </c>
      <c r="G508" s="241">
        <f t="shared" si="15"/>
        <v>58631.3</v>
      </c>
      <c r="I508" s="375"/>
      <c r="J508" s="28"/>
      <c r="K508" s="28"/>
      <c r="L508" s="25"/>
    </row>
    <row r="509" spans="1:12" ht="24.95" customHeight="1" x14ac:dyDescent="0.25">
      <c r="A509" s="73">
        <v>508</v>
      </c>
      <c r="B509" s="247" t="s">
        <v>1395</v>
      </c>
      <c r="C509" s="104" t="s">
        <v>18</v>
      </c>
      <c r="D509" s="240">
        <v>1</v>
      </c>
      <c r="E509" s="461">
        <v>514750</v>
      </c>
      <c r="F509" s="241">
        <f t="shared" si="14"/>
        <v>97802.5</v>
      </c>
      <c r="G509" s="241">
        <f t="shared" si="15"/>
        <v>612552.5</v>
      </c>
      <c r="I509" s="375"/>
      <c r="J509" s="28"/>
      <c r="K509" s="28"/>
      <c r="L509" s="25"/>
    </row>
    <row r="510" spans="1:12" ht="24.95" customHeight="1" x14ac:dyDescent="0.25">
      <c r="A510" s="73">
        <v>509</v>
      </c>
      <c r="B510" s="247" t="s">
        <v>1397</v>
      </c>
      <c r="C510" s="104" t="s">
        <v>18</v>
      </c>
      <c r="D510" s="240">
        <v>1</v>
      </c>
      <c r="E510" s="461">
        <v>115900</v>
      </c>
      <c r="F510" s="241">
        <f t="shared" si="14"/>
        <v>22021</v>
      </c>
      <c r="G510" s="241">
        <f t="shared" si="15"/>
        <v>137921</v>
      </c>
      <c r="I510" s="375"/>
      <c r="J510" s="28"/>
      <c r="K510" s="28"/>
      <c r="L510" s="25"/>
    </row>
    <row r="511" spans="1:12" ht="24.95" customHeight="1" x14ac:dyDescent="0.25">
      <c r="A511" s="73">
        <v>510</v>
      </c>
      <c r="B511" s="247" t="s">
        <v>1399</v>
      </c>
      <c r="C511" s="104" t="s">
        <v>18</v>
      </c>
      <c r="D511" s="240">
        <v>1</v>
      </c>
      <c r="E511" s="461">
        <v>256900</v>
      </c>
      <c r="F511" s="241">
        <f t="shared" si="14"/>
        <v>48811</v>
      </c>
      <c r="G511" s="241">
        <f t="shared" si="15"/>
        <v>305711</v>
      </c>
      <c r="I511" s="375"/>
      <c r="J511" s="28"/>
      <c r="K511" s="28"/>
      <c r="L511" s="25"/>
    </row>
    <row r="512" spans="1:12" ht="24.95" customHeight="1" x14ac:dyDescent="0.25">
      <c r="A512" s="73">
        <v>511</v>
      </c>
      <c r="B512" s="247" t="s">
        <v>1511</v>
      </c>
      <c r="C512" s="104" t="s">
        <v>18</v>
      </c>
      <c r="D512" s="240">
        <v>1</v>
      </c>
      <c r="E512" s="461">
        <v>1361</v>
      </c>
      <c r="F512" s="241">
        <f t="shared" si="14"/>
        <v>258.58999999999997</v>
      </c>
      <c r="G512" s="241">
        <f t="shared" si="15"/>
        <v>1619.59</v>
      </c>
      <c r="I512" s="375"/>
      <c r="J512" s="28"/>
      <c r="K512" s="28"/>
      <c r="L512" s="25"/>
    </row>
    <row r="513" spans="1:12" ht="24.95" customHeight="1" x14ac:dyDescent="0.25">
      <c r="A513" s="73">
        <v>512</v>
      </c>
      <c r="B513" s="247" t="s">
        <v>1402</v>
      </c>
      <c r="C513" s="104" t="s">
        <v>18</v>
      </c>
      <c r="D513" s="240">
        <v>1</v>
      </c>
      <c r="E513" s="461">
        <v>59900</v>
      </c>
      <c r="F513" s="241">
        <f t="shared" si="14"/>
        <v>11381</v>
      </c>
      <c r="G513" s="241">
        <f t="shared" si="15"/>
        <v>71281</v>
      </c>
      <c r="I513" s="375"/>
      <c r="J513" s="28"/>
      <c r="K513" s="28"/>
      <c r="L513" s="25"/>
    </row>
    <row r="514" spans="1:12" ht="24.95" customHeight="1" x14ac:dyDescent="0.25">
      <c r="A514" s="73">
        <v>513</v>
      </c>
      <c r="B514" s="247" t="s">
        <v>1404</v>
      </c>
      <c r="C514" s="104" t="s">
        <v>18</v>
      </c>
      <c r="D514" s="240">
        <v>1</v>
      </c>
      <c r="E514" s="461">
        <v>3281</v>
      </c>
      <c r="F514" s="241">
        <f t="shared" si="14"/>
        <v>623.39</v>
      </c>
      <c r="G514" s="241">
        <f t="shared" si="15"/>
        <v>3904.39</v>
      </c>
      <c r="I514" s="375"/>
      <c r="J514" s="28"/>
      <c r="K514" s="28"/>
      <c r="L514" s="25"/>
    </row>
    <row r="515" spans="1:12" ht="24.95" customHeight="1" x14ac:dyDescent="0.25">
      <c r="A515" s="73">
        <v>514</v>
      </c>
      <c r="B515" s="247" t="s">
        <v>1512</v>
      </c>
      <c r="C515" s="104" t="s">
        <v>18</v>
      </c>
      <c r="D515" s="240">
        <v>1</v>
      </c>
      <c r="E515" s="461">
        <v>373100</v>
      </c>
      <c r="F515" s="241">
        <f t="shared" ref="F515:F532" si="16">+E515*0.19</f>
        <v>70889</v>
      </c>
      <c r="G515" s="241">
        <f t="shared" ref="G515:G532" si="17">+F515+E515</f>
        <v>443989</v>
      </c>
      <c r="I515" s="375"/>
      <c r="J515" s="28"/>
      <c r="K515" s="28"/>
      <c r="L515" s="25"/>
    </row>
    <row r="516" spans="1:12" ht="24.95" customHeight="1" x14ac:dyDescent="0.25">
      <c r="A516" s="73">
        <v>515</v>
      </c>
      <c r="B516" s="247" t="s">
        <v>1407</v>
      </c>
      <c r="C516" s="104" t="s">
        <v>1408</v>
      </c>
      <c r="D516" s="240">
        <v>1</v>
      </c>
      <c r="E516" s="461">
        <v>421900</v>
      </c>
      <c r="F516" s="241">
        <f t="shared" si="16"/>
        <v>80161</v>
      </c>
      <c r="G516" s="241">
        <f t="shared" si="17"/>
        <v>502061</v>
      </c>
      <c r="I516" s="375"/>
      <c r="J516" s="28"/>
      <c r="K516" s="28"/>
      <c r="L516" s="25"/>
    </row>
    <row r="517" spans="1:12" ht="24.95" customHeight="1" x14ac:dyDescent="0.25">
      <c r="A517" s="73">
        <v>516</v>
      </c>
      <c r="B517" s="247" t="s">
        <v>1513</v>
      </c>
      <c r="C517" s="104" t="s">
        <v>18</v>
      </c>
      <c r="D517" s="240">
        <v>1</v>
      </c>
      <c r="E517" s="461">
        <v>231573</v>
      </c>
      <c r="F517" s="241">
        <f t="shared" si="16"/>
        <v>43998.87</v>
      </c>
      <c r="G517" s="241">
        <f t="shared" si="17"/>
        <v>275571.87</v>
      </c>
      <c r="I517" s="375"/>
      <c r="J517" s="28"/>
      <c r="K517" s="28"/>
      <c r="L517" s="25"/>
    </row>
    <row r="518" spans="1:12" ht="24.95" customHeight="1" x14ac:dyDescent="0.25">
      <c r="A518" s="73">
        <v>517</v>
      </c>
      <c r="B518" s="247" t="s">
        <v>1411</v>
      </c>
      <c r="C518" s="104" t="s">
        <v>18</v>
      </c>
      <c r="D518" s="240">
        <v>1</v>
      </c>
      <c r="E518" s="461">
        <v>267800</v>
      </c>
      <c r="F518" s="241">
        <f t="shared" si="16"/>
        <v>50882</v>
      </c>
      <c r="G518" s="241">
        <f t="shared" si="17"/>
        <v>318682</v>
      </c>
      <c r="I518" s="375"/>
      <c r="J518" s="28"/>
      <c r="K518" s="28"/>
      <c r="L518" s="25"/>
    </row>
    <row r="519" spans="1:12" ht="24.95" customHeight="1" x14ac:dyDescent="0.25">
      <c r="A519" s="73">
        <v>518</v>
      </c>
      <c r="B519" s="247" t="s">
        <v>1413</v>
      </c>
      <c r="C519" s="104" t="s">
        <v>18</v>
      </c>
      <c r="D519" s="240">
        <v>1</v>
      </c>
      <c r="E519" s="461">
        <v>124223</v>
      </c>
      <c r="F519" s="241">
        <f t="shared" si="16"/>
        <v>23602.37</v>
      </c>
      <c r="G519" s="241">
        <f t="shared" si="17"/>
        <v>147825.37</v>
      </c>
      <c r="I519" s="375"/>
      <c r="J519" s="28"/>
      <c r="K519" s="28"/>
      <c r="L519" s="25"/>
    </row>
    <row r="520" spans="1:12" ht="24.95" customHeight="1" x14ac:dyDescent="0.25">
      <c r="A520" s="73">
        <v>519</v>
      </c>
      <c r="B520" s="247" t="s">
        <v>1414</v>
      </c>
      <c r="C520" s="104" t="s">
        <v>18</v>
      </c>
      <c r="D520" s="240">
        <v>1</v>
      </c>
      <c r="E520" s="461">
        <v>53506</v>
      </c>
      <c r="F520" s="241">
        <f t="shared" si="16"/>
        <v>10166.14</v>
      </c>
      <c r="G520" s="241">
        <f t="shared" si="17"/>
        <v>63672.14</v>
      </c>
      <c r="I520" s="375"/>
      <c r="J520" s="28"/>
      <c r="K520" s="28"/>
      <c r="L520" s="25"/>
    </row>
    <row r="521" spans="1:12" ht="24.95" customHeight="1" x14ac:dyDescent="0.25">
      <c r="A521" s="73">
        <v>520</v>
      </c>
      <c r="B521" s="247" t="s">
        <v>1415</v>
      </c>
      <c r="C521" s="104" t="s">
        <v>18</v>
      </c>
      <c r="D521" s="240">
        <v>1</v>
      </c>
      <c r="E521" s="461">
        <v>85172</v>
      </c>
      <c r="F521" s="241">
        <f t="shared" si="16"/>
        <v>16182.68</v>
      </c>
      <c r="G521" s="241">
        <f t="shared" si="17"/>
        <v>101354.68</v>
      </c>
      <c r="I521" s="375"/>
      <c r="J521" s="28"/>
      <c r="K521" s="28"/>
      <c r="L521" s="25"/>
    </row>
    <row r="522" spans="1:12" ht="24.95" customHeight="1" x14ac:dyDescent="0.25">
      <c r="A522" s="73">
        <v>521</v>
      </c>
      <c r="B522" s="247" t="s">
        <v>1514</v>
      </c>
      <c r="C522" s="104" t="s">
        <v>18</v>
      </c>
      <c r="D522" s="240">
        <v>1</v>
      </c>
      <c r="E522" s="461">
        <v>960</v>
      </c>
      <c r="F522" s="241">
        <f t="shared" si="16"/>
        <v>182.4</v>
      </c>
      <c r="G522" s="241">
        <f t="shared" si="17"/>
        <v>1142.4000000000001</v>
      </c>
      <c r="I522" s="375"/>
      <c r="J522" s="28"/>
      <c r="K522" s="28"/>
      <c r="L522" s="25"/>
    </row>
    <row r="523" spans="1:12" ht="24.95" customHeight="1" x14ac:dyDescent="0.25">
      <c r="A523" s="73">
        <v>522</v>
      </c>
      <c r="B523" s="247" t="s">
        <v>1417</v>
      </c>
      <c r="C523" s="104" t="s">
        <v>18</v>
      </c>
      <c r="D523" s="240">
        <v>1</v>
      </c>
      <c r="E523" s="461">
        <v>5672</v>
      </c>
      <c r="F523" s="241">
        <f t="shared" si="16"/>
        <v>1077.68</v>
      </c>
      <c r="G523" s="241">
        <f t="shared" si="17"/>
        <v>6749.68</v>
      </c>
      <c r="I523" s="375"/>
      <c r="J523" s="28"/>
      <c r="K523" s="28"/>
      <c r="L523" s="25"/>
    </row>
    <row r="524" spans="1:12" ht="24.95" customHeight="1" x14ac:dyDescent="0.25">
      <c r="A524" s="73">
        <v>523</v>
      </c>
      <c r="B524" s="247" t="s">
        <v>1419</v>
      </c>
      <c r="C524" s="104" t="s">
        <v>18</v>
      </c>
      <c r="D524" s="240">
        <v>1</v>
      </c>
      <c r="E524" s="461">
        <v>7453</v>
      </c>
      <c r="F524" s="241">
        <f t="shared" si="16"/>
        <v>1416.07</v>
      </c>
      <c r="G524" s="241">
        <f t="shared" si="17"/>
        <v>8869.07</v>
      </c>
      <c r="I524" s="375"/>
      <c r="J524" s="28"/>
      <c r="K524" s="28"/>
      <c r="L524" s="25"/>
    </row>
    <row r="525" spans="1:12" ht="24.95" customHeight="1" x14ac:dyDescent="0.25">
      <c r="A525" s="73">
        <v>524</v>
      </c>
      <c r="B525" s="247" t="s">
        <v>1421</v>
      </c>
      <c r="C525" s="104" t="s">
        <v>1422</v>
      </c>
      <c r="D525" s="240">
        <v>1</v>
      </c>
      <c r="E525" s="461">
        <v>238700</v>
      </c>
      <c r="F525" s="241">
        <f t="shared" si="16"/>
        <v>45353</v>
      </c>
      <c r="G525" s="241">
        <f t="shared" si="17"/>
        <v>284053</v>
      </c>
      <c r="I525" s="375"/>
      <c r="J525" s="28"/>
      <c r="K525" s="28"/>
      <c r="L525" s="25"/>
    </row>
    <row r="526" spans="1:12" ht="24.95" customHeight="1" x14ac:dyDescent="0.25">
      <c r="A526" s="73">
        <v>525</v>
      </c>
      <c r="B526" s="247" t="s">
        <v>1424</v>
      </c>
      <c r="C526" s="104" t="s">
        <v>1425</v>
      </c>
      <c r="D526" s="240">
        <v>1</v>
      </c>
      <c r="E526" s="461">
        <v>94900</v>
      </c>
      <c r="F526" s="241">
        <f t="shared" si="16"/>
        <v>18031</v>
      </c>
      <c r="G526" s="241">
        <f t="shared" si="17"/>
        <v>112931</v>
      </c>
      <c r="I526" s="375"/>
      <c r="J526" s="28"/>
      <c r="K526" s="28"/>
      <c r="L526" s="25"/>
    </row>
    <row r="527" spans="1:12" ht="24.95" customHeight="1" x14ac:dyDescent="0.25">
      <c r="A527" s="73">
        <v>526</v>
      </c>
      <c r="B527" s="247" t="s">
        <v>1427</v>
      </c>
      <c r="C527" s="104" t="s">
        <v>18</v>
      </c>
      <c r="D527" s="240">
        <v>1</v>
      </c>
      <c r="E527" s="461">
        <v>107773</v>
      </c>
      <c r="F527" s="241">
        <f t="shared" si="16"/>
        <v>20476.87</v>
      </c>
      <c r="G527" s="241">
        <f t="shared" si="17"/>
        <v>128249.87</v>
      </c>
      <c r="I527" s="375"/>
      <c r="J527" s="28"/>
      <c r="K527" s="28"/>
      <c r="L527" s="25"/>
    </row>
    <row r="528" spans="1:12" ht="24.95" customHeight="1" x14ac:dyDescent="0.25">
      <c r="A528" s="73">
        <v>527</v>
      </c>
      <c r="B528" s="247" t="s">
        <v>1429</v>
      </c>
      <c r="C528" s="104" t="s">
        <v>18</v>
      </c>
      <c r="D528" s="240">
        <v>1</v>
      </c>
      <c r="E528" s="461">
        <v>43900</v>
      </c>
      <c r="F528" s="241">
        <f t="shared" si="16"/>
        <v>8341</v>
      </c>
      <c r="G528" s="241">
        <f t="shared" si="17"/>
        <v>52241</v>
      </c>
      <c r="I528" s="375"/>
      <c r="J528" s="28"/>
      <c r="K528" s="28"/>
      <c r="L528" s="25"/>
    </row>
    <row r="529" spans="1:12" ht="24.95" customHeight="1" x14ac:dyDescent="0.25">
      <c r="A529" s="73">
        <v>528</v>
      </c>
      <c r="B529" s="247" t="s">
        <v>1431</v>
      </c>
      <c r="C529" s="104" t="s">
        <v>18</v>
      </c>
      <c r="D529" s="240">
        <v>1</v>
      </c>
      <c r="E529" s="461">
        <v>8900</v>
      </c>
      <c r="F529" s="241">
        <f t="shared" si="16"/>
        <v>1691</v>
      </c>
      <c r="G529" s="241">
        <f t="shared" si="17"/>
        <v>10591</v>
      </c>
      <c r="I529" s="375"/>
      <c r="J529" s="28"/>
      <c r="K529" s="28"/>
      <c r="L529" s="25"/>
    </row>
    <row r="530" spans="1:12" ht="24.95" customHeight="1" x14ac:dyDescent="0.25">
      <c r="A530" s="73">
        <v>529</v>
      </c>
      <c r="B530" s="247" t="s">
        <v>1434</v>
      </c>
      <c r="C530" s="104" t="s">
        <v>18</v>
      </c>
      <c r="D530" s="240">
        <v>1</v>
      </c>
      <c r="E530" s="461">
        <v>2590</v>
      </c>
      <c r="F530" s="241">
        <f t="shared" si="16"/>
        <v>492.1</v>
      </c>
      <c r="G530" s="241">
        <f t="shared" si="17"/>
        <v>3082.1</v>
      </c>
      <c r="I530" s="375"/>
      <c r="J530" s="28"/>
      <c r="K530" s="28"/>
      <c r="L530" s="25"/>
    </row>
    <row r="531" spans="1:12" ht="24.95" customHeight="1" x14ac:dyDescent="0.25">
      <c r="A531" s="73">
        <v>530</v>
      </c>
      <c r="B531" s="247" t="s">
        <v>1436</v>
      </c>
      <c r="C531" s="104" t="s">
        <v>18</v>
      </c>
      <c r="D531" s="240">
        <v>1</v>
      </c>
      <c r="E531" s="461">
        <v>149900</v>
      </c>
      <c r="F531" s="241">
        <f t="shared" si="16"/>
        <v>28481</v>
      </c>
      <c r="G531" s="241">
        <f t="shared" si="17"/>
        <v>178381</v>
      </c>
      <c r="I531" s="375"/>
      <c r="J531" s="28"/>
      <c r="K531" s="28"/>
      <c r="L531" s="25"/>
    </row>
    <row r="532" spans="1:12" ht="35.25" customHeight="1" x14ac:dyDescent="0.25">
      <c r="A532" s="73">
        <v>531</v>
      </c>
      <c r="B532" s="284" t="s">
        <v>1438</v>
      </c>
      <c r="C532" s="104" t="s">
        <v>18</v>
      </c>
      <c r="D532" s="240">
        <v>1</v>
      </c>
      <c r="E532" s="461">
        <v>98580</v>
      </c>
      <c r="F532" s="241">
        <f t="shared" si="16"/>
        <v>18730.2</v>
      </c>
      <c r="G532" s="241">
        <f t="shared" si="17"/>
        <v>117310.2</v>
      </c>
      <c r="I532" s="375"/>
      <c r="J532" s="28"/>
      <c r="K532" s="28"/>
      <c r="L532" s="25"/>
    </row>
    <row r="533" spans="1:12" x14ac:dyDescent="0.25">
      <c r="E533" s="462">
        <f>SUM(E2:E532)</f>
        <v>42744052.498526044</v>
      </c>
    </row>
  </sheetData>
  <pageMargins left="0.7" right="0.7" top="0.75" bottom="0.75" header="0.3" footer="0.3"/>
  <pageSetup paperSize="9"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N381"/>
  <sheetViews>
    <sheetView showGridLines="0" zoomScaleNormal="100" workbookViewId="0">
      <pane xSplit="4" ySplit="3" topLeftCell="E360" activePane="bottomRight" state="frozen"/>
      <selection pane="topRight" activeCell="D1" sqref="D1"/>
      <selection pane="bottomLeft" activeCell="A4" sqref="A4"/>
      <selection pane="bottomRight" activeCell="B4" sqref="B4:B380"/>
    </sheetView>
  </sheetViews>
  <sheetFormatPr baseColWidth="10" defaultColWidth="9.140625" defaultRowHeight="12" x14ac:dyDescent="0.25"/>
  <cols>
    <col min="1" max="1" width="9.140625" style="376"/>
    <col min="2" max="2" width="13" style="376" customWidth="1"/>
    <col min="3" max="3" width="34.140625" style="376" customWidth="1"/>
    <col min="4" max="4" width="9.140625" style="376"/>
    <col min="5" max="14" width="12.7109375" style="376" customWidth="1"/>
    <col min="15" max="16384" width="9.140625" style="376"/>
  </cols>
  <sheetData>
    <row r="1" spans="1:14" ht="11.45" customHeight="1" x14ac:dyDescent="0.25">
      <c r="A1" s="457" t="s">
        <v>2736</v>
      </c>
      <c r="B1" s="457"/>
      <c r="C1" s="457"/>
      <c r="D1" s="457"/>
      <c r="E1" s="459" t="s">
        <v>2735</v>
      </c>
      <c r="F1" s="459"/>
      <c r="G1" s="459"/>
      <c r="H1" s="459"/>
      <c r="I1" s="459"/>
      <c r="J1" s="459"/>
      <c r="K1" s="459"/>
      <c r="L1" s="459"/>
      <c r="M1" s="459"/>
      <c r="N1" s="459"/>
    </row>
    <row r="2" spans="1:14" x14ac:dyDescent="0.25">
      <c r="A2" s="457"/>
      <c r="B2" s="457"/>
      <c r="C2" s="457"/>
      <c r="D2" s="457"/>
      <c r="E2" s="458" t="s">
        <v>2734</v>
      </c>
      <c r="F2" s="458"/>
      <c r="G2" s="458"/>
      <c r="H2" s="458"/>
      <c r="I2" s="458"/>
      <c r="J2" s="458"/>
      <c r="K2" s="458"/>
      <c r="L2" s="458"/>
      <c r="M2" s="458"/>
      <c r="N2" s="458"/>
    </row>
    <row r="3" spans="1:14" s="382" customFormat="1" ht="72" x14ac:dyDescent="0.25">
      <c r="A3" s="384" t="s">
        <v>2733</v>
      </c>
      <c r="B3" s="385" t="s">
        <v>2732</v>
      </c>
      <c r="C3" s="384" t="s">
        <v>2731</v>
      </c>
      <c r="D3" s="384" t="s">
        <v>2129</v>
      </c>
      <c r="E3" s="383" t="s">
        <v>2730</v>
      </c>
      <c r="F3" s="383" t="s">
        <v>2729</v>
      </c>
      <c r="G3" s="383" t="s">
        <v>2728</v>
      </c>
      <c r="H3" s="383" t="s">
        <v>2727</v>
      </c>
      <c r="I3" s="383" t="s">
        <v>2726</v>
      </c>
      <c r="J3" s="383" t="s">
        <v>2725</v>
      </c>
      <c r="K3" s="383" t="s">
        <v>2724</v>
      </c>
      <c r="L3" s="383" t="s">
        <v>2723</v>
      </c>
      <c r="M3" s="383" t="s">
        <v>2722</v>
      </c>
      <c r="N3" s="383" t="s">
        <v>2721</v>
      </c>
    </row>
    <row r="4" spans="1:14" ht="22.5" x14ac:dyDescent="0.25">
      <c r="A4" s="239">
        <v>5</v>
      </c>
      <c r="B4" s="239" t="s">
        <v>2720</v>
      </c>
      <c r="C4" s="381" t="s">
        <v>2719</v>
      </c>
      <c r="D4" s="239" t="s">
        <v>2130</v>
      </c>
      <c r="E4" s="380">
        <v>36792.077030769222</v>
      </c>
      <c r="F4" s="380">
        <v>37295.478199999998</v>
      </c>
      <c r="G4" s="380">
        <v>47866.925908999998</v>
      </c>
      <c r="H4" s="380">
        <v>56949.247799999997</v>
      </c>
      <c r="I4" s="380">
        <v>55466.343000000001</v>
      </c>
      <c r="J4" s="380">
        <v>42885.378676799992</v>
      </c>
      <c r="K4" s="380">
        <v>51344.152829999999</v>
      </c>
      <c r="L4" s="380">
        <v>52234.370999999999</v>
      </c>
      <c r="M4" s="380">
        <v>129393.06378378379</v>
      </c>
      <c r="N4" s="380">
        <v>45194.798000000003</v>
      </c>
    </row>
    <row r="5" spans="1:14" ht="22.5" x14ac:dyDescent="0.25">
      <c r="A5" s="239">
        <v>6</v>
      </c>
      <c r="B5" s="239" t="s">
        <v>2718</v>
      </c>
      <c r="C5" s="381" t="s">
        <v>2717</v>
      </c>
      <c r="D5" s="239" t="s">
        <v>2130</v>
      </c>
      <c r="E5" s="380">
        <v>839.02903076923076</v>
      </c>
      <c r="F5" s="380">
        <v>834.39800000000002</v>
      </c>
      <c r="G5" s="380">
        <v>1123.6832585</v>
      </c>
      <c r="H5" s="380">
        <v>1265.3276000000001</v>
      </c>
      <c r="I5" s="380">
        <v>1354.5764999999999</v>
      </c>
      <c r="J5" s="380">
        <v>874.53359999999986</v>
      </c>
      <c r="K5" s="380">
        <v>1152.8158950000002</v>
      </c>
      <c r="L5" s="380">
        <v>1175.5506</v>
      </c>
      <c r="M5" s="380">
        <v>2871.722162162162</v>
      </c>
      <c r="N5" s="380">
        <v>1975.0940000000001</v>
      </c>
    </row>
    <row r="6" spans="1:14" ht="22.5" x14ac:dyDescent="0.25">
      <c r="A6" s="239">
        <v>7</v>
      </c>
      <c r="B6" s="239" t="s">
        <v>2716</v>
      </c>
      <c r="C6" s="381" t="s">
        <v>2715</v>
      </c>
      <c r="D6" s="239" t="s">
        <v>2130</v>
      </c>
      <c r="E6" s="380">
        <v>334.49041538461535</v>
      </c>
      <c r="F6" s="380">
        <v>322.14100000000002</v>
      </c>
      <c r="G6" s="380">
        <v>487.87726349999997</v>
      </c>
      <c r="H6" s="380">
        <v>490.07679999999999</v>
      </c>
      <c r="I6" s="380">
        <v>641.64149999999995</v>
      </c>
      <c r="J6" s="380">
        <v>453.00840479999999</v>
      </c>
      <c r="K6" s="380">
        <v>447.010245</v>
      </c>
      <c r="L6" s="380">
        <v>453.10980000000001</v>
      </c>
      <c r="M6" s="380">
        <v>1110.4372972972974</v>
      </c>
      <c r="N6" s="380">
        <v>697.09199999999998</v>
      </c>
    </row>
    <row r="7" spans="1:14" ht="22.5" x14ac:dyDescent="0.25">
      <c r="A7" s="239">
        <v>8</v>
      </c>
      <c r="B7" s="239" t="s">
        <v>2714</v>
      </c>
      <c r="C7" s="381" t="s">
        <v>2713</v>
      </c>
      <c r="D7" s="239" t="s">
        <v>2130</v>
      </c>
      <c r="E7" s="380">
        <v>510.14459999999997</v>
      </c>
      <c r="F7" s="380">
        <v>502.75119999999998</v>
      </c>
      <c r="G7" s="380">
        <v>667.75604499999997</v>
      </c>
      <c r="H7" s="380">
        <v>773.13840000000005</v>
      </c>
      <c r="I7" s="380">
        <v>784.22849999999994</v>
      </c>
      <c r="J7" s="380">
        <v>587.68657919999998</v>
      </c>
      <c r="K7" s="380">
        <v>705.80565000000001</v>
      </c>
      <c r="L7" s="380">
        <v>716.10360000000003</v>
      </c>
      <c r="M7" s="380">
        <v>1752.7210810810809</v>
      </c>
      <c r="N7" s="380">
        <v>1278.002</v>
      </c>
    </row>
    <row r="8" spans="1:14" ht="33.75" x14ac:dyDescent="0.25">
      <c r="A8" s="239">
        <v>9</v>
      </c>
      <c r="B8" s="239" t="s">
        <v>2712</v>
      </c>
      <c r="C8" s="381" t="s">
        <v>2711</v>
      </c>
      <c r="D8" s="239" t="s">
        <v>2130</v>
      </c>
      <c r="E8" s="380">
        <v>2580.6215846153846</v>
      </c>
      <c r="F8" s="380">
        <v>388.6816</v>
      </c>
      <c r="G8" s="380">
        <v>591.07592499999998</v>
      </c>
      <c r="H8" s="380">
        <v>596.75300000000004</v>
      </c>
      <c r="I8" s="380">
        <v>784.22849999999994</v>
      </c>
      <c r="J8" s="380">
        <v>453.00840479999999</v>
      </c>
      <c r="K8" s="380">
        <v>534.70125000000007</v>
      </c>
      <c r="L8" s="380">
        <v>547.11159999999995</v>
      </c>
      <c r="M8" s="380">
        <v>1353.0778378378377</v>
      </c>
      <c r="N8" s="380">
        <v>522.81899999999996</v>
      </c>
    </row>
    <row r="9" spans="1:14" ht="22.5" x14ac:dyDescent="0.25">
      <c r="A9" s="239">
        <v>11</v>
      </c>
      <c r="B9" s="239" t="s">
        <v>2710</v>
      </c>
      <c r="C9" s="381" t="s">
        <v>793</v>
      </c>
      <c r="D9" s="239" t="s">
        <v>2130</v>
      </c>
      <c r="E9" s="380">
        <v>1382.8095384615385</v>
      </c>
      <c r="F9" s="380">
        <v>1120.6282000000001</v>
      </c>
      <c r="G9" s="380">
        <v>3642.3056999999999</v>
      </c>
      <c r="H9" s="380">
        <v>1707.8753999999999</v>
      </c>
      <c r="I9" s="380">
        <v>4562.7839999999997</v>
      </c>
      <c r="J9" s="380">
        <v>1296.9333287999998</v>
      </c>
      <c r="K9" s="380">
        <v>3564.6750000000002</v>
      </c>
      <c r="L9" s="380">
        <v>1579.019</v>
      </c>
      <c r="M9" s="380">
        <v>3876.5394594594595</v>
      </c>
      <c r="N9" s="380">
        <v>1510.366</v>
      </c>
    </row>
    <row r="10" spans="1:14" ht="33.75" x14ac:dyDescent="0.25">
      <c r="A10" s="239">
        <v>12</v>
      </c>
      <c r="B10" s="239" t="s">
        <v>2709</v>
      </c>
      <c r="C10" s="381" t="s">
        <v>2708</v>
      </c>
      <c r="D10" s="239" t="s">
        <v>2130</v>
      </c>
      <c r="E10" s="380">
        <v>1648.1594769230769</v>
      </c>
      <c r="F10" s="380">
        <v>374.95100000000002</v>
      </c>
      <c r="G10" s="380">
        <v>2747.7042999999999</v>
      </c>
      <c r="H10" s="380">
        <v>528.1</v>
      </c>
      <c r="I10" s="380">
        <v>3921.1424999999999</v>
      </c>
      <c r="J10" s="380">
        <v>400.5363888</v>
      </c>
      <c r="K10" s="380">
        <v>2210.0985000000001</v>
      </c>
      <c r="L10" s="380">
        <v>485.85199999999998</v>
      </c>
      <c r="M10" s="380">
        <v>1196.0751351351353</v>
      </c>
      <c r="N10" s="380">
        <v>348.54599999999999</v>
      </c>
    </row>
    <row r="11" spans="1:14" ht="33.75" x14ac:dyDescent="0.25">
      <c r="A11" s="239">
        <v>16</v>
      </c>
      <c r="B11" s="239" t="s">
        <v>2707</v>
      </c>
      <c r="C11" s="381" t="s">
        <v>2706</v>
      </c>
      <c r="D11" s="239" t="s">
        <v>2130</v>
      </c>
      <c r="E11" s="380">
        <v>1805.1270461538461</v>
      </c>
      <c r="F11" s="380">
        <v>499.58260000000001</v>
      </c>
      <c r="G11" s="380">
        <v>1501.6523500000001</v>
      </c>
      <c r="H11" s="380">
        <v>766.80119999999999</v>
      </c>
      <c r="I11" s="380">
        <v>1996.2180000000001</v>
      </c>
      <c r="J11" s="380">
        <v>582.43937759999983</v>
      </c>
      <c r="K11" s="380">
        <v>1354.5764999999999</v>
      </c>
      <c r="L11" s="380">
        <v>706.59780000000001</v>
      </c>
      <c r="M11" s="380">
        <v>1738.4481081081083</v>
      </c>
      <c r="N11" s="380">
        <v>580.91</v>
      </c>
    </row>
    <row r="12" spans="1:14" ht="22.5" x14ac:dyDescent="0.25">
      <c r="A12" s="239">
        <v>17</v>
      </c>
      <c r="B12" s="239" t="s">
        <v>2705</v>
      </c>
      <c r="C12" s="381" t="s">
        <v>2704</v>
      </c>
      <c r="D12" s="239" t="s">
        <v>2130</v>
      </c>
      <c r="E12" s="380">
        <v>812.86776923076923</v>
      </c>
      <c r="F12" s="380">
        <v>872.4212</v>
      </c>
      <c r="G12" s="380">
        <v>1789.2028</v>
      </c>
      <c r="H12" s="380">
        <v>1227.3044</v>
      </c>
      <c r="I12" s="380">
        <v>2210.0985000000001</v>
      </c>
      <c r="J12" s="380">
        <v>932.25281759999996</v>
      </c>
      <c r="K12" s="380">
        <v>1782.3375000000001</v>
      </c>
      <c r="L12" s="380">
        <v>1131.1902</v>
      </c>
      <c r="M12" s="380">
        <v>2786.0843243243244</v>
      </c>
      <c r="N12" s="380">
        <v>987.54700000000003</v>
      </c>
    </row>
    <row r="13" spans="1:14" ht="22.5" x14ac:dyDescent="0.25">
      <c r="A13" s="239">
        <v>20</v>
      </c>
      <c r="B13" s="239" t="s">
        <v>2703</v>
      </c>
      <c r="C13" s="381" t="s">
        <v>2702</v>
      </c>
      <c r="D13" s="239" t="s">
        <v>2130</v>
      </c>
      <c r="E13" s="380">
        <v>668.98083076923069</v>
      </c>
      <c r="F13" s="380">
        <v>685.47379999999998</v>
      </c>
      <c r="G13" s="380">
        <v>1194.9318699999999</v>
      </c>
      <c r="H13" s="380">
        <v>1009.7272</v>
      </c>
      <c r="I13" s="380">
        <v>1397.3525999999999</v>
      </c>
      <c r="J13" s="380">
        <v>767.84050079999997</v>
      </c>
      <c r="K13" s="380">
        <v>1269.0243</v>
      </c>
      <c r="L13" s="380">
        <v>934.73699999999997</v>
      </c>
      <c r="M13" s="380">
        <v>2292.2394594594598</v>
      </c>
      <c r="N13" s="380">
        <v>755.18299999999999</v>
      </c>
    </row>
    <row r="14" spans="1:14" ht="33.75" x14ac:dyDescent="0.25">
      <c r="A14" s="239">
        <v>21</v>
      </c>
      <c r="B14" s="239" t="s">
        <v>2701</v>
      </c>
      <c r="C14" s="381" t="s">
        <v>2700</v>
      </c>
      <c r="D14" s="239" t="s">
        <v>2130</v>
      </c>
      <c r="E14" s="380">
        <v>1343.5676461538462</v>
      </c>
      <c r="F14" s="380">
        <v>1312.8566000000001</v>
      </c>
      <c r="G14" s="380">
        <v>1650.2200825</v>
      </c>
      <c r="H14" s="380">
        <v>2022.623</v>
      </c>
      <c r="I14" s="380">
        <v>1853.6310000000001</v>
      </c>
      <c r="J14" s="380">
        <v>1537.4300687999998</v>
      </c>
      <c r="K14" s="380">
        <v>1828.6782750000002</v>
      </c>
      <c r="L14" s="380">
        <v>1866.3054</v>
      </c>
      <c r="M14" s="380">
        <v>4593.0427027027026</v>
      </c>
      <c r="N14" s="380">
        <v>1800.8209999999999</v>
      </c>
    </row>
    <row r="15" spans="1:14" ht="22.5" x14ac:dyDescent="0.25">
      <c r="A15" s="239">
        <v>26</v>
      </c>
      <c r="B15" s="239" t="s">
        <v>2699</v>
      </c>
      <c r="C15" s="381" t="s">
        <v>2698</v>
      </c>
      <c r="D15" s="239" t="s">
        <v>2130</v>
      </c>
      <c r="E15" s="380">
        <v>2049.9217076923078</v>
      </c>
      <c r="F15" s="380">
        <v>2061.7024000000001</v>
      </c>
      <c r="G15" s="380">
        <v>5875.6141949999992</v>
      </c>
      <c r="H15" s="380">
        <v>3178.1057999999998</v>
      </c>
      <c r="I15" s="380">
        <v>7269.0852599999998</v>
      </c>
      <c r="J15" s="380">
        <v>2415.4618031999998</v>
      </c>
      <c r="K15" s="380">
        <v>5841.7893900000008</v>
      </c>
      <c r="L15" s="380">
        <v>2949.9666000000002</v>
      </c>
      <c r="M15" s="380">
        <v>7219.26972972973</v>
      </c>
      <c r="N15" s="380">
        <v>2497.913</v>
      </c>
    </row>
    <row r="16" spans="1:14" ht="33.75" x14ac:dyDescent="0.25">
      <c r="A16" s="239">
        <v>31</v>
      </c>
      <c r="B16" s="239" t="s">
        <v>2697</v>
      </c>
      <c r="C16" s="381" t="s">
        <v>2696</v>
      </c>
      <c r="D16" s="239" t="s">
        <v>2130</v>
      </c>
      <c r="E16" s="380">
        <v>1937.8020153846153</v>
      </c>
      <c r="F16" s="380">
        <v>1618.0984000000001</v>
      </c>
      <c r="G16" s="380">
        <v>2165.8938895000001</v>
      </c>
      <c r="H16" s="380">
        <v>2393.3492000000001</v>
      </c>
      <c r="I16" s="380">
        <v>2709.1529999999998</v>
      </c>
      <c r="J16" s="380">
        <v>1819.9044215999998</v>
      </c>
      <c r="K16" s="380">
        <v>2123.833365</v>
      </c>
      <c r="L16" s="380">
        <v>2212.739</v>
      </c>
      <c r="M16" s="380">
        <v>5435.1481081081083</v>
      </c>
      <c r="N16" s="380">
        <v>2207.4580000000001</v>
      </c>
    </row>
    <row r="17" spans="1:14" x14ac:dyDescent="0.25">
      <c r="A17" s="239">
        <v>33</v>
      </c>
      <c r="B17" s="239" t="s">
        <v>2695</v>
      </c>
      <c r="C17" s="381" t="s">
        <v>2694</v>
      </c>
      <c r="D17" s="239" t="s">
        <v>2130</v>
      </c>
      <c r="E17" s="380">
        <v>4193.276492307692</v>
      </c>
      <c r="F17" s="380">
        <v>4289.2281999999996</v>
      </c>
      <c r="G17" s="380">
        <v>5096.6719759999996</v>
      </c>
      <c r="H17" s="380">
        <v>6616.0367999999999</v>
      </c>
      <c r="I17" s="380">
        <v>5418.3059999999996</v>
      </c>
      <c r="J17" s="380">
        <v>4878.1484207999993</v>
      </c>
      <c r="K17" s="380">
        <v>5954.4331200000006</v>
      </c>
      <c r="L17" s="380">
        <v>6118.5666000000001</v>
      </c>
      <c r="M17" s="380">
        <v>15029.440540540541</v>
      </c>
      <c r="N17" s="380">
        <v>63079.855080000001</v>
      </c>
    </row>
    <row r="18" spans="1:14" x14ac:dyDescent="0.25">
      <c r="A18" s="239">
        <v>35</v>
      </c>
      <c r="B18" s="239" t="s">
        <v>2693</v>
      </c>
      <c r="C18" s="381" t="s">
        <v>2692</v>
      </c>
      <c r="D18" s="239" t="s">
        <v>2130</v>
      </c>
      <c r="E18" s="380">
        <v>711.96004615384606</v>
      </c>
      <c r="F18" s="380">
        <v>697.09199999999998</v>
      </c>
      <c r="G18" s="380">
        <v>1551.8139285</v>
      </c>
      <c r="H18" s="380">
        <v>1074.1554000000001</v>
      </c>
      <c r="I18" s="380">
        <v>2138.8049999999998</v>
      </c>
      <c r="J18" s="380">
        <v>815.93984879999994</v>
      </c>
      <c r="K18" s="380">
        <v>1323.9202950000001</v>
      </c>
      <c r="L18" s="380">
        <v>997.05280000000005</v>
      </c>
      <c r="M18" s="380">
        <v>2434.9691891891894</v>
      </c>
      <c r="N18" s="380">
        <v>929.45600000000002</v>
      </c>
    </row>
    <row r="19" spans="1:14" ht="33.75" x14ac:dyDescent="0.25">
      <c r="A19" s="239">
        <v>36</v>
      </c>
      <c r="B19" s="239" t="s">
        <v>2691</v>
      </c>
      <c r="C19" s="381" t="s">
        <v>2690</v>
      </c>
      <c r="D19" s="239" t="s">
        <v>2130</v>
      </c>
      <c r="E19" s="380">
        <v>459.69073846153839</v>
      </c>
      <c r="F19" s="380">
        <v>388.6816</v>
      </c>
      <c r="G19" s="380">
        <v>853.06633499999998</v>
      </c>
      <c r="H19" s="380">
        <v>596.75300000000004</v>
      </c>
      <c r="I19" s="380">
        <v>1368.8352</v>
      </c>
      <c r="J19" s="380">
        <v>453.00840479999999</v>
      </c>
      <c r="K19" s="380">
        <v>534.70125000000007</v>
      </c>
      <c r="L19" s="380">
        <v>547.11159999999995</v>
      </c>
      <c r="M19" s="380">
        <v>1353.0778378378377</v>
      </c>
      <c r="N19" s="380">
        <v>522.81899999999996</v>
      </c>
    </row>
    <row r="20" spans="1:14" ht="33.75" x14ac:dyDescent="0.25">
      <c r="A20" s="239">
        <v>37</v>
      </c>
      <c r="B20" s="239" t="s">
        <v>2689</v>
      </c>
      <c r="C20" s="381" t="s">
        <v>95</v>
      </c>
      <c r="D20" s="239" t="s">
        <v>2130</v>
      </c>
      <c r="E20" s="380">
        <v>3281.3696615384615</v>
      </c>
      <c r="F20" s="380">
        <v>3197.1174000000001</v>
      </c>
      <c r="G20" s="380">
        <v>4445.2104565</v>
      </c>
      <c r="H20" s="380">
        <v>4928.2291999999998</v>
      </c>
      <c r="I20" s="380">
        <v>5489.5995000000003</v>
      </c>
      <c r="J20" s="380">
        <v>3744.7528751999998</v>
      </c>
      <c r="K20" s="380">
        <v>4429.4651550000008</v>
      </c>
      <c r="L20" s="380">
        <v>4564.8963999999996</v>
      </c>
      <c r="M20" s="380">
        <v>11195.72</v>
      </c>
      <c r="N20" s="380">
        <v>4974.9132399999999</v>
      </c>
    </row>
    <row r="21" spans="1:14" ht="22.5" x14ac:dyDescent="0.25">
      <c r="A21" s="239">
        <v>38</v>
      </c>
      <c r="B21" s="239" t="s">
        <v>2688</v>
      </c>
      <c r="C21" s="381" t="s">
        <v>90</v>
      </c>
      <c r="D21" s="239" t="s">
        <v>2130</v>
      </c>
      <c r="E21" s="380">
        <v>1328.6183538461539</v>
      </c>
      <c r="F21" s="380">
        <v>1295.9574</v>
      </c>
      <c r="G21" s="380">
        <v>2255.034529</v>
      </c>
      <c r="H21" s="380">
        <v>1998.3304000000001</v>
      </c>
      <c r="I21" s="380">
        <v>2841.75891</v>
      </c>
      <c r="J21" s="380">
        <v>1519.9393967999999</v>
      </c>
      <c r="K21" s="380">
        <v>2190.1363200000005</v>
      </c>
      <c r="L21" s="380">
        <v>1851.5186000000001</v>
      </c>
      <c r="M21" s="380">
        <v>2172.3464864864864</v>
      </c>
      <c r="N21" s="380">
        <v>1800.8209999999999</v>
      </c>
    </row>
    <row r="22" spans="1:14" ht="22.5" x14ac:dyDescent="0.25">
      <c r="A22" s="239">
        <v>40</v>
      </c>
      <c r="B22" s="239" t="s">
        <v>2687</v>
      </c>
      <c r="C22" s="381" t="s">
        <v>97</v>
      </c>
      <c r="D22" s="239" t="s">
        <v>2130</v>
      </c>
      <c r="E22" s="380">
        <v>4686.603138461538</v>
      </c>
      <c r="F22" s="380">
        <v>4564.8963999999996</v>
      </c>
      <c r="G22" s="380">
        <v>6609.1873429999996</v>
      </c>
      <c r="H22" s="380">
        <v>7041.6854000000003</v>
      </c>
      <c r="I22" s="380">
        <v>8412.6329999999998</v>
      </c>
      <c r="J22" s="380">
        <v>5351.2710984000005</v>
      </c>
      <c r="K22" s="380">
        <v>6335.14041</v>
      </c>
      <c r="L22" s="380">
        <v>6513.5853999999999</v>
      </c>
      <c r="M22" s="380">
        <v>15997.148108108109</v>
      </c>
      <c r="N22" s="380">
        <v>7109.1765799999994</v>
      </c>
    </row>
    <row r="23" spans="1:14" ht="33.75" x14ac:dyDescent="0.25">
      <c r="A23" s="239">
        <v>41</v>
      </c>
      <c r="B23" s="239" t="s">
        <v>2686</v>
      </c>
      <c r="C23" s="381" t="s">
        <v>88</v>
      </c>
      <c r="D23" s="239" t="s">
        <v>2130</v>
      </c>
      <c r="E23" s="380">
        <v>631.60760000000005</v>
      </c>
      <c r="F23" s="380">
        <v>622.10180000000003</v>
      </c>
      <c r="G23" s="380">
        <v>794.91724399999998</v>
      </c>
      <c r="H23" s="380">
        <v>956.91719999999998</v>
      </c>
      <c r="I23" s="380">
        <v>926.81550000000004</v>
      </c>
      <c r="J23" s="380">
        <v>1296.9333287999998</v>
      </c>
      <c r="K23" s="380">
        <v>846.96678000000009</v>
      </c>
      <c r="L23" s="380">
        <v>887.20799999999997</v>
      </c>
      <c r="M23" s="380">
        <v>2172.3464864864864</v>
      </c>
      <c r="N23" s="380">
        <v>987.54700000000003</v>
      </c>
    </row>
    <row r="24" spans="1:14" ht="33.75" x14ac:dyDescent="0.25">
      <c r="A24" s="239">
        <v>42</v>
      </c>
      <c r="B24" s="239" t="s">
        <v>2685</v>
      </c>
      <c r="C24" s="381" t="s">
        <v>86</v>
      </c>
      <c r="D24" s="239" t="s">
        <v>2130</v>
      </c>
      <c r="E24" s="380">
        <v>459.69073846153839</v>
      </c>
      <c r="F24" s="380">
        <v>343.26499999999999</v>
      </c>
      <c r="G24" s="380">
        <v>624.30397700000003</v>
      </c>
      <c r="H24" s="380">
        <v>528.1</v>
      </c>
      <c r="I24" s="380">
        <v>926.81550000000004</v>
      </c>
      <c r="J24" s="380">
        <v>400.5363888</v>
      </c>
      <c r="K24" s="380">
        <v>466.25949000000003</v>
      </c>
      <c r="L24" s="380">
        <v>485.85199999999998</v>
      </c>
      <c r="M24" s="380">
        <v>1196.0751351351353</v>
      </c>
      <c r="N24" s="380">
        <v>522.81899999999996</v>
      </c>
    </row>
    <row r="25" spans="1:14" x14ac:dyDescent="0.25">
      <c r="A25" s="239">
        <v>43</v>
      </c>
      <c r="B25" s="239" t="s">
        <v>2684</v>
      </c>
      <c r="C25" s="381" t="s">
        <v>99</v>
      </c>
      <c r="D25" s="239" t="s">
        <v>2130</v>
      </c>
      <c r="E25" s="380">
        <v>18398.841507692305</v>
      </c>
      <c r="F25" s="380">
        <v>17940.6132</v>
      </c>
      <c r="G25" s="380">
        <v>25817.8769035</v>
      </c>
      <c r="H25" s="380">
        <v>27678.7772</v>
      </c>
      <c r="I25" s="380">
        <v>32652.422999999999</v>
      </c>
      <c r="J25" s="380">
        <v>21034.282147199996</v>
      </c>
      <c r="K25" s="380">
        <v>24957.715545000003</v>
      </c>
      <c r="L25" s="380">
        <v>25616.018599999999</v>
      </c>
      <c r="M25" s="380">
        <v>62886.718918918916</v>
      </c>
      <c r="N25" s="380">
        <v>27944.094639999999</v>
      </c>
    </row>
    <row r="26" spans="1:14" x14ac:dyDescent="0.25">
      <c r="A26" s="239">
        <v>51</v>
      </c>
      <c r="B26" s="239" t="s">
        <v>2683</v>
      </c>
      <c r="C26" s="381" t="s">
        <v>2682</v>
      </c>
      <c r="D26" s="239" t="s">
        <v>2130</v>
      </c>
      <c r="E26" s="380">
        <v>2601.1768615384613</v>
      </c>
      <c r="F26" s="380">
        <v>2536.9924000000001</v>
      </c>
      <c r="G26" s="380">
        <v>3667.2267389999997</v>
      </c>
      <c r="H26" s="380">
        <v>3912.1648</v>
      </c>
      <c r="I26" s="380">
        <v>4705.3710000000001</v>
      </c>
      <c r="J26" s="380">
        <v>2973.4142399999996</v>
      </c>
      <c r="K26" s="380">
        <v>3477.6969300000001</v>
      </c>
      <c r="L26" s="380">
        <v>3623.8222000000001</v>
      </c>
      <c r="M26" s="380">
        <v>8886.3529729729726</v>
      </c>
      <c r="N26" s="380">
        <v>3950.1880000000001</v>
      </c>
    </row>
    <row r="27" spans="1:14" ht="22.5" x14ac:dyDescent="0.25">
      <c r="A27" s="239">
        <v>54</v>
      </c>
      <c r="B27" s="239" t="s">
        <v>2681</v>
      </c>
      <c r="C27" s="381" t="s">
        <v>107</v>
      </c>
      <c r="D27" s="239" t="s">
        <v>2130</v>
      </c>
      <c r="E27" s="380">
        <v>370701.33867692307</v>
      </c>
      <c r="F27" s="380">
        <v>248618.91800000001</v>
      </c>
      <c r="G27" s="380">
        <v>304643.72674999997</v>
      </c>
      <c r="H27" s="380">
        <v>417586.62540000002</v>
      </c>
      <c r="I27" s="380">
        <v>332227.71000000002</v>
      </c>
      <c r="J27" s="380">
        <v>439674.68251199997</v>
      </c>
      <c r="K27" s="380">
        <v>347555.8125</v>
      </c>
      <c r="L27" s="380">
        <v>463608.42800000001</v>
      </c>
      <c r="M27" s="380">
        <v>581266.82432432449</v>
      </c>
      <c r="N27" s="380">
        <v>418255.2</v>
      </c>
    </row>
    <row r="28" spans="1:14" x14ac:dyDescent="0.25">
      <c r="A28" s="239">
        <v>57</v>
      </c>
      <c r="B28" s="239" t="s">
        <v>2680</v>
      </c>
      <c r="C28" s="381" t="s">
        <v>2679</v>
      </c>
      <c r="D28" s="239" t="s">
        <v>2331</v>
      </c>
      <c r="E28" s="380">
        <v>50221.497538461532</v>
      </c>
      <c r="F28" s="380">
        <v>47238.544999999998</v>
      </c>
      <c r="G28" s="380">
        <v>54723.24688875</v>
      </c>
      <c r="H28" s="380">
        <v>67622.148799999995</v>
      </c>
      <c r="I28" s="380">
        <v>62453.106</v>
      </c>
      <c r="J28" s="380">
        <v>62529.152399999992</v>
      </c>
      <c r="K28" s="380">
        <v>59656.61846250001</v>
      </c>
      <c r="L28" s="380">
        <v>56640.837399999997</v>
      </c>
      <c r="M28" s="380">
        <v>85797.695135135131</v>
      </c>
      <c r="N28" s="380">
        <v>50992.279799999997</v>
      </c>
    </row>
    <row r="29" spans="1:14" x14ac:dyDescent="0.25">
      <c r="A29" s="239">
        <v>74</v>
      </c>
      <c r="B29" s="239" t="s">
        <v>2678</v>
      </c>
      <c r="C29" s="381" t="s">
        <v>138</v>
      </c>
      <c r="D29" s="239" t="s">
        <v>2130</v>
      </c>
      <c r="E29" s="380">
        <v>388342.64104615379</v>
      </c>
      <c r="F29" s="380">
        <v>4973.6458000000002</v>
      </c>
      <c r="G29" s="380">
        <v>28749.932991999998</v>
      </c>
      <c r="H29" s="380">
        <v>10297.950000000001</v>
      </c>
      <c r="I29" s="380">
        <v>33507.945</v>
      </c>
      <c r="J29" s="380">
        <v>13555.270799999998</v>
      </c>
      <c r="K29" s="380">
        <v>30644.798040000001</v>
      </c>
      <c r="L29" s="380">
        <v>21124</v>
      </c>
      <c r="M29" s="380">
        <v>158430</v>
      </c>
      <c r="N29" s="380">
        <v>10804.925999999999</v>
      </c>
    </row>
    <row r="30" spans="1:14" x14ac:dyDescent="0.25">
      <c r="A30" s="239">
        <v>77</v>
      </c>
      <c r="B30" s="239" t="s">
        <v>2677</v>
      </c>
      <c r="C30" s="381" t="s">
        <v>140</v>
      </c>
      <c r="D30" s="239" t="s">
        <v>2130</v>
      </c>
      <c r="E30" s="380">
        <v>368678.79692307691</v>
      </c>
      <c r="F30" s="380">
        <v>4973.6458000000002</v>
      </c>
      <c r="G30" s="380">
        <v>11262.392625</v>
      </c>
      <c r="H30" s="380">
        <v>13387.334999999999</v>
      </c>
      <c r="I30" s="380">
        <v>10694.025</v>
      </c>
      <c r="J30" s="380">
        <v>24486.9408</v>
      </c>
      <c r="K30" s="380">
        <v>14436.93375</v>
      </c>
      <c r="L30" s="380">
        <v>21124</v>
      </c>
      <c r="M30" s="380">
        <v>140826.66666666669</v>
      </c>
      <c r="N30" s="380">
        <v>19518.576000000001</v>
      </c>
    </row>
    <row r="31" spans="1:14" x14ac:dyDescent="0.25">
      <c r="A31" s="239">
        <v>80</v>
      </c>
      <c r="B31" s="239" t="s">
        <v>2676</v>
      </c>
      <c r="C31" s="381" t="s">
        <v>2675</v>
      </c>
      <c r="D31" s="239" t="s">
        <v>2130</v>
      </c>
      <c r="E31" s="380">
        <v>437500.78892307688</v>
      </c>
      <c r="F31" s="380">
        <v>4973.6458000000002</v>
      </c>
      <c r="G31" s="380">
        <v>15061.253570000001</v>
      </c>
      <c r="H31" s="380">
        <v>13387.334999999999</v>
      </c>
      <c r="I31" s="380">
        <v>17110.439999999999</v>
      </c>
      <c r="J31" s="380">
        <v>17344.916399999998</v>
      </c>
      <c r="K31" s="380">
        <v>16497.315900000001</v>
      </c>
      <c r="L31" s="380">
        <v>21124</v>
      </c>
      <c r="M31" s="380">
        <v>140826.66666666669</v>
      </c>
      <c r="N31" s="380">
        <v>13825.657999999999</v>
      </c>
    </row>
    <row r="32" spans="1:14" ht="22.5" x14ac:dyDescent="0.25">
      <c r="A32" s="239">
        <v>88</v>
      </c>
      <c r="B32" s="239" t="s">
        <v>2674</v>
      </c>
      <c r="C32" s="381" t="s">
        <v>144</v>
      </c>
      <c r="D32" s="239" t="s">
        <v>2130</v>
      </c>
      <c r="E32" s="380">
        <v>92096.983923076914</v>
      </c>
      <c r="F32" s="380">
        <v>87017.149399999995</v>
      </c>
      <c r="G32" s="380">
        <v>98691.404046399999</v>
      </c>
      <c r="H32" s="380">
        <v>97074.285799999998</v>
      </c>
      <c r="I32" s="380">
        <v>109649.40300000001</v>
      </c>
      <c r="J32" s="380">
        <v>89137.565957999977</v>
      </c>
      <c r="K32" s="380">
        <v>110571.085368</v>
      </c>
      <c r="L32" s="380">
        <v>102916.128</v>
      </c>
      <c r="M32" s="380">
        <v>209572.91675675675</v>
      </c>
      <c r="N32" s="380">
        <v>112580.35800000001</v>
      </c>
    </row>
    <row r="33" spans="1:14" x14ac:dyDescent="0.25">
      <c r="A33" s="239">
        <v>89</v>
      </c>
      <c r="B33" s="239" t="s">
        <v>2673</v>
      </c>
      <c r="C33" s="381" t="s">
        <v>146</v>
      </c>
      <c r="D33" s="239" t="s">
        <v>2130</v>
      </c>
      <c r="E33" s="380">
        <v>6267.9782769230769</v>
      </c>
      <c r="F33" s="380">
        <v>6217.8494000000001</v>
      </c>
      <c r="G33" s="380">
        <v>8013.0725400000001</v>
      </c>
      <c r="H33" s="380">
        <v>6796.6469999999999</v>
      </c>
      <c r="I33" s="380">
        <v>10694.025</v>
      </c>
      <c r="J33" s="380">
        <v>8730.7604399999982</v>
      </c>
      <c r="K33" s="380">
        <v>7186.3847999999998</v>
      </c>
      <c r="L33" s="380">
        <v>4800.4290000000001</v>
      </c>
      <c r="M33" s="380">
        <v>18423.553513513514</v>
      </c>
      <c r="N33" s="380">
        <v>6959.3018000000002</v>
      </c>
    </row>
    <row r="34" spans="1:14" ht="22.5" x14ac:dyDescent="0.25">
      <c r="A34" s="239">
        <v>90</v>
      </c>
      <c r="B34" s="239" t="s">
        <v>2672</v>
      </c>
      <c r="C34" s="381" t="s">
        <v>2671</v>
      </c>
      <c r="D34" s="239" t="s">
        <v>2130</v>
      </c>
      <c r="E34" s="380">
        <v>49715.334000000003</v>
      </c>
      <c r="F34" s="380">
        <v>36672.320200000002</v>
      </c>
      <c r="G34" s="380">
        <v>39367.573607999999</v>
      </c>
      <c r="H34" s="380">
        <v>44982.501799999998</v>
      </c>
      <c r="I34" s="380">
        <v>50475.798000000003</v>
      </c>
      <c r="J34" s="380">
        <v>42254.548439999999</v>
      </c>
      <c r="K34" s="380">
        <v>37369.200960000002</v>
      </c>
      <c r="L34" s="380">
        <v>46088.343200000003</v>
      </c>
      <c r="M34" s="380">
        <v>73340.244324324274</v>
      </c>
      <c r="N34" s="380">
        <v>33681.161800000002</v>
      </c>
    </row>
    <row r="35" spans="1:14" ht="22.5" x14ac:dyDescent="0.25">
      <c r="A35" s="239">
        <v>91</v>
      </c>
      <c r="B35" s="239" t="s">
        <v>2670</v>
      </c>
      <c r="C35" s="381" t="s">
        <v>2669</v>
      </c>
      <c r="D35" s="239" t="s">
        <v>2130</v>
      </c>
      <c r="E35" s="380">
        <v>12503.783076923075</v>
      </c>
      <c r="F35" s="380">
        <v>10443.705599999999</v>
      </c>
      <c r="G35" s="380">
        <v>24984.9391</v>
      </c>
      <c r="H35" s="380">
        <v>12374.439200000001</v>
      </c>
      <c r="I35" s="380">
        <v>36502.271999999997</v>
      </c>
      <c r="J35" s="380">
        <v>12374.650439999999</v>
      </c>
      <c r="K35" s="380">
        <v>19249.244999999999</v>
      </c>
      <c r="L35" s="380">
        <v>12989.1476</v>
      </c>
      <c r="M35" s="380">
        <v>38913.833513513469</v>
      </c>
      <c r="N35" s="380">
        <v>21493.67</v>
      </c>
    </row>
    <row r="36" spans="1:14" x14ac:dyDescent="0.25">
      <c r="A36" s="239">
        <v>96</v>
      </c>
      <c r="B36" s="239" t="s">
        <v>2668</v>
      </c>
      <c r="C36" s="381" t="s">
        <v>2667</v>
      </c>
      <c r="D36" s="239" t="s">
        <v>2130</v>
      </c>
      <c r="E36" s="380">
        <v>4241.0492307692302</v>
      </c>
      <c r="F36" s="380">
        <v>4973.6458000000002</v>
      </c>
      <c r="G36" s="380">
        <v>14190.423007199999</v>
      </c>
      <c r="H36" s="380">
        <v>12097.7148</v>
      </c>
      <c r="I36" s="380">
        <v>14971.635</v>
      </c>
      <c r="J36" s="380">
        <v>10188.316439999999</v>
      </c>
      <c r="K36" s="380">
        <v>16692.945264000002</v>
      </c>
      <c r="L36" s="380">
        <v>1964.5319999999999</v>
      </c>
      <c r="M36" s="380">
        <v>11132.918918918918</v>
      </c>
      <c r="N36" s="380">
        <v>4287.1157999999996</v>
      </c>
    </row>
    <row r="37" spans="1:14" x14ac:dyDescent="0.25">
      <c r="A37" s="239">
        <v>97</v>
      </c>
      <c r="B37" s="239" t="s">
        <v>2666</v>
      </c>
      <c r="C37" s="381" t="s">
        <v>2665</v>
      </c>
      <c r="D37" s="239" t="s">
        <v>2130</v>
      </c>
      <c r="E37" s="380">
        <v>15355.523076923075</v>
      </c>
      <c r="F37" s="380">
        <v>3482.2914000000001</v>
      </c>
      <c r="G37" s="380">
        <v>15724.705599999999</v>
      </c>
      <c r="H37" s="380">
        <v>6178.77</v>
      </c>
      <c r="I37" s="380">
        <v>14971.635</v>
      </c>
      <c r="J37" s="380">
        <v>3352.3787999999995</v>
      </c>
      <c r="K37" s="380">
        <v>9154.0853999999999</v>
      </c>
      <c r="L37" s="380">
        <v>4358.9373999999998</v>
      </c>
      <c r="M37" s="380">
        <v>12845.675675675675</v>
      </c>
      <c r="N37" s="380">
        <v>24398.22</v>
      </c>
    </row>
    <row r="38" spans="1:14" x14ac:dyDescent="0.25">
      <c r="A38" s="239">
        <v>99</v>
      </c>
      <c r="B38" s="239" t="s">
        <v>2664</v>
      </c>
      <c r="C38" s="381" t="s">
        <v>153</v>
      </c>
      <c r="D38" s="239" t="s">
        <v>2130</v>
      </c>
      <c r="E38" s="380">
        <v>1864.5992307692306</v>
      </c>
      <c r="F38" s="380">
        <v>3482.2914000000001</v>
      </c>
      <c r="G38" s="380">
        <v>5379.7494189999998</v>
      </c>
      <c r="H38" s="380">
        <v>5011.6689999999999</v>
      </c>
      <c r="I38" s="380">
        <v>6416.415</v>
      </c>
      <c r="J38" s="380">
        <v>7273.2044399999995</v>
      </c>
      <c r="K38" s="380">
        <v>5587.9845300000006</v>
      </c>
      <c r="L38" s="380">
        <v>1837.788</v>
      </c>
      <c r="M38" s="380">
        <v>12845.675675675675</v>
      </c>
      <c r="N38" s="380">
        <v>6331.9189999999999</v>
      </c>
    </row>
    <row r="39" spans="1:14" x14ac:dyDescent="0.25">
      <c r="A39" s="239">
        <v>109</v>
      </c>
      <c r="B39" s="239" t="s">
        <v>2663</v>
      </c>
      <c r="C39" s="381" t="s">
        <v>2662</v>
      </c>
      <c r="D39" s="239" t="s">
        <v>2130</v>
      </c>
      <c r="E39" s="380">
        <v>5703.48</v>
      </c>
      <c r="F39" s="380">
        <v>4352.6001999999999</v>
      </c>
      <c r="G39" s="380">
        <v>4838.1960714999996</v>
      </c>
      <c r="H39" s="380">
        <v>10211.3416</v>
      </c>
      <c r="I39" s="380">
        <v>6921.1729799999994</v>
      </c>
      <c r="J39" s="380">
        <v>34084.947059999999</v>
      </c>
      <c r="K39" s="380">
        <v>3874.8017250000003</v>
      </c>
      <c r="L39" s="380">
        <v>1964.5319999999999</v>
      </c>
      <c r="M39" s="380">
        <v>11132.918918918918</v>
      </c>
      <c r="N39" s="380">
        <v>27767.498</v>
      </c>
    </row>
    <row r="40" spans="1:14" ht="22.5" x14ac:dyDescent="0.25">
      <c r="A40" s="239">
        <v>112</v>
      </c>
      <c r="B40" s="239" t="s">
        <v>2661</v>
      </c>
      <c r="C40" s="381" t="s">
        <v>157</v>
      </c>
      <c r="D40" s="239" t="s">
        <v>2130</v>
      </c>
      <c r="E40" s="380">
        <v>21790.218461538461</v>
      </c>
      <c r="F40" s="380">
        <v>110635.89380000001</v>
      </c>
      <c r="G40" s="380">
        <v>664619.82809199998</v>
      </c>
      <c r="H40" s="380">
        <v>661145.2892</v>
      </c>
      <c r="I40" s="380">
        <v>740026.53</v>
      </c>
      <c r="J40" s="380">
        <v>695254.21200000006</v>
      </c>
      <c r="K40" s="380">
        <v>743009.45004000003</v>
      </c>
      <c r="L40" s="380">
        <v>916013.7426</v>
      </c>
      <c r="M40" s="380">
        <v>1343337.9610810811</v>
      </c>
      <c r="N40" s="380">
        <v>697092</v>
      </c>
    </row>
    <row r="41" spans="1:14" x14ac:dyDescent="0.25">
      <c r="A41" s="239">
        <v>114</v>
      </c>
      <c r="B41" s="239" t="s">
        <v>2660</v>
      </c>
      <c r="C41" s="381" t="s">
        <v>159</v>
      </c>
      <c r="D41" s="239" t="s">
        <v>2130</v>
      </c>
      <c r="E41" s="380">
        <v>1322.0374153846153</v>
      </c>
      <c r="F41" s="380">
        <v>3730.4983999999999</v>
      </c>
      <c r="G41" s="380">
        <v>2713.9011470999999</v>
      </c>
      <c r="H41" s="380">
        <v>5011.6689999999999</v>
      </c>
      <c r="I41" s="380">
        <v>2743.3738800000001</v>
      </c>
      <c r="J41" s="380">
        <v>4664.1791999999996</v>
      </c>
      <c r="K41" s="380">
        <v>3312.4385969999998</v>
      </c>
      <c r="L41" s="380">
        <v>3210.848</v>
      </c>
      <c r="M41" s="380">
        <v>23028.014594594595</v>
      </c>
      <c r="N41" s="380">
        <v>3717.8240000000001</v>
      </c>
    </row>
    <row r="42" spans="1:14" x14ac:dyDescent="0.25">
      <c r="A42" s="239">
        <v>115</v>
      </c>
      <c r="B42" s="239" t="s">
        <v>2659</v>
      </c>
      <c r="C42" s="381" t="s">
        <v>2658</v>
      </c>
      <c r="D42" s="239" t="s">
        <v>2130</v>
      </c>
      <c r="E42" s="380">
        <v>19048.160769230766</v>
      </c>
      <c r="F42" s="380">
        <v>3730.4983999999999</v>
      </c>
      <c r="G42" s="380">
        <v>1768.4352674999998</v>
      </c>
      <c r="H42" s="380">
        <v>3967.0871999999999</v>
      </c>
      <c r="I42" s="380">
        <v>2138.8049999999998</v>
      </c>
      <c r="J42" s="380">
        <v>1403.6264279999998</v>
      </c>
      <c r="K42" s="380">
        <v>1807.290225</v>
      </c>
      <c r="L42" s="380">
        <v>1272.721</v>
      </c>
      <c r="M42" s="380">
        <v>3122.9264864864863</v>
      </c>
      <c r="N42" s="380">
        <v>1086.3017</v>
      </c>
    </row>
    <row r="43" spans="1:14" ht="22.5" x14ac:dyDescent="0.25">
      <c r="A43" s="239">
        <v>123</v>
      </c>
      <c r="B43" s="239" t="s">
        <v>2657</v>
      </c>
      <c r="C43" s="381" t="s">
        <v>2656</v>
      </c>
      <c r="D43" s="239" t="s">
        <v>2130</v>
      </c>
      <c r="E43" s="380">
        <v>1106.0400775694893</v>
      </c>
      <c r="F43" s="380">
        <v>2289.8416000000002</v>
      </c>
      <c r="G43" s="380">
        <v>2165.21</v>
      </c>
      <c r="H43" s="380">
        <v>1957.1386</v>
      </c>
      <c r="I43" s="380">
        <v>1924.9245000000001</v>
      </c>
      <c r="J43" s="380">
        <v>1967.7005999999997</v>
      </c>
      <c r="K43" s="380">
        <v>1693.2206249999999</v>
      </c>
      <c r="L43" s="380">
        <v>1536.771</v>
      </c>
      <c r="M43" s="380">
        <v>3710.9729729729734</v>
      </c>
      <c r="N43" s="380">
        <v>1045.6379999999999</v>
      </c>
    </row>
    <row r="44" spans="1:14" x14ac:dyDescent="0.25">
      <c r="A44" s="239">
        <v>127</v>
      </c>
      <c r="B44" s="239" t="s">
        <v>2655</v>
      </c>
      <c r="C44" s="381" t="s">
        <v>915</v>
      </c>
      <c r="D44" s="239" t="s">
        <v>2130</v>
      </c>
      <c r="E44" s="380">
        <v>19540.041370394309</v>
      </c>
      <c r="F44" s="380">
        <v>14918.825000000001</v>
      </c>
      <c r="G44" s="380">
        <v>14111.4424836</v>
      </c>
      <c r="H44" s="380">
        <v>21634.1446</v>
      </c>
      <c r="I44" s="380">
        <v>17110.439999999999</v>
      </c>
      <c r="J44" s="380">
        <v>23175.1404</v>
      </c>
      <c r="K44" s="380">
        <v>14377.902732</v>
      </c>
      <c r="L44" s="380">
        <v>17859.285800000001</v>
      </c>
      <c r="M44" s="380">
        <v>28545.945945945947</v>
      </c>
      <c r="N44" s="380">
        <v>17311.117999999999</v>
      </c>
    </row>
    <row r="45" spans="1:14" ht="22.5" x14ac:dyDescent="0.25">
      <c r="A45" s="239">
        <v>138</v>
      </c>
      <c r="B45" s="239" t="s">
        <v>2654</v>
      </c>
      <c r="C45" s="381" t="s">
        <v>913</v>
      </c>
      <c r="D45" s="239" t="s">
        <v>2130</v>
      </c>
      <c r="E45" s="380">
        <v>6580.9384615384615</v>
      </c>
      <c r="F45" s="380">
        <v>4973.6458000000002</v>
      </c>
      <c r="G45" s="380">
        <v>9833.2219999999998</v>
      </c>
      <c r="H45" s="380">
        <v>14310.453799999999</v>
      </c>
      <c r="I45" s="380">
        <v>12119.895</v>
      </c>
      <c r="J45" s="380">
        <v>6849.055644</v>
      </c>
      <c r="K45" s="380">
        <v>9345.7223279999998</v>
      </c>
      <c r="L45" s="380">
        <v>9794.1425999999992</v>
      </c>
      <c r="M45" s="380">
        <v>14392.913922325688</v>
      </c>
      <c r="N45" s="380">
        <v>9294.56</v>
      </c>
    </row>
    <row r="46" spans="1:14" x14ac:dyDescent="0.25">
      <c r="A46" s="239">
        <v>163</v>
      </c>
      <c r="B46" s="239" t="s">
        <v>2653</v>
      </c>
      <c r="C46" s="381" t="s">
        <v>2652</v>
      </c>
      <c r="D46" s="239" t="s">
        <v>2130</v>
      </c>
      <c r="E46" s="380">
        <v>8628.3415384615382</v>
      </c>
      <c r="F46" s="380">
        <v>7460.9967999999999</v>
      </c>
      <c r="G46" s="380">
        <v>12923.663199999999</v>
      </c>
      <c r="H46" s="380">
        <v>13585.900600000001</v>
      </c>
      <c r="I46" s="380">
        <v>12576.1734</v>
      </c>
      <c r="J46" s="380">
        <v>33378.032399999996</v>
      </c>
      <c r="K46" s="380">
        <v>10960.662690000001</v>
      </c>
      <c r="L46" s="380">
        <v>8411.5768000000007</v>
      </c>
      <c r="M46" s="380">
        <v>16791.732909379971</v>
      </c>
      <c r="N46" s="380">
        <v>19170.03</v>
      </c>
    </row>
    <row r="47" spans="1:14" x14ac:dyDescent="0.25">
      <c r="A47" s="239">
        <v>164</v>
      </c>
      <c r="B47" s="239" t="s">
        <v>2651</v>
      </c>
      <c r="C47" s="381" t="s">
        <v>2650</v>
      </c>
      <c r="D47" s="239" t="s">
        <v>2130</v>
      </c>
      <c r="E47" s="380">
        <v>46651.541538461533</v>
      </c>
      <c r="F47" s="380">
        <v>29835.5376</v>
      </c>
      <c r="G47" s="380">
        <v>42512.097528999999</v>
      </c>
      <c r="H47" s="380">
        <v>120909.5512</v>
      </c>
      <c r="I47" s="380">
        <v>43027.053119999997</v>
      </c>
      <c r="J47" s="380">
        <v>50868.704399999995</v>
      </c>
      <c r="K47" s="380">
        <v>51834.652110000003</v>
      </c>
      <c r="L47" s="380">
        <v>30725.914199999999</v>
      </c>
      <c r="M47" s="380">
        <v>107946.85441744266</v>
      </c>
      <c r="N47" s="380">
        <v>37178.239999999998</v>
      </c>
    </row>
    <row r="48" spans="1:14" x14ac:dyDescent="0.25">
      <c r="A48" s="239">
        <v>166</v>
      </c>
      <c r="B48" s="239" t="s">
        <v>2649</v>
      </c>
      <c r="C48" s="381" t="s">
        <v>2648</v>
      </c>
      <c r="D48" s="239" t="s">
        <v>2130</v>
      </c>
      <c r="E48" s="380">
        <v>8482.0984615384605</v>
      </c>
      <c r="F48" s="380">
        <v>7460.9967999999999</v>
      </c>
      <c r="G48" s="380">
        <v>12923.663199999999</v>
      </c>
      <c r="H48" s="380">
        <v>16270.761</v>
      </c>
      <c r="I48" s="380">
        <v>13260.591</v>
      </c>
      <c r="J48" s="380">
        <v>21571.828799999999</v>
      </c>
      <c r="K48" s="380">
        <v>9345.7223279999998</v>
      </c>
      <c r="L48" s="380">
        <v>12482.1716</v>
      </c>
      <c r="M48" s="380">
        <v>14392.913922325688</v>
      </c>
      <c r="N48" s="380">
        <v>24862.948</v>
      </c>
    </row>
    <row r="49" spans="1:14" ht="22.5" x14ac:dyDescent="0.25">
      <c r="A49" s="239">
        <v>186</v>
      </c>
      <c r="B49" s="239" t="s">
        <v>2647</v>
      </c>
      <c r="C49" s="381" t="s">
        <v>919</v>
      </c>
      <c r="D49" s="239" t="s">
        <v>2130</v>
      </c>
      <c r="E49" s="380">
        <v>17565.418461538462</v>
      </c>
      <c r="F49" s="380">
        <v>27350.298999999999</v>
      </c>
      <c r="G49" s="380">
        <v>20315.758793000001</v>
      </c>
      <c r="H49" s="380">
        <v>103066.1084</v>
      </c>
      <c r="I49" s="380">
        <v>25451.779500000001</v>
      </c>
      <c r="J49" s="380">
        <v>18802.472399999999</v>
      </c>
      <c r="K49" s="380">
        <v>19880.905410000003</v>
      </c>
      <c r="L49" s="380">
        <v>14220.676799999999</v>
      </c>
      <c r="M49" s="380">
        <v>35982.284805814219</v>
      </c>
      <c r="N49" s="380">
        <v>23120.218000000001</v>
      </c>
    </row>
    <row r="50" spans="1:14" ht="22.5" x14ac:dyDescent="0.25">
      <c r="A50" s="239">
        <v>187</v>
      </c>
      <c r="B50" s="239" t="s">
        <v>2646</v>
      </c>
      <c r="C50" s="381" t="s">
        <v>920</v>
      </c>
      <c r="D50" s="239" t="s">
        <v>2130</v>
      </c>
      <c r="E50" s="380">
        <v>17565.418461538462</v>
      </c>
      <c r="F50" s="380">
        <v>13053.575800000001</v>
      </c>
      <c r="G50" s="380">
        <v>15839.556788</v>
      </c>
      <c r="H50" s="380">
        <v>21634.1446</v>
      </c>
      <c r="I50" s="380">
        <v>18536.310000000001</v>
      </c>
      <c r="J50" s="380">
        <v>21265.742039999997</v>
      </c>
      <c r="K50" s="380">
        <v>16808.155560000003</v>
      </c>
      <c r="L50" s="380">
        <v>14220.676799999999</v>
      </c>
      <c r="M50" s="380">
        <v>28785.827844651376</v>
      </c>
      <c r="N50" s="380">
        <v>31369.14</v>
      </c>
    </row>
    <row r="51" spans="1:14" ht="22.5" x14ac:dyDescent="0.25">
      <c r="A51" s="239">
        <v>188</v>
      </c>
      <c r="B51" s="239" t="s">
        <v>2645</v>
      </c>
      <c r="C51" s="381" t="s">
        <v>921</v>
      </c>
      <c r="D51" s="239" t="s">
        <v>2130</v>
      </c>
      <c r="E51" s="380">
        <v>17565.418461538462</v>
      </c>
      <c r="F51" s="380">
        <v>13053.575800000001</v>
      </c>
      <c r="G51" s="380">
        <v>15351.104423599998</v>
      </c>
      <c r="H51" s="380">
        <v>21634.1446</v>
      </c>
      <c r="I51" s="380">
        <v>18536.310000000001</v>
      </c>
      <c r="J51" s="380">
        <v>22869.053639999998</v>
      </c>
      <c r="K51" s="380">
        <v>15718.220532000001</v>
      </c>
      <c r="L51" s="380">
        <v>14220.676799999999</v>
      </c>
      <c r="M51" s="380">
        <v>28785.827844651376</v>
      </c>
      <c r="N51" s="380">
        <v>31369.14</v>
      </c>
    </row>
    <row r="52" spans="1:14" ht="22.5" x14ac:dyDescent="0.25">
      <c r="A52" s="239">
        <v>189</v>
      </c>
      <c r="B52" s="239" t="s">
        <v>2644</v>
      </c>
      <c r="C52" s="381" t="s">
        <v>2643</v>
      </c>
      <c r="D52" s="239" t="s">
        <v>2130</v>
      </c>
      <c r="E52" s="380">
        <v>17565.418461538462</v>
      </c>
      <c r="F52" s="380">
        <v>13053.575800000001</v>
      </c>
      <c r="G52" s="380">
        <v>15359.411436599998</v>
      </c>
      <c r="H52" s="380">
        <v>21634.1446</v>
      </c>
      <c r="I52" s="380">
        <v>19962.18</v>
      </c>
      <c r="J52" s="380">
        <v>25784.165639999996</v>
      </c>
      <c r="K52" s="380">
        <v>14310.886842000002</v>
      </c>
      <c r="L52" s="380">
        <v>14220.676799999999</v>
      </c>
      <c r="M52" s="380">
        <v>31184.646831705657</v>
      </c>
      <c r="N52" s="380">
        <v>76563.937999999995</v>
      </c>
    </row>
    <row r="53" spans="1:14" ht="22.5" x14ac:dyDescent="0.25">
      <c r="A53" s="239">
        <v>190</v>
      </c>
      <c r="B53" s="239" t="s">
        <v>2642</v>
      </c>
      <c r="C53" s="381" t="s">
        <v>2641</v>
      </c>
      <c r="D53" s="239" t="s">
        <v>2130</v>
      </c>
      <c r="E53" s="380">
        <v>482455.91076923074</v>
      </c>
      <c r="F53" s="380">
        <v>236188.50020000001</v>
      </c>
      <c r="G53" s="380">
        <v>228445.413504</v>
      </c>
      <c r="H53" s="380">
        <v>305563.94099999999</v>
      </c>
      <c r="I53" s="380">
        <v>282322.26</v>
      </c>
      <c r="J53" s="380">
        <v>593225.29200000002</v>
      </c>
      <c r="K53" s="380">
        <v>227431.96848000004</v>
      </c>
      <c r="L53" s="380">
        <v>612999.46840000001</v>
      </c>
      <c r="M53" s="380">
        <v>911551.21508062689</v>
      </c>
      <c r="N53" s="380">
        <v>103401.98</v>
      </c>
    </row>
    <row r="54" spans="1:14" x14ac:dyDescent="0.25">
      <c r="A54" s="239">
        <v>192</v>
      </c>
      <c r="B54" s="239" t="s">
        <v>2640</v>
      </c>
      <c r="C54" s="381" t="s">
        <v>2639</v>
      </c>
      <c r="D54" s="239" t="s">
        <v>2130</v>
      </c>
      <c r="E54" s="380">
        <v>21395.362153846156</v>
      </c>
      <c r="F54" s="380">
        <v>27350.298999999999</v>
      </c>
      <c r="G54" s="380">
        <v>179255.75552499999</v>
      </c>
      <c r="H54" s="380">
        <v>250958.40100000001</v>
      </c>
      <c r="I54" s="380">
        <v>206751.15</v>
      </c>
      <c r="J54" s="380">
        <v>524510.27193599998</v>
      </c>
      <c r="K54" s="380">
        <v>193241.03174999999</v>
      </c>
      <c r="L54" s="380">
        <v>222418.82079999999</v>
      </c>
      <c r="M54" s="380">
        <v>359822.84805814223</v>
      </c>
      <c r="N54" s="380">
        <v>60414.64</v>
      </c>
    </row>
    <row r="55" spans="1:14" x14ac:dyDescent="0.25">
      <c r="A55" s="239">
        <v>193</v>
      </c>
      <c r="B55" s="239" t="s">
        <v>2638</v>
      </c>
      <c r="C55" s="381" t="s">
        <v>2637</v>
      </c>
      <c r="D55" s="239" t="s">
        <v>2130</v>
      </c>
      <c r="E55" s="380">
        <v>87453.36</v>
      </c>
      <c r="F55" s="380">
        <v>27350.298999999999</v>
      </c>
      <c r="G55" s="380">
        <v>179255.75552499999</v>
      </c>
      <c r="H55" s="380">
        <v>250958.40100000001</v>
      </c>
      <c r="I55" s="380">
        <v>206751.15</v>
      </c>
      <c r="J55" s="380">
        <v>524510.27193599998</v>
      </c>
      <c r="K55" s="380">
        <v>193241.03174999999</v>
      </c>
      <c r="L55" s="380">
        <v>222418.82079999999</v>
      </c>
      <c r="M55" s="380">
        <v>407799.22779922787</v>
      </c>
      <c r="N55" s="380">
        <v>87136.5</v>
      </c>
    </row>
    <row r="56" spans="1:14" x14ac:dyDescent="0.25">
      <c r="A56" s="239">
        <v>216</v>
      </c>
      <c r="B56" s="239" t="s">
        <v>2636</v>
      </c>
      <c r="C56" s="381" t="s">
        <v>171</v>
      </c>
      <c r="D56" s="239" t="s">
        <v>2130</v>
      </c>
      <c r="E56" s="380">
        <v>2368.3091353846153</v>
      </c>
      <c r="F56" s="380">
        <v>2487.3510000000001</v>
      </c>
      <c r="G56" s="380">
        <v>2843.5544500000001</v>
      </c>
      <c r="H56" s="380">
        <v>2265.549</v>
      </c>
      <c r="I56" s="380">
        <v>3493.3815</v>
      </c>
      <c r="J56" s="380">
        <v>6252.9152400000003</v>
      </c>
      <c r="K56" s="380">
        <v>2851.74</v>
      </c>
      <c r="L56" s="380">
        <v>3264.7141999999999</v>
      </c>
      <c r="M56" s="380">
        <v>4281.8918918918916</v>
      </c>
      <c r="N56" s="380">
        <v>5692.9179999999997</v>
      </c>
    </row>
    <row r="57" spans="1:14" x14ac:dyDescent="0.25">
      <c r="A57" s="239">
        <v>218</v>
      </c>
      <c r="B57" s="239" t="s">
        <v>2635</v>
      </c>
      <c r="C57" s="381" t="s">
        <v>173</v>
      </c>
      <c r="D57" s="239" t="s">
        <v>2130</v>
      </c>
      <c r="E57" s="380">
        <v>3472.3468707692309</v>
      </c>
      <c r="F57" s="380">
        <v>4352.6001999999999</v>
      </c>
      <c r="G57" s="380">
        <v>4313.2567500000005</v>
      </c>
      <c r="H57" s="380">
        <v>3295.3440000000001</v>
      </c>
      <c r="I57" s="380">
        <v>4990.5450000000001</v>
      </c>
      <c r="J57" s="380">
        <v>10057.136399999999</v>
      </c>
      <c r="K57" s="380">
        <v>4634.0775000000003</v>
      </c>
      <c r="L57" s="380">
        <v>5281</v>
      </c>
      <c r="M57" s="380">
        <v>8266.9059459459459</v>
      </c>
      <c r="N57" s="380">
        <v>11502.018</v>
      </c>
    </row>
    <row r="58" spans="1:14" x14ac:dyDescent="0.25">
      <c r="A58" s="239">
        <v>223</v>
      </c>
      <c r="B58" s="239" t="s">
        <v>2634</v>
      </c>
      <c r="C58" s="381" t="s">
        <v>174</v>
      </c>
      <c r="D58" s="239" t="s">
        <v>2130</v>
      </c>
      <c r="E58" s="380">
        <v>6117.5916461538463</v>
      </c>
      <c r="F58" s="380">
        <v>7336.3652000000002</v>
      </c>
      <c r="G58" s="380">
        <v>7827.7622499999998</v>
      </c>
      <c r="H58" s="380">
        <v>4840.5645999999997</v>
      </c>
      <c r="I58" s="380">
        <v>9268.1550000000007</v>
      </c>
      <c r="J58" s="380">
        <v>14429.804399999997</v>
      </c>
      <c r="K58" s="380">
        <v>8198.7525000000005</v>
      </c>
      <c r="L58" s="380">
        <v>7229.6890000000003</v>
      </c>
      <c r="M58" s="380">
        <v>11418.37837837838</v>
      </c>
      <c r="N58" s="380">
        <v>14987.477999999999</v>
      </c>
    </row>
    <row r="59" spans="1:14" x14ac:dyDescent="0.25">
      <c r="A59" s="239">
        <v>224</v>
      </c>
      <c r="B59" s="239" t="s">
        <v>2633</v>
      </c>
      <c r="C59" s="381" t="s">
        <v>176</v>
      </c>
      <c r="D59" s="239" t="s">
        <v>2130</v>
      </c>
      <c r="E59" s="380">
        <v>8720.2309384615382</v>
      </c>
      <c r="F59" s="380">
        <v>9698.0283999999992</v>
      </c>
      <c r="G59" s="380">
        <v>12764.044975000001</v>
      </c>
      <c r="H59" s="380">
        <v>6694.1956</v>
      </c>
      <c r="I59" s="380">
        <v>15292.455749999999</v>
      </c>
      <c r="J59" s="380">
        <v>18802.472399999999</v>
      </c>
      <c r="K59" s="380">
        <v>13189.297500000001</v>
      </c>
      <c r="L59" s="380">
        <v>10484.8974</v>
      </c>
      <c r="M59" s="380">
        <v>15643.178378378379</v>
      </c>
      <c r="N59" s="380">
        <v>21958.398000000001</v>
      </c>
    </row>
    <row r="60" spans="1:14" x14ac:dyDescent="0.25">
      <c r="A60" s="239">
        <v>255</v>
      </c>
      <c r="B60" s="239" t="s">
        <v>2632</v>
      </c>
      <c r="C60" s="381" t="s">
        <v>2631</v>
      </c>
      <c r="D60" s="239" t="s">
        <v>2130</v>
      </c>
      <c r="E60" s="380">
        <v>17573.543076923077</v>
      </c>
      <c r="F60" s="380">
        <v>16161.972400000001</v>
      </c>
      <c r="G60" s="380">
        <v>18914.429599999999</v>
      </c>
      <c r="H60" s="380">
        <v>23538.4732</v>
      </c>
      <c r="I60" s="380">
        <v>21316.7565</v>
      </c>
      <c r="J60" s="380">
        <v>19822.761600000002</v>
      </c>
      <c r="K60" s="380">
        <v>20888.995500000001</v>
      </c>
      <c r="L60" s="380">
        <v>21945.723600000001</v>
      </c>
      <c r="M60" s="380">
        <v>48162.720000000001</v>
      </c>
      <c r="N60" s="380">
        <v>15800.752</v>
      </c>
    </row>
    <row r="61" spans="1:14" x14ac:dyDescent="0.25">
      <c r="A61" s="239">
        <v>256</v>
      </c>
      <c r="B61" s="239" t="s">
        <v>2630</v>
      </c>
      <c r="C61" s="381" t="s">
        <v>201</v>
      </c>
      <c r="D61" s="239" t="s">
        <v>2130</v>
      </c>
      <c r="E61" s="380">
        <v>29736.092307692306</v>
      </c>
      <c r="F61" s="380">
        <v>28592.390200000002</v>
      </c>
      <c r="G61" s="380">
        <v>36359.156900000002</v>
      </c>
      <c r="H61" s="380">
        <v>39807.121800000001</v>
      </c>
      <c r="I61" s="380">
        <v>42633.512999999999</v>
      </c>
      <c r="J61" s="380">
        <v>36293.144399999997</v>
      </c>
      <c r="K61" s="380">
        <v>38498.49</v>
      </c>
      <c r="L61" s="380">
        <v>41149.552000000003</v>
      </c>
      <c r="M61" s="380">
        <v>86978.07</v>
      </c>
      <c r="N61" s="380">
        <v>28929.317999999999</v>
      </c>
    </row>
    <row r="62" spans="1:14" x14ac:dyDescent="0.25">
      <c r="A62" s="239">
        <v>257</v>
      </c>
      <c r="B62" s="239" t="s">
        <v>2629</v>
      </c>
      <c r="C62" s="381" t="s">
        <v>2628</v>
      </c>
      <c r="D62" s="239" t="s">
        <v>2130</v>
      </c>
      <c r="E62" s="380">
        <v>50263.37685843568</v>
      </c>
      <c r="F62" s="380">
        <v>18649.323400000001</v>
      </c>
      <c r="G62" s="380">
        <v>44687.895934</v>
      </c>
      <c r="H62" s="380">
        <v>43560.856599999999</v>
      </c>
      <c r="I62" s="380">
        <v>51188.733</v>
      </c>
      <c r="J62" s="380">
        <v>59614.040399999991</v>
      </c>
      <c r="K62" s="380">
        <v>48528.059580000001</v>
      </c>
      <c r="L62" s="380">
        <v>60514.978999999999</v>
      </c>
      <c r="M62" s="380">
        <v>62315.8</v>
      </c>
      <c r="N62" s="380">
        <v>47518.438000000002</v>
      </c>
    </row>
    <row r="63" spans="1:14" x14ac:dyDescent="0.25">
      <c r="A63" s="239">
        <v>264</v>
      </c>
      <c r="B63" s="239" t="s">
        <v>2627</v>
      </c>
      <c r="C63" s="381" t="s">
        <v>2626</v>
      </c>
      <c r="D63" s="239" t="s">
        <v>2130</v>
      </c>
      <c r="E63" s="380">
        <v>685.88003076923076</v>
      </c>
      <c r="F63" s="380">
        <v>499.58260000000001</v>
      </c>
      <c r="G63" s="380">
        <v>695.23308799999995</v>
      </c>
      <c r="H63" s="380">
        <v>2852.7961999999998</v>
      </c>
      <c r="I63" s="380">
        <v>798.48720000000003</v>
      </c>
      <c r="J63" s="380">
        <v>1967.7005999999997</v>
      </c>
      <c r="K63" s="380">
        <v>752.85936000000004</v>
      </c>
      <c r="L63" s="380">
        <v>2293.0102000000002</v>
      </c>
      <c r="M63" s="380">
        <v>525342.46162162162</v>
      </c>
      <c r="N63" s="380">
        <v>1150.2018</v>
      </c>
    </row>
    <row r="64" spans="1:14" ht="22.5" x14ac:dyDescent="0.25">
      <c r="A64" s="239">
        <v>265</v>
      </c>
      <c r="B64" s="239" t="s">
        <v>2625</v>
      </c>
      <c r="C64" s="381" t="s">
        <v>1102</v>
      </c>
      <c r="D64" s="239" t="s">
        <v>2130</v>
      </c>
      <c r="E64" s="380">
        <v>299736.86102133163</v>
      </c>
      <c r="F64" s="380">
        <v>238673.73879999999</v>
      </c>
      <c r="G64" s="380">
        <v>387766.6382326</v>
      </c>
      <c r="H64" s="380">
        <v>623069.27919999999</v>
      </c>
      <c r="I64" s="380">
        <v>427618.413</v>
      </c>
      <c r="J64" s="380">
        <v>320516.56439999997</v>
      </c>
      <c r="K64" s="380">
        <v>437645.986362</v>
      </c>
      <c r="L64" s="380">
        <v>503135.6568</v>
      </c>
      <c r="M64" s="380">
        <v>359824.50324324326</v>
      </c>
      <c r="N64" s="380">
        <v>344072.99300000002</v>
      </c>
    </row>
    <row r="65" spans="1:14" ht="22.5" x14ac:dyDescent="0.25">
      <c r="A65" s="239">
        <v>266</v>
      </c>
      <c r="B65" s="239" t="s">
        <v>2624</v>
      </c>
      <c r="C65" s="381" t="s">
        <v>2623</v>
      </c>
      <c r="D65" s="239" t="s">
        <v>2130</v>
      </c>
      <c r="E65" s="380">
        <v>99884.021538461529</v>
      </c>
      <c r="F65" s="380">
        <v>84530.854600000006</v>
      </c>
      <c r="G65" s="380">
        <v>226947.8507604</v>
      </c>
      <c r="H65" s="380">
        <v>528521.42379999999</v>
      </c>
      <c r="I65" s="380">
        <v>255230.73</v>
      </c>
      <c r="J65" s="380">
        <v>212220.15359999996</v>
      </c>
      <c r="K65" s="380">
        <v>251181.82954800001</v>
      </c>
      <c r="L65" s="380">
        <v>316860</v>
      </c>
      <c r="M65" s="380">
        <v>95951.488108108111</v>
      </c>
      <c r="N65" s="380">
        <v>262222.77399999998</v>
      </c>
    </row>
    <row r="66" spans="1:14" ht="22.5" x14ac:dyDescent="0.25">
      <c r="A66" s="239">
        <v>267</v>
      </c>
      <c r="B66" s="239" t="s">
        <v>2622</v>
      </c>
      <c r="C66" s="381" t="s">
        <v>2621</v>
      </c>
      <c r="D66" s="239" t="s">
        <v>2130</v>
      </c>
      <c r="E66" s="380">
        <v>138930.92307692306</v>
      </c>
      <c r="F66" s="380">
        <v>42265.955399999999</v>
      </c>
      <c r="G66" s="380">
        <v>52036.407434000001</v>
      </c>
      <c r="H66" s="380">
        <v>76204.83</v>
      </c>
      <c r="I66" s="380">
        <v>63878.976000000002</v>
      </c>
      <c r="J66" s="380">
        <v>36438.9</v>
      </c>
      <c r="K66" s="380">
        <v>52235.321580000003</v>
      </c>
      <c r="L66" s="380">
        <v>41546.683199999999</v>
      </c>
      <c r="M66" s="380">
        <v>47977.171351351353</v>
      </c>
      <c r="N66" s="380">
        <v>59601.366000000002</v>
      </c>
    </row>
    <row r="67" spans="1:14" x14ac:dyDescent="0.25">
      <c r="A67" s="239">
        <v>270</v>
      </c>
      <c r="B67" s="239" t="s">
        <v>2620</v>
      </c>
      <c r="C67" s="381" t="s">
        <v>967</v>
      </c>
      <c r="D67" s="239" t="s">
        <v>2130</v>
      </c>
      <c r="E67" s="380">
        <v>3441.0996000000005</v>
      </c>
      <c r="F67" s="380">
        <v>499.58260000000001</v>
      </c>
      <c r="G67" s="380">
        <v>1571.6868595999999</v>
      </c>
      <c r="H67" s="380">
        <v>2852.7961999999998</v>
      </c>
      <c r="I67" s="380">
        <v>1782.3375000000001</v>
      </c>
      <c r="J67" s="380">
        <v>3250.3498799999998</v>
      </c>
      <c r="K67" s="380">
        <v>1724.732352</v>
      </c>
      <c r="L67" s="380">
        <v>2666.9050000000002</v>
      </c>
      <c r="M67" s="380">
        <v>1441.5702702702702</v>
      </c>
      <c r="N67" s="380">
        <v>5692.9179999999997</v>
      </c>
    </row>
    <row r="68" spans="1:14" x14ac:dyDescent="0.25">
      <c r="A68" s="239">
        <v>271</v>
      </c>
      <c r="B68" s="239" t="s">
        <v>2619</v>
      </c>
      <c r="C68" s="381" t="s">
        <v>956</v>
      </c>
      <c r="D68" s="239" t="s">
        <v>2130</v>
      </c>
      <c r="E68" s="380">
        <v>1412.7081230769229</v>
      </c>
      <c r="F68" s="380">
        <v>995.99659999999994</v>
      </c>
      <c r="G68" s="380">
        <v>1161.82</v>
      </c>
      <c r="H68" s="380">
        <v>4262.8231999999998</v>
      </c>
      <c r="I68" s="380">
        <v>1397.3525999999999</v>
      </c>
      <c r="J68" s="380">
        <v>2171.7584399999996</v>
      </c>
      <c r="K68" s="380">
        <v>1149.8215680000001</v>
      </c>
      <c r="L68" s="380">
        <v>2147.2546000000002</v>
      </c>
      <c r="M68" s="380">
        <v>47977.171351351353</v>
      </c>
      <c r="N68" s="380">
        <v>3046.2920399999998</v>
      </c>
    </row>
    <row r="69" spans="1:14" ht="22.5" x14ac:dyDescent="0.25">
      <c r="A69" s="239">
        <v>283</v>
      </c>
      <c r="B69" s="239" t="s">
        <v>2618</v>
      </c>
      <c r="C69" s="381" t="s">
        <v>971</v>
      </c>
      <c r="D69" s="239" t="s">
        <v>2130</v>
      </c>
      <c r="E69" s="380">
        <v>57635.859046153848</v>
      </c>
      <c r="F69" s="380">
        <v>6838.8950000000004</v>
      </c>
      <c r="G69" s="380">
        <v>8372.5106025000005</v>
      </c>
      <c r="H69" s="380">
        <v>13643.991599999999</v>
      </c>
      <c r="I69" s="380">
        <v>9695.9159999999993</v>
      </c>
      <c r="J69" s="380">
        <v>7214.9021999999986</v>
      </c>
      <c r="K69" s="380">
        <v>8986.5456749999994</v>
      </c>
      <c r="L69" s="380">
        <v>12153.6934</v>
      </c>
      <c r="M69" s="380">
        <v>99910.810810810814</v>
      </c>
      <c r="N69" s="380">
        <v>11269.654</v>
      </c>
    </row>
    <row r="70" spans="1:14" ht="22.5" x14ac:dyDescent="0.25">
      <c r="A70" s="239">
        <v>286</v>
      </c>
      <c r="B70" s="239" t="s">
        <v>2617</v>
      </c>
      <c r="C70" s="381" t="s">
        <v>2616</v>
      </c>
      <c r="D70" s="239" t="s">
        <v>2130</v>
      </c>
      <c r="E70" s="380">
        <v>43011.551353846153</v>
      </c>
      <c r="F70" s="380">
        <v>7460.9967999999999</v>
      </c>
      <c r="G70" s="380">
        <v>7889.8140000000003</v>
      </c>
      <c r="H70" s="380">
        <v>7528.5936000000002</v>
      </c>
      <c r="I70" s="380">
        <v>8412.6329999999998</v>
      </c>
      <c r="J70" s="380">
        <v>24559.818599999999</v>
      </c>
      <c r="K70" s="380">
        <v>8986.5456749999994</v>
      </c>
      <c r="L70" s="380">
        <v>12153.6934</v>
      </c>
      <c r="M70" s="380">
        <v>114183.78378378379</v>
      </c>
      <c r="N70" s="380">
        <v>11269.654</v>
      </c>
    </row>
    <row r="71" spans="1:14" ht="33.75" x14ac:dyDescent="0.25">
      <c r="A71" s="239">
        <v>287</v>
      </c>
      <c r="B71" s="239" t="s">
        <v>2615</v>
      </c>
      <c r="C71" s="381" t="s">
        <v>2614</v>
      </c>
      <c r="D71" s="239" t="s">
        <v>2130</v>
      </c>
      <c r="E71" s="380">
        <v>60217.049353846152</v>
      </c>
      <c r="F71" s="380">
        <v>42265.955399999999</v>
      </c>
      <c r="G71" s="380">
        <v>84284.76</v>
      </c>
      <c r="H71" s="380">
        <v>78749.215800000005</v>
      </c>
      <c r="I71" s="380">
        <v>59886.54</v>
      </c>
      <c r="J71" s="380">
        <v>79436.801999999996</v>
      </c>
      <c r="K71" s="380">
        <v>56166.801637500001</v>
      </c>
      <c r="L71" s="380">
        <v>72973.914199999999</v>
      </c>
      <c r="M71" s="380">
        <v>15336.023999999999</v>
      </c>
      <c r="N71" s="380">
        <v>66223.740000000005</v>
      </c>
    </row>
    <row r="72" spans="1:14" ht="22.5" x14ac:dyDescent="0.25">
      <c r="A72" s="239">
        <v>288</v>
      </c>
      <c r="B72" s="239" t="s">
        <v>2613</v>
      </c>
      <c r="C72" s="381" t="s">
        <v>191</v>
      </c>
      <c r="D72" s="239" t="s">
        <v>2130</v>
      </c>
      <c r="E72" s="380">
        <v>12165.961569230769</v>
      </c>
      <c r="F72" s="380">
        <v>6217.8494000000001</v>
      </c>
      <c r="G72" s="380">
        <v>52058.644668800007</v>
      </c>
      <c r="H72" s="380">
        <v>15905.3158</v>
      </c>
      <c r="I72" s="380">
        <v>56892.213000000003</v>
      </c>
      <c r="J72" s="380">
        <v>124475.28239999998</v>
      </c>
      <c r="K72" s="380">
        <v>59271.704856000004</v>
      </c>
      <c r="L72" s="380">
        <v>12989.1476</v>
      </c>
      <c r="M72" s="380">
        <v>352062.8605405406</v>
      </c>
      <c r="N72" s="380">
        <v>13941.84</v>
      </c>
    </row>
    <row r="73" spans="1:14" ht="22.5" x14ac:dyDescent="0.25">
      <c r="A73" s="239">
        <v>290</v>
      </c>
      <c r="B73" s="239" t="s">
        <v>2612</v>
      </c>
      <c r="C73" s="381" t="s">
        <v>978</v>
      </c>
      <c r="D73" s="239" t="s">
        <v>2130</v>
      </c>
      <c r="E73" s="380">
        <v>135059.86883076924</v>
      </c>
      <c r="F73" s="380">
        <v>20513.5164</v>
      </c>
      <c r="G73" s="380">
        <v>21620.414000000001</v>
      </c>
      <c r="H73" s="380">
        <v>33171.017200000002</v>
      </c>
      <c r="I73" s="380">
        <v>25665.66</v>
      </c>
      <c r="J73" s="380">
        <v>20682.719639999996</v>
      </c>
      <c r="K73" s="380">
        <v>22568.670360000004</v>
      </c>
      <c r="L73" s="380">
        <v>27470.7058</v>
      </c>
      <c r="M73" s="380">
        <v>68510.270270270266</v>
      </c>
      <c r="N73" s="380">
        <v>16486.2258</v>
      </c>
    </row>
    <row r="74" spans="1:14" x14ac:dyDescent="0.25">
      <c r="A74" s="239">
        <v>291</v>
      </c>
      <c r="B74" s="239" t="s">
        <v>2611</v>
      </c>
      <c r="C74" s="381" t="s">
        <v>976</v>
      </c>
      <c r="D74" s="239" t="s">
        <v>2192</v>
      </c>
      <c r="E74" s="380">
        <v>67960.620276923073</v>
      </c>
      <c r="F74" s="380">
        <v>29835.5376</v>
      </c>
      <c r="G74" s="380">
        <v>57491.078399999999</v>
      </c>
      <c r="H74" s="380">
        <v>83377.484200000006</v>
      </c>
      <c r="I74" s="380">
        <v>34078.292999999998</v>
      </c>
      <c r="J74" s="380">
        <v>38690.82402</v>
      </c>
      <c r="K74" s="380">
        <v>32126.633437500004</v>
      </c>
      <c r="L74" s="380">
        <v>34566.257400000002</v>
      </c>
      <c r="M74" s="380">
        <v>68510.270270270266</v>
      </c>
      <c r="N74" s="380">
        <v>30840.511900000001</v>
      </c>
    </row>
    <row r="75" spans="1:14" x14ac:dyDescent="0.25">
      <c r="A75" s="239">
        <v>293</v>
      </c>
      <c r="B75" s="239" t="s">
        <v>2610</v>
      </c>
      <c r="C75" s="381" t="s">
        <v>980</v>
      </c>
      <c r="D75" s="239" t="s">
        <v>2192</v>
      </c>
      <c r="E75" s="380">
        <v>45347.05329230769</v>
      </c>
      <c r="F75" s="380">
        <v>24864.004199999999</v>
      </c>
      <c r="G75" s="380">
        <v>30613.956999999999</v>
      </c>
      <c r="H75" s="380">
        <v>68984.646800000002</v>
      </c>
      <c r="I75" s="380">
        <v>20675.115000000002</v>
      </c>
      <c r="J75" s="380">
        <v>26891.908199999998</v>
      </c>
      <c r="K75" s="380">
        <v>19987.132724999999</v>
      </c>
      <c r="L75" s="380">
        <v>26980.629000000001</v>
      </c>
      <c r="M75" s="380">
        <v>68510.270270270266</v>
      </c>
      <c r="N75" s="380">
        <v>21435.579000000002</v>
      </c>
    </row>
    <row r="76" spans="1:14" x14ac:dyDescent="0.25">
      <c r="A76" s="239">
        <v>297</v>
      </c>
      <c r="B76" s="239" t="s">
        <v>2609</v>
      </c>
      <c r="C76" s="381" t="s">
        <v>2608</v>
      </c>
      <c r="D76" s="239" t="s">
        <v>2192</v>
      </c>
      <c r="E76" s="380">
        <v>29371.45956923077</v>
      </c>
      <c r="F76" s="380">
        <v>31078.685000000001</v>
      </c>
      <c r="G76" s="380">
        <v>21162.0232</v>
      </c>
      <c r="H76" s="380">
        <v>51143.316400000003</v>
      </c>
      <c r="I76" s="380">
        <v>17823.375</v>
      </c>
      <c r="J76" s="380">
        <v>17417.7942</v>
      </c>
      <c r="K76" s="380">
        <v>17898.233175000001</v>
      </c>
      <c r="L76" s="380">
        <v>23255.411599999999</v>
      </c>
      <c r="M76" s="380">
        <v>68510.270270270266</v>
      </c>
      <c r="N76" s="380">
        <v>13883.749</v>
      </c>
    </row>
    <row r="77" spans="1:14" ht="22.5" x14ac:dyDescent="0.25">
      <c r="A77" s="239">
        <v>302</v>
      </c>
      <c r="B77" s="239" t="s">
        <v>2607</v>
      </c>
      <c r="C77" s="381" t="s">
        <v>2606</v>
      </c>
      <c r="D77" s="239" t="s">
        <v>2130</v>
      </c>
      <c r="E77" s="380">
        <v>57636.977375565613</v>
      </c>
      <c r="F77" s="380">
        <v>63398.404999999999</v>
      </c>
      <c r="G77" s="380">
        <v>129556.17474799999</v>
      </c>
      <c r="H77" s="380">
        <v>58698.315000000002</v>
      </c>
      <c r="I77" s="380">
        <v>144012.87</v>
      </c>
      <c r="J77" s="380">
        <v>97414.297703999997</v>
      </c>
      <c r="K77" s="380">
        <v>145079.42076000001</v>
      </c>
      <c r="L77" s="380">
        <v>107924.6284</v>
      </c>
      <c r="M77" s="380">
        <v>109043.1442</v>
      </c>
      <c r="N77" s="380">
        <v>117227.63800000001</v>
      </c>
    </row>
    <row r="78" spans="1:14" x14ac:dyDescent="0.25">
      <c r="A78" s="239">
        <v>311</v>
      </c>
      <c r="B78" s="239" t="s">
        <v>2605</v>
      </c>
      <c r="C78" s="381" t="s">
        <v>2604</v>
      </c>
      <c r="D78" s="239" t="s">
        <v>2130</v>
      </c>
      <c r="E78" s="380">
        <v>31828.343261538466</v>
      </c>
      <c r="F78" s="380">
        <v>24864.004199999999</v>
      </c>
      <c r="G78" s="380">
        <v>63435.372000000003</v>
      </c>
      <c r="H78" s="380">
        <v>33230.164400000001</v>
      </c>
      <c r="I78" s="380">
        <v>39639.186000000002</v>
      </c>
      <c r="J78" s="380">
        <v>63549.441599999991</v>
      </c>
      <c r="K78" s="380">
        <v>38323.963512000002</v>
      </c>
      <c r="L78" s="380">
        <v>9845.8963999999996</v>
      </c>
      <c r="M78" s="380">
        <v>25691.35135135135</v>
      </c>
      <c r="N78" s="380">
        <v>55767.360000000001</v>
      </c>
    </row>
    <row r="79" spans="1:14" x14ac:dyDescent="0.25">
      <c r="A79" s="239">
        <v>330</v>
      </c>
      <c r="B79" s="239" t="s">
        <v>2603</v>
      </c>
      <c r="C79" s="381" t="s">
        <v>194</v>
      </c>
      <c r="D79" s="239" t="s">
        <v>2130</v>
      </c>
      <c r="E79" s="380">
        <v>191221.59766153849</v>
      </c>
      <c r="F79" s="380">
        <v>236188.50020000001</v>
      </c>
      <c r="G79" s="380">
        <v>253498.56200000001</v>
      </c>
      <c r="H79" s="380">
        <v>339832.35</v>
      </c>
      <c r="I79" s="380">
        <v>121198.95</v>
      </c>
      <c r="J79" s="380">
        <v>260584.77679199996</v>
      </c>
      <c r="K79" s="380">
        <v>119341.89691200001</v>
      </c>
      <c r="L79" s="380">
        <v>339520.77100000001</v>
      </c>
      <c r="M79" s="380">
        <v>559500.54054054047</v>
      </c>
      <c r="N79" s="380">
        <v>232855.44985999999</v>
      </c>
    </row>
    <row r="80" spans="1:14" x14ac:dyDescent="0.25">
      <c r="A80" s="239">
        <v>333</v>
      </c>
      <c r="B80" s="239" t="s">
        <v>2602</v>
      </c>
      <c r="C80" s="381" t="s">
        <v>2601</v>
      </c>
      <c r="D80" s="239" t="s">
        <v>162</v>
      </c>
      <c r="E80" s="380">
        <v>59813.418461538458</v>
      </c>
      <c r="F80" s="380">
        <v>2239.1440000000002</v>
      </c>
      <c r="G80" s="380">
        <v>2630.3837163999997</v>
      </c>
      <c r="H80" s="380">
        <v>4119.18</v>
      </c>
      <c r="I80" s="380">
        <v>3136.9139999999998</v>
      </c>
      <c r="J80" s="380">
        <v>1563.9575879999998</v>
      </c>
      <c r="K80" s="380">
        <v>2732.5372680000005</v>
      </c>
      <c r="L80" s="380">
        <v>2880.2574</v>
      </c>
      <c r="M80" s="380">
        <v>6679.4088000000002</v>
      </c>
      <c r="N80" s="380">
        <v>2904.55</v>
      </c>
    </row>
    <row r="81" spans="1:14" ht="22.5" x14ac:dyDescent="0.25">
      <c r="A81" s="239">
        <v>334</v>
      </c>
      <c r="B81" s="239" t="s">
        <v>2600</v>
      </c>
      <c r="C81" s="381" t="s">
        <v>198</v>
      </c>
      <c r="D81" s="239" t="s">
        <v>2130</v>
      </c>
      <c r="E81" s="380">
        <v>25684.708468002587</v>
      </c>
      <c r="F81" s="380">
        <v>22376.653200000001</v>
      </c>
      <c r="G81" s="380">
        <v>28739.453375599998</v>
      </c>
      <c r="H81" s="380">
        <v>32883.730799999998</v>
      </c>
      <c r="I81" s="380">
        <v>34078.292999999998</v>
      </c>
      <c r="J81" s="380">
        <v>31279.151760000001</v>
      </c>
      <c r="K81" s="380">
        <v>30051.065772000002</v>
      </c>
      <c r="L81" s="380">
        <v>33727.634599999998</v>
      </c>
      <c r="M81" s="380">
        <v>108102.07</v>
      </c>
      <c r="N81" s="380">
        <v>25656.47106</v>
      </c>
    </row>
    <row r="82" spans="1:14" x14ac:dyDescent="0.25">
      <c r="A82" s="239">
        <v>337</v>
      </c>
      <c r="B82" s="239" t="s">
        <v>2599</v>
      </c>
      <c r="C82" s="381" t="s">
        <v>2598</v>
      </c>
      <c r="D82" s="239" t="s">
        <v>2130</v>
      </c>
      <c r="E82" s="380">
        <v>106794.00692307691</v>
      </c>
      <c r="F82" s="380">
        <v>83288.763399999996</v>
      </c>
      <c r="G82" s="380">
        <v>122072.4274</v>
      </c>
      <c r="H82" s="380">
        <v>176363.21979999999</v>
      </c>
      <c r="I82" s="380">
        <v>104373.68399999999</v>
      </c>
      <c r="J82" s="380">
        <v>126661.61639999998</v>
      </c>
      <c r="K82" s="380">
        <v>101944.00152000001</v>
      </c>
      <c r="L82" s="380">
        <v>85456.085800000001</v>
      </c>
      <c r="M82" s="380">
        <v>275668.2</v>
      </c>
      <c r="N82" s="380">
        <v>118389.458</v>
      </c>
    </row>
    <row r="83" spans="1:14" x14ac:dyDescent="0.25">
      <c r="A83" s="239">
        <v>338</v>
      </c>
      <c r="B83" s="239" t="s">
        <v>2597</v>
      </c>
      <c r="C83" s="381" t="s">
        <v>2596</v>
      </c>
      <c r="D83" s="239" t="s">
        <v>162</v>
      </c>
      <c r="E83" s="380">
        <v>29427.031938461536</v>
      </c>
      <c r="F83" s="380">
        <v>872.4212</v>
      </c>
      <c r="G83" s="380">
        <v>1763.64276</v>
      </c>
      <c r="H83" s="380">
        <v>2422.9227999999998</v>
      </c>
      <c r="I83" s="380">
        <v>2138.8049999999998</v>
      </c>
      <c r="J83" s="380">
        <v>874.53359999999986</v>
      </c>
      <c r="K83" s="380">
        <v>1796.5962</v>
      </c>
      <c r="L83" s="380">
        <v>2880.2574</v>
      </c>
      <c r="M83" s="380">
        <v>4110.7304000000004</v>
      </c>
      <c r="N83" s="380">
        <v>2207.4580000000001</v>
      </c>
    </row>
    <row r="84" spans="1:14" ht="22.5" x14ac:dyDescent="0.25">
      <c r="A84" s="239">
        <v>339</v>
      </c>
      <c r="B84" s="239" t="s">
        <v>2595</v>
      </c>
      <c r="C84" s="381" t="s">
        <v>2594</v>
      </c>
      <c r="D84" s="239" t="s">
        <v>2130</v>
      </c>
      <c r="E84" s="380">
        <v>32173.476923076923</v>
      </c>
      <c r="F84" s="380">
        <v>27350.298999999999</v>
      </c>
      <c r="G84" s="380">
        <v>31738.81</v>
      </c>
      <c r="H84" s="380">
        <v>49265.392800000001</v>
      </c>
      <c r="I84" s="380">
        <v>35646.75</v>
      </c>
      <c r="J84" s="380">
        <v>41540.345999999998</v>
      </c>
      <c r="K84" s="380">
        <v>33486.842124000003</v>
      </c>
      <c r="L84" s="380">
        <v>41149.552000000003</v>
      </c>
      <c r="M84" s="380">
        <v>99335.61</v>
      </c>
      <c r="N84" s="380">
        <v>29045.5</v>
      </c>
    </row>
    <row r="85" spans="1:14" x14ac:dyDescent="0.25">
      <c r="A85" s="239">
        <v>341</v>
      </c>
      <c r="B85" s="239" t="s">
        <v>2593</v>
      </c>
      <c r="C85" s="381" t="s">
        <v>2592</v>
      </c>
      <c r="D85" s="239" t="s">
        <v>162</v>
      </c>
      <c r="E85" s="380">
        <v>57635.859046153848</v>
      </c>
      <c r="F85" s="380">
        <v>6217.8494000000001</v>
      </c>
      <c r="G85" s="380">
        <v>59078.546999999999</v>
      </c>
      <c r="H85" s="380">
        <v>73716.4228</v>
      </c>
      <c r="I85" s="380">
        <v>64164.15</v>
      </c>
      <c r="J85" s="380">
        <v>68359.376399999994</v>
      </c>
      <c r="K85" s="380">
        <v>64625.846706000004</v>
      </c>
      <c r="L85" s="380">
        <v>62289.394999999997</v>
      </c>
      <c r="M85" s="380">
        <v>36138.939200000001</v>
      </c>
      <c r="N85" s="380">
        <v>18472.937999999998</v>
      </c>
    </row>
    <row r="86" spans="1:14" x14ac:dyDescent="0.25">
      <c r="A86" s="239">
        <v>393</v>
      </c>
      <c r="B86" s="239" t="s">
        <v>2591</v>
      </c>
      <c r="C86" s="381" t="s">
        <v>2590</v>
      </c>
      <c r="D86" s="239" t="s">
        <v>2130</v>
      </c>
      <c r="E86" s="380">
        <v>21997.908209437621</v>
      </c>
      <c r="F86" s="380">
        <v>2239.1440000000002</v>
      </c>
      <c r="G86" s="380">
        <v>20930.715400000001</v>
      </c>
      <c r="H86" s="380">
        <v>35479.8704</v>
      </c>
      <c r="I86" s="380">
        <v>5118.8733000000002</v>
      </c>
      <c r="J86" s="380">
        <v>26090.252399999998</v>
      </c>
      <c r="K86" s="380">
        <v>4591.3014000000003</v>
      </c>
      <c r="L86" s="380">
        <v>2688.029</v>
      </c>
      <c r="M86" s="380">
        <v>9765.5681081081093</v>
      </c>
      <c r="N86" s="380">
        <v>17311.117999999999</v>
      </c>
    </row>
    <row r="87" spans="1:14" x14ac:dyDescent="0.25">
      <c r="A87" s="239">
        <v>394</v>
      </c>
      <c r="B87" s="239" t="s">
        <v>2589</v>
      </c>
      <c r="C87" s="381" t="s">
        <v>2588</v>
      </c>
      <c r="D87" s="239" t="s">
        <v>2130</v>
      </c>
      <c r="E87" s="380">
        <v>29086.123076923079</v>
      </c>
      <c r="F87" s="380">
        <v>18649.323400000001</v>
      </c>
      <c r="G87" s="380">
        <v>21659.493399999999</v>
      </c>
      <c r="H87" s="380">
        <v>35479.8704</v>
      </c>
      <c r="I87" s="380">
        <v>5118.8733000000002</v>
      </c>
      <c r="J87" s="380">
        <v>31920.476399999996</v>
      </c>
      <c r="K87" s="380">
        <v>4591.3014000000003</v>
      </c>
      <c r="L87" s="380">
        <v>28682.1672</v>
      </c>
      <c r="M87" s="380">
        <v>12845.675675675675</v>
      </c>
      <c r="N87" s="380">
        <v>20331.849999999999</v>
      </c>
    </row>
    <row r="88" spans="1:14" ht="22.5" x14ac:dyDescent="0.25">
      <c r="A88" s="239">
        <v>395</v>
      </c>
      <c r="B88" s="239" t="s">
        <v>2587</v>
      </c>
      <c r="C88" s="381" t="s">
        <v>2586</v>
      </c>
      <c r="D88" s="239" t="s">
        <v>2130</v>
      </c>
      <c r="E88" s="380">
        <v>5530.9131692307692</v>
      </c>
      <c r="F88" s="380">
        <v>2239.1440000000002</v>
      </c>
      <c r="G88" s="380">
        <v>4425.4780000000001</v>
      </c>
      <c r="H88" s="380">
        <v>9519.5306</v>
      </c>
      <c r="I88" s="380">
        <v>3550.4162999999999</v>
      </c>
      <c r="J88" s="380">
        <v>4591.3014000000003</v>
      </c>
      <c r="K88" s="380">
        <v>3443.4760500000002</v>
      </c>
      <c r="L88" s="380">
        <v>2016.2858000000001</v>
      </c>
      <c r="M88" s="380">
        <v>9765.5681081081093</v>
      </c>
      <c r="N88" s="380">
        <v>3195.0050000000001</v>
      </c>
    </row>
    <row r="89" spans="1:14" ht="33.75" x14ac:dyDescent="0.25">
      <c r="A89" s="239">
        <v>401</v>
      </c>
      <c r="B89" s="239" t="s">
        <v>2585</v>
      </c>
      <c r="C89" s="381" t="s">
        <v>986</v>
      </c>
      <c r="D89" s="239" t="s">
        <v>2130</v>
      </c>
      <c r="E89" s="380">
        <v>6028.4646153846152</v>
      </c>
      <c r="F89" s="380">
        <v>2239.1440000000002</v>
      </c>
      <c r="G89" s="380">
        <v>5013.5698959500005</v>
      </c>
      <c r="H89" s="380">
        <v>25788.179199999999</v>
      </c>
      <c r="I89" s="380">
        <v>5689.2213000000002</v>
      </c>
      <c r="J89" s="380">
        <v>95907.184800000003</v>
      </c>
      <c r="K89" s="380">
        <v>5498.0834265000003</v>
      </c>
      <c r="L89" s="380">
        <v>28682.1672</v>
      </c>
      <c r="M89" s="380">
        <v>9765.5681081081093</v>
      </c>
      <c r="N89" s="380">
        <v>17311.117999999999</v>
      </c>
    </row>
    <row r="90" spans="1:14" x14ac:dyDescent="0.25">
      <c r="A90" s="239">
        <v>405</v>
      </c>
      <c r="B90" s="239" t="s">
        <v>2584</v>
      </c>
      <c r="C90" s="381" t="s">
        <v>242</v>
      </c>
      <c r="D90" s="239" t="s">
        <v>2130</v>
      </c>
      <c r="E90" s="380">
        <v>131472.52615384615</v>
      </c>
      <c r="F90" s="380">
        <v>29835.5376</v>
      </c>
      <c r="G90" s="380">
        <v>112961.25487789999</v>
      </c>
      <c r="H90" s="380">
        <v>59711.210800000001</v>
      </c>
      <c r="I90" s="380">
        <v>128185.713</v>
      </c>
      <c r="J90" s="380">
        <v>109280.26109999999</v>
      </c>
      <c r="K90" s="380">
        <v>123876.591273</v>
      </c>
      <c r="L90" s="380">
        <v>115029.68580000001</v>
      </c>
      <c r="M90" s="380">
        <v>35682.432432432433</v>
      </c>
      <c r="N90" s="380">
        <v>104447.618</v>
      </c>
    </row>
    <row r="91" spans="1:14" x14ac:dyDescent="0.25">
      <c r="A91" s="239">
        <v>407</v>
      </c>
      <c r="B91" s="239" t="s">
        <v>2583</v>
      </c>
      <c r="C91" s="381" t="s">
        <v>984</v>
      </c>
      <c r="D91" s="239" t="s">
        <v>2130</v>
      </c>
      <c r="E91" s="380">
        <v>38234.44</v>
      </c>
      <c r="F91" s="380">
        <v>47238.544999999998</v>
      </c>
      <c r="G91" s="380">
        <v>53009.925457500001</v>
      </c>
      <c r="H91" s="380">
        <v>56335.595600000001</v>
      </c>
      <c r="I91" s="380">
        <v>59173.605000000003</v>
      </c>
      <c r="J91" s="380">
        <v>99842.585999999981</v>
      </c>
      <c r="K91" s="380">
        <v>59113.005525000008</v>
      </c>
      <c r="L91" s="380">
        <v>74145.240000000005</v>
      </c>
      <c r="M91" s="380">
        <v>39393.405405405407</v>
      </c>
      <c r="N91" s="380">
        <v>45194.798000000003</v>
      </c>
    </row>
    <row r="92" spans="1:14" ht="22.5" x14ac:dyDescent="0.25">
      <c r="A92" s="239">
        <v>410</v>
      </c>
      <c r="B92" s="239" t="s">
        <v>2582</v>
      </c>
      <c r="C92" s="381" t="s">
        <v>246</v>
      </c>
      <c r="D92" s="239" t="s">
        <v>2130</v>
      </c>
      <c r="E92" s="380">
        <v>11260.716923076923</v>
      </c>
      <c r="F92" s="380">
        <v>3730.4983999999999</v>
      </c>
      <c r="G92" s="380">
        <v>8685.1326000000008</v>
      </c>
      <c r="H92" s="380">
        <v>7414.5240000000003</v>
      </c>
      <c r="I92" s="380">
        <v>4634.0775000000003</v>
      </c>
      <c r="J92" s="380">
        <v>11223.181199999999</v>
      </c>
      <c r="K92" s="380">
        <v>4473.6671249999999</v>
      </c>
      <c r="L92" s="380">
        <v>6083.7119999999995</v>
      </c>
      <c r="M92" s="380">
        <v>130449.26378378378</v>
      </c>
      <c r="N92" s="380">
        <v>5594.1633000000002</v>
      </c>
    </row>
    <row r="93" spans="1:14" ht="22.5" x14ac:dyDescent="0.25">
      <c r="A93" s="239">
        <v>411</v>
      </c>
      <c r="B93" s="239" t="s">
        <v>2581</v>
      </c>
      <c r="C93" s="381" t="s">
        <v>244</v>
      </c>
      <c r="D93" s="239" t="s">
        <v>2130</v>
      </c>
      <c r="E93" s="380">
        <v>18311.107950872658</v>
      </c>
      <c r="F93" s="380">
        <v>7460.9967999999999</v>
      </c>
      <c r="G93" s="380">
        <v>8685.1326000000008</v>
      </c>
      <c r="H93" s="380">
        <v>13181.376</v>
      </c>
      <c r="I93" s="380">
        <v>9268.1550000000007</v>
      </c>
      <c r="J93" s="380">
        <v>21717.5844</v>
      </c>
      <c r="K93" s="380">
        <v>8644.3368750000009</v>
      </c>
      <c r="L93" s="380">
        <v>9740.2764000000006</v>
      </c>
      <c r="M93" s="380">
        <v>13036.933513513513</v>
      </c>
      <c r="N93" s="380">
        <v>10823.51512</v>
      </c>
    </row>
    <row r="94" spans="1:14" ht="22.5" x14ac:dyDescent="0.25">
      <c r="A94" s="239">
        <v>418</v>
      </c>
      <c r="B94" s="239" t="s">
        <v>2580</v>
      </c>
      <c r="C94" s="381" t="s">
        <v>2579</v>
      </c>
      <c r="D94" s="239" t="s">
        <v>2130</v>
      </c>
      <c r="E94" s="380">
        <v>23398.892307692306</v>
      </c>
      <c r="F94" s="380">
        <v>16161.972400000001</v>
      </c>
      <c r="G94" s="380">
        <v>43501.143276800001</v>
      </c>
      <c r="H94" s="380">
        <v>36866.661</v>
      </c>
      <c r="I94" s="380">
        <v>49905.45</v>
      </c>
      <c r="J94" s="380">
        <v>15304.337999999998</v>
      </c>
      <c r="K94" s="380">
        <v>47163.216816000007</v>
      </c>
      <c r="L94" s="380">
        <v>13442.2574</v>
      </c>
      <c r="M94" s="380">
        <v>15985.72972972973</v>
      </c>
      <c r="N94" s="380">
        <v>19170.03</v>
      </c>
    </row>
    <row r="95" spans="1:14" x14ac:dyDescent="0.25">
      <c r="A95" s="239">
        <v>419</v>
      </c>
      <c r="B95" s="239" t="s">
        <v>2578</v>
      </c>
      <c r="C95" s="381" t="s">
        <v>248</v>
      </c>
      <c r="D95" s="239" t="s">
        <v>2130</v>
      </c>
      <c r="E95" s="380">
        <v>22734.948738461539</v>
      </c>
      <c r="F95" s="380">
        <v>5596.8037999999997</v>
      </c>
      <c r="G95" s="380">
        <v>23031.129642400003</v>
      </c>
      <c r="H95" s="380">
        <v>2059.59</v>
      </c>
      <c r="I95" s="380">
        <v>27091.53</v>
      </c>
      <c r="J95" s="380">
        <v>24632.696400000001</v>
      </c>
      <c r="K95" s="380">
        <v>24300.246888000005</v>
      </c>
      <c r="L95" s="380">
        <v>32641.861000000001</v>
      </c>
      <c r="M95" s="380">
        <v>37743.449729729728</v>
      </c>
      <c r="N95" s="380">
        <v>21493.67</v>
      </c>
    </row>
    <row r="96" spans="1:14" ht="22.5" x14ac:dyDescent="0.25">
      <c r="A96" s="239">
        <v>422</v>
      </c>
      <c r="B96" s="239" t="s">
        <v>2577</v>
      </c>
      <c r="C96" s="381" t="s">
        <v>259</v>
      </c>
      <c r="D96" s="239" t="s">
        <v>2130</v>
      </c>
      <c r="E96" s="380">
        <v>72975.295384615383</v>
      </c>
      <c r="F96" s="380">
        <v>6838.8950000000004</v>
      </c>
      <c r="G96" s="380">
        <v>55012.177000000003</v>
      </c>
      <c r="H96" s="380">
        <v>33905.076200000003</v>
      </c>
      <c r="I96" s="380">
        <v>28374.813000000002</v>
      </c>
      <c r="J96" s="380">
        <v>16178.871599999999</v>
      </c>
      <c r="K96" s="380">
        <v>28167.206328000004</v>
      </c>
      <c r="L96" s="380">
        <v>12747.2778</v>
      </c>
      <c r="M96" s="380">
        <v>19125.783783783783</v>
      </c>
      <c r="N96" s="380">
        <v>19324.552059999998</v>
      </c>
    </row>
    <row r="97" spans="1:14" x14ac:dyDescent="0.25">
      <c r="A97" s="239">
        <v>437</v>
      </c>
      <c r="B97" s="239" t="s">
        <v>2576</v>
      </c>
      <c r="C97" s="381" t="s">
        <v>251</v>
      </c>
      <c r="D97" s="239" t="s">
        <v>2130</v>
      </c>
      <c r="E97" s="380">
        <v>6727.1815384615375</v>
      </c>
      <c r="F97" s="380">
        <v>747.78959999999995</v>
      </c>
      <c r="G97" s="380">
        <v>2534.7891668000002</v>
      </c>
      <c r="H97" s="380">
        <v>4691.6404000000002</v>
      </c>
      <c r="I97" s="380">
        <v>2851.74</v>
      </c>
      <c r="J97" s="380">
        <v>2842.2341999999999</v>
      </c>
      <c r="K97" s="380">
        <v>2804.4011160000005</v>
      </c>
      <c r="L97" s="380">
        <v>1438.5444</v>
      </c>
      <c r="M97" s="380">
        <v>4507.5890322580644</v>
      </c>
      <c r="N97" s="380">
        <v>2265.549</v>
      </c>
    </row>
    <row r="98" spans="1:14" ht="22.5" x14ac:dyDescent="0.25">
      <c r="A98" s="239">
        <v>440</v>
      </c>
      <c r="B98" s="239" t="s">
        <v>2575</v>
      </c>
      <c r="C98" s="381" t="s">
        <v>253</v>
      </c>
      <c r="D98" s="239" t="s">
        <v>2130</v>
      </c>
      <c r="E98" s="380">
        <v>14039.335384615384</v>
      </c>
      <c r="F98" s="380">
        <v>1618.0984000000001</v>
      </c>
      <c r="G98" s="380">
        <v>4171.99</v>
      </c>
      <c r="H98" s="380">
        <v>2471.5079999999998</v>
      </c>
      <c r="I98" s="380">
        <v>3564.6750000000002</v>
      </c>
      <c r="J98" s="380">
        <v>3716.7677999999996</v>
      </c>
      <c r="K98" s="380">
        <v>3666.7672920000005</v>
      </c>
      <c r="L98" s="380">
        <v>2016.2858000000001</v>
      </c>
      <c r="M98" s="380">
        <v>10221.290322580646</v>
      </c>
      <c r="N98" s="380">
        <v>3950.1880000000001</v>
      </c>
    </row>
    <row r="99" spans="1:14" ht="22.5" x14ac:dyDescent="0.25">
      <c r="A99" s="239">
        <v>443</v>
      </c>
      <c r="B99" s="239" t="s">
        <v>2574</v>
      </c>
      <c r="C99" s="381" t="s">
        <v>993</v>
      </c>
      <c r="D99" s="239" t="s">
        <v>2130</v>
      </c>
      <c r="E99" s="380">
        <v>12165.961569230769</v>
      </c>
      <c r="F99" s="380">
        <v>4227.9686000000002</v>
      </c>
      <c r="G99" s="380">
        <v>8206.8176432</v>
      </c>
      <c r="H99" s="380">
        <v>10211.3416</v>
      </c>
      <c r="I99" s="380">
        <v>9268.1550000000007</v>
      </c>
      <c r="J99" s="380">
        <v>8599.5803999999989</v>
      </c>
      <c r="K99" s="380">
        <v>9044.578583999999</v>
      </c>
      <c r="L99" s="380">
        <v>7155.7550000000001</v>
      </c>
      <c r="M99" s="380">
        <v>3338.9548387096775</v>
      </c>
      <c r="N99" s="380">
        <v>6854.7380000000003</v>
      </c>
    </row>
    <row r="100" spans="1:14" x14ac:dyDescent="0.25">
      <c r="A100" s="239">
        <v>448</v>
      </c>
      <c r="B100" s="239" t="s">
        <v>2573</v>
      </c>
      <c r="C100" s="381" t="s">
        <v>2572</v>
      </c>
      <c r="D100" s="239" t="s">
        <v>2130</v>
      </c>
      <c r="E100" s="380">
        <v>10568.827407886232</v>
      </c>
      <c r="F100" s="380">
        <v>7211.7335999999996</v>
      </c>
      <c r="G100" s="380">
        <v>13546.8212</v>
      </c>
      <c r="H100" s="380">
        <v>10297.950000000001</v>
      </c>
      <c r="I100" s="380">
        <v>15541.983</v>
      </c>
      <c r="J100" s="380">
        <v>12243.4704</v>
      </c>
      <c r="K100" s="380">
        <v>14686.461000000001</v>
      </c>
      <c r="L100" s="380">
        <v>11109.1116</v>
      </c>
      <c r="M100" s="380">
        <v>24257.393333333333</v>
      </c>
      <c r="N100" s="380">
        <v>11502.018</v>
      </c>
    </row>
    <row r="101" spans="1:14" x14ac:dyDescent="0.25">
      <c r="A101" s="239">
        <v>450</v>
      </c>
      <c r="B101" s="239" t="s">
        <v>2571</v>
      </c>
      <c r="C101" s="381" t="s">
        <v>2570</v>
      </c>
      <c r="D101" s="239" t="s">
        <v>2130</v>
      </c>
      <c r="E101" s="380">
        <v>10323.0407239819</v>
      </c>
      <c r="F101" s="380">
        <v>7211.7335999999996</v>
      </c>
      <c r="G101" s="380">
        <v>13546.8212</v>
      </c>
      <c r="H101" s="380">
        <v>10297.950000000001</v>
      </c>
      <c r="I101" s="380">
        <v>15541.983</v>
      </c>
      <c r="J101" s="380">
        <v>8730.7604399999982</v>
      </c>
      <c r="K101" s="380">
        <v>14686.461000000001</v>
      </c>
      <c r="L101" s="380">
        <v>11109.1116</v>
      </c>
      <c r="M101" s="380">
        <v>24257.393333333333</v>
      </c>
      <c r="N101" s="380">
        <v>11502.018</v>
      </c>
    </row>
    <row r="102" spans="1:14" ht="33.75" x14ac:dyDescent="0.25">
      <c r="A102" s="239">
        <v>458</v>
      </c>
      <c r="B102" s="239" t="s">
        <v>2569</v>
      </c>
      <c r="C102" s="381" t="s">
        <v>1386</v>
      </c>
      <c r="D102" s="239" t="s">
        <v>2130</v>
      </c>
      <c r="E102" s="380">
        <v>4792.8403361344535</v>
      </c>
      <c r="F102" s="380">
        <v>4227.9686000000002</v>
      </c>
      <c r="G102" s="380">
        <v>5112.0079999999998</v>
      </c>
      <c r="H102" s="380">
        <v>8238.36</v>
      </c>
      <c r="I102" s="380">
        <v>6416.415</v>
      </c>
      <c r="J102" s="380">
        <v>5684.4683999999997</v>
      </c>
      <c r="K102" s="380">
        <v>4990.5450000000001</v>
      </c>
      <c r="L102" s="380">
        <v>6200.9502000000002</v>
      </c>
      <c r="M102" s="380">
        <v>20771.933333333334</v>
      </c>
      <c r="N102" s="380">
        <v>4531.098</v>
      </c>
    </row>
    <row r="103" spans="1:14" ht="22.5" x14ac:dyDescent="0.25">
      <c r="A103" s="239">
        <v>465</v>
      </c>
      <c r="B103" s="239" t="s">
        <v>2568</v>
      </c>
      <c r="C103" s="381" t="s">
        <v>2567</v>
      </c>
      <c r="D103" s="239" t="s">
        <v>2130</v>
      </c>
      <c r="E103" s="380">
        <v>11480.081538461538</v>
      </c>
      <c r="F103" s="380">
        <v>29835.5376</v>
      </c>
      <c r="G103" s="380">
        <v>9201.6144000000004</v>
      </c>
      <c r="H103" s="380">
        <v>15859.8992</v>
      </c>
      <c r="I103" s="380">
        <v>9966.8312999999998</v>
      </c>
      <c r="J103" s="380">
        <v>13326.434507999998</v>
      </c>
      <c r="K103" s="380">
        <v>9920.6331119999995</v>
      </c>
      <c r="L103" s="380">
        <v>9732.8829999999998</v>
      </c>
      <c r="M103" s="380">
        <v>18803.214594594596</v>
      </c>
      <c r="N103" s="380">
        <v>8016.558</v>
      </c>
    </row>
    <row r="104" spans="1:14" x14ac:dyDescent="0.25">
      <c r="A104" s="239">
        <v>466</v>
      </c>
      <c r="B104" s="239" t="s">
        <v>2566</v>
      </c>
      <c r="C104" s="381" t="s">
        <v>732</v>
      </c>
      <c r="D104" s="239" t="s">
        <v>2130</v>
      </c>
      <c r="E104" s="380">
        <v>6218.9055999999991</v>
      </c>
      <c r="F104" s="380">
        <v>6055.1945999999998</v>
      </c>
      <c r="G104" s="380">
        <v>7526.4732784999997</v>
      </c>
      <c r="H104" s="380">
        <v>9339.9766</v>
      </c>
      <c r="I104" s="380">
        <v>8412.6329999999998</v>
      </c>
      <c r="J104" s="380">
        <v>7096.8401639999993</v>
      </c>
      <c r="K104" s="380">
        <v>8381.9767950000005</v>
      </c>
      <c r="L104" s="380">
        <v>8647.1093999999994</v>
      </c>
      <c r="M104" s="380">
        <v>21218.201621621622</v>
      </c>
      <c r="N104" s="380">
        <v>6371.4208799999997</v>
      </c>
    </row>
    <row r="105" spans="1:14" x14ac:dyDescent="0.25">
      <c r="A105" s="239">
        <v>467</v>
      </c>
      <c r="B105" s="239" t="s">
        <v>2565</v>
      </c>
      <c r="C105" s="381" t="s">
        <v>2564</v>
      </c>
      <c r="D105" s="239" t="s">
        <v>2130</v>
      </c>
      <c r="E105" s="380">
        <v>2563.8036307692305</v>
      </c>
      <c r="F105" s="380">
        <v>2497.913</v>
      </c>
      <c r="G105" s="380">
        <v>3659.7330000000002</v>
      </c>
      <c r="H105" s="380">
        <v>3851.9614000000001</v>
      </c>
      <c r="I105" s="380">
        <v>3493.3815</v>
      </c>
      <c r="J105" s="380">
        <v>2901.7024847999996</v>
      </c>
      <c r="K105" s="380">
        <v>3477.6969300000001</v>
      </c>
      <c r="L105" s="380">
        <v>3565.7312000000002</v>
      </c>
      <c r="M105" s="380">
        <v>8749.3324324324312</v>
      </c>
      <c r="N105" s="380">
        <v>2846.4589999999998</v>
      </c>
    </row>
    <row r="106" spans="1:14" x14ac:dyDescent="0.25">
      <c r="A106" s="239">
        <v>468</v>
      </c>
      <c r="B106" s="239" t="s">
        <v>2563</v>
      </c>
      <c r="C106" s="381" t="s">
        <v>728</v>
      </c>
      <c r="D106" s="239" t="s">
        <v>2130</v>
      </c>
      <c r="E106" s="380">
        <v>839.02903076923076</v>
      </c>
      <c r="F106" s="380">
        <v>822.77980000000002</v>
      </c>
      <c r="G106" s="380">
        <v>1051.156645</v>
      </c>
      <c r="H106" s="380">
        <v>1265.3276000000001</v>
      </c>
      <c r="I106" s="380">
        <v>1211.9894999999999</v>
      </c>
      <c r="J106" s="380">
        <v>961.98695999999995</v>
      </c>
      <c r="K106" s="380">
        <v>1133.56665</v>
      </c>
      <c r="L106" s="380">
        <v>1173.4382000000001</v>
      </c>
      <c r="M106" s="380">
        <v>2871.722162162162</v>
      </c>
      <c r="N106" s="380">
        <v>1278.002</v>
      </c>
    </row>
    <row r="107" spans="1:14" x14ac:dyDescent="0.25">
      <c r="A107" s="239">
        <v>469</v>
      </c>
      <c r="B107" s="239" t="s">
        <v>2562</v>
      </c>
      <c r="C107" s="381" t="s">
        <v>734</v>
      </c>
      <c r="D107" s="239" t="s">
        <v>2130</v>
      </c>
      <c r="E107" s="380">
        <v>10290.719092307692</v>
      </c>
      <c r="F107" s="380">
        <v>10011.719800000001</v>
      </c>
      <c r="G107" s="380">
        <v>14047.46</v>
      </c>
      <c r="H107" s="380">
        <v>15444.812599999999</v>
      </c>
      <c r="I107" s="380">
        <v>14116.112999999999</v>
      </c>
      <c r="J107" s="380">
        <v>11579.699397599999</v>
      </c>
      <c r="K107" s="380">
        <v>13812.402690000001</v>
      </c>
      <c r="L107" s="380">
        <v>14295.666999999999</v>
      </c>
      <c r="M107" s="380">
        <v>35088.676756756759</v>
      </c>
      <c r="N107" s="380">
        <v>13825.657999999999</v>
      </c>
    </row>
    <row r="108" spans="1:14" x14ac:dyDescent="0.25">
      <c r="A108" s="239">
        <v>471</v>
      </c>
      <c r="B108" s="239" t="s">
        <v>2561</v>
      </c>
      <c r="C108" s="381" t="s">
        <v>730</v>
      </c>
      <c r="D108" s="239" t="s">
        <v>2130</v>
      </c>
      <c r="E108" s="380">
        <v>1343.5676461538462</v>
      </c>
      <c r="F108" s="380">
        <v>1312.8566000000001</v>
      </c>
      <c r="G108" s="380">
        <v>1778.0202824999999</v>
      </c>
      <c r="H108" s="380">
        <v>2022.623</v>
      </c>
      <c r="I108" s="380">
        <v>2138.8049999999998</v>
      </c>
      <c r="J108" s="380">
        <v>1537.4300687999998</v>
      </c>
      <c r="K108" s="380">
        <v>1828.6782750000002</v>
      </c>
      <c r="L108" s="380">
        <v>1868.4177999999999</v>
      </c>
      <c r="M108" s="380">
        <v>4593.0427027027026</v>
      </c>
      <c r="N108" s="380">
        <v>1800.8209999999999</v>
      </c>
    </row>
    <row r="109" spans="1:14" x14ac:dyDescent="0.25">
      <c r="A109" s="239">
        <v>473</v>
      </c>
      <c r="B109" s="239" t="s">
        <v>2560</v>
      </c>
      <c r="C109" s="381" t="s">
        <v>2559</v>
      </c>
      <c r="D109" s="239" t="s">
        <v>2130</v>
      </c>
      <c r="E109" s="380">
        <v>6286.1774153846154</v>
      </c>
      <c r="F109" s="380">
        <v>5916.8324000000002</v>
      </c>
      <c r="G109" s="380">
        <v>8673.4800735000008</v>
      </c>
      <c r="H109" s="380">
        <v>9127.6803999999993</v>
      </c>
      <c r="I109" s="380">
        <v>9838.5030000000006</v>
      </c>
      <c r="J109" s="380">
        <v>6935.9259815999985</v>
      </c>
      <c r="K109" s="380">
        <v>9515.5434450000012</v>
      </c>
      <c r="L109" s="380">
        <v>8449.6</v>
      </c>
      <c r="M109" s="380">
        <v>20735.775135135136</v>
      </c>
      <c r="N109" s="380">
        <v>8248.9220000000005</v>
      </c>
    </row>
    <row r="110" spans="1:14" x14ac:dyDescent="0.25">
      <c r="A110" s="239">
        <v>477</v>
      </c>
      <c r="B110" s="239" t="s">
        <v>2558</v>
      </c>
      <c r="C110" s="381" t="s">
        <v>282</v>
      </c>
      <c r="D110" s="239" t="s">
        <v>2130</v>
      </c>
      <c r="E110" s="380">
        <v>9708.5740142210743</v>
      </c>
      <c r="F110" s="380">
        <v>1866.3054</v>
      </c>
      <c r="G110" s="380">
        <v>8343.98</v>
      </c>
      <c r="H110" s="380">
        <v>1532.5462</v>
      </c>
      <c r="I110" s="380">
        <v>2210.0985000000001</v>
      </c>
      <c r="J110" s="380">
        <v>11514.6924</v>
      </c>
      <c r="K110" s="380">
        <v>2210.0985000000001</v>
      </c>
      <c r="L110" s="380">
        <v>3497.0781999999999</v>
      </c>
      <c r="M110" s="380">
        <v>4367.5297297297293</v>
      </c>
      <c r="N110" s="380">
        <v>9178.3780000000006</v>
      </c>
    </row>
    <row r="111" spans="1:14" x14ac:dyDescent="0.25">
      <c r="A111" s="239">
        <v>478</v>
      </c>
      <c r="B111" s="239" t="s">
        <v>2557</v>
      </c>
      <c r="C111" s="381" t="s">
        <v>288</v>
      </c>
      <c r="D111" s="239" t="s">
        <v>2130</v>
      </c>
      <c r="E111" s="380">
        <v>12166.440853264381</v>
      </c>
      <c r="F111" s="380">
        <v>3109.4528</v>
      </c>
      <c r="G111" s="380">
        <v>10456.379999999999</v>
      </c>
      <c r="H111" s="380">
        <v>3461.1673999999998</v>
      </c>
      <c r="I111" s="380">
        <v>2680.6356000000001</v>
      </c>
      <c r="J111" s="380">
        <v>14429.804399999997</v>
      </c>
      <c r="K111" s="380">
        <v>2680.6356000000001</v>
      </c>
      <c r="L111" s="380">
        <v>4992.6574000000001</v>
      </c>
      <c r="M111" s="380">
        <v>6397.1464864864865</v>
      </c>
      <c r="N111" s="380">
        <v>11502.018</v>
      </c>
    </row>
    <row r="112" spans="1:14" x14ac:dyDescent="0.25">
      <c r="A112" s="239">
        <v>488</v>
      </c>
      <c r="B112" s="239" t="s">
        <v>2556</v>
      </c>
      <c r="C112" s="381" t="s">
        <v>300</v>
      </c>
      <c r="D112" s="239" t="s">
        <v>2130</v>
      </c>
      <c r="E112" s="380">
        <v>1592.0996307692305</v>
      </c>
      <c r="F112" s="380">
        <v>1555.7826</v>
      </c>
      <c r="G112" s="380">
        <v>1922.754009</v>
      </c>
      <c r="H112" s="380">
        <v>2398.6302000000001</v>
      </c>
      <c r="I112" s="380">
        <v>2138.8049999999998</v>
      </c>
      <c r="J112" s="380">
        <v>1821.6534887999996</v>
      </c>
      <c r="K112" s="380">
        <v>2151.6378300000001</v>
      </c>
      <c r="L112" s="380">
        <v>2220.1324</v>
      </c>
      <c r="M112" s="380">
        <v>5446.5664864864866</v>
      </c>
      <c r="N112" s="380">
        <v>2207.4580000000001</v>
      </c>
    </row>
    <row r="113" spans="1:14" x14ac:dyDescent="0.25">
      <c r="A113" s="239">
        <v>489</v>
      </c>
      <c r="B113" s="239" t="s">
        <v>2555</v>
      </c>
      <c r="C113" s="381" t="s">
        <v>296</v>
      </c>
      <c r="D113" s="239" t="s">
        <v>2130</v>
      </c>
      <c r="E113" s="380">
        <v>5727.4476153846153</v>
      </c>
      <c r="F113" s="380">
        <v>5576.7359999999999</v>
      </c>
      <c r="G113" s="380">
        <v>6972.7789119999998</v>
      </c>
      <c r="H113" s="380">
        <v>8600.6365999999998</v>
      </c>
      <c r="I113" s="380">
        <v>7842.2849999999999</v>
      </c>
      <c r="J113" s="380">
        <v>6536.2641263999985</v>
      </c>
      <c r="K113" s="380">
        <v>7716.8084400000007</v>
      </c>
      <c r="L113" s="380">
        <v>7958.4669999999996</v>
      </c>
      <c r="M113" s="380">
        <v>19539.7</v>
      </c>
      <c r="N113" s="380">
        <v>6854.7380000000003</v>
      </c>
    </row>
    <row r="114" spans="1:14" x14ac:dyDescent="0.25">
      <c r="A114" s="239">
        <v>490</v>
      </c>
      <c r="B114" s="239" t="s">
        <v>2554</v>
      </c>
      <c r="C114" s="381" t="s">
        <v>298</v>
      </c>
      <c r="D114" s="239" t="s">
        <v>2130</v>
      </c>
      <c r="E114" s="380">
        <v>3066.4735846153849</v>
      </c>
      <c r="F114" s="380">
        <v>2986.9335999999998</v>
      </c>
      <c r="G114" s="380">
        <v>3709.7203055</v>
      </c>
      <c r="H114" s="380">
        <v>4607.1444000000001</v>
      </c>
      <c r="I114" s="380">
        <v>4135.0230000000001</v>
      </c>
      <c r="J114" s="380">
        <v>3501.6325343999997</v>
      </c>
      <c r="K114" s="380">
        <v>4142.8652849999999</v>
      </c>
      <c r="L114" s="380">
        <v>4262.8231999999998</v>
      </c>
      <c r="M114" s="380">
        <v>10464.943783783783</v>
      </c>
      <c r="N114" s="380">
        <v>5228.1899999999996</v>
      </c>
    </row>
    <row r="115" spans="1:14" x14ac:dyDescent="0.25">
      <c r="A115" s="239">
        <v>491</v>
      </c>
      <c r="B115" s="239" t="s">
        <v>2553</v>
      </c>
      <c r="C115" s="381" t="s">
        <v>304</v>
      </c>
      <c r="D115" s="239" t="s">
        <v>2130</v>
      </c>
      <c r="E115" s="380">
        <v>506.40727692307684</v>
      </c>
      <c r="F115" s="380">
        <v>499.58260000000001</v>
      </c>
      <c r="G115" s="380">
        <v>595.22943150000003</v>
      </c>
      <c r="H115" s="380">
        <v>766.80119999999999</v>
      </c>
      <c r="I115" s="380">
        <v>641.64149999999995</v>
      </c>
      <c r="J115" s="380">
        <v>582.43937759999983</v>
      </c>
      <c r="K115" s="380">
        <v>686.55640500000004</v>
      </c>
      <c r="L115" s="380">
        <v>706.59780000000001</v>
      </c>
      <c r="M115" s="380">
        <v>1738.4481081081083</v>
      </c>
      <c r="N115" s="380">
        <v>813.274</v>
      </c>
    </row>
    <row r="116" spans="1:14" x14ac:dyDescent="0.25">
      <c r="A116" s="239">
        <v>492</v>
      </c>
      <c r="B116" s="239" t="s">
        <v>2552</v>
      </c>
      <c r="C116" s="381" t="s">
        <v>294</v>
      </c>
      <c r="D116" s="239" t="s">
        <v>2130</v>
      </c>
      <c r="E116" s="380">
        <v>9391.892892307691</v>
      </c>
      <c r="F116" s="380">
        <v>9139.2986000000001</v>
      </c>
      <c r="G116" s="380">
        <v>11364.3132845</v>
      </c>
      <c r="H116" s="380">
        <v>14096.0452</v>
      </c>
      <c r="I116" s="380">
        <v>12690.243</v>
      </c>
      <c r="J116" s="380">
        <v>10713.036599999999</v>
      </c>
      <c r="K116" s="380">
        <v>12668.142015000001</v>
      </c>
      <c r="L116" s="380">
        <v>13049.351000000001</v>
      </c>
      <c r="M116" s="380">
        <v>32025.696756756759</v>
      </c>
      <c r="N116" s="380">
        <v>12663.838</v>
      </c>
    </row>
    <row r="117" spans="1:14" x14ac:dyDescent="0.25">
      <c r="A117" s="239">
        <v>493</v>
      </c>
      <c r="B117" s="239" t="s">
        <v>2551</v>
      </c>
      <c r="C117" s="381" t="s">
        <v>292</v>
      </c>
      <c r="D117" s="239" t="s">
        <v>2130</v>
      </c>
      <c r="E117" s="380">
        <v>35009.373923076921</v>
      </c>
      <c r="F117" s="380">
        <v>34050.8318</v>
      </c>
      <c r="G117" s="380">
        <v>43581.465702499998</v>
      </c>
      <c r="H117" s="380">
        <v>52535.387999999999</v>
      </c>
      <c r="I117" s="380">
        <v>49905.45</v>
      </c>
      <c r="J117" s="380">
        <v>39924.207907199998</v>
      </c>
      <c r="K117" s="380">
        <v>47342.448675</v>
      </c>
      <c r="L117" s="380">
        <v>48620.054600000003</v>
      </c>
      <c r="M117" s="380">
        <v>119364.87297297298</v>
      </c>
      <c r="N117" s="380">
        <v>46356.618000000002</v>
      </c>
    </row>
    <row r="118" spans="1:14" x14ac:dyDescent="0.25">
      <c r="A118" s="239">
        <v>494</v>
      </c>
      <c r="B118" s="239" t="s">
        <v>2550</v>
      </c>
      <c r="C118" s="381" t="s">
        <v>302</v>
      </c>
      <c r="D118" s="239" t="s">
        <v>2130</v>
      </c>
      <c r="E118" s="380">
        <v>812.86776923076923</v>
      </c>
      <c r="F118" s="380">
        <v>796.37480000000005</v>
      </c>
      <c r="G118" s="380">
        <v>1065.853668</v>
      </c>
      <c r="H118" s="380">
        <v>1227.3044</v>
      </c>
      <c r="I118" s="380">
        <v>1283.2829999999999</v>
      </c>
      <c r="J118" s="380">
        <v>932.25281759999996</v>
      </c>
      <c r="K118" s="380">
        <v>1095.0681600000003</v>
      </c>
      <c r="L118" s="380">
        <v>1133.3026</v>
      </c>
      <c r="M118" s="380">
        <v>2786.0843243243244</v>
      </c>
      <c r="N118" s="380">
        <v>871.36500000000001</v>
      </c>
    </row>
    <row r="119" spans="1:14" x14ac:dyDescent="0.25">
      <c r="A119" s="239">
        <v>495</v>
      </c>
      <c r="B119" s="239" t="s">
        <v>2549</v>
      </c>
      <c r="C119" s="381" t="s">
        <v>290</v>
      </c>
      <c r="D119" s="239" t="s">
        <v>2130</v>
      </c>
      <c r="E119" s="380">
        <v>77472.838723076915</v>
      </c>
      <c r="F119" s="380">
        <v>73870.627999999997</v>
      </c>
      <c r="G119" s="380">
        <v>91579.706317000004</v>
      </c>
      <c r="H119" s="380">
        <v>113972.4296</v>
      </c>
      <c r="I119" s="380">
        <v>101949.705</v>
      </c>
      <c r="J119" s="380">
        <v>86613.807743999991</v>
      </c>
      <c r="K119" s="380">
        <v>102401.70579000001</v>
      </c>
      <c r="L119" s="380">
        <v>105479.5254</v>
      </c>
      <c r="M119" s="380">
        <v>258957.40324324323</v>
      </c>
      <c r="N119" s="380">
        <v>115062.00552000001</v>
      </c>
    </row>
    <row r="120" spans="1:14" x14ac:dyDescent="0.25">
      <c r="A120" s="239">
        <v>509</v>
      </c>
      <c r="B120" s="239" t="s">
        <v>2548</v>
      </c>
      <c r="C120" s="381" t="s">
        <v>265</v>
      </c>
      <c r="D120" s="239" t="s">
        <v>2130</v>
      </c>
      <c r="E120" s="380">
        <v>8479.64059469942</v>
      </c>
      <c r="F120" s="380">
        <v>9128.7366000000002</v>
      </c>
      <c r="G120" s="380">
        <v>10106.695416399998</v>
      </c>
      <c r="H120" s="380">
        <v>8723.1558000000005</v>
      </c>
      <c r="I120" s="380">
        <v>11264.373</v>
      </c>
      <c r="J120" s="380">
        <v>10057.136399999999</v>
      </c>
      <c r="K120" s="380">
        <v>11287.757267999999</v>
      </c>
      <c r="L120" s="380">
        <v>8355.5982000000004</v>
      </c>
      <c r="M120" s="380">
        <v>18831.760540540541</v>
      </c>
      <c r="N120" s="380">
        <v>8016.558</v>
      </c>
    </row>
    <row r="121" spans="1:14" ht="22.5" x14ac:dyDescent="0.25">
      <c r="A121" s="239">
        <v>541</v>
      </c>
      <c r="B121" s="239" t="s">
        <v>2547</v>
      </c>
      <c r="C121" s="381" t="s">
        <v>278</v>
      </c>
      <c r="D121" s="239" t="s">
        <v>2130</v>
      </c>
      <c r="E121" s="380">
        <v>2711.4278923076922</v>
      </c>
      <c r="F121" s="380">
        <v>2556.0039999999999</v>
      </c>
      <c r="G121" s="380">
        <v>4080.9798864999998</v>
      </c>
      <c r="H121" s="380">
        <v>3939.6260000000002</v>
      </c>
      <c r="I121" s="380">
        <v>4548.5253000000002</v>
      </c>
      <c r="J121" s="380">
        <v>2994.4030464000002</v>
      </c>
      <c r="K121" s="380">
        <v>4557.7934550000009</v>
      </c>
      <c r="L121" s="380">
        <v>3650.2271999999998</v>
      </c>
      <c r="M121" s="380">
        <v>8949.1540540540536</v>
      </c>
      <c r="N121" s="380">
        <v>3253.096</v>
      </c>
    </row>
    <row r="122" spans="1:14" ht="22.5" x14ac:dyDescent="0.25">
      <c r="A122" s="239">
        <v>542</v>
      </c>
      <c r="B122" s="239" t="s">
        <v>2546</v>
      </c>
      <c r="C122" s="381" t="s">
        <v>276</v>
      </c>
      <c r="D122" s="239" t="s">
        <v>2130</v>
      </c>
      <c r="E122" s="380">
        <v>6286.1774153846154</v>
      </c>
      <c r="F122" s="380">
        <v>5916.8324000000002</v>
      </c>
      <c r="G122" s="380">
        <v>9498.4303645</v>
      </c>
      <c r="H122" s="380">
        <v>9127.6803999999993</v>
      </c>
      <c r="I122" s="380">
        <v>10622.7315</v>
      </c>
      <c r="J122" s="380">
        <v>6935.9259815999985</v>
      </c>
      <c r="K122" s="380">
        <v>10572.113115</v>
      </c>
      <c r="L122" s="380">
        <v>8449.6</v>
      </c>
      <c r="M122" s="380">
        <v>20735.775135135136</v>
      </c>
      <c r="N122" s="380">
        <v>7668.0119999999997</v>
      </c>
    </row>
    <row r="123" spans="1:14" ht="22.5" x14ac:dyDescent="0.25">
      <c r="A123" s="239">
        <v>543</v>
      </c>
      <c r="B123" s="239" t="s">
        <v>2545</v>
      </c>
      <c r="C123" s="381" t="s">
        <v>280</v>
      </c>
      <c r="D123" s="239" t="s">
        <v>2130</v>
      </c>
      <c r="E123" s="380">
        <v>10830.762276923075</v>
      </c>
      <c r="F123" s="380">
        <v>10195.498600000001</v>
      </c>
      <c r="G123" s="380">
        <v>16453.636749000001</v>
      </c>
      <c r="H123" s="380">
        <v>15870.4612</v>
      </c>
      <c r="I123" s="380">
        <v>18393.722999999998</v>
      </c>
      <c r="J123" s="380">
        <v>11952.250711199998</v>
      </c>
      <c r="K123" s="380">
        <v>18321.003630000003</v>
      </c>
      <c r="L123" s="380">
        <v>14556.5484</v>
      </c>
      <c r="M123" s="380">
        <v>36056.384324324325</v>
      </c>
      <c r="N123" s="380">
        <v>12663.838</v>
      </c>
    </row>
    <row r="124" spans="1:14" x14ac:dyDescent="0.25">
      <c r="A124" s="239">
        <v>557</v>
      </c>
      <c r="B124" s="239" t="s">
        <v>2544</v>
      </c>
      <c r="C124" s="381" t="s">
        <v>2543</v>
      </c>
      <c r="D124" s="239" t="s">
        <v>2130</v>
      </c>
      <c r="E124" s="380">
        <v>1126.0716923076923</v>
      </c>
      <c r="F124" s="380">
        <v>6217.8494000000001</v>
      </c>
      <c r="G124" s="380">
        <v>1347.2697084000001</v>
      </c>
      <c r="H124" s="380">
        <v>1332.9244000000001</v>
      </c>
      <c r="I124" s="380">
        <v>1497.1635000000001</v>
      </c>
      <c r="J124" s="380">
        <v>1122.3181199999999</v>
      </c>
      <c r="K124" s="380">
        <v>1509.1408080000001</v>
      </c>
      <c r="L124" s="380">
        <v>1242.0912000000001</v>
      </c>
      <c r="M124" s="380">
        <v>2006.78</v>
      </c>
      <c r="N124" s="380">
        <v>1126.9654</v>
      </c>
    </row>
    <row r="125" spans="1:14" ht="22.5" x14ac:dyDescent="0.25">
      <c r="A125" s="239">
        <v>560</v>
      </c>
      <c r="B125" s="239" t="s">
        <v>2542</v>
      </c>
      <c r="C125" s="381" t="s">
        <v>2541</v>
      </c>
      <c r="D125" s="239" t="s">
        <v>2130</v>
      </c>
      <c r="E125" s="380">
        <v>54564.916923076926</v>
      </c>
      <c r="F125" s="380">
        <v>54697.429400000001</v>
      </c>
      <c r="G125" s="380">
        <v>44163.755363749995</v>
      </c>
      <c r="H125" s="380">
        <v>89825.585200000001</v>
      </c>
      <c r="I125" s="380">
        <v>50618.385000000002</v>
      </c>
      <c r="J125" s="380">
        <v>75647.156400000007</v>
      </c>
      <c r="K125" s="380">
        <v>47928.837712499997</v>
      </c>
      <c r="L125" s="380">
        <v>38280.912799999998</v>
      </c>
      <c r="M125" s="380">
        <v>97056.216216216213</v>
      </c>
      <c r="N125" s="380">
        <v>60298.457999999999</v>
      </c>
    </row>
    <row r="126" spans="1:14" ht="22.5" x14ac:dyDescent="0.25">
      <c r="A126" s="239">
        <v>563</v>
      </c>
      <c r="B126" s="239" t="s">
        <v>2540</v>
      </c>
      <c r="C126" s="381" t="s">
        <v>2539</v>
      </c>
      <c r="D126" s="239" t="s">
        <v>2331</v>
      </c>
      <c r="E126" s="380">
        <v>577721.60051712999</v>
      </c>
      <c r="F126" s="380">
        <v>484811.64299999998</v>
      </c>
      <c r="G126" s="380">
        <v>690193.67051359999</v>
      </c>
      <c r="H126" s="380">
        <v>707017.11140000005</v>
      </c>
      <c r="I126" s="380">
        <v>769969.8</v>
      </c>
      <c r="J126" s="380">
        <v>163246.272</v>
      </c>
      <c r="K126" s="380">
        <v>770131.77883199998</v>
      </c>
      <c r="L126" s="380">
        <v>682760.42220000003</v>
      </c>
      <c r="M126" s="380">
        <v>1341659.4594594594</v>
      </c>
      <c r="N126" s="380">
        <v>625640.06999999995</v>
      </c>
    </row>
    <row r="127" spans="1:14" ht="22.5" x14ac:dyDescent="0.25">
      <c r="A127" s="239">
        <v>564</v>
      </c>
      <c r="B127" s="239" t="s">
        <v>2538</v>
      </c>
      <c r="C127" s="381" t="s">
        <v>2537</v>
      </c>
      <c r="D127" s="239" t="s">
        <v>2130</v>
      </c>
      <c r="E127" s="380">
        <v>166994.96953846153</v>
      </c>
      <c r="F127" s="380">
        <v>154144.99660000001</v>
      </c>
      <c r="G127" s="380">
        <v>238940.36592800001</v>
      </c>
      <c r="H127" s="380">
        <v>292515.64620000002</v>
      </c>
      <c r="I127" s="380">
        <v>284888.826</v>
      </c>
      <c r="J127" s="380">
        <v>273291.74999999994</v>
      </c>
      <c r="K127" s="380">
        <v>248283.89136000001</v>
      </c>
      <c r="L127" s="380">
        <v>371225.78259999998</v>
      </c>
      <c r="M127" s="380">
        <v>284497.46108108107</v>
      </c>
      <c r="N127" s="380">
        <v>185879.58179999999</v>
      </c>
    </row>
    <row r="128" spans="1:14" ht="22.5" x14ac:dyDescent="0.25">
      <c r="A128" s="239">
        <v>568</v>
      </c>
      <c r="B128" s="239" t="s">
        <v>2536</v>
      </c>
      <c r="C128" s="381" t="s">
        <v>2535</v>
      </c>
      <c r="D128" s="239" t="s">
        <v>2130</v>
      </c>
      <c r="E128" s="380">
        <v>650720.24563671625</v>
      </c>
      <c r="F128" s="380">
        <v>394059.77039999998</v>
      </c>
      <c r="G128" s="380">
        <v>675845.92546019994</v>
      </c>
      <c r="H128" s="380">
        <v>671029.20880000002</v>
      </c>
      <c r="I128" s="380">
        <v>735590.64843000006</v>
      </c>
      <c r="J128" s="380">
        <v>816231.35999999987</v>
      </c>
      <c r="K128" s="380">
        <v>772495.30094400002</v>
      </c>
      <c r="L128" s="380">
        <v>518498.0858</v>
      </c>
      <c r="M128" s="380">
        <v>1484389.1891891891</v>
      </c>
      <c r="N128" s="380">
        <v>615183.68999999994</v>
      </c>
    </row>
    <row r="129" spans="1:14" x14ac:dyDescent="0.25">
      <c r="A129" s="239">
        <v>571</v>
      </c>
      <c r="B129" s="239" t="s">
        <v>2534</v>
      </c>
      <c r="C129" s="381" t="s">
        <v>1023</v>
      </c>
      <c r="D129" s="239" t="s">
        <v>2130</v>
      </c>
      <c r="E129" s="380">
        <v>1027.7638461538461</v>
      </c>
      <c r="F129" s="380">
        <v>499.58260000000001</v>
      </c>
      <c r="G129" s="380">
        <v>1636.1620605000001</v>
      </c>
      <c r="H129" s="380">
        <v>1630.7728</v>
      </c>
      <c r="I129" s="380">
        <v>1711.0440000000001</v>
      </c>
      <c r="J129" s="380">
        <v>1080.9235295999999</v>
      </c>
      <c r="K129" s="380">
        <v>1939.8961350000002</v>
      </c>
      <c r="L129" s="380">
        <v>1309.6880000000001</v>
      </c>
      <c r="M129" s="380">
        <v>2963.0691891891893</v>
      </c>
      <c r="N129" s="380">
        <v>1278.002</v>
      </c>
    </row>
    <row r="130" spans="1:14" ht="22.5" x14ac:dyDescent="0.25">
      <c r="A130" s="239">
        <v>572</v>
      </c>
      <c r="B130" s="239" t="s">
        <v>2533</v>
      </c>
      <c r="C130" s="381" t="s">
        <v>1021</v>
      </c>
      <c r="D130" s="239" t="s">
        <v>2130</v>
      </c>
      <c r="E130" s="380">
        <v>1640.6848307692308</v>
      </c>
      <c r="F130" s="380">
        <v>872.4212</v>
      </c>
      <c r="G130" s="380">
        <v>2759.206318</v>
      </c>
      <c r="H130" s="380">
        <v>2605.6453999999999</v>
      </c>
      <c r="I130" s="380">
        <v>3136.9139999999998</v>
      </c>
      <c r="J130" s="380">
        <v>1724.5802592</v>
      </c>
      <c r="K130" s="380">
        <v>3019.9926600000003</v>
      </c>
      <c r="L130" s="380">
        <v>2105.0066000000002</v>
      </c>
      <c r="M130" s="380">
        <v>4730.0632432432431</v>
      </c>
      <c r="N130" s="380">
        <v>2904.55</v>
      </c>
    </row>
    <row r="131" spans="1:14" ht="22.5" x14ac:dyDescent="0.25">
      <c r="A131" s="239">
        <v>574</v>
      </c>
      <c r="B131" s="239" t="s">
        <v>2532</v>
      </c>
      <c r="C131" s="381" t="s">
        <v>2531</v>
      </c>
      <c r="D131" s="239" t="s">
        <v>2130</v>
      </c>
      <c r="E131" s="380">
        <v>789712.61538461526</v>
      </c>
      <c r="F131" s="380">
        <v>559389.92500000005</v>
      </c>
      <c r="G131" s="380">
        <v>1059623.4082500001</v>
      </c>
      <c r="H131" s="380">
        <v>1686927.7853999999</v>
      </c>
      <c r="I131" s="380">
        <v>1224822.33</v>
      </c>
      <c r="J131" s="380">
        <v>852670.25999999989</v>
      </c>
      <c r="K131" s="380">
        <v>1139626.5974999999</v>
      </c>
      <c r="L131" s="380">
        <v>612596</v>
      </c>
      <c r="M131" s="380">
        <v>1341659.4594594594</v>
      </c>
      <c r="N131" s="380">
        <v>522702.81799999997</v>
      </c>
    </row>
    <row r="132" spans="1:14" ht="22.5" x14ac:dyDescent="0.25">
      <c r="A132" s="239">
        <v>576</v>
      </c>
      <c r="B132" s="239" t="s">
        <v>2530</v>
      </c>
      <c r="C132" s="381" t="s">
        <v>2529</v>
      </c>
      <c r="D132" s="239" t="s">
        <v>2130</v>
      </c>
      <c r="E132" s="380">
        <v>949.11756923076928</v>
      </c>
      <c r="F132" s="380">
        <v>5596.8037999999997</v>
      </c>
      <c r="G132" s="380">
        <v>28411.78</v>
      </c>
      <c r="H132" s="380">
        <v>5560.893</v>
      </c>
      <c r="I132" s="380">
        <v>7984.8720000000003</v>
      </c>
      <c r="J132" s="380">
        <v>2356.8680519999998</v>
      </c>
      <c r="K132" s="380">
        <v>8534.1171240000003</v>
      </c>
      <c r="L132" s="380">
        <v>3105.2280000000001</v>
      </c>
      <c r="M132" s="380">
        <v>28545.945945945947</v>
      </c>
      <c r="N132" s="380">
        <v>7247.4331600000005</v>
      </c>
    </row>
    <row r="133" spans="1:14" ht="22.5" x14ac:dyDescent="0.25">
      <c r="A133" s="239">
        <v>577</v>
      </c>
      <c r="B133" s="239" t="s">
        <v>2528</v>
      </c>
      <c r="C133" s="381" t="s">
        <v>321</v>
      </c>
      <c r="D133" s="239" t="s">
        <v>2130</v>
      </c>
      <c r="E133" s="380">
        <v>40156.886492307698</v>
      </c>
      <c r="F133" s="380">
        <v>16783.018</v>
      </c>
      <c r="G133" s="380">
        <v>20920.153399999999</v>
      </c>
      <c r="H133" s="380">
        <v>27691.4516</v>
      </c>
      <c r="I133" s="380">
        <v>15684.57</v>
      </c>
      <c r="J133" s="380">
        <v>56698.92839999999</v>
      </c>
      <c r="K133" s="380">
        <v>15399.396000000002</v>
      </c>
      <c r="L133" s="380">
        <v>329728.74080000003</v>
      </c>
      <c r="M133" s="380">
        <v>56806.432432432433</v>
      </c>
      <c r="N133" s="380">
        <v>45194.798000000003</v>
      </c>
    </row>
    <row r="134" spans="1:14" ht="33.75" x14ac:dyDescent="0.25">
      <c r="A134" s="239">
        <v>578</v>
      </c>
      <c r="B134" s="239" t="s">
        <v>2527</v>
      </c>
      <c r="C134" s="381" t="s">
        <v>2526</v>
      </c>
      <c r="D134" s="239" t="s">
        <v>2130</v>
      </c>
      <c r="E134" s="380">
        <v>118338.43541538462</v>
      </c>
      <c r="F134" s="380">
        <v>9325.1898000000001</v>
      </c>
      <c r="G134" s="380">
        <v>9893.7483331499989</v>
      </c>
      <c r="H134" s="380">
        <v>13010.2716</v>
      </c>
      <c r="I134" s="380">
        <v>11121.786</v>
      </c>
      <c r="J134" s="380">
        <v>11587.5702</v>
      </c>
      <c r="K134" s="380">
        <v>10955.1730905</v>
      </c>
      <c r="L134" s="380">
        <v>5592.5789999999997</v>
      </c>
      <c r="M134" s="380">
        <v>35887.963243243248</v>
      </c>
      <c r="N134" s="380">
        <v>8597.4680000000008</v>
      </c>
    </row>
    <row r="135" spans="1:14" x14ac:dyDescent="0.25">
      <c r="A135" s="239">
        <v>581</v>
      </c>
      <c r="B135" s="239" t="s">
        <v>2525</v>
      </c>
      <c r="C135" s="381" t="s">
        <v>480</v>
      </c>
      <c r="D135" s="239" t="s">
        <v>2130</v>
      </c>
      <c r="E135" s="380">
        <v>20891.868131868134</v>
      </c>
      <c r="F135" s="380">
        <v>8083.0986000000003</v>
      </c>
      <c r="G135" s="380">
        <v>2243.1491103999997</v>
      </c>
      <c r="H135" s="380">
        <v>5044.4112000000005</v>
      </c>
      <c r="I135" s="380">
        <v>2552.3072999999999</v>
      </c>
      <c r="J135" s="380">
        <v>5130.5971199999994</v>
      </c>
      <c r="K135" s="380">
        <v>2453.0667480000006</v>
      </c>
      <c r="L135" s="380">
        <v>3456.9425999999999</v>
      </c>
      <c r="M135" s="380">
        <v>38251.567567567567</v>
      </c>
      <c r="N135" s="380">
        <v>23120.218000000001</v>
      </c>
    </row>
    <row r="136" spans="1:14" x14ac:dyDescent="0.25">
      <c r="A136" s="239">
        <v>584</v>
      </c>
      <c r="B136" s="239" t="s">
        <v>2524</v>
      </c>
      <c r="C136" s="381" t="s">
        <v>2523</v>
      </c>
      <c r="D136" s="239" t="s">
        <v>2130</v>
      </c>
      <c r="E136" s="380">
        <v>9476.5513846153844</v>
      </c>
      <c r="F136" s="380">
        <v>9946.2353999999996</v>
      </c>
      <c r="G136" s="380">
        <v>10287.9161</v>
      </c>
      <c r="H136" s="380">
        <v>43096.128599999996</v>
      </c>
      <c r="I136" s="380">
        <v>11478.253500000001</v>
      </c>
      <c r="J136" s="380">
        <v>73715.894700000004</v>
      </c>
      <c r="K136" s="380">
        <v>11478.253500000001</v>
      </c>
      <c r="L136" s="380">
        <v>1833.5632000000001</v>
      </c>
      <c r="M136" s="380">
        <v>7136.4864864864867</v>
      </c>
      <c r="N136" s="380">
        <v>48796.44</v>
      </c>
    </row>
    <row r="137" spans="1:14" x14ac:dyDescent="0.25">
      <c r="A137" s="239">
        <v>585</v>
      </c>
      <c r="B137" s="239" t="s">
        <v>2522</v>
      </c>
      <c r="C137" s="381" t="s">
        <v>799</v>
      </c>
      <c r="D137" s="239" t="s">
        <v>2130</v>
      </c>
      <c r="E137" s="380">
        <v>24861.323076923076</v>
      </c>
      <c r="F137" s="380">
        <v>41023.864199999996</v>
      </c>
      <c r="G137" s="380">
        <v>24692.899799999999</v>
      </c>
      <c r="H137" s="380">
        <v>24921.039000000001</v>
      </c>
      <c r="I137" s="380">
        <v>25936.5753</v>
      </c>
      <c r="J137" s="380">
        <v>70691.466</v>
      </c>
      <c r="K137" s="380">
        <v>25922.316599999998</v>
      </c>
      <c r="L137" s="380">
        <v>80655.656799999997</v>
      </c>
      <c r="M137" s="380">
        <v>38251.567567567567</v>
      </c>
      <c r="N137" s="380">
        <v>37166.621800000001</v>
      </c>
    </row>
    <row r="138" spans="1:14" ht="33.75" x14ac:dyDescent="0.25">
      <c r="A138" s="239">
        <v>586</v>
      </c>
      <c r="B138" s="239" t="s">
        <v>2521</v>
      </c>
      <c r="C138" s="381" t="s">
        <v>894</v>
      </c>
      <c r="D138" s="239" t="s">
        <v>2130</v>
      </c>
      <c r="E138" s="380">
        <v>40542.513510019387</v>
      </c>
      <c r="F138" s="380">
        <v>41023.864199999996</v>
      </c>
      <c r="G138" s="380">
        <v>28851.159200000002</v>
      </c>
      <c r="H138" s="380">
        <v>37072.620000000003</v>
      </c>
      <c r="I138" s="380">
        <v>22100.985000000001</v>
      </c>
      <c r="J138" s="380">
        <v>65444.264399999993</v>
      </c>
      <c r="K138" s="380">
        <v>21079.705612500002</v>
      </c>
      <c r="L138" s="380">
        <v>22084.085800000001</v>
      </c>
      <c r="M138" s="380">
        <v>34255.135135135133</v>
      </c>
      <c r="N138" s="380">
        <v>38328.441800000001</v>
      </c>
    </row>
    <row r="139" spans="1:14" ht="22.5" x14ac:dyDescent="0.25">
      <c r="A139" s="239">
        <v>588</v>
      </c>
      <c r="B139" s="239" t="s">
        <v>2520</v>
      </c>
      <c r="C139" s="381" t="s">
        <v>621</v>
      </c>
      <c r="D139" s="239" t="s">
        <v>2130</v>
      </c>
      <c r="E139" s="380">
        <v>59261.334596923065</v>
      </c>
      <c r="F139" s="380">
        <v>80801.412400000001</v>
      </c>
      <c r="G139" s="380">
        <v>78972.073999999993</v>
      </c>
      <c r="H139" s="380">
        <v>108863.59020000001</v>
      </c>
      <c r="I139" s="380">
        <v>84126.33</v>
      </c>
      <c r="J139" s="380">
        <v>104798.27639999999</v>
      </c>
      <c r="K139" s="380">
        <v>83769.862500000003</v>
      </c>
      <c r="L139" s="380">
        <v>69713.424799999993</v>
      </c>
      <c r="M139" s="380">
        <v>213523.67567567568</v>
      </c>
      <c r="N139" s="380">
        <v>92933.981799999994</v>
      </c>
    </row>
    <row r="140" spans="1:14" x14ac:dyDescent="0.25">
      <c r="A140" s="239">
        <v>589</v>
      </c>
      <c r="B140" s="239" t="s">
        <v>2519</v>
      </c>
      <c r="C140" s="381" t="s">
        <v>351</v>
      </c>
      <c r="D140" s="239" t="s">
        <v>2130</v>
      </c>
      <c r="E140" s="380">
        <v>3406.5862338461538</v>
      </c>
      <c r="F140" s="380">
        <v>2948.9104000000002</v>
      </c>
      <c r="G140" s="380">
        <v>5072.0704375000005</v>
      </c>
      <c r="H140" s="380">
        <v>5148.9750000000004</v>
      </c>
      <c r="I140" s="380">
        <v>6416.415</v>
      </c>
      <c r="J140" s="380">
        <v>17199.160799999998</v>
      </c>
      <c r="K140" s="380">
        <v>4901.4281250000004</v>
      </c>
      <c r="L140" s="380">
        <v>5360.2150000000001</v>
      </c>
      <c r="M140" s="380">
        <v>6565.5675675675684</v>
      </c>
      <c r="N140" s="380">
        <v>3146.20856</v>
      </c>
    </row>
    <row r="141" spans="1:14" x14ac:dyDescent="0.25">
      <c r="A141" s="239">
        <v>590</v>
      </c>
      <c r="B141" s="239" t="s">
        <v>2518</v>
      </c>
      <c r="C141" s="381" t="s">
        <v>353</v>
      </c>
      <c r="D141" s="239" t="s">
        <v>2130</v>
      </c>
      <c r="E141" s="380">
        <v>4670.8576338461535</v>
      </c>
      <c r="F141" s="380">
        <v>3730.4983999999999</v>
      </c>
      <c r="G141" s="380">
        <v>5756.29</v>
      </c>
      <c r="H141" s="380">
        <v>6178.77</v>
      </c>
      <c r="I141" s="380">
        <v>6701.5889999999999</v>
      </c>
      <c r="J141" s="380">
        <v>19677.006000000001</v>
      </c>
      <c r="K141" s="380">
        <v>5685.6566249999996</v>
      </c>
      <c r="L141" s="380">
        <v>7093.4391999999998</v>
      </c>
      <c r="M141" s="380">
        <v>9862.6243243243243</v>
      </c>
      <c r="N141" s="380">
        <v>31252.957999999999</v>
      </c>
    </row>
    <row r="142" spans="1:14" x14ac:dyDescent="0.25">
      <c r="A142" s="239">
        <v>591</v>
      </c>
      <c r="B142" s="239" t="s">
        <v>2517</v>
      </c>
      <c r="C142" s="381" t="s">
        <v>355</v>
      </c>
      <c r="D142" s="239" t="s">
        <v>2130</v>
      </c>
      <c r="E142" s="380">
        <v>5103.3959076923074</v>
      </c>
      <c r="F142" s="380">
        <v>4973.6458000000002</v>
      </c>
      <c r="G142" s="380">
        <v>7213.8459999999995</v>
      </c>
      <c r="H142" s="380">
        <v>12634.2644</v>
      </c>
      <c r="I142" s="380">
        <v>6986.7629999999999</v>
      </c>
      <c r="J142" s="380">
        <v>22737.873599999999</v>
      </c>
      <c r="K142" s="380">
        <v>5881.7137499999999</v>
      </c>
      <c r="L142" s="380">
        <v>9867.0203999999994</v>
      </c>
      <c r="M142" s="380">
        <v>12431.759459459459</v>
      </c>
      <c r="N142" s="380">
        <v>37062.057999999997</v>
      </c>
    </row>
    <row r="143" spans="1:14" ht="22.5" x14ac:dyDescent="0.25">
      <c r="A143" s="239">
        <v>593</v>
      </c>
      <c r="B143" s="239" t="s">
        <v>2516</v>
      </c>
      <c r="C143" s="381" t="s">
        <v>2515</v>
      </c>
      <c r="D143" s="239" t="s">
        <v>2130</v>
      </c>
      <c r="E143" s="380">
        <v>20474.030769230769</v>
      </c>
      <c r="F143" s="380">
        <v>8083.0986000000003</v>
      </c>
      <c r="G143" s="380">
        <v>19830.757033999998</v>
      </c>
      <c r="H143" s="380">
        <v>35836.866000000002</v>
      </c>
      <c r="I143" s="380">
        <v>22671.332999999999</v>
      </c>
      <c r="J143" s="380">
        <v>35797.575359999995</v>
      </c>
      <c r="K143" s="380">
        <v>21579.116580000002</v>
      </c>
      <c r="L143" s="380">
        <v>16267.5924</v>
      </c>
      <c r="M143" s="380">
        <v>13034.078918918918</v>
      </c>
      <c r="N143" s="380">
        <v>12663.838</v>
      </c>
    </row>
    <row r="144" spans="1:14" ht="22.5" x14ac:dyDescent="0.25">
      <c r="A144" s="239">
        <v>602</v>
      </c>
      <c r="B144" s="239" t="s">
        <v>2514</v>
      </c>
      <c r="C144" s="381" t="s">
        <v>368</v>
      </c>
      <c r="D144" s="239" t="s">
        <v>2130</v>
      </c>
      <c r="E144" s="380">
        <v>49813.641846153841</v>
      </c>
      <c r="F144" s="380">
        <v>73343.584199999998</v>
      </c>
      <c r="G144" s="380">
        <v>88813.279287700003</v>
      </c>
      <c r="H144" s="380">
        <v>141574.1042</v>
      </c>
      <c r="I144" s="380">
        <v>130467.105</v>
      </c>
      <c r="J144" s="380">
        <v>130451.26199999999</v>
      </c>
      <c r="K144" s="380">
        <v>67711.286798999994</v>
      </c>
      <c r="L144" s="380">
        <v>85219.497000000003</v>
      </c>
      <c r="M144" s="380">
        <v>128456.75675675676</v>
      </c>
      <c r="N144" s="380">
        <v>105957.984</v>
      </c>
    </row>
    <row r="145" spans="1:14" x14ac:dyDescent="0.25">
      <c r="A145" s="239">
        <v>613</v>
      </c>
      <c r="B145" s="239" t="s">
        <v>2513</v>
      </c>
      <c r="C145" s="381" t="s">
        <v>2512</v>
      </c>
      <c r="D145" s="239" t="s">
        <v>2130</v>
      </c>
      <c r="E145" s="380">
        <v>13395.374272786039</v>
      </c>
      <c r="F145" s="380">
        <v>6217.8494000000001</v>
      </c>
      <c r="G145" s="380">
        <v>9201.6144000000004</v>
      </c>
      <c r="H145" s="380">
        <v>13154.971</v>
      </c>
      <c r="I145" s="380">
        <v>11264.373</v>
      </c>
      <c r="J145" s="380">
        <v>14429.804399999997</v>
      </c>
      <c r="K145" s="380">
        <v>9268.1550000000007</v>
      </c>
      <c r="L145" s="380">
        <v>10057.136399999999</v>
      </c>
      <c r="M145" s="380">
        <v>22265.837837837837</v>
      </c>
      <c r="N145" s="380">
        <v>11502.018</v>
      </c>
    </row>
    <row r="146" spans="1:14" x14ac:dyDescent="0.25">
      <c r="A146" s="239">
        <v>626</v>
      </c>
      <c r="B146" s="239" t="s">
        <v>2511</v>
      </c>
      <c r="C146" s="381" t="s">
        <v>2510</v>
      </c>
      <c r="D146" s="239" t="s">
        <v>2130</v>
      </c>
      <c r="E146" s="380">
        <v>10937.50743374273</v>
      </c>
      <c r="F146" s="380">
        <v>9946.2353999999996</v>
      </c>
      <c r="G146" s="380">
        <v>5691.8617999999997</v>
      </c>
      <c r="H146" s="380">
        <v>59604.534599999999</v>
      </c>
      <c r="I146" s="380">
        <v>1112.1786</v>
      </c>
      <c r="J146" s="380">
        <v>3894.5896319999997</v>
      </c>
      <c r="K146" s="380">
        <v>1092.5728875</v>
      </c>
      <c r="L146" s="380">
        <v>1434.3196</v>
      </c>
      <c r="M146" s="380">
        <v>1998.2162162162163</v>
      </c>
      <c r="N146" s="380">
        <v>10456.379999999999</v>
      </c>
    </row>
    <row r="147" spans="1:14" ht="22.5" x14ac:dyDescent="0.25">
      <c r="A147" s="239">
        <v>627</v>
      </c>
      <c r="B147" s="239" t="s">
        <v>2509</v>
      </c>
      <c r="C147" s="381" t="s">
        <v>2508</v>
      </c>
      <c r="D147" s="239" t="s">
        <v>2130</v>
      </c>
      <c r="E147" s="380">
        <v>9358.0944923076913</v>
      </c>
      <c r="F147" s="380">
        <v>12432.530199999999</v>
      </c>
      <c r="G147" s="380">
        <v>12167.423999999999</v>
      </c>
      <c r="H147" s="380">
        <v>15652.884</v>
      </c>
      <c r="I147" s="380">
        <v>12975.416999999999</v>
      </c>
      <c r="J147" s="380">
        <v>11514.6924</v>
      </c>
      <c r="K147" s="380">
        <v>8662.1602500000008</v>
      </c>
      <c r="L147" s="380">
        <v>28690.6168</v>
      </c>
      <c r="M147" s="380">
        <v>35491.174594594595</v>
      </c>
      <c r="N147" s="380">
        <v>18472.937999999998</v>
      </c>
    </row>
    <row r="148" spans="1:14" x14ac:dyDescent="0.25">
      <c r="A148" s="239">
        <v>630</v>
      </c>
      <c r="B148" s="239" t="s">
        <v>2507</v>
      </c>
      <c r="C148" s="381" t="s">
        <v>2506</v>
      </c>
      <c r="D148" s="239" t="s">
        <v>2130</v>
      </c>
      <c r="E148" s="380">
        <v>22612.37491919845</v>
      </c>
      <c r="F148" s="380">
        <v>6217.8494000000001</v>
      </c>
      <c r="G148" s="380">
        <v>28354.838673699996</v>
      </c>
      <c r="H148" s="380">
        <v>13387.334999999999</v>
      </c>
      <c r="I148" s="380">
        <v>33507.945</v>
      </c>
      <c r="J148" s="380">
        <v>30025.653599999998</v>
      </c>
      <c r="K148" s="380">
        <v>29763.182619000003</v>
      </c>
      <c r="L148" s="380">
        <v>30725.914199999999</v>
      </c>
      <c r="M148" s="380">
        <v>154148.10810810811</v>
      </c>
      <c r="N148" s="380">
        <v>23933.491999999998</v>
      </c>
    </row>
    <row r="149" spans="1:14" x14ac:dyDescent="0.25">
      <c r="A149" s="239">
        <v>631</v>
      </c>
      <c r="B149" s="239" t="s">
        <v>2505</v>
      </c>
      <c r="C149" s="381" t="s">
        <v>392</v>
      </c>
      <c r="D149" s="239" t="s">
        <v>391</v>
      </c>
      <c r="E149" s="380">
        <v>25316.028442146089</v>
      </c>
      <c r="F149" s="380">
        <v>136740.93299999999</v>
      </c>
      <c r="G149" s="380">
        <v>168156.94715600001</v>
      </c>
      <c r="H149" s="380">
        <v>288342.59999999998</v>
      </c>
      <c r="I149" s="380">
        <v>199621.8</v>
      </c>
      <c r="J149" s="380">
        <v>139050.84239999999</v>
      </c>
      <c r="K149" s="380">
        <v>175604.44572000002</v>
      </c>
      <c r="L149" s="380">
        <v>278452.3432</v>
      </c>
      <c r="M149" s="380">
        <v>342551.35135135136</v>
      </c>
      <c r="N149" s="380">
        <v>168463.9</v>
      </c>
    </row>
    <row r="150" spans="1:14" x14ac:dyDescent="0.25">
      <c r="A150" s="239">
        <v>635</v>
      </c>
      <c r="B150" s="239" t="s">
        <v>2504</v>
      </c>
      <c r="C150" s="381" t="s">
        <v>2503</v>
      </c>
      <c r="D150" s="239" t="s">
        <v>2130</v>
      </c>
      <c r="E150" s="380">
        <v>13893.092307692308</v>
      </c>
      <c r="F150" s="380">
        <v>31078.685000000001</v>
      </c>
      <c r="G150" s="380">
        <v>23567.15563125</v>
      </c>
      <c r="H150" s="380">
        <v>15446.924999999999</v>
      </c>
      <c r="I150" s="380">
        <v>27804.465</v>
      </c>
      <c r="J150" s="380">
        <v>21134.561999999998</v>
      </c>
      <c r="K150" s="380">
        <v>24783.402937499999</v>
      </c>
      <c r="L150" s="380">
        <v>16620.3632</v>
      </c>
      <c r="M150" s="380">
        <v>171275.67567567568</v>
      </c>
      <c r="N150" s="380">
        <v>15103.66</v>
      </c>
    </row>
    <row r="151" spans="1:14" x14ac:dyDescent="0.25">
      <c r="A151" s="239">
        <v>640</v>
      </c>
      <c r="B151" s="239" t="s">
        <v>2502</v>
      </c>
      <c r="C151" s="381" t="s">
        <v>409</v>
      </c>
      <c r="D151" s="239" t="s">
        <v>2130</v>
      </c>
      <c r="E151" s="380">
        <v>14624.307692307691</v>
      </c>
      <c r="F151" s="380">
        <v>3730.4983999999999</v>
      </c>
      <c r="G151" s="380">
        <v>6543.3702400000002</v>
      </c>
      <c r="H151" s="380">
        <v>5354.9340000000002</v>
      </c>
      <c r="I151" s="380">
        <v>7842.2849999999999</v>
      </c>
      <c r="J151" s="380">
        <v>8672.4581999999991</v>
      </c>
      <c r="K151" s="380">
        <v>6758.6238000000003</v>
      </c>
      <c r="L151" s="380">
        <v>3698.8123999999998</v>
      </c>
      <c r="M151" s="380">
        <v>6596.968108108108</v>
      </c>
      <c r="N151" s="380">
        <v>6970.92</v>
      </c>
    </row>
    <row r="152" spans="1:14" ht="22.5" x14ac:dyDescent="0.25">
      <c r="A152" s="239">
        <v>646</v>
      </c>
      <c r="B152" s="239" t="s">
        <v>2501</v>
      </c>
      <c r="C152" s="381" t="s">
        <v>917</v>
      </c>
      <c r="D152" s="239" t="s">
        <v>2130</v>
      </c>
      <c r="E152" s="380">
        <v>31829.375565610859</v>
      </c>
      <c r="F152" s="380">
        <v>5596.8037999999997</v>
      </c>
      <c r="G152" s="380">
        <v>10688.744000000001</v>
      </c>
      <c r="H152" s="380">
        <v>33749.8148</v>
      </c>
      <c r="I152" s="380">
        <v>9339.4485000000004</v>
      </c>
      <c r="J152" s="380">
        <v>18875.350200000001</v>
      </c>
      <c r="K152" s="380">
        <v>9345.7223279999998</v>
      </c>
      <c r="L152" s="380">
        <v>23044.171600000001</v>
      </c>
      <c r="M152" s="380">
        <v>59851.333333333336</v>
      </c>
      <c r="N152" s="380">
        <v>30207.32</v>
      </c>
    </row>
    <row r="153" spans="1:14" ht="33.75" x14ac:dyDescent="0.25">
      <c r="A153" s="239">
        <v>654</v>
      </c>
      <c r="B153" s="239" t="s">
        <v>2500</v>
      </c>
      <c r="C153" s="381" t="s">
        <v>2499</v>
      </c>
      <c r="D153" s="239" t="s">
        <v>2130</v>
      </c>
      <c r="E153" s="380">
        <v>58123.49846153846</v>
      </c>
      <c r="F153" s="380">
        <v>64642.6086</v>
      </c>
      <c r="G153" s="380">
        <v>102581.3126</v>
      </c>
      <c r="H153" s="380">
        <v>116072.15519999999</v>
      </c>
      <c r="I153" s="380">
        <v>74858.175000000003</v>
      </c>
      <c r="J153" s="380">
        <v>182194.5</v>
      </c>
      <c r="K153" s="380">
        <v>72899.029620000001</v>
      </c>
      <c r="L153" s="380">
        <v>74481.111600000004</v>
      </c>
      <c r="M153" s="380">
        <v>168992</v>
      </c>
      <c r="N153" s="380">
        <v>100962.158</v>
      </c>
    </row>
    <row r="154" spans="1:14" ht="22.5" x14ac:dyDescent="0.25">
      <c r="A154" s="239">
        <v>656</v>
      </c>
      <c r="B154" s="239" t="s">
        <v>2498</v>
      </c>
      <c r="C154" s="381" t="s">
        <v>2497</v>
      </c>
      <c r="D154" s="239" t="s">
        <v>2130</v>
      </c>
      <c r="E154" s="380">
        <v>67975.407076923075</v>
      </c>
      <c r="F154" s="380">
        <v>47238.544999999998</v>
      </c>
      <c r="G154" s="380">
        <v>76229.75209519999</v>
      </c>
      <c r="H154" s="380">
        <v>105402.4228</v>
      </c>
      <c r="I154" s="380">
        <v>85409.612999999998</v>
      </c>
      <c r="J154" s="380">
        <v>93137.828399999999</v>
      </c>
      <c r="K154" s="380">
        <v>84689.833824000001</v>
      </c>
      <c r="L154" s="380">
        <v>99858.429000000004</v>
      </c>
      <c r="M154" s="380">
        <v>129912.6</v>
      </c>
      <c r="N154" s="380">
        <v>70754.838000000003</v>
      </c>
    </row>
    <row r="155" spans="1:14" ht="33.75" x14ac:dyDescent="0.25">
      <c r="A155" s="239">
        <v>657</v>
      </c>
      <c r="B155" s="239" t="s">
        <v>2496</v>
      </c>
      <c r="C155" s="381" t="s">
        <v>405</v>
      </c>
      <c r="D155" s="239" t="s">
        <v>2130</v>
      </c>
      <c r="E155" s="380">
        <v>58123.49846153846</v>
      </c>
      <c r="F155" s="380">
        <v>64642.6086</v>
      </c>
      <c r="G155" s="380">
        <v>102578.144</v>
      </c>
      <c r="H155" s="380">
        <v>116072.15519999999</v>
      </c>
      <c r="I155" s="380">
        <v>74002.653000000006</v>
      </c>
      <c r="J155" s="380">
        <v>105789.41447999999</v>
      </c>
      <c r="K155" s="380">
        <v>72899.029620000001</v>
      </c>
      <c r="L155" s="380">
        <v>74481.111600000004</v>
      </c>
      <c r="M155" s="380">
        <v>129912.6</v>
      </c>
      <c r="N155" s="380">
        <v>100962.158</v>
      </c>
    </row>
    <row r="156" spans="1:14" ht="33.75" x14ac:dyDescent="0.25">
      <c r="A156" s="239">
        <v>659</v>
      </c>
      <c r="B156" s="239" t="s">
        <v>2495</v>
      </c>
      <c r="C156" s="381" t="s">
        <v>421</v>
      </c>
      <c r="D156" s="239" t="s">
        <v>2130</v>
      </c>
      <c r="E156" s="380">
        <v>58123.49846153846</v>
      </c>
      <c r="F156" s="380">
        <v>64642.6086</v>
      </c>
      <c r="G156" s="380">
        <v>103762.1442</v>
      </c>
      <c r="H156" s="380">
        <v>116072.15519999999</v>
      </c>
      <c r="I156" s="380">
        <v>79706.133000000002</v>
      </c>
      <c r="J156" s="380">
        <v>105789.41447999999</v>
      </c>
      <c r="K156" s="380">
        <v>72899.029620000001</v>
      </c>
      <c r="L156" s="380">
        <v>74481.111600000004</v>
      </c>
      <c r="M156" s="380">
        <v>168992</v>
      </c>
      <c r="N156" s="380">
        <v>100962.158</v>
      </c>
    </row>
    <row r="157" spans="1:14" x14ac:dyDescent="0.25">
      <c r="A157" s="239">
        <v>661</v>
      </c>
      <c r="B157" s="239" t="s">
        <v>2494</v>
      </c>
      <c r="C157" s="381" t="s">
        <v>2493</v>
      </c>
      <c r="D157" s="239" t="s">
        <v>2331</v>
      </c>
      <c r="E157" s="380">
        <v>21997.908209437621</v>
      </c>
      <c r="F157" s="380">
        <v>82045.615999999995</v>
      </c>
      <c r="G157" s="380">
        <v>23675.242650400003</v>
      </c>
      <c r="H157" s="380">
        <v>30980.4584</v>
      </c>
      <c r="I157" s="380">
        <v>27091.53</v>
      </c>
      <c r="J157" s="380">
        <v>33815.299199999994</v>
      </c>
      <c r="K157" s="380">
        <v>25737.523848000004</v>
      </c>
      <c r="L157" s="380">
        <v>28886.013800000001</v>
      </c>
      <c r="M157" s="380">
        <v>63372</v>
      </c>
      <c r="N157" s="380">
        <v>20796.578000000001</v>
      </c>
    </row>
    <row r="158" spans="1:14" ht="22.5" x14ac:dyDescent="0.25">
      <c r="A158" s="239">
        <v>662</v>
      </c>
      <c r="B158" s="239" t="s">
        <v>2492</v>
      </c>
      <c r="C158" s="381" t="s">
        <v>2491</v>
      </c>
      <c r="D158" s="239" t="s">
        <v>2130</v>
      </c>
      <c r="E158" s="380">
        <v>17529.670153846157</v>
      </c>
      <c r="F158" s="380">
        <v>99448.623399999997</v>
      </c>
      <c r="G158" s="380">
        <v>71503.683799999999</v>
      </c>
      <c r="H158" s="380">
        <v>162154.1612</v>
      </c>
      <c r="I158" s="380">
        <v>27091.53</v>
      </c>
      <c r="J158" s="380">
        <v>136558.42163999999</v>
      </c>
      <c r="K158" s="380">
        <v>26167.138479000001</v>
      </c>
      <c r="L158" s="380">
        <v>109464.568</v>
      </c>
      <c r="M158" s="380">
        <v>70413.333333333343</v>
      </c>
      <c r="N158" s="380">
        <v>108862.534</v>
      </c>
    </row>
    <row r="159" spans="1:14" ht="22.5" x14ac:dyDescent="0.25">
      <c r="A159" s="239">
        <v>663</v>
      </c>
      <c r="B159" s="239" t="s">
        <v>2490</v>
      </c>
      <c r="C159" s="381" t="s">
        <v>418</v>
      </c>
      <c r="D159" s="239" t="s">
        <v>2130</v>
      </c>
      <c r="E159" s="380">
        <v>53528.216</v>
      </c>
      <c r="F159" s="380">
        <v>47238.544999999998</v>
      </c>
      <c r="G159" s="380">
        <v>70281.962737250011</v>
      </c>
      <c r="H159" s="380">
        <v>116072.15519999999</v>
      </c>
      <c r="I159" s="380">
        <v>78422.850000000006</v>
      </c>
      <c r="J159" s="380">
        <v>74400.946019999988</v>
      </c>
      <c r="K159" s="380">
        <v>78404.670157500004</v>
      </c>
      <c r="L159" s="380">
        <v>28886.013800000001</v>
      </c>
      <c r="M159" s="380">
        <v>129912.6</v>
      </c>
      <c r="N159" s="380">
        <v>68431.198000000004</v>
      </c>
    </row>
    <row r="160" spans="1:14" s="389" customFormat="1" ht="22.5" x14ac:dyDescent="0.25">
      <c r="A160" s="386">
        <v>665</v>
      </c>
      <c r="B160" s="386" t="s">
        <v>2489</v>
      </c>
      <c r="C160" s="387" t="s">
        <v>1033</v>
      </c>
      <c r="D160" s="386" t="s">
        <v>2130</v>
      </c>
      <c r="E160" s="388">
        <v>7572.1415384615375</v>
      </c>
      <c r="F160" s="388">
        <v>6217.8494000000001</v>
      </c>
      <c r="G160" s="388">
        <v>7877.1396000000004</v>
      </c>
      <c r="H160" s="388">
        <v>13759.117399999999</v>
      </c>
      <c r="I160" s="388">
        <v>8412.6329999999998</v>
      </c>
      <c r="J160" s="388">
        <v>11368.936799999999</v>
      </c>
      <c r="K160" s="388">
        <v>8050.3194330000006</v>
      </c>
      <c r="L160" s="388">
        <v>5323.2479999999996</v>
      </c>
      <c r="M160" s="388">
        <v>12322.333333333334</v>
      </c>
      <c r="N160" s="388">
        <v>9759.2880000000005</v>
      </c>
    </row>
    <row r="161" spans="1:14" ht="22.5" x14ac:dyDescent="0.25">
      <c r="A161" s="239">
        <v>669</v>
      </c>
      <c r="B161" s="239" t="s">
        <v>2488</v>
      </c>
      <c r="C161" s="381" t="s">
        <v>923</v>
      </c>
      <c r="D161" s="239" t="s">
        <v>2130</v>
      </c>
      <c r="E161" s="380">
        <v>532064.26611506147</v>
      </c>
      <c r="F161" s="380">
        <v>236188.50020000001</v>
      </c>
      <c r="G161" s="380">
        <v>160421.45665040001</v>
      </c>
      <c r="H161" s="380">
        <v>343613.54599999997</v>
      </c>
      <c r="I161" s="380">
        <v>178233.75</v>
      </c>
      <c r="J161" s="380">
        <v>313374.53999999998</v>
      </c>
      <c r="K161" s="380">
        <v>179731.483848</v>
      </c>
      <c r="L161" s="380">
        <v>720577.66319999995</v>
      </c>
      <c r="M161" s="380">
        <v>1035490.1960784314</v>
      </c>
      <c r="N161" s="380">
        <v>75518.3</v>
      </c>
    </row>
    <row r="162" spans="1:14" x14ac:dyDescent="0.25">
      <c r="A162" s="239">
        <v>673</v>
      </c>
      <c r="B162" s="239" t="s">
        <v>2487</v>
      </c>
      <c r="C162" s="381" t="s">
        <v>155</v>
      </c>
      <c r="D162" s="239" t="s">
        <v>2130</v>
      </c>
      <c r="E162" s="380">
        <v>17402.926153846154</v>
      </c>
      <c r="F162" s="380">
        <v>16161.972400000001</v>
      </c>
      <c r="G162" s="380">
        <v>13866.8498</v>
      </c>
      <c r="H162" s="380">
        <v>249004.43100000001</v>
      </c>
      <c r="I162" s="380">
        <v>15541.983</v>
      </c>
      <c r="J162" s="380">
        <v>34689.832799999996</v>
      </c>
      <c r="K162" s="380">
        <v>15399.396000000002</v>
      </c>
      <c r="L162" s="380">
        <v>12458.9352</v>
      </c>
      <c r="M162" s="380">
        <v>24644.666666666668</v>
      </c>
      <c r="N162" s="380">
        <v>140580.22</v>
      </c>
    </row>
    <row r="163" spans="1:14" ht="22.5" x14ac:dyDescent="0.25">
      <c r="A163" s="239">
        <v>674</v>
      </c>
      <c r="B163" s="239" t="s">
        <v>2486</v>
      </c>
      <c r="C163" s="381" t="s">
        <v>2485</v>
      </c>
      <c r="D163" s="239" t="s">
        <v>2130</v>
      </c>
      <c r="E163" s="380">
        <v>6009.1280307692305</v>
      </c>
      <c r="F163" s="380">
        <v>5596.8037999999997</v>
      </c>
      <c r="G163" s="380">
        <v>16303.503199999999</v>
      </c>
      <c r="H163" s="380">
        <v>51143.316400000003</v>
      </c>
      <c r="I163" s="380">
        <v>10694.025</v>
      </c>
      <c r="J163" s="380">
        <v>43070.779799999997</v>
      </c>
      <c r="K163" s="380">
        <v>10928.438028</v>
      </c>
      <c r="L163" s="380">
        <v>3929.0639999999999</v>
      </c>
      <c r="M163" s="380">
        <v>24644.666666666668</v>
      </c>
      <c r="N163" s="380">
        <v>34389.872000000003</v>
      </c>
    </row>
    <row r="164" spans="1:14" ht="22.5" x14ac:dyDescent="0.25">
      <c r="A164" s="239">
        <v>677</v>
      </c>
      <c r="B164" s="239" t="s">
        <v>2484</v>
      </c>
      <c r="C164" s="381" t="s">
        <v>2483</v>
      </c>
      <c r="D164" s="239" t="s">
        <v>2331</v>
      </c>
      <c r="E164" s="380">
        <v>96962.08486153846</v>
      </c>
      <c r="F164" s="380">
        <v>55940.576800000003</v>
      </c>
      <c r="G164" s="380">
        <v>60567.788999999997</v>
      </c>
      <c r="H164" s="380">
        <v>136556.098</v>
      </c>
      <c r="I164" s="380">
        <v>56892.213000000003</v>
      </c>
      <c r="J164" s="380">
        <v>115001.16839999998</v>
      </c>
      <c r="K164" s="380">
        <v>53755.298999999999</v>
      </c>
      <c r="L164" s="380">
        <v>70584.789799999999</v>
      </c>
      <c r="M164" s="380">
        <v>147868</v>
      </c>
      <c r="N164" s="380">
        <v>91667.597999999998</v>
      </c>
    </row>
    <row r="165" spans="1:14" x14ac:dyDescent="0.25">
      <c r="A165" s="239">
        <v>680</v>
      </c>
      <c r="B165" s="239" t="s">
        <v>2482</v>
      </c>
      <c r="C165" s="381" t="s">
        <v>2481</v>
      </c>
      <c r="D165" s="239" t="s">
        <v>2130</v>
      </c>
      <c r="E165" s="380">
        <v>187689.98984615383</v>
      </c>
      <c r="F165" s="380">
        <v>55940.576800000003</v>
      </c>
      <c r="G165" s="380">
        <v>60567.788999999997</v>
      </c>
      <c r="H165" s="380">
        <v>78264.42</v>
      </c>
      <c r="I165" s="380">
        <v>62025.345000000001</v>
      </c>
      <c r="J165" s="380">
        <v>107713.38839999998</v>
      </c>
      <c r="K165" s="380">
        <v>60079.887972000004</v>
      </c>
      <c r="L165" s="380">
        <v>80169.804799999998</v>
      </c>
      <c r="M165" s="380">
        <v>147868</v>
      </c>
      <c r="N165" s="380">
        <v>91667.597999999998</v>
      </c>
    </row>
    <row r="166" spans="1:14" x14ac:dyDescent="0.25">
      <c r="A166" s="239">
        <v>682</v>
      </c>
      <c r="B166" s="239" t="s">
        <v>2480</v>
      </c>
      <c r="C166" s="381" t="s">
        <v>2479</v>
      </c>
      <c r="D166" s="239" t="s">
        <v>2130</v>
      </c>
      <c r="E166" s="380">
        <v>528.44137039431155</v>
      </c>
      <c r="F166" s="380">
        <v>2993.2708000000002</v>
      </c>
      <c r="G166" s="380">
        <v>1198.787</v>
      </c>
      <c r="H166" s="380">
        <v>2059.59</v>
      </c>
      <c r="I166" s="380">
        <v>784.22849999999994</v>
      </c>
      <c r="J166" s="380">
        <v>1238.9226000000001</v>
      </c>
      <c r="K166" s="380">
        <v>766.405125</v>
      </c>
      <c r="L166" s="380">
        <v>1901.16</v>
      </c>
      <c r="M166" s="380">
        <v>9717.0400000000009</v>
      </c>
      <c r="N166" s="380">
        <v>1278.002</v>
      </c>
    </row>
    <row r="167" spans="1:14" ht="22.5" x14ac:dyDescent="0.25">
      <c r="A167" s="239">
        <v>684</v>
      </c>
      <c r="B167" s="239" t="s">
        <v>2478</v>
      </c>
      <c r="C167" s="381" t="s">
        <v>2477</v>
      </c>
      <c r="D167" s="239" t="s">
        <v>2130</v>
      </c>
      <c r="E167" s="380">
        <v>749.6493859082093</v>
      </c>
      <c r="F167" s="380">
        <v>2993.2708000000002</v>
      </c>
      <c r="G167" s="380">
        <v>3432.65</v>
      </c>
      <c r="H167" s="380">
        <v>2677.4670000000001</v>
      </c>
      <c r="I167" s="380">
        <v>1269.0243</v>
      </c>
      <c r="J167" s="380">
        <v>1894.8227999999997</v>
      </c>
      <c r="K167" s="380">
        <v>1158.5193750000001</v>
      </c>
      <c r="L167" s="380">
        <v>1727.9431999999999</v>
      </c>
      <c r="M167" s="380">
        <v>5069.76</v>
      </c>
      <c r="N167" s="380">
        <v>1278.002</v>
      </c>
    </row>
    <row r="168" spans="1:14" ht="22.5" x14ac:dyDescent="0.25">
      <c r="A168" s="239">
        <v>686</v>
      </c>
      <c r="B168" s="239" t="s">
        <v>2476</v>
      </c>
      <c r="C168" s="381" t="s">
        <v>2475</v>
      </c>
      <c r="D168" s="239" t="s">
        <v>2130</v>
      </c>
      <c r="E168" s="380">
        <v>921.70006464124128</v>
      </c>
      <c r="F168" s="380">
        <v>2993.2708000000002</v>
      </c>
      <c r="G168" s="380">
        <v>1206.1143875</v>
      </c>
      <c r="H168" s="380">
        <v>1421.6451999999999</v>
      </c>
      <c r="I168" s="380">
        <v>1354.5764999999999</v>
      </c>
      <c r="J168" s="380">
        <v>1282.6492799999999</v>
      </c>
      <c r="K168" s="380">
        <v>1336.753125</v>
      </c>
      <c r="L168" s="380">
        <v>1152.3142</v>
      </c>
      <c r="M168" s="380">
        <v>5209.1783999999998</v>
      </c>
      <c r="N168" s="380">
        <v>801.6558</v>
      </c>
    </row>
    <row r="169" spans="1:14" ht="22.5" x14ac:dyDescent="0.25">
      <c r="A169" s="239">
        <v>688</v>
      </c>
      <c r="B169" s="239" t="s">
        <v>2474</v>
      </c>
      <c r="C169" s="381" t="s">
        <v>445</v>
      </c>
      <c r="D169" s="239" t="s">
        <v>2130</v>
      </c>
      <c r="E169" s="380">
        <v>921.70006464124128</v>
      </c>
      <c r="F169" s="380">
        <v>2993.2708000000002</v>
      </c>
      <c r="G169" s="380">
        <v>3432.65</v>
      </c>
      <c r="H169" s="380">
        <v>1853.6310000000001</v>
      </c>
      <c r="I169" s="380">
        <v>1354.5764999999999</v>
      </c>
      <c r="J169" s="380">
        <v>1428.4048799999998</v>
      </c>
      <c r="K169" s="380">
        <v>1336.753125</v>
      </c>
      <c r="L169" s="380">
        <v>1631.829</v>
      </c>
      <c r="M169" s="380">
        <v>4647.28</v>
      </c>
      <c r="N169" s="380">
        <v>871.36500000000001</v>
      </c>
    </row>
    <row r="170" spans="1:14" ht="22.5" x14ac:dyDescent="0.25">
      <c r="A170" s="239">
        <v>701</v>
      </c>
      <c r="B170" s="239" t="s">
        <v>2473</v>
      </c>
      <c r="C170" s="381" t="s">
        <v>2472</v>
      </c>
      <c r="D170" s="239" t="s">
        <v>2130</v>
      </c>
      <c r="E170" s="380">
        <v>2285.7792923076922</v>
      </c>
      <c r="F170" s="380">
        <v>2993.2708000000002</v>
      </c>
      <c r="G170" s="380">
        <v>3432.65</v>
      </c>
      <c r="H170" s="380">
        <v>5766.8519999999999</v>
      </c>
      <c r="I170" s="380">
        <v>2267.1333</v>
      </c>
      <c r="J170" s="380">
        <v>3436.9170479999998</v>
      </c>
      <c r="K170" s="380">
        <v>2227.921875</v>
      </c>
      <c r="L170" s="380">
        <v>3072.4857999999999</v>
      </c>
      <c r="M170" s="380">
        <v>5069.76</v>
      </c>
      <c r="N170" s="380">
        <v>2904.55</v>
      </c>
    </row>
    <row r="171" spans="1:14" ht="22.5" x14ac:dyDescent="0.25">
      <c r="A171" s="239">
        <v>704</v>
      </c>
      <c r="B171" s="239" t="s">
        <v>2471</v>
      </c>
      <c r="C171" s="381" t="s">
        <v>2470</v>
      </c>
      <c r="D171" s="239" t="s">
        <v>2130</v>
      </c>
      <c r="E171" s="380">
        <v>1106.0400775694893</v>
      </c>
      <c r="F171" s="380">
        <v>2993.2708000000002</v>
      </c>
      <c r="G171" s="380">
        <v>1894.6379650000001</v>
      </c>
      <c r="H171" s="380">
        <v>2059.59</v>
      </c>
      <c r="I171" s="380">
        <v>2267.1333</v>
      </c>
      <c r="J171" s="380">
        <v>2139.6922079999999</v>
      </c>
      <c r="K171" s="380">
        <v>1960.5712500000002</v>
      </c>
      <c r="L171" s="380">
        <v>1727.9431999999999</v>
      </c>
      <c r="M171" s="380">
        <v>4224.8</v>
      </c>
      <c r="N171" s="380">
        <v>1045.6379999999999</v>
      </c>
    </row>
    <row r="172" spans="1:14" ht="22.5" x14ac:dyDescent="0.25">
      <c r="A172" s="239">
        <v>709</v>
      </c>
      <c r="B172" s="239" t="s">
        <v>2469</v>
      </c>
      <c r="C172" s="381" t="s">
        <v>1284</v>
      </c>
      <c r="D172" s="239" t="s">
        <v>2130</v>
      </c>
      <c r="E172" s="380">
        <v>737.36005171299291</v>
      </c>
      <c r="F172" s="380">
        <v>2993.2708000000002</v>
      </c>
      <c r="G172" s="380">
        <v>3432.65</v>
      </c>
      <c r="H172" s="380">
        <v>1647.672</v>
      </c>
      <c r="I172" s="380">
        <v>1269.0243</v>
      </c>
      <c r="J172" s="380">
        <v>1238.9226000000001</v>
      </c>
      <c r="K172" s="380">
        <v>1158.5193750000001</v>
      </c>
      <c r="L172" s="380">
        <v>1631.829</v>
      </c>
      <c r="M172" s="380">
        <v>10139.52</v>
      </c>
      <c r="N172" s="380">
        <v>697.09199999999998</v>
      </c>
    </row>
    <row r="173" spans="1:14" ht="33.75" x14ac:dyDescent="0.25">
      <c r="A173" s="239">
        <v>713</v>
      </c>
      <c r="B173" s="239" t="s">
        <v>2468</v>
      </c>
      <c r="C173" s="381" t="s">
        <v>447</v>
      </c>
      <c r="D173" s="239" t="s">
        <v>2130</v>
      </c>
      <c r="E173" s="380">
        <v>1023.7015384615383</v>
      </c>
      <c r="F173" s="380">
        <v>2993.2708000000002</v>
      </c>
      <c r="G173" s="380">
        <v>961.14200000000005</v>
      </c>
      <c r="H173" s="380">
        <v>3089.3850000000002</v>
      </c>
      <c r="I173" s="380">
        <v>1069.4024999999999</v>
      </c>
      <c r="J173" s="380">
        <v>1428.4048799999998</v>
      </c>
      <c r="K173" s="380">
        <v>1069.4025000000001</v>
      </c>
      <c r="L173" s="380">
        <v>1631.829</v>
      </c>
      <c r="M173" s="380">
        <v>4224.8</v>
      </c>
      <c r="N173" s="380">
        <v>1161.82</v>
      </c>
    </row>
    <row r="174" spans="1:14" x14ac:dyDescent="0.25">
      <c r="A174" s="239">
        <v>714</v>
      </c>
      <c r="B174" s="239" t="s">
        <v>2467</v>
      </c>
      <c r="C174" s="381" t="s">
        <v>2466</v>
      </c>
      <c r="D174" s="239" t="s">
        <v>2130</v>
      </c>
      <c r="E174" s="380">
        <v>241301.07692307694</v>
      </c>
      <c r="F174" s="380">
        <v>111880.0974</v>
      </c>
      <c r="G174" s="380">
        <v>211419.554</v>
      </c>
      <c r="H174" s="380">
        <v>309976.74459999998</v>
      </c>
      <c r="I174" s="380">
        <v>235268.55</v>
      </c>
      <c r="J174" s="380">
        <v>328387.36680000002</v>
      </c>
      <c r="K174" s="380">
        <v>234502.35875550003</v>
      </c>
      <c r="L174" s="380">
        <v>133770.89860000001</v>
      </c>
      <c r="M174" s="380">
        <v>517453.50400000002</v>
      </c>
      <c r="N174" s="380">
        <v>162654.79999999999</v>
      </c>
    </row>
    <row r="175" spans="1:14" x14ac:dyDescent="0.25">
      <c r="A175" s="239">
        <v>719</v>
      </c>
      <c r="B175" s="239" t="s">
        <v>2465</v>
      </c>
      <c r="C175" s="381" t="s">
        <v>2464</v>
      </c>
      <c r="D175" s="239" t="s">
        <v>2130</v>
      </c>
      <c r="E175" s="380">
        <v>28597.280672268913</v>
      </c>
      <c r="F175" s="380">
        <v>48481.6924</v>
      </c>
      <c r="G175" s="380">
        <v>58259.991999999998</v>
      </c>
      <c r="H175" s="380">
        <v>43663.307999999997</v>
      </c>
      <c r="I175" s="380">
        <v>50618.385000000002</v>
      </c>
      <c r="J175" s="380">
        <v>96188.978959999993</v>
      </c>
      <c r="K175" s="380">
        <v>49281.631874999999</v>
      </c>
      <c r="L175" s="380">
        <v>51638.674200000001</v>
      </c>
      <c r="M175" s="380">
        <v>97170.4</v>
      </c>
      <c r="N175" s="380">
        <v>33460.415999999997</v>
      </c>
    </row>
    <row r="176" spans="1:14" ht="22.5" x14ac:dyDescent="0.25">
      <c r="A176" s="239">
        <v>722</v>
      </c>
      <c r="B176" s="239" t="s">
        <v>2463</v>
      </c>
      <c r="C176" s="381" t="s">
        <v>2462</v>
      </c>
      <c r="D176" s="239" t="s">
        <v>2130</v>
      </c>
      <c r="E176" s="380">
        <v>206460.81447963801</v>
      </c>
      <c r="F176" s="380">
        <v>155387.08780000001</v>
      </c>
      <c r="G176" s="380">
        <v>106802.944</v>
      </c>
      <c r="H176" s="380">
        <v>379881.34159999999</v>
      </c>
      <c r="I176" s="380">
        <v>56892.213000000003</v>
      </c>
      <c r="J176" s="380">
        <v>224317.86839999998</v>
      </c>
      <c r="K176" s="380">
        <v>55010.064599999998</v>
      </c>
      <c r="L176" s="380">
        <v>193524.35740000001</v>
      </c>
      <c r="M176" s="380">
        <v>176033.68539999999</v>
      </c>
      <c r="N176" s="380">
        <v>41941.701999999997</v>
      </c>
    </row>
    <row r="177" spans="1:14" x14ac:dyDescent="0.25">
      <c r="A177" s="239">
        <v>724</v>
      </c>
      <c r="B177" s="239" t="s">
        <v>2461</v>
      </c>
      <c r="C177" s="381" t="s">
        <v>472</v>
      </c>
      <c r="D177" s="239" t="s">
        <v>473</v>
      </c>
      <c r="E177" s="380">
        <v>1474.7201034259858</v>
      </c>
      <c r="F177" s="380">
        <v>1866.3054</v>
      </c>
      <c r="G177" s="380">
        <v>1206.1143875</v>
      </c>
      <c r="H177" s="380">
        <v>1511.4222</v>
      </c>
      <c r="I177" s="380">
        <v>1354.5764999999999</v>
      </c>
      <c r="J177" s="380">
        <v>2026.0028399999999</v>
      </c>
      <c r="K177" s="380">
        <v>1336.753125</v>
      </c>
      <c r="L177" s="380">
        <v>1384.6782000000001</v>
      </c>
      <c r="M177" s="380">
        <v>2540.5891891891893</v>
      </c>
      <c r="N177" s="380">
        <v>1510.366</v>
      </c>
    </row>
    <row r="178" spans="1:14" x14ac:dyDescent="0.25">
      <c r="A178" s="239">
        <v>725</v>
      </c>
      <c r="B178" s="239" t="s">
        <v>2460</v>
      </c>
      <c r="C178" s="381" t="s">
        <v>2459</v>
      </c>
      <c r="D178" s="239" t="s">
        <v>473</v>
      </c>
      <c r="E178" s="380">
        <v>1597.6134453781515</v>
      </c>
      <c r="F178" s="380">
        <v>1866.3054</v>
      </c>
      <c r="G178" s="380">
        <v>1086.3017</v>
      </c>
      <c r="H178" s="380">
        <v>1511.4222</v>
      </c>
      <c r="I178" s="380">
        <v>1211.9894999999999</v>
      </c>
      <c r="J178" s="380">
        <v>2026.0028399999999</v>
      </c>
      <c r="K178" s="380">
        <v>1211.9894999999999</v>
      </c>
      <c r="L178" s="380">
        <v>1384.6782000000001</v>
      </c>
      <c r="M178" s="380">
        <v>2540.5891891891893</v>
      </c>
      <c r="N178" s="380">
        <v>1510.366</v>
      </c>
    </row>
    <row r="179" spans="1:14" x14ac:dyDescent="0.25">
      <c r="A179" s="239">
        <v>726</v>
      </c>
      <c r="B179" s="239" t="s">
        <v>2458</v>
      </c>
      <c r="C179" s="381" t="s">
        <v>477</v>
      </c>
      <c r="D179" s="239" t="s">
        <v>473</v>
      </c>
      <c r="E179" s="380">
        <v>1597.6134453781515</v>
      </c>
      <c r="F179" s="380">
        <v>1866.3054</v>
      </c>
      <c r="G179" s="380">
        <v>1086.3017</v>
      </c>
      <c r="H179" s="380">
        <v>1511.4222</v>
      </c>
      <c r="I179" s="380">
        <v>1211.9894999999999</v>
      </c>
      <c r="J179" s="380">
        <v>2026.0028399999999</v>
      </c>
      <c r="K179" s="380">
        <v>1211.9894999999999</v>
      </c>
      <c r="L179" s="380">
        <v>1384.6782000000001</v>
      </c>
      <c r="M179" s="380">
        <v>2540.5891891891893</v>
      </c>
      <c r="N179" s="380">
        <v>1510.366</v>
      </c>
    </row>
    <row r="180" spans="1:14" x14ac:dyDescent="0.25">
      <c r="A180" s="239">
        <v>727</v>
      </c>
      <c r="B180" s="239" t="s">
        <v>2457</v>
      </c>
      <c r="C180" s="381" t="s">
        <v>2456</v>
      </c>
      <c r="D180" s="239" t="s">
        <v>473</v>
      </c>
      <c r="E180" s="380">
        <v>1351.8267614738204</v>
      </c>
      <c r="F180" s="380">
        <v>1866.3054</v>
      </c>
      <c r="G180" s="380">
        <v>1070.326675</v>
      </c>
      <c r="H180" s="380">
        <v>1511.4222</v>
      </c>
      <c r="I180" s="380">
        <v>1354.5764999999999</v>
      </c>
      <c r="J180" s="380">
        <v>1588.7360399999998</v>
      </c>
      <c r="K180" s="380">
        <v>1033.75575</v>
      </c>
      <c r="L180" s="380">
        <v>1142.8083999999999</v>
      </c>
      <c r="M180" s="380">
        <v>2540.5891891891893</v>
      </c>
      <c r="N180" s="380">
        <v>1266.3838000000001</v>
      </c>
    </row>
    <row r="181" spans="1:14" x14ac:dyDescent="0.25">
      <c r="A181" s="239">
        <v>749</v>
      </c>
      <c r="B181" s="239" t="s">
        <v>2455</v>
      </c>
      <c r="C181" s="381" t="s">
        <v>2454</v>
      </c>
      <c r="D181" s="239" t="s">
        <v>2130</v>
      </c>
      <c r="E181" s="380">
        <v>1088281.9896574013</v>
      </c>
      <c r="F181" s="380">
        <v>745852.52919999999</v>
      </c>
      <c r="G181" s="380">
        <v>1392383.179</v>
      </c>
      <c r="H181" s="380">
        <v>1572661.7322</v>
      </c>
      <c r="I181" s="380">
        <v>1554198.3</v>
      </c>
      <c r="J181" s="380">
        <v>157999.0704</v>
      </c>
      <c r="K181" s="380">
        <v>1552772.43</v>
      </c>
      <c r="L181" s="380">
        <v>546011.03960000002</v>
      </c>
      <c r="M181" s="380">
        <v>570918.91891891893</v>
      </c>
      <c r="N181" s="380">
        <v>1847177.618</v>
      </c>
    </row>
    <row r="182" spans="1:14" x14ac:dyDescent="0.25">
      <c r="A182" s="239">
        <v>751</v>
      </c>
      <c r="B182" s="239" t="s">
        <v>2453</v>
      </c>
      <c r="C182" s="381" t="s">
        <v>500</v>
      </c>
      <c r="D182" s="239" t="s">
        <v>2130</v>
      </c>
      <c r="E182" s="380">
        <v>38585.992107692306</v>
      </c>
      <c r="F182" s="380">
        <v>37967.221400000002</v>
      </c>
      <c r="G182" s="380">
        <v>44225.195309899995</v>
      </c>
      <c r="H182" s="380">
        <v>58575.7958</v>
      </c>
      <c r="I182" s="380">
        <v>51188.733</v>
      </c>
      <c r="J182" s="380">
        <v>75647.156400000007</v>
      </c>
      <c r="K182" s="380">
        <v>47495.587113000009</v>
      </c>
      <c r="L182" s="380">
        <v>54204.184000000001</v>
      </c>
      <c r="M182" s="380">
        <v>119892.97297297299</v>
      </c>
      <c r="N182" s="380">
        <v>60298.457999999999</v>
      </c>
    </row>
    <row r="183" spans="1:14" x14ac:dyDescent="0.25">
      <c r="A183" s="239">
        <v>754</v>
      </c>
      <c r="B183" s="239" t="s">
        <v>2452</v>
      </c>
      <c r="C183" s="381" t="s">
        <v>2451</v>
      </c>
      <c r="D183" s="239" t="s">
        <v>2130</v>
      </c>
      <c r="E183" s="380">
        <v>9757.3380923076911</v>
      </c>
      <c r="F183" s="380">
        <v>8704.1442000000006</v>
      </c>
      <c r="G183" s="380">
        <v>31017.108540000001</v>
      </c>
      <c r="H183" s="380">
        <v>16325.6834</v>
      </c>
      <c r="I183" s="380">
        <v>36359.684999999998</v>
      </c>
      <c r="J183" s="380">
        <v>17344.916399999998</v>
      </c>
      <c r="K183" s="380">
        <v>32852.044800000003</v>
      </c>
      <c r="L183" s="380">
        <v>22910.034200000002</v>
      </c>
      <c r="M183" s="380">
        <v>12845.675675675675</v>
      </c>
      <c r="N183" s="380">
        <v>13825.657999999999</v>
      </c>
    </row>
    <row r="184" spans="1:14" x14ac:dyDescent="0.25">
      <c r="A184" s="239">
        <v>755</v>
      </c>
      <c r="B184" s="239" t="s">
        <v>2450</v>
      </c>
      <c r="C184" s="381" t="s">
        <v>2449</v>
      </c>
      <c r="D184" s="239" t="s">
        <v>2130</v>
      </c>
      <c r="E184" s="380">
        <v>9584.7712615384607</v>
      </c>
      <c r="F184" s="380">
        <v>3482.2914000000001</v>
      </c>
      <c r="G184" s="380">
        <v>16013.36506</v>
      </c>
      <c r="H184" s="380">
        <v>6799.8155999999999</v>
      </c>
      <c r="I184" s="380">
        <v>17937.444599999999</v>
      </c>
      <c r="J184" s="380">
        <v>7069.1465999999991</v>
      </c>
      <c r="K184" s="380">
        <v>17794.857599999999</v>
      </c>
      <c r="L184" s="380">
        <v>12371.2706</v>
      </c>
      <c r="M184" s="380">
        <v>12845.675675675675</v>
      </c>
      <c r="N184" s="380">
        <v>5634.8270000000002</v>
      </c>
    </row>
    <row r="185" spans="1:14" x14ac:dyDescent="0.25">
      <c r="A185" s="239">
        <v>757</v>
      </c>
      <c r="B185" s="239" t="s">
        <v>2448</v>
      </c>
      <c r="C185" s="381" t="s">
        <v>2447</v>
      </c>
      <c r="D185" s="239" t="s">
        <v>2130</v>
      </c>
      <c r="E185" s="380">
        <v>5590.8728307692309</v>
      </c>
      <c r="F185" s="380">
        <v>5596.8037999999997</v>
      </c>
      <c r="G185" s="380">
        <v>21534.333699999999</v>
      </c>
      <c r="H185" s="380">
        <v>11395.3418</v>
      </c>
      <c r="I185" s="380">
        <v>24097.203000000001</v>
      </c>
      <c r="J185" s="380">
        <v>12534.981599999997</v>
      </c>
      <c r="K185" s="380">
        <v>23954.616000000002</v>
      </c>
      <c r="L185" s="380">
        <v>17091.428400000001</v>
      </c>
      <c r="M185" s="380">
        <v>18554.864864864863</v>
      </c>
      <c r="N185" s="380">
        <v>5286.2809999999999</v>
      </c>
    </row>
    <row r="186" spans="1:14" ht="22.5" x14ac:dyDescent="0.25">
      <c r="A186" s="239">
        <v>758</v>
      </c>
      <c r="B186" s="239" t="s">
        <v>2446</v>
      </c>
      <c r="C186" s="381" t="s">
        <v>2445</v>
      </c>
      <c r="D186" s="239" t="s">
        <v>2130</v>
      </c>
      <c r="E186" s="380">
        <v>124379.73692307691</v>
      </c>
      <c r="F186" s="380">
        <v>80801.412400000001</v>
      </c>
      <c r="G186" s="380">
        <v>71175.205600000001</v>
      </c>
      <c r="H186" s="380">
        <v>77195.545599999998</v>
      </c>
      <c r="I186" s="380">
        <v>73432.304999999993</v>
      </c>
      <c r="J186" s="380">
        <v>105089.78759999998</v>
      </c>
      <c r="K186" s="380">
        <v>73995.381063000008</v>
      </c>
      <c r="L186" s="380">
        <v>18840.495599999998</v>
      </c>
      <c r="M186" s="380">
        <v>67368.432432432441</v>
      </c>
      <c r="N186" s="380">
        <v>73659.388000000006</v>
      </c>
    </row>
    <row r="187" spans="1:14" ht="22.5" x14ac:dyDescent="0.25">
      <c r="A187" s="239">
        <v>759</v>
      </c>
      <c r="B187" s="239" t="s">
        <v>2444</v>
      </c>
      <c r="C187" s="381" t="s">
        <v>516</v>
      </c>
      <c r="D187" s="239" t="s">
        <v>2130</v>
      </c>
      <c r="E187" s="380">
        <v>77789.617476923086</v>
      </c>
      <c r="F187" s="380">
        <v>154144.99660000001</v>
      </c>
      <c r="G187" s="380">
        <v>229325.956882</v>
      </c>
      <c r="H187" s="380">
        <v>449994.01</v>
      </c>
      <c r="I187" s="380">
        <v>256371.42600000001</v>
      </c>
      <c r="J187" s="380">
        <v>134823.93</v>
      </c>
      <c r="K187" s="380">
        <v>255347.65134000001</v>
      </c>
      <c r="L187" s="380">
        <v>190423.3542</v>
      </c>
      <c r="M187" s="380">
        <v>342551.35135135136</v>
      </c>
      <c r="N187" s="380">
        <v>431848.49400000001</v>
      </c>
    </row>
    <row r="188" spans="1:14" ht="22.5" x14ac:dyDescent="0.25">
      <c r="A188" s="239">
        <v>760</v>
      </c>
      <c r="B188" s="239" t="s">
        <v>2443</v>
      </c>
      <c r="C188" s="381" t="s">
        <v>518</v>
      </c>
      <c r="D188" s="239" t="s">
        <v>2130</v>
      </c>
      <c r="E188" s="380">
        <v>3909.0774461538463</v>
      </c>
      <c r="F188" s="380">
        <v>559389.92500000005</v>
      </c>
      <c r="G188" s="380">
        <v>603901.37797109992</v>
      </c>
      <c r="H188" s="380">
        <v>468859.85440000001</v>
      </c>
      <c r="I188" s="380">
        <v>698676.3</v>
      </c>
      <c r="J188" s="380">
        <v>124475.28239999998</v>
      </c>
      <c r="K188" s="380">
        <v>648872.22935699997</v>
      </c>
      <c r="L188" s="380">
        <v>24964.343199999999</v>
      </c>
      <c r="M188" s="380">
        <v>185548.64864864864</v>
      </c>
      <c r="N188" s="380">
        <v>551515.95400000003</v>
      </c>
    </row>
    <row r="189" spans="1:14" x14ac:dyDescent="0.25">
      <c r="A189" s="239">
        <v>766</v>
      </c>
      <c r="B189" s="239" t="s">
        <v>2442</v>
      </c>
      <c r="C189" s="381" t="s">
        <v>2441</v>
      </c>
      <c r="D189" s="239" t="s">
        <v>2130</v>
      </c>
      <c r="E189" s="380">
        <v>54402.424615384611</v>
      </c>
      <c r="F189" s="380">
        <v>43510.159</v>
      </c>
      <c r="G189" s="380">
        <v>80782.506419999991</v>
      </c>
      <c r="H189" s="380">
        <v>102114.4722</v>
      </c>
      <c r="I189" s="380">
        <v>90542.744999999995</v>
      </c>
      <c r="J189" s="380">
        <v>85995.804000000004</v>
      </c>
      <c r="K189" s="380">
        <v>89715.740399999995</v>
      </c>
      <c r="L189" s="380">
        <v>95210.092799999999</v>
      </c>
      <c r="M189" s="380">
        <v>137020.54054054053</v>
      </c>
      <c r="N189" s="380">
        <v>68547.38</v>
      </c>
    </row>
    <row r="190" spans="1:14" x14ac:dyDescent="0.25">
      <c r="A190" s="239">
        <v>770</v>
      </c>
      <c r="B190" s="239" t="s">
        <v>2440</v>
      </c>
      <c r="C190" s="381" t="s">
        <v>2439</v>
      </c>
      <c r="D190" s="239" t="s">
        <v>2130</v>
      </c>
      <c r="E190" s="380">
        <v>14096.370184615385</v>
      </c>
      <c r="F190" s="380">
        <v>24864.004199999999</v>
      </c>
      <c r="G190" s="380">
        <v>30299.957717699996</v>
      </c>
      <c r="H190" s="380">
        <v>40870.715199999999</v>
      </c>
      <c r="I190" s="380">
        <v>33507.945</v>
      </c>
      <c r="J190" s="380">
        <v>26956.040663999996</v>
      </c>
      <c r="K190" s="380">
        <v>34103.530899000005</v>
      </c>
      <c r="L190" s="380">
        <v>27130.609400000001</v>
      </c>
      <c r="M190" s="380">
        <v>19982.162162162163</v>
      </c>
      <c r="N190" s="380">
        <v>20564.214</v>
      </c>
    </row>
    <row r="191" spans="1:14" x14ac:dyDescent="0.25">
      <c r="A191" s="239">
        <v>772</v>
      </c>
      <c r="B191" s="239" t="s">
        <v>2438</v>
      </c>
      <c r="C191" s="381" t="s">
        <v>528</v>
      </c>
      <c r="D191" s="239" t="s">
        <v>2130</v>
      </c>
      <c r="E191" s="380">
        <v>33049.472953846154</v>
      </c>
      <c r="F191" s="380">
        <v>36050.218399999998</v>
      </c>
      <c r="G191" s="380">
        <v>22659.294960499999</v>
      </c>
      <c r="H191" s="380">
        <v>39002.297400000003</v>
      </c>
      <c r="I191" s="380">
        <v>25523.073</v>
      </c>
      <c r="J191" s="380">
        <v>42123.368399999999</v>
      </c>
      <c r="K191" s="380">
        <v>25038.990135000004</v>
      </c>
      <c r="L191" s="380">
        <v>25679.390599999999</v>
      </c>
      <c r="M191" s="380">
        <v>65655.67567567568</v>
      </c>
      <c r="N191" s="380">
        <v>28929.317999999999</v>
      </c>
    </row>
    <row r="192" spans="1:14" ht="22.5" x14ac:dyDescent="0.25">
      <c r="A192" s="239">
        <v>775</v>
      </c>
      <c r="B192" s="239" t="s">
        <v>2437</v>
      </c>
      <c r="C192" s="381" t="s">
        <v>721</v>
      </c>
      <c r="D192" s="239" t="s">
        <v>2331</v>
      </c>
      <c r="E192" s="380">
        <v>31448.406205559149</v>
      </c>
      <c r="F192" s="380">
        <v>62155.257599999997</v>
      </c>
      <c r="G192" s="380">
        <v>73134.111750699987</v>
      </c>
      <c r="H192" s="380">
        <v>50018.463400000001</v>
      </c>
      <c r="I192" s="380">
        <v>84126.33</v>
      </c>
      <c r="J192" s="380">
        <v>42123.368399999999</v>
      </c>
      <c r="K192" s="380">
        <v>79065.489609000011</v>
      </c>
      <c r="L192" s="380">
        <v>67535.540399999998</v>
      </c>
      <c r="M192" s="380">
        <v>25691.35135135135</v>
      </c>
      <c r="N192" s="380">
        <v>73078.478000000003</v>
      </c>
    </row>
    <row r="193" spans="1:14" ht="22.5" x14ac:dyDescent="0.25">
      <c r="A193" s="239">
        <v>776</v>
      </c>
      <c r="B193" s="239" t="s">
        <v>2436</v>
      </c>
      <c r="C193" s="381" t="s">
        <v>535</v>
      </c>
      <c r="D193" s="239" t="s">
        <v>2130</v>
      </c>
      <c r="E193" s="380">
        <v>77299.912087912104</v>
      </c>
      <c r="F193" s="380">
        <v>48481.6924</v>
      </c>
      <c r="G193" s="380">
        <v>355448.01245580002</v>
      </c>
      <c r="H193" s="380">
        <v>64072.260600000001</v>
      </c>
      <c r="I193" s="380">
        <v>397817.73</v>
      </c>
      <c r="J193" s="380">
        <v>63986.708399999989</v>
      </c>
      <c r="K193" s="380">
        <v>395330.72754600004</v>
      </c>
      <c r="L193" s="380">
        <v>330172.34480000002</v>
      </c>
      <c r="M193" s="380">
        <v>998537.18918918923</v>
      </c>
      <c r="N193" s="380">
        <v>301957.01799999998</v>
      </c>
    </row>
    <row r="194" spans="1:14" ht="22.5" x14ac:dyDescent="0.25">
      <c r="A194" s="239">
        <v>779</v>
      </c>
      <c r="B194" s="239" t="s">
        <v>2435</v>
      </c>
      <c r="C194" s="381" t="s">
        <v>2434</v>
      </c>
      <c r="D194" s="239" t="s">
        <v>2130</v>
      </c>
      <c r="E194" s="380">
        <v>24952.237523076921</v>
      </c>
      <c r="F194" s="380">
        <v>23371.5936</v>
      </c>
      <c r="G194" s="380">
        <v>29872.3382485</v>
      </c>
      <c r="H194" s="380">
        <v>36950.1008</v>
      </c>
      <c r="I194" s="380">
        <v>33507.945</v>
      </c>
      <c r="J194" s="380">
        <v>34835.588400000001</v>
      </c>
      <c r="K194" s="380">
        <v>33149.338695000006</v>
      </c>
      <c r="L194" s="380">
        <v>34201.868399999999</v>
      </c>
      <c r="M194" s="380">
        <v>88750.977142857155</v>
      </c>
      <c r="N194" s="380">
        <v>35435.51</v>
      </c>
    </row>
    <row r="195" spans="1:14" ht="33.75" x14ac:dyDescent="0.25">
      <c r="A195" s="239">
        <v>780</v>
      </c>
      <c r="B195" s="239" t="s">
        <v>2433</v>
      </c>
      <c r="C195" s="381" t="s">
        <v>75</v>
      </c>
      <c r="D195" s="239" t="s">
        <v>2130</v>
      </c>
      <c r="E195" s="380">
        <v>17082.174531351004</v>
      </c>
      <c r="F195" s="380">
        <v>2613.0387999999998</v>
      </c>
      <c r="G195" s="380">
        <v>5689.7493999999997</v>
      </c>
      <c r="H195" s="380">
        <v>3707.2620000000002</v>
      </c>
      <c r="I195" s="380">
        <v>5175.1951650000001</v>
      </c>
      <c r="J195" s="380">
        <v>20260.028399999999</v>
      </c>
      <c r="K195" s="380">
        <v>5001.3816120000001</v>
      </c>
      <c r="L195" s="380">
        <v>5761.5709999999999</v>
      </c>
      <c r="M195" s="380">
        <v>10414.132</v>
      </c>
      <c r="N195" s="380">
        <v>14987.477999999999</v>
      </c>
    </row>
    <row r="196" spans="1:14" ht="22.5" x14ac:dyDescent="0.25">
      <c r="A196" s="239">
        <v>781</v>
      </c>
      <c r="B196" s="239" t="s">
        <v>2432</v>
      </c>
      <c r="C196" s="381" t="s">
        <v>2431</v>
      </c>
      <c r="D196" s="239" t="s">
        <v>2130</v>
      </c>
      <c r="E196" s="380">
        <v>1328.6183538461539</v>
      </c>
      <c r="F196" s="380">
        <v>1295.9574</v>
      </c>
      <c r="G196" s="380">
        <v>1755.3357469999999</v>
      </c>
      <c r="H196" s="380">
        <v>1998.3304000000001</v>
      </c>
      <c r="I196" s="380">
        <v>2154.4895699999997</v>
      </c>
      <c r="J196" s="380">
        <v>1519.9393967999999</v>
      </c>
      <c r="K196" s="380">
        <v>1762.3753200000001</v>
      </c>
      <c r="L196" s="380">
        <v>4224.8</v>
      </c>
      <c r="M196" s="380">
        <v>4798.1657142857148</v>
      </c>
      <c r="N196" s="380">
        <v>2207.4580000000001</v>
      </c>
    </row>
    <row r="197" spans="1:14" ht="22.5" x14ac:dyDescent="0.25">
      <c r="A197" s="239">
        <v>782</v>
      </c>
      <c r="B197" s="239" t="s">
        <v>2430</v>
      </c>
      <c r="C197" s="381" t="s">
        <v>2429</v>
      </c>
      <c r="D197" s="239" t="s">
        <v>2130</v>
      </c>
      <c r="E197" s="380">
        <v>2801.123646153846</v>
      </c>
      <c r="F197" s="380">
        <v>2727.1084000000001</v>
      </c>
      <c r="G197" s="380">
        <v>3539.1070384999998</v>
      </c>
      <c r="H197" s="380">
        <v>4205.7884000000004</v>
      </c>
      <c r="I197" s="380">
        <v>4135.0230000000001</v>
      </c>
      <c r="J197" s="380">
        <v>3744.7528751999998</v>
      </c>
      <c r="K197" s="380">
        <v>3762.1579950000005</v>
      </c>
      <c r="L197" s="380">
        <v>3898.4342000000001</v>
      </c>
      <c r="M197" s="380">
        <v>10100.289714285715</v>
      </c>
      <c r="N197" s="380">
        <v>3369.2779999999998</v>
      </c>
    </row>
    <row r="198" spans="1:14" ht="22.5" x14ac:dyDescent="0.25">
      <c r="A198" s="239">
        <v>783</v>
      </c>
      <c r="B198" s="239" t="s">
        <v>2428</v>
      </c>
      <c r="C198" s="381" t="s">
        <v>1225</v>
      </c>
      <c r="D198" s="239" t="s">
        <v>2130</v>
      </c>
      <c r="E198" s="380">
        <v>459.69073846153839</v>
      </c>
      <c r="F198" s="380">
        <v>388.6816</v>
      </c>
      <c r="G198" s="380">
        <v>543.789851</v>
      </c>
      <c r="H198" s="380">
        <v>596.75300000000004</v>
      </c>
      <c r="I198" s="380">
        <v>678.71411999999998</v>
      </c>
      <c r="J198" s="380">
        <v>453.00840479999999</v>
      </c>
      <c r="K198" s="380">
        <v>534.70125000000007</v>
      </c>
      <c r="L198" s="380">
        <v>547.11159999999995</v>
      </c>
      <c r="M198" s="380">
        <v>1430.3965714285716</v>
      </c>
      <c r="N198" s="380">
        <v>522.81899999999996</v>
      </c>
    </row>
    <row r="199" spans="1:14" ht="22.5" x14ac:dyDescent="0.25">
      <c r="A199" s="239">
        <v>784</v>
      </c>
      <c r="B199" s="239" t="s">
        <v>2427</v>
      </c>
      <c r="C199" s="381" t="s">
        <v>2426</v>
      </c>
      <c r="D199" s="239" t="s">
        <v>2130</v>
      </c>
      <c r="E199" s="380">
        <v>3281.3696615384615</v>
      </c>
      <c r="F199" s="380">
        <v>3196.0612000000001</v>
      </c>
      <c r="G199" s="380">
        <v>4221.5601065000001</v>
      </c>
      <c r="H199" s="380">
        <v>4928.2291999999998</v>
      </c>
      <c r="I199" s="380">
        <v>4990.5450000000001</v>
      </c>
      <c r="J199" s="380">
        <v>3744.7528751999998</v>
      </c>
      <c r="K199" s="380">
        <v>4429.4651550000008</v>
      </c>
      <c r="L199" s="380">
        <v>4562.7839999999997</v>
      </c>
      <c r="M199" s="380">
        <v>11835.47542857143</v>
      </c>
      <c r="N199" s="380">
        <v>4414.9160000000002</v>
      </c>
    </row>
    <row r="200" spans="1:14" ht="22.5" x14ac:dyDescent="0.25">
      <c r="A200" s="239">
        <v>785</v>
      </c>
      <c r="B200" s="239" t="s">
        <v>2425</v>
      </c>
      <c r="C200" s="381" t="s">
        <v>2424</v>
      </c>
      <c r="D200" s="239" t="s">
        <v>2130</v>
      </c>
      <c r="E200" s="380">
        <v>932.46210769230765</v>
      </c>
      <c r="F200" s="380">
        <v>9946.2353999999996</v>
      </c>
      <c r="G200" s="380">
        <v>17975.896881249999</v>
      </c>
      <c r="H200" s="380">
        <v>16946.728999999999</v>
      </c>
      <c r="I200" s="380">
        <v>19819.593000000001</v>
      </c>
      <c r="J200" s="380">
        <v>961.98695999999995</v>
      </c>
      <c r="K200" s="380">
        <v>20291.912437499999</v>
      </c>
      <c r="L200" s="380">
        <v>1173.4382000000001</v>
      </c>
      <c r="M200" s="380">
        <v>26513.637714285716</v>
      </c>
      <c r="N200" s="380">
        <v>13709.476000000001</v>
      </c>
    </row>
    <row r="201" spans="1:14" x14ac:dyDescent="0.25">
      <c r="A201" s="239">
        <v>787</v>
      </c>
      <c r="B201" s="239" t="s">
        <v>2423</v>
      </c>
      <c r="C201" s="381" t="s">
        <v>2422</v>
      </c>
      <c r="D201" s="239" t="s">
        <v>2130</v>
      </c>
      <c r="E201" s="380">
        <v>31829.375565610859</v>
      </c>
      <c r="F201" s="380">
        <v>49724.839800000002</v>
      </c>
      <c r="G201" s="380">
        <v>42828.91</v>
      </c>
      <c r="H201" s="380">
        <v>41191.800000000003</v>
      </c>
      <c r="I201" s="380">
        <v>42633.512999999999</v>
      </c>
      <c r="J201" s="380">
        <v>52894.707239999996</v>
      </c>
      <c r="K201" s="380">
        <v>40065.164662499999</v>
      </c>
      <c r="L201" s="380">
        <v>43709.7808</v>
      </c>
      <c r="M201" s="380">
        <v>80892.849142857143</v>
      </c>
      <c r="N201" s="380">
        <v>42174.065999999999</v>
      </c>
    </row>
    <row r="202" spans="1:14" x14ac:dyDescent="0.25">
      <c r="A202" s="239">
        <v>788</v>
      </c>
      <c r="B202" s="239" t="s">
        <v>2421</v>
      </c>
      <c r="C202" s="381" t="s">
        <v>2420</v>
      </c>
      <c r="D202" s="239" t="s">
        <v>2130</v>
      </c>
      <c r="E202" s="380">
        <v>14039.335384615384</v>
      </c>
      <c r="F202" s="380">
        <v>87017.149399999995</v>
      </c>
      <c r="G202" s="380">
        <v>74100.8796</v>
      </c>
      <c r="H202" s="380">
        <v>61787.7</v>
      </c>
      <c r="I202" s="380">
        <v>42633.512999999999</v>
      </c>
      <c r="J202" s="380">
        <v>106255.83239999998</v>
      </c>
      <c r="K202" s="380">
        <v>41024.062237500002</v>
      </c>
      <c r="L202" s="380">
        <v>33871.277800000003</v>
      </c>
      <c r="M202" s="380">
        <v>75442.857142857145</v>
      </c>
      <c r="N202" s="380">
        <v>84696.678</v>
      </c>
    </row>
    <row r="203" spans="1:14" x14ac:dyDescent="0.25">
      <c r="A203" s="239">
        <v>793</v>
      </c>
      <c r="B203" s="239" t="s">
        <v>2419</v>
      </c>
      <c r="C203" s="381" t="s">
        <v>2418</v>
      </c>
      <c r="D203" s="239" t="s">
        <v>2130</v>
      </c>
      <c r="E203" s="380">
        <v>18426.627692307691</v>
      </c>
      <c r="F203" s="380">
        <v>27350.298999999999</v>
      </c>
      <c r="G203" s="380">
        <v>18620.806</v>
      </c>
      <c r="H203" s="380">
        <v>34528.234199999999</v>
      </c>
      <c r="I203" s="380">
        <v>8412.6329999999998</v>
      </c>
      <c r="J203" s="380">
        <v>18306.90336</v>
      </c>
      <c r="K203" s="380">
        <v>8267.622021000001</v>
      </c>
      <c r="L203" s="380">
        <v>9682.1854000000003</v>
      </c>
      <c r="M203" s="380">
        <v>8977.7000000000007</v>
      </c>
      <c r="N203" s="380">
        <v>20912.759999999998</v>
      </c>
    </row>
    <row r="204" spans="1:14" ht="22.5" x14ac:dyDescent="0.25">
      <c r="A204" s="239">
        <v>794</v>
      </c>
      <c r="B204" s="239" t="s">
        <v>2417</v>
      </c>
      <c r="C204" s="381" t="s">
        <v>2416</v>
      </c>
      <c r="D204" s="239" t="s">
        <v>2130</v>
      </c>
      <c r="E204" s="380">
        <v>1421875.9663865548</v>
      </c>
      <c r="F204" s="380">
        <v>559389.92500000005</v>
      </c>
      <c r="G204" s="380">
        <v>274612</v>
      </c>
      <c r="H204" s="380">
        <v>2286318.1168</v>
      </c>
      <c r="I204" s="380">
        <v>235268.55</v>
      </c>
      <c r="J204" s="380">
        <v>435080.46599999996</v>
      </c>
      <c r="K204" s="380">
        <v>230056.70997600001</v>
      </c>
      <c r="L204" s="380">
        <v>163230.429</v>
      </c>
      <c r="M204" s="380">
        <v>1026022.8571428572</v>
      </c>
      <c r="N204" s="380">
        <v>406637</v>
      </c>
    </row>
    <row r="205" spans="1:14" ht="33.75" x14ac:dyDescent="0.25">
      <c r="A205" s="239">
        <v>796</v>
      </c>
      <c r="B205" s="239" t="s">
        <v>2415</v>
      </c>
      <c r="C205" s="381" t="s">
        <v>561</v>
      </c>
      <c r="D205" s="239" t="s">
        <v>2130</v>
      </c>
      <c r="E205" s="380">
        <v>68697.378151260506</v>
      </c>
      <c r="F205" s="380">
        <v>22354.472999999998</v>
      </c>
      <c r="G205" s="380">
        <v>33425.561399999999</v>
      </c>
      <c r="H205" s="380">
        <v>38102.415000000001</v>
      </c>
      <c r="I205" s="380">
        <v>25523.073</v>
      </c>
      <c r="J205" s="380">
        <v>72732.044399999999</v>
      </c>
      <c r="K205" s="380">
        <v>23441.302800000001</v>
      </c>
      <c r="L205" s="380">
        <v>25170.302199999998</v>
      </c>
      <c r="M205" s="380">
        <v>34703.71428571429</v>
      </c>
      <c r="N205" s="380">
        <v>64945.737999999998</v>
      </c>
    </row>
    <row r="206" spans="1:14" ht="33.75" x14ac:dyDescent="0.25">
      <c r="A206" s="239">
        <v>797</v>
      </c>
      <c r="B206" s="239" t="s">
        <v>2414</v>
      </c>
      <c r="C206" s="381" t="s">
        <v>562</v>
      </c>
      <c r="D206" s="239" t="s">
        <v>2130</v>
      </c>
      <c r="E206" s="380">
        <v>61323.77763413058</v>
      </c>
      <c r="F206" s="380">
        <v>23953.559799999999</v>
      </c>
      <c r="G206" s="380">
        <v>33425.561399999999</v>
      </c>
      <c r="H206" s="380">
        <v>37072.620000000003</v>
      </c>
      <c r="I206" s="380">
        <v>25523.073</v>
      </c>
      <c r="J206" s="380">
        <v>62529.152399999992</v>
      </c>
      <c r="K206" s="380">
        <v>23441.302800000001</v>
      </c>
      <c r="L206" s="380">
        <v>20244.185399999998</v>
      </c>
      <c r="M206" s="380">
        <v>34703.71428571429</v>
      </c>
      <c r="N206" s="380">
        <v>57974.817999999999</v>
      </c>
    </row>
    <row r="207" spans="1:14" x14ac:dyDescent="0.25">
      <c r="A207" s="239">
        <v>800</v>
      </c>
      <c r="B207" s="239" t="s">
        <v>2413</v>
      </c>
      <c r="C207" s="381" t="s">
        <v>564</v>
      </c>
      <c r="D207" s="239" t="s">
        <v>2130</v>
      </c>
      <c r="E207" s="380">
        <v>20768.97478991597</v>
      </c>
      <c r="F207" s="380">
        <v>8704.1442000000006</v>
      </c>
      <c r="G207" s="380">
        <v>9339.9766</v>
      </c>
      <c r="H207" s="380">
        <v>10709.868</v>
      </c>
      <c r="I207" s="380">
        <v>9268.1550000000007</v>
      </c>
      <c r="J207" s="380">
        <v>24632.696400000001</v>
      </c>
      <c r="K207" s="380">
        <v>8640.7722000000012</v>
      </c>
      <c r="L207" s="380">
        <v>11960.408799999999</v>
      </c>
      <c r="M207" s="380">
        <v>30177.142857142859</v>
      </c>
      <c r="N207" s="380">
        <v>19634.758000000002</v>
      </c>
    </row>
    <row r="208" spans="1:14" x14ac:dyDescent="0.25">
      <c r="A208" s="239">
        <v>804</v>
      </c>
      <c r="B208" s="239" t="s">
        <v>2412</v>
      </c>
      <c r="C208" s="381" t="s">
        <v>2411</v>
      </c>
      <c r="D208" s="239" t="s">
        <v>2130</v>
      </c>
      <c r="E208" s="380">
        <v>13395.374272786039</v>
      </c>
      <c r="F208" s="380">
        <v>11190.439</v>
      </c>
      <c r="G208" s="380">
        <v>17210.309783149998</v>
      </c>
      <c r="H208" s="380">
        <v>25251.6296</v>
      </c>
      <c r="I208" s="380">
        <v>19249.244999999999</v>
      </c>
      <c r="J208" s="380">
        <v>15887.360399999998</v>
      </c>
      <c r="K208" s="380">
        <v>19153.925590500003</v>
      </c>
      <c r="L208" s="380">
        <v>15019.164000000001</v>
      </c>
      <c r="M208" s="380">
        <v>35246.902857142857</v>
      </c>
      <c r="N208" s="380">
        <v>16950.953799999999</v>
      </c>
    </row>
    <row r="209" spans="1:14" ht="22.5" x14ac:dyDescent="0.25">
      <c r="A209" s="239">
        <v>808</v>
      </c>
      <c r="B209" s="239" t="s">
        <v>2410</v>
      </c>
      <c r="C209" s="381" t="s">
        <v>566</v>
      </c>
      <c r="D209" s="239" t="s">
        <v>2130</v>
      </c>
      <c r="E209" s="380">
        <v>100907.72307692307</v>
      </c>
      <c r="F209" s="380">
        <v>68370.994600000005</v>
      </c>
      <c r="G209" s="380">
        <v>87830.591599849999</v>
      </c>
      <c r="H209" s="380">
        <v>134824.98620000001</v>
      </c>
      <c r="I209" s="380">
        <v>99668.312999999995</v>
      </c>
      <c r="J209" s="380">
        <v>103340.72039999999</v>
      </c>
      <c r="K209" s="380">
        <v>96317.304619500021</v>
      </c>
      <c r="L209" s="380">
        <v>82219.888999999996</v>
      </c>
      <c r="M209" s="380">
        <v>197157.33333333334</v>
      </c>
      <c r="N209" s="380">
        <v>90505.778000000006</v>
      </c>
    </row>
    <row r="210" spans="1:14" ht="22.5" x14ac:dyDescent="0.25">
      <c r="A210" s="239">
        <v>809</v>
      </c>
      <c r="B210" s="239" t="s">
        <v>2409</v>
      </c>
      <c r="C210" s="381" t="s">
        <v>105</v>
      </c>
      <c r="D210" s="239" t="s">
        <v>2130</v>
      </c>
      <c r="E210" s="380">
        <v>16589.814646153845</v>
      </c>
      <c r="F210" s="380">
        <v>23619.800599999999</v>
      </c>
      <c r="G210" s="380">
        <v>37499.581984699995</v>
      </c>
      <c r="H210" s="380">
        <v>20769.1168</v>
      </c>
      <c r="I210" s="380">
        <v>42063.165000000001</v>
      </c>
      <c r="J210" s="380">
        <v>24763.876439999996</v>
      </c>
      <c r="K210" s="380">
        <v>41613.588189000002</v>
      </c>
      <c r="L210" s="380">
        <v>29020.1512</v>
      </c>
      <c r="M210" s="380">
        <v>31333.933333333334</v>
      </c>
      <c r="N210" s="380">
        <v>43335.885999999999</v>
      </c>
    </row>
    <row r="211" spans="1:14" x14ac:dyDescent="0.25">
      <c r="A211" s="239">
        <v>810</v>
      </c>
      <c r="B211" s="239" t="s">
        <v>2408</v>
      </c>
      <c r="C211" s="381" t="s">
        <v>568</v>
      </c>
      <c r="D211" s="239" t="s">
        <v>2130</v>
      </c>
      <c r="E211" s="380">
        <v>13395.374272786039</v>
      </c>
      <c r="F211" s="380">
        <v>11190.439</v>
      </c>
      <c r="G211" s="380">
        <v>24780.29902975</v>
      </c>
      <c r="H211" s="380">
        <v>12357.54</v>
      </c>
      <c r="I211" s="380">
        <v>27804.465</v>
      </c>
      <c r="J211" s="380">
        <v>20260.028399999999</v>
      </c>
      <c r="K211" s="380">
        <v>27490.417132500002</v>
      </c>
      <c r="L211" s="380">
        <v>15019.164000000001</v>
      </c>
      <c r="M211" s="380">
        <v>41121.386666666673</v>
      </c>
      <c r="N211" s="380">
        <v>16149.298000000001</v>
      </c>
    </row>
    <row r="212" spans="1:14" ht="22.5" x14ac:dyDescent="0.25">
      <c r="A212" s="239">
        <v>811</v>
      </c>
      <c r="B212" s="239" t="s">
        <v>2407</v>
      </c>
      <c r="C212" s="381" t="s">
        <v>2406</v>
      </c>
      <c r="D212" s="239" t="s">
        <v>2130</v>
      </c>
      <c r="E212" s="380">
        <v>102370.15384615384</v>
      </c>
      <c r="F212" s="380">
        <v>74587.787800000006</v>
      </c>
      <c r="G212" s="380">
        <v>87830.591599849999</v>
      </c>
      <c r="H212" s="380">
        <v>115786.98119999999</v>
      </c>
      <c r="I212" s="380">
        <v>99668.312999999995</v>
      </c>
      <c r="J212" s="380">
        <v>93137.828399999999</v>
      </c>
      <c r="K212" s="380">
        <v>96317.304619500021</v>
      </c>
      <c r="L212" s="380">
        <v>23705.352800000001</v>
      </c>
      <c r="M212" s="380">
        <v>197924.83866666668</v>
      </c>
      <c r="N212" s="380">
        <v>77725.758000000002</v>
      </c>
    </row>
    <row r="213" spans="1:14" ht="22.5" x14ac:dyDescent="0.25">
      <c r="A213" s="239">
        <v>815</v>
      </c>
      <c r="B213" s="239" t="s">
        <v>2405</v>
      </c>
      <c r="C213" s="381" t="s">
        <v>760</v>
      </c>
      <c r="D213" s="239" t="s">
        <v>2130</v>
      </c>
      <c r="E213" s="380">
        <v>41351.61118461538</v>
      </c>
      <c r="F213" s="380">
        <v>41023.864199999996</v>
      </c>
      <c r="G213" s="380">
        <v>50660.638281</v>
      </c>
      <c r="H213" s="380">
        <v>62773.134599999998</v>
      </c>
      <c r="I213" s="380">
        <v>56321.864999999998</v>
      </c>
      <c r="J213" s="380">
        <v>72294.777600000001</v>
      </c>
      <c r="K213" s="380">
        <v>56722.534470000006</v>
      </c>
      <c r="L213" s="380">
        <v>58088.887600000002</v>
      </c>
      <c r="M213" s="380">
        <v>174142.73533333334</v>
      </c>
      <c r="N213" s="380">
        <v>57626.271999999997</v>
      </c>
    </row>
    <row r="214" spans="1:14" x14ac:dyDescent="0.25">
      <c r="A214" s="239">
        <v>842</v>
      </c>
      <c r="B214" s="239" t="s">
        <v>2404</v>
      </c>
      <c r="C214" s="381" t="s">
        <v>2403</v>
      </c>
      <c r="D214" s="239" t="s">
        <v>2130</v>
      </c>
      <c r="E214" s="380">
        <v>88360.312863606974</v>
      </c>
      <c r="F214" s="380">
        <v>6387.8976000000002</v>
      </c>
      <c r="G214" s="380">
        <v>51056.707999999999</v>
      </c>
      <c r="H214" s="380">
        <v>53549.34</v>
      </c>
      <c r="I214" s="380">
        <v>44914.904999999999</v>
      </c>
      <c r="J214" s="380">
        <v>104798.27639999999</v>
      </c>
      <c r="K214" s="380">
        <v>45171.561600000001</v>
      </c>
      <c r="L214" s="380">
        <v>73283.380799999999</v>
      </c>
      <c r="M214" s="380">
        <v>77454.666666666672</v>
      </c>
      <c r="N214" s="380">
        <v>83534.858000000007</v>
      </c>
    </row>
    <row r="215" spans="1:14" x14ac:dyDescent="0.25">
      <c r="A215" s="239">
        <v>843</v>
      </c>
      <c r="B215" s="239" t="s">
        <v>2402</v>
      </c>
      <c r="C215" s="381" t="s">
        <v>2401</v>
      </c>
      <c r="D215" s="239" t="s">
        <v>2130</v>
      </c>
      <c r="E215" s="380">
        <v>51461.313846153847</v>
      </c>
      <c r="F215" s="380">
        <v>74587.787800000006</v>
      </c>
      <c r="G215" s="380">
        <v>100088.32413249998</v>
      </c>
      <c r="H215" s="380">
        <v>184726.2114</v>
      </c>
      <c r="I215" s="380">
        <v>113356.66499999999</v>
      </c>
      <c r="J215" s="380">
        <v>101445.89759999998</v>
      </c>
      <c r="K215" s="380">
        <v>109980.91777499999</v>
      </c>
      <c r="L215" s="380">
        <v>75811.923599999995</v>
      </c>
      <c r="M215" s="380">
        <v>216557.967</v>
      </c>
      <c r="N215" s="380">
        <v>92829.418000000005</v>
      </c>
    </row>
    <row r="216" spans="1:14" ht="22.5" x14ac:dyDescent="0.25">
      <c r="A216" s="239">
        <v>845</v>
      </c>
      <c r="B216" s="239" t="s">
        <v>2400</v>
      </c>
      <c r="C216" s="381" t="s">
        <v>604</v>
      </c>
      <c r="D216" s="239" t="s">
        <v>2130</v>
      </c>
      <c r="E216" s="380">
        <v>227362.48676923075</v>
      </c>
      <c r="F216" s="380">
        <v>420674.95419999998</v>
      </c>
      <c r="G216" s="380">
        <v>372922.58110250003</v>
      </c>
      <c r="H216" s="380">
        <v>472738.22080000001</v>
      </c>
      <c r="I216" s="380">
        <v>417066.97499999998</v>
      </c>
      <c r="J216" s="380">
        <v>437121.04439999996</v>
      </c>
      <c r="K216" s="380">
        <v>415074.32167500001</v>
      </c>
      <c r="L216" s="380">
        <v>372550.2574</v>
      </c>
      <c r="M216" s="380">
        <v>1362498</v>
      </c>
      <c r="N216" s="380">
        <v>348546</v>
      </c>
    </row>
    <row r="217" spans="1:14" x14ac:dyDescent="0.25">
      <c r="A217" s="239">
        <v>852</v>
      </c>
      <c r="B217" s="239" t="s">
        <v>2399</v>
      </c>
      <c r="C217" s="381" t="s">
        <v>617</v>
      </c>
      <c r="D217" s="239" t="s">
        <v>2130</v>
      </c>
      <c r="E217" s="380">
        <v>50221.497538461532</v>
      </c>
      <c r="F217" s="380">
        <v>47238.544999999998</v>
      </c>
      <c r="G217" s="380">
        <v>44870.650219999996</v>
      </c>
      <c r="H217" s="380">
        <v>67725.656400000007</v>
      </c>
      <c r="I217" s="380">
        <v>49905.45</v>
      </c>
      <c r="J217" s="380">
        <v>72732.044399999999</v>
      </c>
      <c r="K217" s="380">
        <v>50219.1414</v>
      </c>
      <c r="L217" s="380">
        <v>56640.837399999997</v>
      </c>
      <c r="M217" s="380">
        <v>316860</v>
      </c>
      <c r="N217" s="380">
        <v>51003.898000000001</v>
      </c>
    </row>
    <row r="218" spans="1:14" ht="22.5" x14ac:dyDescent="0.25">
      <c r="A218" s="239">
        <v>855</v>
      </c>
      <c r="B218" s="239" t="s">
        <v>2398</v>
      </c>
      <c r="C218" s="381" t="s">
        <v>2397</v>
      </c>
      <c r="D218" s="239" t="s">
        <v>2130</v>
      </c>
      <c r="E218" s="380">
        <v>142747.86738461538</v>
      </c>
      <c r="F218" s="380">
        <v>420674.95419999998</v>
      </c>
      <c r="G218" s="380">
        <v>374520.08360250003</v>
      </c>
      <c r="H218" s="380">
        <v>472738.22080000001</v>
      </c>
      <c r="I218" s="380">
        <v>420631.65</v>
      </c>
      <c r="J218" s="380">
        <v>407532.65759999992</v>
      </c>
      <c r="K218" s="380">
        <v>415074.32167500001</v>
      </c>
      <c r="L218" s="380">
        <v>371225.78259999998</v>
      </c>
      <c r="M218" s="380">
        <v>1506310.192</v>
      </c>
      <c r="N218" s="380">
        <v>324844.87199999997</v>
      </c>
    </row>
    <row r="219" spans="1:14" x14ac:dyDescent="0.25">
      <c r="A219" s="239">
        <v>874</v>
      </c>
      <c r="B219" s="239" t="s">
        <v>2396</v>
      </c>
      <c r="C219" s="381" t="s">
        <v>2395</v>
      </c>
      <c r="D219" s="239" t="s">
        <v>2331</v>
      </c>
      <c r="E219" s="380">
        <v>105565.38073691016</v>
      </c>
      <c r="F219" s="380">
        <v>116051.0312</v>
      </c>
      <c r="G219" s="380">
        <v>76785.740000000005</v>
      </c>
      <c r="H219" s="380">
        <v>146282.64379999999</v>
      </c>
      <c r="I219" s="380">
        <v>49905.45</v>
      </c>
      <c r="J219" s="380">
        <v>85845.675732000003</v>
      </c>
      <c r="K219" s="380">
        <v>45766.149390000006</v>
      </c>
      <c r="L219" s="380">
        <v>51960.815199999997</v>
      </c>
      <c r="M219" s="380">
        <v>396075</v>
      </c>
      <c r="N219" s="380">
        <v>101078.34</v>
      </c>
    </row>
    <row r="220" spans="1:14" x14ac:dyDescent="0.25">
      <c r="A220" s="239">
        <v>876</v>
      </c>
      <c r="B220" s="239" t="s">
        <v>2394</v>
      </c>
      <c r="C220" s="381" t="s">
        <v>2393</v>
      </c>
      <c r="D220" s="239" t="s">
        <v>2331</v>
      </c>
      <c r="E220" s="380">
        <v>130144.04912734324</v>
      </c>
      <c r="F220" s="380">
        <v>110635.89380000001</v>
      </c>
      <c r="G220" s="380">
        <v>107035.308</v>
      </c>
      <c r="H220" s="380">
        <v>150838.0344</v>
      </c>
      <c r="I220" s="380">
        <v>79848.72</v>
      </c>
      <c r="J220" s="380">
        <v>154355.18040000001</v>
      </c>
      <c r="K220" s="380">
        <v>83769.862500000003</v>
      </c>
      <c r="L220" s="380">
        <v>107185.2884</v>
      </c>
      <c r="M220" s="380">
        <v>396075</v>
      </c>
      <c r="N220" s="380">
        <v>123036.738</v>
      </c>
    </row>
    <row r="221" spans="1:14" ht="22.5" x14ac:dyDescent="0.25">
      <c r="A221" s="239">
        <v>878</v>
      </c>
      <c r="B221" s="239" t="s">
        <v>2392</v>
      </c>
      <c r="C221" s="381" t="s">
        <v>626</v>
      </c>
      <c r="D221" s="239" t="s">
        <v>2130</v>
      </c>
      <c r="E221" s="380">
        <v>816036.36923076923</v>
      </c>
      <c r="F221" s="380">
        <v>693643.50699999998</v>
      </c>
      <c r="G221" s="380">
        <v>606444.15465039993</v>
      </c>
      <c r="H221" s="380">
        <v>707017.11140000005</v>
      </c>
      <c r="I221" s="380">
        <v>677288.25</v>
      </c>
      <c r="J221" s="380">
        <v>685197.07559999998</v>
      </c>
      <c r="K221" s="380">
        <v>675934.24384800007</v>
      </c>
      <c r="L221" s="380">
        <v>51960.815199999997</v>
      </c>
      <c r="M221" s="380">
        <v>2482070</v>
      </c>
      <c r="N221" s="380">
        <v>546171.58200000005</v>
      </c>
    </row>
    <row r="222" spans="1:14" ht="22.5" x14ac:dyDescent="0.25">
      <c r="A222" s="239">
        <v>879</v>
      </c>
      <c r="B222" s="239" t="s">
        <v>2391</v>
      </c>
      <c r="C222" s="381" t="s">
        <v>2390</v>
      </c>
      <c r="D222" s="239" t="s">
        <v>2130</v>
      </c>
      <c r="E222" s="380">
        <v>59261.334596923065</v>
      </c>
      <c r="F222" s="380">
        <v>80801.412400000001</v>
      </c>
      <c r="G222" s="380">
        <v>75242.367750000005</v>
      </c>
      <c r="H222" s="380">
        <v>86129.941399999996</v>
      </c>
      <c r="I222" s="380">
        <v>84126.33</v>
      </c>
      <c r="J222" s="380">
        <v>101883.16439999998</v>
      </c>
      <c r="K222" s="380">
        <v>83769.862500000003</v>
      </c>
      <c r="L222" s="380">
        <v>68843.115999999995</v>
      </c>
      <c r="M222" s="380">
        <v>343265</v>
      </c>
      <c r="N222" s="380">
        <v>87020.317999999999</v>
      </c>
    </row>
    <row r="223" spans="1:14" x14ac:dyDescent="0.25">
      <c r="A223" s="239">
        <v>885</v>
      </c>
      <c r="B223" s="239" t="s">
        <v>2389</v>
      </c>
      <c r="C223" s="381" t="s">
        <v>606</v>
      </c>
      <c r="D223" s="239" t="s">
        <v>2130</v>
      </c>
      <c r="E223" s="380">
        <v>166994.96953846153</v>
      </c>
      <c r="F223" s="380">
        <v>155387.08780000001</v>
      </c>
      <c r="G223" s="380">
        <v>190074.84120625001</v>
      </c>
      <c r="H223" s="380">
        <v>292515.64620000002</v>
      </c>
      <c r="I223" s="380">
        <v>212454.63</v>
      </c>
      <c r="J223" s="380">
        <v>304046.18160000001</v>
      </c>
      <c r="K223" s="380">
        <v>211679.3131875</v>
      </c>
      <c r="L223" s="380">
        <v>259684.7254</v>
      </c>
      <c r="M223" s="380">
        <v>1003390</v>
      </c>
      <c r="N223" s="380">
        <v>185891.20000000001</v>
      </c>
    </row>
    <row r="224" spans="1:14" ht="22.5" x14ac:dyDescent="0.25">
      <c r="A224" s="239">
        <v>889</v>
      </c>
      <c r="B224" s="239" t="s">
        <v>2388</v>
      </c>
      <c r="C224" s="381" t="s">
        <v>2387</v>
      </c>
      <c r="D224" s="239" t="s">
        <v>2130</v>
      </c>
      <c r="E224" s="380">
        <v>108023.24757595347</v>
      </c>
      <c r="F224" s="380">
        <v>80801.412400000001</v>
      </c>
      <c r="G224" s="380">
        <v>91686.609599999996</v>
      </c>
      <c r="H224" s="380">
        <v>115371.8946</v>
      </c>
      <c r="I224" s="380">
        <v>101949.705</v>
      </c>
      <c r="J224" s="380">
        <v>109302.12444</v>
      </c>
      <c r="K224" s="380">
        <v>102641.25195000001</v>
      </c>
      <c r="L224" s="380">
        <v>107572.91379999999</v>
      </c>
      <c r="M224" s="380">
        <v>277252.5</v>
      </c>
      <c r="N224" s="380">
        <v>87136.5</v>
      </c>
    </row>
    <row r="225" spans="1:14" ht="22.5" x14ac:dyDescent="0.25">
      <c r="A225" s="239">
        <v>896</v>
      </c>
      <c r="B225" s="239" t="s">
        <v>2386</v>
      </c>
      <c r="C225" s="381" t="s">
        <v>2385</v>
      </c>
      <c r="D225" s="239" t="s">
        <v>2130</v>
      </c>
      <c r="E225" s="380">
        <v>121541.51519069166</v>
      </c>
      <c r="F225" s="380">
        <v>484805.30579999997</v>
      </c>
      <c r="G225" s="380">
        <v>78253.858000000007</v>
      </c>
      <c r="H225" s="380">
        <v>127696.6924</v>
      </c>
      <c r="I225" s="380">
        <v>84126.33</v>
      </c>
      <c r="J225" s="380">
        <v>144152.28839999999</v>
      </c>
      <c r="K225" s="380">
        <v>83769.862500000003</v>
      </c>
      <c r="L225" s="380">
        <v>137050.3996</v>
      </c>
      <c r="M225" s="380">
        <v>390794</v>
      </c>
      <c r="N225" s="380">
        <v>114903.99799999999</v>
      </c>
    </row>
    <row r="226" spans="1:14" ht="22.5" x14ac:dyDescent="0.25">
      <c r="A226" s="239">
        <v>897</v>
      </c>
      <c r="B226" s="239" t="s">
        <v>2384</v>
      </c>
      <c r="C226" s="381" t="s">
        <v>623</v>
      </c>
      <c r="D226" s="239" t="s">
        <v>2331</v>
      </c>
      <c r="E226" s="380">
        <v>227910.08584615384</v>
      </c>
      <c r="F226" s="380">
        <v>221269.6752</v>
      </c>
      <c r="G226" s="380">
        <v>189923.87721999999</v>
      </c>
      <c r="H226" s="380">
        <v>281247.04839999997</v>
      </c>
      <c r="I226" s="380">
        <v>213167.565</v>
      </c>
      <c r="J226" s="380">
        <v>113543.61239999998</v>
      </c>
      <c r="K226" s="380">
        <v>210629.51639999999</v>
      </c>
      <c r="L226" s="380">
        <v>316113.26659999997</v>
      </c>
      <c r="M226" s="380">
        <v>390794</v>
      </c>
      <c r="N226" s="380">
        <v>90041.05</v>
      </c>
    </row>
    <row r="227" spans="1:14" x14ac:dyDescent="0.25">
      <c r="A227" s="239">
        <v>903</v>
      </c>
      <c r="B227" s="239" t="s">
        <v>2383</v>
      </c>
      <c r="C227" s="381" t="s">
        <v>2382</v>
      </c>
      <c r="D227" s="239" t="s">
        <v>2130</v>
      </c>
      <c r="E227" s="380">
        <v>59261.334596923065</v>
      </c>
      <c r="F227" s="380">
        <v>53455.338199999998</v>
      </c>
      <c r="G227" s="380">
        <v>71953.110102499995</v>
      </c>
      <c r="H227" s="380">
        <v>86129.941399999996</v>
      </c>
      <c r="I227" s="380">
        <v>84126.33</v>
      </c>
      <c r="J227" s="380">
        <v>72732.044399999999</v>
      </c>
      <c r="K227" s="380">
        <v>76430.196674999999</v>
      </c>
      <c r="L227" s="380">
        <v>68843.115999999995</v>
      </c>
      <c r="M227" s="380">
        <v>322141</v>
      </c>
      <c r="N227" s="380">
        <v>51003.898000000001</v>
      </c>
    </row>
    <row r="228" spans="1:14" x14ac:dyDescent="0.25">
      <c r="A228" s="239">
        <v>904</v>
      </c>
      <c r="B228" s="239" t="s">
        <v>2381</v>
      </c>
      <c r="C228" s="381" t="s">
        <v>345</v>
      </c>
      <c r="D228" s="239" t="s">
        <v>2331</v>
      </c>
      <c r="E228" s="380">
        <v>59261.334596923065</v>
      </c>
      <c r="F228" s="380">
        <v>53455.338199999998</v>
      </c>
      <c r="G228" s="380">
        <v>71953.110102499995</v>
      </c>
      <c r="H228" s="380">
        <v>86129.941399999996</v>
      </c>
      <c r="I228" s="380">
        <v>84126.33</v>
      </c>
      <c r="J228" s="380">
        <v>72732.044399999999</v>
      </c>
      <c r="K228" s="380">
        <v>76430.196674999999</v>
      </c>
      <c r="L228" s="380">
        <v>68843.115999999995</v>
      </c>
      <c r="M228" s="380">
        <v>322141</v>
      </c>
      <c r="N228" s="380">
        <v>51003.898000000001</v>
      </c>
    </row>
    <row r="229" spans="1:14" ht="33.75" x14ac:dyDescent="0.25">
      <c r="A229" s="239">
        <v>906</v>
      </c>
      <c r="B229" s="239" t="s">
        <v>2380</v>
      </c>
      <c r="C229" s="381" t="s">
        <v>151</v>
      </c>
      <c r="D229" s="239" t="s">
        <v>2130</v>
      </c>
      <c r="E229" s="380">
        <v>95733.913380736907</v>
      </c>
      <c r="F229" s="380">
        <v>59670.019</v>
      </c>
      <c r="G229" s="380">
        <v>70437.978000000003</v>
      </c>
      <c r="H229" s="380">
        <v>126176.82060000001</v>
      </c>
      <c r="I229" s="380">
        <v>55608.93</v>
      </c>
      <c r="J229" s="380">
        <v>61071.596399999995</v>
      </c>
      <c r="K229" s="380">
        <v>51137.972028000004</v>
      </c>
      <c r="L229" s="380">
        <v>55771.584799999997</v>
      </c>
      <c r="M229" s="380">
        <v>343265</v>
      </c>
      <c r="N229" s="380">
        <v>48680.258000000002</v>
      </c>
    </row>
    <row r="230" spans="1:14" ht="22.5" x14ac:dyDescent="0.25">
      <c r="A230" s="239">
        <v>916</v>
      </c>
      <c r="B230" s="239" t="s">
        <v>2379</v>
      </c>
      <c r="C230" s="381" t="s">
        <v>613</v>
      </c>
      <c r="D230" s="239" t="s">
        <v>2130</v>
      </c>
      <c r="E230" s="380">
        <v>130144.04912734324</v>
      </c>
      <c r="F230" s="380">
        <v>110635.89380000001</v>
      </c>
      <c r="G230" s="380">
        <v>192188.36896379999</v>
      </c>
      <c r="H230" s="380">
        <v>150838.0344</v>
      </c>
      <c r="I230" s="380">
        <v>221009.85</v>
      </c>
      <c r="J230" s="380">
        <v>154355.18040000001</v>
      </c>
      <c r="K230" s="380">
        <v>207840.229506</v>
      </c>
      <c r="L230" s="380">
        <v>107188.45699999999</v>
      </c>
      <c r="M230" s="380">
        <v>765745</v>
      </c>
      <c r="N230" s="380">
        <v>123036.738</v>
      </c>
    </row>
    <row r="231" spans="1:14" x14ac:dyDescent="0.25">
      <c r="A231" s="239">
        <v>951</v>
      </c>
      <c r="B231" s="239" t="s">
        <v>2378</v>
      </c>
      <c r="C231" s="381" t="s">
        <v>2377</v>
      </c>
      <c r="D231" s="239" t="s">
        <v>2130</v>
      </c>
      <c r="E231" s="380">
        <v>41144.027261538467</v>
      </c>
      <c r="F231" s="380">
        <v>149172.40700000001</v>
      </c>
      <c r="G231" s="380">
        <v>32542.531727199999</v>
      </c>
      <c r="H231" s="380">
        <v>44982.501799999998</v>
      </c>
      <c r="I231" s="380">
        <v>36930.033000000003</v>
      </c>
      <c r="J231" s="380">
        <v>50139.926399999989</v>
      </c>
      <c r="K231" s="380">
        <v>35685.533664000002</v>
      </c>
      <c r="L231" s="380">
        <v>51481.3004</v>
      </c>
      <c r="M231" s="380">
        <v>78901.660666666678</v>
      </c>
      <c r="N231" s="380">
        <v>53095.173999999999</v>
      </c>
    </row>
    <row r="232" spans="1:14" x14ac:dyDescent="0.25">
      <c r="A232" s="239">
        <v>962</v>
      </c>
      <c r="B232" s="239" t="s">
        <v>2376</v>
      </c>
      <c r="C232" s="381" t="s">
        <v>2375</v>
      </c>
      <c r="D232" s="239" t="s">
        <v>2192</v>
      </c>
      <c r="E232" s="380">
        <v>111653.51689722043</v>
      </c>
      <c r="F232" s="380">
        <v>37295.478199999998</v>
      </c>
      <c r="G232" s="380">
        <v>45442.172714399989</v>
      </c>
      <c r="H232" s="380">
        <v>18536.310000000001</v>
      </c>
      <c r="I232" s="380">
        <v>51188.733</v>
      </c>
      <c r="J232" s="380">
        <v>39135.378599999996</v>
      </c>
      <c r="K232" s="380">
        <v>50211.156528</v>
      </c>
      <c r="L232" s="380">
        <v>24435.186999999998</v>
      </c>
      <c r="M232" s="380">
        <v>45064.53333333334</v>
      </c>
      <c r="N232" s="380">
        <v>29045.5</v>
      </c>
    </row>
    <row r="233" spans="1:14" x14ac:dyDescent="0.25">
      <c r="A233" s="239">
        <v>975</v>
      </c>
      <c r="B233" s="239" t="s">
        <v>2374</v>
      </c>
      <c r="C233" s="381" t="s">
        <v>2373</v>
      </c>
      <c r="D233" s="239" t="s">
        <v>2130</v>
      </c>
      <c r="E233" s="380">
        <v>8774.5846153846142</v>
      </c>
      <c r="F233" s="380">
        <v>6217.8494000000001</v>
      </c>
      <c r="G233" s="380">
        <v>10160.115900000001</v>
      </c>
      <c r="H233" s="380">
        <v>12357.54</v>
      </c>
      <c r="I233" s="380">
        <v>11193.0795</v>
      </c>
      <c r="J233" s="380">
        <v>7630.3056599999991</v>
      </c>
      <c r="K233" s="380">
        <v>11478.253500000001</v>
      </c>
      <c r="L233" s="380">
        <v>6200.9502000000002</v>
      </c>
      <c r="M233" s="380">
        <v>8252.4426666666677</v>
      </c>
      <c r="N233" s="380">
        <v>10340.198</v>
      </c>
    </row>
    <row r="234" spans="1:14" ht="22.5" x14ac:dyDescent="0.25">
      <c r="A234" s="239">
        <v>976</v>
      </c>
      <c r="B234" s="239" t="s">
        <v>2372</v>
      </c>
      <c r="C234" s="381" t="s">
        <v>2371</v>
      </c>
      <c r="D234" s="239" t="s">
        <v>2130</v>
      </c>
      <c r="E234" s="380">
        <v>4792.8403361344535</v>
      </c>
      <c r="F234" s="380">
        <v>6217.8494000000001</v>
      </c>
      <c r="G234" s="380">
        <v>8530.6633500000007</v>
      </c>
      <c r="H234" s="380">
        <v>8238.36</v>
      </c>
      <c r="I234" s="380">
        <v>11193.0795</v>
      </c>
      <c r="J234" s="380">
        <v>6535.4160938181813</v>
      </c>
      <c r="K234" s="380">
        <v>7842.2850000000008</v>
      </c>
      <c r="L234" s="380">
        <v>6200.9502000000002</v>
      </c>
      <c r="M234" s="380">
        <v>12086.448666666667</v>
      </c>
      <c r="N234" s="380">
        <v>5809.1</v>
      </c>
    </row>
    <row r="235" spans="1:14" x14ac:dyDescent="0.25">
      <c r="A235" s="239">
        <v>996</v>
      </c>
      <c r="B235" s="239" t="s">
        <v>2370</v>
      </c>
      <c r="C235" s="381" t="s">
        <v>644</v>
      </c>
      <c r="D235" s="239" t="s">
        <v>2130</v>
      </c>
      <c r="E235" s="380">
        <v>6021.7737556561096</v>
      </c>
      <c r="F235" s="380">
        <v>6217.8494000000001</v>
      </c>
      <c r="G235" s="380">
        <v>7999.6535189999995</v>
      </c>
      <c r="H235" s="380">
        <v>11327.745000000001</v>
      </c>
      <c r="I235" s="380">
        <v>11193.0795</v>
      </c>
      <c r="J235" s="380">
        <v>7142.0243999999993</v>
      </c>
      <c r="K235" s="380">
        <v>6657.3870300000008</v>
      </c>
      <c r="L235" s="380">
        <v>6200.9502000000002</v>
      </c>
      <c r="M235" s="380">
        <v>14786.8</v>
      </c>
      <c r="N235" s="380">
        <v>5692.9179999999997</v>
      </c>
    </row>
    <row r="236" spans="1:14" ht="22.5" x14ac:dyDescent="0.25">
      <c r="A236" s="239">
        <v>1013</v>
      </c>
      <c r="B236" s="239" t="s">
        <v>2369</v>
      </c>
      <c r="C236" s="381" t="s">
        <v>642</v>
      </c>
      <c r="D236" s="239" t="s">
        <v>2130</v>
      </c>
      <c r="E236" s="380">
        <v>5703.48</v>
      </c>
      <c r="F236" s="380">
        <v>6217.8494000000001</v>
      </c>
      <c r="G236" s="380">
        <v>9099.1630000000005</v>
      </c>
      <c r="H236" s="380">
        <v>8238.36</v>
      </c>
      <c r="I236" s="380">
        <v>11193.0795</v>
      </c>
      <c r="J236" s="380">
        <v>5684.4683999999997</v>
      </c>
      <c r="K236" s="380">
        <v>5214.4065900000005</v>
      </c>
      <c r="L236" s="380">
        <v>6200.9502000000002</v>
      </c>
      <c r="M236" s="380">
        <v>16075.364</v>
      </c>
      <c r="N236" s="380">
        <v>8132.74</v>
      </c>
    </row>
    <row r="237" spans="1:14" x14ac:dyDescent="0.25">
      <c r="A237" s="239">
        <v>1018</v>
      </c>
      <c r="B237" s="239" t="s">
        <v>2368</v>
      </c>
      <c r="C237" s="381" t="s">
        <v>1389</v>
      </c>
      <c r="D237" s="239" t="s">
        <v>2130</v>
      </c>
      <c r="E237" s="380">
        <v>5703.48</v>
      </c>
      <c r="F237" s="380">
        <v>6217.8494000000001</v>
      </c>
      <c r="G237" s="380">
        <v>8512.9719999999998</v>
      </c>
      <c r="H237" s="380">
        <v>8238.36</v>
      </c>
      <c r="I237" s="380">
        <v>11193.0795</v>
      </c>
      <c r="J237" s="380">
        <v>5684.4683999999997</v>
      </c>
      <c r="K237" s="380">
        <v>5214.4065900000005</v>
      </c>
      <c r="L237" s="380">
        <v>6200.9502000000002</v>
      </c>
      <c r="M237" s="380">
        <v>19243.964</v>
      </c>
      <c r="N237" s="380">
        <v>4531.098</v>
      </c>
    </row>
    <row r="238" spans="1:14" x14ac:dyDescent="0.25">
      <c r="A238" s="239">
        <v>1023</v>
      </c>
      <c r="B238" s="239" t="s">
        <v>2367</v>
      </c>
      <c r="C238" s="381" t="s">
        <v>646</v>
      </c>
      <c r="D238" s="239" t="s">
        <v>2130</v>
      </c>
      <c r="E238" s="380">
        <v>4792.8403361344535</v>
      </c>
      <c r="F238" s="380">
        <v>6217.8494000000001</v>
      </c>
      <c r="G238" s="380">
        <v>7294.1964149999994</v>
      </c>
      <c r="H238" s="380">
        <v>8238.36</v>
      </c>
      <c r="I238" s="380">
        <v>11193.0795</v>
      </c>
      <c r="J238" s="380">
        <v>5684.4683999999997</v>
      </c>
      <c r="K238" s="380">
        <v>5083.2265500000003</v>
      </c>
      <c r="L238" s="380">
        <v>6200.9502000000002</v>
      </c>
      <c r="M238" s="380">
        <v>9347.3700000000008</v>
      </c>
      <c r="N238" s="380">
        <v>23.2364</v>
      </c>
    </row>
    <row r="239" spans="1:14" x14ac:dyDescent="0.25">
      <c r="A239" s="239">
        <v>1034</v>
      </c>
      <c r="B239" s="239" t="s">
        <v>2366</v>
      </c>
      <c r="C239" s="381" t="s">
        <v>2365</v>
      </c>
      <c r="D239" s="239" t="s">
        <v>2130</v>
      </c>
      <c r="E239" s="380">
        <v>2915.1120000000001</v>
      </c>
      <c r="F239" s="380">
        <v>2840.1217999999999</v>
      </c>
      <c r="G239" s="380">
        <v>3361.1452599999998</v>
      </c>
      <c r="H239" s="380">
        <v>4380.0613999999996</v>
      </c>
      <c r="I239" s="380">
        <v>3564.6750000000002</v>
      </c>
      <c r="J239" s="380">
        <v>4680.5038271999993</v>
      </c>
      <c r="K239" s="380">
        <v>3935.4012000000002</v>
      </c>
      <c r="L239" s="380">
        <v>4048.4146000000001</v>
      </c>
      <c r="M239" s="380">
        <v>18404.285</v>
      </c>
      <c r="N239" s="380">
        <v>4008.279</v>
      </c>
    </row>
    <row r="240" spans="1:14" x14ac:dyDescent="0.25">
      <c r="A240" s="239">
        <v>1035</v>
      </c>
      <c r="B240" s="239" t="s">
        <v>2364</v>
      </c>
      <c r="C240" s="381" t="s">
        <v>2363</v>
      </c>
      <c r="D240" s="239" t="s">
        <v>2130</v>
      </c>
      <c r="E240" s="380">
        <v>1887.3481538461538</v>
      </c>
      <c r="F240" s="380">
        <v>1839.9004</v>
      </c>
      <c r="G240" s="380">
        <v>2278.6775659999998</v>
      </c>
      <c r="H240" s="380">
        <v>2836.9531999999999</v>
      </c>
      <c r="I240" s="380">
        <v>2552.3072999999999</v>
      </c>
      <c r="J240" s="380">
        <v>3841.8261047999995</v>
      </c>
      <c r="K240" s="380">
        <v>2532.3451200000004</v>
      </c>
      <c r="L240" s="380">
        <v>2623.6008000000002</v>
      </c>
      <c r="M240" s="380">
        <v>11919.217000000001</v>
      </c>
      <c r="N240" s="380">
        <v>4531.098</v>
      </c>
    </row>
    <row r="241" spans="1:14" x14ac:dyDescent="0.25">
      <c r="A241" s="239">
        <v>1036</v>
      </c>
      <c r="B241" s="239" t="s">
        <v>2362</v>
      </c>
      <c r="C241" s="381" t="s">
        <v>2361</v>
      </c>
      <c r="D241" s="239" t="s">
        <v>2130</v>
      </c>
      <c r="E241" s="380">
        <v>981.04730769230764</v>
      </c>
      <c r="F241" s="380">
        <v>957.97339999999997</v>
      </c>
      <c r="G241" s="380">
        <v>1200.3633785000002</v>
      </c>
      <c r="H241" s="380">
        <v>1477.6238000000001</v>
      </c>
      <c r="I241" s="380">
        <v>1354.5764999999999</v>
      </c>
      <c r="J241" s="380">
        <v>2958.8386799999998</v>
      </c>
      <c r="K241" s="380">
        <v>1323.9202950000001</v>
      </c>
      <c r="L241" s="380">
        <v>1365.6666</v>
      </c>
      <c r="M241" s="380">
        <v>6205.1750000000002</v>
      </c>
      <c r="N241" s="380">
        <v>1394.184</v>
      </c>
    </row>
    <row r="242" spans="1:14" x14ac:dyDescent="0.25">
      <c r="A242" s="239">
        <v>1037</v>
      </c>
      <c r="B242" s="239" t="s">
        <v>2360</v>
      </c>
      <c r="C242" s="381" t="s">
        <v>2359</v>
      </c>
      <c r="D242" s="239" t="s">
        <v>2130</v>
      </c>
      <c r="E242" s="380">
        <v>4458.6264307692309</v>
      </c>
      <c r="F242" s="380">
        <v>4352.6001999999999</v>
      </c>
      <c r="G242" s="380">
        <v>5449.7200284999999</v>
      </c>
      <c r="H242" s="380">
        <v>6696.308</v>
      </c>
      <c r="I242" s="380">
        <v>6131.241</v>
      </c>
      <c r="J242" s="380">
        <v>7380.1890503999994</v>
      </c>
      <c r="K242" s="380">
        <v>6029.291295</v>
      </c>
      <c r="L242" s="380">
        <v>6198.8378000000002</v>
      </c>
      <c r="M242" s="380">
        <v>28142.449000000001</v>
      </c>
      <c r="N242" s="380">
        <v>2497.913</v>
      </c>
    </row>
    <row r="243" spans="1:14" x14ac:dyDescent="0.25">
      <c r="A243" s="239">
        <v>1038</v>
      </c>
      <c r="B243" s="239" t="s">
        <v>2358</v>
      </c>
      <c r="C243" s="381" t="s">
        <v>2357</v>
      </c>
      <c r="D243" s="239" t="s">
        <v>2130</v>
      </c>
      <c r="E243" s="380">
        <v>16055.539938461538</v>
      </c>
      <c r="F243" s="380">
        <v>4352.6001999999999</v>
      </c>
      <c r="G243" s="380">
        <v>19893.6986325</v>
      </c>
      <c r="H243" s="380">
        <v>24115.1584</v>
      </c>
      <c r="I243" s="380">
        <v>22671.332999999999</v>
      </c>
      <c r="J243" s="380">
        <v>32342.876128799995</v>
      </c>
      <c r="K243" s="380">
        <v>21719.564774999999</v>
      </c>
      <c r="L243" s="380">
        <v>22316.449799999999</v>
      </c>
      <c r="M243" s="380">
        <v>101363.514</v>
      </c>
      <c r="N243" s="380">
        <v>5634.8270000000002</v>
      </c>
    </row>
    <row r="244" spans="1:14" x14ac:dyDescent="0.25">
      <c r="A244" s="239">
        <v>1039</v>
      </c>
      <c r="B244" s="239" t="s">
        <v>2356</v>
      </c>
      <c r="C244" s="381" t="s">
        <v>2355</v>
      </c>
      <c r="D244" s="239" t="s">
        <v>2130</v>
      </c>
      <c r="E244" s="380">
        <v>491.45798461538459</v>
      </c>
      <c r="F244" s="380">
        <v>15664.502200000001</v>
      </c>
      <c r="G244" s="380">
        <v>586.60291799999993</v>
      </c>
      <c r="H244" s="380">
        <v>742.5086</v>
      </c>
      <c r="I244" s="380">
        <v>641.64149999999995</v>
      </c>
      <c r="J244" s="380">
        <v>1313.5494671999998</v>
      </c>
      <c r="K244" s="380">
        <v>667.30716000000007</v>
      </c>
      <c r="L244" s="380">
        <v>687.58619999999996</v>
      </c>
      <c r="M244" s="380">
        <v>3115.79</v>
      </c>
      <c r="N244" s="380">
        <v>697.09199999999998</v>
      </c>
    </row>
    <row r="245" spans="1:14" x14ac:dyDescent="0.25">
      <c r="A245" s="239">
        <v>1040</v>
      </c>
      <c r="B245" s="239" t="s">
        <v>2354</v>
      </c>
      <c r="C245" s="381" t="s">
        <v>2353</v>
      </c>
      <c r="D245" s="239" t="s">
        <v>2130</v>
      </c>
      <c r="E245" s="380">
        <v>25969.684473173886</v>
      </c>
      <c r="F245" s="380">
        <v>24864.004199999999</v>
      </c>
      <c r="G245" s="380">
        <v>31338.845543499996</v>
      </c>
      <c r="H245" s="380">
        <v>38028.481</v>
      </c>
      <c r="I245" s="380">
        <v>35646.75</v>
      </c>
      <c r="J245" s="380">
        <v>28900.711879199996</v>
      </c>
      <c r="K245" s="380">
        <v>34282.905344999999</v>
      </c>
      <c r="L245" s="380">
        <v>35194.696400000001</v>
      </c>
      <c r="M245" s="380">
        <v>159845.30799999999</v>
      </c>
      <c r="N245" s="380">
        <v>9991.652</v>
      </c>
    </row>
    <row r="246" spans="1:14" x14ac:dyDescent="0.25">
      <c r="A246" s="239">
        <v>1044</v>
      </c>
      <c r="B246" s="239" t="s">
        <v>2352</v>
      </c>
      <c r="C246" s="381" t="s">
        <v>2351</v>
      </c>
      <c r="D246" s="239" t="s">
        <v>2130</v>
      </c>
      <c r="E246" s="380">
        <v>12166.440853264381</v>
      </c>
      <c r="F246" s="380">
        <v>11190.439</v>
      </c>
      <c r="G246" s="380">
        <v>10627.64098165</v>
      </c>
      <c r="H246" s="380">
        <v>8470.7240000000002</v>
      </c>
      <c r="I246" s="380">
        <v>12119.895</v>
      </c>
      <c r="J246" s="380">
        <v>15012.826799999999</v>
      </c>
      <c r="K246" s="380">
        <v>11594.675785500001</v>
      </c>
      <c r="L246" s="380">
        <v>2237.0315999999998</v>
      </c>
      <c r="M246" s="380">
        <v>19948.097333333335</v>
      </c>
      <c r="N246" s="380">
        <v>11502.018</v>
      </c>
    </row>
    <row r="247" spans="1:14" x14ac:dyDescent="0.25">
      <c r="A247" s="239">
        <v>1045</v>
      </c>
      <c r="B247" s="239" t="s">
        <v>2350</v>
      </c>
      <c r="C247" s="381" t="s">
        <v>2349</v>
      </c>
      <c r="D247" s="239" t="s">
        <v>2130</v>
      </c>
      <c r="E247" s="380">
        <v>12166.440853264381</v>
      </c>
      <c r="F247" s="380">
        <v>11190.439</v>
      </c>
      <c r="G247" s="380">
        <v>4397.7007321499996</v>
      </c>
      <c r="H247" s="380">
        <v>13772.848</v>
      </c>
      <c r="I247" s="380">
        <v>4990.5450000000001</v>
      </c>
      <c r="J247" s="380">
        <v>21717.5844</v>
      </c>
      <c r="K247" s="380">
        <v>4822.5062205000004</v>
      </c>
      <c r="L247" s="380">
        <v>3398.8516</v>
      </c>
      <c r="M247" s="380">
        <v>23077.97</v>
      </c>
      <c r="N247" s="380">
        <v>11502.018</v>
      </c>
    </row>
    <row r="248" spans="1:14" x14ac:dyDescent="0.25">
      <c r="A248" s="239">
        <v>1046</v>
      </c>
      <c r="B248" s="239" t="s">
        <v>2348</v>
      </c>
      <c r="C248" s="381" t="s">
        <v>2347</v>
      </c>
      <c r="D248" s="239" t="s">
        <v>2130</v>
      </c>
      <c r="E248" s="380">
        <v>18311.107950872658</v>
      </c>
      <c r="F248" s="380">
        <v>13675.677599999999</v>
      </c>
      <c r="G248" s="380">
        <v>31340.922296749999</v>
      </c>
      <c r="H248" s="380">
        <v>25024.546600000001</v>
      </c>
      <c r="I248" s="380">
        <v>34933.815000000002</v>
      </c>
      <c r="J248" s="380">
        <v>30462.920399999995</v>
      </c>
      <c r="K248" s="380">
        <v>35000.474422500003</v>
      </c>
      <c r="L248" s="380">
        <v>5559.8368</v>
      </c>
      <c r="M248" s="380">
        <v>23077.97</v>
      </c>
      <c r="N248" s="380">
        <v>11502.018</v>
      </c>
    </row>
    <row r="249" spans="1:14" x14ac:dyDescent="0.25">
      <c r="A249" s="239">
        <v>1048</v>
      </c>
      <c r="B249" s="239" t="s">
        <v>2346</v>
      </c>
      <c r="C249" s="381" t="s">
        <v>2345</v>
      </c>
      <c r="D249" s="239" t="s">
        <v>2130</v>
      </c>
      <c r="E249" s="380">
        <v>12166.440853264381</v>
      </c>
      <c r="F249" s="380">
        <v>3109.4528</v>
      </c>
      <c r="G249" s="380">
        <v>10627.64098165</v>
      </c>
      <c r="H249" s="380">
        <v>3142.1950000000002</v>
      </c>
      <c r="I249" s="380">
        <v>12119.895</v>
      </c>
      <c r="J249" s="380">
        <v>2265.0420239999999</v>
      </c>
      <c r="K249" s="380">
        <v>11594.675785500001</v>
      </c>
      <c r="L249" s="380">
        <v>1948.6890000000001</v>
      </c>
      <c r="M249" s="380">
        <v>12125.175999999999</v>
      </c>
      <c r="N249" s="380">
        <v>11502.018</v>
      </c>
    </row>
    <row r="250" spans="1:14" x14ac:dyDescent="0.25">
      <c r="A250" s="239">
        <v>1054</v>
      </c>
      <c r="B250" s="239" t="s">
        <v>2344</v>
      </c>
      <c r="C250" s="381" t="s">
        <v>689</v>
      </c>
      <c r="D250" s="239" t="s">
        <v>2130</v>
      </c>
      <c r="E250" s="380">
        <v>18311.107950872658</v>
      </c>
      <c r="F250" s="380">
        <v>3109.4528</v>
      </c>
      <c r="G250" s="380">
        <v>10627.64098165</v>
      </c>
      <c r="H250" s="380">
        <v>3519.2584000000002</v>
      </c>
      <c r="I250" s="380">
        <v>12119.895</v>
      </c>
      <c r="J250" s="380">
        <v>21717.5844</v>
      </c>
      <c r="K250" s="380">
        <v>11594.675785500001</v>
      </c>
      <c r="L250" s="380">
        <v>3473.8418000000001</v>
      </c>
      <c r="M250" s="380">
        <v>31333.933333333334</v>
      </c>
      <c r="N250" s="380">
        <v>11502.018</v>
      </c>
    </row>
    <row r="251" spans="1:14" x14ac:dyDescent="0.25">
      <c r="A251" s="239">
        <v>1059</v>
      </c>
      <c r="B251" s="239" t="s">
        <v>2343</v>
      </c>
      <c r="C251" s="381" t="s">
        <v>2342</v>
      </c>
      <c r="D251" s="239" t="s">
        <v>2130</v>
      </c>
      <c r="E251" s="380">
        <v>487.47692307692307</v>
      </c>
      <c r="F251" s="380">
        <v>59670.019</v>
      </c>
      <c r="G251" s="380">
        <v>157475.40643999999</v>
      </c>
      <c r="H251" s="380">
        <v>90621.96</v>
      </c>
      <c r="I251" s="380">
        <v>178233.75</v>
      </c>
      <c r="J251" s="380">
        <v>34340.019359999998</v>
      </c>
      <c r="K251" s="380">
        <v>173157.65280000001</v>
      </c>
      <c r="L251" s="380">
        <v>23620.856800000001</v>
      </c>
      <c r="M251" s="380">
        <v>159602.38200000001</v>
      </c>
      <c r="N251" s="380">
        <v>49028.804000000004</v>
      </c>
    </row>
    <row r="252" spans="1:14" ht="33.75" x14ac:dyDescent="0.25">
      <c r="A252" s="239">
        <v>1064</v>
      </c>
      <c r="B252" s="239" t="s">
        <v>2341</v>
      </c>
      <c r="C252" s="381" t="s">
        <v>2340</v>
      </c>
      <c r="D252" s="239" t="s">
        <v>2130</v>
      </c>
      <c r="E252" s="380">
        <v>5843.6296153846151</v>
      </c>
      <c r="F252" s="380">
        <v>10568.3372</v>
      </c>
      <c r="G252" s="380">
        <v>16413.347999999998</v>
      </c>
      <c r="H252" s="380">
        <v>10297.950000000001</v>
      </c>
      <c r="I252" s="380">
        <v>14971.635</v>
      </c>
      <c r="J252" s="380">
        <v>18802.472399999999</v>
      </c>
      <c r="K252" s="380">
        <v>15137.392387500002</v>
      </c>
      <c r="L252" s="380">
        <v>9409.6857999999993</v>
      </c>
      <c r="M252" s="380">
        <v>9831.2237837837838</v>
      </c>
      <c r="N252" s="380">
        <v>16149.298000000001</v>
      </c>
    </row>
    <row r="253" spans="1:14" ht="33.75" x14ac:dyDescent="0.25">
      <c r="A253" s="239">
        <v>1065</v>
      </c>
      <c r="B253" s="239" t="s">
        <v>2339</v>
      </c>
      <c r="C253" s="381" t="s">
        <v>2338</v>
      </c>
      <c r="D253" s="239" t="s">
        <v>2130</v>
      </c>
      <c r="E253" s="380">
        <v>4354.7938461538461</v>
      </c>
      <c r="F253" s="380">
        <v>10568.3372</v>
      </c>
      <c r="G253" s="380">
        <v>11335.07898875</v>
      </c>
      <c r="H253" s="380">
        <v>8238.36</v>
      </c>
      <c r="I253" s="380">
        <v>12690.243</v>
      </c>
      <c r="J253" s="380">
        <v>28932.486599999997</v>
      </c>
      <c r="K253" s="380">
        <v>12602.9084625</v>
      </c>
      <c r="L253" s="380">
        <v>5665.4567999999999</v>
      </c>
      <c r="M253" s="380">
        <v>18711.867567567569</v>
      </c>
      <c r="N253" s="380">
        <v>9294.56</v>
      </c>
    </row>
    <row r="254" spans="1:14" ht="33.75" x14ac:dyDescent="0.25">
      <c r="A254" s="239">
        <v>1066</v>
      </c>
      <c r="B254" s="239" t="s">
        <v>2337</v>
      </c>
      <c r="C254" s="381" t="s">
        <v>2336</v>
      </c>
      <c r="D254" s="239" t="s">
        <v>2130</v>
      </c>
      <c r="E254" s="380">
        <v>5843.6296153846151</v>
      </c>
      <c r="F254" s="380">
        <v>4352.6001999999999</v>
      </c>
      <c r="G254" s="380">
        <v>16413.347999999998</v>
      </c>
      <c r="H254" s="380">
        <v>10297.950000000001</v>
      </c>
      <c r="I254" s="380">
        <v>15541.983</v>
      </c>
      <c r="J254" s="380">
        <v>18802.472399999999</v>
      </c>
      <c r="K254" s="380">
        <v>15137.392387500002</v>
      </c>
      <c r="L254" s="380">
        <v>9409.6857999999993</v>
      </c>
      <c r="M254" s="380">
        <v>18711.867567567569</v>
      </c>
      <c r="N254" s="380">
        <v>16149.298000000001</v>
      </c>
    </row>
    <row r="255" spans="1:14" ht="33.75" x14ac:dyDescent="0.25">
      <c r="A255" s="239">
        <v>1067</v>
      </c>
      <c r="B255" s="239" t="s">
        <v>2335</v>
      </c>
      <c r="C255" s="381" t="s">
        <v>2334</v>
      </c>
      <c r="D255" s="239" t="s">
        <v>2130</v>
      </c>
      <c r="E255" s="380">
        <v>5701.4488461538458</v>
      </c>
      <c r="F255" s="380">
        <v>3730.4983999999999</v>
      </c>
      <c r="G255" s="380">
        <v>10990.018448749999</v>
      </c>
      <c r="H255" s="380">
        <v>7208.5649999999996</v>
      </c>
      <c r="I255" s="380">
        <v>12690.243</v>
      </c>
      <c r="J255" s="380">
        <v>12972.248399999999</v>
      </c>
      <c r="K255" s="380">
        <v>11832.938662500001</v>
      </c>
      <c r="L255" s="380">
        <v>5088.7716</v>
      </c>
      <c r="M255" s="380">
        <v>9831.2237837837838</v>
      </c>
      <c r="N255" s="380">
        <v>10340.198</v>
      </c>
    </row>
    <row r="256" spans="1:14" x14ac:dyDescent="0.25">
      <c r="A256" s="239">
        <v>1072</v>
      </c>
      <c r="B256" s="239" t="s">
        <v>2333</v>
      </c>
      <c r="C256" s="381" t="s">
        <v>2332</v>
      </c>
      <c r="D256" s="239" t="s">
        <v>2331</v>
      </c>
      <c r="E256" s="380">
        <v>7496.4938590820957</v>
      </c>
      <c r="F256" s="380">
        <v>55940.576800000003</v>
      </c>
      <c r="G256" s="380">
        <v>66804.649999999994</v>
      </c>
      <c r="H256" s="380">
        <v>94741.14</v>
      </c>
      <c r="I256" s="380">
        <v>55608.93</v>
      </c>
      <c r="J256" s="380">
        <v>109302.12444</v>
      </c>
      <c r="K256" s="380">
        <v>53244.267192000007</v>
      </c>
      <c r="L256" s="380">
        <v>61451.828399999999</v>
      </c>
      <c r="M256" s="380">
        <v>128456.75675675676</v>
      </c>
      <c r="N256" s="380">
        <v>87136.5</v>
      </c>
    </row>
    <row r="257" spans="1:14" x14ac:dyDescent="0.25">
      <c r="A257" s="239">
        <v>1086</v>
      </c>
      <c r="B257" s="239" t="s">
        <v>2330</v>
      </c>
      <c r="C257" s="381" t="s">
        <v>2329</v>
      </c>
      <c r="D257" s="239" t="s">
        <v>2130</v>
      </c>
      <c r="E257" s="380">
        <v>2563.8036307692305</v>
      </c>
      <c r="F257" s="380">
        <v>2498.9692</v>
      </c>
      <c r="G257" s="380">
        <v>6495.63</v>
      </c>
      <c r="H257" s="380">
        <v>3851.9614000000001</v>
      </c>
      <c r="I257" s="380">
        <v>3564.6750000000002</v>
      </c>
      <c r="J257" s="380">
        <v>3925.1983079999995</v>
      </c>
      <c r="K257" s="380">
        <v>3477.6969300000001</v>
      </c>
      <c r="L257" s="380">
        <v>3565.7312000000002</v>
      </c>
      <c r="M257" s="380">
        <v>9249.2942857142862</v>
      </c>
      <c r="N257" s="380">
        <v>2846.4589999999998</v>
      </c>
    </row>
    <row r="258" spans="1:14" ht="22.5" x14ac:dyDescent="0.25">
      <c r="A258" s="239">
        <v>1087</v>
      </c>
      <c r="B258" s="239" t="s">
        <v>2328</v>
      </c>
      <c r="C258" s="381" t="s">
        <v>2327</v>
      </c>
      <c r="D258" s="239" t="s">
        <v>2130</v>
      </c>
      <c r="E258" s="380">
        <v>31003.532307692305</v>
      </c>
      <c r="F258" s="380">
        <v>8083.0986000000003</v>
      </c>
      <c r="G258" s="380">
        <v>7594.6546852000001</v>
      </c>
      <c r="H258" s="380">
        <v>24057.0674</v>
      </c>
      <c r="I258" s="380">
        <v>8412.6329999999998</v>
      </c>
      <c r="J258" s="380">
        <v>21353.195400000001</v>
      </c>
      <c r="K258" s="380">
        <v>8534.1171240000003</v>
      </c>
      <c r="L258" s="380">
        <v>28805.742600000001</v>
      </c>
      <c r="M258" s="380">
        <v>13579.714285714288</v>
      </c>
      <c r="N258" s="380">
        <v>63783.917999999998</v>
      </c>
    </row>
    <row r="259" spans="1:14" x14ac:dyDescent="0.25">
      <c r="A259" s="239">
        <v>1088</v>
      </c>
      <c r="B259" s="239" t="s">
        <v>2326</v>
      </c>
      <c r="C259" s="381" t="s">
        <v>755</v>
      </c>
      <c r="D259" s="239" t="s">
        <v>2130</v>
      </c>
      <c r="E259" s="380">
        <v>49034.44343891403</v>
      </c>
      <c r="F259" s="380">
        <v>9946.2353999999996</v>
      </c>
      <c r="G259" s="380">
        <v>12050.760108749999</v>
      </c>
      <c r="H259" s="380">
        <v>12563.499</v>
      </c>
      <c r="I259" s="380">
        <v>13545.764999999999</v>
      </c>
      <c r="J259" s="380">
        <v>16033.115999999998</v>
      </c>
      <c r="K259" s="380">
        <v>13344.3608625</v>
      </c>
      <c r="L259" s="380">
        <v>14402.343199999999</v>
      </c>
      <c r="M259" s="380">
        <v>36212.571428571435</v>
      </c>
      <c r="N259" s="380">
        <v>11502.018</v>
      </c>
    </row>
    <row r="260" spans="1:14" x14ac:dyDescent="0.25">
      <c r="A260" s="239">
        <v>1089</v>
      </c>
      <c r="B260" s="239" t="s">
        <v>2325</v>
      </c>
      <c r="C260" s="381" t="s">
        <v>2324</v>
      </c>
      <c r="D260" s="239" t="s">
        <v>2130</v>
      </c>
      <c r="E260" s="380">
        <v>74842.045248868773</v>
      </c>
      <c r="F260" s="380">
        <v>8704.1442000000006</v>
      </c>
      <c r="G260" s="380">
        <v>11257.919618</v>
      </c>
      <c r="H260" s="380">
        <v>13156.0272</v>
      </c>
      <c r="I260" s="380">
        <v>12690.243</v>
      </c>
      <c r="J260" s="380">
        <v>13992.537599999998</v>
      </c>
      <c r="K260" s="380">
        <v>12430.734660000002</v>
      </c>
      <c r="L260" s="380">
        <v>3907.94</v>
      </c>
      <c r="M260" s="380">
        <v>72425.14285714287</v>
      </c>
      <c r="N260" s="380">
        <v>11153.472</v>
      </c>
    </row>
    <row r="261" spans="1:14" x14ac:dyDescent="0.25">
      <c r="A261" s="239">
        <v>1090</v>
      </c>
      <c r="B261" s="239" t="s">
        <v>2323</v>
      </c>
      <c r="C261" s="381" t="s">
        <v>2322</v>
      </c>
      <c r="D261" s="239" t="s">
        <v>2130</v>
      </c>
      <c r="E261" s="380">
        <v>19944.224600000001</v>
      </c>
      <c r="F261" s="380">
        <v>18523.635600000001</v>
      </c>
      <c r="G261" s="380">
        <v>23752.306170999997</v>
      </c>
      <c r="H261" s="380">
        <v>28756.101200000001</v>
      </c>
      <c r="I261" s="380">
        <v>27091.53</v>
      </c>
      <c r="J261" s="380">
        <v>31920.476399999996</v>
      </c>
      <c r="K261" s="380">
        <v>25909.483770000003</v>
      </c>
      <c r="L261" s="380">
        <v>10026.506600000001</v>
      </c>
      <c r="M261" s="380">
        <v>69063.409142857156</v>
      </c>
      <c r="N261" s="380">
        <v>25443.858</v>
      </c>
    </row>
    <row r="262" spans="1:14" x14ac:dyDescent="0.25">
      <c r="A262" s="239">
        <v>1091</v>
      </c>
      <c r="B262" s="239" t="s">
        <v>2321</v>
      </c>
      <c r="C262" s="381" t="s">
        <v>2320</v>
      </c>
      <c r="D262" s="239" t="s">
        <v>2130</v>
      </c>
      <c r="E262" s="380">
        <v>9049.9278307692312</v>
      </c>
      <c r="F262" s="380">
        <v>8578.4563999999991</v>
      </c>
      <c r="G262" s="380">
        <v>10676.1092075</v>
      </c>
      <c r="H262" s="380">
        <v>13156.0272</v>
      </c>
      <c r="I262" s="380">
        <v>11963.049300000001</v>
      </c>
      <c r="J262" s="380">
        <v>10057.136399999999</v>
      </c>
      <c r="K262" s="380">
        <v>11859.673725000001</v>
      </c>
      <c r="L262" s="380">
        <v>3907.94</v>
      </c>
      <c r="M262" s="380">
        <v>31598.486285714287</v>
      </c>
      <c r="N262" s="380">
        <v>8016.558</v>
      </c>
    </row>
    <row r="263" spans="1:14" x14ac:dyDescent="0.25">
      <c r="A263" s="239">
        <v>1092</v>
      </c>
      <c r="B263" s="239" t="s">
        <v>2319</v>
      </c>
      <c r="C263" s="381" t="s">
        <v>2318</v>
      </c>
      <c r="D263" s="239" t="s">
        <v>2130</v>
      </c>
      <c r="E263" s="380">
        <v>4213.8317692307692</v>
      </c>
      <c r="F263" s="380">
        <v>4227.9686000000002</v>
      </c>
      <c r="G263" s="380">
        <v>8776.039734</v>
      </c>
      <c r="H263" s="380">
        <v>6522.0349999999999</v>
      </c>
      <c r="I263" s="380">
        <v>9838.5030000000006</v>
      </c>
      <c r="J263" s="380">
        <v>6923.3909999999987</v>
      </c>
      <c r="K263" s="380">
        <v>9744.3955800000022</v>
      </c>
      <c r="L263" s="380">
        <v>3306.9621999999999</v>
      </c>
      <c r="M263" s="380">
        <v>154476.79428571431</v>
      </c>
      <c r="N263" s="380">
        <v>5518.6450000000004</v>
      </c>
    </row>
    <row r="264" spans="1:14" x14ac:dyDescent="0.25">
      <c r="A264" s="239">
        <v>1093</v>
      </c>
      <c r="B264" s="239" t="s">
        <v>2317</v>
      </c>
      <c r="C264" s="381" t="s">
        <v>2316</v>
      </c>
      <c r="D264" s="239" t="s">
        <v>2130</v>
      </c>
      <c r="E264" s="380">
        <v>9049.9278307692312</v>
      </c>
      <c r="F264" s="380">
        <v>8578.4563999999991</v>
      </c>
      <c r="G264" s="380">
        <v>11257.919618</v>
      </c>
      <c r="H264" s="380">
        <v>13156.0272</v>
      </c>
      <c r="I264" s="380">
        <v>12690.243</v>
      </c>
      <c r="J264" s="380">
        <v>13992.537599999998</v>
      </c>
      <c r="K264" s="380">
        <v>12430.734660000002</v>
      </c>
      <c r="L264" s="380">
        <v>3907.94</v>
      </c>
      <c r="M264" s="380">
        <v>31598.486285714287</v>
      </c>
      <c r="N264" s="380">
        <v>11153.472</v>
      </c>
    </row>
    <row r="265" spans="1:14" x14ac:dyDescent="0.25">
      <c r="A265" s="239">
        <v>1095</v>
      </c>
      <c r="B265" s="239" t="s">
        <v>2315</v>
      </c>
      <c r="C265" s="381" t="s">
        <v>753</v>
      </c>
      <c r="D265" s="239" t="s">
        <v>2130</v>
      </c>
      <c r="E265" s="380">
        <v>42889.776341305755</v>
      </c>
      <c r="F265" s="380">
        <v>11190.439</v>
      </c>
      <c r="G265" s="380">
        <v>12379.749773599999</v>
      </c>
      <c r="H265" s="380">
        <v>12563.499</v>
      </c>
      <c r="I265" s="380">
        <v>14101.854299999999</v>
      </c>
      <c r="J265" s="380">
        <v>58156.484399999994</v>
      </c>
      <c r="K265" s="380">
        <v>13522.380732000001</v>
      </c>
      <c r="L265" s="380">
        <v>11888.5872</v>
      </c>
      <c r="M265" s="380">
        <v>100339</v>
      </c>
      <c r="N265" s="380">
        <v>14987.477999999999</v>
      </c>
    </row>
    <row r="266" spans="1:14" x14ac:dyDescent="0.25">
      <c r="A266" s="239">
        <v>1096</v>
      </c>
      <c r="B266" s="239" t="s">
        <v>2314</v>
      </c>
      <c r="C266" s="381" t="s">
        <v>2313</v>
      </c>
      <c r="D266" s="239" t="s">
        <v>2130</v>
      </c>
      <c r="E266" s="380">
        <v>16744.832307692308</v>
      </c>
      <c r="F266" s="380">
        <v>5596.8037999999997</v>
      </c>
      <c r="G266" s="380">
        <v>9680.8651499999996</v>
      </c>
      <c r="H266" s="380">
        <v>13828.8266</v>
      </c>
      <c r="I266" s="380">
        <v>11378.4426</v>
      </c>
      <c r="J266" s="380">
        <v>11645.872439999999</v>
      </c>
      <c r="K266" s="380">
        <v>10223.4879</v>
      </c>
      <c r="L266" s="380">
        <v>13634.4858</v>
      </c>
      <c r="M266" s="380">
        <v>36212.571428571435</v>
      </c>
      <c r="N266" s="380">
        <v>17311.117999999999</v>
      </c>
    </row>
    <row r="267" spans="1:14" ht="33.75" x14ac:dyDescent="0.25">
      <c r="A267" s="239">
        <v>1098</v>
      </c>
      <c r="B267" s="239" t="s">
        <v>2312</v>
      </c>
      <c r="C267" s="381" t="s">
        <v>757</v>
      </c>
      <c r="D267" s="239" t="s">
        <v>2130</v>
      </c>
      <c r="E267" s="380">
        <v>21997.908209437621</v>
      </c>
      <c r="F267" s="380">
        <v>12184.323200000001</v>
      </c>
      <c r="G267" s="380">
        <v>24841.547275599998</v>
      </c>
      <c r="H267" s="380">
        <v>41787.496800000001</v>
      </c>
      <c r="I267" s="380">
        <v>27091.53</v>
      </c>
      <c r="J267" s="380">
        <v>49411.148399999998</v>
      </c>
      <c r="K267" s="380">
        <v>28340.021772</v>
      </c>
      <c r="L267" s="380">
        <v>10256.7582</v>
      </c>
      <c r="M267" s="380">
        <v>54318.857142857152</v>
      </c>
      <c r="N267" s="380">
        <v>30091.137999999999</v>
      </c>
    </row>
    <row r="268" spans="1:14" x14ac:dyDescent="0.25">
      <c r="A268" s="239">
        <v>1100</v>
      </c>
      <c r="B268" s="239" t="s">
        <v>2311</v>
      </c>
      <c r="C268" s="381" t="s">
        <v>2310</v>
      </c>
      <c r="D268" s="239" t="s">
        <v>2130</v>
      </c>
      <c r="E268" s="380">
        <v>7534.4433230769237</v>
      </c>
      <c r="F268" s="380">
        <v>7336.3652000000002</v>
      </c>
      <c r="G268" s="380">
        <v>9616.3260490000011</v>
      </c>
      <c r="H268" s="380">
        <v>11310.845799999999</v>
      </c>
      <c r="I268" s="380">
        <v>11264.373</v>
      </c>
      <c r="J268" s="380">
        <v>8595.7907543999991</v>
      </c>
      <c r="K268" s="380">
        <v>10193.544630000002</v>
      </c>
      <c r="L268" s="380">
        <v>10465.8858</v>
      </c>
      <c r="M268" s="380">
        <v>27165.464</v>
      </c>
      <c r="N268" s="380">
        <v>10340.198</v>
      </c>
    </row>
    <row r="269" spans="1:14" x14ac:dyDescent="0.25">
      <c r="A269" s="239">
        <v>1101</v>
      </c>
      <c r="B269" s="239" t="s">
        <v>2309</v>
      </c>
      <c r="C269" s="381" t="s">
        <v>2308</v>
      </c>
      <c r="D269" s="239" t="s">
        <v>2130</v>
      </c>
      <c r="E269" s="380">
        <v>2219.9699076923075</v>
      </c>
      <c r="F269" s="380">
        <v>2176.8281999999999</v>
      </c>
      <c r="G269" s="380">
        <v>2942.2801044999997</v>
      </c>
      <c r="H269" s="380">
        <v>3336.5358000000001</v>
      </c>
      <c r="I269" s="380">
        <v>3564.6750000000002</v>
      </c>
      <c r="J269" s="380">
        <v>2536.1474399999997</v>
      </c>
      <c r="K269" s="380">
        <v>3000.7434150000004</v>
      </c>
      <c r="L269" s="380">
        <v>3078.8229999999999</v>
      </c>
      <c r="M269" s="380">
        <v>8042.2085714285722</v>
      </c>
      <c r="N269" s="380">
        <v>3020.732</v>
      </c>
    </row>
    <row r="270" spans="1:14" x14ac:dyDescent="0.25">
      <c r="A270" s="239">
        <v>1102</v>
      </c>
      <c r="B270" s="239" t="s">
        <v>2307</v>
      </c>
      <c r="C270" s="381" t="s">
        <v>2306</v>
      </c>
      <c r="D270" s="239" t="s">
        <v>2130</v>
      </c>
      <c r="E270" s="380">
        <v>668.98083076923069</v>
      </c>
      <c r="F270" s="380">
        <v>660.125</v>
      </c>
      <c r="G270" s="380">
        <v>820.79678449999994</v>
      </c>
      <c r="H270" s="380">
        <v>1009.7272</v>
      </c>
      <c r="I270" s="380">
        <v>926.81550000000004</v>
      </c>
      <c r="J270" s="380">
        <v>767.84050079999997</v>
      </c>
      <c r="K270" s="380">
        <v>904.71451500000001</v>
      </c>
      <c r="L270" s="380">
        <v>934.73699999999997</v>
      </c>
      <c r="M270" s="380">
        <v>2423.2245714285714</v>
      </c>
      <c r="N270" s="380">
        <v>987.54700000000003</v>
      </c>
    </row>
    <row r="271" spans="1:14" x14ac:dyDescent="0.25">
      <c r="A271" s="239">
        <v>1103</v>
      </c>
      <c r="B271" s="239" t="s">
        <v>2305</v>
      </c>
      <c r="C271" s="381" t="s">
        <v>2304</v>
      </c>
      <c r="D271" s="239" t="s">
        <v>2130</v>
      </c>
      <c r="E271" s="380">
        <v>12000.544400000001</v>
      </c>
      <c r="F271" s="380">
        <v>11685.7968</v>
      </c>
      <c r="G271" s="380">
        <v>14861.885258</v>
      </c>
      <c r="H271" s="380">
        <v>18011.3786</v>
      </c>
      <c r="I271" s="380">
        <v>16967.852999999999</v>
      </c>
      <c r="J271" s="380">
        <v>13687.325373600001</v>
      </c>
      <c r="K271" s="380">
        <v>16195.031460000002</v>
      </c>
      <c r="L271" s="380">
        <v>16668.948400000001</v>
      </c>
      <c r="M271" s="380">
        <v>43258.934285714291</v>
      </c>
      <c r="N271" s="380">
        <v>16149.298000000001</v>
      </c>
    </row>
    <row r="272" spans="1:14" x14ac:dyDescent="0.25">
      <c r="A272" s="239">
        <v>1105</v>
      </c>
      <c r="B272" s="239" t="s">
        <v>2303</v>
      </c>
      <c r="C272" s="381" t="s">
        <v>2302</v>
      </c>
      <c r="D272" s="239" t="s">
        <v>2130</v>
      </c>
      <c r="E272" s="380">
        <v>1134.2775538461538</v>
      </c>
      <c r="F272" s="380">
        <v>1120.6282000000001</v>
      </c>
      <c r="G272" s="380">
        <v>1358.1966255</v>
      </c>
      <c r="H272" s="380">
        <v>1707.8753999999999</v>
      </c>
      <c r="I272" s="380">
        <v>1497.1635000000001</v>
      </c>
      <c r="J272" s="380">
        <v>1296.9333287999998</v>
      </c>
      <c r="K272" s="380">
        <v>1533.5231850000002</v>
      </c>
      <c r="L272" s="380">
        <v>1576.9066</v>
      </c>
      <c r="M272" s="380">
        <v>4098.0560000000005</v>
      </c>
      <c r="N272" s="380">
        <v>1510.366</v>
      </c>
    </row>
    <row r="273" spans="1:14" x14ac:dyDescent="0.25">
      <c r="A273" s="239">
        <v>1107</v>
      </c>
      <c r="B273" s="239" t="s">
        <v>2301</v>
      </c>
      <c r="C273" s="381" t="s">
        <v>2300</v>
      </c>
      <c r="D273" s="239" t="s">
        <v>2130</v>
      </c>
      <c r="E273" s="380">
        <v>5736.7909230769228</v>
      </c>
      <c r="F273" s="380">
        <v>5596.8037999999997</v>
      </c>
      <c r="G273" s="380">
        <v>7249.4663449999998</v>
      </c>
      <c r="H273" s="380">
        <v>8616.4796000000006</v>
      </c>
      <c r="I273" s="380">
        <v>8412.6329999999998</v>
      </c>
      <c r="J273" s="380">
        <v>6548.5075967999992</v>
      </c>
      <c r="K273" s="380">
        <v>7763.8621500000008</v>
      </c>
      <c r="L273" s="380">
        <v>7969.0290000000005</v>
      </c>
      <c r="M273" s="380">
        <v>20692.466857142859</v>
      </c>
      <c r="N273" s="380">
        <v>7784.1940000000004</v>
      </c>
    </row>
    <row r="274" spans="1:14" ht="22.5" x14ac:dyDescent="0.25">
      <c r="A274" s="239">
        <v>1108</v>
      </c>
      <c r="B274" s="239" t="s">
        <v>2299</v>
      </c>
      <c r="C274" s="381" t="s">
        <v>2298</v>
      </c>
      <c r="D274" s="239" t="s">
        <v>2130</v>
      </c>
      <c r="E274" s="380">
        <v>472370.63214323251</v>
      </c>
      <c r="F274" s="380">
        <v>372928.37699999998</v>
      </c>
      <c r="G274" s="380">
        <v>539348.53</v>
      </c>
      <c r="H274" s="380">
        <v>522002.55739999999</v>
      </c>
      <c r="I274" s="380">
        <v>369300.33</v>
      </c>
      <c r="J274" s="380">
        <v>556640.63639999996</v>
      </c>
      <c r="K274" s="380">
        <v>358606.30499999999</v>
      </c>
      <c r="L274" s="380">
        <v>664467.03819999995</v>
      </c>
      <c r="M274" s="380">
        <v>573365.71428571432</v>
      </c>
      <c r="N274" s="380">
        <v>443699.05800000002</v>
      </c>
    </row>
    <row r="275" spans="1:14" ht="22.5" x14ac:dyDescent="0.25">
      <c r="A275" s="239">
        <v>1111</v>
      </c>
      <c r="B275" s="239" t="s">
        <v>2297</v>
      </c>
      <c r="C275" s="381" t="s">
        <v>2296</v>
      </c>
      <c r="D275" s="239" t="s">
        <v>2130</v>
      </c>
      <c r="E275" s="380">
        <v>2113.4562000000001</v>
      </c>
      <c r="F275" s="380">
        <v>995.99659999999994</v>
      </c>
      <c r="G275" s="380">
        <v>1341.9021</v>
      </c>
      <c r="H275" s="380">
        <v>5513.3639999999996</v>
      </c>
      <c r="I275" s="380">
        <v>1497.1635000000001</v>
      </c>
      <c r="J275" s="380">
        <v>859.95803999999998</v>
      </c>
      <c r="K275" s="380">
        <v>1497.1635000000001</v>
      </c>
      <c r="L275" s="380">
        <v>2496.8568</v>
      </c>
      <c r="M275" s="380">
        <v>1508.8571428571429</v>
      </c>
      <c r="N275" s="380">
        <v>1161.82</v>
      </c>
    </row>
    <row r="276" spans="1:14" ht="22.5" x14ac:dyDescent="0.25">
      <c r="A276" s="239">
        <v>1113</v>
      </c>
      <c r="B276" s="239" t="s">
        <v>2295</v>
      </c>
      <c r="C276" s="381" t="s">
        <v>776</v>
      </c>
      <c r="D276" s="239" t="s">
        <v>2130</v>
      </c>
      <c r="E276" s="380">
        <v>973.57266153846149</v>
      </c>
      <c r="F276" s="380">
        <v>995.99659999999994</v>
      </c>
      <c r="G276" s="380">
        <v>1196.5293724999999</v>
      </c>
      <c r="H276" s="380">
        <v>1467.0617999999999</v>
      </c>
      <c r="I276" s="380">
        <v>1354.5764999999999</v>
      </c>
      <c r="J276" s="380">
        <v>1115.0303399999998</v>
      </c>
      <c r="K276" s="380">
        <v>1315.3650749999999</v>
      </c>
      <c r="L276" s="380">
        <v>1349.8235999999999</v>
      </c>
      <c r="M276" s="380">
        <v>3367.7691428571434</v>
      </c>
      <c r="N276" s="380">
        <v>1394.184</v>
      </c>
    </row>
    <row r="277" spans="1:14" ht="22.5" x14ac:dyDescent="0.25">
      <c r="A277" s="239">
        <v>1114</v>
      </c>
      <c r="B277" s="239" t="s">
        <v>2294</v>
      </c>
      <c r="C277" s="381" t="s">
        <v>2293</v>
      </c>
      <c r="D277" s="239" t="s">
        <v>2130</v>
      </c>
      <c r="E277" s="380">
        <v>579.28507692307687</v>
      </c>
      <c r="F277" s="380">
        <v>623.15800000000002</v>
      </c>
      <c r="G277" s="380">
        <v>765.20369749999998</v>
      </c>
      <c r="H277" s="380">
        <v>876.64599999999996</v>
      </c>
      <c r="I277" s="380">
        <v>926.81550000000004</v>
      </c>
      <c r="J277" s="380">
        <v>665.52006959999994</v>
      </c>
      <c r="K277" s="380">
        <v>780.66382499999997</v>
      </c>
      <c r="L277" s="380">
        <v>802.71199999999999</v>
      </c>
      <c r="M277" s="380">
        <v>2103.3468571428571</v>
      </c>
      <c r="N277" s="380">
        <v>813.274</v>
      </c>
    </row>
    <row r="278" spans="1:14" x14ac:dyDescent="0.25">
      <c r="A278" s="239">
        <v>1115</v>
      </c>
      <c r="B278" s="239" t="s">
        <v>2292</v>
      </c>
      <c r="C278" s="381" t="s">
        <v>2291</v>
      </c>
      <c r="D278" s="239" t="s">
        <v>2130</v>
      </c>
      <c r="E278" s="380">
        <v>20295.532969230768</v>
      </c>
      <c r="F278" s="380">
        <v>43510.159</v>
      </c>
      <c r="G278" s="380">
        <v>60950.535284099999</v>
      </c>
      <c r="H278" s="380">
        <v>70609.082399999999</v>
      </c>
      <c r="I278" s="380">
        <v>69867.63</v>
      </c>
      <c r="J278" s="380">
        <v>48967.759864799991</v>
      </c>
      <c r="K278" s="380">
        <v>66137.696667000011</v>
      </c>
      <c r="L278" s="380">
        <v>54198.902999999998</v>
      </c>
      <c r="M278" s="380">
        <v>68653</v>
      </c>
      <c r="N278" s="380">
        <v>55763.874539999997</v>
      </c>
    </row>
    <row r="279" spans="1:14" x14ac:dyDescent="0.25">
      <c r="A279" s="239">
        <v>1116</v>
      </c>
      <c r="B279" s="239" t="s">
        <v>2290</v>
      </c>
      <c r="C279" s="381" t="s">
        <v>2289</v>
      </c>
      <c r="D279" s="239" t="s">
        <v>2130</v>
      </c>
      <c r="E279" s="380">
        <v>36904.196723076922</v>
      </c>
      <c r="F279" s="380">
        <v>68370.994600000005</v>
      </c>
      <c r="G279" s="380">
        <v>84166.432065649991</v>
      </c>
      <c r="H279" s="380">
        <v>75766.506999999998</v>
      </c>
      <c r="I279" s="380">
        <v>93964.832999999999</v>
      </c>
      <c r="J279" s="380">
        <v>69486.795965999991</v>
      </c>
      <c r="K279" s="380">
        <v>93844.560865499996</v>
      </c>
      <c r="L279" s="380">
        <v>72535.591199999995</v>
      </c>
      <c r="M279" s="380">
        <v>79215</v>
      </c>
      <c r="N279" s="380">
        <v>79125.751099999994</v>
      </c>
    </row>
    <row r="280" spans="1:14" ht="22.5" x14ac:dyDescent="0.25">
      <c r="A280" s="239">
        <v>1118</v>
      </c>
      <c r="B280" s="239" t="s">
        <v>2288</v>
      </c>
      <c r="C280" s="381" t="s">
        <v>2287</v>
      </c>
      <c r="D280" s="239" t="s">
        <v>2130</v>
      </c>
      <c r="E280" s="380">
        <v>3062.7362615384613</v>
      </c>
      <c r="F280" s="380">
        <v>5596.8037999999997</v>
      </c>
      <c r="G280" s="380">
        <v>3702.0522934999999</v>
      </c>
      <c r="H280" s="380">
        <v>4599.7510000000002</v>
      </c>
      <c r="I280" s="380">
        <v>4135.0230000000001</v>
      </c>
      <c r="J280" s="380">
        <v>3495.5107991999994</v>
      </c>
      <c r="K280" s="380">
        <v>4125.7548450000004</v>
      </c>
      <c r="L280" s="380">
        <v>4259.6545999999998</v>
      </c>
      <c r="M280" s="380">
        <v>3017.7142857142858</v>
      </c>
      <c r="N280" s="380">
        <v>3369.2779999999998</v>
      </c>
    </row>
    <row r="281" spans="1:14" x14ac:dyDescent="0.25">
      <c r="A281" s="239">
        <v>1121</v>
      </c>
      <c r="B281" s="239" t="s">
        <v>2286</v>
      </c>
      <c r="C281" s="381" t="s">
        <v>2285</v>
      </c>
      <c r="D281" s="239" t="s">
        <v>2130</v>
      </c>
      <c r="E281" s="380">
        <v>973.57266153846149</v>
      </c>
      <c r="F281" s="380">
        <v>995.99659999999994</v>
      </c>
      <c r="G281" s="380">
        <v>1204.8363855</v>
      </c>
      <c r="H281" s="380">
        <v>1467.0617999999999</v>
      </c>
      <c r="I281" s="380">
        <v>1373.1128099999999</v>
      </c>
      <c r="J281" s="380">
        <v>1132.5210119999999</v>
      </c>
      <c r="K281" s="380">
        <v>1315.3650749999999</v>
      </c>
      <c r="L281" s="380">
        <v>1152.3142</v>
      </c>
      <c r="M281" s="380">
        <v>13202.5</v>
      </c>
      <c r="N281" s="380">
        <v>3601.6419999999998</v>
      </c>
    </row>
    <row r="282" spans="1:14" x14ac:dyDescent="0.25">
      <c r="A282" s="239">
        <v>1129</v>
      </c>
      <c r="B282" s="239" t="s">
        <v>2284</v>
      </c>
      <c r="C282" s="381" t="s">
        <v>1025</v>
      </c>
      <c r="D282" s="239" t="s">
        <v>2130</v>
      </c>
      <c r="E282" s="380">
        <v>7541.7554769230765</v>
      </c>
      <c r="F282" s="380">
        <v>24864.004199999999</v>
      </c>
      <c r="G282" s="380">
        <v>7308.9040000000005</v>
      </c>
      <c r="H282" s="380">
        <v>10244.0838</v>
      </c>
      <c r="I282" s="380">
        <v>1924.9245000000001</v>
      </c>
      <c r="J282" s="380">
        <v>16018.540439999999</v>
      </c>
      <c r="K282" s="380">
        <v>1853.6310000000003</v>
      </c>
      <c r="L282" s="380">
        <v>69133.570999999996</v>
      </c>
      <c r="M282" s="380">
        <v>36967</v>
      </c>
      <c r="N282" s="380">
        <v>20796.578000000001</v>
      </c>
    </row>
    <row r="283" spans="1:14" x14ac:dyDescent="0.25">
      <c r="A283" s="239">
        <v>1130</v>
      </c>
      <c r="B283" s="239" t="s">
        <v>2283</v>
      </c>
      <c r="C283" s="381" t="s">
        <v>1236</v>
      </c>
      <c r="D283" s="239" t="s">
        <v>2130</v>
      </c>
      <c r="E283" s="380">
        <v>13658.047184615385</v>
      </c>
      <c r="F283" s="380">
        <v>13552.102199999999</v>
      </c>
      <c r="G283" s="380">
        <v>17130.338808</v>
      </c>
      <c r="H283" s="380">
        <v>21021.548600000002</v>
      </c>
      <c r="I283" s="380">
        <v>19249.244999999999</v>
      </c>
      <c r="J283" s="380">
        <v>6108.6171960000001</v>
      </c>
      <c r="K283" s="380">
        <v>18975.477960000004</v>
      </c>
      <c r="L283" s="380">
        <v>19274.593799999999</v>
      </c>
      <c r="M283" s="380">
        <v>84496</v>
      </c>
      <c r="N283" s="380">
        <v>16149.298000000001</v>
      </c>
    </row>
    <row r="284" spans="1:14" x14ac:dyDescent="0.25">
      <c r="A284" s="239">
        <v>1135</v>
      </c>
      <c r="B284" s="239" t="s">
        <v>2282</v>
      </c>
      <c r="C284" s="381" t="s">
        <v>781</v>
      </c>
      <c r="D284" s="239" t="s">
        <v>2130</v>
      </c>
      <c r="E284" s="380">
        <v>14624.307692307691</v>
      </c>
      <c r="F284" s="380">
        <v>9946.2353999999996</v>
      </c>
      <c r="G284" s="380">
        <v>11037.29</v>
      </c>
      <c r="H284" s="380">
        <v>5320.0793999999996</v>
      </c>
      <c r="I284" s="380">
        <v>10694.025</v>
      </c>
      <c r="J284" s="380">
        <v>20589.436055999999</v>
      </c>
      <c r="K284" s="380">
        <v>10694.025</v>
      </c>
      <c r="L284" s="380">
        <v>15075.142599999999</v>
      </c>
      <c r="M284" s="380">
        <v>11829.44</v>
      </c>
      <c r="N284" s="380">
        <v>10853.722440000001</v>
      </c>
    </row>
    <row r="285" spans="1:14" x14ac:dyDescent="0.25">
      <c r="A285" s="239">
        <v>1136</v>
      </c>
      <c r="B285" s="239" t="s">
        <v>2281</v>
      </c>
      <c r="C285" s="381" t="s">
        <v>779</v>
      </c>
      <c r="D285" s="239" t="s">
        <v>2130</v>
      </c>
      <c r="E285" s="380">
        <v>18311.107950872658</v>
      </c>
      <c r="F285" s="380">
        <v>6838.8950000000004</v>
      </c>
      <c r="G285" s="380">
        <v>7376.5007999999998</v>
      </c>
      <c r="H285" s="380">
        <v>3548.8319999999999</v>
      </c>
      <c r="I285" s="380">
        <v>6986.7629999999999</v>
      </c>
      <c r="J285" s="380">
        <v>6194.6130000000003</v>
      </c>
      <c r="K285" s="380">
        <v>5703.48</v>
      </c>
      <c r="L285" s="380">
        <v>9505.7999999999993</v>
      </c>
      <c r="M285" s="380">
        <v>7960.2273333333333</v>
      </c>
      <c r="N285" s="380">
        <v>6844.2816200000007</v>
      </c>
    </row>
    <row r="286" spans="1:14" x14ac:dyDescent="0.25">
      <c r="A286" s="239">
        <v>1137</v>
      </c>
      <c r="B286" s="239" t="s">
        <v>2280</v>
      </c>
      <c r="C286" s="381" t="s">
        <v>2279</v>
      </c>
      <c r="D286" s="239" t="s">
        <v>2130</v>
      </c>
      <c r="E286" s="380">
        <v>7250.7071751777639</v>
      </c>
      <c r="F286" s="380">
        <v>2487.3510000000001</v>
      </c>
      <c r="G286" s="380">
        <v>2830.616</v>
      </c>
      <c r="H286" s="380">
        <v>1354.0483999999999</v>
      </c>
      <c r="I286" s="380">
        <v>2709.1529999999998</v>
      </c>
      <c r="J286" s="380">
        <v>5611.5905999999995</v>
      </c>
      <c r="K286" s="380">
        <v>2566.5659999999998</v>
      </c>
      <c r="L286" s="380">
        <v>3800.2076000000002</v>
      </c>
      <c r="M286" s="380">
        <v>4274.0893333333333</v>
      </c>
      <c r="N286" s="380">
        <v>2737.2479199999998</v>
      </c>
    </row>
    <row r="287" spans="1:14" x14ac:dyDescent="0.25">
      <c r="A287" s="239">
        <v>1139</v>
      </c>
      <c r="B287" s="239" t="s">
        <v>2278</v>
      </c>
      <c r="C287" s="381" t="s">
        <v>2277</v>
      </c>
      <c r="D287" s="239" t="s">
        <v>2130</v>
      </c>
      <c r="E287" s="380">
        <v>4533.5353846153848</v>
      </c>
      <c r="F287" s="380">
        <v>4850.0703999999996</v>
      </c>
      <c r="G287" s="380">
        <v>5199.6725999999999</v>
      </c>
      <c r="H287" s="380">
        <v>1160.7637999999999</v>
      </c>
      <c r="I287" s="380">
        <v>3564.6750000000002</v>
      </c>
      <c r="J287" s="380">
        <v>4737.0569999999998</v>
      </c>
      <c r="K287" s="380">
        <v>3849.8490000000006</v>
      </c>
      <c r="L287" s="380">
        <v>5952.7431999999999</v>
      </c>
      <c r="M287" s="380">
        <v>12987.739333333335</v>
      </c>
      <c r="N287" s="380">
        <v>4285.9539800000002</v>
      </c>
    </row>
    <row r="288" spans="1:14" ht="22.5" x14ac:dyDescent="0.25">
      <c r="A288" s="239">
        <v>1174</v>
      </c>
      <c r="B288" s="239" t="s">
        <v>2276</v>
      </c>
      <c r="C288" s="381" t="s">
        <v>2275</v>
      </c>
      <c r="D288" s="239" t="s">
        <v>2130</v>
      </c>
      <c r="E288" s="380">
        <v>32089.20765652951</v>
      </c>
      <c r="F288" s="380">
        <v>47238.544999999998</v>
      </c>
      <c r="G288" s="380">
        <v>25451.921030800004</v>
      </c>
      <c r="H288" s="380">
        <v>34096.248399999997</v>
      </c>
      <c r="I288" s="380">
        <v>28374.813000000002</v>
      </c>
      <c r="J288" s="380">
        <v>68213.62079999999</v>
      </c>
      <c r="K288" s="380">
        <v>28418.729796000003</v>
      </c>
      <c r="L288" s="380">
        <v>37830.971599999997</v>
      </c>
      <c r="M288" s="380">
        <v>158430</v>
      </c>
      <c r="N288" s="380">
        <v>24746.766</v>
      </c>
    </row>
    <row r="289" spans="1:14" ht="22.5" x14ac:dyDescent="0.25">
      <c r="A289" s="239">
        <v>1178</v>
      </c>
      <c r="B289" s="239" t="s">
        <v>2274</v>
      </c>
      <c r="C289" s="381" t="s">
        <v>2273</v>
      </c>
      <c r="D289" s="239" t="s">
        <v>2130</v>
      </c>
      <c r="E289" s="380">
        <v>69906.204060672579</v>
      </c>
      <c r="F289" s="380">
        <v>53455.338199999998</v>
      </c>
      <c r="G289" s="380">
        <v>60060.726391600008</v>
      </c>
      <c r="H289" s="380">
        <v>84789.623600000006</v>
      </c>
      <c r="I289" s="380">
        <v>69867.63</v>
      </c>
      <c r="J289" s="380">
        <v>71405.668439999994</v>
      </c>
      <c r="K289" s="380">
        <v>64152.172692000007</v>
      </c>
      <c r="L289" s="380">
        <v>66207.896999999997</v>
      </c>
      <c r="M289" s="380">
        <v>168992</v>
      </c>
      <c r="N289" s="380">
        <v>56917.561800000003</v>
      </c>
    </row>
    <row r="290" spans="1:14" ht="22.5" x14ac:dyDescent="0.25">
      <c r="A290" s="239">
        <v>1179</v>
      </c>
      <c r="B290" s="239" t="s">
        <v>2272</v>
      </c>
      <c r="C290" s="381" t="s">
        <v>2271</v>
      </c>
      <c r="D290" s="239" t="s">
        <v>2130</v>
      </c>
      <c r="E290" s="380">
        <v>41944.342301528843</v>
      </c>
      <c r="F290" s="380">
        <v>32073.625400000001</v>
      </c>
      <c r="G290" s="380">
        <v>34393.845424400002</v>
      </c>
      <c r="H290" s="380">
        <v>45172.6178</v>
      </c>
      <c r="I290" s="380">
        <v>38355.902999999998</v>
      </c>
      <c r="J290" s="380">
        <v>42837.57084</v>
      </c>
      <c r="K290" s="380">
        <v>38390.694228</v>
      </c>
      <c r="L290" s="380">
        <v>39724.7382</v>
      </c>
      <c r="M290" s="380">
        <v>101395.2</v>
      </c>
      <c r="N290" s="380">
        <v>34145.889799999997</v>
      </c>
    </row>
    <row r="291" spans="1:14" ht="22.5" x14ac:dyDescent="0.25">
      <c r="A291" s="239">
        <v>1180</v>
      </c>
      <c r="B291" s="239" t="s">
        <v>2270</v>
      </c>
      <c r="C291" s="381" t="s">
        <v>2269</v>
      </c>
      <c r="D291" s="239" t="s">
        <v>2130</v>
      </c>
      <c r="E291" s="380">
        <v>55923.723518287465</v>
      </c>
      <c r="F291" s="380">
        <v>42763.425600000002</v>
      </c>
      <c r="G291" s="380">
        <v>45848.321750000003</v>
      </c>
      <c r="H291" s="380">
        <v>60229.805</v>
      </c>
      <c r="I291" s="380">
        <v>51188.733</v>
      </c>
      <c r="J291" s="380">
        <v>57121.619639999997</v>
      </c>
      <c r="K291" s="380">
        <v>51117.4395</v>
      </c>
      <c r="L291" s="380">
        <v>52967.373800000001</v>
      </c>
      <c r="M291" s="380">
        <v>135193.60000000001</v>
      </c>
      <c r="N291" s="380">
        <v>45531.7258</v>
      </c>
    </row>
    <row r="292" spans="1:14" ht="22.5" x14ac:dyDescent="0.25">
      <c r="A292" s="239">
        <v>1210</v>
      </c>
      <c r="B292" s="239" t="s">
        <v>2268</v>
      </c>
      <c r="C292" s="381" t="s">
        <v>2267</v>
      </c>
      <c r="D292" s="239" t="s">
        <v>2130</v>
      </c>
      <c r="E292" s="380">
        <v>94796.100633484166</v>
      </c>
      <c r="F292" s="380">
        <v>78316.173800000004</v>
      </c>
      <c r="G292" s="380">
        <v>115305.35400000001</v>
      </c>
      <c r="H292" s="380">
        <v>112499.0306</v>
      </c>
      <c r="I292" s="380">
        <v>84126.33</v>
      </c>
      <c r="J292" s="380">
        <v>155812.73639999999</v>
      </c>
      <c r="K292" s="380">
        <v>88445.575404000003</v>
      </c>
      <c r="L292" s="380">
        <v>46308.032800000001</v>
      </c>
      <c r="M292" s="380">
        <v>111605.13333333333</v>
      </c>
      <c r="N292" s="380">
        <v>68791.362200000003</v>
      </c>
    </row>
    <row r="293" spans="1:14" ht="22.5" x14ac:dyDescent="0.25">
      <c r="A293" s="239">
        <v>1211</v>
      </c>
      <c r="B293" s="239" t="s">
        <v>2266</v>
      </c>
      <c r="C293" s="381" t="s">
        <v>2265</v>
      </c>
      <c r="D293" s="239" t="s">
        <v>2130</v>
      </c>
      <c r="E293" s="380">
        <v>38218.190769230765</v>
      </c>
      <c r="F293" s="380">
        <v>31327.948199999999</v>
      </c>
      <c r="G293" s="380">
        <v>41804.396000000001</v>
      </c>
      <c r="H293" s="380">
        <v>44982.501799999998</v>
      </c>
      <c r="I293" s="380">
        <v>34933.815000000002</v>
      </c>
      <c r="J293" s="380">
        <v>95324.162400000001</v>
      </c>
      <c r="K293" s="380">
        <v>35492.185692000006</v>
      </c>
      <c r="L293" s="380">
        <v>46308.032800000001</v>
      </c>
      <c r="M293" s="380">
        <v>44642.053333333337</v>
      </c>
      <c r="N293" s="380">
        <v>27651.315999999999</v>
      </c>
    </row>
    <row r="294" spans="1:14" ht="22.5" x14ac:dyDescent="0.25">
      <c r="A294" s="239">
        <v>1212</v>
      </c>
      <c r="B294" s="239" t="s">
        <v>2264</v>
      </c>
      <c r="C294" s="381" t="s">
        <v>2263</v>
      </c>
      <c r="D294" s="239" t="s">
        <v>2130</v>
      </c>
      <c r="E294" s="380">
        <v>56952.598009049783</v>
      </c>
      <c r="F294" s="380">
        <v>46990.338000000003</v>
      </c>
      <c r="G294" s="380">
        <v>61861.633999999998</v>
      </c>
      <c r="H294" s="380">
        <v>67481.674199999994</v>
      </c>
      <c r="I294" s="380">
        <v>55608.93</v>
      </c>
      <c r="J294" s="380">
        <v>101416.74647999999</v>
      </c>
      <c r="K294" s="380">
        <v>53143.315596000008</v>
      </c>
      <c r="L294" s="380">
        <v>69622.5916</v>
      </c>
      <c r="M294" s="380">
        <v>66963.08</v>
      </c>
      <c r="N294" s="380">
        <v>41140.046199999997</v>
      </c>
    </row>
    <row r="295" spans="1:14" x14ac:dyDescent="0.25">
      <c r="A295" s="239">
        <v>1215</v>
      </c>
      <c r="B295" s="239" t="s">
        <v>2262</v>
      </c>
      <c r="C295" s="381" t="s">
        <v>2261</v>
      </c>
      <c r="D295" s="239" t="s">
        <v>2130</v>
      </c>
      <c r="E295" s="380">
        <v>53580.213538461532</v>
      </c>
      <c r="F295" s="380">
        <v>372928.37699999998</v>
      </c>
      <c r="G295" s="380">
        <v>159164.76533374999</v>
      </c>
      <c r="H295" s="380">
        <v>168401.58420000001</v>
      </c>
      <c r="I295" s="380">
        <v>178091.163</v>
      </c>
      <c r="J295" s="380">
        <v>143569.266</v>
      </c>
      <c r="K295" s="380">
        <v>177069.88361250001</v>
      </c>
      <c r="L295" s="380">
        <v>345665.7426</v>
      </c>
      <c r="M295" s="380">
        <v>246446.66666666669</v>
      </c>
      <c r="N295" s="380">
        <v>72962.296000000002</v>
      </c>
    </row>
    <row r="296" spans="1:14" x14ac:dyDescent="0.25">
      <c r="A296" s="239">
        <v>1216</v>
      </c>
      <c r="B296" s="239" t="s">
        <v>2260</v>
      </c>
      <c r="C296" s="381" t="s">
        <v>2259</v>
      </c>
      <c r="D296" s="239" t="s">
        <v>2130</v>
      </c>
      <c r="E296" s="380">
        <v>281334.59352036199</v>
      </c>
      <c r="F296" s="380">
        <v>372928.37699999998</v>
      </c>
      <c r="G296" s="380">
        <v>305087.83244499995</v>
      </c>
      <c r="H296" s="380">
        <v>505205.8088</v>
      </c>
      <c r="I296" s="380">
        <v>340782.93</v>
      </c>
      <c r="J296" s="380">
        <v>358267.2648</v>
      </c>
      <c r="K296" s="380">
        <v>339991.57215000002</v>
      </c>
      <c r="L296" s="380">
        <v>1042757.7426</v>
      </c>
      <c r="M296" s="380">
        <v>668926.66666666674</v>
      </c>
      <c r="N296" s="380">
        <v>444860.87800000003</v>
      </c>
    </row>
    <row r="297" spans="1:14" ht="22.5" x14ac:dyDescent="0.25">
      <c r="A297" s="239">
        <v>1217</v>
      </c>
      <c r="B297" s="239" t="s">
        <v>2258</v>
      </c>
      <c r="C297" s="381" t="s">
        <v>2257</v>
      </c>
      <c r="D297" s="239" t="s">
        <v>2130</v>
      </c>
      <c r="E297" s="380">
        <v>281301.48332307697</v>
      </c>
      <c r="F297" s="380">
        <v>372928.37699999998</v>
      </c>
      <c r="G297" s="380">
        <v>305079.26983159996</v>
      </c>
      <c r="H297" s="380">
        <v>505205.8088</v>
      </c>
      <c r="I297" s="380">
        <v>340782.93</v>
      </c>
      <c r="J297" s="380">
        <v>391353.78600000002</v>
      </c>
      <c r="K297" s="380">
        <v>339972.46549200005</v>
      </c>
      <c r="L297" s="380">
        <v>574188.3432</v>
      </c>
      <c r="M297" s="380">
        <v>499934.66666666669</v>
      </c>
      <c r="N297" s="380">
        <v>258977.81074000002</v>
      </c>
    </row>
    <row r="298" spans="1:14" x14ac:dyDescent="0.25">
      <c r="A298" s="239">
        <v>1225</v>
      </c>
      <c r="B298" s="239" t="s">
        <v>2256</v>
      </c>
      <c r="C298" s="381" t="s">
        <v>2255</v>
      </c>
      <c r="D298" s="239" t="s">
        <v>2130</v>
      </c>
      <c r="E298" s="380">
        <v>28665.268</v>
      </c>
      <c r="F298" s="380">
        <v>27350.298999999999</v>
      </c>
      <c r="G298" s="380">
        <v>31707.124</v>
      </c>
      <c r="H298" s="380">
        <v>55210.742599999998</v>
      </c>
      <c r="I298" s="380">
        <v>34078.292999999998</v>
      </c>
      <c r="J298" s="380">
        <v>45913.014000000003</v>
      </c>
      <c r="K298" s="380">
        <v>32005.078020000001</v>
      </c>
      <c r="L298" s="380">
        <v>99740.134600000005</v>
      </c>
      <c r="M298" s="380">
        <v>87467.442666666626</v>
      </c>
      <c r="N298" s="380">
        <v>53327.538</v>
      </c>
    </row>
    <row r="299" spans="1:14" x14ac:dyDescent="0.25">
      <c r="A299" s="239">
        <v>1245</v>
      </c>
      <c r="B299" s="239" t="s">
        <v>2254</v>
      </c>
      <c r="C299" s="381" t="s">
        <v>2253</v>
      </c>
      <c r="D299" s="239" t="s">
        <v>2130</v>
      </c>
      <c r="E299" s="380">
        <v>68.820271493212687</v>
      </c>
      <c r="F299" s="380">
        <v>499.58260000000001</v>
      </c>
      <c r="G299" s="380">
        <v>68.653000000000006</v>
      </c>
      <c r="H299" s="380">
        <v>115.1258</v>
      </c>
      <c r="I299" s="380">
        <v>49.905450000000002</v>
      </c>
      <c r="J299" s="380">
        <v>72.877799999999993</v>
      </c>
      <c r="K299" s="380">
        <v>43.916796000000005</v>
      </c>
      <c r="L299" s="380">
        <v>65.484399999999994</v>
      </c>
      <c r="M299" s="380">
        <v>359.108</v>
      </c>
      <c r="N299" s="380">
        <v>45.310980000000001</v>
      </c>
    </row>
    <row r="300" spans="1:14" ht="22.5" x14ac:dyDescent="0.25">
      <c r="A300" s="239">
        <v>1246</v>
      </c>
      <c r="B300" s="239" t="s">
        <v>2252</v>
      </c>
      <c r="C300" s="381" t="s">
        <v>2251</v>
      </c>
      <c r="D300" s="239" t="s">
        <v>2130</v>
      </c>
      <c r="E300" s="380">
        <v>244.5577504848093</v>
      </c>
      <c r="F300" s="380">
        <v>62155.257599999997</v>
      </c>
      <c r="G300" s="380">
        <v>11090.1</v>
      </c>
      <c r="H300" s="380">
        <v>15858.843000000001</v>
      </c>
      <c r="I300" s="380">
        <v>11264.373</v>
      </c>
      <c r="J300" s="380">
        <v>56115.905999999995</v>
      </c>
      <c r="K300" s="380">
        <v>10518.072642000001</v>
      </c>
      <c r="L300" s="380">
        <v>6721.6567999999997</v>
      </c>
      <c r="M300" s="380">
        <v>36491.71</v>
      </c>
      <c r="N300" s="380">
        <v>81.327399999999997</v>
      </c>
    </row>
    <row r="301" spans="1:14" x14ac:dyDescent="0.25">
      <c r="A301" s="239">
        <v>1249</v>
      </c>
      <c r="B301" s="239" t="s">
        <v>2250</v>
      </c>
      <c r="C301" s="381" t="s">
        <v>2249</v>
      </c>
      <c r="D301" s="239" t="s">
        <v>2130</v>
      </c>
      <c r="E301" s="380">
        <v>66.362404654169367</v>
      </c>
      <c r="F301" s="380">
        <v>188.00360000000001</v>
      </c>
      <c r="G301" s="380">
        <v>147.28973049999999</v>
      </c>
      <c r="H301" s="380">
        <v>82.383600000000001</v>
      </c>
      <c r="I301" s="380">
        <v>171.1044</v>
      </c>
      <c r="J301" s="380">
        <v>174.90672000000001</v>
      </c>
      <c r="K301" s="380">
        <v>157.55863500000001</v>
      </c>
      <c r="L301" s="380">
        <v>63.372</v>
      </c>
      <c r="M301" s="380">
        <v>2228.5819999999999</v>
      </c>
      <c r="N301" s="380">
        <v>974.76697999999999</v>
      </c>
    </row>
    <row r="302" spans="1:14" x14ac:dyDescent="0.25">
      <c r="A302" s="239">
        <v>1250</v>
      </c>
      <c r="B302" s="239" t="s">
        <v>2248</v>
      </c>
      <c r="C302" s="381" t="s">
        <v>2247</v>
      </c>
      <c r="D302" s="239" t="s">
        <v>2130</v>
      </c>
      <c r="E302" s="380">
        <v>1031.0751389786683</v>
      </c>
      <c r="F302" s="380">
        <v>224.97059999999999</v>
      </c>
      <c r="G302" s="380">
        <v>452.3488079</v>
      </c>
      <c r="H302" s="380">
        <v>92.945599999999999</v>
      </c>
      <c r="I302" s="380">
        <v>556.08929999999998</v>
      </c>
      <c r="J302" s="380">
        <v>116.60448</v>
      </c>
      <c r="K302" s="380">
        <v>453.28407300000003</v>
      </c>
      <c r="L302" s="380">
        <v>77.102599999999995</v>
      </c>
      <c r="M302" s="380">
        <v>2228.5819999999999</v>
      </c>
      <c r="N302" s="380">
        <v>974.76697999999999</v>
      </c>
    </row>
    <row r="303" spans="1:14" x14ac:dyDescent="0.25">
      <c r="A303" s="239">
        <v>1251</v>
      </c>
      <c r="B303" s="239" t="s">
        <v>2246</v>
      </c>
      <c r="C303" s="381" t="s">
        <v>2245</v>
      </c>
      <c r="D303" s="239" t="s">
        <v>2130</v>
      </c>
      <c r="E303" s="380">
        <v>81.109605688429212</v>
      </c>
      <c r="F303" s="380">
        <v>561.89840000000004</v>
      </c>
      <c r="G303" s="380">
        <v>452.3488079</v>
      </c>
      <c r="H303" s="380">
        <v>92.945599999999999</v>
      </c>
      <c r="I303" s="380">
        <v>556.08929999999998</v>
      </c>
      <c r="J303" s="380">
        <v>145.75559999999999</v>
      </c>
      <c r="K303" s="380">
        <v>453.28407300000003</v>
      </c>
      <c r="L303" s="380">
        <v>77.102599999999995</v>
      </c>
      <c r="M303" s="380">
        <v>2228.5819999999999</v>
      </c>
      <c r="N303" s="380">
        <v>974.76697999999999</v>
      </c>
    </row>
    <row r="304" spans="1:14" x14ac:dyDescent="0.25">
      <c r="A304" s="239">
        <v>1252</v>
      </c>
      <c r="B304" s="239" t="s">
        <v>2244</v>
      </c>
      <c r="C304" s="381" t="s">
        <v>2243</v>
      </c>
      <c r="D304" s="239" t="s">
        <v>2130</v>
      </c>
      <c r="E304" s="380">
        <v>66.362404654169367</v>
      </c>
      <c r="F304" s="380">
        <v>374.95100000000002</v>
      </c>
      <c r="G304" s="380">
        <v>147.28973049999999</v>
      </c>
      <c r="H304" s="380">
        <v>82.383600000000001</v>
      </c>
      <c r="I304" s="380">
        <v>171.1044</v>
      </c>
      <c r="J304" s="380">
        <v>109.31669999999998</v>
      </c>
      <c r="K304" s="380">
        <v>157.55863500000001</v>
      </c>
      <c r="L304" s="380">
        <v>77.102599999999995</v>
      </c>
      <c r="M304" s="380">
        <v>2228.5819999999999</v>
      </c>
      <c r="N304" s="380">
        <v>69.709199999999996</v>
      </c>
    </row>
    <row r="305" spans="1:14" x14ac:dyDescent="0.25">
      <c r="A305" s="239">
        <v>1253</v>
      </c>
      <c r="B305" s="239" t="s">
        <v>2242</v>
      </c>
      <c r="C305" s="381" t="s">
        <v>2241</v>
      </c>
      <c r="D305" s="239" t="s">
        <v>2130</v>
      </c>
      <c r="E305" s="380">
        <v>100.7725404007757</v>
      </c>
      <c r="F305" s="380">
        <v>685.47379999999998</v>
      </c>
      <c r="G305" s="380">
        <v>575.99550139999997</v>
      </c>
      <c r="H305" s="380">
        <v>183.77879999999999</v>
      </c>
      <c r="I305" s="380">
        <v>698.67629999999997</v>
      </c>
      <c r="J305" s="380">
        <v>189.48227999999997</v>
      </c>
      <c r="K305" s="380">
        <v>586.60291799999993</v>
      </c>
      <c r="L305" s="380">
        <v>100.339</v>
      </c>
      <c r="M305" s="380">
        <v>2228.5819999999999</v>
      </c>
      <c r="N305" s="380">
        <v>95.269239999999996</v>
      </c>
    </row>
    <row r="306" spans="1:14" x14ac:dyDescent="0.25">
      <c r="A306" s="239">
        <v>1254</v>
      </c>
      <c r="B306" s="239" t="s">
        <v>2240</v>
      </c>
      <c r="C306" s="381" t="s">
        <v>2239</v>
      </c>
      <c r="D306" s="239" t="s">
        <v>2130</v>
      </c>
      <c r="E306" s="380">
        <v>116.74867485455721</v>
      </c>
      <c r="F306" s="380">
        <v>1120.6282000000001</v>
      </c>
      <c r="G306" s="380">
        <v>465.70392879999997</v>
      </c>
      <c r="H306" s="380">
        <v>296.79219999999998</v>
      </c>
      <c r="I306" s="380">
        <v>556.08929999999998</v>
      </c>
      <c r="J306" s="380">
        <v>247.78451999999999</v>
      </c>
      <c r="K306" s="380">
        <v>483.08475600000008</v>
      </c>
      <c r="L306" s="380">
        <v>145.75559999999999</v>
      </c>
      <c r="M306" s="380">
        <v>2228.5819999999999</v>
      </c>
      <c r="N306" s="380">
        <v>95.269239999999996</v>
      </c>
    </row>
    <row r="307" spans="1:14" ht="22.5" x14ac:dyDescent="0.25">
      <c r="A307" s="239">
        <v>1258</v>
      </c>
      <c r="B307" s="239" t="s">
        <v>2238</v>
      </c>
      <c r="C307" s="381" t="s">
        <v>812</v>
      </c>
      <c r="D307" s="239" t="s">
        <v>2130</v>
      </c>
      <c r="E307" s="380">
        <v>9505.7999999999993</v>
      </c>
      <c r="F307" s="380">
        <v>1866.3054</v>
      </c>
      <c r="G307" s="380">
        <v>35260.07518</v>
      </c>
      <c r="H307" s="380">
        <v>17712.473999999998</v>
      </c>
      <c r="I307" s="380">
        <v>41350.230000000003</v>
      </c>
      <c r="J307" s="380">
        <v>13263.759599999998</v>
      </c>
      <c r="K307" s="380">
        <v>37329.276599999997</v>
      </c>
      <c r="L307" s="380">
        <v>7489.5141999999996</v>
      </c>
      <c r="M307" s="380">
        <v>359.108</v>
      </c>
      <c r="N307" s="380">
        <v>12199.11</v>
      </c>
    </row>
    <row r="308" spans="1:14" ht="22.5" x14ac:dyDescent="0.25">
      <c r="A308" s="239">
        <v>1259</v>
      </c>
      <c r="B308" s="239" t="s">
        <v>2237</v>
      </c>
      <c r="C308" s="381" t="s">
        <v>810</v>
      </c>
      <c r="D308" s="239" t="s">
        <v>2130</v>
      </c>
      <c r="E308" s="380">
        <v>418.25520000000006</v>
      </c>
      <c r="F308" s="380">
        <v>57.034799999999997</v>
      </c>
      <c r="G308" s="380">
        <v>255.72820019999997</v>
      </c>
      <c r="H308" s="380">
        <v>90.833200000000005</v>
      </c>
      <c r="I308" s="380">
        <v>285.17399999999998</v>
      </c>
      <c r="J308" s="380">
        <v>109.31669999999998</v>
      </c>
      <c r="K308" s="380">
        <v>285.45917399999996</v>
      </c>
      <c r="L308" s="380">
        <v>49.641399999999997</v>
      </c>
      <c r="M308" s="380">
        <v>359.108</v>
      </c>
      <c r="N308" s="380">
        <v>267.21859999999998</v>
      </c>
    </row>
    <row r="309" spans="1:14" ht="22.5" x14ac:dyDescent="0.25">
      <c r="A309" s="239">
        <v>1261</v>
      </c>
      <c r="B309" s="239" t="s">
        <v>2236</v>
      </c>
      <c r="C309" s="381" t="s">
        <v>2235</v>
      </c>
      <c r="D309" s="239" t="s">
        <v>2130</v>
      </c>
      <c r="E309" s="380">
        <v>1226.9794153846153</v>
      </c>
      <c r="F309" s="380">
        <v>1866.3054</v>
      </c>
      <c r="G309" s="380">
        <v>992.82799999999997</v>
      </c>
      <c r="H309" s="380">
        <v>1727.9431999999999</v>
      </c>
      <c r="I309" s="380">
        <v>285.17399999999998</v>
      </c>
      <c r="J309" s="380">
        <v>349.81344000000001</v>
      </c>
      <c r="K309" s="380">
        <v>285.45917399999996</v>
      </c>
      <c r="L309" s="380">
        <v>739.34</v>
      </c>
      <c r="M309" s="380">
        <v>3400.9639999999999</v>
      </c>
      <c r="N309" s="380">
        <v>697.09199999999998</v>
      </c>
    </row>
    <row r="310" spans="1:14" x14ac:dyDescent="0.25">
      <c r="A310" s="239">
        <v>1262</v>
      </c>
      <c r="B310" s="239" t="s">
        <v>2234</v>
      </c>
      <c r="C310" s="381" t="s">
        <v>822</v>
      </c>
      <c r="D310" s="239" t="s">
        <v>2130</v>
      </c>
      <c r="E310" s="380">
        <v>70.196676923076922</v>
      </c>
      <c r="F310" s="380">
        <v>39.0794</v>
      </c>
      <c r="G310" s="380">
        <v>58.724191900000001</v>
      </c>
      <c r="H310" s="380">
        <v>95.057999999999993</v>
      </c>
      <c r="I310" s="380">
        <v>65.590019999999996</v>
      </c>
      <c r="J310" s="380">
        <v>80.165579999999991</v>
      </c>
      <c r="K310" s="380">
        <v>65.447433000000004</v>
      </c>
      <c r="L310" s="380">
        <v>44.360399999999998</v>
      </c>
      <c r="M310" s="380">
        <v>359.108</v>
      </c>
      <c r="N310" s="380">
        <v>139.41839999999999</v>
      </c>
    </row>
    <row r="311" spans="1:14" x14ac:dyDescent="0.25">
      <c r="A311" s="239">
        <v>1267</v>
      </c>
      <c r="B311" s="239" t="s">
        <v>2233</v>
      </c>
      <c r="C311" s="381" t="s">
        <v>2232</v>
      </c>
      <c r="D311" s="239" t="s">
        <v>2130</v>
      </c>
      <c r="E311" s="380">
        <v>5703.48</v>
      </c>
      <c r="F311" s="380">
        <v>57.034799999999997</v>
      </c>
      <c r="G311" s="380">
        <v>1391.7441780000001</v>
      </c>
      <c r="H311" s="380">
        <v>275.66820000000001</v>
      </c>
      <c r="I311" s="380">
        <v>1568.4569999999999</v>
      </c>
      <c r="J311" s="380">
        <v>58.302239999999998</v>
      </c>
      <c r="K311" s="380">
        <v>1537.0878600000001</v>
      </c>
      <c r="L311" s="380">
        <v>55.9786</v>
      </c>
      <c r="M311" s="380">
        <v>242.92599999999999</v>
      </c>
      <c r="N311" s="380">
        <v>4531.098</v>
      </c>
    </row>
    <row r="312" spans="1:14" x14ac:dyDescent="0.25">
      <c r="A312" s="239">
        <v>1287</v>
      </c>
      <c r="B312" s="239" t="s">
        <v>2231</v>
      </c>
      <c r="C312" s="381" t="s">
        <v>2230</v>
      </c>
      <c r="D312" s="239" t="s">
        <v>2130</v>
      </c>
      <c r="E312" s="380">
        <v>51.18507692307692</v>
      </c>
      <c r="F312" s="380">
        <v>57.034799999999997</v>
      </c>
      <c r="G312" s="380">
        <v>79.555624499999993</v>
      </c>
      <c r="H312" s="380">
        <v>115.1258</v>
      </c>
      <c r="I312" s="380">
        <v>92.681550000000001</v>
      </c>
      <c r="J312" s="380">
        <v>87.453360000000004</v>
      </c>
      <c r="K312" s="380">
        <v>84.839264999999997</v>
      </c>
      <c r="L312" s="380">
        <v>67.596800000000002</v>
      </c>
      <c r="M312" s="380">
        <v>359.108</v>
      </c>
      <c r="N312" s="380">
        <v>46.472799999999999</v>
      </c>
    </row>
    <row r="313" spans="1:14" x14ac:dyDescent="0.25">
      <c r="A313" s="239">
        <v>1302</v>
      </c>
      <c r="B313" s="239" t="s">
        <v>2229</v>
      </c>
      <c r="C313" s="381" t="s">
        <v>816</v>
      </c>
      <c r="D313" s="239" t="s">
        <v>2130</v>
      </c>
      <c r="E313" s="380">
        <v>504.53861538461535</v>
      </c>
      <c r="F313" s="380">
        <v>1990.9369999999999</v>
      </c>
      <c r="G313" s="380">
        <v>2218.02</v>
      </c>
      <c r="H313" s="380">
        <v>3374.5590000000002</v>
      </c>
      <c r="I313" s="380">
        <v>953.90702999999996</v>
      </c>
      <c r="J313" s="380">
        <v>2332.0895999999998</v>
      </c>
      <c r="K313" s="380">
        <v>945.35181000000011</v>
      </c>
      <c r="L313" s="380">
        <v>278.83679999999998</v>
      </c>
      <c r="M313" s="380">
        <v>929.45600000000002</v>
      </c>
      <c r="N313" s="380">
        <v>2265.549</v>
      </c>
    </row>
    <row r="314" spans="1:14" x14ac:dyDescent="0.25">
      <c r="A314" s="239">
        <v>1315</v>
      </c>
      <c r="B314" s="239" t="s">
        <v>2228</v>
      </c>
      <c r="C314" s="381" t="s">
        <v>2227</v>
      </c>
      <c r="D314" s="239" t="s">
        <v>2130</v>
      </c>
      <c r="E314" s="380">
        <v>453.35353846153845</v>
      </c>
      <c r="F314" s="380">
        <v>1057.2562</v>
      </c>
      <c r="G314" s="380">
        <v>61.259599999999999</v>
      </c>
      <c r="H314" s="380">
        <v>1215.6862000000001</v>
      </c>
      <c r="I314" s="380">
        <v>55.608930000000001</v>
      </c>
      <c r="J314" s="380">
        <v>65.590019999999996</v>
      </c>
      <c r="K314" s="380">
        <v>55.751516999999993</v>
      </c>
      <c r="L314" s="380">
        <v>105.62</v>
      </c>
      <c r="M314" s="380">
        <v>359.108</v>
      </c>
      <c r="N314" s="380">
        <v>685.47379999999998</v>
      </c>
    </row>
    <row r="315" spans="1:14" x14ac:dyDescent="0.25">
      <c r="A315" s="239">
        <v>1316</v>
      </c>
      <c r="B315" s="239" t="s">
        <v>2226</v>
      </c>
      <c r="C315" s="381" t="s">
        <v>2225</v>
      </c>
      <c r="D315" s="239" t="s">
        <v>2130</v>
      </c>
      <c r="E315" s="380">
        <v>672.71815384615388</v>
      </c>
      <c r="F315" s="380">
        <v>1618.0984000000001</v>
      </c>
      <c r="G315" s="380">
        <v>100.339</v>
      </c>
      <c r="H315" s="380">
        <v>1326.5871999999999</v>
      </c>
      <c r="I315" s="380">
        <v>85.552199999999999</v>
      </c>
      <c r="J315" s="380">
        <v>87.453360000000004</v>
      </c>
      <c r="K315" s="380">
        <v>84.839264999999997</v>
      </c>
      <c r="L315" s="380">
        <v>49.641399999999997</v>
      </c>
      <c r="M315" s="380">
        <v>359.108</v>
      </c>
      <c r="N315" s="380">
        <v>96.431060000000002</v>
      </c>
    </row>
    <row r="316" spans="1:14" ht="22.5" x14ac:dyDescent="0.25">
      <c r="A316" s="239">
        <v>1317</v>
      </c>
      <c r="B316" s="239" t="s">
        <v>2224</v>
      </c>
      <c r="C316" s="381" t="s">
        <v>2223</v>
      </c>
      <c r="D316" s="239" t="s">
        <v>2130</v>
      </c>
      <c r="E316" s="380">
        <v>950.58</v>
      </c>
      <c r="F316" s="380">
        <v>57.034799999999997</v>
      </c>
      <c r="G316" s="380">
        <v>62.813798300000002</v>
      </c>
      <c r="H316" s="380">
        <v>134.13740000000001</v>
      </c>
      <c r="I316" s="380">
        <v>69.867630000000005</v>
      </c>
      <c r="J316" s="380">
        <v>102.02892</v>
      </c>
      <c r="K316" s="380">
        <v>70.295391000000009</v>
      </c>
      <c r="L316" s="380">
        <v>49.641399999999997</v>
      </c>
      <c r="M316" s="380">
        <v>359.108</v>
      </c>
      <c r="N316" s="380">
        <v>75.518299999999996</v>
      </c>
    </row>
    <row r="317" spans="1:14" x14ac:dyDescent="0.25">
      <c r="A317" s="239">
        <v>1318</v>
      </c>
      <c r="B317" s="239" t="s">
        <v>2222</v>
      </c>
      <c r="C317" s="381" t="s">
        <v>2221</v>
      </c>
      <c r="D317" s="239" t="s">
        <v>2130</v>
      </c>
      <c r="E317" s="380">
        <v>242.51976923076921</v>
      </c>
      <c r="F317" s="380">
        <v>57.034799999999997</v>
      </c>
      <c r="G317" s="380">
        <v>80.450225899999992</v>
      </c>
      <c r="H317" s="380">
        <v>95.057999999999993</v>
      </c>
      <c r="I317" s="380">
        <v>89.829809999999995</v>
      </c>
      <c r="J317" s="380">
        <v>109.31669999999998</v>
      </c>
      <c r="K317" s="380">
        <v>89.687223000000003</v>
      </c>
      <c r="L317" s="380">
        <v>63.372</v>
      </c>
      <c r="M317" s="380">
        <v>232.364</v>
      </c>
      <c r="N317" s="380">
        <v>290.45499999999998</v>
      </c>
    </row>
    <row r="318" spans="1:14" x14ac:dyDescent="0.25">
      <c r="A318" s="239">
        <v>1319</v>
      </c>
      <c r="B318" s="239" t="s">
        <v>2220</v>
      </c>
      <c r="C318" s="381" t="s">
        <v>2219</v>
      </c>
      <c r="D318" s="239" t="s">
        <v>2130</v>
      </c>
      <c r="E318" s="380">
        <v>7250.7071751777639</v>
      </c>
      <c r="F318" s="380">
        <v>5596.8037999999997</v>
      </c>
      <c r="G318" s="380">
        <v>9072.7579999999998</v>
      </c>
      <c r="H318" s="380">
        <v>15403.620800000001</v>
      </c>
      <c r="I318" s="380">
        <v>9539.0702999999994</v>
      </c>
      <c r="J318" s="380">
        <v>5028.5681999999997</v>
      </c>
      <c r="K318" s="380">
        <v>9543.3479100000004</v>
      </c>
      <c r="L318" s="380">
        <v>17283.656800000001</v>
      </c>
      <c r="M318" s="380">
        <v>675.96799999999996</v>
      </c>
      <c r="N318" s="380">
        <v>10340.198</v>
      </c>
    </row>
    <row r="319" spans="1:14" ht="22.5" x14ac:dyDescent="0.25">
      <c r="A319" s="239">
        <v>1349</v>
      </c>
      <c r="B319" s="239" t="s">
        <v>2218</v>
      </c>
      <c r="C319" s="381" t="s">
        <v>2217</v>
      </c>
      <c r="D319" s="239" t="s">
        <v>2130</v>
      </c>
      <c r="E319" s="380">
        <v>6880.4117846153849</v>
      </c>
      <c r="F319" s="380">
        <v>6217.8494000000001</v>
      </c>
      <c r="G319" s="380">
        <v>8982.437057000001</v>
      </c>
      <c r="H319" s="380">
        <v>8159.1450000000004</v>
      </c>
      <c r="I319" s="380">
        <v>10337.557500000001</v>
      </c>
      <c r="J319" s="380">
        <v>5403.7431143999993</v>
      </c>
      <c r="K319" s="380">
        <v>9705.8970900000004</v>
      </c>
      <c r="L319" s="380">
        <v>6976.201</v>
      </c>
      <c r="M319" s="380">
        <v>26405</v>
      </c>
      <c r="N319" s="380">
        <v>7319.4660000000003</v>
      </c>
    </row>
    <row r="320" spans="1:14" x14ac:dyDescent="0.25">
      <c r="A320" s="239">
        <v>1351</v>
      </c>
      <c r="B320" s="239" t="s">
        <v>2216</v>
      </c>
      <c r="C320" s="381" t="s">
        <v>2215</v>
      </c>
      <c r="D320" s="239" t="s">
        <v>2130</v>
      </c>
      <c r="E320" s="380">
        <v>9132.1489384615379</v>
      </c>
      <c r="F320" s="380">
        <v>8704.1442000000006</v>
      </c>
      <c r="G320" s="380">
        <v>23224.171844500001</v>
      </c>
      <c r="H320" s="380">
        <v>10685.5754</v>
      </c>
      <c r="I320" s="380">
        <v>27091.53</v>
      </c>
      <c r="J320" s="380">
        <v>7076.4343799999997</v>
      </c>
      <c r="K320" s="380">
        <v>24731.002215</v>
      </c>
      <c r="L320" s="380">
        <v>9132.9614000000001</v>
      </c>
      <c r="M320" s="380">
        <v>130968.8</v>
      </c>
      <c r="N320" s="380">
        <v>9062.1959999999999</v>
      </c>
    </row>
    <row r="321" spans="1:14" x14ac:dyDescent="0.25">
      <c r="A321" s="239">
        <v>1356</v>
      </c>
      <c r="B321" s="239" t="s">
        <v>2214</v>
      </c>
      <c r="C321" s="381" t="s">
        <v>2213</v>
      </c>
      <c r="D321" s="239" t="s">
        <v>2192</v>
      </c>
      <c r="E321" s="380">
        <v>15842.512523076924</v>
      </c>
      <c r="F321" s="380">
        <v>14918.825000000001</v>
      </c>
      <c r="G321" s="380">
        <v>15571.010227739998</v>
      </c>
      <c r="H321" s="380">
        <v>18749.662400000001</v>
      </c>
      <c r="I321" s="380">
        <v>19277.7624</v>
      </c>
      <c r="J321" s="380">
        <v>75034.982879999996</v>
      </c>
      <c r="K321" s="380">
        <v>15467.4670338</v>
      </c>
      <c r="L321" s="380">
        <v>17481.1662</v>
      </c>
      <c r="M321" s="380">
        <v>153149</v>
      </c>
      <c r="N321" s="380">
        <v>12663.838</v>
      </c>
    </row>
    <row r="322" spans="1:14" ht="22.5" x14ac:dyDescent="0.25">
      <c r="A322" s="239">
        <v>1408</v>
      </c>
      <c r="B322" s="239" t="s">
        <v>2212</v>
      </c>
      <c r="C322" s="381" t="s">
        <v>824</v>
      </c>
      <c r="D322" s="239" t="s">
        <v>2130</v>
      </c>
      <c r="E322" s="380">
        <v>49515.793446153846</v>
      </c>
      <c r="F322" s="380">
        <v>45995.397599999997</v>
      </c>
      <c r="G322" s="380">
        <v>56205.888959000004</v>
      </c>
      <c r="H322" s="380">
        <v>69602.523799999995</v>
      </c>
      <c r="I322" s="380">
        <v>62738.28</v>
      </c>
      <c r="J322" s="380">
        <v>57303.231117599993</v>
      </c>
      <c r="K322" s="380">
        <v>62679.819329999998</v>
      </c>
      <c r="L322" s="380">
        <v>64414.469400000002</v>
      </c>
      <c r="M322" s="380">
        <v>103542.80666666667</v>
      </c>
      <c r="N322" s="380">
        <v>49842.078000000001</v>
      </c>
    </row>
    <row r="323" spans="1:14" ht="22.5" x14ac:dyDescent="0.25">
      <c r="A323" s="239">
        <v>1409</v>
      </c>
      <c r="B323" s="239" t="s">
        <v>2211</v>
      </c>
      <c r="C323" s="381" t="s">
        <v>826</v>
      </c>
      <c r="D323" s="239" t="s">
        <v>2130</v>
      </c>
      <c r="E323" s="380">
        <v>61391.137523076912</v>
      </c>
      <c r="F323" s="380">
        <v>55940.576800000003</v>
      </c>
      <c r="G323" s="380">
        <v>68701.873014500001</v>
      </c>
      <c r="H323" s="380">
        <v>86294.708599999998</v>
      </c>
      <c r="I323" s="380">
        <v>75571.11</v>
      </c>
      <c r="J323" s="380">
        <v>71045.43347459998</v>
      </c>
      <c r="K323" s="380">
        <v>77730.590115000014</v>
      </c>
      <c r="L323" s="380">
        <v>79854.001000000004</v>
      </c>
      <c r="M323" s="380">
        <v>195044.93333333335</v>
      </c>
      <c r="N323" s="380">
        <v>61460.277999999998</v>
      </c>
    </row>
    <row r="324" spans="1:14" ht="22.5" x14ac:dyDescent="0.25">
      <c r="A324" s="239">
        <v>1410</v>
      </c>
      <c r="B324" s="239" t="s">
        <v>2210</v>
      </c>
      <c r="C324" s="381" t="s">
        <v>828</v>
      </c>
      <c r="D324" s="239" t="s">
        <v>2130</v>
      </c>
      <c r="E324" s="380">
        <v>91697.090353846157</v>
      </c>
      <c r="F324" s="380">
        <v>84530.854600000006</v>
      </c>
      <c r="G324" s="380">
        <v>103159.04343799999</v>
      </c>
      <c r="H324" s="380">
        <v>128894.4232</v>
      </c>
      <c r="I324" s="380">
        <v>114069.6</v>
      </c>
      <c r="J324" s="380">
        <v>106115.76126840001</v>
      </c>
      <c r="K324" s="380">
        <v>116120.00106000001</v>
      </c>
      <c r="L324" s="380">
        <v>119296.7338</v>
      </c>
      <c r="M324" s="380">
        <v>241820.51066666667</v>
      </c>
      <c r="N324" s="380">
        <v>92829.418000000005</v>
      </c>
    </row>
    <row r="325" spans="1:14" ht="22.5" x14ac:dyDescent="0.25">
      <c r="A325" s="239">
        <v>1411</v>
      </c>
      <c r="B325" s="239" t="s">
        <v>2209</v>
      </c>
      <c r="C325" s="381" t="s">
        <v>830</v>
      </c>
      <c r="D325" s="239" t="s">
        <v>2130</v>
      </c>
      <c r="E325" s="380">
        <v>127788.41930769231</v>
      </c>
      <c r="F325" s="380">
        <v>116851.6308</v>
      </c>
      <c r="G325" s="380">
        <v>143503.3300745</v>
      </c>
      <c r="H325" s="380">
        <v>181274.54980000001</v>
      </c>
      <c r="I325" s="380">
        <v>156845.70000000001</v>
      </c>
      <c r="J325" s="380">
        <v>147883.3402488</v>
      </c>
      <c r="K325" s="380">
        <v>163368.34231500002</v>
      </c>
      <c r="L325" s="380">
        <v>166250.1048</v>
      </c>
      <c r="M325" s="380">
        <v>361195.75533333333</v>
      </c>
      <c r="N325" s="380">
        <v>127684.018</v>
      </c>
    </row>
    <row r="326" spans="1:14" ht="22.5" x14ac:dyDescent="0.25">
      <c r="A326" s="239">
        <v>1414</v>
      </c>
      <c r="B326" s="239" t="s">
        <v>2208</v>
      </c>
      <c r="C326" s="381" t="s">
        <v>853</v>
      </c>
      <c r="D326" s="239" t="s">
        <v>2130</v>
      </c>
      <c r="E326" s="380">
        <v>42056.096584615385</v>
      </c>
      <c r="F326" s="380">
        <v>37295.478199999998</v>
      </c>
      <c r="G326" s="380">
        <v>52580.836285999998</v>
      </c>
      <c r="H326" s="380">
        <v>58098.393400000001</v>
      </c>
      <c r="I326" s="380">
        <v>55608.93</v>
      </c>
      <c r="J326" s="380">
        <v>42969.333902399987</v>
      </c>
      <c r="K326" s="380">
        <v>61720.208820000007</v>
      </c>
      <c r="L326" s="380">
        <v>52331.541400000002</v>
      </c>
      <c r="M326" s="380">
        <v>112605.00266666668</v>
      </c>
      <c r="N326" s="380">
        <v>45194.798000000003</v>
      </c>
    </row>
    <row r="327" spans="1:14" ht="22.5" x14ac:dyDescent="0.25">
      <c r="A327" s="239">
        <v>1415</v>
      </c>
      <c r="B327" s="239" t="s">
        <v>2207</v>
      </c>
      <c r="C327" s="381" t="s">
        <v>2206</v>
      </c>
      <c r="D327" s="239" t="s">
        <v>2130</v>
      </c>
      <c r="E327" s="380">
        <v>56130.855292307679</v>
      </c>
      <c r="F327" s="380">
        <v>49724.839800000002</v>
      </c>
      <c r="G327" s="380">
        <v>69970.609500000006</v>
      </c>
      <c r="H327" s="380">
        <v>77541.979200000002</v>
      </c>
      <c r="I327" s="380">
        <v>74145.240000000005</v>
      </c>
      <c r="J327" s="380">
        <v>57350.164420799985</v>
      </c>
      <c r="K327" s="380">
        <v>81987.524999999994</v>
      </c>
      <c r="L327" s="380">
        <v>69843.337400000004</v>
      </c>
      <c r="M327" s="380">
        <v>162802.66800000001</v>
      </c>
      <c r="N327" s="380">
        <v>59136.637999999999</v>
      </c>
    </row>
    <row r="328" spans="1:14" ht="22.5" x14ac:dyDescent="0.25">
      <c r="A328" s="239">
        <v>1416</v>
      </c>
      <c r="B328" s="239" t="s">
        <v>2205</v>
      </c>
      <c r="C328" s="381" t="s">
        <v>851</v>
      </c>
      <c r="D328" s="239" t="s">
        <v>2130</v>
      </c>
      <c r="E328" s="380">
        <v>96791.061707692308</v>
      </c>
      <c r="F328" s="380">
        <v>84530.854600000006</v>
      </c>
      <c r="G328" s="380">
        <v>132127.83427250001</v>
      </c>
      <c r="H328" s="380">
        <v>133708.5828</v>
      </c>
      <c r="I328" s="380">
        <v>139735.26</v>
      </c>
      <c r="J328" s="380">
        <v>107130.4388778</v>
      </c>
      <c r="K328" s="380">
        <v>155095.444575</v>
      </c>
      <c r="L328" s="380">
        <v>120432.1488</v>
      </c>
      <c r="M328" s="380">
        <v>217288.50533333336</v>
      </c>
      <c r="N328" s="380">
        <v>113742.178</v>
      </c>
    </row>
    <row r="329" spans="1:14" x14ac:dyDescent="0.25">
      <c r="A329" s="239">
        <v>1521</v>
      </c>
      <c r="B329" s="239" t="s">
        <v>2204</v>
      </c>
      <c r="C329" s="381" t="s">
        <v>835</v>
      </c>
      <c r="D329" s="239" t="s">
        <v>2192</v>
      </c>
      <c r="E329" s="380">
        <v>24952.237523076921</v>
      </c>
      <c r="F329" s="380">
        <v>2736.6142</v>
      </c>
      <c r="G329" s="380">
        <v>6988.7539370000004</v>
      </c>
      <c r="H329" s="380">
        <v>6158.7021999999997</v>
      </c>
      <c r="I329" s="380">
        <v>8555.2199999999993</v>
      </c>
      <c r="J329" s="380">
        <v>4680.2123159999992</v>
      </c>
      <c r="K329" s="380">
        <v>7039.5201900000011</v>
      </c>
      <c r="L329" s="380">
        <v>3781.1959999999999</v>
      </c>
      <c r="M329" s="380">
        <v>10417.972727272727</v>
      </c>
      <c r="N329" s="380">
        <v>3659.7330000000002</v>
      </c>
    </row>
    <row r="330" spans="1:14" x14ac:dyDescent="0.25">
      <c r="A330" s="239">
        <v>1522</v>
      </c>
      <c r="B330" s="239" t="s">
        <v>2203</v>
      </c>
      <c r="C330" s="381" t="s">
        <v>2202</v>
      </c>
      <c r="D330" s="239" t="s">
        <v>2192</v>
      </c>
      <c r="E330" s="380">
        <v>54194.921938461543</v>
      </c>
      <c r="F330" s="380">
        <v>7832.7791999999999</v>
      </c>
      <c r="G330" s="380">
        <v>13844.669599999999</v>
      </c>
      <c r="H330" s="380">
        <v>13497.1798</v>
      </c>
      <c r="I330" s="380">
        <v>15684.57</v>
      </c>
      <c r="J330" s="380">
        <v>10257.307423999999</v>
      </c>
      <c r="K330" s="380">
        <v>13915.065330000001</v>
      </c>
      <c r="L330" s="380">
        <v>12488.5088</v>
      </c>
      <c r="M330" s="380">
        <v>34384.110909090909</v>
      </c>
      <c r="N330" s="380">
        <v>13626.986779999999</v>
      </c>
    </row>
    <row r="331" spans="1:14" x14ac:dyDescent="0.25">
      <c r="A331" s="239">
        <v>1523</v>
      </c>
      <c r="B331" s="239" t="s">
        <v>2201</v>
      </c>
      <c r="C331" s="381" t="s">
        <v>839</v>
      </c>
      <c r="D331" s="239" t="s">
        <v>2192</v>
      </c>
      <c r="E331" s="380">
        <v>42680.229538461535</v>
      </c>
      <c r="F331" s="380">
        <v>6093.2178000000004</v>
      </c>
      <c r="G331" s="380">
        <v>10603.191800000001</v>
      </c>
      <c r="H331" s="380">
        <v>10337.029399999999</v>
      </c>
      <c r="I331" s="380">
        <v>11406.96</v>
      </c>
      <c r="J331" s="380">
        <v>7855.7409879999996</v>
      </c>
      <c r="K331" s="380">
        <v>10347.53859</v>
      </c>
      <c r="L331" s="380">
        <v>9564.9472000000005</v>
      </c>
      <c r="M331" s="380">
        <v>26334.586666666666</v>
      </c>
      <c r="N331" s="380">
        <v>9275.9708799999989</v>
      </c>
    </row>
    <row r="332" spans="1:14" x14ac:dyDescent="0.25">
      <c r="A332" s="239">
        <v>1524</v>
      </c>
      <c r="B332" s="239" t="s">
        <v>2200</v>
      </c>
      <c r="C332" s="381" t="s">
        <v>841</v>
      </c>
      <c r="D332" s="239" t="s">
        <v>2192</v>
      </c>
      <c r="E332" s="380">
        <v>23248.018199999999</v>
      </c>
      <c r="F332" s="380">
        <v>4850.0703999999996</v>
      </c>
      <c r="G332" s="380">
        <v>5948.4603090000001</v>
      </c>
      <c r="H332" s="380">
        <v>5738.3346000000001</v>
      </c>
      <c r="I332" s="380">
        <v>7129.35</v>
      </c>
      <c r="J332" s="380">
        <v>4361.1533075999996</v>
      </c>
      <c r="K332" s="380">
        <v>6144.0738300000003</v>
      </c>
      <c r="L332" s="380">
        <v>5309.5173999999997</v>
      </c>
      <c r="M332" s="380">
        <v>14620.368484848485</v>
      </c>
      <c r="N332" s="380">
        <v>5209.60088</v>
      </c>
    </row>
    <row r="333" spans="1:14" x14ac:dyDescent="0.25">
      <c r="A333" s="239">
        <v>1525</v>
      </c>
      <c r="B333" s="239" t="s">
        <v>2199</v>
      </c>
      <c r="C333" s="381" t="s">
        <v>847</v>
      </c>
      <c r="D333" s="239" t="s">
        <v>2192</v>
      </c>
      <c r="E333" s="380">
        <v>141039.09827692306</v>
      </c>
      <c r="F333" s="380">
        <v>22376.653200000001</v>
      </c>
      <c r="G333" s="380">
        <v>34410.995999999999</v>
      </c>
      <c r="H333" s="380">
        <v>33543.855799999998</v>
      </c>
      <c r="I333" s="380">
        <v>37072.620000000003</v>
      </c>
      <c r="J333" s="380">
        <v>25480.848236399994</v>
      </c>
      <c r="K333" s="380">
        <v>34220.880000000005</v>
      </c>
      <c r="L333" s="380">
        <v>31044.886600000002</v>
      </c>
      <c r="M333" s="380">
        <v>85452.981212121216</v>
      </c>
      <c r="N333" s="380">
        <v>33865.891179999999</v>
      </c>
    </row>
    <row r="334" spans="1:14" x14ac:dyDescent="0.25">
      <c r="A334" s="239">
        <v>1526</v>
      </c>
      <c r="B334" s="239" t="s">
        <v>2198</v>
      </c>
      <c r="C334" s="381" t="s">
        <v>832</v>
      </c>
      <c r="D334" s="239" t="s">
        <v>2192</v>
      </c>
      <c r="E334" s="380">
        <v>85457.629476923088</v>
      </c>
      <c r="F334" s="380">
        <v>13426.4144</v>
      </c>
      <c r="G334" s="380">
        <v>21229.62</v>
      </c>
      <c r="H334" s="380">
        <v>20697.2952</v>
      </c>
      <c r="I334" s="380">
        <v>24239.79</v>
      </c>
      <c r="J334" s="380">
        <v>15728.972647999999</v>
      </c>
      <c r="K334" s="380">
        <v>22813.919999999998</v>
      </c>
      <c r="L334" s="380">
        <v>19155.243200000001</v>
      </c>
      <c r="M334" s="380">
        <v>52726.784242424241</v>
      </c>
      <c r="N334" s="380">
        <v>18376.506939999999</v>
      </c>
    </row>
    <row r="335" spans="1:14" x14ac:dyDescent="0.25">
      <c r="A335" s="239">
        <v>1527</v>
      </c>
      <c r="B335" s="239" t="s">
        <v>2197</v>
      </c>
      <c r="C335" s="381" t="s">
        <v>843</v>
      </c>
      <c r="D335" s="239" t="s">
        <v>2192</v>
      </c>
      <c r="E335" s="380">
        <v>188308.76055384614</v>
      </c>
      <c r="F335" s="380">
        <v>29214.491999999998</v>
      </c>
      <c r="G335" s="380">
        <v>45934.137999999999</v>
      </c>
      <c r="H335" s="380">
        <v>44784.992400000003</v>
      </c>
      <c r="I335" s="380">
        <v>45627.839999999997</v>
      </c>
      <c r="J335" s="380">
        <v>36870.822427999992</v>
      </c>
      <c r="K335" s="380">
        <v>42968.592449999996</v>
      </c>
      <c r="L335" s="380">
        <v>41449.512799999997</v>
      </c>
      <c r="M335" s="380">
        <v>114092.00424242423</v>
      </c>
      <c r="N335" s="380">
        <v>32899.256939999999</v>
      </c>
    </row>
    <row r="336" spans="1:14" x14ac:dyDescent="0.25">
      <c r="A336" s="239">
        <v>1528</v>
      </c>
      <c r="B336" s="239" t="s">
        <v>2196</v>
      </c>
      <c r="C336" s="381" t="s">
        <v>2195</v>
      </c>
      <c r="D336" s="239" t="s">
        <v>2192</v>
      </c>
      <c r="E336" s="380">
        <v>16870.276369230771</v>
      </c>
      <c r="F336" s="380">
        <v>3606.9229999999998</v>
      </c>
      <c r="G336" s="380">
        <v>5138.8460420000001</v>
      </c>
      <c r="H336" s="380">
        <v>4089.6064000000001</v>
      </c>
      <c r="I336" s="380">
        <v>6416.415</v>
      </c>
      <c r="J336" s="380">
        <v>3107.8009031999995</v>
      </c>
      <c r="K336" s="380">
        <v>5050.4315400000005</v>
      </c>
      <c r="L336" s="380">
        <v>3781.1959999999999</v>
      </c>
      <c r="M336" s="380">
        <v>10417.972727272727</v>
      </c>
      <c r="N336" s="380">
        <v>3659.7330000000002</v>
      </c>
    </row>
    <row r="337" spans="1:14" x14ac:dyDescent="0.25">
      <c r="A337" s="239">
        <v>1529</v>
      </c>
      <c r="B337" s="239" t="s">
        <v>2194</v>
      </c>
      <c r="C337" s="381" t="s">
        <v>845</v>
      </c>
      <c r="D337" s="239" t="s">
        <v>2192</v>
      </c>
      <c r="E337" s="380">
        <v>321191.1512153846</v>
      </c>
      <c r="F337" s="380">
        <v>49724.839800000002</v>
      </c>
      <c r="G337" s="380">
        <v>78359.478000000003</v>
      </c>
      <c r="H337" s="380">
        <v>76388.608800000002</v>
      </c>
      <c r="I337" s="380">
        <v>61312.41</v>
      </c>
      <c r="J337" s="380">
        <v>62889.168731999991</v>
      </c>
      <c r="K337" s="380">
        <v>69044.903010000009</v>
      </c>
      <c r="L337" s="380">
        <v>70706.252800000002</v>
      </c>
      <c r="M337" s="380">
        <v>194603.24969696969</v>
      </c>
      <c r="N337" s="380">
        <v>58072.410880000003</v>
      </c>
    </row>
    <row r="338" spans="1:14" x14ac:dyDescent="0.25">
      <c r="A338" s="239">
        <v>1531</v>
      </c>
      <c r="B338" s="239" t="s">
        <v>2193</v>
      </c>
      <c r="C338" s="381" t="s">
        <v>837</v>
      </c>
      <c r="D338" s="239" t="s">
        <v>2192</v>
      </c>
      <c r="E338" s="380">
        <v>18733.331923076923</v>
      </c>
      <c r="F338" s="380">
        <v>2736.6142</v>
      </c>
      <c r="G338" s="380">
        <v>4752.8999999999996</v>
      </c>
      <c r="H338" s="380">
        <v>4625.0998</v>
      </c>
      <c r="I338" s="380">
        <v>4420.1970000000001</v>
      </c>
      <c r="J338" s="380">
        <v>3515.0420495999997</v>
      </c>
      <c r="K338" s="380">
        <v>4151.420505</v>
      </c>
      <c r="L338" s="380">
        <v>3053.4742000000001</v>
      </c>
      <c r="M338" s="380">
        <v>11784.631515151514</v>
      </c>
      <c r="N338" s="380">
        <v>4240.643</v>
      </c>
    </row>
    <row r="339" spans="1:14" x14ac:dyDescent="0.25">
      <c r="A339" s="239">
        <v>1566</v>
      </c>
      <c r="B339" s="239" t="s">
        <v>2191</v>
      </c>
      <c r="C339" s="381" t="s">
        <v>2190</v>
      </c>
      <c r="D339" s="239" t="s">
        <v>2130</v>
      </c>
      <c r="E339" s="380">
        <v>2339.8892307692308</v>
      </c>
      <c r="F339" s="380">
        <v>2736.6142</v>
      </c>
      <c r="G339" s="380">
        <v>3035.2547500000001</v>
      </c>
      <c r="H339" s="380">
        <v>1126.9654</v>
      </c>
      <c r="I339" s="380">
        <v>3493.3815</v>
      </c>
      <c r="J339" s="380">
        <v>2891.7911039999995</v>
      </c>
      <c r="K339" s="380">
        <v>3279.5010000000002</v>
      </c>
      <c r="L339" s="380">
        <v>3110.509</v>
      </c>
      <c r="M339" s="380">
        <v>6170.7684848484841</v>
      </c>
      <c r="N339" s="380">
        <v>1979.7412800000002</v>
      </c>
    </row>
    <row r="340" spans="1:14" x14ac:dyDescent="0.25">
      <c r="A340" s="239">
        <v>1569</v>
      </c>
      <c r="B340" s="239" t="s">
        <v>2189</v>
      </c>
      <c r="C340" s="381" t="s">
        <v>873</v>
      </c>
      <c r="D340" s="239" t="s">
        <v>2130</v>
      </c>
      <c r="E340" s="380">
        <v>15853.241111829349</v>
      </c>
      <c r="F340" s="380">
        <v>4725.4387999999999</v>
      </c>
      <c r="G340" s="380">
        <v>4774.0240000000003</v>
      </c>
      <c r="H340" s="380">
        <v>1884.2608</v>
      </c>
      <c r="I340" s="380">
        <v>3707.2620000000002</v>
      </c>
      <c r="J340" s="380">
        <v>6194.6130000000003</v>
      </c>
      <c r="K340" s="380">
        <v>3849.8490000000006</v>
      </c>
      <c r="L340" s="380">
        <v>5473.2284</v>
      </c>
      <c r="M340" s="380">
        <v>10856.455757575757</v>
      </c>
      <c r="N340" s="380">
        <v>3529.60916</v>
      </c>
    </row>
    <row r="341" spans="1:14" x14ac:dyDescent="0.25">
      <c r="A341" s="239">
        <v>1570</v>
      </c>
      <c r="B341" s="239" t="s">
        <v>2188</v>
      </c>
      <c r="C341" s="381" t="s">
        <v>871</v>
      </c>
      <c r="D341" s="239" t="s">
        <v>2130</v>
      </c>
      <c r="E341" s="380">
        <v>1754.916923076923</v>
      </c>
      <c r="F341" s="380">
        <v>1493.4667999999999</v>
      </c>
      <c r="G341" s="380">
        <v>2027.904</v>
      </c>
      <c r="H341" s="380">
        <v>935.79319999999996</v>
      </c>
      <c r="I341" s="380">
        <v>1967.7005999999999</v>
      </c>
      <c r="J341" s="380">
        <v>4349.3471040000004</v>
      </c>
      <c r="K341" s="380">
        <v>1853.6310000000003</v>
      </c>
      <c r="L341" s="380">
        <v>2323.64</v>
      </c>
      <c r="M341" s="380">
        <v>4608.8727272727265</v>
      </c>
      <c r="N341" s="380">
        <v>1603.3116</v>
      </c>
    </row>
    <row r="342" spans="1:14" x14ac:dyDescent="0.25">
      <c r="A342" s="239">
        <v>1592</v>
      </c>
      <c r="B342" s="239" t="s">
        <v>2187</v>
      </c>
      <c r="C342" s="381" t="s">
        <v>2186</v>
      </c>
      <c r="D342" s="239" t="s">
        <v>2130</v>
      </c>
      <c r="E342" s="380">
        <v>24064.716725384616</v>
      </c>
      <c r="F342" s="380">
        <v>55940.576800000003</v>
      </c>
      <c r="G342" s="380">
        <v>42589.416649999999</v>
      </c>
      <c r="H342" s="380">
        <v>64241.2526</v>
      </c>
      <c r="I342" s="380">
        <v>44487.144</v>
      </c>
      <c r="J342" s="380">
        <v>52954.61279159999</v>
      </c>
      <c r="K342" s="380">
        <v>50547.091500000002</v>
      </c>
      <c r="L342" s="380">
        <v>63059.364800000003</v>
      </c>
      <c r="M342" s="380">
        <v>150143.63090909089</v>
      </c>
      <c r="N342" s="380">
        <v>64857.439680000003</v>
      </c>
    </row>
    <row r="343" spans="1:14" x14ac:dyDescent="0.25">
      <c r="A343" s="239">
        <v>1593</v>
      </c>
      <c r="B343" s="239" t="s">
        <v>2185</v>
      </c>
      <c r="C343" s="381" t="s">
        <v>80</v>
      </c>
      <c r="D343" s="239" t="s">
        <v>2130</v>
      </c>
      <c r="E343" s="380">
        <v>15297.498698769232</v>
      </c>
      <c r="F343" s="380">
        <v>13675.677599999999</v>
      </c>
      <c r="G343" s="380">
        <v>10315.968243899999</v>
      </c>
      <c r="H343" s="380">
        <v>16946.728999999999</v>
      </c>
      <c r="I343" s="380">
        <v>10964.9403</v>
      </c>
      <c r="J343" s="380">
        <v>12878.381793599998</v>
      </c>
      <c r="K343" s="380">
        <v>12054.162392999999</v>
      </c>
      <c r="L343" s="380">
        <v>16643.599600000001</v>
      </c>
      <c r="M343" s="380">
        <v>39607.5</v>
      </c>
      <c r="N343" s="380">
        <v>17108.961320000002</v>
      </c>
    </row>
    <row r="344" spans="1:14" x14ac:dyDescent="0.25">
      <c r="A344" s="239">
        <v>1594</v>
      </c>
      <c r="B344" s="239" t="s">
        <v>2184</v>
      </c>
      <c r="C344" s="381" t="s">
        <v>82</v>
      </c>
      <c r="D344" s="239" t="s">
        <v>2130</v>
      </c>
      <c r="E344" s="380">
        <v>7471.0022638461533</v>
      </c>
      <c r="F344" s="380">
        <v>5596.8037999999997</v>
      </c>
      <c r="G344" s="380">
        <v>5416.4280763999996</v>
      </c>
      <c r="H344" s="380">
        <v>7371.2197999999999</v>
      </c>
      <c r="I344" s="380">
        <v>6844.1760000000004</v>
      </c>
      <c r="J344" s="380">
        <v>587.68657919999998</v>
      </c>
      <c r="K344" s="380">
        <v>5242.0684680000004</v>
      </c>
      <c r="L344" s="380">
        <v>7233.9138000000003</v>
      </c>
      <c r="M344" s="380">
        <v>17228.862424242423</v>
      </c>
      <c r="N344" s="380">
        <v>7441.4570999999996</v>
      </c>
    </row>
    <row r="345" spans="1:14" x14ac:dyDescent="0.25">
      <c r="A345" s="239">
        <v>1597</v>
      </c>
      <c r="B345" s="239" t="s">
        <v>2183</v>
      </c>
      <c r="C345" s="381" t="s">
        <v>84</v>
      </c>
      <c r="D345" s="239" t="s">
        <v>2130</v>
      </c>
      <c r="E345" s="380">
        <v>8988.1685669230756</v>
      </c>
      <c r="F345" s="380">
        <v>6838.8950000000004</v>
      </c>
      <c r="G345" s="380">
        <v>5461.4776468999999</v>
      </c>
      <c r="H345" s="380">
        <v>8130.6275999999998</v>
      </c>
      <c r="I345" s="380">
        <v>6416.415</v>
      </c>
      <c r="J345" s="380">
        <v>6180.3289511999992</v>
      </c>
      <c r="K345" s="380">
        <v>5770.3533030000008</v>
      </c>
      <c r="L345" s="380">
        <v>7982.7596000000003</v>
      </c>
      <c r="M345" s="380">
        <v>19008.399393939391</v>
      </c>
      <c r="N345" s="380">
        <v>8210.58194</v>
      </c>
    </row>
    <row r="346" spans="1:14" x14ac:dyDescent="0.25">
      <c r="A346" s="239">
        <v>1603</v>
      </c>
      <c r="B346" s="239" t="s">
        <v>2182</v>
      </c>
      <c r="C346" s="381" t="s">
        <v>2181</v>
      </c>
      <c r="D346" s="239" t="s">
        <v>2130</v>
      </c>
      <c r="E346" s="380">
        <v>18097.580769230768</v>
      </c>
      <c r="F346" s="380">
        <v>13675.677599999999</v>
      </c>
      <c r="G346" s="380">
        <v>19042.229800000001</v>
      </c>
      <c r="H346" s="380">
        <v>16946.728999999999</v>
      </c>
      <c r="I346" s="380">
        <v>20960.289000000001</v>
      </c>
      <c r="J346" s="380">
        <v>961.98695999999995</v>
      </c>
      <c r="K346" s="380">
        <v>21530.636999999999</v>
      </c>
      <c r="L346" s="380">
        <v>16643.599600000001</v>
      </c>
      <c r="M346" s="380">
        <v>97112.789090909093</v>
      </c>
      <c r="N346" s="380">
        <v>14987.477999999999</v>
      </c>
    </row>
    <row r="347" spans="1:14" x14ac:dyDescent="0.25">
      <c r="A347" s="239">
        <v>1604</v>
      </c>
      <c r="B347" s="239" t="s">
        <v>2180</v>
      </c>
      <c r="C347" s="381" t="s">
        <v>2179</v>
      </c>
      <c r="D347" s="239" t="s">
        <v>2130</v>
      </c>
      <c r="E347" s="380">
        <v>7872.2648307692307</v>
      </c>
      <c r="F347" s="380">
        <v>5596.8037999999997</v>
      </c>
      <c r="G347" s="380">
        <v>8370.9130999999998</v>
      </c>
      <c r="H347" s="380">
        <v>7371.2197999999999</v>
      </c>
      <c r="I347" s="380">
        <v>9268.1550000000007</v>
      </c>
      <c r="J347" s="380">
        <v>372.55131359999996</v>
      </c>
      <c r="K347" s="380">
        <v>9410.7420000000002</v>
      </c>
      <c r="L347" s="380">
        <v>7233.9138000000003</v>
      </c>
      <c r="M347" s="380">
        <v>17228.862424242423</v>
      </c>
      <c r="N347" s="380">
        <v>6390.01</v>
      </c>
    </row>
    <row r="348" spans="1:14" x14ac:dyDescent="0.25">
      <c r="A348" s="239">
        <v>1605</v>
      </c>
      <c r="B348" s="239" t="s">
        <v>2178</v>
      </c>
      <c r="C348" s="381" t="s">
        <v>2177</v>
      </c>
      <c r="D348" s="239" t="s">
        <v>2130</v>
      </c>
      <c r="E348" s="380">
        <v>8683.9139076923057</v>
      </c>
      <c r="F348" s="380">
        <v>6838.8950000000004</v>
      </c>
      <c r="G348" s="380">
        <v>8984.3540599999997</v>
      </c>
      <c r="H348" s="380">
        <v>8130.6275999999998</v>
      </c>
      <c r="I348" s="380">
        <v>10123.677</v>
      </c>
      <c r="J348" s="380">
        <v>587.68657919999998</v>
      </c>
      <c r="K348" s="380">
        <v>9924.0552000000007</v>
      </c>
      <c r="L348" s="380">
        <v>7982.7596000000003</v>
      </c>
      <c r="M348" s="380">
        <v>19007.279181818179</v>
      </c>
      <c r="N348" s="380">
        <v>6854.7380000000003</v>
      </c>
    </row>
    <row r="349" spans="1:14" x14ac:dyDescent="0.25">
      <c r="A349" s="239">
        <v>1606</v>
      </c>
      <c r="B349" s="239" t="s">
        <v>2176</v>
      </c>
      <c r="C349" s="381" t="s">
        <v>2175</v>
      </c>
      <c r="D349" s="239" t="s">
        <v>2130</v>
      </c>
      <c r="E349" s="380">
        <v>28720.150589384612</v>
      </c>
      <c r="F349" s="380">
        <v>22376.653200000001</v>
      </c>
      <c r="G349" s="380">
        <v>35042.814839999999</v>
      </c>
      <c r="H349" s="380">
        <v>26711.297999999999</v>
      </c>
      <c r="I349" s="380">
        <v>43260.895799999998</v>
      </c>
      <c r="J349" s="380">
        <v>179968.811988</v>
      </c>
      <c r="K349" s="380">
        <v>34933.815000000002</v>
      </c>
      <c r="L349" s="380">
        <v>63059.364800000003</v>
      </c>
      <c r="M349" s="380">
        <v>97112.789090909093</v>
      </c>
      <c r="N349" s="380">
        <v>143453.40085999999</v>
      </c>
    </row>
    <row r="350" spans="1:14" x14ac:dyDescent="0.25">
      <c r="A350" s="239">
        <v>1607</v>
      </c>
      <c r="B350" s="239" t="s">
        <v>2174</v>
      </c>
      <c r="C350" s="381" t="s">
        <v>2173</v>
      </c>
      <c r="D350" s="239" t="s">
        <v>2130</v>
      </c>
      <c r="E350" s="380">
        <v>9269.2900087692306</v>
      </c>
      <c r="F350" s="380">
        <v>7460.9967999999999</v>
      </c>
      <c r="G350" s="380">
        <v>16479.835789999997</v>
      </c>
      <c r="H350" s="380">
        <v>15308.5628</v>
      </c>
      <c r="I350" s="380">
        <v>17595.235799999999</v>
      </c>
      <c r="J350" s="380">
        <v>39214.086623999996</v>
      </c>
      <c r="K350" s="380">
        <v>19177.951499999999</v>
      </c>
      <c r="L350" s="380">
        <v>16643.599600000001</v>
      </c>
      <c r="M350" s="380">
        <v>83215.757575757569</v>
      </c>
      <c r="N350" s="380">
        <v>92219.462499999994</v>
      </c>
    </row>
    <row r="351" spans="1:14" x14ac:dyDescent="0.25">
      <c r="A351" s="239">
        <v>1608</v>
      </c>
      <c r="B351" s="239" t="s">
        <v>2172</v>
      </c>
      <c r="C351" s="381" t="s">
        <v>2171</v>
      </c>
      <c r="D351" s="239" t="s">
        <v>2130</v>
      </c>
      <c r="E351" s="380">
        <v>3456.5753673846152</v>
      </c>
      <c r="F351" s="380">
        <v>2860.1896000000002</v>
      </c>
      <c r="G351" s="380">
        <v>7000.2559549999996</v>
      </c>
      <c r="H351" s="380">
        <v>9173.0969999999998</v>
      </c>
      <c r="I351" s="380">
        <v>7842.2849999999999</v>
      </c>
      <c r="J351" s="380">
        <v>43508.046600000001</v>
      </c>
      <c r="K351" s="380">
        <v>7778.1208500000012</v>
      </c>
      <c r="L351" s="380">
        <v>7233.9138000000003</v>
      </c>
      <c r="M351" s="380">
        <v>48009.090909090912</v>
      </c>
      <c r="N351" s="380">
        <v>53511.105560000004</v>
      </c>
    </row>
    <row r="352" spans="1:14" x14ac:dyDescent="0.25">
      <c r="A352" s="239">
        <v>1609</v>
      </c>
      <c r="B352" s="239" t="s">
        <v>2170</v>
      </c>
      <c r="C352" s="381" t="s">
        <v>2169</v>
      </c>
      <c r="D352" s="239" t="s">
        <v>2130</v>
      </c>
      <c r="E352" s="380">
        <v>2499.4469273846153</v>
      </c>
      <c r="F352" s="380">
        <v>2061.7024000000001</v>
      </c>
      <c r="G352" s="380">
        <v>3078.7068179999997</v>
      </c>
      <c r="H352" s="380">
        <v>3178.1057999999998</v>
      </c>
      <c r="I352" s="380">
        <v>3946.80816</v>
      </c>
      <c r="J352" s="380">
        <v>2415.4618031999998</v>
      </c>
      <c r="K352" s="380">
        <v>2923.0335</v>
      </c>
      <c r="L352" s="380">
        <v>2947.8541999999998</v>
      </c>
      <c r="M352" s="380">
        <v>8094.3327272727265</v>
      </c>
      <c r="N352" s="380">
        <v>3208.9468399999996</v>
      </c>
    </row>
    <row r="353" spans="1:14" x14ac:dyDescent="0.25">
      <c r="A353" s="239">
        <v>1610</v>
      </c>
      <c r="B353" s="239" t="s">
        <v>2168</v>
      </c>
      <c r="C353" s="381" t="s">
        <v>886</v>
      </c>
      <c r="D353" s="239" t="s">
        <v>2130</v>
      </c>
      <c r="E353" s="380">
        <v>36729.308689692305</v>
      </c>
      <c r="F353" s="380">
        <v>27350.298999999999</v>
      </c>
      <c r="G353" s="380">
        <v>47282.239993999996</v>
      </c>
      <c r="H353" s="380">
        <v>44044.5962</v>
      </c>
      <c r="I353" s="380">
        <v>56749.626000000004</v>
      </c>
      <c r="J353" s="380">
        <v>237103.54963199998</v>
      </c>
      <c r="K353" s="380">
        <v>48756.198779999999</v>
      </c>
      <c r="L353" s="380">
        <v>41827.632400000002</v>
      </c>
      <c r="M353" s="380">
        <v>80015.15151515152</v>
      </c>
      <c r="N353" s="380">
        <v>188995.58304</v>
      </c>
    </row>
    <row r="354" spans="1:14" ht="22.5" x14ac:dyDescent="0.25">
      <c r="A354" s="239">
        <v>1619</v>
      </c>
      <c r="B354" s="239" t="s">
        <v>2167</v>
      </c>
      <c r="C354" s="381" t="s">
        <v>2166</v>
      </c>
      <c r="D354" s="239" t="s">
        <v>2130</v>
      </c>
      <c r="E354" s="380">
        <v>2182.2229446153842</v>
      </c>
      <c r="F354" s="380">
        <v>1866.3054</v>
      </c>
      <c r="G354" s="380">
        <v>2247.0470165000002</v>
      </c>
      <c r="H354" s="380">
        <v>2775.6936000000001</v>
      </c>
      <c r="I354" s="380">
        <v>2509.5311999999999</v>
      </c>
      <c r="J354" s="380">
        <v>2404.9674</v>
      </c>
      <c r="K354" s="380">
        <v>2504.5406550000002</v>
      </c>
      <c r="L354" s="380">
        <v>2571.8470000000002</v>
      </c>
      <c r="M354" s="380">
        <v>7066.9381818181819</v>
      </c>
      <c r="N354" s="380">
        <v>2802.3098399999999</v>
      </c>
    </row>
    <row r="355" spans="1:14" ht="22.5" x14ac:dyDescent="0.25">
      <c r="A355" s="239">
        <v>1620</v>
      </c>
      <c r="B355" s="239" t="s">
        <v>2165</v>
      </c>
      <c r="C355" s="381" t="s">
        <v>2164</v>
      </c>
      <c r="D355" s="239" t="s">
        <v>2130</v>
      </c>
      <c r="E355" s="380">
        <v>2499.4469273846153</v>
      </c>
      <c r="F355" s="380">
        <v>2114.5124000000001</v>
      </c>
      <c r="G355" s="380">
        <v>2516.3859379999999</v>
      </c>
      <c r="H355" s="380">
        <v>3178.1057999999998</v>
      </c>
      <c r="I355" s="380">
        <v>2766.1878000000002</v>
      </c>
      <c r="J355" s="380">
        <v>2553.6381119999996</v>
      </c>
      <c r="K355" s="380">
        <v>2848.8882600000002</v>
      </c>
      <c r="L355" s="380">
        <v>2949.9666000000002</v>
      </c>
      <c r="M355" s="380">
        <v>8094.3327272727265</v>
      </c>
      <c r="N355" s="380">
        <v>3208.9468399999996</v>
      </c>
    </row>
    <row r="356" spans="1:14" ht="22.5" x14ac:dyDescent="0.25">
      <c r="A356" s="239">
        <v>1621</v>
      </c>
      <c r="B356" s="239" t="s">
        <v>2163</v>
      </c>
      <c r="C356" s="381" t="s">
        <v>2162</v>
      </c>
      <c r="D356" s="239" t="s">
        <v>2130</v>
      </c>
      <c r="E356" s="380">
        <v>3704.8644260000001</v>
      </c>
      <c r="F356" s="380">
        <v>2985.8773999999999</v>
      </c>
      <c r="G356" s="380">
        <v>3688.6332724999997</v>
      </c>
      <c r="H356" s="380">
        <v>4588.1328000000003</v>
      </c>
      <c r="I356" s="380">
        <v>4135.0230000000001</v>
      </c>
      <c r="J356" s="380">
        <v>3485.8909295999993</v>
      </c>
      <c r="K356" s="380">
        <v>4095.8115750000006</v>
      </c>
      <c r="L356" s="380">
        <v>4253.3173999999999</v>
      </c>
      <c r="M356" s="380">
        <v>11682.21212121212</v>
      </c>
      <c r="N356" s="380">
        <v>4631.0145200000006</v>
      </c>
    </row>
    <row r="357" spans="1:14" ht="22.5" x14ac:dyDescent="0.25">
      <c r="A357" s="239">
        <v>1622</v>
      </c>
      <c r="B357" s="239" t="s">
        <v>2161</v>
      </c>
      <c r="C357" s="381" t="s">
        <v>884</v>
      </c>
      <c r="D357" s="239" t="s">
        <v>2130</v>
      </c>
      <c r="E357" s="380">
        <v>7405.3748706153847</v>
      </c>
      <c r="F357" s="380">
        <v>5969.6423999999997</v>
      </c>
      <c r="G357" s="380">
        <v>7888.4673449999991</v>
      </c>
      <c r="H357" s="380">
        <v>9247.0310000000009</v>
      </c>
      <c r="I357" s="380">
        <v>9410.7420000000002</v>
      </c>
      <c r="J357" s="380">
        <v>6963.0365231999995</v>
      </c>
      <c r="K357" s="380">
        <v>8191.6231500000013</v>
      </c>
      <c r="L357" s="380">
        <v>8478.1173999999992</v>
      </c>
      <c r="M357" s="380">
        <v>23553.26</v>
      </c>
      <c r="N357" s="380">
        <v>9250.4108400000005</v>
      </c>
    </row>
    <row r="358" spans="1:14" ht="33.75" x14ac:dyDescent="0.25">
      <c r="A358" s="239">
        <v>1623</v>
      </c>
      <c r="B358" s="239" t="s">
        <v>2160</v>
      </c>
      <c r="C358" s="381" t="s">
        <v>2159</v>
      </c>
      <c r="D358" s="239" t="s">
        <v>2130</v>
      </c>
      <c r="E358" s="380">
        <v>2352.8886153846152</v>
      </c>
      <c r="F358" s="380">
        <v>2053.2528000000002</v>
      </c>
      <c r="G358" s="380">
        <v>5787.9759999999997</v>
      </c>
      <c r="H358" s="380">
        <v>3164.3751999999999</v>
      </c>
      <c r="I358" s="380">
        <v>3422.0880000000002</v>
      </c>
      <c r="J358" s="380">
        <v>2404.9674</v>
      </c>
      <c r="K358" s="380">
        <v>3208.2075</v>
      </c>
      <c r="L358" s="380">
        <v>2924.6178</v>
      </c>
      <c r="M358" s="380">
        <v>8059.1260606060605</v>
      </c>
      <c r="N358" s="380">
        <v>3195.0050000000001</v>
      </c>
    </row>
    <row r="359" spans="1:14" ht="33.75" x14ac:dyDescent="0.25">
      <c r="A359" s="239">
        <v>1624</v>
      </c>
      <c r="B359" s="239" t="s">
        <v>2158</v>
      </c>
      <c r="C359" s="381" t="s">
        <v>868</v>
      </c>
      <c r="D359" s="239" t="s">
        <v>2130</v>
      </c>
      <c r="E359" s="380">
        <v>1722.4184615384615</v>
      </c>
      <c r="F359" s="380">
        <v>1618.0984000000001</v>
      </c>
      <c r="G359" s="380">
        <v>4203.6760000000004</v>
      </c>
      <c r="H359" s="380">
        <v>2316.2465999999999</v>
      </c>
      <c r="I359" s="380">
        <v>2566.5659999999998</v>
      </c>
      <c r="J359" s="380">
        <v>1761.3106703999997</v>
      </c>
      <c r="K359" s="380">
        <v>2325.5939700000004</v>
      </c>
      <c r="L359" s="380">
        <v>2159.9290000000001</v>
      </c>
      <c r="M359" s="380">
        <v>5898.7169696969695</v>
      </c>
      <c r="N359" s="380">
        <v>2339.9054799999999</v>
      </c>
    </row>
    <row r="360" spans="1:14" ht="33.75" x14ac:dyDescent="0.25">
      <c r="A360" s="239">
        <v>1625</v>
      </c>
      <c r="B360" s="239" t="s">
        <v>2157</v>
      </c>
      <c r="C360" s="381" t="s">
        <v>859</v>
      </c>
      <c r="D360" s="239" t="s">
        <v>2130</v>
      </c>
      <c r="E360" s="380">
        <v>940.83046153846146</v>
      </c>
      <c r="F360" s="380">
        <v>872.4212</v>
      </c>
      <c r="G360" s="380">
        <v>2429.2600000000002</v>
      </c>
      <c r="H360" s="380">
        <v>1265.3276000000001</v>
      </c>
      <c r="I360" s="380">
        <v>1782.3375000000001</v>
      </c>
      <c r="J360" s="380">
        <v>961.98695999999995</v>
      </c>
      <c r="K360" s="380">
        <v>1568.4569999999999</v>
      </c>
      <c r="L360" s="380">
        <v>1175.5506</v>
      </c>
      <c r="M360" s="380">
        <v>3219.8096969696971</v>
      </c>
      <c r="N360" s="380">
        <v>1278.002</v>
      </c>
    </row>
    <row r="361" spans="1:14" ht="33.75" x14ac:dyDescent="0.25">
      <c r="A361" s="239">
        <v>1626</v>
      </c>
      <c r="B361" s="239" t="s">
        <v>2156</v>
      </c>
      <c r="C361" s="381" t="s">
        <v>857</v>
      </c>
      <c r="D361" s="239" t="s">
        <v>2130</v>
      </c>
      <c r="E361" s="380">
        <v>363.98276923076918</v>
      </c>
      <c r="F361" s="380">
        <v>374.95100000000002</v>
      </c>
      <c r="G361" s="380">
        <v>992.82799999999997</v>
      </c>
      <c r="H361" s="380">
        <v>490.07679999999999</v>
      </c>
      <c r="I361" s="380">
        <v>432.03861000000001</v>
      </c>
      <c r="J361" s="380">
        <v>409.57323599999995</v>
      </c>
      <c r="K361" s="380">
        <v>447.010245</v>
      </c>
      <c r="L361" s="380">
        <v>453.10980000000001</v>
      </c>
      <c r="M361" s="380">
        <v>1245.0357575757575</v>
      </c>
      <c r="N361" s="380">
        <v>494.93532000000005</v>
      </c>
    </row>
    <row r="362" spans="1:14" ht="33.75" x14ac:dyDescent="0.25">
      <c r="A362" s="239">
        <v>1628</v>
      </c>
      <c r="B362" s="239" t="s">
        <v>2155</v>
      </c>
      <c r="C362" s="381" t="s">
        <v>863</v>
      </c>
      <c r="D362" s="239" t="s">
        <v>2130</v>
      </c>
      <c r="E362" s="380">
        <v>3857.5673846153845</v>
      </c>
      <c r="F362" s="380">
        <v>3482.2914000000001</v>
      </c>
      <c r="G362" s="380">
        <v>9484.6759999999995</v>
      </c>
      <c r="H362" s="380">
        <v>5185.942</v>
      </c>
      <c r="I362" s="380">
        <v>4847.9579999999996</v>
      </c>
      <c r="J362" s="380">
        <v>3940.6484015999995</v>
      </c>
      <c r="K362" s="380">
        <v>4677.5665349999999</v>
      </c>
      <c r="L362" s="380">
        <v>11136.5728</v>
      </c>
      <c r="M362" s="380">
        <v>13208.901212121213</v>
      </c>
      <c r="N362" s="380">
        <v>5235.1609200000003</v>
      </c>
    </row>
    <row r="363" spans="1:14" ht="33.75" x14ac:dyDescent="0.25">
      <c r="A363" s="239">
        <v>1629</v>
      </c>
      <c r="B363" s="239" t="s">
        <v>2154</v>
      </c>
      <c r="C363" s="381" t="s">
        <v>865</v>
      </c>
      <c r="D363" s="239" t="s">
        <v>2130</v>
      </c>
      <c r="E363" s="380">
        <v>18907.604923076924</v>
      </c>
      <c r="F363" s="380">
        <v>16783.018</v>
      </c>
      <c r="G363" s="380">
        <v>46451.675999999999</v>
      </c>
      <c r="H363" s="380">
        <v>25416.396799999999</v>
      </c>
      <c r="I363" s="380">
        <v>21102.876</v>
      </c>
      <c r="J363" s="380">
        <v>19314.949089599999</v>
      </c>
      <c r="K363" s="380">
        <v>22853.131425</v>
      </c>
      <c r="L363" s="380">
        <v>23530.0236</v>
      </c>
      <c r="M363" s="380">
        <v>64745.06</v>
      </c>
      <c r="N363" s="380">
        <v>25659.95652</v>
      </c>
    </row>
    <row r="364" spans="1:14" ht="33.75" x14ac:dyDescent="0.25">
      <c r="A364" s="239">
        <v>1630</v>
      </c>
      <c r="B364" s="239" t="s">
        <v>2153</v>
      </c>
      <c r="C364" s="381" t="s">
        <v>861</v>
      </c>
      <c r="D364" s="239" t="s">
        <v>2130</v>
      </c>
      <c r="E364" s="380">
        <v>573.59784615384615</v>
      </c>
      <c r="F364" s="380">
        <v>623.15800000000002</v>
      </c>
      <c r="G364" s="380">
        <v>1457.556</v>
      </c>
      <c r="H364" s="380">
        <v>773.13840000000005</v>
      </c>
      <c r="I364" s="380">
        <v>855.52200000000005</v>
      </c>
      <c r="J364" s="380">
        <v>587.68657919999998</v>
      </c>
      <c r="K364" s="380">
        <v>781.3767600000001</v>
      </c>
      <c r="L364" s="380">
        <v>713.99120000000005</v>
      </c>
      <c r="M364" s="380">
        <v>1965.1721212121211</v>
      </c>
      <c r="N364" s="380">
        <v>780.74304000000006</v>
      </c>
    </row>
    <row r="365" spans="1:14" x14ac:dyDescent="0.25">
      <c r="A365" s="239">
        <v>1638</v>
      </c>
      <c r="B365" s="239" t="s">
        <v>2152</v>
      </c>
      <c r="C365" s="381" t="s">
        <v>2151</v>
      </c>
      <c r="D365" s="239" t="s">
        <v>2130</v>
      </c>
      <c r="E365" s="380">
        <v>28720.150589384612</v>
      </c>
      <c r="F365" s="380">
        <v>34808.127200000003</v>
      </c>
      <c r="G365" s="380">
        <v>28665.904360500001</v>
      </c>
      <c r="H365" s="380">
        <v>35356.294999999998</v>
      </c>
      <c r="I365" s="380">
        <v>32082.075000000001</v>
      </c>
      <c r="J365" s="380">
        <v>52326.260399999992</v>
      </c>
      <c r="K365" s="380">
        <v>31883.166135000003</v>
      </c>
      <c r="L365" s="380">
        <v>32725.300800000001</v>
      </c>
      <c r="M365" s="380">
        <v>196955.69515151513</v>
      </c>
      <c r="N365" s="380">
        <v>41709.338000000003</v>
      </c>
    </row>
    <row r="366" spans="1:14" x14ac:dyDescent="0.25">
      <c r="A366" s="239">
        <v>1639</v>
      </c>
      <c r="B366" s="239" t="s">
        <v>2150</v>
      </c>
      <c r="C366" s="381" t="s">
        <v>876</v>
      </c>
      <c r="D366" s="239" t="s">
        <v>2130</v>
      </c>
      <c r="E366" s="380">
        <v>6128.8361138461541</v>
      </c>
      <c r="F366" s="380">
        <v>7460.9967999999999</v>
      </c>
      <c r="G366" s="380">
        <v>6330.8627999999999</v>
      </c>
      <c r="H366" s="380">
        <v>7549.7175999999999</v>
      </c>
      <c r="I366" s="380">
        <v>6630.2955000000002</v>
      </c>
      <c r="J366" s="380">
        <v>11011.252557599997</v>
      </c>
      <c r="K366" s="380">
        <v>6809.9551200000005</v>
      </c>
      <c r="L366" s="380">
        <v>6986.7629999999999</v>
      </c>
      <c r="M366" s="380">
        <v>19229.241212121211</v>
      </c>
      <c r="N366" s="380">
        <v>6738.5559999999996</v>
      </c>
    </row>
    <row r="367" spans="1:14" x14ac:dyDescent="0.25">
      <c r="A367" s="239">
        <v>1641</v>
      </c>
      <c r="B367" s="239" t="s">
        <v>2149</v>
      </c>
      <c r="C367" s="381" t="s">
        <v>880</v>
      </c>
      <c r="D367" s="239" t="s">
        <v>2130</v>
      </c>
      <c r="E367" s="380">
        <v>36729.308689692305</v>
      </c>
      <c r="F367" s="380">
        <v>37295.478199999998</v>
      </c>
      <c r="G367" s="380">
        <v>48548.233</v>
      </c>
      <c r="H367" s="380">
        <v>45194.798000000003</v>
      </c>
      <c r="I367" s="380">
        <v>42490.925999999999</v>
      </c>
      <c r="J367" s="380">
        <v>52326.260399999992</v>
      </c>
      <c r="K367" s="380">
        <v>40761.345690000002</v>
      </c>
      <c r="L367" s="380">
        <v>41827.632400000002</v>
      </c>
      <c r="M367" s="380">
        <v>267212.19878787879</v>
      </c>
      <c r="N367" s="380">
        <v>24282.038</v>
      </c>
    </row>
    <row r="368" spans="1:14" x14ac:dyDescent="0.25">
      <c r="A368" s="239">
        <v>1642</v>
      </c>
      <c r="B368" s="239" t="s">
        <v>2148</v>
      </c>
      <c r="C368" s="381" t="s">
        <v>2147</v>
      </c>
      <c r="D368" s="239" t="s">
        <v>2130</v>
      </c>
      <c r="E368" s="380">
        <v>64346.953846153847</v>
      </c>
      <c r="F368" s="380">
        <v>74587.787800000006</v>
      </c>
      <c r="G368" s="380">
        <v>90817.357000000004</v>
      </c>
      <c r="H368" s="380">
        <v>82455.421600000001</v>
      </c>
      <c r="I368" s="380">
        <v>85267.025999999998</v>
      </c>
      <c r="J368" s="380">
        <v>95965.487039999993</v>
      </c>
      <c r="K368" s="380">
        <v>85432.640800500012</v>
      </c>
      <c r="L368" s="380">
        <v>56650.343200000003</v>
      </c>
      <c r="M368" s="380">
        <v>431169.64545454545</v>
      </c>
      <c r="N368" s="380">
        <v>52281.9</v>
      </c>
    </row>
    <row r="369" spans="1:14" x14ac:dyDescent="0.25">
      <c r="A369" s="239">
        <v>1643</v>
      </c>
      <c r="B369" s="239" t="s">
        <v>2146</v>
      </c>
      <c r="C369" s="381" t="s">
        <v>882</v>
      </c>
      <c r="D369" s="239" t="s">
        <v>2130</v>
      </c>
      <c r="E369" s="380">
        <v>262129.01593846155</v>
      </c>
      <c r="F369" s="380">
        <v>74587.787800000006</v>
      </c>
      <c r="G369" s="380">
        <v>192309.7274</v>
      </c>
      <c r="H369" s="380">
        <v>149511.4472</v>
      </c>
      <c r="I369" s="380">
        <v>206751.15</v>
      </c>
      <c r="J369" s="380">
        <v>199539.41639999996</v>
      </c>
      <c r="K369" s="380">
        <v>200816.96423400004</v>
      </c>
      <c r="L369" s="380">
        <v>163631.785</v>
      </c>
      <c r="M369" s="380">
        <v>431169.64545454545</v>
      </c>
      <c r="N369" s="380">
        <v>159053.158</v>
      </c>
    </row>
    <row r="370" spans="1:14" x14ac:dyDescent="0.25">
      <c r="A370" s="239">
        <v>1644</v>
      </c>
      <c r="B370" s="239" t="s">
        <v>2145</v>
      </c>
      <c r="C370" s="381" t="s">
        <v>875</v>
      </c>
      <c r="D370" s="239" t="s">
        <v>2130</v>
      </c>
      <c r="E370" s="380">
        <v>3456.5753673846152</v>
      </c>
      <c r="F370" s="380">
        <v>4600.8072000000002</v>
      </c>
      <c r="G370" s="380">
        <v>3422.489356</v>
      </c>
      <c r="H370" s="380">
        <v>4257.5421999999999</v>
      </c>
      <c r="I370" s="380">
        <v>3778.5554999999999</v>
      </c>
      <c r="J370" s="380">
        <v>9883.9787471999989</v>
      </c>
      <c r="K370" s="380">
        <v>3858.4042200000004</v>
      </c>
      <c r="L370" s="380">
        <v>3938.5698000000002</v>
      </c>
      <c r="M370" s="380">
        <v>10843.653333333332</v>
      </c>
      <c r="N370" s="380">
        <v>3834.0059999999999</v>
      </c>
    </row>
    <row r="371" spans="1:14" x14ac:dyDescent="0.25">
      <c r="A371" s="239">
        <v>1645</v>
      </c>
      <c r="B371" s="239" t="s">
        <v>2144</v>
      </c>
      <c r="C371" s="381" t="s">
        <v>878</v>
      </c>
      <c r="D371" s="239" t="s">
        <v>2130</v>
      </c>
      <c r="E371" s="380">
        <v>9269.2900087692306</v>
      </c>
      <c r="F371" s="380">
        <v>7460.9967999999999</v>
      </c>
      <c r="G371" s="380">
        <v>9220.6260000000002</v>
      </c>
      <c r="H371" s="380">
        <v>11411.184799999999</v>
      </c>
      <c r="I371" s="380">
        <v>10123.677</v>
      </c>
      <c r="J371" s="380">
        <v>961.98695999999995</v>
      </c>
      <c r="K371" s="380">
        <v>10287.652050000001</v>
      </c>
      <c r="L371" s="380">
        <v>10557.7752</v>
      </c>
      <c r="M371" s="380">
        <v>29067.90424242424</v>
      </c>
      <c r="N371" s="380">
        <v>11908.655000000001</v>
      </c>
    </row>
    <row r="372" spans="1:14" x14ac:dyDescent="0.25">
      <c r="A372" s="239">
        <v>1646</v>
      </c>
      <c r="B372" s="239" t="s">
        <v>2143</v>
      </c>
      <c r="C372" s="381" t="s">
        <v>2142</v>
      </c>
      <c r="D372" s="239" t="s">
        <v>2130</v>
      </c>
      <c r="E372" s="380">
        <v>6128.8361138461541</v>
      </c>
      <c r="F372" s="380">
        <v>4973.6458000000002</v>
      </c>
      <c r="G372" s="380">
        <v>6330.8627999999999</v>
      </c>
      <c r="H372" s="380">
        <v>7549.7175999999999</v>
      </c>
      <c r="I372" s="380">
        <v>6630.2955000000002</v>
      </c>
      <c r="J372" s="380">
        <v>587.68657919999998</v>
      </c>
      <c r="K372" s="380">
        <v>6809.9551200000005</v>
      </c>
      <c r="L372" s="380">
        <v>6986.7629999999999</v>
      </c>
      <c r="M372" s="380">
        <v>19229.241212121211</v>
      </c>
      <c r="N372" s="380">
        <v>5692.9179999999997</v>
      </c>
    </row>
    <row r="373" spans="1:14" x14ac:dyDescent="0.25">
      <c r="A373" s="239">
        <v>1647</v>
      </c>
      <c r="B373" s="239" t="s">
        <v>2141</v>
      </c>
      <c r="C373" s="381" t="s">
        <v>2140</v>
      </c>
      <c r="D373" s="239" t="s">
        <v>2130</v>
      </c>
      <c r="E373" s="380">
        <v>27282.32191338074</v>
      </c>
      <c r="F373" s="380">
        <v>36050.218399999998</v>
      </c>
      <c r="G373" s="380">
        <v>33685.832316399996</v>
      </c>
      <c r="H373" s="380">
        <v>57633.665399999998</v>
      </c>
      <c r="I373" s="380">
        <v>37785.555</v>
      </c>
      <c r="J373" s="380">
        <v>39351.096888</v>
      </c>
      <c r="K373" s="380">
        <v>37381.178268000011</v>
      </c>
      <c r="L373" s="380">
        <v>21316.2284</v>
      </c>
      <c r="M373" s="380">
        <v>48009.090909090912</v>
      </c>
      <c r="N373" s="380">
        <v>12896.201999999999</v>
      </c>
    </row>
    <row r="374" spans="1:14" ht="22.5" x14ac:dyDescent="0.25">
      <c r="A374" s="239">
        <v>1679</v>
      </c>
      <c r="B374" s="239" t="s">
        <v>2139</v>
      </c>
      <c r="C374" s="381" t="s">
        <v>891</v>
      </c>
      <c r="D374" s="239" t="s">
        <v>2130</v>
      </c>
      <c r="E374" s="380">
        <v>42395.868000000002</v>
      </c>
      <c r="F374" s="380">
        <v>33564.979800000001</v>
      </c>
      <c r="G374" s="380">
        <v>42680.793792999997</v>
      </c>
      <c r="H374" s="380">
        <v>44982.501799999998</v>
      </c>
      <c r="I374" s="380">
        <v>50555.646719999997</v>
      </c>
      <c r="J374" s="380">
        <v>42455.691167999998</v>
      </c>
      <c r="K374" s="380">
        <v>44682.488190000004</v>
      </c>
      <c r="L374" s="380">
        <v>46784.379000000001</v>
      </c>
      <c r="M374" s="380">
        <v>95899.439333333343</v>
      </c>
      <c r="N374" s="380">
        <v>41244.61</v>
      </c>
    </row>
    <row r="375" spans="1:14" ht="22.5" x14ac:dyDescent="0.25">
      <c r="A375" s="239">
        <v>1680</v>
      </c>
      <c r="B375" s="239" t="s">
        <v>2138</v>
      </c>
      <c r="C375" s="381" t="s">
        <v>2137</v>
      </c>
      <c r="D375" s="239" t="s">
        <v>2130</v>
      </c>
      <c r="E375" s="380">
        <v>10433.644731738848</v>
      </c>
      <c r="F375" s="380">
        <v>10691.9126</v>
      </c>
      <c r="G375" s="380">
        <v>9949.8845710000005</v>
      </c>
      <c r="H375" s="380">
        <v>12374.439200000001</v>
      </c>
      <c r="I375" s="380">
        <v>11478.253500000001</v>
      </c>
      <c r="J375" s="380">
        <v>14386.077719999997</v>
      </c>
      <c r="K375" s="380">
        <v>10723.968270000001</v>
      </c>
      <c r="L375" s="380">
        <v>13554.214599999999</v>
      </c>
      <c r="M375" s="380">
        <v>115079.3272</v>
      </c>
      <c r="N375" s="380">
        <v>9294.56</v>
      </c>
    </row>
    <row r="376" spans="1:14" ht="22.5" x14ac:dyDescent="0.25">
      <c r="A376" s="239">
        <v>1681</v>
      </c>
      <c r="B376" s="239" t="s">
        <v>2136</v>
      </c>
      <c r="C376" s="381" t="s">
        <v>2135</v>
      </c>
      <c r="D376" s="239" t="s">
        <v>2130</v>
      </c>
      <c r="E376" s="380">
        <v>19908.721396250807</v>
      </c>
      <c r="F376" s="380">
        <v>23619.800599999999</v>
      </c>
      <c r="G376" s="380">
        <v>20027.313741599999</v>
      </c>
      <c r="H376" s="380">
        <v>26982.741399999999</v>
      </c>
      <c r="I376" s="380">
        <v>22842.437399999999</v>
      </c>
      <c r="J376" s="380">
        <v>24768.249107999996</v>
      </c>
      <c r="K376" s="380">
        <v>21846.609792000003</v>
      </c>
      <c r="L376" s="380">
        <v>27271.083999999999</v>
      </c>
      <c r="M376" s="380">
        <v>16899.2</v>
      </c>
      <c r="N376" s="380">
        <v>19053.847999999998</v>
      </c>
    </row>
    <row r="377" spans="1:14" x14ac:dyDescent="0.25">
      <c r="A377" s="239">
        <v>1703</v>
      </c>
      <c r="B377" s="239" t="s">
        <v>2134</v>
      </c>
      <c r="C377" s="381" t="s">
        <v>898</v>
      </c>
      <c r="D377" s="239" t="s">
        <v>2130</v>
      </c>
      <c r="E377" s="380">
        <v>7373.6449976923068</v>
      </c>
      <c r="F377" s="380">
        <v>5969.6423999999997</v>
      </c>
      <c r="G377" s="380">
        <v>8055.2466059999997</v>
      </c>
      <c r="H377" s="380">
        <v>9038.9596000000001</v>
      </c>
      <c r="I377" s="380">
        <v>9268.1550000000007</v>
      </c>
      <c r="J377" s="380">
        <v>6870.3359615999989</v>
      </c>
      <c r="K377" s="380">
        <v>8706.3622200000009</v>
      </c>
      <c r="L377" s="380">
        <v>8367.2163999999993</v>
      </c>
      <c r="M377" s="380">
        <v>25327.675999999999</v>
      </c>
      <c r="N377" s="380">
        <v>6854.7380000000003</v>
      </c>
    </row>
    <row r="378" spans="1:14" x14ac:dyDescent="0.25">
      <c r="A378" s="239">
        <v>1704</v>
      </c>
      <c r="B378" s="239" t="s">
        <v>2133</v>
      </c>
      <c r="C378" s="381" t="s">
        <v>901</v>
      </c>
      <c r="D378" s="239" t="s">
        <v>2130</v>
      </c>
      <c r="E378" s="380">
        <v>15148.734553692306</v>
      </c>
      <c r="F378" s="380">
        <v>12058.635399999999</v>
      </c>
      <c r="G378" s="380">
        <v>15734.760624</v>
      </c>
      <c r="H378" s="380">
        <v>18569.052199999998</v>
      </c>
      <c r="I378" s="380">
        <v>18393.722999999998</v>
      </c>
      <c r="J378" s="380">
        <v>14111.4741696</v>
      </c>
      <c r="K378" s="380">
        <v>16716.899880000001</v>
      </c>
      <c r="L378" s="380">
        <v>17189.654999999999</v>
      </c>
      <c r="M378" s="380">
        <v>21709.436571428574</v>
      </c>
      <c r="N378" s="380">
        <v>13825.657999999999</v>
      </c>
    </row>
    <row r="379" spans="1:14" x14ac:dyDescent="0.25">
      <c r="A379" s="239">
        <v>1705</v>
      </c>
      <c r="B379" s="239" t="s">
        <v>2132</v>
      </c>
      <c r="C379" s="381" t="s">
        <v>903</v>
      </c>
      <c r="D379" s="239" t="s">
        <v>2130</v>
      </c>
      <c r="E379" s="380">
        <v>26117.871217538461</v>
      </c>
      <c r="F379" s="380">
        <v>20761.723399999999</v>
      </c>
      <c r="G379" s="380">
        <v>27014.406275999998</v>
      </c>
      <c r="H379" s="380">
        <v>32311.270400000001</v>
      </c>
      <c r="I379" s="380">
        <v>31226.553</v>
      </c>
      <c r="J379" s="380">
        <v>24383.745835199999</v>
      </c>
      <c r="K379" s="380">
        <v>29053.527120000002</v>
      </c>
      <c r="L379" s="380">
        <v>29623.241399999999</v>
      </c>
      <c r="M379" s="380">
        <v>44598.79942857143</v>
      </c>
      <c r="N379" s="380">
        <v>23120.218000000001</v>
      </c>
    </row>
    <row r="380" spans="1:14" ht="33.75" x14ac:dyDescent="0.25">
      <c r="A380" s="239">
        <v>1715</v>
      </c>
      <c r="B380" s="239" t="s">
        <v>2131</v>
      </c>
      <c r="C380" s="381" t="s">
        <v>905</v>
      </c>
      <c r="D380" s="239" t="s">
        <v>2130</v>
      </c>
      <c r="E380" s="380">
        <v>17750.984676923079</v>
      </c>
      <c r="F380" s="380">
        <v>16161.972400000001</v>
      </c>
      <c r="G380" s="380">
        <v>26276.999121999997</v>
      </c>
      <c r="H380" s="380">
        <v>24314.780200000001</v>
      </c>
      <c r="I380" s="380">
        <v>29230.334999999999</v>
      </c>
      <c r="J380" s="380">
        <v>17691.814727999998</v>
      </c>
      <c r="K380" s="380">
        <v>29404.291140000001</v>
      </c>
      <c r="L380" s="380">
        <v>29047.612399999998</v>
      </c>
      <c r="M380" s="380">
        <v>8097.5333333333338</v>
      </c>
      <c r="N380" s="380">
        <v>14102.17116</v>
      </c>
    </row>
    <row r="381" spans="1:14" x14ac:dyDescent="0.25">
      <c r="A381" s="378"/>
      <c r="B381" s="378"/>
      <c r="C381" s="379"/>
      <c r="D381" s="378"/>
      <c r="E381" s="377"/>
      <c r="F381" s="377"/>
      <c r="G381" s="377"/>
      <c r="H381" s="377"/>
      <c r="I381" s="377"/>
      <c r="J381" s="377"/>
      <c r="K381" s="377"/>
      <c r="L381" s="377"/>
      <c r="M381" s="377"/>
      <c r="N381" s="377"/>
    </row>
  </sheetData>
  <autoFilter ref="A3:O380" xr:uid="{00000000-0009-0000-0000-000006000000}"/>
  <mergeCells count="3">
    <mergeCell ref="A1:D2"/>
    <mergeCell ref="E2:N2"/>
    <mergeCell ref="E1:N1"/>
  </mergeCells>
  <conditionalFormatting sqref="E4:N381">
    <cfRule type="containsBlanks" dxfId="0" priority="2">
      <formula>LEN(TRIM(E4))=0</formula>
    </cfRule>
  </conditionalFormatting>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39"/>
  <sheetViews>
    <sheetView view="pageBreakPreview" zoomScaleNormal="100" zoomScaleSheetLayoutView="100" workbookViewId="0">
      <selection activeCell="E6" sqref="E6:G538"/>
    </sheetView>
  </sheetViews>
  <sheetFormatPr baseColWidth="10" defaultColWidth="11.42578125" defaultRowHeight="15" x14ac:dyDescent="0.25"/>
  <cols>
    <col min="1" max="1" width="11.42578125" style="163" customWidth="1"/>
    <col min="2" max="2" width="76.7109375" style="275" customWidth="1"/>
    <col min="3" max="3" width="16.85546875" style="275" customWidth="1"/>
    <col min="4" max="4" width="11.42578125" style="163"/>
    <col min="5" max="5" width="14.7109375" style="276" customWidth="1"/>
    <col min="6" max="6" width="12.85546875" style="165" customWidth="1"/>
    <col min="7" max="7" width="21.85546875" style="163" customWidth="1"/>
    <col min="8" max="8" width="21.42578125" style="24" customWidth="1"/>
    <col min="9" max="16384" width="11.42578125" style="24"/>
  </cols>
  <sheetData>
    <row r="1" spans="1:9" s="177" customFormat="1" ht="59.25" customHeight="1" x14ac:dyDescent="0.25">
      <c r="A1" s="453" t="s">
        <v>2093</v>
      </c>
      <c r="B1" s="454"/>
      <c r="C1" s="454"/>
      <c r="D1" s="454"/>
      <c r="E1" s="454"/>
      <c r="F1" s="454"/>
      <c r="G1" s="455"/>
    </row>
    <row r="2" spans="1:9" s="274" customFormat="1" ht="3" customHeight="1" x14ac:dyDescent="0.25">
      <c r="A2" s="270"/>
      <c r="B2" s="271"/>
      <c r="C2" s="271"/>
      <c r="D2" s="271"/>
      <c r="E2" s="272"/>
      <c r="F2" s="271"/>
      <c r="G2" s="273"/>
    </row>
    <row r="3" spans="1:9" ht="40.5" customHeight="1" x14ac:dyDescent="0.25">
      <c r="A3" s="456" t="s">
        <v>1441</v>
      </c>
      <c r="B3" s="456"/>
      <c r="C3" s="456"/>
      <c r="D3" s="456"/>
      <c r="E3" s="456"/>
      <c r="F3" s="456"/>
      <c r="G3" s="456"/>
    </row>
    <row r="4" spans="1:9" x14ac:dyDescent="0.25">
      <c r="H4" s="25"/>
      <c r="I4" s="25"/>
    </row>
    <row r="5" spans="1:9" s="23" customFormat="1" ht="61.5" customHeight="1" x14ac:dyDescent="0.25">
      <c r="A5" s="166" t="s">
        <v>0</v>
      </c>
      <c r="B5" s="166" t="s">
        <v>2090</v>
      </c>
      <c r="C5" s="166" t="s">
        <v>18</v>
      </c>
      <c r="D5" s="166" t="s">
        <v>1</v>
      </c>
      <c r="E5" s="168" t="s">
        <v>12</v>
      </c>
      <c r="F5" s="168" t="s">
        <v>3</v>
      </c>
      <c r="G5" s="169" t="s">
        <v>2052</v>
      </c>
      <c r="H5" s="26"/>
      <c r="I5" s="27"/>
    </row>
    <row r="6" spans="1:9" ht="24.95" customHeight="1" x14ac:dyDescent="0.25">
      <c r="A6" s="73">
        <v>1</v>
      </c>
      <c r="B6" s="277" t="s">
        <v>91</v>
      </c>
      <c r="C6" s="73" t="s">
        <v>18</v>
      </c>
      <c r="D6" s="240">
        <v>1</v>
      </c>
      <c r="E6" s="278">
        <v>3616</v>
      </c>
      <c r="F6" s="241">
        <f>+E6*0.19</f>
        <v>687.04</v>
      </c>
      <c r="G6" s="241">
        <f>+F6+E6</f>
        <v>4303.04</v>
      </c>
      <c r="H6" s="28"/>
      <c r="I6" s="25"/>
    </row>
    <row r="7" spans="1:9" ht="24.95" customHeight="1" x14ac:dyDescent="0.25">
      <c r="A7" s="73">
        <v>2</v>
      </c>
      <c r="B7" s="277" t="s">
        <v>100</v>
      </c>
      <c r="C7" s="73" t="s">
        <v>101</v>
      </c>
      <c r="D7" s="240">
        <v>1</v>
      </c>
      <c r="E7" s="278">
        <v>349412</v>
      </c>
      <c r="F7" s="241">
        <f t="shared" ref="F7:F70" si="0">+E7*0.19</f>
        <v>66388.28</v>
      </c>
      <c r="G7" s="241">
        <f t="shared" ref="G7:G70" si="1">+F7+E7</f>
        <v>415800.28</v>
      </c>
      <c r="H7" s="28"/>
      <c r="I7" s="25"/>
    </row>
    <row r="8" spans="1:9" ht="24.95" customHeight="1" x14ac:dyDescent="0.25">
      <c r="A8" s="73">
        <v>3</v>
      </c>
      <c r="B8" s="277" t="s">
        <v>108</v>
      </c>
      <c r="C8" s="73" t="s">
        <v>162</v>
      </c>
      <c r="D8" s="240">
        <v>1</v>
      </c>
      <c r="E8" s="278">
        <v>13000</v>
      </c>
      <c r="F8" s="241">
        <f t="shared" si="0"/>
        <v>2470</v>
      </c>
      <c r="G8" s="241">
        <f t="shared" si="1"/>
        <v>15470</v>
      </c>
      <c r="H8" s="28"/>
      <c r="I8" s="25"/>
    </row>
    <row r="9" spans="1:9" ht="24.95" customHeight="1" x14ac:dyDescent="0.25">
      <c r="A9" s="73">
        <v>4</v>
      </c>
      <c r="B9" s="277" t="s">
        <v>111</v>
      </c>
      <c r="C9" s="73" t="s">
        <v>18</v>
      </c>
      <c r="D9" s="240">
        <v>1</v>
      </c>
      <c r="E9" s="278">
        <v>132011</v>
      </c>
      <c r="F9" s="241">
        <f t="shared" si="0"/>
        <v>25082.09</v>
      </c>
      <c r="G9" s="241">
        <f t="shared" si="1"/>
        <v>157093.09</v>
      </c>
      <c r="H9" s="28"/>
      <c r="I9" s="25"/>
    </row>
    <row r="10" spans="1:9" ht="24.95" customHeight="1" x14ac:dyDescent="0.25">
      <c r="A10" s="73">
        <v>5</v>
      </c>
      <c r="B10" s="277" t="s">
        <v>113</v>
      </c>
      <c r="C10" s="73" t="s">
        <v>18</v>
      </c>
      <c r="D10" s="240">
        <v>1</v>
      </c>
      <c r="E10" s="278">
        <v>216000</v>
      </c>
      <c r="F10" s="241">
        <f t="shared" si="0"/>
        <v>41040</v>
      </c>
      <c r="G10" s="241">
        <f t="shared" si="1"/>
        <v>257040</v>
      </c>
      <c r="H10" s="28"/>
      <c r="I10" s="25"/>
    </row>
    <row r="11" spans="1:9" ht="24.95" customHeight="1" x14ac:dyDescent="0.25">
      <c r="A11" s="73">
        <v>6</v>
      </c>
      <c r="B11" s="277" t="s">
        <v>114</v>
      </c>
      <c r="C11" s="73" t="s">
        <v>115</v>
      </c>
      <c r="D11" s="240">
        <v>1</v>
      </c>
      <c r="E11" s="278">
        <v>5378</v>
      </c>
      <c r="F11" s="241">
        <f t="shared" si="0"/>
        <v>1021.82</v>
      </c>
      <c r="G11" s="241">
        <f t="shared" si="1"/>
        <v>6399.82</v>
      </c>
      <c r="H11" s="28"/>
      <c r="I11" s="25"/>
    </row>
    <row r="12" spans="1:9" ht="24.95" customHeight="1" x14ac:dyDescent="0.25">
      <c r="A12" s="73">
        <v>7</v>
      </c>
      <c r="B12" s="277" t="s">
        <v>117</v>
      </c>
      <c r="C12" s="73" t="s">
        <v>115</v>
      </c>
      <c r="D12" s="240">
        <v>1</v>
      </c>
      <c r="E12" s="278">
        <v>8403</v>
      </c>
      <c r="F12" s="241">
        <f t="shared" si="0"/>
        <v>1596.57</v>
      </c>
      <c r="G12" s="241">
        <f t="shared" si="1"/>
        <v>9999.57</v>
      </c>
      <c r="H12" s="28"/>
      <c r="I12" s="25"/>
    </row>
    <row r="13" spans="1:9" ht="24.95" customHeight="1" x14ac:dyDescent="0.25">
      <c r="A13" s="73">
        <v>8</v>
      </c>
      <c r="B13" s="277" t="s">
        <v>120</v>
      </c>
      <c r="C13" s="73" t="s">
        <v>115</v>
      </c>
      <c r="D13" s="240">
        <v>1</v>
      </c>
      <c r="E13" s="278">
        <v>12605</v>
      </c>
      <c r="F13" s="241">
        <f t="shared" si="0"/>
        <v>2394.9499999999998</v>
      </c>
      <c r="G13" s="241">
        <f t="shared" si="1"/>
        <v>14999.95</v>
      </c>
      <c r="H13" s="28"/>
      <c r="I13" s="25"/>
    </row>
    <row r="14" spans="1:9" ht="24.95" customHeight="1" x14ac:dyDescent="0.25">
      <c r="A14" s="73">
        <v>9</v>
      </c>
      <c r="B14" s="277" t="s">
        <v>123</v>
      </c>
      <c r="C14" s="73" t="s">
        <v>115</v>
      </c>
      <c r="D14" s="240">
        <v>1</v>
      </c>
      <c r="E14" s="278">
        <v>27731</v>
      </c>
      <c r="F14" s="241">
        <f t="shared" si="0"/>
        <v>5268.89</v>
      </c>
      <c r="G14" s="241">
        <f t="shared" si="1"/>
        <v>32999.89</v>
      </c>
      <c r="H14" s="28"/>
      <c r="I14" s="25"/>
    </row>
    <row r="15" spans="1:9" ht="24.95" customHeight="1" x14ac:dyDescent="0.25">
      <c r="A15" s="73">
        <v>10</v>
      </c>
      <c r="B15" s="277" t="s">
        <v>125</v>
      </c>
      <c r="C15" s="73" t="s">
        <v>126</v>
      </c>
      <c r="D15" s="240">
        <v>1</v>
      </c>
      <c r="E15" s="278">
        <v>38200</v>
      </c>
      <c r="F15" s="241">
        <f t="shared" si="0"/>
        <v>7258</v>
      </c>
      <c r="G15" s="241">
        <f t="shared" si="1"/>
        <v>45458</v>
      </c>
      <c r="H15" s="28"/>
      <c r="I15" s="25"/>
    </row>
    <row r="16" spans="1:9" ht="24.95" customHeight="1" x14ac:dyDescent="0.25">
      <c r="A16" s="73">
        <v>11</v>
      </c>
      <c r="B16" s="277" t="s">
        <v>129</v>
      </c>
      <c r="C16" s="73" t="s">
        <v>18</v>
      </c>
      <c r="D16" s="240">
        <v>1</v>
      </c>
      <c r="E16" s="278">
        <v>60555</v>
      </c>
      <c r="F16" s="241">
        <f t="shared" si="0"/>
        <v>11505.45</v>
      </c>
      <c r="G16" s="241">
        <f t="shared" si="1"/>
        <v>72060.45</v>
      </c>
      <c r="H16" s="28"/>
      <c r="I16" s="25"/>
    </row>
    <row r="17" spans="1:9" ht="24.95" customHeight="1" x14ac:dyDescent="0.25">
      <c r="A17" s="73">
        <v>12</v>
      </c>
      <c r="B17" s="277" t="s">
        <v>131</v>
      </c>
      <c r="C17" s="73" t="s">
        <v>18</v>
      </c>
      <c r="D17" s="240">
        <v>1</v>
      </c>
      <c r="E17" s="278">
        <v>6387</v>
      </c>
      <c r="F17" s="241">
        <f t="shared" si="0"/>
        <v>1213.53</v>
      </c>
      <c r="G17" s="241">
        <f t="shared" si="1"/>
        <v>7600.53</v>
      </c>
      <c r="H17" s="28"/>
      <c r="I17" s="25"/>
    </row>
    <row r="18" spans="1:9" ht="24.95" customHeight="1" x14ac:dyDescent="0.25">
      <c r="A18" s="73">
        <v>13</v>
      </c>
      <c r="B18" s="277" t="s">
        <v>134</v>
      </c>
      <c r="C18" s="73" t="s">
        <v>18</v>
      </c>
      <c r="D18" s="240">
        <v>1</v>
      </c>
      <c r="E18" s="278">
        <v>321</v>
      </c>
      <c r="F18" s="241">
        <f t="shared" si="0"/>
        <v>60.99</v>
      </c>
      <c r="G18" s="241">
        <f t="shared" si="1"/>
        <v>381.99</v>
      </c>
      <c r="H18" s="28"/>
      <c r="I18" s="25"/>
    </row>
    <row r="19" spans="1:9" ht="24.95" customHeight="1" x14ac:dyDescent="0.25">
      <c r="A19" s="73">
        <v>14</v>
      </c>
      <c r="B19" s="277" t="s">
        <v>141</v>
      </c>
      <c r="C19" s="73" t="s">
        <v>18</v>
      </c>
      <c r="D19" s="240">
        <v>1</v>
      </c>
      <c r="E19" s="278">
        <v>168571</v>
      </c>
      <c r="F19" s="241">
        <f t="shared" si="0"/>
        <v>32028.49</v>
      </c>
      <c r="G19" s="241">
        <f t="shared" si="1"/>
        <v>200599.49</v>
      </c>
      <c r="H19" s="28"/>
      <c r="I19" s="25"/>
    </row>
    <row r="20" spans="1:9" ht="24.95" customHeight="1" x14ac:dyDescent="0.25">
      <c r="A20" s="73">
        <v>15</v>
      </c>
      <c r="B20" s="277" t="s">
        <v>142</v>
      </c>
      <c r="C20" s="73" t="s">
        <v>18</v>
      </c>
      <c r="D20" s="240">
        <v>1</v>
      </c>
      <c r="E20" s="278">
        <v>257647</v>
      </c>
      <c r="F20" s="241">
        <f t="shared" si="0"/>
        <v>48952.93</v>
      </c>
      <c r="G20" s="241">
        <f t="shared" si="1"/>
        <v>306599.93</v>
      </c>
      <c r="H20" s="28"/>
      <c r="I20" s="25"/>
    </row>
    <row r="21" spans="1:9" ht="24.95" customHeight="1" x14ac:dyDescent="0.25">
      <c r="A21" s="73">
        <v>16</v>
      </c>
      <c r="B21" s="277" t="s">
        <v>147</v>
      </c>
      <c r="C21" s="73" t="s">
        <v>18</v>
      </c>
      <c r="D21" s="240">
        <v>1</v>
      </c>
      <c r="E21" s="278">
        <v>273630</v>
      </c>
      <c r="F21" s="241">
        <f t="shared" si="0"/>
        <v>51989.7</v>
      </c>
      <c r="G21" s="241">
        <f t="shared" si="1"/>
        <v>325619.7</v>
      </c>
      <c r="H21" s="28"/>
      <c r="I21" s="25"/>
    </row>
    <row r="22" spans="1:9" ht="24.95" customHeight="1" x14ac:dyDescent="0.25">
      <c r="A22" s="73">
        <v>17</v>
      </c>
      <c r="B22" s="277" t="s">
        <v>148</v>
      </c>
      <c r="C22" s="73" t="s">
        <v>18</v>
      </c>
      <c r="D22" s="240">
        <v>1</v>
      </c>
      <c r="E22" s="278">
        <v>169128</v>
      </c>
      <c r="F22" s="241">
        <f t="shared" si="0"/>
        <v>32134.32</v>
      </c>
      <c r="G22" s="241">
        <f t="shared" si="1"/>
        <v>201262.32</v>
      </c>
      <c r="H22" s="28"/>
      <c r="I22" s="25"/>
    </row>
    <row r="23" spans="1:9" ht="24.95" customHeight="1" x14ac:dyDescent="0.25">
      <c r="A23" s="73">
        <v>18</v>
      </c>
      <c r="B23" s="277" t="s">
        <v>149</v>
      </c>
      <c r="C23" s="73" t="s">
        <v>18</v>
      </c>
      <c r="D23" s="240">
        <v>1</v>
      </c>
      <c r="E23" s="278">
        <v>169128</v>
      </c>
      <c r="F23" s="241">
        <f t="shared" si="0"/>
        <v>32134.32</v>
      </c>
      <c r="G23" s="241">
        <f t="shared" si="1"/>
        <v>201262.32</v>
      </c>
      <c r="H23" s="28"/>
      <c r="I23" s="25"/>
    </row>
    <row r="24" spans="1:9" ht="24.95" customHeight="1" x14ac:dyDescent="0.25">
      <c r="A24" s="73">
        <v>19</v>
      </c>
      <c r="B24" s="277" t="s">
        <v>160</v>
      </c>
      <c r="C24" s="73" t="s">
        <v>18</v>
      </c>
      <c r="D24" s="240">
        <v>1</v>
      </c>
      <c r="E24" s="278">
        <v>29426</v>
      </c>
      <c r="F24" s="241">
        <f t="shared" si="0"/>
        <v>5590.9400000000005</v>
      </c>
      <c r="G24" s="241">
        <f t="shared" si="1"/>
        <v>35016.94</v>
      </c>
      <c r="H24" s="28"/>
      <c r="I24" s="25"/>
    </row>
    <row r="25" spans="1:9" ht="24.95" customHeight="1" x14ac:dyDescent="0.25">
      <c r="A25" s="73">
        <v>20</v>
      </c>
      <c r="B25" s="277" t="s">
        <v>161</v>
      </c>
      <c r="C25" s="73" t="s">
        <v>162</v>
      </c>
      <c r="D25" s="240">
        <v>1</v>
      </c>
      <c r="E25" s="278">
        <v>9244</v>
      </c>
      <c r="F25" s="241">
        <f t="shared" si="0"/>
        <v>1756.3600000000001</v>
      </c>
      <c r="G25" s="241">
        <f t="shared" si="1"/>
        <v>11000.36</v>
      </c>
      <c r="H25" s="28"/>
      <c r="I25" s="25"/>
    </row>
    <row r="26" spans="1:9" ht="24.95" customHeight="1" x14ac:dyDescent="0.25">
      <c r="A26" s="73">
        <v>21</v>
      </c>
      <c r="B26" s="277" t="s">
        <v>163</v>
      </c>
      <c r="C26" s="73" t="s">
        <v>18</v>
      </c>
      <c r="D26" s="240">
        <v>1</v>
      </c>
      <c r="E26" s="278">
        <v>88235</v>
      </c>
      <c r="F26" s="241">
        <f t="shared" si="0"/>
        <v>16764.650000000001</v>
      </c>
      <c r="G26" s="241">
        <f t="shared" si="1"/>
        <v>104999.65</v>
      </c>
      <c r="H26" s="28"/>
      <c r="I26" s="25"/>
    </row>
    <row r="27" spans="1:9" ht="24.95" customHeight="1" x14ac:dyDescent="0.25">
      <c r="A27" s="73">
        <v>22</v>
      </c>
      <c r="B27" s="277" t="s">
        <v>164</v>
      </c>
      <c r="C27" s="73" t="s">
        <v>18</v>
      </c>
      <c r="D27" s="240">
        <v>1</v>
      </c>
      <c r="E27" s="278">
        <v>101681</v>
      </c>
      <c r="F27" s="241">
        <f t="shared" si="0"/>
        <v>19319.39</v>
      </c>
      <c r="G27" s="241">
        <f t="shared" si="1"/>
        <v>121000.39</v>
      </c>
      <c r="H27" s="28"/>
      <c r="I27" s="25"/>
    </row>
    <row r="28" spans="1:9" ht="24.95" customHeight="1" x14ac:dyDescent="0.25">
      <c r="A28" s="73">
        <v>23</v>
      </c>
      <c r="B28" s="277" t="s">
        <v>165</v>
      </c>
      <c r="C28" s="73" t="s">
        <v>18</v>
      </c>
      <c r="D28" s="240">
        <v>1</v>
      </c>
      <c r="E28" s="278">
        <v>29916</v>
      </c>
      <c r="F28" s="241">
        <f t="shared" si="0"/>
        <v>5684.04</v>
      </c>
      <c r="G28" s="241">
        <f t="shared" si="1"/>
        <v>35600.04</v>
      </c>
      <c r="H28" s="28"/>
      <c r="I28" s="25"/>
    </row>
    <row r="29" spans="1:9" ht="24.95" customHeight="1" x14ac:dyDescent="0.25">
      <c r="A29" s="73">
        <v>24</v>
      </c>
      <c r="B29" s="277" t="s">
        <v>166</v>
      </c>
      <c r="C29" s="73" t="s">
        <v>18</v>
      </c>
      <c r="D29" s="240">
        <v>1</v>
      </c>
      <c r="E29" s="278">
        <v>32269</v>
      </c>
      <c r="F29" s="241">
        <f t="shared" si="0"/>
        <v>6131.11</v>
      </c>
      <c r="G29" s="241">
        <f t="shared" si="1"/>
        <v>38400.11</v>
      </c>
      <c r="H29" s="28"/>
      <c r="I29" s="25"/>
    </row>
    <row r="30" spans="1:9" ht="24.95" customHeight="1" x14ac:dyDescent="0.25">
      <c r="A30" s="73">
        <v>25</v>
      </c>
      <c r="B30" s="277" t="s">
        <v>167</v>
      </c>
      <c r="C30" s="73" t="s">
        <v>18</v>
      </c>
      <c r="D30" s="240">
        <v>1</v>
      </c>
      <c r="E30" s="278">
        <v>24034</v>
      </c>
      <c r="F30" s="241">
        <f t="shared" si="0"/>
        <v>4566.46</v>
      </c>
      <c r="G30" s="241">
        <f t="shared" si="1"/>
        <v>28600.46</v>
      </c>
      <c r="H30" s="28"/>
      <c r="I30" s="25"/>
    </row>
    <row r="31" spans="1:9" ht="24.95" customHeight="1" x14ac:dyDescent="0.25">
      <c r="A31" s="73">
        <v>26</v>
      </c>
      <c r="B31" s="277" t="s">
        <v>168</v>
      </c>
      <c r="C31" s="73" t="s">
        <v>18</v>
      </c>
      <c r="D31" s="240">
        <v>1</v>
      </c>
      <c r="E31" s="278">
        <v>20840</v>
      </c>
      <c r="F31" s="241">
        <f t="shared" si="0"/>
        <v>3959.6</v>
      </c>
      <c r="G31" s="241">
        <f t="shared" si="1"/>
        <v>24799.599999999999</v>
      </c>
      <c r="H31" s="28"/>
      <c r="I31" s="25"/>
    </row>
    <row r="32" spans="1:9" ht="24.95" customHeight="1" x14ac:dyDescent="0.25">
      <c r="A32" s="73">
        <v>27</v>
      </c>
      <c r="B32" s="277" t="s">
        <v>169</v>
      </c>
      <c r="C32" s="73" t="s">
        <v>18</v>
      </c>
      <c r="D32" s="240">
        <v>1</v>
      </c>
      <c r="E32" s="278">
        <v>15462</v>
      </c>
      <c r="F32" s="241">
        <f t="shared" si="0"/>
        <v>2937.78</v>
      </c>
      <c r="G32" s="241">
        <f t="shared" si="1"/>
        <v>18399.78</v>
      </c>
      <c r="H32" s="28"/>
      <c r="I32" s="25"/>
    </row>
    <row r="33" spans="1:9" ht="24.95" customHeight="1" x14ac:dyDescent="0.25">
      <c r="A33" s="73">
        <v>28</v>
      </c>
      <c r="B33" s="277" t="s">
        <v>177</v>
      </c>
      <c r="C33" s="73" t="s">
        <v>18</v>
      </c>
      <c r="D33" s="240">
        <v>1</v>
      </c>
      <c r="E33" s="278">
        <v>2650</v>
      </c>
      <c r="F33" s="241">
        <f t="shared" si="0"/>
        <v>503.5</v>
      </c>
      <c r="G33" s="241">
        <f t="shared" si="1"/>
        <v>3153.5</v>
      </c>
      <c r="H33" s="28"/>
      <c r="I33" s="25"/>
    </row>
    <row r="34" spans="1:9" ht="24.95" customHeight="1" x14ac:dyDescent="0.25">
      <c r="A34" s="73">
        <v>29</v>
      </c>
      <c r="B34" s="277" t="s">
        <v>178</v>
      </c>
      <c r="C34" s="73" t="s">
        <v>18</v>
      </c>
      <c r="D34" s="240">
        <v>1</v>
      </c>
      <c r="E34" s="278">
        <v>10135</v>
      </c>
      <c r="F34" s="241">
        <f t="shared" si="0"/>
        <v>1925.65</v>
      </c>
      <c r="G34" s="241">
        <f t="shared" si="1"/>
        <v>12060.65</v>
      </c>
      <c r="H34" s="28"/>
      <c r="I34" s="25"/>
    </row>
    <row r="35" spans="1:9" ht="24.95" customHeight="1" x14ac:dyDescent="0.25">
      <c r="A35" s="73">
        <v>30</v>
      </c>
      <c r="B35" s="277" t="s">
        <v>179</v>
      </c>
      <c r="C35" s="73" t="s">
        <v>18</v>
      </c>
      <c r="D35" s="240">
        <v>1</v>
      </c>
      <c r="E35" s="278">
        <v>10135</v>
      </c>
      <c r="F35" s="241">
        <f t="shared" si="0"/>
        <v>1925.65</v>
      </c>
      <c r="G35" s="241">
        <f t="shared" si="1"/>
        <v>12060.65</v>
      </c>
      <c r="H35" s="28"/>
      <c r="I35" s="25"/>
    </row>
    <row r="36" spans="1:9" ht="24.95" customHeight="1" x14ac:dyDescent="0.25">
      <c r="A36" s="73">
        <v>31</v>
      </c>
      <c r="B36" s="277" t="s">
        <v>180</v>
      </c>
      <c r="C36" s="73" t="s">
        <v>18</v>
      </c>
      <c r="D36" s="240">
        <v>1</v>
      </c>
      <c r="E36" s="278">
        <v>5753</v>
      </c>
      <c r="F36" s="241">
        <f t="shared" si="0"/>
        <v>1093.07</v>
      </c>
      <c r="G36" s="241">
        <f t="shared" si="1"/>
        <v>6846.07</v>
      </c>
      <c r="H36" s="28"/>
      <c r="I36" s="25"/>
    </row>
    <row r="37" spans="1:9" ht="24.95" customHeight="1" x14ac:dyDescent="0.25">
      <c r="A37" s="73">
        <v>32</v>
      </c>
      <c r="B37" s="277" t="s">
        <v>181</v>
      </c>
      <c r="C37" s="73" t="s">
        <v>18</v>
      </c>
      <c r="D37" s="240">
        <v>1</v>
      </c>
      <c r="E37" s="278">
        <v>3765</v>
      </c>
      <c r="F37" s="241">
        <f t="shared" si="0"/>
        <v>715.35</v>
      </c>
      <c r="G37" s="241">
        <f t="shared" si="1"/>
        <v>4480.3500000000004</v>
      </c>
      <c r="H37" s="28"/>
      <c r="I37" s="25"/>
    </row>
    <row r="38" spans="1:9" ht="24.95" customHeight="1" x14ac:dyDescent="0.25">
      <c r="A38" s="73">
        <v>33</v>
      </c>
      <c r="B38" s="277" t="s">
        <v>182</v>
      </c>
      <c r="C38" s="73" t="s">
        <v>18</v>
      </c>
      <c r="D38" s="240">
        <v>1</v>
      </c>
      <c r="E38" s="278">
        <v>5756</v>
      </c>
      <c r="F38" s="241">
        <f t="shared" si="0"/>
        <v>1093.6400000000001</v>
      </c>
      <c r="G38" s="241">
        <f t="shared" si="1"/>
        <v>6849.64</v>
      </c>
      <c r="H38" s="28"/>
      <c r="I38" s="25"/>
    </row>
    <row r="39" spans="1:9" ht="24.95" customHeight="1" x14ac:dyDescent="0.25">
      <c r="A39" s="73">
        <v>34</v>
      </c>
      <c r="B39" s="277" t="s">
        <v>183</v>
      </c>
      <c r="C39" s="73" t="s">
        <v>18</v>
      </c>
      <c r="D39" s="240">
        <v>1</v>
      </c>
      <c r="E39" s="278">
        <v>5756</v>
      </c>
      <c r="F39" s="241">
        <f t="shared" si="0"/>
        <v>1093.6400000000001</v>
      </c>
      <c r="G39" s="241">
        <f t="shared" si="1"/>
        <v>6849.64</v>
      </c>
      <c r="H39" s="28"/>
      <c r="I39" s="25"/>
    </row>
    <row r="40" spans="1:9" ht="24.95" customHeight="1" x14ac:dyDescent="0.25">
      <c r="A40" s="73">
        <v>35</v>
      </c>
      <c r="B40" s="277" t="s">
        <v>184</v>
      </c>
      <c r="C40" s="73" t="s">
        <v>18</v>
      </c>
      <c r="D40" s="240">
        <v>1</v>
      </c>
      <c r="E40" s="278">
        <v>23308</v>
      </c>
      <c r="F40" s="241">
        <f t="shared" si="0"/>
        <v>4428.5200000000004</v>
      </c>
      <c r="G40" s="241">
        <f t="shared" si="1"/>
        <v>27736.52</v>
      </c>
      <c r="H40" s="28"/>
      <c r="I40" s="25"/>
    </row>
    <row r="41" spans="1:9" ht="24.95" customHeight="1" x14ac:dyDescent="0.25">
      <c r="A41" s="73">
        <v>36</v>
      </c>
      <c r="B41" s="277" t="s">
        <v>185</v>
      </c>
      <c r="C41" s="73" t="s">
        <v>18</v>
      </c>
      <c r="D41" s="240">
        <v>1</v>
      </c>
      <c r="E41" s="278">
        <v>0</v>
      </c>
      <c r="F41" s="241">
        <f t="shared" si="0"/>
        <v>0</v>
      </c>
      <c r="G41" s="279">
        <f t="shared" si="1"/>
        <v>0</v>
      </c>
      <c r="H41" s="28" t="s">
        <v>2095</v>
      </c>
      <c r="I41" s="25"/>
    </row>
    <row r="42" spans="1:9" ht="24.95" customHeight="1" x14ac:dyDescent="0.25">
      <c r="A42" s="73">
        <v>37</v>
      </c>
      <c r="B42" s="277" t="s">
        <v>186</v>
      </c>
      <c r="C42" s="73" t="s">
        <v>18</v>
      </c>
      <c r="D42" s="240">
        <v>1</v>
      </c>
      <c r="E42" s="278">
        <v>0</v>
      </c>
      <c r="F42" s="241">
        <f t="shared" si="0"/>
        <v>0</v>
      </c>
      <c r="G42" s="279">
        <f t="shared" si="1"/>
        <v>0</v>
      </c>
      <c r="H42" s="28" t="s">
        <v>2095</v>
      </c>
      <c r="I42" s="25"/>
    </row>
    <row r="43" spans="1:9" ht="24.95" customHeight="1" x14ac:dyDescent="0.25">
      <c r="A43" s="73">
        <v>38</v>
      </c>
      <c r="B43" s="277" t="s">
        <v>187</v>
      </c>
      <c r="C43" s="73" t="s">
        <v>18</v>
      </c>
      <c r="D43" s="240">
        <v>1</v>
      </c>
      <c r="E43" s="278">
        <v>5756</v>
      </c>
      <c r="F43" s="241">
        <f t="shared" si="0"/>
        <v>1093.6400000000001</v>
      </c>
      <c r="G43" s="241">
        <f t="shared" si="1"/>
        <v>6849.64</v>
      </c>
      <c r="H43" s="28"/>
      <c r="I43" s="25"/>
    </row>
    <row r="44" spans="1:9" ht="24.95" customHeight="1" x14ac:dyDescent="0.25">
      <c r="A44" s="73">
        <v>39</v>
      </c>
      <c r="B44" s="277" t="s">
        <v>1449</v>
      </c>
      <c r="C44" s="73" t="s">
        <v>18</v>
      </c>
      <c r="D44" s="240">
        <v>1</v>
      </c>
      <c r="E44" s="278">
        <v>638</v>
      </c>
      <c r="F44" s="241">
        <f t="shared" si="0"/>
        <v>121.22</v>
      </c>
      <c r="G44" s="241">
        <f t="shared" si="1"/>
        <v>759.22</v>
      </c>
      <c r="H44" s="28"/>
      <c r="I44" s="25"/>
    </row>
    <row r="45" spans="1:9" ht="24.95" customHeight="1" x14ac:dyDescent="0.25">
      <c r="A45" s="73">
        <v>40</v>
      </c>
      <c r="B45" s="277" t="s">
        <v>188</v>
      </c>
      <c r="C45" s="73" t="s">
        <v>18</v>
      </c>
      <c r="D45" s="240">
        <v>1</v>
      </c>
      <c r="E45" s="278">
        <v>5756</v>
      </c>
      <c r="F45" s="241">
        <f t="shared" si="0"/>
        <v>1093.6400000000001</v>
      </c>
      <c r="G45" s="241">
        <f t="shared" si="1"/>
        <v>6849.64</v>
      </c>
      <c r="H45" s="28"/>
      <c r="I45" s="25"/>
    </row>
    <row r="46" spans="1:9" ht="24.95" customHeight="1" x14ac:dyDescent="0.25">
      <c r="A46" s="73">
        <v>41</v>
      </c>
      <c r="B46" s="277" t="s">
        <v>189</v>
      </c>
      <c r="C46" s="73" t="s">
        <v>18</v>
      </c>
      <c r="D46" s="240">
        <v>1</v>
      </c>
      <c r="E46" s="278">
        <v>104876</v>
      </c>
      <c r="F46" s="241">
        <f t="shared" si="0"/>
        <v>19926.439999999999</v>
      </c>
      <c r="G46" s="241">
        <f t="shared" si="1"/>
        <v>124802.44</v>
      </c>
      <c r="H46" s="28"/>
      <c r="I46" s="25"/>
    </row>
    <row r="47" spans="1:9" ht="24.95" customHeight="1" x14ac:dyDescent="0.25">
      <c r="A47" s="73">
        <v>42</v>
      </c>
      <c r="B47" s="277" t="s">
        <v>192</v>
      </c>
      <c r="C47" s="73" t="s">
        <v>18</v>
      </c>
      <c r="D47" s="240">
        <v>1</v>
      </c>
      <c r="E47" s="278">
        <v>51933</v>
      </c>
      <c r="F47" s="241">
        <f t="shared" si="0"/>
        <v>9867.27</v>
      </c>
      <c r="G47" s="241">
        <f t="shared" si="1"/>
        <v>61800.270000000004</v>
      </c>
      <c r="H47" s="28"/>
      <c r="I47" s="25"/>
    </row>
    <row r="48" spans="1:9" ht="24.95" customHeight="1" x14ac:dyDescent="0.25">
      <c r="A48" s="73">
        <v>43</v>
      </c>
      <c r="B48" s="277" t="s">
        <v>195</v>
      </c>
      <c r="C48" s="73" t="s">
        <v>196</v>
      </c>
      <c r="D48" s="240">
        <v>1</v>
      </c>
      <c r="E48" s="278">
        <v>380000</v>
      </c>
      <c r="F48" s="241">
        <f t="shared" si="0"/>
        <v>72200</v>
      </c>
      <c r="G48" s="241">
        <f t="shared" si="1"/>
        <v>452200</v>
      </c>
      <c r="H48" s="28"/>
      <c r="I48" s="25"/>
    </row>
    <row r="49" spans="1:9" ht="24.95" customHeight="1" x14ac:dyDescent="0.25">
      <c r="A49" s="73">
        <v>44</v>
      </c>
      <c r="B49" s="277" t="s">
        <v>199</v>
      </c>
      <c r="C49" s="73" t="s">
        <v>101</v>
      </c>
      <c r="D49" s="240">
        <v>1</v>
      </c>
      <c r="E49" s="278">
        <v>67059</v>
      </c>
      <c r="F49" s="241">
        <f t="shared" si="0"/>
        <v>12741.210000000001</v>
      </c>
      <c r="G49" s="241">
        <f t="shared" si="1"/>
        <v>79800.210000000006</v>
      </c>
      <c r="H49" s="28"/>
      <c r="I49" s="25"/>
    </row>
    <row r="50" spans="1:9" ht="24.95" customHeight="1" x14ac:dyDescent="0.25">
      <c r="A50" s="73">
        <v>45</v>
      </c>
      <c r="B50" s="277" t="s">
        <v>202</v>
      </c>
      <c r="C50" s="73" t="s">
        <v>18</v>
      </c>
      <c r="D50" s="240">
        <v>1</v>
      </c>
      <c r="E50" s="278">
        <v>67059</v>
      </c>
      <c r="F50" s="241">
        <f t="shared" si="0"/>
        <v>12741.210000000001</v>
      </c>
      <c r="G50" s="241">
        <f t="shared" si="1"/>
        <v>79800.210000000006</v>
      </c>
      <c r="H50" s="28"/>
      <c r="I50" s="25"/>
    </row>
    <row r="51" spans="1:9" ht="24.95" customHeight="1" x14ac:dyDescent="0.25">
      <c r="A51" s="73">
        <v>46</v>
      </c>
      <c r="B51" s="277" t="s">
        <v>203</v>
      </c>
      <c r="C51" s="73" t="s">
        <v>359</v>
      </c>
      <c r="D51" s="240">
        <v>1</v>
      </c>
      <c r="E51" s="278">
        <v>63697</v>
      </c>
      <c r="F51" s="241">
        <f t="shared" si="0"/>
        <v>12102.43</v>
      </c>
      <c r="G51" s="241">
        <f t="shared" si="1"/>
        <v>75799.429999999993</v>
      </c>
      <c r="H51" s="28"/>
      <c r="I51" s="25"/>
    </row>
    <row r="52" spans="1:9" ht="24.95" customHeight="1" x14ac:dyDescent="0.25">
      <c r="A52" s="73">
        <v>47</v>
      </c>
      <c r="B52" s="277" t="s">
        <v>205</v>
      </c>
      <c r="C52" s="73" t="s">
        <v>359</v>
      </c>
      <c r="D52" s="240">
        <v>1</v>
      </c>
      <c r="E52" s="278">
        <v>43445</v>
      </c>
      <c r="F52" s="241">
        <f t="shared" si="0"/>
        <v>8254.5499999999993</v>
      </c>
      <c r="G52" s="241">
        <f t="shared" si="1"/>
        <v>51699.55</v>
      </c>
      <c r="H52" s="28"/>
      <c r="I52" s="25"/>
    </row>
    <row r="53" spans="1:9" ht="24.95" customHeight="1" x14ac:dyDescent="0.25">
      <c r="A53" s="73">
        <v>48</v>
      </c>
      <c r="B53" s="277" t="s">
        <v>206</v>
      </c>
      <c r="C53" s="73" t="s">
        <v>18</v>
      </c>
      <c r="D53" s="240">
        <v>1</v>
      </c>
      <c r="E53" s="278">
        <v>1244</v>
      </c>
      <c r="F53" s="241">
        <f t="shared" si="0"/>
        <v>236.36</v>
      </c>
      <c r="G53" s="241">
        <f t="shared" si="1"/>
        <v>1480.3600000000001</v>
      </c>
      <c r="H53" s="28"/>
      <c r="I53" s="25"/>
    </row>
    <row r="54" spans="1:9" ht="24.95" customHeight="1" x14ac:dyDescent="0.25">
      <c r="A54" s="73">
        <v>49</v>
      </c>
      <c r="B54" s="277" t="s">
        <v>207</v>
      </c>
      <c r="C54" s="73" t="s">
        <v>18</v>
      </c>
      <c r="D54" s="240">
        <v>1</v>
      </c>
      <c r="E54" s="278">
        <v>1062</v>
      </c>
      <c r="F54" s="241">
        <f t="shared" si="0"/>
        <v>201.78</v>
      </c>
      <c r="G54" s="241">
        <f t="shared" si="1"/>
        <v>1263.78</v>
      </c>
      <c r="H54" s="28"/>
      <c r="I54" s="25"/>
    </row>
    <row r="55" spans="1:9" ht="24.95" customHeight="1" x14ac:dyDescent="0.25">
      <c r="A55" s="73">
        <v>50</v>
      </c>
      <c r="B55" s="277" t="s">
        <v>210</v>
      </c>
      <c r="C55" s="73" t="s">
        <v>18</v>
      </c>
      <c r="D55" s="240">
        <v>1</v>
      </c>
      <c r="E55" s="278">
        <v>1234</v>
      </c>
      <c r="F55" s="241">
        <f t="shared" si="0"/>
        <v>234.46</v>
      </c>
      <c r="G55" s="241">
        <f t="shared" si="1"/>
        <v>1468.46</v>
      </c>
      <c r="H55" s="28"/>
      <c r="I55" s="25"/>
    </row>
    <row r="56" spans="1:9" ht="24.95" customHeight="1" x14ac:dyDescent="0.25">
      <c r="A56" s="73">
        <v>51</v>
      </c>
      <c r="B56" s="277" t="s">
        <v>212</v>
      </c>
      <c r="C56" s="73" t="s">
        <v>18</v>
      </c>
      <c r="D56" s="240">
        <v>1</v>
      </c>
      <c r="E56" s="278">
        <v>2101</v>
      </c>
      <c r="F56" s="241">
        <f t="shared" si="0"/>
        <v>399.19</v>
      </c>
      <c r="G56" s="241">
        <f t="shared" si="1"/>
        <v>2500.19</v>
      </c>
      <c r="H56" s="28"/>
      <c r="I56" s="25"/>
    </row>
    <row r="57" spans="1:9" ht="24.95" customHeight="1" x14ac:dyDescent="0.25">
      <c r="A57" s="73">
        <v>52</v>
      </c>
      <c r="B57" s="247" t="s">
        <v>1450</v>
      </c>
      <c r="C57" s="104" t="s">
        <v>18</v>
      </c>
      <c r="D57" s="240">
        <v>1</v>
      </c>
      <c r="E57" s="278">
        <v>240</v>
      </c>
      <c r="F57" s="241">
        <f t="shared" si="0"/>
        <v>45.6</v>
      </c>
      <c r="G57" s="241">
        <f t="shared" si="1"/>
        <v>285.60000000000002</v>
      </c>
      <c r="H57" s="28"/>
      <c r="I57" s="25"/>
    </row>
    <row r="58" spans="1:9" ht="24.95" customHeight="1" x14ac:dyDescent="0.25">
      <c r="A58" s="73">
        <v>53</v>
      </c>
      <c r="B58" s="247" t="s">
        <v>216</v>
      </c>
      <c r="C58" s="104" t="s">
        <v>18</v>
      </c>
      <c r="D58" s="240">
        <v>1</v>
      </c>
      <c r="E58" s="278">
        <v>486</v>
      </c>
      <c r="F58" s="241">
        <f t="shared" si="0"/>
        <v>92.34</v>
      </c>
      <c r="G58" s="241">
        <f t="shared" si="1"/>
        <v>578.34</v>
      </c>
      <c r="H58" s="28"/>
      <c r="I58" s="25"/>
    </row>
    <row r="59" spans="1:9" ht="24.95" customHeight="1" x14ac:dyDescent="0.25">
      <c r="A59" s="73">
        <v>54</v>
      </c>
      <c r="B59" s="247" t="s">
        <v>220</v>
      </c>
      <c r="C59" s="104" t="s">
        <v>18</v>
      </c>
      <c r="D59" s="240">
        <v>1</v>
      </c>
      <c r="E59" s="278">
        <v>127680</v>
      </c>
      <c r="F59" s="241">
        <f t="shared" si="0"/>
        <v>24259.200000000001</v>
      </c>
      <c r="G59" s="241">
        <f t="shared" si="1"/>
        <v>151939.20000000001</v>
      </c>
      <c r="H59" s="28"/>
      <c r="I59" s="25"/>
    </row>
    <row r="60" spans="1:9" ht="24.95" customHeight="1" x14ac:dyDescent="0.25">
      <c r="A60" s="73">
        <v>55</v>
      </c>
      <c r="B60" s="247" t="s">
        <v>224</v>
      </c>
      <c r="C60" s="104" t="s">
        <v>18</v>
      </c>
      <c r="D60" s="240">
        <v>1</v>
      </c>
      <c r="E60" s="278">
        <v>57240</v>
      </c>
      <c r="F60" s="241">
        <f t="shared" si="0"/>
        <v>10875.6</v>
      </c>
      <c r="G60" s="241">
        <f t="shared" si="1"/>
        <v>68115.600000000006</v>
      </c>
      <c r="H60" s="28"/>
      <c r="I60" s="25"/>
    </row>
    <row r="61" spans="1:9" ht="24.95" customHeight="1" x14ac:dyDescent="0.25">
      <c r="A61" s="73">
        <v>56</v>
      </c>
      <c r="B61" s="247" t="s">
        <v>227</v>
      </c>
      <c r="C61" s="104" t="s">
        <v>18</v>
      </c>
      <c r="D61" s="240">
        <v>1</v>
      </c>
      <c r="E61" s="278">
        <v>88080</v>
      </c>
      <c r="F61" s="241">
        <f t="shared" si="0"/>
        <v>16735.2</v>
      </c>
      <c r="G61" s="280">
        <f t="shared" si="1"/>
        <v>104815.2</v>
      </c>
      <c r="H61" s="28"/>
      <c r="I61" s="25"/>
    </row>
    <row r="62" spans="1:9" ht="24.95" customHeight="1" x14ac:dyDescent="0.25">
      <c r="A62" s="73">
        <v>57</v>
      </c>
      <c r="B62" s="247" t="s">
        <v>229</v>
      </c>
      <c r="C62" s="104" t="s">
        <v>18</v>
      </c>
      <c r="D62" s="240">
        <v>1</v>
      </c>
      <c r="E62" s="278">
        <v>108000</v>
      </c>
      <c r="F62" s="241">
        <f t="shared" si="0"/>
        <v>20520</v>
      </c>
      <c r="G62" s="280">
        <f t="shared" si="1"/>
        <v>128520</v>
      </c>
      <c r="H62" s="28"/>
      <c r="I62" s="25"/>
    </row>
    <row r="63" spans="1:9" ht="24.95" customHeight="1" x14ac:dyDescent="0.25">
      <c r="A63" s="73">
        <v>58</v>
      </c>
      <c r="B63" s="247" t="s">
        <v>231</v>
      </c>
      <c r="C63" s="104" t="s">
        <v>18</v>
      </c>
      <c r="D63" s="240">
        <v>1</v>
      </c>
      <c r="E63" s="278">
        <v>43200</v>
      </c>
      <c r="F63" s="241">
        <f t="shared" si="0"/>
        <v>8208</v>
      </c>
      <c r="G63" s="280">
        <f t="shared" si="1"/>
        <v>51408</v>
      </c>
      <c r="H63" s="28"/>
      <c r="I63" s="25"/>
    </row>
    <row r="64" spans="1:9" ht="24.95" customHeight="1" x14ac:dyDescent="0.25">
      <c r="A64" s="73">
        <v>59</v>
      </c>
      <c r="B64" s="247" t="s">
        <v>233</v>
      </c>
      <c r="C64" s="104" t="s">
        <v>18</v>
      </c>
      <c r="D64" s="240">
        <v>1</v>
      </c>
      <c r="E64" s="278">
        <v>101681</v>
      </c>
      <c r="F64" s="241">
        <f t="shared" si="0"/>
        <v>19319.39</v>
      </c>
      <c r="G64" s="241">
        <f t="shared" si="1"/>
        <v>121000.39</v>
      </c>
      <c r="H64" s="28"/>
      <c r="I64" s="25"/>
    </row>
    <row r="65" spans="1:9" ht="24.95" customHeight="1" x14ac:dyDescent="0.25">
      <c r="A65" s="73">
        <v>60</v>
      </c>
      <c r="B65" s="247" t="s">
        <v>236</v>
      </c>
      <c r="C65" s="104" t="s">
        <v>237</v>
      </c>
      <c r="D65" s="240">
        <v>1</v>
      </c>
      <c r="E65" s="278">
        <v>193109</v>
      </c>
      <c r="F65" s="241">
        <f t="shared" si="0"/>
        <v>36690.71</v>
      </c>
      <c r="G65" s="241">
        <f t="shared" si="1"/>
        <v>229799.71</v>
      </c>
      <c r="H65" s="28"/>
      <c r="I65" s="25"/>
    </row>
    <row r="66" spans="1:9" ht="24.95" customHeight="1" x14ac:dyDescent="0.25">
      <c r="A66" s="73">
        <v>61</v>
      </c>
      <c r="B66" s="247" t="s">
        <v>255</v>
      </c>
      <c r="C66" s="104" t="s">
        <v>237</v>
      </c>
      <c r="D66" s="240">
        <v>1</v>
      </c>
      <c r="E66" s="278">
        <v>132605</v>
      </c>
      <c r="F66" s="241">
        <f t="shared" si="0"/>
        <v>25194.95</v>
      </c>
      <c r="G66" s="241">
        <f t="shared" si="1"/>
        <v>157799.95000000001</v>
      </c>
      <c r="H66" s="28"/>
      <c r="I66" s="25"/>
    </row>
    <row r="67" spans="1:9" ht="24.95" customHeight="1" x14ac:dyDescent="0.25">
      <c r="A67" s="73">
        <v>62</v>
      </c>
      <c r="B67" s="247" t="s">
        <v>261</v>
      </c>
      <c r="C67" s="104" t="s">
        <v>237</v>
      </c>
      <c r="D67" s="240">
        <v>1</v>
      </c>
      <c r="E67" s="278">
        <v>46218</v>
      </c>
      <c r="F67" s="241">
        <f t="shared" si="0"/>
        <v>8781.42</v>
      </c>
      <c r="G67" s="241">
        <f t="shared" si="1"/>
        <v>54999.42</v>
      </c>
      <c r="H67" s="28"/>
      <c r="I67" s="25"/>
    </row>
    <row r="68" spans="1:9" ht="24.95" customHeight="1" x14ac:dyDescent="0.25">
      <c r="A68" s="73">
        <v>63</v>
      </c>
      <c r="B68" s="247" t="s">
        <v>263</v>
      </c>
      <c r="C68" s="104" t="s">
        <v>18</v>
      </c>
      <c r="D68" s="240">
        <v>1</v>
      </c>
      <c r="E68" s="278">
        <v>28403</v>
      </c>
      <c r="F68" s="241">
        <f t="shared" si="0"/>
        <v>5396.57</v>
      </c>
      <c r="G68" s="241">
        <f t="shared" si="1"/>
        <v>33799.57</v>
      </c>
      <c r="H68" s="28"/>
      <c r="I68" s="25"/>
    </row>
    <row r="69" spans="1:9" ht="24.95" customHeight="1" x14ac:dyDescent="0.25">
      <c r="A69" s="73">
        <v>64</v>
      </c>
      <c r="B69" s="247" t="s">
        <v>266</v>
      </c>
      <c r="C69" s="104" t="s">
        <v>18</v>
      </c>
      <c r="D69" s="240">
        <v>1</v>
      </c>
      <c r="E69" s="278">
        <v>3333</v>
      </c>
      <c r="F69" s="241">
        <f t="shared" si="0"/>
        <v>633.27</v>
      </c>
      <c r="G69" s="241">
        <f t="shared" si="1"/>
        <v>3966.27</v>
      </c>
      <c r="H69" s="28"/>
      <c r="I69" s="25"/>
    </row>
    <row r="70" spans="1:9" ht="24.95" customHeight="1" x14ac:dyDescent="0.25">
      <c r="A70" s="73">
        <v>65</v>
      </c>
      <c r="B70" s="247" t="s">
        <v>1452</v>
      </c>
      <c r="C70" s="104" t="s">
        <v>18</v>
      </c>
      <c r="D70" s="240">
        <v>1</v>
      </c>
      <c r="E70" s="278">
        <v>3531</v>
      </c>
      <c r="F70" s="241">
        <f t="shared" si="0"/>
        <v>670.89</v>
      </c>
      <c r="G70" s="241">
        <f t="shared" si="1"/>
        <v>4201.8900000000003</v>
      </c>
      <c r="H70" s="28"/>
      <c r="I70" s="25"/>
    </row>
    <row r="71" spans="1:9" ht="24.95" customHeight="1" x14ac:dyDescent="0.25">
      <c r="A71" s="73">
        <v>66</v>
      </c>
      <c r="B71" s="247" t="s">
        <v>272</v>
      </c>
      <c r="C71" s="104" t="s">
        <v>18</v>
      </c>
      <c r="D71" s="240">
        <v>1</v>
      </c>
      <c r="E71" s="278">
        <v>2890</v>
      </c>
      <c r="F71" s="241">
        <f t="shared" ref="F71:F134" si="2">+E71*0.19</f>
        <v>549.1</v>
      </c>
      <c r="G71" s="241">
        <f t="shared" ref="G71:G134" si="3">+F71+E71</f>
        <v>3439.1</v>
      </c>
      <c r="H71" s="28"/>
      <c r="I71" s="25"/>
    </row>
    <row r="72" spans="1:9" ht="24.95" customHeight="1" x14ac:dyDescent="0.25">
      <c r="A72" s="73">
        <v>67</v>
      </c>
      <c r="B72" s="247" t="s">
        <v>283</v>
      </c>
      <c r="C72" s="104" t="s">
        <v>18</v>
      </c>
      <c r="D72" s="240">
        <v>1</v>
      </c>
      <c r="E72" s="278">
        <v>6664</v>
      </c>
      <c r="F72" s="241">
        <f t="shared" si="2"/>
        <v>1266.1600000000001</v>
      </c>
      <c r="G72" s="241">
        <f t="shared" si="3"/>
        <v>7930.16</v>
      </c>
      <c r="H72" s="28"/>
      <c r="I72" s="25"/>
    </row>
    <row r="73" spans="1:9" ht="24.95" customHeight="1" x14ac:dyDescent="0.25">
      <c r="A73" s="73">
        <v>68</v>
      </c>
      <c r="B73" s="247" t="s">
        <v>305</v>
      </c>
      <c r="C73" s="104" t="s">
        <v>18</v>
      </c>
      <c r="D73" s="240">
        <v>1</v>
      </c>
      <c r="E73" s="278">
        <v>148000</v>
      </c>
      <c r="F73" s="241">
        <f t="shared" si="2"/>
        <v>28120</v>
      </c>
      <c r="G73" s="280">
        <f t="shared" si="3"/>
        <v>176120</v>
      </c>
      <c r="H73" s="28"/>
      <c r="I73" s="25"/>
    </row>
    <row r="74" spans="1:9" ht="24.95" customHeight="1" x14ac:dyDescent="0.25">
      <c r="A74" s="73">
        <v>69</v>
      </c>
      <c r="B74" s="247" t="s">
        <v>306</v>
      </c>
      <c r="C74" s="104" t="s">
        <v>18</v>
      </c>
      <c r="D74" s="240">
        <v>1</v>
      </c>
      <c r="E74" s="278">
        <v>144000</v>
      </c>
      <c r="F74" s="241">
        <f t="shared" si="2"/>
        <v>27360</v>
      </c>
      <c r="G74" s="280">
        <f t="shared" si="3"/>
        <v>171360</v>
      </c>
      <c r="H74" s="28"/>
      <c r="I74" s="25"/>
    </row>
    <row r="75" spans="1:9" ht="24.95" customHeight="1" x14ac:dyDescent="0.25">
      <c r="A75" s="73">
        <v>70</v>
      </c>
      <c r="B75" s="247" t="s">
        <v>308</v>
      </c>
      <c r="C75" s="104" t="s">
        <v>18</v>
      </c>
      <c r="D75" s="240">
        <v>1</v>
      </c>
      <c r="E75" s="278">
        <v>100000</v>
      </c>
      <c r="F75" s="241">
        <f t="shared" si="2"/>
        <v>19000</v>
      </c>
      <c r="G75" s="280">
        <f t="shared" si="3"/>
        <v>119000</v>
      </c>
      <c r="H75" s="28"/>
      <c r="I75" s="25"/>
    </row>
    <row r="76" spans="1:9" ht="24.95" customHeight="1" x14ac:dyDescent="0.25">
      <c r="A76" s="73">
        <v>71</v>
      </c>
      <c r="B76" s="247" t="s">
        <v>310</v>
      </c>
      <c r="C76" s="104" t="s">
        <v>18</v>
      </c>
      <c r="D76" s="240">
        <v>1</v>
      </c>
      <c r="E76" s="278">
        <v>90000</v>
      </c>
      <c r="F76" s="241">
        <f t="shared" si="2"/>
        <v>17100</v>
      </c>
      <c r="G76" s="280">
        <f t="shared" si="3"/>
        <v>107100</v>
      </c>
      <c r="H76" s="28"/>
      <c r="I76" s="25"/>
    </row>
    <row r="77" spans="1:9" ht="24.95" customHeight="1" x14ac:dyDescent="0.25">
      <c r="A77" s="73">
        <v>72</v>
      </c>
      <c r="B77" s="247" t="s">
        <v>312</v>
      </c>
      <c r="C77" s="104" t="s">
        <v>18</v>
      </c>
      <c r="D77" s="240">
        <v>1</v>
      </c>
      <c r="E77" s="278">
        <v>3404</v>
      </c>
      <c r="F77" s="241">
        <f t="shared" si="2"/>
        <v>646.76</v>
      </c>
      <c r="G77" s="241">
        <f t="shared" si="3"/>
        <v>4050.76</v>
      </c>
      <c r="H77" s="28"/>
      <c r="I77" s="25"/>
    </row>
    <row r="78" spans="1:9" ht="24.95" customHeight="1" x14ac:dyDescent="0.25">
      <c r="A78" s="73">
        <v>73</v>
      </c>
      <c r="B78" s="247" t="s">
        <v>314</v>
      </c>
      <c r="C78" s="104" t="s">
        <v>18</v>
      </c>
      <c r="D78" s="240">
        <v>1</v>
      </c>
      <c r="E78" s="278">
        <v>3328</v>
      </c>
      <c r="F78" s="241">
        <f t="shared" si="2"/>
        <v>632.32000000000005</v>
      </c>
      <c r="G78" s="241">
        <f t="shared" si="3"/>
        <v>3960.32</v>
      </c>
      <c r="H78" s="28"/>
      <c r="I78" s="25"/>
    </row>
    <row r="79" spans="1:9" ht="24.95" customHeight="1" x14ac:dyDescent="0.25">
      <c r="A79" s="73">
        <v>74</v>
      </c>
      <c r="B79" s="247" t="s">
        <v>316</v>
      </c>
      <c r="C79" s="104" t="s">
        <v>18</v>
      </c>
      <c r="D79" s="240">
        <v>1</v>
      </c>
      <c r="E79" s="278">
        <v>16639</v>
      </c>
      <c r="F79" s="241">
        <f t="shared" si="2"/>
        <v>3161.41</v>
      </c>
      <c r="G79" s="241">
        <f t="shared" si="3"/>
        <v>19800.41</v>
      </c>
      <c r="H79" s="28"/>
      <c r="I79" s="25"/>
    </row>
    <row r="80" spans="1:9" ht="24.95" customHeight="1" x14ac:dyDescent="0.25">
      <c r="A80" s="73">
        <v>75</v>
      </c>
      <c r="B80" s="247" t="s">
        <v>318</v>
      </c>
      <c r="C80" s="104" t="s">
        <v>18</v>
      </c>
      <c r="D80" s="240">
        <v>1</v>
      </c>
      <c r="E80" s="278">
        <v>8571</v>
      </c>
      <c r="F80" s="241">
        <f t="shared" si="2"/>
        <v>1628.49</v>
      </c>
      <c r="G80" s="241">
        <f t="shared" si="3"/>
        <v>10199.49</v>
      </c>
      <c r="H80" s="28"/>
      <c r="I80" s="25"/>
    </row>
    <row r="81" spans="1:9" ht="24.95" customHeight="1" x14ac:dyDescent="0.25">
      <c r="A81" s="73">
        <v>76</v>
      </c>
      <c r="B81" s="247" t="s">
        <v>322</v>
      </c>
      <c r="C81" s="104" t="s">
        <v>18</v>
      </c>
      <c r="D81" s="240">
        <v>1</v>
      </c>
      <c r="E81" s="278">
        <v>30084</v>
      </c>
      <c r="F81" s="241">
        <f t="shared" si="2"/>
        <v>5715.96</v>
      </c>
      <c r="G81" s="241">
        <f t="shared" si="3"/>
        <v>35799.96</v>
      </c>
      <c r="H81" s="28"/>
      <c r="I81" s="25"/>
    </row>
    <row r="82" spans="1:9" ht="24.95" customHeight="1" x14ac:dyDescent="0.25">
      <c r="A82" s="73">
        <v>77</v>
      </c>
      <c r="B82" s="247" t="s">
        <v>324</v>
      </c>
      <c r="C82" s="104" t="s">
        <v>18</v>
      </c>
      <c r="D82" s="240">
        <v>1</v>
      </c>
      <c r="E82" s="278">
        <v>36807</v>
      </c>
      <c r="F82" s="241">
        <f t="shared" si="2"/>
        <v>6993.33</v>
      </c>
      <c r="G82" s="241">
        <f t="shared" si="3"/>
        <v>43800.33</v>
      </c>
      <c r="H82" s="28"/>
      <c r="I82" s="25"/>
    </row>
    <row r="83" spans="1:9" ht="24.95" customHeight="1" x14ac:dyDescent="0.25">
      <c r="A83" s="73">
        <v>78</v>
      </c>
      <c r="B83" s="247" t="s">
        <v>326</v>
      </c>
      <c r="C83" s="104" t="s">
        <v>18</v>
      </c>
      <c r="D83" s="240">
        <v>1</v>
      </c>
      <c r="E83" s="278">
        <v>11597</v>
      </c>
      <c r="F83" s="241">
        <f t="shared" si="2"/>
        <v>2203.4299999999998</v>
      </c>
      <c r="G83" s="241">
        <f t="shared" si="3"/>
        <v>13800.43</v>
      </c>
      <c r="H83" s="28"/>
      <c r="I83" s="25"/>
    </row>
    <row r="84" spans="1:9" ht="24.95" customHeight="1" x14ac:dyDescent="0.25">
      <c r="A84" s="73">
        <v>79</v>
      </c>
      <c r="B84" s="247" t="s">
        <v>328</v>
      </c>
      <c r="C84" s="104" t="s">
        <v>18</v>
      </c>
      <c r="D84" s="240">
        <v>1</v>
      </c>
      <c r="E84" s="278">
        <v>38487</v>
      </c>
      <c r="F84" s="241">
        <f t="shared" si="2"/>
        <v>7312.53</v>
      </c>
      <c r="G84" s="241">
        <f t="shared" si="3"/>
        <v>45799.53</v>
      </c>
      <c r="H84" s="28"/>
      <c r="I84" s="25"/>
    </row>
    <row r="85" spans="1:9" ht="24.95" customHeight="1" x14ac:dyDescent="0.25">
      <c r="A85" s="73">
        <v>80</v>
      </c>
      <c r="B85" s="247" t="s">
        <v>330</v>
      </c>
      <c r="C85" s="104" t="s">
        <v>359</v>
      </c>
      <c r="D85" s="240">
        <v>1</v>
      </c>
      <c r="E85" s="278">
        <v>830000</v>
      </c>
      <c r="F85" s="241">
        <f t="shared" si="2"/>
        <v>157700</v>
      </c>
      <c r="G85" s="280">
        <f t="shared" si="3"/>
        <v>987700</v>
      </c>
      <c r="H85" s="28"/>
      <c r="I85" s="25"/>
    </row>
    <row r="86" spans="1:9" ht="24.95" customHeight="1" x14ac:dyDescent="0.25">
      <c r="A86" s="73">
        <v>81</v>
      </c>
      <c r="B86" s="247" t="s">
        <v>1453</v>
      </c>
      <c r="C86" s="104" t="s">
        <v>359</v>
      </c>
      <c r="D86" s="240">
        <v>1</v>
      </c>
      <c r="E86" s="278">
        <v>1276000</v>
      </c>
      <c r="F86" s="241">
        <f t="shared" si="2"/>
        <v>242440</v>
      </c>
      <c r="G86" s="280">
        <f t="shared" si="3"/>
        <v>1518440</v>
      </c>
      <c r="H86" s="28"/>
      <c r="I86" s="25"/>
    </row>
    <row r="87" spans="1:9" ht="24.95" customHeight="1" x14ac:dyDescent="0.25">
      <c r="A87" s="73">
        <v>82</v>
      </c>
      <c r="B87" s="247" t="s">
        <v>1454</v>
      </c>
      <c r="C87" s="104" t="s">
        <v>359</v>
      </c>
      <c r="D87" s="240">
        <v>1</v>
      </c>
      <c r="E87" s="278">
        <v>1508334</v>
      </c>
      <c r="F87" s="241">
        <f t="shared" si="2"/>
        <v>286583.46000000002</v>
      </c>
      <c r="G87" s="280">
        <f t="shared" si="3"/>
        <v>1794917.46</v>
      </c>
      <c r="H87" s="28"/>
      <c r="I87" s="25"/>
    </row>
    <row r="88" spans="1:9" ht="24.95" customHeight="1" x14ac:dyDescent="0.25">
      <c r="A88" s="73">
        <v>83</v>
      </c>
      <c r="B88" s="247" t="s">
        <v>333</v>
      </c>
      <c r="C88" s="104" t="s">
        <v>359</v>
      </c>
      <c r="D88" s="240">
        <v>1</v>
      </c>
      <c r="E88" s="278">
        <v>1100000</v>
      </c>
      <c r="F88" s="241">
        <f t="shared" si="2"/>
        <v>209000</v>
      </c>
      <c r="G88" s="280">
        <f t="shared" si="3"/>
        <v>1309000</v>
      </c>
      <c r="H88" s="28"/>
      <c r="I88" s="25"/>
    </row>
    <row r="89" spans="1:9" ht="24.95" customHeight="1" x14ac:dyDescent="0.25">
      <c r="A89" s="73">
        <v>84</v>
      </c>
      <c r="B89" s="247" t="s">
        <v>336</v>
      </c>
      <c r="C89" s="104" t="s">
        <v>18</v>
      </c>
      <c r="D89" s="240">
        <v>1</v>
      </c>
      <c r="E89" s="278">
        <v>618800</v>
      </c>
      <c r="F89" s="241">
        <f t="shared" si="2"/>
        <v>117572</v>
      </c>
      <c r="G89" s="241">
        <f t="shared" si="3"/>
        <v>736372</v>
      </c>
      <c r="H89" s="28"/>
      <c r="I89" s="25"/>
    </row>
    <row r="90" spans="1:9" ht="24.95" customHeight="1" x14ac:dyDescent="0.25">
      <c r="A90" s="73">
        <v>85</v>
      </c>
      <c r="B90" s="247" t="s">
        <v>338</v>
      </c>
      <c r="C90" s="104" t="s">
        <v>18</v>
      </c>
      <c r="D90" s="240">
        <v>1</v>
      </c>
      <c r="E90" s="278">
        <v>540000</v>
      </c>
      <c r="F90" s="241">
        <f t="shared" si="2"/>
        <v>102600</v>
      </c>
      <c r="G90" s="241">
        <f t="shared" si="3"/>
        <v>642600</v>
      </c>
      <c r="H90" s="28"/>
      <c r="I90" s="25"/>
    </row>
    <row r="91" spans="1:9" ht="24.95" customHeight="1" x14ac:dyDescent="0.25">
      <c r="A91" s="73">
        <v>86</v>
      </c>
      <c r="B91" s="247" t="s">
        <v>341</v>
      </c>
      <c r="C91" s="104" t="s">
        <v>101</v>
      </c>
      <c r="D91" s="240">
        <v>1</v>
      </c>
      <c r="E91" s="278">
        <v>40168</v>
      </c>
      <c r="F91" s="241">
        <f t="shared" si="2"/>
        <v>7631.92</v>
      </c>
      <c r="G91" s="241">
        <f t="shared" si="3"/>
        <v>47799.92</v>
      </c>
      <c r="H91" s="28"/>
      <c r="I91" s="25"/>
    </row>
    <row r="92" spans="1:9" ht="24.95" customHeight="1" x14ac:dyDescent="0.25">
      <c r="A92" s="73">
        <v>87</v>
      </c>
      <c r="B92" s="247" t="s">
        <v>347</v>
      </c>
      <c r="C92" s="104" t="s">
        <v>101</v>
      </c>
      <c r="D92" s="240">
        <v>1</v>
      </c>
      <c r="E92" s="278">
        <v>108000</v>
      </c>
      <c r="F92" s="241">
        <f t="shared" si="2"/>
        <v>20520</v>
      </c>
      <c r="G92" s="241">
        <f t="shared" si="3"/>
        <v>128520</v>
      </c>
      <c r="H92" s="28"/>
      <c r="I92" s="25"/>
    </row>
    <row r="93" spans="1:9" ht="24.95" customHeight="1" x14ac:dyDescent="0.25">
      <c r="A93" s="73">
        <v>88</v>
      </c>
      <c r="B93" s="247" t="s">
        <v>356</v>
      </c>
      <c r="C93" s="104" t="s">
        <v>18</v>
      </c>
      <c r="D93" s="240">
        <v>1</v>
      </c>
      <c r="E93" s="278">
        <v>9600</v>
      </c>
      <c r="F93" s="241">
        <f t="shared" si="2"/>
        <v>1824</v>
      </c>
      <c r="G93" s="241">
        <f t="shared" si="3"/>
        <v>11424</v>
      </c>
      <c r="H93" s="28"/>
      <c r="I93" s="25"/>
    </row>
    <row r="94" spans="1:9" ht="24.95" customHeight="1" x14ac:dyDescent="0.25">
      <c r="A94" s="73">
        <v>89</v>
      </c>
      <c r="B94" s="247" t="s">
        <v>358</v>
      </c>
      <c r="C94" s="104" t="s">
        <v>359</v>
      </c>
      <c r="D94" s="240">
        <v>1</v>
      </c>
      <c r="E94" s="278">
        <v>160000</v>
      </c>
      <c r="F94" s="241">
        <f t="shared" si="2"/>
        <v>30400</v>
      </c>
      <c r="G94" s="241">
        <f t="shared" si="3"/>
        <v>190400</v>
      </c>
      <c r="H94" s="28"/>
      <c r="I94" s="25"/>
    </row>
    <row r="95" spans="1:9" ht="24.95" customHeight="1" x14ac:dyDescent="0.25">
      <c r="A95" s="73">
        <v>90</v>
      </c>
      <c r="B95" s="247" t="s">
        <v>362</v>
      </c>
      <c r="C95" s="104" t="s">
        <v>18</v>
      </c>
      <c r="D95" s="240">
        <v>1</v>
      </c>
      <c r="E95" s="278">
        <v>6555</v>
      </c>
      <c r="F95" s="241">
        <f t="shared" si="2"/>
        <v>1245.45</v>
      </c>
      <c r="G95" s="241">
        <f t="shared" si="3"/>
        <v>7800.45</v>
      </c>
      <c r="H95" s="28"/>
      <c r="I95" s="25"/>
    </row>
    <row r="96" spans="1:9" ht="24.95" customHeight="1" x14ac:dyDescent="0.25">
      <c r="A96" s="73">
        <v>91</v>
      </c>
      <c r="B96" s="247" t="s">
        <v>365</v>
      </c>
      <c r="C96" s="104" t="s">
        <v>162</v>
      </c>
      <c r="D96" s="240">
        <v>1</v>
      </c>
      <c r="E96" s="278">
        <v>14200</v>
      </c>
      <c r="F96" s="241">
        <f t="shared" si="2"/>
        <v>2698</v>
      </c>
      <c r="G96" s="241">
        <f t="shared" si="3"/>
        <v>16898</v>
      </c>
      <c r="H96" s="28"/>
      <c r="I96" s="25"/>
    </row>
    <row r="97" spans="1:9" ht="24.95" customHeight="1" x14ac:dyDescent="0.25">
      <c r="A97" s="73">
        <v>92</v>
      </c>
      <c r="B97" s="247" t="s">
        <v>369</v>
      </c>
      <c r="C97" s="104" t="s">
        <v>18</v>
      </c>
      <c r="D97" s="240">
        <v>1</v>
      </c>
      <c r="E97" s="278">
        <v>82016</v>
      </c>
      <c r="F97" s="241">
        <f t="shared" si="2"/>
        <v>15583.04</v>
      </c>
      <c r="G97" s="241">
        <f t="shared" si="3"/>
        <v>97599.040000000008</v>
      </c>
      <c r="H97" s="28"/>
      <c r="I97" s="25"/>
    </row>
    <row r="98" spans="1:9" ht="24.95" customHeight="1" x14ac:dyDescent="0.25">
      <c r="A98" s="73">
        <v>93</v>
      </c>
      <c r="B98" s="247" t="s">
        <v>372</v>
      </c>
      <c r="C98" s="104" t="s">
        <v>18</v>
      </c>
      <c r="D98" s="240">
        <v>1</v>
      </c>
      <c r="E98" s="278">
        <v>1430084</v>
      </c>
      <c r="F98" s="241">
        <f t="shared" si="2"/>
        <v>271715.96000000002</v>
      </c>
      <c r="G98" s="241">
        <f t="shared" si="3"/>
        <v>1701799.96</v>
      </c>
      <c r="H98" s="28"/>
      <c r="I98" s="25"/>
    </row>
    <row r="99" spans="1:9" ht="24.95" customHeight="1" x14ac:dyDescent="0.25">
      <c r="A99" s="73">
        <v>94</v>
      </c>
      <c r="B99" s="247" t="s">
        <v>374</v>
      </c>
      <c r="C99" s="104" t="s">
        <v>18</v>
      </c>
      <c r="D99" s="240">
        <v>1</v>
      </c>
      <c r="E99" s="278">
        <v>1249244</v>
      </c>
      <c r="F99" s="241">
        <f t="shared" si="2"/>
        <v>237356.36000000002</v>
      </c>
      <c r="G99" s="241">
        <f t="shared" si="3"/>
        <v>1486600.36</v>
      </c>
      <c r="H99" s="28"/>
      <c r="I99" s="25"/>
    </row>
    <row r="100" spans="1:9" ht="24.95" customHeight="1" x14ac:dyDescent="0.25">
      <c r="A100" s="73">
        <v>95</v>
      </c>
      <c r="B100" s="247" t="s">
        <v>377</v>
      </c>
      <c r="C100" s="104" t="s">
        <v>115</v>
      </c>
      <c r="D100" s="240">
        <v>1</v>
      </c>
      <c r="E100" s="278">
        <v>61200</v>
      </c>
      <c r="F100" s="241">
        <f t="shared" si="2"/>
        <v>11628</v>
      </c>
      <c r="G100" s="241">
        <f t="shared" si="3"/>
        <v>72828</v>
      </c>
      <c r="H100" s="28"/>
      <c r="I100" s="25"/>
    </row>
    <row r="101" spans="1:9" ht="24.95" customHeight="1" x14ac:dyDescent="0.25">
      <c r="A101" s="73">
        <v>96</v>
      </c>
      <c r="B101" s="247" t="s">
        <v>378</v>
      </c>
      <c r="C101" s="104" t="s">
        <v>18</v>
      </c>
      <c r="D101" s="240">
        <v>1</v>
      </c>
      <c r="E101" s="278">
        <v>891</v>
      </c>
      <c r="F101" s="241">
        <f t="shared" si="2"/>
        <v>169.29</v>
      </c>
      <c r="G101" s="241">
        <f t="shared" si="3"/>
        <v>1060.29</v>
      </c>
      <c r="H101" s="28"/>
      <c r="I101" s="25"/>
    </row>
    <row r="102" spans="1:9" ht="24.95" customHeight="1" x14ac:dyDescent="0.25">
      <c r="A102" s="73">
        <v>97</v>
      </c>
      <c r="B102" s="247" t="s">
        <v>381</v>
      </c>
      <c r="C102" s="104" t="s">
        <v>18</v>
      </c>
      <c r="D102" s="240">
        <v>1</v>
      </c>
      <c r="E102" s="278">
        <v>1176</v>
      </c>
      <c r="F102" s="241">
        <f t="shared" si="2"/>
        <v>223.44</v>
      </c>
      <c r="G102" s="241">
        <f t="shared" si="3"/>
        <v>1399.44</v>
      </c>
      <c r="H102" s="28"/>
      <c r="I102" s="25"/>
    </row>
    <row r="103" spans="1:9" ht="24.95" customHeight="1" x14ac:dyDescent="0.25">
      <c r="A103" s="73">
        <v>98</v>
      </c>
      <c r="B103" s="247" t="s">
        <v>384</v>
      </c>
      <c r="C103" s="104" t="s">
        <v>18</v>
      </c>
      <c r="D103" s="240">
        <v>1</v>
      </c>
      <c r="E103" s="278">
        <v>672</v>
      </c>
      <c r="F103" s="241">
        <f t="shared" si="2"/>
        <v>127.68</v>
      </c>
      <c r="G103" s="241">
        <f t="shared" si="3"/>
        <v>799.68000000000006</v>
      </c>
      <c r="H103" s="28"/>
      <c r="I103" s="25"/>
    </row>
    <row r="104" spans="1:9" ht="24.95" customHeight="1" x14ac:dyDescent="0.25">
      <c r="A104" s="73">
        <v>99</v>
      </c>
      <c r="B104" s="247" t="s">
        <v>386</v>
      </c>
      <c r="C104" s="104" t="s">
        <v>18</v>
      </c>
      <c r="D104" s="240">
        <v>1</v>
      </c>
      <c r="E104" s="278">
        <v>840</v>
      </c>
      <c r="F104" s="241">
        <f t="shared" si="2"/>
        <v>159.6</v>
      </c>
      <c r="G104" s="241">
        <f t="shared" si="3"/>
        <v>999.6</v>
      </c>
      <c r="H104" s="28"/>
      <c r="I104" s="25"/>
    </row>
    <row r="105" spans="1:9" ht="24.95" customHeight="1" x14ac:dyDescent="0.25">
      <c r="A105" s="73">
        <v>100</v>
      </c>
      <c r="B105" s="247" t="s">
        <v>388</v>
      </c>
      <c r="C105" s="104" t="s">
        <v>18</v>
      </c>
      <c r="D105" s="240">
        <v>1</v>
      </c>
      <c r="E105" s="278">
        <v>23361</v>
      </c>
      <c r="F105" s="241">
        <f t="shared" si="2"/>
        <v>4438.59</v>
      </c>
      <c r="G105" s="241">
        <f t="shared" si="3"/>
        <v>27799.59</v>
      </c>
      <c r="H105" s="28"/>
      <c r="I105" s="25"/>
    </row>
    <row r="106" spans="1:9" ht="24.95" customHeight="1" x14ac:dyDescent="0.25">
      <c r="A106" s="73">
        <v>101</v>
      </c>
      <c r="B106" s="247" t="s">
        <v>394</v>
      </c>
      <c r="C106" s="104" t="s">
        <v>18</v>
      </c>
      <c r="D106" s="240">
        <v>1</v>
      </c>
      <c r="E106" s="278">
        <v>428403</v>
      </c>
      <c r="F106" s="241">
        <f t="shared" si="2"/>
        <v>81396.570000000007</v>
      </c>
      <c r="G106" s="241">
        <f t="shared" si="3"/>
        <v>509799.57</v>
      </c>
      <c r="H106" s="28"/>
      <c r="I106" s="25"/>
    </row>
    <row r="107" spans="1:9" ht="24.95" customHeight="1" x14ac:dyDescent="0.25">
      <c r="A107" s="73">
        <v>102</v>
      </c>
      <c r="B107" s="247" t="s">
        <v>396</v>
      </c>
      <c r="C107" s="104" t="s">
        <v>18</v>
      </c>
      <c r="D107" s="240">
        <v>1</v>
      </c>
      <c r="E107" s="278">
        <v>10000</v>
      </c>
      <c r="F107" s="241">
        <f t="shared" si="2"/>
        <v>1900</v>
      </c>
      <c r="G107" s="241">
        <f t="shared" si="3"/>
        <v>11900</v>
      </c>
      <c r="H107" s="28"/>
      <c r="I107" s="25"/>
    </row>
    <row r="108" spans="1:9" ht="24.95" customHeight="1" x14ac:dyDescent="0.25">
      <c r="A108" s="73">
        <v>103</v>
      </c>
      <c r="B108" s="247" t="s">
        <v>399</v>
      </c>
      <c r="C108" s="104" t="s">
        <v>18</v>
      </c>
      <c r="D108" s="240">
        <v>1</v>
      </c>
      <c r="E108" s="278">
        <v>110000</v>
      </c>
      <c r="F108" s="241">
        <f t="shared" si="2"/>
        <v>20900</v>
      </c>
      <c r="G108" s="241">
        <f t="shared" si="3"/>
        <v>130900</v>
      </c>
      <c r="H108" s="28"/>
      <c r="I108" s="25"/>
    </row>
    <row r="109" spans="1:9" ht="24.95" customHeight="1" x14ac:dyDescent="0.25">
      <c r="A109" s="73">
        <v>104</v>
      </c>
      <c r="B109" s="247" t="s">
        <v>402</v>
      </c>
      <c r="C109" s="104" t="s">
        <v>18</v>
      </c>
      <c r="D109" s="240">
        <v>1</v>
      </c>
      <c r="E109" s="278">
        <v>26723</v>
      </c>
      <c r="F109" s="241">
        <f t="shared" si="2"/>
        <v>5077.37</v>
      </c>
      <c r="G109" s="241">
        <f t="shared" si="3"/>
        <v>31800.37</v>
      </c>
      <c r="H109" s="28"/>
      <c r="I109" s="25"/>
    </row>
    <row r="110" spans="1:9" ht="24.95" customHeight="1" x14ac:dyDescent="0.25">
      <c r="A110" s="73">
        <v>105</v>
      </c>
      <c r="B110" s="247" t="s">
        <v>406</v>
      </c>
      <c r="C110" s="104" t="s">
        <v>18</v>
      </c>
      <c r="D110" s="240">
        <v>1</v>
      </c>
      <c r="E110" s="278">
        <v>23361</v>
      </c>
      <c r="F110" s="241">
        <f t="shared" si="2"/>
        <v>4438.59</v>
      </c>
      <c r="G110" s="241">
        <f t="shared" si="3"/>
        <v>27799.59</v>
      </c>
      <c r="H110" s="28"/>
      <c r="I110" s="25"/>
    </row>
    <row r="111" spans="1:9" ht="24.95" customHeight="1" x14ac:dyDescent="0.25">
      <c r="A111" s="73">
        <v>106</v>
      </c>
      <c r="B111" s="247" t="s">
        <v>410</v>
      </c>
      <c r="C111" s="104" t="s">
        <v>411</v>
      </c>
      <c r="D111" s="240">
        <v>1</v>
      </c>
      <c r="E111" s="278">
        <v>28403</v>
      </c>
      <c r="F111" s="241">
        <f t="shared" si="2"/>
        <v>5396.57</v>
      </c>
      <c r="G111" s="241">
        <f t="shared" si="3"/>
        <v>33799.57</v>
      </c>
      <c r="H111" s="28"/>
      <c r="I111" s="25"/>
    </row>
    <row r="112" spans="1:9" ht="24.95" customHeight="1" x14ac:dyDescent="0.25">
      <c r="A112" s="73">
        <v>107</v>
      </c>
      <c r="B112" s="247" t="s">
        <v>413</v>
      </c>
      <c r="C112" s="104" t="s">
        <v>18</v>
      </c>
      <c r="D112" s="240">
        <v>1</v>
      </c>
      <c r="E112" s="278">
        <v>6400</v>
      </c>
      <c r="F112" s="241">
        <f t="shared" si="2"/>
        <v>1216</v>
      </c>
      <c r="G112" s="241">
        <f t="shared" si="3"/>
        <v>7616</v>
      </c>
      <c r="H112" s="28"/>
      <c r="I112" s="25"/>
    </row>
    <row r="113" spans="1:9" ht="24.95" customHeight="1" x14ac:dyDescent="0.25">
      <c r="A113" s="73">
        <v>108</v>
      </c>
      <c r="B113" s="247" t="s">
        <v>415</v>
      </c>
      <c r="C113" s="104" t="s">
        <v>18</v>
      </c>
      <c r="D113" s="240">
        <v>1</v>
      </c>
      <c r="E113" s="278">
        <v>64103</v>
      </c>
      <c r="F113" s="241">
        <f t="shared" si="2"/>
        <v>12179.57</v>
      </c>
      <c r="G113" s="241">
        <f t="shared" si="3"/>
        <v>76282.570000000007</v>
      </c>
      <c r="H113" s="28"/>
      <c r="I113" s="25"/>
    </row>
    <row r="114" spans="1:9" ht="24.95" customHeight="1" x14ac:dyDescent="0.25">
      <c r="A114" s="73">
        <v>109</v>
      </c>
      <c r="B114" s="247" t="s">
        <v>419</v>
      </c>
      <c r="C114" s="104" t="s">
        <v>101</v>
      </c>
      <c r="D114" s="240">
        <v>1</v>
      </c>
      <c r="E114" s="278">
        <v>61866</v>
      </c>
      <c r="F114" s="241">
        <f t="shared" si="2"/>
        <v>11754.54</v>
      </c>
      <c r="G114" s="241">
        <f t="shared" si="3"/>
        <v>73620.540000000008</v>
      </c>
      <c r="H114" s="28"/>
      <c r="I114" s="25"/>
    </row>
    <row r="115" spans="1:9" ht="24.95" customHeight="1" x14ac:dyDescent="0.25">
      <c r="A115" s="73">
        <v>110</v>
      </c>
      <c r="B115" s="247" t="s">
        <v>1455</v>
      </c>
      <c r="C115" s="104" t="s">
        <v>1442</v>
      </c>
      <c r="D115" s="240">
        <v>1</v>
      </c>
      <c r="E115" s="278">
        <v>529244</v>
      </c>
      <c r="F115" s="241">
        <f t="shared" si="2"/>
        <v>100556.36</v>
      </c>
      <c r="G115" s="241">
        <f t="shared" si="3"/>
        <v>629800.36</v>
      </c>
      <c r="H115" s="28"/>
      <c r="I115" s="25"/>
    </row>
    <row r="116" spans="1:9" ht="24.95" customHeight="1" x14ac:dyDescent="0.25">
      <c r="A116" s="73">
        <v>111</v>
      </c>
      <c r="B116" s="247" t="s">
        <v>1443</v>
      </c>
      <c r="C116" s="104" t="s">
        <v>18</v>
      </c>
      <c r="D116" s="240">
        <v>1</v>
      </c>
      <c r="E116" s="278">
        <v>101681</v>
      </c>
      <c r="F116" s="241">
        <f t="shared" si="2"/>
        <v>19319.39</v>
      </c>
      <c r="G116" s="241">
        <f t="shared" si="3"/>
        <v>121000.39</v>
      </c>
      <c r="H116" s="28"/>
      <c r="I116" s="25"/>
    </row>
    <row r="117" spans="1:9" ht="24.95" customHeight="1" x14ac:dyDescent="0.25">
      <c r="A117" s="73">
        <v>112</v>
      </c>
      <c r="B117" s="247" t="s">
        <v>424</v>
      </c>
      <c r="C117" s="104" t="s">
        <v>425</v>
      </c>
      <c r="D117" s="240">
        <v>1</v>
      </c>
      <c r="E117" s="278">
        <v>2385882</v>
      </c>
      <c r="F117" s="241">
        <f t="shared" si="2"/>
        <v>453317.58</v>
      </c>
      <c r="G117" s="241">
        <f t="shared" si="3"/>
        <v>2839199.58</v>
      </c>
      <c r="H117" s="28"/>
      <c r="I117" s="25"/>
    </row>
    <row r="118" spans="1:9" ht="24.95" customHeight="1" x14ac:dyDescent="0.25">
      <c r="A118" s="73">
        <v>113</v>
      </c>
      <c r="B118" s="247" t="s">
        <v>426</v>
      </c>
      <c r="C118" s="104" t="s">
        <v>425</v>
      </c>
      <c r="D118" s="240">
        <v>1</v>
      </c>
      <c r="E118" s="278">
        <v>91665</v>
      </c>
      <c r="F118" s="241">
        <f t="shared" si="2"/>
        <v>17416.349999999999</v>
      </c>
      <c r="G118" s="241">
        <f t="shared" si="3"/>
        <v>109081.35</v>
      </c>
      <c r="H118" s="28"/>
      <c r="I118" s="25"/>
    </row>
    <row r="119" spans="1:9" ht="24.95" customHeight="1" x14ac:dyDescent="0.25">
      <c r="A119" s="73">
        <v>114</v>
      </c>
      <c r="B119" s="247" t="s">
        <v>429</v>
      </c>
      <c r="C119" s="104" t="s">
        <v>425</v>
      </c>
      <c r="D119" s="240">
        <v>1</v>
      </c>
      <c r="E119" s="278">
        <v>69588</v>
      </c>
      <c r="F119" s="241">
        <f t="shared" si="2"/>
        <v>13221.72</v>
      </c>
      <c r="G119" s="241">
        <f t="shared" si="3"/>
        <v>82809.72</v>
      </c>
      <c r="H119" s="28"/>
      <c r="I119" s="25"/>
    </row>
    <row r="120" spans="1:9" ht="24.95" customHeight="1" x14ac:dyDescent="0.25">
      <c r="A120" s="73">
        <v>115</v>
      </c>
      <c r="B120" s="247" t="s">
        <v>431</v>
      </c>
      <c r="C120" s="104" t="s">
        <v>18</v>
      </c>
      <c r="D120" s="240">
        <v>1</v>
      </c>
      <c r="E120" s="278">
        <v>431765</v>
      </c>
      <c r="F120" s="241">
        <f t="shared" si="2"/>
        <v>82035.350000000006</v>
      </c>
      <c r="G120" s="241">
        <f t="shared" si="3"/>
        <v>513800.35</v>
      </c>
      <c r="H120" s="28"/>
      <c r="I120" s="25"/>
    </row>
    <row r="121" spans="1:9" ht="24.95" customHeight="1" x14ac:dyDescent="0.25">
      <c r="A121" s="73">
        <v>116</v>
      </c>
      <c r="B121" s="247" t="s">
        <v>434</v>
      </c>
      <c r="C121" s="104" t="s">
        <v>18</v>
      </c>
      <c r="D121" s="240">
        <v>1</v>
      </c>
      <c r="E121" s="278">
        <v>83866</v>
      </c>
      <c r="F121" s="241">
        <f t="shared" si="2"/>
        <v>15934.54</v>
      </c>
      <c r="G121" s="241">
        <f t="shared" si="3"/>
        <v>99800.540000000008</v>
      </c>
      <c r="H121" s="28"/>
      <c r="I121" s="25"/>
    </row>
    <row r="122" spans="1:9" ht="24.95" customHeight="1" x14ac:dyDescent="0.25">
      <c r="A122" s="73">
        <v>117</v>
      </c>
      <c r="B122" s="247" t="s">
        <v>436</v>
      </c>
      <c r="C122" s="104" t="s">
        <v>437</v>
      </c>
      <c r="D122" s="240">
        <v>1</v>
      </c>
      <c r="E122" s="278">
        <v>159496</v>
      </c>
      <c r="F122" s="241">
        <f t="shared" si="2"/>
        <v>30304.240000000002</v>
      </c>
      <c r="G122" s="241">
        <f t="shared" si="3"/>
        <v>189800.24</v>
      </c>
      <c r="H122" s="28"/>
      <c r="I122" s="25"/>
    </row>
    <row r="123" spans="1:9" ht="24.95" customHeight="1" x14ac:dyDescent="0.25">
      <c r="A123" s="73">
        <v>118</v>
      </c>
      <c r="B123" s="247" t="s">
        <v>442</v>
      </c>
      <c r="C123" s="104" t="s">
        <v>101</v>
      </c>
      <c r="D123" s="240">
        <v>1</v>
      </c>
      <c r="E123" s="278">
        <v>146218</v>
      </c>
      <c r="F123" s="241">
        <f t="shared" si="2"/>
        <v>27781.420000000002</v>
      </c>
      <c r="G123" s="241">
        <f t="shared" si="3"/>
        <v>173999.42</v>
      </c>
      <c r="H123" s="28"/>
      <c r="I123" s="25"/>
    </row>
    <row r="124" spans="1:9" ht="24.95" customHeight="1" x14ac:dyDescent="0.25">
      <c r="A124" s="73">
        <v>119</v>
      </c>
      <c r="B124" s="247" t="s">
        <v>448</v>
      </c>
      <c r="C124" s="104" t="s">
        <v>18</v>
      </c>
      <c r="D124" s="240">
        <v>1</v>
      </c>
      <c r="E124" s="278">
        <v>1745972</v>
      </c>
      <c r="F124" s="241">
        <f t="shared" si="2"/>
        <v>331734.68</v>
      </c>
      <c r="G124" s="280">
        <f t="shared" si="3"/>
        <v>2077706.68</v>
      </c>
      <c r="H124" s="28"/>
      <c r="I124" s="25"/>
    </row>
    <row r="125" spans="1:9" ht="24.95" customHeight="1" x14ac:dyDescent="0.25">
      <c r="A125" s="73">
        <v>120</v>
      </c>
      <c r="B125" s="247" t="s">
        <v>451</v>
      </c>
      <c r="C125" s="104" t="s">
        <v>18</v>
      </c>
      <c r="D125" s="240">
        <v>1</v>
      </c>
      <c r="E125" s="278">
        <v>872983</v>
      </c>
      <c r="F125" s="241">
        <f t="shared" si="2"/>
        <v>165866.76999999999</v>
      </c>
      <c r="G125" s="280">
        <f t="shared" si="3"/>
        <v>1038849.77</v>
      </c>
      <c r="H125" s="28"/>
      <c r="I125" s="25"/>
    </row>
    <row r="126" spans="1:9" ht="24.95" customHeight="1" x14ac:dyDescent="0.25">
      <c r="A126" s="73">
        <v>121</v>
      </c>
      <c r="B126" s="247" t="s">
        <v>453</v>
      </c>
      <c r="C126" s="104" t="s">
        <v>18</v>
      </c>
      <c r="D126" s="240">
        <v>1</v>
      </c>
      <c r="E126" s="278">
        <v>436493</v>
      </c>
      <c r="F126" s="241">
        <f t="shared" si="2"/>
        <v>82933.67</v>
      </c>
      <c r="G126" s="280">
        <f t="shared" si="3"/>
        <v>519426.67</v>
      </c>
      <c r="H126" s="28"/>
      <c r="I126" s="25"/>
    </row>
    <row r="127" spans="1:9" ht="24.95" customHeight="1" x14ac:dyDescent="0.25">
      <c r="A127" s="73">
        <v>122</v>
      </c>
      <c r="B127" s="247" t="s">
        <v>456</v>
      </c>
      <c r="C127" s="104" t="s">
        <v>18</v>
      </c>
      <c r="D127" s="240">
        <v>1</v>
      </c>
      <c r="E127" s="278">
        <v>57311</v>
      </c>
      <c r="F127" s="241">
        <f t="shared" si="2"/>
        <v>10889.09</v>
      </c>
      <c r="G127" s="241">
        <f t="shared" si="3"/>
        <v>68200.09</v>
      </c>
      <c r="H127" s="28"/>
      <c r="I127" s="25"/>
    </row>
    <row r="128" spans="1:9" ht="24.95" customHeight="1" x14ac:dyDescent="0.25">
      <c r="A128" s="73">
        <v>123</v>
      </c>
      <c r="B128" s="247" t="s">
        <v>1456</v>
      </c>
      <c r="C128" s="104" t="s">
        <v>18</v>
      </c>
      <c r="D128" s="240">
        <v>1</v>
      </c>
      <c r="E128" s="278">
        <v>106218</v>
      </c>
      <c r="F128" s="241">
        <f t="shared" si="2"/>
        <v>20181.420000000002</v>
      </c>
      <c r="G128" s="241">
        <f t="shared" si="3"/>
        <v>126399.42</v>
      </c>
      <c r="H128" s="28"/>
      <c r="I128" s="25"/>
    </row>
    <row r="129" spans="1:9" ht="24.95" customHeight="1" x14ac:dyDescent="0.25">
      <c r="A129" s="73">
        <v>124</v>
      </c>
      <c r="B129" s="247" t="s">
        <v>459</v>
      </c>
      <c r="C129" s="104" t="s">
        <v>18</v>
      </c>
      <c r="D129" s="240">
        <v>1</v>
      </c>
      <c r="E129" s="278">
        <v>83193</v>
      </c>
      <c r="F129" s="241">
        <f t="shared" si="2"/>
        <v>15806.67</v>
      </c>
      <c r="G129" s="241">
        <f t="shared" si="3"/>
        <v>98999.67</v>
      </c>
      <c r="H129" s="28"/>
      <c r="I129" s="25"/>
    </row>
    <row r="130" spans="1:9" ht="24.95" customHeight="1" x14ac:dyDescent="0.25">
      <c r="A130" s="73">
        <v>125</v>
      </c>
      <c r="B130" s="247" t="s">
        <v>462</v>
      </c>
      <c r="C130" s="104" t="s">
        <v>18</v>
      </c>
      <c r="D130" s="240">
        <v>1</v>
      </c>
      <c r="E130" s="278">
        <v>110924</v>
      </c>
      <c r="F130" s="241">
        <f t="shared" si="2"/>
        <v>21075.56</v>
      </c>
      <c r="G130" s="241">
        <f t="shared" si="3"/>
        <v>131999.56</v>
      </c>
      <c r="H130" s="28"/>
      <c r="I130" s="25"/>
    </row>
    <row r="131" spans="1:9" ht="24.95" customHeight="1" x14ac:dyDescent="0.25">
      <c r="A131" s="73">
        <v>126</v>
      </c>
      <c r="B131" s="247" t="s">
        <v>465</v>
      </c>
      <c r="C131" s="104" t="s">
        <v>18</v>
      </c>
      <c r="D131" s="240">
        <v>1</v>
      </c>
      <c r="E131" s="278">
        <v>302353</v>
      </c>
      <c r="F131" s="241">
        <f t="shared" si="2"/>
        <v>57447.07</v>
      </c>
      <c r="G131" s="241">
        <f t="shared" si="3"/>
        <v>359800.07</v>
      </c>
      <c r="H131" s="28"/>
      <c r="I131" s="25"/>
    </row>
    <row r="132" spans="1:9" ht="24.95" customHeight="1" x14ac:dyDescent="0.25">
      <c r="A132" s="73">
        <v>127</v>
      </c>
      <c r="B132" s="247" t="s">
        <v>468</v>
      </c>
      <c r="C132" s="104" t="s">
        <v>18</v>
      </c>
      <c r="D132" s="240">
        <v>1</v>
      </c>
      <c r="E132" s="278">
        <v>730588</v>
      </c>
      <c r="F132" s="241">
        <f t="shared" si="2"/>
        <v>138811.72</v>
      </c>
      <c r="G132" s="241">
        <f t="shared" si="3"/>
        <v>869399.72</v>
      </c>
      <c r="H132" s="28"/>
      <c r="I132" s="25"/>
    </row>
    <row r="133" spans="1:9" ht="24.95" customHeight="1" x14ac:dyDescent="0.25">
      <c r="A133" s="73">
        <v>128</v>
      </c>
      <c r="B133" s="247" t="s">
        <v>1457</v>
      </c>
      <c r="C133" s="104" t="s">
        <v>482</v>
      </c>
      <c r="D133" s="240">
        <v>1</v>
      </c>
      <c r="E133" s="278">
        <v>84706</v>
      </c>
      <c r="F133" s="241">
        <f t="shared" si="2"/>
        <v>16094.14</v>
      </c>
      <c r="G133" s="241">
        <f t="shared" si="3"/>
        <v>100800.14</v>
      </c>
      <c r="H133" s="28"/>
      <c r="I133" s="25"/>
    </row>
    <row r="134" spans="1:9" ht="24.95" customHeight="1" x14ac:dyDescent="0.25">
      <c r="A134" s="73">
        <v>129</v>
      </c>
      <c r="B134" s="247" t="s">
        <v>483</v>
      </c>
      <c r="C134" s="104" t="s">
        <v>482</v>
      </c>
      <c r="D134" s="240">
        <v>1</v>
      </c>
      <c r="E134" s="278">
        <v>84706</v>
      </c>
      <c r="F134" s="241">
        <f t="shared" si="2"/>
        <v>16094.14</v>
      </c>
      <c r="G134" s="241">
        <f t="shared" si="3"/>
        <v>100800.14</v>
      </c>
      <c r="H134" s="28"/>
      <c r="I134" s="25"/>
    </row>
    <row r="135" spans="1:9" ht="24.95" customHeight="1" x14ac:dyDescent="0.25">
      <c r="A135" s="73">
        <v>130</v>
      </c>
      <c r="B135" s="247" t="s">
        <v>485</v>
      </c>
      <c r="C135" s="104" t="s">
        <v>482</v>
      </c>
      <c r="D135" s="240">
        <v>1</v>
      </c>
      <c r="E135" s="278">
        <v>84706</v>
      </c>
      <c r="F135" s="241">
        <f t="shared" ref="F135:F198" si="4">+E135*0.19</f>
        <v>16094.14</v>
      </c>
      <c r="G135" s="241">
        <f t="shared" ref="G135:G198" si="5">+F135+E135</f>
        <v>100800.14</v>
      </c>
      <c r="H135" s="28"/>
      <c r="I135" s="25"/>
    </row>
    <row r="136" spans="1:9" ht="24.95" customHeight="1" x14ac:dyDescent="0.25">
      <c r="A136" s="73">
        <v>131</v>
      </c>
      <c r="B136" s="247" t="s">
        <v>486</v>
      </c>
      <c r="C136" s="104" t="s">
        <v>482</v>
      </c>
      <c r="D136" s="240">
        <v>1</v>
      </c>
      <c r="E136" s="278">
        <v>84706</v>
      </c>
      <c r="F136" s="241">
        <f t="shared" si="4"/>
        <v>16094.14</v>
      </c>
      <c r="G136" s="241">
        <f t="shared" si="5"/>
        <v>100800.14</v>
      </c>
      <c r="H136" s="28"/>
      <c r="I136" s="25"/>
    </row>
    <row r="137" spans="1:9" ht="24.95" customHeight="1" x14ac:dyDescent="0.25">
      <c r="A137" s="73">
        <v>132</v>
      </c>
      <c r="B137" s="247" t="s">
        <v>487</v>
      </c>
      <c r="C137" s="104" t="s">
        <v>18</v>
      </c>
      <c r="D137" s="240">
        <v>1</v>
      </c>
      <c r="E137" s="278">
        <v>115630</v>
      </c>
      <c r="F137" s="241">
        <f t="shared" si="4"/>
        <v>21969.7</v>
      </c>
      <c r="G137" s="241">
        <f t="shared" si="5"/>
        <v>137599.70000000001</v>
      </c>
      <c r="H137" s="28"/>
      <c r="I137" s="25"/>
    </row>
    <row r="138" spans="1:9" ht="24.95" customHeight="1" x14ac:dyDescent="0.25">
      <c r="A138" s="73">
        <v>133</v>
      </c>
      <c r="B138" s="247" t="s">
        <v>488</v>
      </c>
      <c r="C138" s="104" t="s">
        <v>482</v>
      </c>
      <c r="D138" s="240">
        <v>1</v>
      </c>
      <c r="E138" s="278">
        <v>115630</v>
      </c>
      <c r="F138" s="241">
        <f t="shared" si="4"/>
        <v>21969.7</v>
      </c>
      <c r="G138" s="241">
        <f t="shared" si="5"/>
        <v>137599.70000000001</v>
      </c>
      <c r="H138" s="28"/>
      <c r="I138" s="25"/>
    </row>
    <row r="139" spans="1:9" ht="24.95" customHeight="1" x14ac:dyDescent="0.25">
      <c r="A139" s="73">
        <v>134</v>
      </c>
      <c r="B139" s="247" t="s">
        <v>490</v>
      </c>
      <c r="C139" s="104" t="s">
        <v>482</v>
      </c>
      <c r="D139" s="240">
        <v>1</v>
      </c>
      <c r="E139" s="278">
        <v>115630</v>
      </c>
      <c r="F139" s="241">
        <f t="shared" si="4"/>
        <v>21969.7</v>
      </c>
      <c r="G139" s="241">
        <f t="shared" si="5"/>
        <v>137599.70000000001</v>
      </c>
      <c r="H139" s="28"/>
      <c r="I139" s="25"/>
    </row>
    <row r="140" spans="1:9" ht="24.95" customHeight="1" x14ac:dyDescent="0.25">
      <c r="A140" s="73">
        <v>135</v>
      </c>
      <c r="B140" s="247" t="s">
        <v>491</v>
      </c>
      <c r="C140" s="104" t="s">
        <v>471</v>
      </c>
      <c r="D140" s="240">
        <v>1</v>
      </c>
      <c r="E140" s="278">
        <v>1780</v>
      </c>
      <c r="F140" s="241">
        <f t="shared" si="4"/>
        <v>338.2</v>
      </c>
      <c r="G140" s="241">
        <f t="shared" si="5"/>
        <v>2118.1999999999998</v>
      </c>
      <c r="H140" s="28"/>
      <c r="I140" s="25"/>
    </row>
    <row r="141" spans="1:9" ht="43.5" customHeight="1" x14ac:dyDescent="0.25">
      <c r="A141" s="73">
        <v>136</v>
      </c>
      <c r="B141" s="247" t="s">
        <v>493</v>
      </c>
      <c r="C141" s="104" t="s">
        <v>18</v>
      </c>
      <c r="D141" s="240">
        <v>1</v>
      </c>
      <c r="E141" s="278">
        <v>574622</v>
      </c>
      <c r="F141" s="241">
        <f t="shared" si="4"/>
        <v>109178.18000000001</v>
      </c>
      <c r="G141" s="241">
        <f t="shared" si="5"/>
        <v>683800.18</v>
      </c>
      <c r="H141" s="28"/>
      <c r="I141" s="25"/>
    </row>
    <row r="142" spans="1:9" ht="24.95" customHeight="1" x14ac:dyDescent="0.25">
      <c r="A142" s="73">
        <v>137</v>
      </c>
      <c r="B142" s="247" t="s">
        <v>496</v>
      </c>
      <c r="C142" s="104" t="s">
        <v>18</v>
      </c>
      <c r="D142" s="240">
        <v>1</v>
      </c>
      <c r="E142" s="278">
        <v>919160</v>
      </c>
      <c r="F142" s="241">
        <f t="shared" si="4"/>
        <v>174640.4</v>
      </c>
      <c r="G142" s="241">
        <f t="shared" si="5"/>
        <v>1093800.3999999999</v>
      </c>
      <c r="H142" s="28"/>
      <c r="I142" s="25"/>
    </row>
    <row r="143" spans="1:9" ht="24.95" customHeight="1" x14ac:dyDescent="0.25">
      <c r="A143" s="73">
        <v>138</v>
      </c>
      <c r="B143" s="247" t="s">
        <v>1458</v>
      </c>
      <c r="C143" s="104" t="s">
        <v>18</v>
      </c>
      <c r="D143" s="240">
        <v>1</v>
      </c>
      <c r="E143" s="278">
        <v>134286</v>
      </c>
      <c r="F143" s="241">
        <f t="shared" si="4"/>
        <v>25514.34</v>
      </c>
      <c r="G143" s="241">
        <f t="shared" si="5"/>
        <v>159800.34</v>
      </c>
      <c r="H143" s="28"/>
      <c r="I143" s="25"/>
    </row>
    <row r="144" spans="1:9" ht="24.95" customHeight="1" x14ac:dyDescent="0.25">
      <c r="A144" s="73">
        <v>139</v>
      </c>
      <c r="B144" s="247" t="s">
        <v>1459</v>
      </c>
      <c r="C144" s="104" t="s">
        <v>18</v>
      </c>
      <c r="D144" s="240">
        <v>1</v>
      </c>
      <c r="E144" s="278">
        <v>35000</v>
      </c>
      <c r="F144" s="241">
        <f t="shared" si="4"/>
        <v>6650</v>
      </c>
      <c r="G144" s="241">
        <f t="shared" si="5"/>
        <v>41650</v>
      </c>
      <c r="H144" s="28"/>
      <c r="I144" s="25"/>
    </row>
    <row r="145" spans="1:9" ht="24.95" customHeight="1" x14ac:dyDescent="0.25">
      <c r="A145" s="73">
        <v>140</v>
      </c>
      <c r="B145" s="247" t="s">
        <v>505</v>
      </c>
      <c r="C145" s="104" t="s">
        <v>18</v>
      </c>
      <c r="D145" s="240">
        <v>1</v>
      </c>
      <c r="E145" s="278">
        <v>71400</v>
      </c>
      <c r="F145" s="241">
        <f t="shared" si="4"/>
        <v>13566</v>
      </c>
      <c r="G145" s="241">
        <f t="shared" si="5"/>
        <v>84966</v>
      </c>
      <c r="H145" s="28"/>
      <c r="I145" s="25"/>
    </row>
    <row r="146" spans="1:9" ht="24.95" customHeight="1" x14ac:dyDescent="0.25">
      <c r="A146" s="73">
        <v>141</v>
      </c>
      <c r="B146" s="247" t="s">
        <v>507</v>
      </c>
      <c r="C146" s="104" t="s">
        <v>18</v>
      </c>
      <c r="D146" s="240">
        <v>1</v>
      </c>
      <c r="E146" s="278">
        <v>117479</v>
      </c>
      <c r="F146" s="241">
        <f t="shared" si="4"/>
        <v>22321.010000000002</v>
      </c>
      <c r="G146" s="241">
        <f t="shared" si="5"/>
        <v>139800.01</v>
      </c>
      <c r="H146" s="28"/>
      <c r="I146" s="25"/>
    </row>
    <row r="147" spans="1:9" ht="24.95" customHeight="1" x14ac:dyDescent="0.25">
      <c r="A147" s="73">
        <v>142</v>
      </c>
      <c r="B147" s="247" t="s">
        <v>510</v>
      </c>
      <c r="C147" s="104" t="s">
        <v>18</v>
      </c>
      <c r="D147" s="240">
        <v>1</v>
      </c>
      <c r="E147" s="278">
        <v>1600</v>
      </c>
      <c r="F147" s="241">
        <f t="shared" si="4"/>
        <v>304</v>
      </c>
      <c r="G147" s="241">
        <f t="shared" si="5"/>
        <v>1904</v>
      </c>
      <c r="H147" s="28"/>
      <c r="I147" s="25"/>
    </row>
    <row r="148" spans="1:9" ht="24.95" customHeight="1" x14ac:dyDescent="0.25">
      <c r="A148" s="73">
        <v>143</v>
      </c>
      <c r="B148" s="247" t="s">
        <v>513</v>
      </c>
      <c r="C148" s="104" t="s">
        <v>18</v>
      </c>
      <c r="D148" s="240">
        <v>1</v>
      </c>
      <c r="E148" s="278">
        <v>100746</v>
      </c>
      <c r="F148" s="241">
        <f t="shared" si="4"/>
        <v>19141.740000000002</v>
      </c>
      <c r="G148" s="241">
        <f t="shared" si="5"/>
        <v>119887.74</v>
      </c>
      <c r="H148" s="28"/>
      <c r="I148" s="25"/>
    </row>
    <row r="149" spans="1:9" ht="24.95" customHeight="1" x14ac:dyDescent="0.25">
      <c r="A149" s="73">
        <v>144</v>
      </c>
      <c r="B149" s="247" t="s">
        <v>519</v>
      </c>
      <c r="C149" s="104" t="s">
        <v>18</v>
      </c>
      <c r="D149" s="240">
        <v>1</v>
      </c>
      <c r="E149" s="278">
        <v>31765</v>
      </c>
      <c r="F149" s="241">
        <f t="shared" si="4"/>
        <v>6035.35</v>
      </c>
      <c r="G149" s="241">
        <f t="shared" si="5"/>
        <v>37800.35</v>
      </c>
      <c r="H149" s="28"/>
      <c r="I149" s="25"/>
    </row>
    <row r="150" spans="1:9" ht="24.95" customHeight="1" x14ac:dyDescent="0.25">
      <c r="A150" s="73">
        <v>145</v>
      </c>
      <c r="B150" s="247" t="s">
        <v>522</v>
      </c>
      <c r="C150" s="104" t="s">
        <v>237</v>
      </c>
      <c r="D150" s="240">
        <v>1</v>
      </c>
      <c r="E150" s="278">
        <v>362494</v>
      </c>
      <c r="F150" s="241">
        <f t="shared" si="4"/>
        <v>68873.86</v>
      </c>
      <c r="G150" s="241">
        <f t="shared" si="5"/>
        <v>431367.86</v>
      </c>
      <c r="H150" s="28"/>
      <c r="I150" s="25"/>
    </row>
    <row r="151" spans="1:9" ht="24.95" customHeight="1" x14ac:dyDescent="0.25">
      <c r="A151" s="73">
        <v>146</v>
      </c>
      <c r="B151" s="247" t="s">
        <v>524</v>
      </c>
      <c r="C151" s="104" t="s">
        <v>18</v>
      </c>
      <c r="D151" s="240">
        <v>1</v>
      </c>
      <c r="E151" s="278">
        <v>48571</v>
      </c>
      <c r="F151" s="241">
        <f t="shared" si="4"/>
        <v>9228.49</v>
      </c>
      <c r="G151" s="241">
        <f t="shared" si="5"/>
        <v>57799.49</v>
      </c>
      <c r="H151" s="28"/>
      <c r="I151" s="25"/>
    </row>
    <row r="152" spans="1:9" ht="24.95" customHeight="1" x14ac:dyDescent="0.25">
      <c r="A152" s="73">
        <v>147</v>
      </c>
      <c r="B152" s="247" t="s">
        <v>529</v>
      </c>
      <c r="C152" s="104" t="s">
        <v>1460</v>
      </c>
      <c r="D152" s="240">
        <v>1</v>
      </c>
      <c r="E152" s="278">
        <v>90420</v>
      </c>
      <c r="F152" s="241">
        <f t="shared" si="4"/>
        <v>17179.8</v>
      </c>
      <c r="G152" s="241">
        <f t="shared" si="5"/>
        <v>107599.8</v>
      </c>
      <c r="H152" s="28"/>
      <c r="I152" s="25"/>
    </row>
    <row r="153" spans="1:9" ht="24.95" customHeight="1" x14ac:dyDescent="0.25">
      <c r="A153" s="73">
        <v>148</v>
      </c>
      <c r="B153" s="247" t="s">
        <v>530</v>
      </c>
      <c r="C153" s="104" t="s">
        <v>531</v>
      </c>
      <c r="D153" s="240">
        <v>1</v>
      </c>
      <c r="E153" s="278">
        <v>80504</v>
      </c>
      <c r="F153" s="241">
        <f t="shared" si="4"/>
        <v>15295.76</v>
      </c>
      <c r="G153" s="241">
        <f t="shared" si="5"/>
        <v>95799.76</v>
      </c>
      <c r="H153" s="28"/>
      <c r="I153" s="25"/>
    </row>
    <row r="154" spans="1:9" ht="24.95" customHeight="1" x14ac:dyDescent="0.25">
      <c r="A154" s="73">
        <v>149</v>
      </c>
      <c r="B154" s="247" t="s">
        <v>532</v>
      </c>
      <c r="C154" s="104" t="s">
        <v>101</v>
      </c>
      <c r="D154" s="240">
        <v>1</v>
      </c>
      <c r="E154" s="278">
        <v>76975</v>
      </c>
      <c r="F154" s="241">
        <f t="shared" si="4"/>
        <v>14625.25</v>
      </c>
      <c r="G154" s="241">
        <f t="shared" si="5"/>
        <v>91600.25</v>
      </c>
      <c r="H154" s="28"/>
      <c r="I154" s="25"/>
    </row>
    <row r="155" spans="1:9" ht="24.95" customHeight="1" x14ac:dyDescent="0.25">
      <c r="A155" s="73">
        <v>150</v>
      </c>
      <c r="B155" s="247" t="s">
        <v>536</v>
      </c>
      <c r="C155" s="104" t="s">
        <v>18</v>
      </c>
      <c r="D155" s="240">
        <v>1</v>
      </c>
      <c r="E155" s="278">
        <v>112437</v>
      </c>
      <c r="F155" s="241">
        <f t="shared" si="4"/>
        <v>21363.03</v>
      </c>
      <c r="G155" s="241">
        <f t="shared" si="5"/>
        <v>133800.03</v>
      </c>
      <c r="H155" s="28"/>
      <c r="I155" s="25"/>
    </row>
    <row r="156" spans="1:9" ht="24.95" customHeight="1" x14ac:dyDescent="0.25">
      <c r="A156" s="73">
        <v>151</v>
      </c>
      <c r="B156" s="247" t="s">
        <v>539</v>
      </c>
      <c r="C156" s="104" t="s">
        <v>531</v>
      </c>
      <c r="D156" s="240">
        <v>1</v>
      </c>
      <c r="E156" s="278">
        <v>12773</v>
      </c>
      <c r="F156" s="241">
        <f t="shared" si="4"/>
        <v>2426.87</v>
      </c>
      <c r="G156" s="241">
        <f t="shared" si="5"/>
        <v>15199.869999999999</v>
      </c>
      <c r="H156" s="28"/>
      <c r="I156" s="25"/>
    </row>
    <row r="157" spans="1:9" ht="24.95" customHeight="1" x14ac:dyDescent="0.25">
      <c r="A157" s="73">
        <v>152</v>
      </c>
      <c r="B157" s="247" t="s">
        <v>542</v>
      </c>
      <c r="C157" s="104" t="s">
        <v>543</v>
      </c>
      <c r="D157" s="240">
        <v>1</v>
      </c>
      <c r="E157" s="278">
        <v>333613</v>
      </c>
      <c r="F157" s="241">
        <f t="shared" si="4"/>
        <v>63386.47</v>
      </c>
      <c r="G157" s="241">
        <f t="shared" si="5"/>
        <v>396999.47</v>
      </c>
      <c r="H157" s="28"/>
      <c r="I157" s="25"/>
    </row>
    <row r="158" spans="1:9" ht="24.95" customHeight="1" x14ac:dyDescent="0.25">
      <c r="A158" s="73">
        <v>153</v>
      </c>
      <c r="B158" s="247" t="s">
        <v>545</v>
      </c>
      <c r="C158" s="104" t="s">
        <v>18</v>
      </c>
      <c r="D158" s="240">
        <v>1</v>
      </c>
      <c r="E158" s="278">
        <v>4400</v>
      </c>
      <c r="F158" s="241">
        <f t="shared" si="4"/>
        <v>836</v>
      </c>
      <c r="G158" s="280">
        <f t="shared" si="5"/>
        <v>5236</v>
      </c>
      <c r="H158" s="28"/>
      <c r="I158" s="25"/>
    </row>
    <row r="159" spans="1:9" ht="24.95" customHeight="1" x14ac:dyDescent="0.25">
      <c r="A159" s="73">
        <v>154</v>
      </c>
      <c r="B159" s="247" t="s">
        <v>548</v>
      </c>
      <c r="C159" s="104" t="s">
        <v>18</v>
      </c>
      <c r="D159" s="240">
        <v>1</v>
      </c>
      <c r="E159" s="278">
        <v>5800</v>
      </c>
      <c r="F159" s="241">
        <f t="shared" si="4"/>
        <v>1102</v>
      </c>
      <c r="G159" s="280">
        <f t="shared" si="5"/>
        <v>6902</v>
      </c>
      <c r="H159" s="28"/>
      <c r="I159" s="25"/>
    </row>
    <row r="160" spans="1:9" ht="24.95" customHeight="1" x14ac:dyDescent="0.25">
      <c r="A160" s="73">
        <v>155</v>
      </c>
      <c r="B160" s="247" t="s">
        <v>550</v>
      </c>
      <c r="C160" s="104" t="s">
        <v>18</v>
      </c>
      <c r="D160" s="240">
        <v>1</v>
      </c>
      <c r="E160" s="278">
        <v>3000</v>
      </c>
      <c r="F160" s="241">
        <f t="shared" si="4"/>
        <v>570</v>
      </c>
      <c r="G160" s="280">
        <f t="shared" si="5"/>
        <v>3570</v>
      </c>
      <c r="H160" s="28"/>
      <c r="I160" s="25"/>
    </row>
    <row r="161" spans="1:9" ht="24.95" customHeight="1" x14ac:dyDescent="0.25">
      <c r="A161" s="73">
        <v>156</v>
      </c>
      <c r="B161" s="247" t="s">
        <v>553</v>
      </c>
      <c r="C161" s="104" t="s">
        <v>18</v>
      </c>
      <c r="D161" s="240">
        <v>1</v>
      </c>
      <c r="E161" s="278">
        <v>38535</v>
      </c>
      <c r="F161" s="241">
        <f t="shared" si="4"/>
        <v>7321.65</v>
      </c>
      <c r="G161" s="241">
        <f t="shared" si="5"/>
        <v>45856.65</v>
      </c>
      <c r="H161" s="28"/>
      <c r="I161" s="25"/>
    </row>
    <row r="162" spans="1:9" ht="24.95" customHeight="1" x14ac:dyDescent="0.25">
      <c r="A162" s="73">
        <v>157</v>
      </c>
      <c r="B162" s="247" t="s">
        <v>556</v>
      </c>
      <c r="C162" s="104" t="s">
        <v>18</v>
      </c>
      <c r="D162" s="240">
        <v>1</v>
      </c>
      <c r="E162" s="278">
        <v>16600</v>
      </c>
      <c r="F162" s="241">
        <f t="shared" si="4"/>
        <v>3154</v>
      </c>
      <c r="G162" s="241">
        <f t="shared" si="5"/>
        <v>19754</v>
      </c>
      <c r="H162" s="28"/>
      <c r="I162" s="25"/>
    </row>
    <row r="163" spans="1:9" ht="34.5" customHeight="1" x14ac:dyDescent="0.25">
      <c r="A163" s="73">
        <v>158</v>
      </c>
      <c r="B163" s="247" t="s">
        <v>559</v>
      </c>
      <c r="C163" s="104" t="s">
        <v>18</v>
      </c>
      <c r="D163" s="240">
        <v>1</v>
      </c>
      <c r="E163" s="278">
        <v>917479</v>
      </c>
      <c r="F163" s="241">
        <f t="shared" si="4"/>
        <v>174321.01</v>
      </c>
      <c r="G163" s="241">
        <f t="shared" si="5"/>
        <v>1091800.01</v>
      </c>
      <c r="H163" s="28"/>
      <c r="I163" s="25"/>
    </row>
    <row r="164" spans="1:9" ht="24.95" customHeight="1" x14ac:dyDescent="0.25">
      <c r="A164" s="73">
        <v>159</v>
      </c>
      <c r="B164" s="247" t="s">
        <v>569</v>
      </c>
      <c r="C164" s="104" t="s">
        <v>18</v>
      </c>
      <c r="D164" s="240">
        <v>1</v>
      </c>
      <c r="E164" s="278">
        <v>328319</v>
      </c>
      <c r="F164" s="241">
        <f t="shared" si="4"/>
        <v>62380.61</v>
      </c>
      <c r="G164" s="241">
        <f t="shared" si="5"/>
        <v>390699.61</v>
      </c>
      <c r="H164" s="28"/>
      <c r="I164" s="25"/>
    </row>
    <row r="165" spans="1:9" ht="24.95" customHeight="1" x14ac:dyDescent="0.25">
      <c r="A165" s="73">
        <v>160</v>
      </c>
      <c r="B165" s="247" t="s">
        <v>571</v>
      </c>
      <c r="C165" s="104" t="s">
        <v>370</v>
      </c>
      <c r="D165" s="240">
        <v>1</v>
      </c>
      <c r="E165" s="278">
        <v>60000</v>
      </c>
      <c r="F165" s="241">
        <f t="shared" si="4"/>
        <v>11400</v>
      </c>
      <c r="G165" s="241">
        <f t="shared" si="5"/>
        <v>71400</v>
      </c>
      <c r="H165" s="28"/>
      <c r="I165" s="25"/>
    </row>
    <row r="166" spans="1:9" ht="24.95" customHeight="1" x14ac:dyDescent="0.25">
      <c r="A166" s="73">
        <v>161</v>
      </c>
      <c r="B166" s="247" t="s">
        <v>574</v>
      </c>
      <c r="C166" s="104" t="s">
        <v>18</v>
      </c>
      <c r="D166" s="240">
        <v>1</v>
      </c>
      <c r="E166" s="278">
        <v>90000</v>
      </c>
      <c r="F166" s="241">
        <f t="shared" si="4"/>
        <v>17100</v>
      </c>
      <c r="G166" s="241">
        <f t="shared" si="5"/>
        <v>107100</v>
      </c>
      <c r="H166" s="28"/>
      <c r="I166" s="25"/>
    </row>
    <row r="167" spans="1:9" ht="24.95" customHeight="1" x14ac:dyDescent="0.25">
      <c r="A167" s="73">
        <v>162</v>
      </c>
      <c r="B167" s="247" t="s">
        <v>576</v>
      </c>
      <c r="C167" s="104" t="s">
        <v>18</v>
      </c>
      <c r="D167" s="240">
        <v>1</v>
      </c>
      <c r="E167" s="278">
        <v>104000</v>
      </c>
      <c r="F167" s="241">
        <f t="shared" si="4"/>
        <v>19760</v>
      </c>
      <c r="G167" s="241">
        <f t="shared" si="5"/>
        <v>123760</v>
      </c>
      <c r="H167" s="28"/>
      <c r="I167" s="25"/>
    </row>
    <row r="168" spans="1:9" ht="24.95" customHeight="1" x14ac:dyDescent="0.25">
      <c r="A168" s="73">
        <v>163</v>
      </c>
      <c r="B168" s="247" t="s">
        <v>578</v>
      </c>
      <c r="C168" s="104" t="s">
        <v>18</v>
      </c>
      <c r="D168" s="240">
        <v>1</v>
      </c>
      <c r="E168" s="278">
        <v>120000</v>
      </c>
      <c r="F168" s="241">
        <f t="shared" si="4"/>
        <v>22800</v>
      </c>
      <c r="G168" s="241">
        <f t="shared" si="5"/>
        <v>142800</v>
      </c>
      <c r="H168" s="28"/>
      <c r="I168" s="25"/>
    </row>
    <row r="169" spans="1:9" ht="24.95" customHeight="1" x14ac:dyDescent="0.25">
      <c r="A169" s="73">
        <v>164</v>
      </c>
      <c r="B169" s="247" t="s">
        <v>581</v>
      </c>
      <c r="C169" s="104" t="s">
        <v>18</v>
      </c>
      <c r="D169" s="240">
        <v>1</v>
      </c>
      <c r="E169" s="278">
        <v>53600</v>
      </c>
      <c r="F169" s="241">
        <f t="shared" si="4"/>
        <v>10184</v>
      </c>
      <c r="G169" s="241">
        <f t="shared" si="5"/>
        <v>63784</v>
      </c>
      <c r="H169" s="28"/>
      <c r="I169" s="25"/>
    </row>
    <row r="170" spans="1:9" ht="24.95" customHeight="1" x14ac:dyDescent="0.25">
      <c r="A170" s="73">
        <v>165</v>
      </c>
      <c r="B170" s="247" t="s">
        <v>584</v>
      </c>
      <c r="C170" s="104" t="s">
        <v>18</v>
      </c>
      <c r="D170" s="240">
        <v>1</v>
      </c>
      <c r="E170" s="278">
        <v>20462</v>
      </c>
      <c r="F170" s="241">
        <f t="shared" si="4"/>
        <v>3887.78</v>
      </c>
      <c r="G170" s="280">
        <f t="shared" si="5"/>
        <v>24349.78</v>
      </c>
      <c r="H170" s="28"/>
      <c r="I170" s="25"/>
    </row>
    <row r="171" spans="1:9" ht="24.95" customHeight="1" x14ac:dyDescent="0.25">
      <c r="A171" s="73">
        <v>166</v>
      </c>
      <c r="B171" s="247" t="s">
        <v>586</v>
      </c>
      <c r="C171" s="104" t="s">
        <v>18</v>
      </c>
      <c r="D171" s="240">
        <v>1</v>
      </c>
      <c r="E171" s="278">
        <v>24100</v>
      </c>
      <c r="F171" s="241">
        <f t="shared" si="4"/>
        <v>4579</v>
      </c>
      <c r="G171" s="280">
        <f t="shared" si="5"/>
        <v>28679</v>
      </c>
      <c r="H171" s="28"/>
      <c r="I171" s="25"/>
    </row>
    <row r="172" spans="1:9" ht="24.95" customHeight="1" x14ac:dyDescent="0.25">
      <c r="A172" s="73">
        <v>167</v>
      </c>
      <c r="B172" s="247" t="s">
        <v>587</v>
      </c>
      <c r="C172" s="104" t="s">
        <v>115</v>
      </c>
      <c r="D172" s="240">
        <v>1</v>
      </c>
      <c r="E172" s="278">
        <v>75462</v>
      </c>
      <c r="F172" s="241">
        <f t="shared" si="4"/>
        <v>14337.78</v>
      </c>
      <c r="G172" s="241">
        <f t="shared" si="5"/>
        <v>89799.78</v>
      </c>
      <c r="H172" s="28"/>
      <c r="I172" s="25"/>
    </row>
    <row r="173" spans="1:9" ht="24.95" customHeight="1" x14ac:dyDescent="0.25">
      <c r="A173" s="73">
        <v>168</v>
      </c>
      <c r="B173" s="247" t="s">
        <v>590</v>
      </c>
      <c r="C173" s="104" t="s">
        <v>359</v>
      </c>
      <c r="D173" s="240">
        <v>1</v>
      </c>
      <c r="E173" s="278">
        <v>209400</v>
      </c>
      <c r="F173" s="241">
        <f t="shared" si="4"/>
        <v>39786</v>
      </c>
      <c r="G173" s="241">
        <f t="shared" si="5"/>
        <v>249186</v>
      </c>
      <c r="H173" s="28"/>
      <c r="I173" s="25"/>
    </row>
    <row r="174" spans="1:9" ht="24.95" customHeight="1" x14ac:dyDescent="0.25">
      <c r="A174" s="73">
        <v>169</v>
      </c>
      <c r="B174" s="247" t="s">
        <v>591</v>
      </c>
      <c r="C174" s="104" t="s">
        <v>18</v>
      </c>
      <c r="D174" s="240">
        <v>1</v>
      </c>
      <c r="E174" s="278">
        <v>149412</v>
      </c>
      <c r="F174" s="241">
        <f t="shared" si="4"/>
        <v>28388.28</v>
      </c>
      <c r="G174" s="241">
        <f t="shared" si="5"/>
        <v>177800.28</v>
      </c>
      <c r="H174" s="28"/>
      <c r="I174" s="25"/>
    </row>
    <row r="175" spans="1:9" ht="24.95" customHeight="1" x14ac:dyDescent="0.25">
      <c r="A175" s="73">
        <v>170</v>
      </c>
      <c r="B175" s="247" t="s">
        <v>592</v>
      </c>
      <c r="C175" s="104" t="s">
        <v>18</v>
      </c>
      <c r="D175" s="240">
        <v>1</v>
      </c>
      <c r="E175" s="278">
        <v>126000</v>
      </c>
      <c r="F175" s="241">
        <f t="shared" si="4"/>
        <v>23940</v>
      </c>
      <c r="G175" s="241">
        <f t="shared" si="5"/>
        <v>149940</v>
      </c>
      <c r="H175" s="28"/>
      <c r="I175" s="25"/>
    </row>
    <row r="176" spans="1:9" ht="24.95" customHeight="1" x14ac:dyDescent="0.25">
      <c r="A176" s="73">
        <v>171</v>
      </c>
      <c r="B176" s="247" t="s">
        <v>593</v>
      </c>
      <c r="C176" s="104" t="s">
        <v>18</v>
      </c>
      <c r="D176" s="240">
        <v>1</v>
      </c>
      <c r="E176" s="278">
        <v>120000</v>
      </c>
      <c r="F176" s="241">
        <f t="shared" si="4"/>
        <v>22800</v>
      </c>
      <c r="G176" s="241">
        <f t="shared" si="5"/>
        <v>142800</v>
      </c>
      <c r="H176" s="28"/>
      <c r="I176" s="25"/>
    </row>
    <row r="177" spans="1:9" ht="24.95" customHeight="1" x14ac:dyDescent="0.25">
      <c r="A177" s="73">
        <v>172</v>
      </c>
      <c r="B177" s="247" t="s">
        <v>595</v>
      </c>
      <c r="C177" s="104" t="s">
        <v>18</v>
      </c>
      <c r="D177" s="240">
        <v>1</v>
      </c>
      <c r="E177" s="278">
        <v>56975</v>
      </c>
      <c r="F177" s="241">
        <f t="shared" si="4"/>
        <v>10825.25</v>
      </c>
      <c r="G177" s="241">
        <f t="shared" si="5"/>
        <v>67800.25</v>
      </c>
      <c r="H177" s="28"/>
      <c r="I177" s="25"/>
    </row>
    <row r="178" spans="1:9" ht="24.95" customHeight="1" x14ac:dyDescent="0.25">
      <c r="A178" s="73">
        <v>173</v>
      </c>
      <c r="B178" s="247" t="s">
        <v>597</v>
      </c>
      <c r="C178" s="104" t="s">
        <v>598</v>
      </c>
      <c r="D178" s="240">
        <v>1</v>
      </c>
      <c r="E178" s="278">
        <v>287575</v>
      </c>
      <c r="F178" s="241">
        <f t="shared" si="4"/>
        <v>54639.25</v>
      </c>
      <c r="G178" s="241">
        <f t="shared" si="5"/>
        <v>342214.25</v>
      </c>
      <c r="H178" s="28"/>
      <c r="I178" s="25"/>
    </row>
    <row r="179" spans="1:9" ht="24.95" customHeight="1" x14ac:dyDescent="0.25">
      <c r="A179" s="73">
        <v>174</v>
      </c>
      <c r="B179" s="247" t="s">
        <v>599</v>
      </c>
      <c r="C179" s="104" t="s">
        <v>101</v>
      </c>
      <c r="D179" s="240">
        <v>1</v>
      </c>
      <c r="E179" s="278">
        <v>112000</v>
      </c>
      <c r="F179" s="241">
        <f t="shared" si="4"/>
        <v>21280</v>
      </c>
      <c r="G179" s="241">
        <f t="shared" si="5"/>
        <v>133280</v>
      </c>
      <c r="H179" s="28"/>
      <c r="I179" s="25"/>
    </row>
    <row r="180" spans="1:9" ht="24.95" customHeight="1" x14ac:dyDescent="0.25">
      <c r="A180" s="73">
        <v>175</v>
      </c>
      <c r="B180" s="247" t="s">
        <v>609</v>
      </c>
      <c r="C180" s="104" t="s">
        <v>603</v>
      </c>
      <c r="D180" s="240">
        <v>1</v>
      </c>
      <c r="E180" s="278">
        <v>826218</v>
      </c>
      <c r="F180" s="241">
        <f t="shared" si="4"/>
        <v>156981.42000000001</v>
      </c>
      <c r="G180" s="241">
        <f t="shared" si="5"/>
        <v>983199.42</v>
      </c>
      <c r="H180" s="28"/>
      <c r="I180" s="25"/>
    </row>
    <row r="181" spans="1:9" ht="24.95" customHeight="1" x14ac:dyDescent="0.25">
      <c r="A181" s="73">
        <v>176</v>
      </c>
      <c r="B181" s="247" t="s">
        <v>627</v>
      </c>
      <c r="C181" s="104" t="s">
        <v>18</v>
      </c>
      <c r="D181" s="240">
        <v>1</v>
      </c>
      <c r="E181" s="278">
        <v>47618</v>
      </c>
      <c r="F181" s="241">
        <f t="shared" si="4"/>
        <v>9047.42</v>
      </c>
      <c r="G181" s="241">
        <f t="shared" si="5"/>
        <v>56665.42</v>
      </c>
      <c r="H181" s="28"/>
      <c r="I181" s="25"/>
    </row>
    <row r="182" spans="1:9" ht="24.95" customHeight="1" x14ac:dyDescent="0.25">
      <c r="A182" s="73">
        <v>177</v>
      </c>
      <c r="B182" s="247" t="s">
        <v>629</v>
      </c>
      <c r="C182" s="104" t="s">
        <v>359</v>
      </c>
      <c r="D182" s="240">
        <v>1</v>
      </c>
      <c r="E182" s="278">
        <v>144370</v>
      </c>
      <c r="F182" s="241">
        <f t="shared" si="4"/>
        <v>27430.3</v>
      </c>
      <c r="G182" s="241">
        <f t="shared" si="5"/>
        <v>171800.3</v>
      </c>
      <c r="H182" s="28"/>
      <c r="I182" s="25"/>
    </row>
    <row r="183" spans="1:9" ht="24.95" customHeight="1" x14ac:dyDescent="0.25">
      <c r="A183" s="73">
        <v>178</v>
      </c>
      <c r="B183" s="247" t="s">
        <v>630</v>
      </c>
      <c r="C183" s="104" t="s">
        <v>18</v>
      </c>
      <c r="D183" s="240">
        <v>1</v>
      </c>
      <c r="E183" s="278">
        <v>38487</v>
      </c>
      <c r="F183" s="241">
        <f t="shared" si="4"/>
        <v>7312.53</v>
      </c>
      <c r="G183" s="241">
        <f t="shared" si="5"/>
        <v>45799.53</v>
      </c>
      <c r="H183" s="28"/>
      <c r="I183" s="25"/>
    </row>
    <row r="184" spans="1:9" ht="24.95" customHeight="1" x14ac:dyDescent="0.25">
      <c r="A184" s="73">
        <v>179</v>
      </c>
      <c r="B184" s="247" t="s">
        <v>631</v>
      </c>
      <c r="C184" s="104" t="s">
        <v>18</v>
      </c>
      <c r="D184" s="240">
        <v>1</v>
      </c>
      <c r="E184" s="278">
        <v>865378</v>
      </c>
      <c r="F184" s="241">
        <f t="shared" si="4"/>
        <v>164421.82</v>
      </c>
      <c r="G184" s="241">
        <f t="shared" si="5"/>
        <v>1029799.8200000001</v>
      </c>
      <c r="H184" s="28"/>
      <c r="I184" s="25"/>
    </row>
    <row r="185" spans="1:9" ht="24.95" customHeight="1" x14ac:dyDescent="0.25">
      <c r="A185" s="73">
        <v>180</v>
      </c>
      <c r="B185" s="247" t="s">
        <v>633</v>
      </c>
      <c r="C185" s="104" t="s">
        <v>237</v>
      </c>
      <c r="D185" s="240">
        <v>1</v>
      </c>
      <c r="E185" s="278">
        <v>989580</v>
      </c>
      <c r="F185" s="241">
        <f t="shared" si="4"/>
        <v>188020.2</v>
      </c>
      <c r="G185" s="241">
        <f t="shared" si="5"/>
        <v>1177600.2</v>
      </c>
      <c r="H185" s="28"/>
      <c r="I185" s="25"/>
    </row>
    <row r="186" spans="1:9" ht="24.95" customHeight="1" x14ac:dyDescent="0.25">
      <c r="A186" s="73">
        <v>181</v>
      </c>
      <c r="B186" s="247" t="s">
        <v>634</v>
      </c>
      <c r="C186" s="104" t="s">
        <v>237</v>
      </c>
      <c r="D186" s="240">
        <v>1</v>
      </c>
      <c r="E186" s="278">
        <v>720000</v>
      </c>
      <c r="F186" s="241">
        <f t="shared" si="4"/>
        <v>136800</v>
      </c>
      <c r="G186" s="241">
        <f t="shared" si="5"/>
        <v>856800</v>
      </c>
      <c r="H186" s="28"/>
      <c r="I186" s="25"/>
    </row>
    <row r="187" spans="1:9" ht="24.95" customHeight="1" x14ac:dyDescent="0.25">
      <c r="A187" s="73">
        <v>182</v>
      </c>
      <c r="B187" s="247" t="s">
        <v>635</v>
      </c>
      <c r="C187" s="104" t="s">
        <v>237</v>
      </c>
      <c r="D187" s="240">
        <v>1</v>
      </c>
      <c r="E187" s="278">
        <v>1080000</v>
      </c>
      <c r="F187" s="241">
        <f t="shared" si="4"/>
        <v>205200</v>
      </c>
      <c r="G187" s="241">
        <f t="shared" si="5"/>
        <v>1285200</v>
      </c>
      <c r="H187" s="28"/>
      <c r="I187" s="25"/>
    </row>
    <row r="188" spans="1:9" ht="24.95" customHeight="1" x14ac:dyDescent="0.25">
      <c r="A188" s="73">
        <v>183</v>
      </c>
      <c r="B188" s="247" t="s">
        <v>1463</v>
      </c>
      <c r="C188" s="104" t="s">
        <v>359</v>
      </c>
      <c r="D188" s="240">
        <v>1</v>
      </c>
      <c r="E188" s="278">
        <v>1500000</v>
      </c>
      <c r="F188" s="241">
        <f t="shared" si="4"/>
        <v>285000</v>
      </c>
      <c r="G188" s="241">
        <f t="shared" si="5"/>
        <v>1785000</v>
      </c>
      <c r="H188" s="28"/>
      <c r="I188" s="25"/>
    </row>
    <row r="189" spans="1:9" ht="24.95" customHeight="1" x14ac:dyDescent="0.25">
      <c r="A189" s="73">
        <v>184</v>
      </c>
      <c r="B189" s="247" t="s">
        <v>636</v>
      </c>
      <c r="C189" s="104" t="s">
        <v>359</v>
      </c>
      <c r="D189" s="240">
        <v>1</v>
      </c>
      <c r="E189" s="278">
        <v>440000</v>
      </c>
      <c r="F189" s="241">
        <f t="shared" si="4"/>
        <v>83600</v>
      </c>
      <c r="G189" s="241">
        <f t="shared" si="5"/>
        <v>523600</v>
      </c>
      <c r="H189" s="28"/>
      <c r="I189" s="25"/>
    </row>
    <row r="190" spans="1:9" ht="24.95" customHeight="1" x14ac:dyDescent="0.25">
      <c r="A190" s="73">
        <v>185</v>
      </c>
      <c r="B190" s="247" t="s">
        <v>637</v>
      </c>
      <c r="C190" s="104" t="s">
        <v>359</v>
      </c>
      <c r="D190" s="240">
        <v>1</v>
      </c>
      <c r="E190" s="278">
        <v>1000000</v>
      </c>
      <c r="F190" s="241">
        <f t="shared" si="4"/>
        <v>190000</v>
      </c>
      <c r="G190" s="241">
        <f t="shared" si="5"/>
        <v>1190000</v>
      </c>
      <c r="H190" s="28"/>
      <c r="I190" s="25"/>
    </row>
    <row r="191" spans="1:9" ht="24.95" customHeight="1" x14ac:dyDescent="0.25">
      <c r="A191" s="73">
        <v>186</v>
      </c>
      <c r="B191" s="247" t="s">
        <v>638</v>
      </c>
      <c r="C191" s="104" t="s">
        <v>18</v>
      </c>
      <c r="D191" s="240">
        <v>1</v>
      </c>
      <c r="E191" s="278">
        <v>2119800</v>
      </c>
      <c r="F191" s="241">
        <f t="shared" si="4"/>
        <v>402762</v>
      </c>
      <c r="G191" s="241">
        <f t="shared" si="5"/>
        <v>2522562</v>
      </c>
      <c r="H191" s="28"/>
      <c r="I191" s="25"/>
    </row>
    <row r="192" spans="1:9" ht="24.95" customHeight="1" x14ac:dyDescent="0.25">
      <c r="A192" s="73">
        <v>187</v>
      </c>
      <c r="B192" s="247" t="s">
        <v>639</v>
      </c>
      <c r="C192" s="104" t="s">
        <v>18</v>
      </c>
      <c r="D192" s="240">
        <v>1</v>
      </c>
      <c r="E192" s="278">
        <v>24000</v>
      </c>
      <c r="F192" s="241">
        <f t="shared" si="4"/>
        <v>4560</v>
      </c>
      <c r="G192" s="241">
        <f t="shared" si="5"/>
        <v>28560</v>
      </c>
      <c r="H192" s="28"/>
      <c r="I192" s="25"/>
    </row>
    <row r="193" spans="1:9" ht="24.95" customHeight="1" x14ac:dyDescent="0.25">
      <c r="A193" s="73">
        <v>188</v>
      </c>
      <c r="B193" s="247" t="s">
        <v>640</v>
      </c>
      <c r="C193" s="104" t="s">
        <v>18</v>
      </c>
      <c r="D193" s="240">
        <v>1</v>
      </c>
      <c r="E193" s="278">
        <v>28000</v>
      </c>
      <c r="F193" s="241">
        <f t="shared" si="4"/>
        <v>5320</v>
      </c>
      <c r="G193" s="241">
        <f t="shared" si="5"/>
        <v>33320</v>
      </c>
      <c r="H193" s="28"/>
      <c r="I193" s="25"/>
    </row>
    <row r="194" spans="1:9" ht="24.95" customHeight="1" x14ac:dyDescent="0.25">
      <c r="A194" s="73">
        <v>189</v>
      </c>
      <c r="B194" s="247" t="s">
        <v>647</v>
      </c>
      <c r="C194" s="104" t="s">
        <v>18</v>
      </c>
      <c r="D194" s="240">
        <v>1</v>
      </c>
      <c r="E194" s="278">
        <v>50000</v>
      </c>
      <c r="F194" s="241">
        <f t="shared" si="4"/>
        <v>9500</v>
      </c>
      <c r="G194" s="241">
        <f t="shared" si="5"/>
        <v>59500</v>
      </c>
      <c r="H194" s="28"/>
      <c r="I194" s="25"/>
    </row>
    <row r="195" spans="1:9" ht="24.95" customHeight="1" x14ac:dyDescent="0.25">
      <c r="A195" s="73">
        <v>190</v>
      </c>
      <c r="B195" s="247" t="s">
        <v>648</v>
      </c>
      <c r="C195" s="104" t="s">
        <v>18</v>
      </c>
      <c r="D195" s="240">
        <v>1</v>
      </c>
      <c r="E195" s="278">
        <v>17122</v>
      </c>
      <c r="F195" s="241">
        <f t="shared" si="4"/>
        <v>3253.18</v>
      </c>
      <c r="G195" s="241">
        <f t="shared" si="5"/>
        <v>20375.18</v>
      </c>
      <c r="H195" s="28"/>
      <c r="I195" s="25"/>
    </row>
    <row r="196" spans="1:9" ht="24.95" customHeight="1" x14ac:dyDescent="0.25">
      <c r="A196" s="73">
        <v>191</v>
      </c>
      <c r="B196" s="247" t="s">
        <v>651</v>
      </c>
      <c r="C196" s="104" t="s">
        <v>18</v>
      </c>
      <c r="D196" s="240">
        <v>1</v>
      </c>
      <c r="E196" s="278">
        <v>16000</v>
      </c>
      <c r="F196" s="241">
        <f t="shared" si="4"/>
        <v>3040</v>
      </c>
      <c r="G196" s="241">
        <f t="shared" si="5"/>
        <v>19040</v>
      </c>
      <c r="H196" s="28"/>
      <c r="I196" s="25"/>
    </row>
    <row r="197" spans="1:9" ht="24.95" customHeight="1" x14ac:dyDescent="0.25">
      <c r="A197" s="73">
        <v>192</v>
      </c>
      <c r="B197" s="247" t="s">
        <v>652</v>
      </c>
      <c r="C197" s="104" t="s">
        <v>18</v>
      </c>
      <c r="D197" s="240">
        <v>1</v>
      </c>
      <c r="E197" s="278">
        <v>6603</v>
      </c>
      <c r="F197" s="241">
        <f t="shared" si="4"/>
        <v>1254.57</v>
      </c>
      <c r="G197" s="241">
        <f t="shared" si="5"/>
        <v>7857.57</v>
      </c>
      <c r="H197" s="28"/>
      <c r="I197" s="25"/>
    </row>
    <row r="198" spans="1:9" ht="24.95" customHeight="1" x14ac:dyDescent="0.25">
      <c r="A198" s="73">
        <v>193</v>
      </c>
      <c r="B198" s="247" t="s">
        <v>655</v>
      </c>
      <c r="C198" s="104" t="s">
        <v>18</v>
      </c>
      <c r="D198" s="240">
        <v>1</v>
      </c>
      <c r="E198" s="278">
        <v>28000</v>
      </c>
      <c r="F198" s="241">
        <f t="shared" si="4"/>
        <v>5320</v>
      </c>
      <c r="G198" s="241">
        <f t="shared" si="5"/>
        <v>33320</v>
      </c>
      <c r="H198" s="28"/>
      <c r="I198" s="25"/>
    </row>
    <row r="199" spans="1:9" ht="24.95" customHeight="1" x14ac:dyDescent="0.25">
      <c r="A199" s="73">
        <v>194</v>
      </c>
      <c r="B199" s="247" t="s">
        <v>656</v>
      </c>
      <c r="C199" s="104" t="s">
        <v>18</v>
      </c>
      <c r="D199" s="240">
        <v>1</v>
      </c>
      <c r="E199" s="278">
        <v>11951</v>
      </c>
      <c r="F199" s="241">
        <f t="shared" ref="F199:F262" si="6">+E199*0.19</f>
        <v>2270.69</v>
      </c>
      <c r="G199" s="241">
        <f t="shared" ref="G199:G262" si="7">+F199+E199</f>
        <v>14221.69</v>
      </c>
      <c r="H199" s="28"/>
      <c r="I199" s="25"/>
    </row>
    <row r="200" spans="1:9" ht="24.95" customHeight="1" x14ac:dyDescent="0.25">
      <c r="A200" s="73">
        <v>195</v>
      </c>
      <c r="B200" s="247" t="s">
        <v>659</v>
      </c>
      <c r="C200" s="104" t="s">
        <v>18</v>
      </c>
      <c r="D200" s="240">
        <v>1</v>
      </c>
      <c r="E200" s="278">
        <v>11951</v>
      </c>
      <c r="F200" s="241">
        <f t="shared" si="6"/>
        <v>2270.69</v>
      </c>
      <c r="G200" s="241">
        <f t="shared" si="7"/>
        <v>14221.69</v>
      </c>
      <c r="H200" s="28"/>
      <c r="I200" s="25"/>
    </row>
    <row r="201" spans="1:9" ht="24.95" customHeight="1" x14ac:dyDescent="0.25">
      <c r="A201" s="73">
        <v>196</v>
      </c>
      <c r="B201" s="247" t="s">
        <v>661</v>
      </c>
      <c r="C201" s="104" t="s">
        <v>18</v>
      </c>
      <c r="D201" s="240">
        <v>1</v>
      </c>
      <c r="E201" s="278">
        <v>17122</v>
      </c>
      <c r="F201" s="241">
        <f t="shared" si="6"/>
        <v>3253.18</v>
      </c>
      <c r="G201" s="241">
        <f t="shared" si="7"/>
        <v>20375.18</v>
      </c>
      <c r="H201" s="28"/>
      <c r="I201" s="25"/>
    </row>
    <row r="202" spans="1:9" ht="36" customHeight="1" x14ac:dyDescent="0.25">
      <c r="A202" s="73">
        <v>197</v>
      </c>
      <c r="B202" s="247" t="s">
        <v>662</v>
      </c>
      <c r="C202" s="104" t="s">
        <v>18</v>
      </c>
      <c r="D202" s="240">
        <v>1</v>
      </c>
      <c r="E202" s="278">
        <v>32479</v>
      </c>
      <c r="F202" s="241">
        <f t="shared" si="6"/>
        <v>6171.01</v>
      </c>
      <c r="G202" s="241">
        <f t="shared" si="7"/>
        <v>38650.01</v>
      </c>
      <c r="H202" s="28"/>
      <c r="I202" s="25"/>
    </row>
    <row r="203" spans="1:9" ht="24.95" customHeight="1" x14ac:dyDescent="0.25">
      <c r="A203" s="73">
        <v>198</v>
      </c>
      <c r="B203" s="247" t="s">
        <v>664</v>
      </c>
      <c r="C203" s="104" t="s">
        <v>18</v>
      </c>
      <c r="D203" s="240">
        <v>1</v>
      </c>
      <c r="E203" s="278">
        <v>39343</v>
      </c>
      <c r="F203" s="241">
        <f t="shared" si="6"/>
        <v>7475.17</v>
      </c>
      <c r="G203" s="241">
        <f t="shared" si="7"/>
        <v>46818.17</v>
      </c>
      <c r="H203" s="28"/>
      <c r="I203" s="25"/>
    </row>
    <row r="204" spans="1:9" ht="24.95" customHeight="1" x14ac:dyDescent="0.25">
      <c r="A204" s="73">
        <v>199</v>
      </c>
      <c r="B204" s="247" t="s">
        <v>666</v>
      </c>
      <c r="C204" s="104" t="s">
        <v>18</v>
      </c>
      <c r="D204" s="240">
        <v>1</v>
      </c>
      <c r="E204" s="278">
        <v>88080</v>
      </c>
      <c r="F204" s="241">
        <f t="shared" si="6"/>
        <v>16735.2</v>
      </c>
      <c r="G204" s="241">
        <f t="shared" si="7"/>
        <v>104815.2</v>
      </c>
      <c r="H204" s="28"/>
      <c r="I204" s="25"/>
    </row>
    <row r="205" spans="1:9" ht="24.95" customHeight="1" x14ac:dyDescent="0.25">
      <c r="A205" s="73">
        <v>200</v>
      </c>
      <c r="B205" s="247" t="s">
        <v>668</v>
      </c>
      <c r="C205" s="104" t="s">
        <v>18</v>
      </c>
      <c r="D205" s="240">
        <v>1</v>
      </c>
      <c r="E205" s="278">
        <v>127680</v>
      </c>
      <c r="F205" s="241">
        <f t="shared" si="6"/>
        <v>24259.200000000001</v>
      </c>
      <c r="G205" s="241">
        <f t="shared" si="7"/>
        <v>151939.20000000001</v>
      </c>
      <c r="H205" s="28"/>
      <c r="I205" s="25"/>
    </row>
    <row r="206" spans="1:9" ht="24.95" customHeight="1" x14ac:dyDescent="0.25">
      <c r="A206" s="73">
        <v>201</v>
      </c>
      <c r="B206" s="247" t="s">
        <v>670</v>
      </c>
      <c r="C206" s="104" t="s">
        <v>18</v>
      </c>
      <c r="D206" s="240">
        <v>1</v>
      </c>
      <c r="E206" s="278">
        <v>293040</v>
      </c>
      <c r="F206" s="241">
        <f t="shared" si="6"/>
        <v>55677.599999999999</v>
      </c>
      <c r="G206" s="241">
        <f t="shared" si="7"/>
        <v>348717.6</v>
      </c>
      <c r="H206" s="28"/>
      <c r="I206" s="25"/>
    </row>
    <row r="207" spans="1:9" ht="24.95" customHeight="1" x14ac:dyDescent="0.25">
      <c r="A207" s="73">
        <v>202</v>
      </c>
      <c r="B207" s="247" t="s">
        <v>672</v>
      </c>
      <c r="C207" s="104" t="s">
        <v>18</v>
      </c>
      <c r="D207" s="240">
        <v>1</v>
      </c>
      <c r="E207" s="278">
        <v>402000</v>
      </c>
      <c r="F207" s="241">
        <f t="shared" si="6"/>
        <v>76380</v>
      </c>
      <c r="G207" s="241">
        <f t="shared" si="7"/>
        <v>478380</v>
      </c>
      <c r="H207" s="28"/>
      <c r="I207" s="25"/>
    </row>
    <row r="208" spans="1:9" ht="24.95" customHeight="1" x14ac:dyDescent="0.25">
      <c r="A208" s="73">
        <v>203</v>
      </c>
      <c r="B208" s="247" t="s">
        <v>673</v>
      </c>
      <c r="C208" s="104" t="s">
        <v>18</v>
      </c>
      <c r="D208" s="240">
        <v>1</v>
      </c>
      <c r="E208" s="278">
        <v>232200</v>
      </c>
      <c r="F208" s="241">
        <f t="shared" si="6"/>
        <v>44118</v>
      </c>
      <c r="G208" s="241">
        <f t="shared" si="7"/>
        <v>276318</v>
      </c>
      <c r="H208" s="28"/>
      <c r="I208" s="25"/>
    </row>
    <row r="209" spans="1:9" ht="24.95" customHeight="1" x14ac:dyDescent="0.25">
      <c r="A209" s="73">
        <v>204</v>
      </c>
      <c r="B209" s="247" t="s">
        <v>675</v>
      </c>
      <c r="C209" s="104" t="s">
        <v>18</v>
      </c>
      <c r="D209" s="240">
        <v>1</v>
      </c>
      <c r="E209" s="278">
        <v>35126</v>
      </c>
      <c r="F209" s="241">
        <f t="shared" si="6"/>
        <v>6673.9400000000005</v>
      </c>
      <c r="G209" s="241">
        <f t="shared" si="7"/>
        <v>41799.94</v>
      </c>
      <c r="H209" s="28"/>
      <c r="I209" s="25"/>
    </row>
    <row r="210" spans="1:9" ht="24.95" customHeight="1" x14ac:dyDescent="0.25">
      <c r="A210" s="73">
        <v>205</v>
      </c>
      <c r="B210" s="247" t="s">
        <v>677</v>
      </c>
      <c r="C210" s="104" t="s">
        <v>18</v>
      </c>
      <c r="D210" s="240">
        <v>1</v>
      </c>
      <c r="E210" s="278">
        <v>14454</v>
      </c>
      <c r="F210" s="241">
        <f t="shared" si="6"/>
        <v>2746.26</v>
      </c>
      <c r="G210" s="241">
        <f t="shared" si="7"/>
        <v>17200.260000000002</v>
      </c>
      <c r="H210" s="28"/>
      <c r="I210" s="25"/>
    </row>
    <row r="211" spans="1:9" ht="24.95" customHeight="1" x14ac:dyDescent="0.25">
      <c r="A211" s="73">
        <v>206</v>
      </c>
      <c r="B211" s="247" t="s">
        <v>679</v>
      </c>
      <c r="C211" s="104" t="s">
        <v>18</v>
      </c>
      <c r="D211" s="240">
        <v>1</v>
      </c>
      <c r="E211" s="278">
        <v>36958</v>
      </c>
      <c r="F211" s="241">
        <f t="shared" si="6"/>
        <v>7022.02</v>
      </c>
      <c r="G211" s="241">
        <f t="shared" si="7"/>
        <v>43980.020000000004</v>
      </c>
      <c r="H211" s="28"/>
      <c r="I211" s="25"/>
    </row>
    <row r="212" spans="1:9" ht="24.95" customHeight="1" x14ac:dyDescent="0.25">
      <c r="A212" s="73">
        <v>207</v>
      </c>
      <c r="B212" s="247" t="s">
        <v>682</v>
      </c>
      <c r="C212" s="104" t="s">
        <v>18</v>
      </c>
      <c r="D212" s="240">
        <v>1</v>
      </c>
      <c r="E212" s="278">
        <v>35126</v>
      </c>
      <c r="F212" s="241">
        <f t="shared" si="6"/>
        <v>6673.9400000000005</v>
      </c>
      <c r="G212" s="241">
        <f t="shared" si="7"/>
        <v>41799.94</v>
      </c>
      <c r="H212" s="28"/>
      <c r="I212" s="25"/>
    </row>
    <row r="213" spans="1:9" ht="24.95" customHeight="1" x14ac:dyDescent="0.25">
      <c r="A213" s="73">
        <v>208</v>
      </c>
      <c r="B213" s="247" t="s">
        <v>684</v>
      </c>
      <c r="C213" s="104" t="s">
        <v>18</v>
      </c>
      <c r="D213" s="240">
        <v>1</v>
      </c>
      <c r="E213" s="278">
        <v>41849</v>
      </c>
      <c r="F213" s="241">
        <f t="shared" si="6"/>
        <v>7951.31</v>
      </c>
      <c r="G213" s="241">
        <f t="shared" si="7"/>
        <v>49800.31</v>
      </c>
      <c r="H213" s="28"/>
      <c r="I213" s="25"/>
    </row>
    <row r="214" spans="1:9" ht="24.95" customHeight="1" x14ac:dyDescent="0.25">
      <c r="A214" s="73">
        <v>209</v>
      </c>
      <c r="B214" s="247" t="s">
        <v>686</v>
      </c>
      <c r="C214" s="104" t="s">
        <v>18</v>
      </c>
      <c r="D214" s="240">
        <v>1</v>
      </c>
      <c r="E214" s="278">
        <v>50252</v>
      </c>
      <c r="F214" s="241">
        <f t="shared" si="6"/>
        <v>9547.880000000001</v>
      </c>
      <c r="G214" s="241">
        <f t="shared" si="7"/>
        <v>59799.880000000005</v>
      </c>
      <c r="H214" s="28"/>
      <c r="I214" s="25"/>
    </row>
    <row r="215" spans="1:9" ht="24.95" customHeight="1" x14ac:dyDescent="0.25">
      <c r="A215" s="73">
        <v>210</v>
      </c>
      <c r="B215" s="247" t="s">
        <v>690</v>
      </c>
      <c r="C215" s="104" t="s">
        <v>18</v>
      </c>
      <c r="D215" s="240">
        <v>1</v>
      </c>
      <c r="E215" s="278">
        <v>14000</v>
      </c>
      <c r="F215" s="241">
        <f t="shared" si="6"/>
        <v>2660</v>
      </c>
      <c r="G215" s="241">
        <f t="shared" si="7"/>
        <v>16660</v>
      </c>
      <c r="H215" s="28"/>
      <c r="I215" s="25"/>
    </row>
    <row r="216" spans="1:9" ht="24.95" customHeight="1" x14ac:dyDescent="0.25">
      <c r="A216" s="73">
        <v>211</v>
      </c>
      <c r="B216" s="247" t="s">
        <v>1464</v>
      </c>
      <c r="C216" s="104" t="s">
        <v>18</v>
      </c>
      <c r="D216" s="240">
        <v>1</v>
      </c>
      <c r="E216" s="278">
        <v>124</v>
      </c>
      <c r="F216" s="241">
        <f t="shared" si="6"/>
        <v>23.56</v>
      </c>
      <c r="G216" s="241">
        <f t="shared" si="7"/>
        <v>147.56</v>
      </c>
      <c r="H216" s="28"/>
      <c r="I216" s="25"/>
    </row>
    <row r="217" spans="1:9" ht="24.95" customHeight="1" x14ac:dyDescent="0.25">
      <c r="A217" s="73">
        <v>212</v>
      </c>
      <c r="B217" s="247" t="s">
        <v>1465</v>
      </c>
      <c r="C217" s="104" t="s">
        <v>18</v>
      </c>
      <c r="D217" s="240">
        <v>1</v>
      </c>
      <c r="E217" s="278">
        <v>153</v>
      </c>
      <c r="F217" s="241">
        <f t="shared" si="6"/>
        <v>29.07</v>
      </c>
      <c r="G217" s="241">
        <f t="shared" si="7"/>
        <v>182.07</v>
      </c>
      <c r="H217" s="28"/>
      <c r="I217" s="25"/>
    </row>
    <row r="218" spans="1:9" ht="24.95" customHeight="1" x14ac:dyDescent="0.25">
      <c r="A218" s="73">
        <v>213</v>
      </c>
      <c r="B218" s="247" t="s">
        <v>694</v>
      </c>
      <c r="C218" s="104" t="s">
        <v>101</v>
      </c>
      <c r="D218" s="240">
        <v>1</v>
      </c>
      <c r="E218" s="278">
        <v>101681</v>
      </c>
      <c r="F218" s="241">
        <f t="shared" si="6"/>
        <v>19319.39</v>
      </c>
      <c r="G218" s="241">
        <f t="shared" si="7"/>
        <v>121000.39</v>
      </c>
      <c r="H218" s="28"/>
      <c r="I218" s="25"/>
    </row>
    <row r="219" spans="1:9" ht="24.95" customHeight="1" x14ac:dyDescent="0.25">
      <c r="A219" s="73">
        <v>214</v>
      </c>
      <c r="B219" s="247" t="s">
        <v>696</v>
      </c>
      <c r="C219" s="104" t="s">
        <v>18</v>
      </c>
      <c r="D219" s="240">
        <v>1</v>
      </c>
      <c r="E219" s="278">
        <v>302353</v>
      </c>
      <c r="F219" s="241">
        <f t="shared" si="6"/>
        <v>57447.07</v>
      </c>
      <c r="G219" s="241">
        <f t="shared" si="7"/>
        <v>359800.07</v>
      </c>
      <c r="H219" s="28"/>
      <c r="I219" s="25"/>
    </row>
    <row r="220" spans="1:9" ht="24.95" customHeight="1" x14ac:dyDescent="0.25">
      <c r="A220" s="73">
        <v>215</v>
      </c>
      <c r="B220" s="247" t="s">
        <v>699</v>
      </c>
      <c r="C220" s="104" t="s">
        <v>18</v>
      </c>
      <c r="D220" s="240">
        <v>1</v>
      </c>
      <c r="E220" s="278">
        <v>115798</v>
      </c>
      <c r="F220" s="241">
        <f t="shared" si="6"/>
        <v>22001.62</v>
      </c>
      <c r="G220" s="241">
        <f t="shared" si="7"/>
        <v>137799.62</v>
      </c>
      <c r="H220" s="28"/>
      <c r="I220" s="25"/>
    </row>
    <row r="221" spans="1:9" ht="24.95" customHeight="1" x14ac:dyDescent="0.25">
      <c r="A221" s="73">
        <v>216</v>
      </c>
      <c r="B221" s="247" t="s">
        <v>700</v>
      </c>
      <c r="C221" s="104" t="s">
        <v>18</v>
      </c>
      <c r="D221" s="240">
        <v>1</v>
      </c>
      <c r="E221" s="278">
        <v>4000</v>
      </c>
      <c r="F221" s="241">
        <f t="shared" si="6"/>
        <v>760</v>
      </c>
      <c r="G221" s="241">
        <f t="shared" si="7"/>
        <v>4760</v>
      </c>
      <c r="H221" s="28"/>
      <c r="I221" s="25"/>
    </row>
    <row r="222" spans="1:9" ht="24.95" customHeight="1" x14ac:dyDescent="0.25">
      <c r="A222" s="73">
        <v>217</v>
      </c>
      <c r="B222" s="247" t="s">
        <v>703</v>
      </c>
      <c r="C222" s="104" t="s">
        <v>18</v>
      </c>
      <c r="D222" s="240">
        <v>1</v>
      </c>
      <c r="E222" s="278">
        <v>15294</v>
      </c>
      <c r="F222" s="241">
        <f t="shared" si="6"/>
        <v>2905.86</v>
      </c>
      <c r="G222" s="241">
        <f t="shared" si="7"/>
        <v>18199.86</v>
      </c>
      <c r="H222" s="28"/>
      <c r="I222" s="25"/>
    </row>
    <row r="223" spans="1:9" ht="24.95" customHeight="1" x14ac:dyDescent="0.25">
      <c r="A223" s="73">
        <v>218</v>
      </c>
      <c r="B223" s="247" t="s">
        <v>705</v>
      </c>
      <c r="C223" s="104" t="s">
        <v>18</v>
      </c>
      <c r="D223" s="240">
        <v>1</v>
      </c>
      <c r="E223" s="278">
        <v>16000</v>
      </c>
      <c r="F223" s="241">
        <f t="shared" si="6"/>
        <v>3040</v>
      </c>
      <c r="G223" s="241">
        <f t="shared" si="7"/>
        <v>19040</v>
      </c>
      <c r="H223" s="28"/>
      <c r="I223" s="25"/>
    </row>
    <row r="224" spans="1:9" ht="24.95" customHeight="1" x14ac:dyDescent="0.25">
      <c r="A224" s="73">
        <v>219</v>
      </c>
      <c r="B224" s="247" t="s">
        <v>708</v>
      </c>
      <c r="C224" s="104" t="s">
        <v>18</v>
      </c>
      <c r="D224" s="240">
        <v>1</v>
      </c>
      <c r="E224" s="278">
        <v>22000</v>
      </c>
      <c r="F224" s="241">
        <f t="shared" si="6"/>
        <v>4180</v>
      </c>
      <c r="G224" s="241">
        <f t="shared" si="7"/>
        <v>26180</v>
      </c>
      <c r="H224" s="28"/>
      <c r="I224" s="25"/>
    </row>
    <row r="225" spans="1:9" ht="24.95" customHeight="1" x14ac:dyDescent="0.25">
      <c r="A225" s="73">
        <v>220</v>
      </c>
      <c r="B225" s="247" t="s">
        <v>711</v>
      </c>
      <c r="C225" s="104" t="s">
        <v>237</v>
      </c>
      <c r="D225" s="240">
        <v>1</v>
      </c>
      <c r="E225" s="278">
        <v>565000</v>
      </c>
      <c r="F225" s="241">
        <f t="shared" si="6"/>
        <v>107350</v>
      </c>
      <c r="G225" s="241">
        <f t="shared" si="7"/>
        <v>672350</v>
      </c>
      <c r="H225" s="28"/>
      <c r="I225" s="25"/>
    </row>
    <row r="226" spans="1:9" ht="24.95" customHeight="1" x14ac:dyDescent="0.25">
      <c r="A226" s="73">
        <v>221</v>
      </c>
      <c r="B226" s="247" t="s">
        <v>712</v>
      </c>
      <c r="C226" s="104" t="s">
        <v>237</v>
      </c>
      <c r="D226" s="240">
        <v>1</v>
      </c>
      <c r="E226" s="278">
        <v>565000</v>
      </c>
      <c r="F226" s="241">
        <f t="shared" si="6"/>
        <v>107350</v>
      </c>
      <c r="G226" s="241">
        <f t="shared" si="7"/>
        <v>672350</v>
      </c>
      <c r="H226" s="28"/>
      <c r="I226" s="25"/>
    </row>
    <row r="227" spans="1:9" ht="24.95" customHeight="1" x14ac:dyDescent="0.25">
      <c r="A227" s="73">
        <v>222</v>
      </c>
      <c r="B227" s="247" t="s">
        <v>713</v>
      </c>
      <c r="C227" s="104" t="s">
        <v>237</v>
      </c>
      <c r="D227" s="240">
        <v>1</v>
      </c>
      <c r="E227" s="278">
        <v>65800</v>
      </c>
      <c r="F227" s="241">
        <f t="shared" si="6"/>
        <v>12502</v>
      </c>
      <c r="G227" s="241">
        <f t="shared" si="7"/>
        <v>78302</v>
      </c>
      <c r="H227" s="28"/>
      <c r="I227" s="25"/>
    </row>
    <row r="228" spans="1:9" ht="24.95" customHeight="1" x14ac:dyDescent="0.25">
      <c r="A228" s="73">
        <v>223</v>
      </c>
      <c r="B228" s="247" t="s">
        <v>715</v>
      </c>
      <c r="C228" s="104" t="s">
        <v>18</v>
      </c>
      <c r="D228" s="240">
        <v>1</v>
      </c>
      <c r="E228" s="278">
        <v>989748</v>
      </c>
      <c r="F228" s="241">
        <f t="shared" si="6"/>
        <v>188052.12</v>
      </c>
      <c r="G228" s="241">
        <f t="shared" si="7"/>
        <v>1177800.1200000001</v>
      </c>
      <c r="H228" s="28"/>
      <c r="I228" s="25"/>
    </row>
    <row r="229" spans="1:9" ht="24.95" customHeight="1" x14ac:dyDescent="0.25">
      <c r="A229" s="73">
        <v>224</v>
      </c>
      <c r="B229" s="247" t="s">
        <v>716</v>
      </c>
      <c r="C229" s="104" t="s">
        <v>18</v>
      </c>
      <c r="D229" s="240">
        <v>1</v>
      </c>
      <c r="E229" s="278">
        <v>840168</v>
      </c>
      <c r="F229" s="241">
        <f t="shared" si="6"/>
        <v>159631.92000000001</v>
      </c>
      <c r="G229" s="241">
        <f t="shared" si="7"/>
        <v>999799.92</v>
      </c>
      <c r="H229" s="28"/>
      <c r="I229" s="25"/>
    </row>
    <row r="230" spans="1:9" ht="24.95" customHeight="1" x14ac:dyDescent="0.25">
      <c r="A230" s="73">
        <v>225</v>
      </c>
      <c r="B230" s="247" t="s">
        <v>717</v>
      </c>
      <c r="C230" s="104" t="s">
        <v>18</v>
      </c>
      <c r="D230" s="240">
        <v>1</v>
      </c>
      <c r="E230" s="278">
        <v>1151092</v>
      </c>
      <c r="F230" s="241">
        <f t="shared" si="6"/>
        <v>218707.48</v>
      </c>
      <c r="G230" s="241">
        <f t="shared" si="7"/>
        <v>1369799.48</v>
      </c>
      <c r="H230" s="28"/>
      <c r="I230" s="25"/>
    </row>
    <row r="231" spans="1:9" ht="24.95" customHeight="1" x14ac:dyDescent="0.25">
      <c r="A231" s="73">
        <v>226</v>
      </c>
      <c r="B231" s="247" t="s">
        <v>718</v>
      </c>
      <c r="C231" s="104" t="s">
        <v>101</v>
      </c>
      <c r="D231" s="240">
        <v>1</v>
      </c>
      <c r="E231" s="278">
        <v>137815</v>
      </c>
      <c r="F231" s="241">
        <f t="shared" si="6"/>
        <v>26184.85</v>
      </c>
      <c r="G231" s="241">
        <f t="shared" si="7"/>
        <v>163999.85</v>
      </c>
      <c r="H231" s="28"/>
      <c r="I231" s="25"/>
    </row>
    <row r="232" spans="1:9" ht="24.95" customHeight="1" x14ac:dyDescent="0.25">
      <c r="A232" s="73">
        <v>227</v>
      </c>
      <c r="B232" s="247" t="s">
        <v>719</v>
      </c>
      <c r="C232" s="104" t="s">
        <v>101</v>
      </c>
      <c r="D232" s="240">
        <v>1</v>
      </c>
      <c r="E232" s="278">
        <v>169395</v>
      </c>
      <c r="F232" s="241">
        <f t="shared" si="6"/>
        <v>32185.05</v>
      </c>
      <c r="G232" s="241">
        <f t="shared" si="7"/>
        <v>201580.05</v>
      </c>
      <c r="H232" s="28"/>
      <c r="I232" s="25"/>
    </row>
    <row r="233" spans="1:9" ht="24.95" customHeight="1" x14ac:dyDescent="0.25">
      <c r="A233" s="73">
        <v>228</v>
      </c>
      <c r="B233" s="247" t="s">
        <v>722</v>
      </c>
      <c r="C233" s="104" t="s">
        <v>723</v>
      </c>
      <c r="D233" s="240">
        <v>1</v>
      </c>
      <c r="E233" s="278">
        <v>50252</v>
      </c>
      <c r="F233" s="241">
        <f t="shared" si="6"/>
        <v>9547.880000000001</v>
      </c>
      <c r="G233" s="241">
        <f t="shared" si="7"/>
        <v>59799.880000000005</v>
      </c>
      <c r="H233" s="28"/>
      <c r="I233" s="25"/>
    </row>
    <row r="234" spans="1:9" ht="24.95" customHeight="1" x14ac:dyDescent="0.25">
      <c r="A234" s="73">
        <v>229</v>
      </c>
      <c r="B234" s="247" t="s">
        <v>725</v>
      </c>
      <c r="C234" s="104" t="s">
        <v>18</v>
      </c>
      <c r="D234" s="240">
        <v>1</v>
      </c>
      <c r="E234" s="278">
        <v>16639</v>
      </c>
      <c r="F234" s="241">
        <f t="shared" si="6"/>
        <v>3161.41</v>
      </c>
      <c r="G234" s="241">
        <f t="shared" si="7"/>
        <v>19800.41</v>
      </c>
      <c r="H234" s="28"/>
      <c r="I234" s="25"/>
    </row>
    <row r="235" spans="1:9" ht="24.95" customHeight="1" x14ac:dyDescent="0.25">
      <c r="A235" s="73">
        <v>230</v>
      </c>
      <c r="B235" s="247" t="s">
        <v>735</v>
      </c>
      <c r="C235" s="104" t="s">
        <v>18</v>
      </c>
      <c r="D235" s="240">
        <v>1</v>
      </c>
      <c r="E235" s="278">
        <v>3343</v>
      </c>
      <c r="F235" s="241">
        <f t="shared" si="6"/>
        <v>635.16999999999996</v>
      </c>
      <c r="G235" s="241">
        <f t="shared" si="7"/>
        <v>3978.17</v>
      </c>
      <c r="H235" s="28"/>
      <c r="I235" s="25"/>
    </row>
    <row r="236" spans="1:9" ht="24.95" customHeight="1" x14ac:dyDescent="0.25">
      <c r="A236" s="73">
        <v>231</v>
      </c>
      <c r="B236" s="247" t="s">
        <v>737</v>
      </c>
      <c r="C236" s="104" t="s">
        <v>18</v>
      </c>
      <c r="D236" s="240">
        <v>1</v>
      </c>
      <c r="E236" s="278">
        <v>4055</v>
      </c>
      <c r="F236" s="241">
        <f t="shared" si="6"/>
        <v>770.45</v>
      </c>
      <c r="G236" s="241">
        <f t="shared" si="7"/>
        <v>4825.45</v>
      </c>
      <c r="H236" s="28"/>
      <c r="I236" s="25"/>
    </row>
    <row r="237" spans="1:9" ht="24.95" customHeight="1" x14ac:dyDescent="0.25">
      <c r="A237" s="73">
        <v>232</v>
      </c>
      <c r="B237" s="247" t="s">
        <v>740</v>
      </c>
      <c r="C237" s="104" t="s">
        <v>18</v>
      </c>
      <c r="D237" s="240">
        <v>1</v>
      </c>
      <c r="E237" s="278">
        <v>8715</v>
      </c>
      <c r="F237" s="241">
        <f t="shared" si="6"/>
        <v>1655.85</v>
      </c>
      <c r="G237" s="241">
        <f t="shared" si="7"/>
        <v>10370.85</v>
      </c>
      <c r="H237" s="28"/>
      <c r="I237" s="25"/>
    </row>
    <row r="238" spans="1:9" ht="24.95" customHeight="1" x14ac:dyDescent="0.25">
      <c r="A238" s="73">
        <v>233</v>
      </c>
      <c r="B238" s="247" t="s">
        <v>743</v>
      </c>
      <c r="C238" s="104" t="s">
        <v>18</v>
      </c>
      <c r="D238" s="240">
        <v>1</v>
      </c>
      <c r="E238" s="278">
        <v>15349</v>
      </c>
      <c r="F238" s="241">
        <f t="shared" si="6"/>
        <v>2916.31</v>
      </c>
      <c r="G238" s="241">
        <f t="shared" si="7"/>
        <v>18265.310000000001</v>
      </c>
      <c r="H238" s="28"/>
      <c r="I238" s="25"/>
    </row>
    <row r="239" spans="1:9" ht="24.95" customHeight="1" x14ac:dyDescent="0.25">
      <c r="A239" s="73">
        <v>234</v>
      </c>
      <c r="B239" s="247" t="s">
        <v>745</v>
      </c>
      <c r="C239" s="104" t="s">
        <v>18</v>
      </c>
      <c r="D239" s="240">
        <v>1</v>
      </c>
      <c r="E239" s="278">
        <v>3343</v>
      </c>
      <c r="F239" s="241">
        <f t="shared" si="6"/>
        <v>635.16999999999996</v>
      </c>
      <c r="G239" s="241">
        <f t="shared" si="7"/>
        <v>3978.17</v>
      </c>
      <c r="H239" s="28"/>
      <c r="I239" s="25"/>
    </row>
    <row r="240" spans="1:9" ht="24.95" customHeight="1" x14ac:dyDescent="0.25">
      <c r="A240" s="73">
        <v>235</v>
      </c>
      <c r="B240" s="247" t="s">
        <v>748</v>
      </c>
      <c r="C240" s="104" t="s">
        <v>18</v>
      </c>
      <c r="D240" s="240">
        <v>1</v>
      </c>
      <c r="E240" s="278">
        <v>40168</v>
      </c>
      <c r="F240" s="241">
        <f t="shared" si="6"/>
        <v>7631.92</v>
      </c>
      <c r="G240" s="241">
        <f t="shared" si="7"/>
        <v>47799.92</v>
      </c>
      <c r="H240" s="28"/>
      <c r="I240" s="25"/>
    </row>
    <row r="241" spans="1:9" ht="24.95" customHeight="1" x14ac:dyDescent="0.25">
      <c r="A241" s="73">
        <v>236</v>
      </c>
      <c r="B241" s="247" t="s">
        <v>750</v>
      </c>
      <c r="C241" s="104" t="s">
        <v>18</v>
      </c>
      <c r="D241" s="240">
        <v>1</v>
      </c>
      <c r="E241" s="278">
        <v>115966</v>
      </c>
      <c r="F241" s="241">
        <f t="shared" si="6"/>
        <v>22033.54</v>
      </c>
      <c r="G241" s="241">
        <f t="shared" si="7"/>
        <v>137999.54</v>
      </c>
      <c r="H241" s="28"/>
      <c r="I241" s="25"/>
    </row>
    <row r="242" spans="1:9" ht="24.95" customHeight="1" x14ac:dyDescent="0.25">
      <c r="A242" s="73">
        <v>237</v>
      </c>
      <c r="B242" s="247" t="s">
        <v>751</v>
      </c>
      <c r="C242" s="104" t="s">
        <v>18</v>
      </c>
      <c r="D242" s="240">
        <v>1</v>
      </c>
      <c r="E242" s="278">
        <v>194790</v>
      </c>
      <c r="F242" s="241">
        <f t="shared" si="6"/>
        <v>37010.1</v>
      </c>
      <c r="G242" s="241">
        <f t="shared" si="7"/>
        <v>231800.1</v>
      </c>
      <c r="H242" s="28"/>
      <c r="I242" s="25"/>
    </row>
    <row r="243" spans="1:9" ht="24.95" customHeight="1" x14ac:dyDescent="0.25">
      <c r="A243" s="73">
        <v>238</v>
      </c>
      <c r="B243" s="247" t="s">
        <v>756</v>
      </c>
      <c r="C243" s="104" t="s">
        <v>18</v>
      </c>
      <c r="D243" s="240">
        <v>1</v>
      </c>
      <c r="E243" s="278">
        <v>28403</v>
      </c>
      <c r="F243" s="241">
        <f t="shared" si="6"/>
        <v>5396.57</v>
      </c>
      <c r="G243" s="241">
        <f t="shared" si="7"/>
        <v>33799.57</v>
      </c>
      <c r="H243" s="28"/>
      <c r="I243" s="25"/>
    </row>
    <row r="244" spans="1:9" ht="24.95" customHeight="1" x14ac:dyDescent="0.25">
      <c r="A244" s="73">
        <v>239</v>
      </c>
      <c r="B244" s="247" t="s">
        <v>758</v>
      </c>
      <c r="C244" s="104" t="s">
        <v>18</v>
      </c>
      <c r="D244" s="240">
        <v>1</v>
      </c>
      <c r="E244" s="278">
        <v>50000</v>
      </c>
      <c r="F244" s="241">
        <f t="shared" si="6"/>
        <v>9500</v>
      </c>
      <c r="G244" s="241">
        <f t="shared" si="7"/>
        <v>59500</v>
      </c>
      <c r="H244" s="28"/>
      <c r="I244" s="25"/>
    </row>
    <row r="245" spans="1:9" ht="24.95" customHeight="1" x14ac:dyDescent="0.25">
      <c r="A245" s="73">
        <v>240</v>
      </c>
      <c r="B245" s="247" t="s">
        <v>761</v>
      </c>
      <c r="C245" s="104" t="s">
        <v>162</v>
      </c>
      <c r="D245" s="240">
        <v>1</v>
      </c>
      <c r="E245" s="278">
        <v>28200</v>
      </c>
      <c r="F245" s="241">
        <f t="shared" si="6"/>
        <v>5358</v>
      </c>
      <c r="G245" s="241">
        <f t="shared" si="7"/>
        <v>33558</v>
      </c>
      <c r="H245" s="28"/>
      <c r="I245" s="25"/>
    </row>
    <row r="246" spans="1:9" ht="24.95" customHeight="1" x14ac:dyDescent="0.25">
      <c r="A246" s="73">
        <v>241</v>
      </c>
      <c r="B246" s="247" t="s">
        <v>1467</v>
      </c>
      <c r="C246" s="104" t="s">
        <v>18</v>
      </c>
      <c r="D246" s="240">
        <v>1</v>
      </c>
      <c r="E246" s="278">
        <v>84000</v>
      </c>
      <c r="F246" s="241">
        <f t="shared" si="6"/>
        <v>15960</v>
      </c>
      <c r="G246" s="241">
        <f t="shared" si="7"/>
        <v>99960</v>
      </c>
      <c r="H246" s="28"/>
      <c r="I246" s="25"/>
    </row>
    <row r="247" spans="1:9" ht="24.95" customHeight="1" x14ac:dyDescent="0.25">
      <c r="A247" s="73">
        <v>242</v>
      </c>
      <c r="B247" s="247" t="s">
        <v>762</v>
      </c>
      <c r="C247" s="104" t="s">
        <v>18</v>
      </c>
      <c r="D247" s="240">
        <v>1</v>
      </c>
      <c r="E247" s="278">
        <v>48000</v>
      </c>
      <c r="F247" s="241">
        <f t="shared" si="6"/>
        <v>9120</v>
      </c>
      <c r="G247" s="241">
        <f t="shared" si="7"/>
        <v>57120</v>
      </c>
      <c r="H247" s="28"/>
      <c r="I247" s="25"/>
    </row>
    <row r="248" spans="1:9" ht="24.95" customHeight="1" x14ac:dyDescent="0.25">
      <c r="A248" s="73">
        <v>243</v>
      </c>
      <c r="B248" s="247" t="s">
        <v>763</v>
      </c>
      <c r="C248" s="104" t="s">
        <v>18</v>
      </c>
      <c r="D248" s="240">
        <v>1</v>
      </c>
      <c r="E248" s="278">
        <v>482185</v>
      </c>
      <c r="F248" s="241">
        <f t="shared" si="6"/>
        <v>91615.15</v>
      </c>
      <c r="G248" s="241">
        <f t="shared" si="7"/>
        <v>573800.15</v>
      </c>
      <c r="H248" s="28"/>
      <c r="I248" s="25"/>
    </row>
    <row r="249" spans="1:9" ht="24.95" customHeight="1" x14ac:dyDescent="0.25">
      <c r="A249" s="73">
        <v>244</v>
      </c>
      <c r="B249" s="247" t="s">
        <v>765</v>
      </c>
      <c r="C249" s="104" t="s">
        <v>18</v>
      </c>
      <c r="D249" s="240">
        <v>1</v>
      </c>
      <c r="E249" s="278">
        <v>1472101</v>
      </c>
      <c r="F249" s="241">
        <f t="shared" si="6"/>
        <v>279699.19</v>
      </c>
      <c r="G249" s="241">
        <f t="shared" si="7"/>
        <v>1751800.19</v>
      </c>
      <c r="H249" s="28"/>
      <c r="I249" s="25"/>
    </row>
    <row r="250" spans="1:9" ht="24.95" customHeight="1" x14ac:dyDescent="0.25">
      <c r="A250" s="73">
        <v>245</v>
      </c>
      <c r="B250" s="247" t="s">
        <v>766</v>
      </c>
      <c r="C250" s="104" t="s">
        <v>359</v>
      </c>
      <c r="D250" s="240">
        <v>1</v>
      </c>
      <c r="E250" s="278">
        <v>470000</v>
      </c>
      <c r="F250" s="241">
        <f t="shared" si="6"/>
        <v>89300</v>
      </c>
      <c r="G250" s="241">
        <f t="shared" si="7"/>
        <v>559300</v>
      </c>
      <c r="H250" s="28"/>
      <c r="I250" s="25"/>
    </row>
    <row r="251" spans="1:9" ht="24.95" customHeight="1" x14ac:dyDescent="0.25">
      <c r="A251" s="73">
        <v>246</v>
      </c>
      <c r="B251" s="247" t="s">
        <v>767</v>
      </c>
      <c r="C251" s="104" t="s">
        <v>18</v>
      </c>
      <c r="D251" s="240">
        <v>1</v>
      </c>
      <c r="E251" s="278">
        <v>18319</v>
      </c>
      <c r="F251" s="241">
        <f t="shared" si="6"/>
        <v>3480.61</v>
      </c>
      <c r="G251" s="241">
        <f t="shared" si="7"/>
        <v>21799.61</v>
      </c>
      <c r="H251" s="28"/>
      <c r="I251" s="25"/>
    </row>
    <row r="252" spans="1:9" ht="24.95" customHeight="1" x14ac:dyDescent="0.25">
      <c r="A252" s="73">
        <v>247</v>
      </c>
      <c r="B252" s="247" t="s">
        <v>770</v>
      </c>
      <c r="C252" s="104" t="s">
        <v>18</v>
      </c>
      <c r="D252" s="240">
        <v>1</v>
      </c>
      <c r="E252" s="278">
        <v>51800</v>
      </c>
      <c r="F252" s="241">
        <f t="shared" si="6"/>
        <v>9842</v>
      </c>
      <c r="G252" s="241">
        <f t="shared" si="7"/>
        <v>61642</v>
      </c>
      <c r="H252" s="28"/>
      <c r="I252" s="25"/>
    </row>
    <row r="253" spans="1:9" ht="24.95" customHeight="1" x14ac:dyDescent="0.25">
      <c r="A253" s="73">
        <v>248</v>
      </c>
      <c r="B253" s="247" t="s">
        <v>771</v>
      </c>
      <c r="C253" s="104" t="s">
        <v>18</v>
      </c>
      <c r="D253" s="240">
        <v>1</v>
      </c>
      <c r="E253" s="278">
        <v>1254</v>
      </c>
      <c r="F253" s="241">
        <f t="shared" si="6"/>
        <v>238.26</v>
      </c>
      <c r="G253" s="241">
        <f t="shared" si="7"/>
        <v>1492.26</v>
      </c>
      <c r="H253" s="28"/>
      <c r="I253" s="25"/>
    </row>
    <row r="254" spans="1:9" ht="24.95" customHeight="1" x14ac:dyDescent="0.25">
      <c r="A254" s="73">
        <v>249</v>
      </c>
      <c r="B254" s="247" t="s">
        <v>774</v>
      </c>
      <c r="C254" s="104" t="s">
        <v>18</v>
      </c>
      <c r="D254" s="240">
        <v>1</v>
      </c>
      <c r="E254" s="278">
        <v>44622</v>
      </c>
      <c r="F254" s="241">
        <f t="shared" si="6"/>
        <v>8478.18</v>
      </c>
      <c r="G254" s="241">
        <f t="shared" si="7"/>
        <v>53100.18</v>
      </c>
      <c r="H254" s="28"/>
      <c r="I254" s="25"/>
    </row>
    <row r="255" spans="1:9" ht="24.95" customHeight="1" x14ac:dyDescent="0.25">
      <c r="A255" s="73">
        <v>250</v>
      </c>
      <c r="B255" s="247" t="s">
        <v>1468</v>
      </c>
      <c r="C255" s="104" t="s">
        <v>18</v>
      </c>
      <c r="D255" s="240">
        <v>1</v>
      </c>
      <c r="E255" s="278">
        <v>36326</v>
      </c>
      <c r="F255" s="241">
        <f t="shared" si="6"/>
        <v>6901.9400000000005</v>
      </c>
      <c r="G255" s="241">
        <f t="shared" si="7"/>
        <v>43227.94</v>
      </c>
      <c r="H255" s="28"/>
      <c r="I255" s="25"/>
    </row>
    <row r="256" spans="1:9" ht="24.95" customHeight="1" x14ac:dyDescent="0.25">
      <c r="A256" s="73">
        <v>251</v>
      </c>
      <c r="B256" s="247" t="s">
        <v>777</v>
      </c>
      <c r="C256" s="104" t="s">
        <v>18</v>
      </c>
      <c r="D256" s="240">
        <v>1</v>
      </c>
      <c r="E256" s="278">
        <v>11597</v>
      </c>
      <c r="F256" s="241">
        <f t="shared" si="6"/>
        <v>2203.4299999999998</v>
      </c>
      <c r="G256" s="241">
        <f t="shared" si="7"/>
        <v>13800.43</v>
      </c>
      <c r="H256" s="28"/>
      <c r="I256" s="25"/>
    </row>
    <row r="257" spans="1:9" ht="24.95" customHeight="1" x14ac:dyDescent="0.25">
      <c r="A257" s="73">
        <v>252</v>
      </c>
      <c r="B257" s="247" t="s">
        <v>782</v>
      </c>
      <c r="C257" s="104" t="s">
        <v>18</v>
      </c>
      <c r="D257" s="240">
        <v>1</v>
      </c>
      <c r="E257" s="278">
        <v>868</v>
      </c>
      <c r="F257" s="241">
        <f t="shared" si="6"/>
        <v>164.92000000000002</v>
      </c>
      <c r="G257" s="241">
        <f t="shared" si="7"/>
        <v>1032.92</v>
      </c>
      <c r="H257" s="28"/>
      <c r="I257" s="25"/>
    </row>
    <row r="258" spans="1:9" ht="24.95" customHeight="1" x14ac:dyDescent="0.25">
      <c r="A258" s="73">
        <v>253</v>
      </c>
      <c r="B258" s="247" t="s">
        <v>785</v>
      </c>
      <c r="C258" s="104" t="s">
        <v>18</v>
      </c>
      <c r="D258" s="240">
        <v>1</v>
      </c>
      <c r="E258" s="278">
        <v>15483</v>
      </c>
      <c r="F258" s="241">
        <f t="shared" si="6"/>
        <v>2941.77</v>
      </c>
      <c r="G258" s="241">
        <f t="shared" si="7"/>
        <v>18424.77</v>
      </c>
      <c r="H258" s="28"/>
      <c r="I258" s="25"/>
    </row>
    <row r="259" spans="1:9" ht="24.95" customHeight="1" x14ac:dyDescent="0.25">
      <c r="A259" s="73">
        <v>254</v>
      </c>
      <c r="B259" s="247" t="s">
        <v>788</v>
      </c>
      <c r="C259" s="104" t="s">
        <v>18</v>
      </c>
      <c r="D259" s="240">
        <v>1</v>
      </c>
      <c r="E259" s="278">
        <v>58418</v>
      </c>
      <c r="F259" s="241">
        <f t="shared" si="6"/>
        <v>11099.42</v>
      </c>
      <c r="G259" s="241">
        <f t="shared" si="7"/>
        <v>69517.42</v>
      </c>
      <c r="H259" s="28"/>
      <c r="I259" s="25"/>
    </row>
    <row r="260" spans="1:9" ht="24.95" customHeight="1" x14ac:dyDescent="0.25">
      <c r="A260" s="73">
        <v>255</v>
      </c>
      <c r="B260" s="247" t="s">
        <v>789</v>
      </c>
      <c r="C260" s="104" t="s">
        <v>18</v>
      </c>
      <c r="D260" s="240">
        <v>1</v>
      </c>
      <c r="E260" s="278">
        <v>127481</v>
      </c>
      <c r="F260" s="241">
        <f t="shared" si="6"/>
        <v>24221.39</v>
      </c>
      <c r="G260" s="241">
        <f t="shared" si="7"/>
        <v>151702.39000000001</v>
      </c>
      <c r="H260" s="28"/>
      <c r="I260" s="25"/>
    </row>
    <row r="261" spans="1:9" ht="24.95" customHeight="1" x14ac:dyDescent="0.25">
      <c r="A261" s="73">
        <v>256</v>
      </c>
      <c r="B261" s="247" t="s">
        <v>790</v>
      </c>
      <c r="C261" s="104" t="s">
        <v>18</v>
      </c>
      <c r="D261" s="240">
        <v>1</v>
      </c>
      <c r="E261" s="278">
        <v>9723</v>
      </c>
      <c r="F261" s="241">
        <f t="shared" si="6"/>
        <v>1847.3700000000001</v>
      </c>
      <c r="G261" s="241">
        <f t="shared" si="7"/>
        <v>11570.37</v>
      </c>
      <c r="H261" s="28"/>
      <c r="I261" s="25"/>
    </row>
    <row r="262" spans="1:9" ht="24.95" customHeight="1" x14ac:dyDescent="0.25">
      <c r="A262" s="73">
        <v>257</v>
      </c>
      <c r="B262" s="247" t="s">
        <v>794</v>
      </c>
      <c r="C262" s="104" t="s">
        <v>18</v>
      </c>
      <c r="D262" s="240">
        <v>1</v>
      </c>
      <c r="E262" s="278">
        <v>7407</v>
      </c>
      <c r="F262" s="241">
        <f t="shared" si="6"/>
        <v>1407.33</v>
      </c>
      <c r="G262" s="241">
        <f t="shared" si="7"/>
        <v>8814.33</v>
      </c>
      <c r="H262" s="28"/>
      <c r="I262" s="25"/>
    </row>
    <row r="263" spans="1:9" ht="24.95" customHeight="1" x14ac:dyDescent="0.25">
      <c r="A263" s="73">
        <v>258</v>
      </c>
      <c r="B263" s="247" t="s">
        <v>796</v>
      </c>
      <c r="C263" s="104" t="s">
        <v>18</v>
      </c>
      <c r="D263" s="240">
        <v>1</v>
      </c>
      <c r="E263" s="278">
        <v>41849</v>
      </c>
      <c r="F263" s="241">
        <f t="shared" ref="F263:F326" si="8">+E263*0.19</f>
        <v>7951.31</v>
      </c>
      <c r="G263" s="241">
        <f t="shared" ref="G263:G326" si="9">+F263+E263</f>
        <v>49800.31</v>
      </c>
      <c r="H263" s="28"/>
      <c r="I263" s="25"/>
    </row>
    <row r="264" spans="1:9" ht="24.95" customHeight="1" x14ac:dyDescent="0.25">
      <c r="A264" s="73">
        <v>259</v>
      </c>
      <c r="B264" s="247" t="s">
        <v>1469</v>
      </c>
      <c r="C264" s="104" t="s">
        <v>18</v>
      </c>
      <c r="D264" s="240">
        <v>1</v>
      </c>
      <c r="E264" s="278">
        <v>567800</v>
      </c>
      <c r="F264" s="241">
        <f t="shared" si="8"/>
        <v>107882</v>
      </c>
      <c r="G264" s="241">
        <f t="shared" si="9"/>
        <v>675682</v>
      </c>
      <c r="H264" s="28"/>
      <c r="I264" s="25"/>
    </row>
    <row r="265" spans="1:9" ht="24.95" customHeight="1" x14ac:dyDescent="0.25">
      <c r="A265" s="73">
        <v>260</v>
      </c>
      <c r="B265" s="247" t="s">
        <v>1470</v>
      </c>
      <c r="C265" s="104" t="s">
        <v>18</v>
      </c>
      <c r="D265" s="240">
        <v>1</v>
      </c>
      <c r="E265" s="278">
        <v>149231</v>
      </c>
      <c r="F265" s="241">
        <f t="shared" si="8"/>
        <v>28353.89</v>
      </c>
      <c r="G265" s="241">
        <f t="shared" si="9"/>
        <v>177584.89</v>
      </c>
      <c r="H265" s="28"/>
      <c r="I265" s="25"/>
    </row>
    <row r="266" spans="1:9" ht="24.95" customHeight="1" x14ac:dyDescent="0.25">
      <c r="A266" s="73">
        <v>261</v>
      </c>
      <c r="B266" s="247" t="s">
        <v>801</v>
      </c>
      <c r="C266" s="104" t="s">
        <v>18</v>
      </c>
      <c r="D266" s="240">
        <v>1</v>
      </c>
      <c r="E266" s="278">
        <v>92033</v>
      </c>
      <c r="F266" s="241">
        <f t="shared" si="8"/>
        <v>17486.27</v>
      </c>
      <c r="G266" s="241">
        <f t="shared" si="9"/>
        <v>109519.27</v>
      </c>
      <c r="H266" s="28"/>
      <c r="I266" s="25"/>
    </row>
    <row r="267" spans="1:9" ht="24.95" customHeight="1" x14ac:dyDescent="0.25">
      <c r="A267" s="73">
        <v>262</v>
      </c>
      <c r="B267" s="247" t="s">
        <v>803</v>
      </c>
      <c r="C267" s="104" t="s">
        <v>804</v>
      </c>
      <c r="D267" s="240">
        <v>1</v>
      </c>
      <c r="E267" s="278">
        <v>78824</v>
      </c>
      <c r="F267" s="241">
        <f t="shared" si="8"/>
        <v>14976.56</v>
      </c>
      <c r="G267" s="241">
        <f t="shared" si="9"/>
        <v>93800.56</v>
      </c>
      <c r="H267" s="28"/>
      <c r="I267" s="25"/>
    </row>
    <row r="268" spans="1:9" ht="24.95" customHeight="1" x14ac:dyDescent="0.25">
      <c r="A268" s="73">
        <v>263</v>
      </c>
      <c r="B268" s="247" t="s">
        <v>805</v>
      </c>
      <c r="C268" s="104" t="s">
        <v>18</v>
      </c>
      <c r="D268" s="240">
        <v>1</v>
      </c>
      <c r="E268" s="278">
        <v>24000</v>
      </c>
      <c r="F268" s="241">
        <f t="shared" si="8"/>
        <v>4560</v>
      </c>
      <c r="G268" s="241">
        <f t="shared" si="9"/>
        <v>28560</v>
      </c>
      <c r="H268" s="28"/>
      <c r="I268" s="25"/>
    </row>
    <row r="269" spans="1:9" ht="24.95" customHeight="1" x14ac:dyDescent="0.25">
      <c r="A269" s="73">
        <v>264</v>
      </c>
      <c r="B269" s="247" t="s">
        <v>806</v>
      </c>
      <c r="C269" s="104" t="s">
        <v>18</v>
      </c>
      <c r="D269" s="240">
        <v>1</v>
      </c>
      <c r="E269" s="278">
        <v>12437</v>
      </c>
      <c r="F269" s="241">
        <f t="shared" si="8"/>
        <v>2363.0300000000002</v>
      </c>
      <c r="G269" s="241">
        <f t="shared" si="9"/>
        <v>14800.03</v>
      </c>
      <c r="H269" s="28"/>
      <c r="I269" s="25"/>
    </row>
    <row r="270" spans="1:9" ht="24.95" customHeight="1" x14ac:dyDescent="0.25">
      <c r="A270" s="73">
        <v>265</v>
      </c>
      <c r="B270" s="247" t="s">
        <v>1471</v>
      </c>
      <c r="C270" s="104" t="s">
        <v>115</v>
      </c>
      <c r="D270" s="240">
        <v>1</v>
      </c>
      <c r="E270" s="278">
        <v>13782</v>
      </c>
      <c r="F270" s="241">
        <f t="shared" si="8"/>
        <v>2618.58</v>
      </c>
      <c r="G270" s="241">
        <f t="shared" si="9"/>
        <v>16400.580000000002</v>
      </c>
      <c r="H270" s="28"/>
      <c r="I270" s="25"/>
    </row>
    <row r="271" spans="1:9" ht="24.95" customHeight="1" x14ac:dyDescent="0.25">
      <c r="A271" s="73">
        <v>266</v>
      </c>
      <c r="B271" s="247" t="s">
        <v>808</v>
      </c>
      <c r="C271" s="104" t="s">
        <v>18</v>
      </c>
      <c r="D271" s="240">
        <v>1</v>
      </c>
      <c r="E271" s="278">
        <v>1410</v>
      </c>
      <c r="F271" s="241">
        <f t="shared" si="8"/>
        <v>267.89999999999998</v>
      </c>
      <c r="G271" s="241">
        <f t="shared" si="9"/>
        <v>1677.9</v>
      </c>
      <c r="H271" s="28"/>
      <c r="I271" s="25"/>
    </row>
    <row r="272" spans="1:9" ht="24.95" customHeight="1" x14ac:dyDescent="0.25">
      <c r="A272" s="73">
        <v>267</v>
      </c>
      <c r="B272" s="247" t="s">
        <v>813</v>
      </c>
      <c r="C272" s="104" t="s">
        <v>18</v>
      </c>
      <c r="D272" s="240">
        <v>1</v>
      </c>
      <c r="E272" s="278">
        <v>640</v>
      </c>
      <c r="F272" s="241">
        <f t="shared" si="8"/>
        <v>121.6</v>
      </c>
      <c r="G272" s="241">
        <f t="shared" si="9"/>
        <v>761.6</v>
      </c>
      <c r="H272" s="28"/>
      <c r="I272" s="25"/>
    </row>
    <row r="273" spans="1:9" ht="24.95" customHeight="1" x14ac:dyDescent="0.25">
      <c r="A273" s="73">
        <v>268</v>
      </c>
      <c r="B273" s="247" t="s">
        <v>1472</v>
      </c>
      <c r="C273" s="104" t="s">
        <v>18</v>
      </c>
      <c r="D273" s="240">
        <v>1</v>
      </c>
      <c r="E273" s="278">
        <v>2020</v>
      </c>
      <c r="F273" s="241">
        <f t="shared" si="8"/>
        <v>383.8</v>
      </c>
      <c r="G273" s="241">
        <f t="shared" si="9"/>
        <v>2403.8000000000002</v>
      </c>
      <c r="H273" s="28"/>
      <c r="I273" s="25"/>
    </row>
    <row r="274" spans="1:9" ht="24.95" customHeight="1" x14ac:dyDescent="0.25">
      <c r="A274" s="73">
        <v>269</v>
      </c>
      <c r="B274" s="247" t="s">
        <v>814</v>
      </c>
      <c r="C274" s="104" t="s">
        <v>18</v>
      </c>
      <c r="D274" s="240">
        <v>1</v>
      </c>
      <c r="E274" s="278">
        <v>373</v>
      </c>
      <c r="F274" s="241">
        <f t="shared" si="8"/>
        <v>70.87</v>
      </c>
      <c r="G274" s="241">
        <f t="shared" si="9"/>
        <v>443.87</v>
      </c>
      <c r="H274" s="28"/>
      <c r="I274" s="25"/>
    </row>
    <row r="275" spans="1:9" ht="24.95" customHeight="1" x14ac:dyDescent="0.25">
      <c r="A275" s="73">
        <v>270</v>
      </c>
      <c r="B275" s="247" t="s">
        <v>817</v>
      </c>
      <c r="C275" s="104" t="s">
        <v>18</v>
      </c>
      <c r="D275" s="240">
        <v>1</v>
      </c>
      <c r="E275" s="278">
        <v>1071</v>
      </c>
      <c r="F275" s="241">
        <f t="shared" si="8"/>
        <v>203.49</v>
      </c>
      <c r="G275" s="241">
        <f t="shared" si="9"/>
        <v>1274.49</v>
      </c>
      <c r="H275" s="28"/>
      <c r="I275" s="25"/>
    </row>
    <row r="276" spans="1:9" ht="24.95" customHeight="1" x14ac:dyDescent="0.25">
      <c r="A276" s="73">
        <v>271</v>
      </c>
      <c r="B276" s="247" t="s">
        <v>818</v>
      </c>
      <c r="C276" s="104" t="s">
        <v>18</v>
      </c>
      <c r="D276" s="240">
        <v>1</v>
      </c>
      <c r="E276" s="278">
        <v>70</v>
      </c>
      <c r="F276" s="241">
        <f t="shared" si="8"/>
        <v>13.3</v>
      </c>
      <c r="G276" s="241">
        <f t="shared" si="9"/>
        <v>83.3</v>
      </c>
      <c r="H276" s="28"/>
      <c r="I276" s="25"/>
    </row>
    <row r="277" spans="1:9" ht="24.95" customHeight="1" x14ac:dyDescent="0.25">
      <c r="A277" s="73">
        <v>272</v>
      </c>
      <c r="B277" s="247" t="s">
        <v>819</v>
      </c>
      <c r="C277" s="104" t="s">
        <v>18</v>
      </c>
      <c r="D277" s="240">
        <v>1</v>
      </c>
      <c r="E277" s="278">
        <v>188</v>
      </c>
      <c r="F277" s="241">
        <f t="shared" si="8"/>
        <v>35.72</v>
      </c>
      <c r="G277" s="241">
        <f t="shared" si="9"/>
        <v>223.72</v>
      </c>
      <c r="H277" s="28"/>
      <c r="I277" s="25"/>
    </row>
    <row r="278" spans="1:9" ht="24.95" customHeight="1" x14ac:dyDescent="0.25">
      <c r="A278" s="73">
        <v>273</v>
      </c>
      <c r="B278" s="247" t="s">
        <v>820</v>
      </c>
      <c r="C278" s="104" t="s">
        <v>18</v>
      </c>
      <c r="D278" s="240">
        <v>1</v>
      </c>
      <c r="E278" s="278">
        <v>739</v>
      </c>
      <c r="F278" s="241">
        <f t="shared" si="8"/>
        <v>140.41</v>
      </c>
      <c r="G278" s="241">
        <f t="shared" si="9"/>
        <v>879.41</v>
      </c>
      <c r="H278" s="28"/>
      <c r="I278" s="25"/>
    </row>
    <row r="279" spans="1:9" ht="24.95" customHeight="1" x14ac:dyDescent="0.25">
      <c r="A279" s="73">
        <v>274</v>
      </c>
      <c r="B279" s="247" t="s">
        <v>1473</v>
      </c>
      <c r="C279" s="104" t="s">
        <v>18</v>
      </c>
      <c r="D279" s="240">
        <v>1</v>
      </c>
      <c r="E279" s="278">
        <v>86067</v>
      </c>
      <c r="F279" s="241">
        <f t="shared" si="8"/>
        <v>16352.73</v>
      </c>
      <c r="G279" s="241">
        <f t="shared" si="9"/>
        <v>102419.73</v>
      </c>
      <c r="H279" s="28"/>
      <c r="I279" s="25"/>
    </row>
    <row r="280" spans="1:9" ht="24.95" customHeight="1" x14ac:dyDescent="0.25">
      <c r="A280" s="73">
        <v>275</v>
      </c>
      <c r="B280" s="247" t="s">
        <v>848</v>
      </c>
      <c r="C280" s="104" t="s">
        <v>18</v>
      </c>
      <c r="D280" s="240">
        <v>1</v>
      </c>
      <c r="E280" s="278">
        <v>562185</v>
      </c>
      <c r="F280" s="241">
        <f t="shared" si="8"/>
        <v>106815.15</v>
      </c>
      <c r="G280" s="241">
        <f t="shared" si="9"/>
        <v>669000.15</v>
      </c>
      <c r="H280" s="28"/>
      <c r="I280" s="25"/>
    </row>
    <row r="281" spans="1:9" ht="24.95" customHeight="1" x14ac:dyDescent="0.25">
      <c r="A281" s="73">
        <v>276</v>
      </c>
      <c r="B281" s="247" t="s">
        <v>849</v>
      </c>
      <c r="C281" s="104" t="s">
        <v>18</v>
      </c>
      <c r="D281" s="240">
        <v>1</v>
      </c>
      <c r="E281" s="278">
        <v>100672</v>
      </c>
      <c r="F281" s="241">
        <f t="shared" si="8"/>
        <v>19127.68</v>
      </c>
      <c r="G281" s="241">
        <f t="shared" si="9"/>
        <v>119799.67999999999</v>
      </c>
      <c r="H281" s="28"/>
      <c r="I281" s="25"/>
    </row>
    <row r="282" spans="1:9" ht="24.95" customHeight="1" x14ac:dyDescent="0.25">
      <c r="A282" s="73">
        <v>277</v>
      </c>
      <c r="B282" s="247" t="s">
        <v>854</v>
      </c>
      <c r="C282" s="104" t="s">
        <v>18</v>
      </c>
      <c r="D282" s="240">
        <v>1</v>
      </c>
      <c r="E282" s="278">
        <v>208319</v>
      </c>
      <c r="F282" s="241">
        <f t="shared" si="8"/>
        <v>39580.61</v>
      </c>
      <c r="G282" s="241">
        <f t="shared" si="9"/>
        <v>247899.61</v>
      </c>
      <c r="H282" s="28"/>
      <c r="I282" s="25"/>
    </row>
    <row r="283" spans="1:9" ht="24.95" customHeight="1" x14ac:dyDescent="0.25">
      <c r="A283" s="73">
        <v>278</v>
      </c>
      <c r="B283" s="247" t="s">
        <v>855</v>
      </c>
      <c r="C283" s="104" t="s">
        <v>18</v>
      </c>
      <c r="D283" s="240">
        <v>1</v>
      </c>
      <c r="E283" s="278">
        <v>249</v>
      </c>
      <c r="F283" s="241">
        <f t="shared" si="8"/>
        <v>47.31</v>
      </c>
      <c r="G283" s="241">
        <f t="shared" si="9"/>
        <v>296.31</v>
      </c>
      <c r="H283" s="28"/>
      <c r="I283" s="25"/>
    </row>
    <row r="284" spans="1:9" ht="24.95" customHeight="1" x14ac:dyDescent="0.25">
      <c r="A284" s="73">
        <v>279</v>
      </c>
      <c r="B284" s="247" t="s">
        <v>866</v>
      </c>
      <c r="C284" s="104" t="s">
        <v>18</v>
      </c>
      <c r="D284" s="240">
        <v>1</v>
      </c>
      <c r="E284" s="278">
        <v>47462</v>
      </c>
      <c r="F284" s="241">
        <f t="shared" si="8"/>
        <v>9017.7800000000007</v>
      </c>
      <c r="G284" s="241">
        <f t="shared" si="9"/>
        <v>56479.78</v>
      </c>
      <c r="H284" s="28"/>
      <c r="I284" s="25"/>
    </row>
    <row r="285" spans="1:9" ht="24.95" customHeight="1" x14ac:dyDescent="0.25">
      <c r="A285" s="73">
        <v>280</v>
      </c>
      <c r="B285" s="247" t="s">
        <v>869</v>
      </c>
      <c r="C285" s="104" t="s">
        <v>18</v>
      </c>
      <c r="D285" s="240">
        <v>1</v>
      </c>
      <c r="E285" s="278">
        <v>9743</v>
      </c>
      <c r="F285" s="241">
        <f t="shared" si="8"/>
        <v>1851.17</v>
      </c>
      <c r="G285" s="241">
        <f t="shared" si="9"/>
        <v>11594.17</v>
      </c>
      <c r="H285" s="28"/>
      <c r="I285" s="25"/>
    </row>
    <row r="286" spans="1:9" ht="24.95" customHeight="1" x14ac:dyDescent="0.25">
      <c r="A286" s="73">
        <v>281</v>
      </c>
      <c r="B286" s="247" t="s">
        <v>887</v>
      </c>
      <c r="C286" s="104" t="s">
        <v>18</v>
      </c>
      <c r="D286" s="240">
        <v>1</v>
      </c>
      <c r="E286" s="278">
        <v>470000</v>
      </c>
      <c r="F286" s="241">
        <f t="shared" si="8"/>
        <v>89300</v>
      </c>
      <c r="G286" s="241">
        <f t="shared" si="9"/>
        <v>559300</v>
      </c>
      <c r="H286" s="28"/>
      <c r="I286" s="25"/>
    </row>
    <row r="287" spans="1:9" ht="24.95" customHeight="1" x14ac:dyDescent="0.25">
      <c r="A287" s="73">
        <v>282</v>
      </c>
      <c r="B287" s="247" t="s">
        <v>888</v>
      </c>
      <c r="C287" s="104" t="s">
        <v>18</v>
      </c>
      <c r="D287" s="240">
        <v>1</v>
      </c>
      <c r="E287" s="278">
        <v>62017</v>
      </c>
      <c r="F287" s="241">
        <f t="shared" si="8"/>
        <v>11783.23</v>
      </c>
      <c r="G287" s="241">
        <f t="shared" si="9"/>
        <v>73800.23</v>
      </c>
      <c r="H287" s="28"/>
      <c r="I287" s="25"/>
    </row>
    <row r="288" spans="1:9" ht="24.95" customHeight="1" x14ac:dyDescent="0.25">
      <c r="A288" s="73">
        <v>283</v>
      </c>
      <c r="B288" s="247" t="s">
        <v>889</v>
      </c>
      <c r="C288" s="104" t="s">
        <v>18</v>
      </c>
      <c r="D288" s="240">
        <v>1</v>
      </c>
      <c r="E288" s="278">
        <v>99360</v>
      </c>
      <c r="F288" s="241">
        <f t="shared" si="8"/>
        <v>18878.400000000001</v>
      </c>
      <c r="G288" s="241">
        <f t="shared" si="9"/>
        <v>118238.39999999999</v>
      </c>
      <c r="H288" s="28"/>
      <c r="I288" s="25"/>
    </row>
    <row r="289" spans="1:9" ht="24.95" customHeight="1" x14ac:dyDescent="0.25">
      <c r="A289" s="73">
        <v>284</v>
      </c>
      <c r="B289" s="247" t="s">
        <v>892</v>
      </c>
      <c r="C289" s="104" t="s">
        <v>18</v>
      </c>
      <c r="D289" s="240">
        <v>1</v>
      </c>
      <c r="E289" s="278">
        <v>11261</v>
      </c>
      <c r="F289" s="241">
        <f t="shared" si="8"/>
        <v>2139.59</v>
      </c>
      <c r="G289" s="241">
        <f t="shared" si="9"/>
        <v>13400.59</v>
      </c>
      <c r="H289" s="28"/>
      <c r="I289" s="25"/>
    </row>
    <row r="290" spans="1:9" ht="24.95" customHeight="1" x14ac:dyDescent="0.25">
      <c r="A290" s="73">
        <v>285</v>
      </c>
      <c r="B290" s="247" t="s">
        <v>1475</v>
      </c>
      <c r="C290" s="104" t="s">
        <v>359</v>
      </c>
      <c r="D290" s="240">
        <v>1</v>
      </c>
      <c r="E290" s="278">
        <v>150000</v>
      </c>
      <c r="F290" s="241">
        <f t="shared" si="8"/>
        <v>28500</v>
      </c>
      <c r="G290" s="241">
        <f t="shared" si="9"/>
        <v>178500</v>
      </c>
      <c r="H290" s="28"/>
      <c r="I290" s="25"/>
    </row>
    <row r="291" spans="1:9" ht="24.95" customHeight="1" x14ac:dyDescent="0.25">
      <c r="A291" s="73">
        <v>286</v>
      </c>
      <c r="B291" s="247" t="s">
        <v>1476</v>
      </c>
      <c r="C291" s="104" t="s">
        <v>359</v>
      </c>
      <c r="D291" s="240">
        <v>1</v>
      </c>
      <c r="E291" s="278">
        <v>246000</v>
      </c>
      <c r="F291" s="241">
        <f t="shared" si="8"/>
        <v>46740</v>
      </c>
      <c r="G291" s="241">
        <f t="shared" si="9"/>
        <v>292740</v>
      </c>
      <c r="H291" s="28"/>
      <c r="I291" s="25"/>
    </row>
    <row r="292" spans="1:9" ht="24.95" customHeight="1" x14ac:dyDescent="0.25">
      <c r="A292" s="73">
        <v>287</v>
      </c>
      <c r="B292" s="247" t="s">
        <v>895</v>
      </c>
      <c r="C292" s="104" t="s">
        <v>18</v>
      </c>
      <c r="D292" s="240">
        <v>1</v>
      </c>
      <c r="E292" s="278">
        <v>8700</v>
      </c>
      <c r="F292" s="241">
        <f t="shared" si="8"/>
        <v>1653</v>
      </c>
      <c r="G292" s="241">
        <f t="shared" si="9"/>
        <v>10353</v>
      </c>
      <c r="H292" s="28"/>
      <c r="I292" s="25"/>
    </row>
    <row r="293" spans="1:9" ht="24.95" customHeight="1" x14ac:dyDescent="0.25">
      <c r="A293" s="73">
        <v>288</v>
      </c>
      <c r="B293" s="247" t="s">
        <v>896</v>
      </c>
      <c r="C293" s="104" t="s">
        <v>18</v>
      </c>
      <c r="D293" s="240">
        <v>1</v>
      </c>
      <c r="E293" s="278">
        <v>25042</v>
      </c>
      <c r="F293" s="241">
        <f t="shared" si="8"/>
        <v>4757.9800000000005</v>
      </c>
      <c r="G293" s="241">
        <f t="shared" si="9"/>
        <v>29799.98</v>
      </c>
      <c r="H293" s="28"/>
      <c r="I293" s="25"/>
    </row>
    <row r="294" spans="1:9" ht="24.95" customHeight="1" x14ac:dyDescent="0.25">
      <c r="A294" s="73">
        <v>289</v>
      </c>
      <c r="B294" s="247" t="s">
        <v>899</v>
      </c>
      <c r="C294" s="104" t="s">
        <v>18</v>
      </c>
      <c r="D294" s="240">
        <v>1</v>
      </c>
      <c r="E294" s="278">
        <v>0</v>
      </c>
      <c r="F294" s="241">
        <f t="shared" si="8"/>
        <v>0</v>
      </c>
      <c r="G294" s="279">
        <f t="shared" si="9"/>
        <v>0</v>
      </c>
      <c r="H294" s="28" t="s">
        <v>2095</v>
      </c>
      <c r="I294" s="25"/>
    </row>
    <row r="295" spans="1:9" ht="24.95" customHeight="1" x14ac:dyDescent="0.25">
      <c r="A295" s="73">
        <v>290</v>
      </c>
      <c r="B295" s="247" t="s">
        <v>906</v>
      </c>
      <c r="C295" s="104" t="s">
        <v>907</v>
      </c>
      <c r="D295" s="240">
        <v>1</v>
      </c>
      <c r="E295" s="278">
        <v>79800</v>
      </c>
      <c r="F295" s="241">
        <f t="shared" si="8"/>
        <v>15162</v>
      </c>
      <c r="G295" s="241">
        <f t="shared" si="9"/>
        <v>94962</v>
      </c>
      <c r="H295" s="28"/>
      <c r="I295" s="25"/>
    </row>
    <row r="296" spans="1:9" ht="24.95" customHeight="1" x14ac:dyDescent="0.25">
      <c r="A296" s="73">
        <v>291</v>
      </c>
      <c r="B296" s="247" t="s">
        <v>908</v>
      </c>
      <c r="C296" s="104" t="s">
        <v>907</v>
      </c>
      <c r="D296" s="240">
        <v>1</v>
      </c>
      <c r="E296" s="278">
        <v>31597</v>
      </c>
      <c r="F296" s="241">
        <f t="shared" si="8"/>
        <v>6003.43</v>
      </c>
      <c r="G296" s="241">
        <f t="shared" si="9"/>
        <v>37600.43</v>
      </c>
      <c r="H296" s="28"/>
      <c r="I296" s="25"/>
    </row>
    <row r="297" spans="1:9" ht="24.95" customHeight="1" x14ac:dyDescent="0.25">
      <c r="A297" s="73">
        <v>292</v>
      </c>
      <c r="B297" s="247" t="s">
        <v>909</v>
      </c>
      <c r="C297" s="104" t="s">
        <v>907</v>
      </c>
      <c r="D297" s="240">
        <v>1</v>
      </c>
      <c r="E297" s="278">
        <v>167899</v>
      </c>
      <c r="F297" s="241">
        <f t="shared" si="8"/>
        <v>31900.81</v>
      </c>
      <c r="G297" s="241">
        <f t="shared" si="9"/>
        <v>199799.81</v>
      </c>
      <c r="H297" s="28"/>
      <c r="I297" s="25"/>
    </row>
    <row r="298" spans="1:9" ht="24.95" customHeight="1" x14ac:dyDescent="0.25">
      <c r="A298" s="73">
        <v>293</v>
      </c>
      <c r="B298" s="247" t="s">
        <v>910</v>
      </c>
      <c r="C298" s="104" t="s">
        <v>907</v>
      </c>
      <c r="D298" s="240">
        <v>1</v>
      </c>
      <c r="E298" s="278">
        <v>294958</v>
      </c>
      <c r="F298" s="241">
        <f t="shared" si="8"/>
        <v>56042.020000000004</v>
      </c>
      <c r="G298" s="241">
        <f t="shared" si="9"/>
        <v>351000.02</v>
      </c>
      <c r="H298" s="28"/>
      <c r="I298" s="25"/>
    </row>
    <row r="299" spans="1:9" ht="24.95" customHeight="1" x14ac:dyDescent="0.25">
      <c r="A299" s="73">
        <v>294</v>
      </c>
      <c r="B299" s="247" t="s">
        <v>911</v>
      </c>
      <c r="C299" s="104" t="s">
        <v>907</v>
      </c>
      <c r="D299" s="240">
        <v>1</v>
      </c>
      <c r="E299" s="278">
        <v>176000</v>
      </c>
      <c r="F299" s="241">
        <f t="shared" si="8"/>
        <v>33440</v>
      </c>
      <c r="G299" s="241">
        <f t="shared" si="9"/>
        <v>209440</v>
      </c>
      <c r="H299" s="28"/>
      <c r="I299" s="25"/>
    </row>
    <row r="300" spans="1:9" ht="24.95" customHeight="1" x14ac:dyDescent="0.25">
      <c r="A300" s="73">
        <v>295</v>
      </c>
      <c r="B300" s="247" t="s">
        <v>1477</v>
      </c>
      <c r="C300" s="104" t="s">
        <v>907</v>
      </c>
      <c r="D300" s="240">
        <v>1</v>
      </c>
      <c r="E300" s="278">
        <v>17600</v>
      </c>
      <c r="F300" s="241">
        <f t="shared" si="8"/>
        <v>3344</v>
      </c>
      <c r="G300" s="241">
        <f t="shared" si="9"/>
        <v>20944</v>
      </c>
      <c r="H300" s="28"/>
      <c r="I300" s="25"/>
    </row>
    <row r="301" spans="1:9" ht="24.95" customHeight="1" x14ac:dyDescent="0.25">
      <c r="A301" s="73">
        <v>296</v>
      </c>
      <c r="B301" s="247" t="s">
        <v>918</v>
      </c>
      <c r="C301" s="104" t="s">
        <v>907</v>
      </c>
      <c r="D301" s="240">
        <v>1</v>
      </c>
      <c r="E301" s="278">
        <v>21849</v>
      </c>
      <c r="F301" s="241">
        <f t="shared" si="8"/>
        <v>4151.3100000000004</v>
      </c>
      <c r="G301" s="241">
        <f t="shared" si="9"/>
        <v>26000.31</v>
      </c>
      <c r="H301" s="28"/>
      <c r="I301" s="25"/>
    </row>
    <row r="302" spans="1:9" ht="24.95" customHeight="1" x14ac:dyDescent="0.25">
      <c r="A302" s="73">
        <v>297</v>
      </c>
      <c r="B302" s="247" t="s">
        <v>924</v>
      </c>
      <c r="C302" s="104" t="s">
        <v>907</v>
      </c>
      <c r="D302" s="240">
        <v>1</v>
      </c>
      <c r="E302" s="278">
        <v>537815</v>
      </c>
      <c r="F302" s="241">
        <f t="shared" si="8"/>
        <v>102184.85</v>
      </c>
      <c r="G302" s="241">
        <f t="shared" si="9"/>
        <v>639999.85</v>
      </c>
      <c r="H302" s="28"/>
      <c r="I302" s="25"/>
    </row>
    <row r="303" spans="1:9" ht="24.95" customHeight="1" x14ac:dyDescent="0.25">
      <c r="A303" s="73">
        <v>298</v>
      </c>
      <c r="B303" s="247" t="s">
        <v>1481</v>
      </c>
      <c r="C303" s="104" t="s">
        <v>907</v>
      </c>
      <c r="D303" s="240">
        <v>1</v>
      </c>
      <c r="E303" s="278">
        <v>674118</v>
      </c>
      <c r="F303" s="241">
        <f t="shared" si="8"/>
        <v>128082.42</v>
      </c>
      <c r="G303" s="241">
        <f t="shared" si="9"/>
        <v>802200.42</v>
      </c>
      <c r="H303" s="28"/>
      <c r="I303" s="25"/>
    </row>
    <row r="304" spans="1:9" ht="24.95" customHeight="1" x14ac:dyDescent="0.25">
      <c r="A304" s="73">
        <v>299</v>
      </c>
      <c r="B304" s="247" t="s">
        <v>925</v>
      </c>
      <c r="C304" s="104" t="s">
        <v>907</v>
      </c>
      <c r="D304" s="240">
        <v>1</v>
      </c>
      <c r="E304" s="278">
        <v>237269</v>
      </c>
      <c r="F304" s="241">
        <f t="shared" si="8"/>
        <v>45081.11</v>
      </c>
      <c r="G304" s="241">
        <f t="shared" si="9"/>
        <v>282350.11</v>
      </c>
      <c r="H304" s="28"/>
      <c r="I304" s="25"/>
    </row>
    <row r="305" spans="1:9" ht="24.95" customHeight="1" x14ac:dyDescent="0.25">
      <c r="A305" s="73">
        <v>300</v>
      </c>
      <c r="B305" s="247" t="s">
        <v>926</v>
      </c>
      <c r="C305" s="104" t="s">
        <v>907</v>
      </c>
      <c r="D305" s="240">
        <v>1</v>
      </c>
      <c r="E305" s="278">
        <v>237269</v>
      </c>
      <c r="F305" s="241">
        <f t="shared" si="8"/>
        <v>45081.11</v>
      </c>
      <c r="G305" s="241">
        <f t="shared" si="9"/>
        <v>282350.11</v>
      </c>
      <c r="H305" s="28"/>
      <c r="I305" s="25"/>
    </row>
    <row r="306" spans="1:9" ht="24.95" customHeight="1" x14ac:dyDescent="0.25">
      <c r="A306" s="73">
        <v>301</v>
      </c>
      <c r="B306" s="247" t="s">
        <v>927</v>
      </c>
      <c r="C306" s="104" t="s">
        <v>907</v>
      </c>
      <c r="D306" s="240">
        <v>1</v>
      </c>
      <c r="E306" s="278">
        <v>169580</v>
      </c>
      <c r="F306" s="241">
        <f t="shared" si="8"/>
        <v>32220.2</v>
      </c>
      <c r="G306" s="241">
        <f t="shared" si="9"/>
        <v>201800.2</v>
      </c>
      <c r="H306" s="28"/>
      <c r="I306" s="25"/>
    </row>
    <row r="307" spans="1:9" ht="24.95" customHeight="1" x14ac:dyDescent="0.25">
      <c r="A307" s="73">
        <v>302</v>
      </c>
      <c r="B307" s="247" t="s">
        <v>928</v>
      </c>
      <c r="C307" s="104" t="s">
        <v>907</v>
      </c>
      <c r="D307" s="240">
        <v>1</v>
      </c>
      <c r="E307" s="278">
        <v>12101</v>
      </c>
      <c r="F307" s="241">
        <f t="shared" si="8"/>
        <v>2299.19</v>
      </c>
      <c r="G307" s="241">
        <f t="shared" si="9"/>
        <v>14400.19</v>
      </c>
      <c r="H307" s="28"/>
      <c r="I307" s="25"/>
    </row>
    <row r="308" spans="1:9" ht="24.95" customHeight="1" x14ac:dyDescent="0.25">
      <c r="A308" s="73">
        <v>303</v>
      </c>
      <c r="B308" s="247" t="s">
        <v>929</v>
      </c>
      <c r="C308" s="104" t="s">
        <v>370</v>
      </c>
      <c r="D308" s="240">
        <v>1</v>
      </c>
      <c r="E308" s="278">
        <v>15462</v>
      </c>
      <c r="F308" s="241">
        <f t="shared" si="8"/>
        <v>2937.78</v>
      </c>
      <c r="G308" s="241">
        <f t="shared" si="9"/>
        <v>18399.78</v>
      </c>
      <c r="H308" s="28"/>
      <c r="I308" s="25"/>
    </row>
    <row r="309" spans="1:9" ht="24.95" customHeight="1" x14ac:dyDescent="0.25">
      <c r="A309" s="73">
        <v>304</v>
      </c>
      <c r="B309" s="247" t="s">
        <v>1482</v>
      </c>
      <c r="C309" s="104" t="s">
        <v>18</v>
      </c>
      <c r="D309" s="240">
        <v>1</v>
      </c>
      <c r="E309" s="278">
        <v>949580</v>
      </c>
      <c r="F309" s="241">
        <f t="shared" si="8"/>
        <v>180420.2</v>
      </c>
      <c r="G309" s="241">
        <f t="shared" si="9"/>
        <v>1130000.2</v>
      </c>
      <c r="H309" s="28"/>
      <c r="I309" s="25"/>
    </row>
    <row r="310" spans="1:9" ht="24.95" customHeight="1" x14ac:dyDescent="0.25">
      <c r="A310" s="73">
        <v>305</v>
      </c>
      <c r="B310" s="247" t="s">
        <v>931</v>
      </c>
      <c r="C310" s="104" t="s">
        <v>370</v>
      </c>
      <c r="D310" s="240">
        <v>1</v>
      </c>
      <c r="E310" s="278">
        <v>17300</v>
      </c>
      <c r="F310" s="241">
        <f t="shared" si="8"/>
        <v>3287</v>
      </c>
      <c r="G310" s="241">
        <f t="shared" si="9"/>
        <v>20587</v>
      </c>
      <c r="H310" s="28"/>
      <c r="I310" s="25"/>
    </row>
    <row r="311" spans="1:9" ht="24.95" customHeight="1" x14ac:dyDescent="0.25">
      <c r="A311" s="73">
        <v>306</v>
      </c>
      <c r="B311" s="247" t="s">
        <v>1483</v>
      </c>
      <c r="C311" s="104" t="s">
        <v>18</v>
      </c>
      <c r="D311" s="240">
        <v>1</v>
      </c>
      <c r="E311" s="278">
        <v>613445</v>
      </c>
      <c r="F311" s="241">
        <f t="shared" si="8"/>
        <v>116554.55</v>
      </c>
      <c r="G311" s="241">
        <f t="shared" si="9"/>
        <v>729999.55</v>
      </c>
      <c r="H311" s="28"/>
      <c r="I311" s="25"/>
    </row>
    <row r="312" spans="1:9" ht="24.95" customHeight="1" x14ac:dyDescent="0.25">
      <c r="A312" s="281">
        <v>307</v>
      </c>
      <c r="B312" s="282" t="s">
        <v>1484</v>
      </c>
      <c r="C312" s="283" t="s">
        <v>370</v>
      </c>
      <c r="D312" s="240">
        <v>1</v>
      </c>
      <c r="E312" s="278">
        <v>4286</v>
      </c>
      <c r="F312" s="241">
        <f t="shared" si="8"/>
        <v>814.34</v>
      </c>
      <c r="G312" s="241">
        <f t="shared" si="9"/>
        <v>5100.34</v>
      </c>
      <c r="H312" s="28"/>
      <c r="I312" s="25"/>
    </row>
    <row r="313" spans="1:9" ht="24.95" customHeight="1" x14ac:dyDescent="0.25">
      <c r="A313" s="281">
        <v>308</v>
      </c>
      <c r="B313" s="282" t="s">
        <v>934</v>
      </c>
      <c r="C313" s="283" t="s">
        <v>930</v>
      </c>
      <c r="D313" s="240">
        <v>1</v>
      </c>
      <c r="E313" s="278">
        <v>890756</v>
      </c>
      <c r="F313" s="241">
        <f t="shared" si="8"/>
        <v>169243.64</v>
      </c>
      <c r="G313" s="241">
        <f t="shared" si="9"/>
        <v>1059999.6400000001</v>
      </c>
      <c r="H313" s="28"/>
      <c r="I313" s="25"/>
    </row>
    <row r="314" spans="1:9" ht="24.95" customHeight="1" x14ac:dyDescent="0.25">
      <c r="A314" s="73">
        <v>309</v>
      </c>
      <c r="B314" s="247" t="s">
        <v>938</v>
      </c>
      <c r="C314" s="104" t="s">
        <v>370</v>
      </c>
      <c r="D314" s="240">
        <v>1</v>
      </c>
      <c r="E314" s="278">
        <v>17300</v>
      </c>
      <c r="F314" s="241">
        <f t="shared" si="8"/>
        <v>3287</v>
      </c>
      <c r="G314" s="241">
        <f t="shared" si="9"/>
        <v>20587</v>
      </c>
      <c r="H314" s="28"/>
      <c r="I314" s="25"/>
    </row>
    <row r="315" spans="1:9" ht="24.95" customHeight="1" x14ac:dyDescent="0.25">
      <c r="A315" s="73">
        <v>310</v>
      </c>
      <c r="B315" s="247" t="s">
        <v>941</v>
      </c>
      <c r="C315" s="104" t="s">
        <v>370</v>
      </c>
      <c r="D315" s="240">
        <v>1</v>
      </c>
      <c r="E315" s="278">
        <v>11800</v>
      </c>
      <c r="F315" s="241">
        <f t="shared" si="8"/>
        <v>2242</v>
      </c>
      <c r="G315" s="241">
        <f t="shared" si="9"/>
        <v>14042</v>
      </c>
      <c r="H315" s="28"/>
      <c r="I315" s="25"/>
    </row>
    <row r="316" spans="1:9" ht="24.95" customHeight="1" x14ac:dyDescent="0.25">
      <c r="A316" s="73">
        <v>311</v>
      </c>
      <c r="B316" s="247" t="s">
        <v>944</v>
      </c>
      <c r="C316" s="104" t="s">
        <v>370</v>
      </c>
      <c r="D316" s="240">
        <v>1</v>
      </c>
      <c r="E316" s="278">
        <v>6387</v>
      </c>
      <c r="F316" s="241">
        <f t="shared" si="8"/>
        <v>1213.53</v>
      </c>
      <c r="G316" s="241">
        <f t="shared" si="9"/>
        <v>7600.53</v>
      </c>
      <c r="H316" s="28"/>
      <c r="I316" s="25"/>
    </row>
    <row r="317" spans="1:9" ht="24.95" customHeight="1" x14ac:dyDescent="0.25">
      <c r="A317" s="73">
        <v>312</v>
      </c>
      <c r="B317" s="247" t="s">
        <v>946</v>
      </c>
      <c r="C317" s="104" t="s">
        <v>370</v>
      </c>
      <c r="D317" s="240">
        <v>1</v>
      </c>
      <c r="E317" s="278">
        <v>33100</v>
      </c>
      <c r="F317" s="241">
        <f t="shared" si="8"/>
        <v>6289</v>
      </c>
      <c r="G317" s="241">
        <f t="shared" si="9"/>
        <v>39389</v>
      </c>
      <c r="H317" s="28"/>
      <c r="I317" s="25"/>
    </row>
    <row r="318" spans="1:9" ht="24.95" customHeight="1" x14ac:dyDescent="0.25">
      <c r="A318" s="73">
        <v>313</v>
      </c>
      <c r="B318" s="247" t="s">
        <v>948</v>
      </c>
      <c r="C318" s="104" t="s">
        <v>370</v>
      </c>
      <c r="D318" s="240">
        <v>1</v>
      </c>
      <c r="E318" s="278">
        <v>51900</v>
      </c>
      <c r="F318" s="241">
        <f t="shared" si="8"/>
        <v>9861</v>
      </c>
      <c r="G318" s="241">
        <f t="shared" si="9"/>
        <v>61761</v>
      </c>
      <c r="H318" s="28"/>
      <c r="I318" s="25"/>
    </row>
    <row r="319" spans="1:9" ht="24.95" customHeight="1" x14ac:dyDescent="0.25">
      <c r="A319" s="73">
        <v>314</v>
      </c>
      <c r="B319" s="247" t="s">
        <v>950</v>
      </c>
      <c r="C319" s="104" t="s">
        <v>370</v>
      </c>
      <c r="D319" s="240">
        <v>1</v>
      </c>
      <c r="E319" s="278">
        <v>6723</v>
      </c>
      <c r="F319" s="241">
        <f t="shared" si="8"/>
        <v>1277.3700000000001</v>
      </c>
      <c r="G319" s="241">
        <f t="shared" si="9"/>
        <v>8000.37</v>
      </c>
      <c r="H319" s="28"/>
      <c r="I319" s="25"/>
    </row>
    <row r="320" spans="1:9" ht="24.95" customHeight="1" x14ac:dyDescent="0.25">
      <c r="A320" s="73">
        <v>315</v>
      </c>
      <c r="B320" s="247" t="s">
        <v>951</v>
      </c>
      <c r="C320" s="104" t="s">
        <v>907</v>
      </c>
      <c r="D320" s="240">
        <v>1</v>
      </c>
      <c r="E320" s="278">
        <v>81261</v>
      </c>
      <c r="F320" s="241">
        <f t="shared" si="8"/>
        <v>15439.59</v>
      </c>
      <c r="G320" s="241">
        <f t="shared" si="9"/>
        <v>96700.59</v>
      </c>
      <c r="H320" s="28"/>
      <c r="I320" s="25"/>
    </row>
    <row r="321" spans="1:9" ht="24.95" customHeight="1" x14ac:dyDescent="0.25">
      <c r="A321" s="73">
        <v>316</v>
      </c>
      <c r="B321" s="247" t="s">
        <v>954</v>
      </c>
      <c r="C321" s="104" t="s">
        <v>907</v>
      </c>
      <c r="D321" s="240">
        <v>1</v>
      </c>
      <c r="E321" s="278">
        <v>4034</v>
      </c>
      <c r="F321" s="241">
        <f t="shared" si="8"/>
        <v>766.46</v>
      </c>
      <c r="G321" s="241">
        <f t="shared" si="9"/>
        <v>4800.46</v>
      </c>
      <c r="H321" s="28"/>
      <c r="I321" s="25"/>
    </row>
    <row r="322" spans="1:9" ht="24.95" customHeight="1" x14ac:dyDescent="0.25">
      <c r="A322" s="73">
        <v>317</v>
      </c>
      <c r="B322" s="247" t="s">
        <v>958</v>
      </c>
      <c r="C322" s="104" t="s">
        <v>907</v>
      </c>
      <c r="D322" s="240">
        <v>1</v>
      </c>
      <c r="E322" s="278">
        <v>85798</v>
      </c>
      <c r="F322" s="241">
        <f t="shared" si="8"/>
        <v>16301.62</v>
      </c>
      <c r="G322" s="241">
        <f t="shared" si="9"/>
        <v>102099.62</v>
      </c>
      <c r="H322" s="28"/>
      <c r="I322" s="25"/>
    </row>
    <row r="323" spans="1:9" ht="24.95" customHeight="1" x14ac:dyDescent="0.25">
      <c r="A323" s="73">
        <v>318</v>
      </c>
      <c r="B323" s="247" t="s">
        <v>961</v>
      </c>
      <c r="C323" s="104" t="s">
        <v>907</v>
      </c>
      <c r="D323" s="240">
        <v>1</v>
      </c>
      <c r="E323" s="278">
        <v>57640</v>
      </c>
      <c r="F323" s="241">
        <f t="shared" si="8"/>
        <v>10951.6</v>
      </c>
      <c r="G323" s="241">
        <f t="shared" si="9"/>
        <v>68591.600000000006</v>
      </c>
      <c r="H323" s="28"/>
      <c r="I323" s="25"/>
    </row>
    <row r="324" spans="1:9" ht="24.95" customHeight="1" x14ac:dyDescent="0.25">
      <c r="A324" s="73">
        <v>319</v>
      </c>
      <c r="B324" s="247" t="s">
        <v>962</v>
      </c>
      <c r="C324" s="104" t="s">
        <v>907</v>
      </c>
      <c r="D324" s="240">
        <v>1</v>
      </c>
      <c r="E324" s="278">
        <v>4034</v>
      </c>
      <c r="F324" s="241">
        <f t="shared" si="8"/>
        <v>766.46</v>
      </c>
      <c r="G324" s="241">
        <f t="shared" si="9"/>
        <v>4800.46</v>
      </c>
      <c r="H324" s="28"/>
      <c r="I324" s="25"/>
    </row>
    <row r="325" spans="1:9" ht="24.95" customHeight="1" x14ac:dyDescent="0.25">
      <c r="A325" s="73">
        <v>320</v>
      </c>
      <c r="B325" s="247" t="s">
        <v>968</v>
      </c>
      <c r="C325" s="104" t="s">
        <v>907</v>
      </c>
      <c r="D325" s="240">
        <v>1</v>
      </c>
      <c r="E325" s="278">
        <v>14118</v>
      </c>
      <c r="F325" s="241">
        <f t="shared" si="8"/>
        <v>2682.42</v>
      </c>
      <c r="G325" s="241">
        <f t="shared" si="9"/>
        <v>16800.419999999998</v>
      </c>
      <c r="H325" s="28"/>
      <c r="I325" s="25"/>
    </row>
    <row r="326" spans="1:9" ht="24.95" customHeight="1" x14ac:dyDescent="0.25">
      <c r="A326" s="73">
        <v>321</v>
      </c>
      <c r="B326" s="247" t="s">
        <v>973</v>
      </c>
      <c r="C326" s="104" t="s">
        <v>907</v>
      </c>
      <c r="D326" s="240">
        <v>1</v>
      </c>
      <c r="E326" s="278">
        <v>98000</v>
      </c>
      <c r="F326" s="241">
        <f t="shared" si="8"/>
        <v>18620</v>
      </c>
      <c r="G326" s="241">
        <f t="shared" si="9"/>
        <v>116620</v>
      </c>
      <c r="H326" s="28"/>
      <c r="I326" s="25"/>
    </row>
    <row r="327" spans="1:9" ht="24.95" customHeight="1" x14ac:dyDescent="0.25">
      <c r="A327" s="73">
        <v>322</v>
      </c>
      <c r="B327" s="247" t="s">
        <v>974</v>
      </c>
      <c r="C327" s="104" t="s">
        <v>907</v>
      </c>
      <c r="D327" s="240">
        <v>1</v>
      </c>
      <c r="E327" s="278">
        <v>140840</v>
      </c>
      <c r="F327" s="241">
        <f t="shared" ref="F327:F390" si="10">+E327*0.19</f>
        <v>26759.599999999999</v>
      </c>
      <c r="G327" s="241">
        <f t="shared" ref="G327:G390" si="11">+F327+E327</f>
        <v>167599.6</v>
      </c>
      <c r="H327" s="28"/>
      <c r="I327" s="25"/>
    </row>
    <row r="328" spans="1:9" ht="24.95" customHeight="1" x14ac:dyDescent="0.25">
      <c r="A328" s="73">
        <v>323</v>
      </c>
      <c r="B328" s="247" t="s">
        <v>981</v>
      </c>
      <c r="C328" s="104" t="s">
        <v>907</v>
      </c>
      <c r="D328" s="240">
        <v>1</v>
      </c>
      <c r="E328" s="278">
        <v>65538</v>
      </c>
      <c r="F328" s="241">
        <f t="shared" si="10"/>
        <v>12452.22</v>
      </c>
      <c r="G328" s="241">
        <f t="shared" si="11"/>
        <v>77990.22</v>
      </c>
      <c r="H328" s="28"/>
      <c r="I328" s="25"/>
    </row>
    <row r="329" spans="1:9" ht="24.95" customHeight="1" x14ac:dyDescent="0.25">
      <c r="A329" s="73">
        <v>324</v>
      </c>
      <c r="B329" s="247" t="s">
        <v>987</v>
      </c>
      <c r="C329" s="104" t="s">
        <v>907</v>
      </c>
      <c r="D329" s="240">
        <v>1</v>
      </c>
      <c r="E329" s="278">
        <v>159800</v>
      </c>
      <c r="F329" s="241">
        <f t="shared" si="10"/>
        <v>30362</v>
      </c>
      <c r="G329" s="241">
        <f t="shared" si="11"/>
        <v>190162</v>
      </c>
      <c r="H329" s="28"/>
      <c r="I329" s="25"/>
    </row>
    <row r="330" spans="1:9" ht="24.95" customHeight="1" x14ac:dyDescent="0.25">
      <c r="A330" s="73">
        <v>325</v>
      </c>
      <c r="B330" s="247" t="s">
        <v>990</v>
      </c>
      <c r="C330" s="104" t="s">
        <v>907</v>
      </c>
      <c r="D330" s="240">
        <v>1</v>
      </c>
      <c r="E330" s="278">
        <v>72101</v>
      </c>
      <c r="F330" s="241">
        <f t="shared" si="10"/>
        <v>13699.19</v>
      </c>
      <c r="G330" s="241">
        <f t="shared" si="11"/>
        <v>85800.19</v>
      </c>
      <c r="H330" s="28"/>
      <c r="I330" s="25"/>
    </row>
    <row r="331" spans="1:9" ht="24.95" customHeight="1" x14ac:dyDescent="0.25">
      <c r="A331" s="73">
        <v>326</v>
      </c>
      <c r="B331" s="247" t="s">
        <v>994</v>
      </c>
      <c r="C331" s="104" t="s">
        <v>907</v>
      </c>
      <c r="D331" s="240">
        <v>1</v>
      </c>
      <c r="E331" s="278">
        <v>2738</v>
      </c>
      <c r="F331" s="241">
        <f t="shared" si="10"/>
        <v>520.22</v>
      </c>
      <c r="G331" s="241">
        <f t="shared" si="11"/>
        <v>3258.2200000000003</v>
      </c>
      <c r="H331" s="28"/>
      <c r="I331" s="25"/>
    </row>
    <row r="332" spans="1:9" ht="24.95" customHeight="1" x14ac:dyDescent="0.25">
      <c r="A332" s="73">
        <v>327</v>
      </c>
      <c r="B332" s="247" t="s">
        <v>997</v>
      </c>
      <c r="C332" s="104" t="s">
        <v>907</v>
      </c>
      <c r="D332" s="240">
        <v>1</v>
      </c>
      <c r="E332" s="278">
        <v>11408</v>
      </c>
      <c r="F332" s="241">
        <f t="shared" si="10"/>
        <v>2167.52</v>
      </c>
      <c r="G332" s="241">
        <f t="shared" si="11"/>
        <v>13575.52</v>
      </c>
      <c r="H332" s="28"/>
      <c r="I332" s="25"/>
    </row>
    <row r="333" spans="1:9" ht="24.95" customHeight="1" x14ac:dyDescent="0.25">
      <c r="A333" s="73">
        <v>328</v>
      </c>
      <c r="B333" s="247" t="s">
        <v>998</v>
      </c>
      <c r="C333" s="104" t="s">
        <v>907</v>
      </c>
      <c r="D333" s="240">
        <v>1</v>
      </c>
      <c r="E333" s="278">
        <v>1765</v>
      </c>
      <c r="F333" s="241">
        <f t="shared" si="10"/>
        <v>335.35</v>
      </c>
      <c r="G333" s="241">
        <f t="shared" si="11"/>
        <v>2100.35</v>
      </c>
      <c r="H333" s="28"/>
      <c r="I333" s="25"/>
    </row>
    <row r="334" spans="1:9" ht="24.95" customHeight="1" x14ac:dyDescent="0.25">
      <c r="A334" s="73">
        <v>329</v>
      </c>
      <c r="B334" s="247" t="s">
        <v>1000</v>
      </c>
      <c r="C334" s="104" t="s">
        <v>907</v>
      </c>
      <c r="D334" s="240">
        <v>1</v>
      </c>
      <c r="E334" s="278">
        <v>7227</v>
      </c>
      <c r="F334" s="241">
        <f t="shared" si="10"/>
        <v>1373.13</v>
      </c>
      <c r="G334" s="241">
        <f t="shared" si="11"/>
        <v>8600.130000000001</v>
      </c>
      <c r="H334" s="28"/>
      <c r="I334" s="25"/>
    </row>
    <row r="335" spans="1:9" ht="24.95" customHeight="1" x14ac:dyDescent="0.25">
      <c r="A335" s="73">
        <v>330</v>
      </c>
      <c r="B335" s="247" t="s">
        <v>1003</v>
      </c>
      <c r="C335" s="104" t="s">
        <v>907</v>
      </c>
      <c r="D335" s="240">
        <v>1</v>
      </c>
      <c r="E335" s="278">
        <v>9748</v>
      </c>
      <c r="F335" s="241">
        <f t="shared" si="10"/>
        <v>1852.1200000000001</v>
      </c>
      <c r="G335" s="241">
        <f t="shared" si="11"/>
        <v>11600.12</v>
      </c>
      <c r="H335" s="28"/>
      <c r="I335" s="25"/>
    </row>
    <row r="336" spans="1:9" ht="24.95" customHeight="1" x14ac:dyDescent="0.25">
      <c r="A336" s="73">
        <v>331</v>
      </c>
      <c r="B336" s="247" t="s">
        <v>1486</v>
      </c>
      <c r="C336" s="104" t="s">
        <v>907</v>
      </c>
      <c r="D336" s="240">
        <v>1</v>
      </c>
      <c r="E336" s="278">
        <v>515600</v>
      </c>
      <c r="F336" s="241">
        <f t="shared" si="10"/>
        <v>97964</v>
      </c>
      <c r="G336" s="241">
        <f t="shared" si="11"/>
        <v>613564</v>
      </c>
      <c r="H336" s="28"/>
      <c r="I336" s="25"/>
    </row>
    <row r="337" spans="1:9" ht="24.95" customHeight="1" x14ac:dyDescent="0.25">
      <c r="A337" s="73">
        <v>332</v>
      </c>
      <c r="B337" s="247" t="s">
        <v>1487</v>
      </c>
      <c r="C337" s="104" t="s">
        <v>907</v>
      </c>
      <c r="D337" s="240">
        <v>1</v>
      </c>
      <c r="E337" s="278">
        <v>292941</v>
      </c>
      <c r="F337" s="241">
        <f t="shared" si="10"/>
        <v>55658.79</v>
      </c>
      <c r="G337" s="241">
        <f t="shared" si="11"/>
        <v>348599.79</v>
      </c>
      <c r="H337" s="28"/>
      <c r="I337" s="25"/>
    </row>
    <row r="338" spans="1:9" ht="24.95" customHeight="1" x14ac:dyDescent="0.25">
      <c r="A338" s="73">
        <v>333</v>
      </c>
      <c r="B338" s="247" t="s">
        <v>1008</v>
      </c>
      <c r="C338" s="104" t="s">
        <v>907</v>
      </c>
      <c r="D338" s="240">
        <v>1</v>
      </c>
      <c r="E338" s="278">
        <v>496134</v>
      </c>
      <c r="F338" s="241">
        <f t="shared" si="10"/>
        <v>94265.46</v>
      </c>
      <c r="G338" s="241">
        <f t="shared" si="11"/>
        <v>590399.46</v>
      </c>
      <c r="H338" s="28"/>
      <c r="I338" s="25"/>
    </row>
    <row r="339" spans="1:9" ht="24.95" customHeight="1" x14ac:dyDescent="0.25">
      <c r="A339" s="73">
        <v>334</v>
      </c>
      <c r="B339" s="247" t="s">
        <v>1009</v>
      </c>
      <c r="C339" s="104" t="s">
        <v>907</v>
      </c>
      <c r="D339" s="240">
        <v>1</v>
      </c>
      <c r="E339" s="278">
        <v>3800</v>
      </c>
      <c r="F339" s="241">
        <f t="shared" si="10"/>
        <v>722</v>
      </c>
      <c r="G339" s="241">
        <f t="shared" si="11"/>
        <v>4522</v>
      </c>
      <c r="H339" s="28"/>
      <c r="I339" s="25"/>
    </row>
    <row r="340" spans="1:9" ht="24.95" customHeight="1" x14ac:dyDescent="0.25">
      <c r="A340" s="73">
        <v>335</v>
      </c>
      <c r="B340" s="247" t="s">
        <v>1013</v>
      </c>
      <c r="C340" s="104" t="s">
        <v>907</v>
      </c>
      <c r="D340" s="240">
        <v>1</v>
      </c>
      <c r="E340" s="278">
        <v>6807</v>
      </c>
      <c r="F340" s="241">
        <f t="shared" si="10"/>
        <v>1293.33</v>
      </c>
      <c r="G340" s="241">
        <f t="shared" si="11"/>
        <v>8100.33</v>
      </c>
      <c r="H340" s="28"/>
      <c r="I340" s="25"/>
    </row>
    <row r="341" spans="1:9" ht="24.95" customHeight="1" x14ac:dyDescent="0.25">
      <c r="A341" s="73">
        <v>336</v>
      </c>
      <c r="B341" s="247" t="s">
        <v>1017</v>
      </c>
      <c r="C341" s="104" t="s">
        <v>907</v>
      </c>
      <c r="D341" s="240">
        <v>1</v>
      </c>
      <c r="E341" s="278">
        <v>2200</v>
      </c>
      <c r="F341" s="241">
        <f t="shared" si="10"/>
        <v>418</v>
      </c>
      <c r="G341" s="241">
        <f t="shared" si="11"/>
        <v>2618</v>
      </c>
      <c r="H341" s="28"/>
      <c r="I341" s="25"/>
    </row>
    <row r="342" spans="1:9" ht="24.95" customHeight="1" x14ac:dyDescent="0.25">
      <c r="A342" s="73">
        <v>337</v>
      </c>
      <c r="B342" s="247" t="s">
        <v>1489</v>
      </c>
      <c r="C342" s="104" t="s">
        <v>907</v>
      </c>
      <c r="D342" s="240">
        <v>1</v>
      </c>
      <c r="E342" s="278">
        <v>24370</v>
      </c>
      <c r="F342" s="241">
        <f t="shared" si="10"/>
        <v>4630.3</v>
      </c>
      <c r="G342" s="241">
        <f t="shared" si="11"/>
        <v>29000.3</v>
      </c>
      <c r="H342" s="28"/>
      <c r="I342" s="25"/>
    </row>
    <row r="343" spans="1:9" ht="24.95" customHeight="1" x14ac:dyDescent="0.25">
      <c r="A343" s="73">
        <v>338</v>
      </c>
      <c r="B343" s="247" t="s">
        <v>1029</v>
      </c>
      <c r="C343" s="104" t="s">
        <v>907</v>
      </c>
      <c r="D343" s="240">
        <v>1</v>
      </c>
      <c r="E343" s="278">
        <v>23800</v>
      </c>
      <c r="F343" s="241">
        <f t="shared" si="10"/>
        <v>4522</v>
      </c>
      <c r="G343" s="241">
        <f t="shared" si="11"/>
        <v>28322</v>
      </c>
      <c r="H343" s="28"/>
      <c r="I343" s="25"/>
    </row>
    <row r="344" spans="1:9" ht="24.95" customHeight="1" x14ac:dyDescent="0.25">
      <c r="A344" s="73">
        <v>339</v>
      </c>
      <c r="B344" s="247" t="s">
        <v>1034</v>
      </c>
      <c r="C344" s="104" t="s">
        <v>907</v>
      </c>
      <c r="D344" s="240">
        <v>1</v>
      </c>
      <c r="E344" s="278">
        <v>10000</v>
      </c>
      <c r="F344" s="241">
        <f t="shared" si="10"/>
        <v>1900</v>
      </c>
      <c r="G344" s="241">
        <f t="shared" si="11"/>
        <v>11900</v>
      </c>
      <c r="H344" s="28"/>
      <c r="I344" s="25"/>
    </row>
    <row r="345" spans="1:9" ht="24.95" customHeight="1" x14ac:dyDescent="0.25">
      <c r="A345" s="73">
        <v>340</v>
      </c>
      <c r="B345" s="247" t="s">
        <v>1037</v>
      </c>
      <c r="C345" s="104" t="s">
        <v>907</v>
      </c>
      <c r="D345" s="240">
        <v>1</v>
      </c>
      <c r="E345" s="278">
        <v>19900</v>
      </c>
      <c r="F345" s="241">
        <f t="shared" si="10"/>
        <v>3781</v>
      </c>
      <c r="G345" s="241">
        <f t="shared" si="11"/>
        <v>23681</v>
      </c>
      <c r="H345" s="28"/>
      <c r="I345" s="25"/>
    </row>
    <row r="346" spans="1:9" ht="24.95" customHeight="1" x14ac:dyDescent="0.25">
      <c r="A346" s="73">
        <v>341</v>
      </c>
      <c r="B346" s="247" t="s">
        <v>1041</v>
      </c>
      <c r="C346" s="104" t="s">
        <v>907</v>
      </c>
      <c r="D346" s="240">
        <v>1</v>
      </c>
      <c r="E346" s="278">
        <v>300000</v>
      </c>
      <c r="F346" s="241">
        <f t="shared" si="10"/>
        <v>57000</v>
      </c>
      <c r="G346" s="241">
        <f t="shared" si="11"/>
        <v>357000</v>
      </c>
      <c r="H346" s="28"/>
      <c r="I346" s="25"/>
    </row>
    <row r="347" spans="1:9" ht="24.95" customHeight="1" x14ac:dyDescent="0.25">
      <c r="A347" s="73">
        <v>342</v>
      </c>
      <c r="B347" s="247" t="s">
        <v>1042</v>
      </c>
      <c r="C347" s="104" t="s">
        <v>907</v>
      </c>
      <c r="D347" s="240">
        <v>1</v>
      </c>
      <c r="E347" s="278">
        <v>625800</v>
      </c>
      <c r="F347" s="241">
        <f t="shared" si="10"/>
        <v>118902</v>
      </c>
      <c r="G347" s="241">
        <f t="shared" si="11"/>
        <v>744702</v>
      </c>
      <c r="H347" s="28"/>
      <c r="I347" s="25"/>
    </row>
    <row r="348" spans="1:9" ht="24.95" customHeight="1" x14ac:dyDescent="0.25">
      <c r="A348" s="73">
        <v>343</v>
      </c>
      <c r="B348" s="247" t="s">
        <v>1490</v>
      </c>
      <c r="C348" s="104" t="s">
        <v>907</v>
      </c>
      <c r="D348" s="240">
        <v>1</v>
      </c>
      <c r="E348" s="278">
        <v>776000</v>
      </c>
      <c r="F348" s="241">
        <f t="shared" si="10"/>
        <v>147440</v>
      </c>
      <c r="G348" s="241">
        <f t="shared" si="11"/>
        <v>923440</v>
      </c>
      <c r="H348" s="28"/>
      <c r="I348" s="25"/>
    </row>
    <row r="349" spans="1:9" ht="24.95" customHeight="1" x14ac:dyDescent="0.25">
      <c r="A349" s="73">
        <v>344</v>
      </c>
      <c r="B349" s="247" t="s">
        <v>1043</v>
      </c>
      <c r="C349" s="104" t="s">
        <v>907</v>
      </c>
      <c r="D349" s="240">
        <v>1</v>
      </c>
      <c r="E349" s="278">
        <v>165546</v>
      </c>
      <c r="F349" s="241">
        <f t="shared" si="10"/>
        <v>31453.74</v>
      </c>
      <c r="G349" s="241">
        <f t="shared" si="11"/>
        <v>196999.74</v>
      </c>
      <c r="H349" s="28"/>
      <c r="I349" s="25"/>
    </row>
    <row r="350" spans="1:9" ht="24.95" customHeight="1" x14ac:dyDescent="0.25">
      <c r="A350" s="73">
        <v>345</v>
      </c>
      <c r="B350" s="247" t="s">
        <v>1044</v>
      </c>
      <c r="C350" s="104" t="s">
        <v>907</v>
      </c>
      <c r="D350" s="240">
        <v>1</v>
      </c>
      <c r="E350" s="278">
        <v>109244</v>
      </c>
      <c r="F350" s="241">
        <f t="shared" si="10"/>
        <v>20756.36</v>
      </c>
      <c r="G350" s="241">
        <f t="shared" si="11"/>
        <v>130000.36</v>
      </c>
      <c r="H350" s="28"/>
      <c r="I350" s="25"/>
    </row>
    <row r="351" spans="1:9" ht="24.95" customHeight="1" x14ac:dyDescent="0.25">
      <c r="A351" s="73">
        <v>346</v>
      </c>
      <c r="B351" s="247" t="s">
        <v>1045</v>
      </c>
      <c r="C351" s="104" t="s">
        <v>907</v>
      </c>
      <c r="D351" s="240">
        <v>1</v>
      </c>
      <c r="E351" s="278">
        <v>109244</v>
      </c>
      <c r="F351" s="241">
        <f t="shared" si="10"/>
        <v>20756.36</v>
      </c>
      <c r="G351" s="241">
        <f t="shared" si="11"/>
        <v>130000.36</v>
      </c>
      <c r="H351" s="28"/>
      <c r="I351" s="25"/>
    </row>
    <row r="352" spans="1:9" ht="24.95" customHeight="1" x14ac:dyDescent="0.25">
      <c r="A352" s="73">
        <v>347</v>
      </c>
      <c r="B352" s="247" t="s">
        <v>1046</v>
      </c>
      <c r="C352" s="104" t="s">
        <v>907</v>
      </c>
      <c r="D352" s="240">
        <v>1</v>
      </c>
      <c r="E352" s="278">
        <v>1751980</v>
      </c>
      <c r="F352" s="241">
        <f t="shared" si="10"/>
        <v>332876.2</v>
      </c>
      <c r="G352" s="241">
        <f t="shared" si="11"/>
        <v>2084856.2</v>
      </c>
      <c r="H352" s="28"/>
      <c r="I352" s="25"/>
    </row>
    <row r="353" spans="1:9" ht="24.95" customHeight="1" x14ac:dyDescent="0.25">
      <c r="A353" s="73">
        <v>348</v>
      </c>
      <c r="B353" s="247" t="s">
        <v>1047</v>
      </c>
      <c r="C353" s="104" t="s">
        <v>907</v>
      </c>
      <c r="D353" s="240">
        <v>1</v>
      </c>
      <c r="E353" s="278">
        <v>51472</v>
      </c>
      <c r="F353" s="241">
        <f t="shared" si="10"/>
        <v>9779.68</v>
      </c>
      <c r="G353" s="241">
        <f t="shared" si="11"/>
        <v>61251.68</v>
      </c>
      <c r="H353" s="28"/>
      <c r="I353" s="25"/>
    </row>
    <row r="354" spans="1:9" ht="24.95" customHeight="1" x14ac:dyDescent="0.25">
      <c r="A354" s="73">
        <v>349</v>
      </c>
      <c r="B354" s="247" t="s">
        <v>1048</v>
      </c>
      <c r="C354" s="104" t="s">
        <v>907</v>
      </c>
      <c r="D354" s="240">
        <v>1</v>
      </c>
      <c r="E354" s="278">
        <v>49800</v>
      </c>
      <c r="F354" s="241">
        <f t="shared" si="10"/>
        <v>9462</v>
      </c>
      <c r="G354" s="241">
        <f t="shared" si="11"/>
        <v>59262</v>
      </c>
      <c r="H354" s="28"/>
      <c r="I354" s="25"/>
    </row>
    <row r="355" spans="1:9" ht="24.95" customHeight="1" x14ac:dyDescent="0.25">
      <c r="A355" s="73">
        <v>350</v>
      </c>
      <c r="B355" s="247" t="s">
        <v>1049</v>
      </c>
      <c r="C355" s="104" t="s">
        <v>907</v>
      </c>
      <c r="D355" s="240">
        <v>1</v>
      </c>
      <c r="E355" s="278">
        <v>50000</v>
      </c>
      <c r="F355" s="241">
        <f t="shared" si="10"/>
        <v>9500</v>
      </c>
      <c r="G355" s="241">
        <f t="shared" si="11"/>
        <v>59500</v>
      </c>
      <c r="H355" s="28"/>
      <c r="I355" s="25"/>
    </row>
    <row r="356" spans="1:9" ht="24.95" customHeight="1" x14ac:dyDescent="0.25">
      <c r="A356" s="73">
        <v>351</v>
      </c>
      <c r="B356" s="247" t="s">
        <v>1050</v>
      </c>
      <c r="C356" s="104" t="s">
        <v>907</v>
      </c>
      <c r="D356" s="240">
        <v>1</v>
      </c>
      <c r="E356" s="278">
        <v>240000</v>
      </c>
      <c r="F356" s="241">
        <f t="shared" si="10"/>
        <v>45600</v>
      </c>
      <c r="G356" s="241">
        <f t="shared" si="11"/>
        <v>285600</v>
      </c>
      <c r="H356" s="28"/>
      <c r="I356" s="25"/>
    </row>
    <row r="357" spans="1:9" ht="24.95" customHeight="1" x14ac:dyDescent="0.25">
      <c r="A357" s="73">
        <v>352</v>
      </c>
      <c r="B357" s="247" t="s">
        <v>1051</v>
      </c>
      <c r="C357" s="104" t="s">
        <v>907</v>
      </c>
      <c r="D357" s="240">
        <v>1</v>
      </c>
      <c r="E357" s="278">
        <v>24000</v>
      </c>
      <c r="F357" s="241">
        <f t="shared" si="10"/>
        <v>4560</v>
      </c>
      <c r="G357" s="241">
        <f t="shared" si="11"/>
        <v>28560</v>
      </c>
      <c r="H357" s="28"/>
      <c r="I357" s="25"/>
    </row>
    <row r="358" spans="1:9" ht="24.95" customHeight="1" x14ac:dyDescent="0.25">
      <c r="A358" s="73">
        <v>353</v>
      </c>
      <c r="B358" s="247" t="s">
        <v>1052</v>
      </c>
      <c r="C358" s="104" t="s">
        <v>907</v>
      </c>
      <c r="D358" s="240">
        <v>1</v>
      </c>
      <c r="E358" s="278">
        <v>27000</v>
      </c>
      <c r="F358" s="241">
        <f t="shared" si="10"/>
        <v>5130</v>
      </c>
      <c r="G358" s="241">
        <f t="shared" si="11"/>
        <v>32130</v>
      </c>
      <c r="H358" s="28"/>
      <c r="I358" s="25"/>
    </row>
    <row r="359" spans="1:9" ht="24.95" customHeight="1" x14ac:dyDescent="0.25">
      <c r="A359" s="73">
        <v>354</v>
      </c>
      <c r="B359" s="247" t="s">
        <v>1053</v>
      </c>
      <c r="C359" s="104" t="s">
        <v>907</v>
      </c>
      <c r="D359" s="240">
        <v>1</v>
      </c>
      <c r="E359" s="278">
        <v>28000</v>
      </c>
      <c r="F359" s="241">
        <f t="shared" si="10"/>
        <v>5320</v>
      </c>
      <c r="G359" s="241">
        <f t="shared" si="11"/>
        <v>33320</v>
      </c>
      <c r="H359" s="28"/>
      <c r="I359" s="25"/>
    </row>
    <row r="360" spans="1:9" ht="24.95" customHeight="1" x14ac:dyDescent="0.25">
      <c r="A360" s="73">
        <v>355</v>
      </c>
      <c r="B360" s="247" t="s">
        <v>1054</v>
      </c>
      <c r="C360" s="104" t="s">
        <v>907</v>
      </c>
      <c r="D360" s="240">
        <v>1</v>
      </c>
      <c r="E360" s="278">
        <v>50420</v>
      </c>
      <c r="F360" s="241">
        <f t="shared" si="10"/>
        <v>9579.7999999999993</v>
      </c>
      <c r="G360" s="241">
        <f t="shared" si="11"/>
        <v>59999.8</v>
      </c>
      <c r="H360" s="28"/>
      <c r="I360" s="25"/>
    </row>
    <row r="361" spans="1:9" ht="24.95" customHeight="1" x14ac:dyDescent="0.25">
      <c r="A361" s="73">
        <v>356</v>
      </c>
      <c r="B361" s="247" t="s">
        <v>1057</v>
      </c>
      <c r="C361" s="104" t="s">
        <v>907</v>
      </c>
      <c r="D361" s="240">
        <v>1</v>
      </c>
      <c r="E361" s="278">
        <v>29600</v>
      </c>
      <c r="F361" s="241">
        <f t="shared" si="10"/>
        <v>5624</v>
      </c>
      <c r="G361" s="241">
        <f t="shared" si="11"/>
        <v>35224</v>
      </c>
      <c r="H361" s="28"/>
      <c r="I361" s="25"/>
    </row>
    <row r="362" spans="1:9" ht="24.95" customHeight="1" x14ac:dyDescent="0.25">
      <c r="A362" s="73">
        <v>357</v>
      </c>
      <c r="B362" s="247" t="s">
        <v>1058</v>
      </c>
      <c r="C362" s="104" t="s">
        <v>907</v>
      </c>
      <c r="D362" s="240">
        <v>1</v>
      </c>
      <c r="E362" s="278">
        <v>1470000</v>
      </c>
      <c r="F362" s="241">
        <f t="shared" si="10"/>
        <v>279300</v>
      </c>
      <c r="G362" s="241">
        <f t="shared" si="11"/>
        <v>1749300</v>
      </c>
      <c r="H362" s="28"/>
      <c r="I362" s="25"/>
    </row>
    <row r="363" spans="1:9" ht="24.95" customHeight="1" x14ac:dyDescent="0.25">
      <c r="A363" s="73">
        <v>358</v>
      </c>
      <c r="B363" s="247" t="s">
        <v>1059</v>
      </c>
      <c r="C363" s="104" t="s">
        <v>907</v>
      </c>
      <c r="D363" s="240">
        <v>1</v>
      </c>
      <c r="E363" s="278">
        <v>350000</v>
      </c>
      <c r="F363" s="241">
        <f t="shared" si="10"/>
        <v>66500</v>
      </c>
      <c r="G363" s="241">
        <f t="shared" si="11"/>
        <v>416500</v>
      </c>
      <c r="H363" s="28"/>
      <c r="I363" s="25"/>
    </row>
    <row r="364" spans="1:9" ht="24.95" customHeight="1" x14ac:dyDescent="0.25">
      <c r="A364" s="73">
        <v>359</v>
      </c>
      <c r="B364" s="247" t="s">
        <v>1060</v>
      </c>
      <c r="C364" s="104" t="s">
        <v>907</v>
      </c>
      <c r="D364" s="240">
        <v>1</v>
      </c>
      <c r="E364" s="278">
        <v>33000</v>
      </c>
      <c r="F364" s="241">
        <f t="shared" si="10"/>
        <v>6270</v>
      </c>
      <c r="G364" s="241">
        <f t="shared" si="11"/>
        <v>39270</v>
      </c>
      <c r="H364" s="28"/>
      <c r="I364" s="25"/>
    </row>
    <row r="365" spans="1:9" ht="24.95" customHeight="1" x14ac:dyDescent="0.25">
      <c r="A365" s="73">
        <v>360</v>
      </c>
      <c r="B365" s="247" t="s">
        <v>1061</v>
      </c>
      <c r="C365" s="104" t="s">
        <v>907</v>
      </c>
      <c r="D365" s="240">
        <v>1</v>
      </c>
      <c r="E365" s="278">
        <v>360000</v>
      </c>
      <c r="F365" s="241">
        <f t="shared" si="10"/>
        <v>68400</v>
      </c>
      <c r="G365" s="241">
        <f t="shared" si="11"/>
        <v>428400</v>
      </c>
      <c r="H365" s="28"/>
      <c r="I365" s="25"/>
    </row>
    <row r="366" spans="1:9" ht="24.95" customHeight="1" x14ac:dyDescent="0.25">
      <c r="A366" s="73">
        <v>361</v>
      </c>
      <c r="B366" s="247" t="s">
        <v>1062</v>
      </c>
      <c r="C366" s="104" t="s">
        <v>907</v>
      </c>
      <c r="D366" s="240">
        <v>1</v>
      </c>
      <c r="E366" s="278">
        <v>61000</v>
      </c>
      <c r="F366" s="241">
        <f t="shared" si="10"/>
        <v>11590</v>
      </c>
      <c r="G366" s="241">
        <f t="shared" si="11"/>
        <v>72590</v>
      </c>
      <c r="H366" s="28"/>
      <c r="I366" s="25"/>
    </row>
    <row r="367" spans="1:9" ht="24.95" customHeight="1" x14ac:dyDescent="0.25">
      <c r="A367" s="73">
        <v>362</v>
      </c>
      <c r="B367" s="247" t="s">
        <v>1063</v>
      </c>
      <c r="C367" s="104" t="s">
        <v>907</v>
      </c>
      <c r="D367" s="240">
        <v>1</v>
      </c>
      <c r="E367" s="278">
        <v>137600</v>
      </c>
      <c r="F367" s="241">
        <f t="shared" si="10"/>
        <v>26144</v>
      </c>
      <c r="G367" s="241">
        <f t="shared" si="11"/>
        <v>163744</v>
      </c>
      <c r="H367" s="28"/>
      <c r="I367" s="25"/>
    </row>
    <row r="368" spans="1:9" ht="24.95" customHeight="1" x14ac:dyDescent="0.25">
      <c r="A368" s="73">
        <v>363</v>
      </c>
      <c r="B368" s="247" t="s">
        <v>1064</v>
      </c>
      <c r="C368" s="104" t="s">
        <v>907</v>
      </c>
      <c r="D368" s="240">
        <v>1</v>
      </c>
      <c r="E368" s="278">
        <v>360000</v>
      </c>
      <c r="F368" s="241">
        <f t="shared" si="10"/>
        <v>68400</v>
      </c>
      <c r="G368" s="241">
        <f t="shared" si="11"/>
        <v>428400</v>
      </c>
      <c r="H368" s="28"/>
      <c r="I368" s="25"/>
    </row>
    <row r="369" spans="1:9" ht="24.95" customHeight="1" x14ac:dyDescent="0.25">
      <c r="A369" s="73">
        <v>364</v>
      </c>
      <c r="B369" s="247" t="s">
        <v>1065</v>
      </c>
      <c r="C369" s="104" t="s">
        <v>907</v>
      </c>
      <c r="D369" s="240">
        <v>1</v>
      </c>
      <c r="E369" s="278">
        <v>975800</v>
      </c>
      <c r="F369" s="241">
        <f t="shared" si="10"/>
        <v>185402</v>
      </c>
      <c r="G369" s="241">
        <f t="shared" si="11"/>
        <v>1161202</v>
      </c>
      <c r="H369" s="28"/>
      <c r="I369" s="25"/>
    </row>
    <row r="370" spans="1:9" ht="24.95" customHeight="1" x14ac:dyDescent="0.25">
      <c r="A370" s="73">
        <v>365</v>
      </c>
      <c r="B370" s="247" t="s">
        <v>1066</v>
      </c>
      <c r="C370" s="104" t="s">
        <v>907</v>
      </c>
      <c r="D370" s="240">
        <v>1</v>
      </c>
      <c r="E370" s="278">
        <v>329200</v>
      </c>
      <c r="F370" s="241">
        <f t="shared" si="10"/>
        <v>62548</v>
      </c>
      <c r="G370" s="241">
        <f t="shared" si="11"/>
        <v>391748</v>
      </c>
      <c r="H370" s="28"/>
      <c r="I370" s="25"/>
    </row>
    <row r="371" spans="1:9" ht="24.95" customHeight="1" x14ac:dyDescent="0.25">
      <c r="A371" s="73">
        <v>366</v>
      </c>
      <c r="B371" s="247" t="s">
        <v>1067</v>
      </c>
      <c r="C371" s="104" t="s">
        <v>907</v>
      </c>
      <c r="D371" s="240">
        <v>1</v>
      </c>
      <c r="E371" s="278">
        <v>10000</v>
      </c>
      <c r="F371" s="241">
        <f t="shared" si="10"/>
        <v>1900</v>
      </c>
      <c r="G371" s="241">
        <f t="shared" si="11"/>
        <v>11900</v>
      </c>
      <c r="H371" s="28"/>
      <c r="I371" s="25"/>
    </row>
    <row r="372" spans="1:9" ht="24.95" customHeight="1" x14ac:dyDescent="0.25">
      <c r="A372" s="73">
        <v>367</v>
      </c>
      <c r="B372" s="247" t="s">
        <v>1068</v>
      </c>
      <c r="C372" s="104" t="s">
        <v>907</v>
      </c>
      <c r="D372" s="240">
        <v>1</v>
      </c>
      <c r="E372" s="278">
        <v>8000</v>
      </c>
      <c r="F372" s="241">
        <f t="shared" si="10"/>
        <v>1520</v>
      </c>
      <c r="G372" s="241">
        <f t="shared" si="11"/>
        <v>9520</v>
      </c>
      <c r="H372" s="28"/>
      <c r="I372" s="25"/>
    </row>
    <row r="373" spans="1:9" ht="24.95" customHeight="1" x14ac:dyDescent="0.25">
      <c r="A373" s="73">
        <v>368</v>
      </c>
      <c r="B373" s="247" t="s">
        <v>1069</v>
      </c>
      <c r="C373" s="104" t="s">
        <v>907</v>
      </c>
      <c r="D373" s="240">
        <v>1</v>
      </c>
      <c r="E373" s="278">
        <v>220000</v>
      </c>
      <c r="F373" s="241">
        <f t="shared" si="10"/>
        <v>41800</v>
      </c>
      <c r="G373" s="241">
        <f t="shared" si="11"/>
        <v>261800</v>
      </c>
      <c r="H373" s="28"/>
      <c r="I373" s="25"/>
    </row>
    <row r="374" spans="1:9" ht="24.95" customHeight="1" x14ac:dyDescent="0.25">
      <c r="A374" s="73">
        <v>369</v>
      </c>
      <c r="B374" s="247" t="s">
        <v>1070</v>
      </c>
      <c r="C374" s="104" t="s">
        <v>907</v>
      </c>
      <c r="D374" s="240">
        <v>1</v>
      </c>
      <c r="E374" s="278">
        <v>79100</v>
      </c>
      <c r="F374" s="241">
        <f t="shared" si="10"/>
        <v>15029</v>
      </c>
      <c r="G374" s="241">
        <f t="shared" si="11"/>
        <v>94129</v>
      </c>
      <c r="H374" s="28"/>
      <c r="I374" s="25"/>
    </row>
    <row r="375" spans="1:9" ht="24.95" customHeight="1" x14ac:dyDescent="0.25">
      <c r="A375" s="73">
        <v>370</v>
      </c>
      <c r="B375" s="247" t="s">
        <v>1071</v>
      </c>
      <c r="C375" s="104" t="s">
        <v>907</v>
      </c>
      <c r="D375" s="240">
        <v>1</v>
      </c>
      <c r="E375" s="278">
        <v>19000</v>
      </c>
      <c r="F375" s="241">
        <f t="shared" si="10"/>
        <v>3610</v>
      </c>
      <c r="G375" s="241">
        <f t="shared" si="11"/>
        <v>22610</v>
      </c>
      <c r="H375" s="28"/>
      <c r="I375" s="25"/>
    </row>
    <row r="376" spans="1:9" ht="24.95" customHeight="1" x14ac:dyDescent="0.25">
      <c r="A376" s="73">
        <v>371</v>
      </c>
      <c r="B376" s="247" t="s">
        <v>1491</v>
      </c>
      <c r="C376" s="104" t="s">
        <v>18</v>
      </c>
      <c r="D376" s="240">
        <v>1</v>
      </c>
      <c r="E376" s="278">
        <v>1119328</v>
      </c>
      <c r="F376" s="241">
        <f t="shared" si="10"/>
        <v>212672.32</v>
      </c>
      <c r="G376" s="241">
        <f t="shared" si="11"/>
        <v>1332000.32</v>
      </c>
      <c r="H376" s="28"/>
      <c r="I376" s="25"/>
    </row>
    <row r="377" spans="1:9" ht="24.95" customHeight="1" x14ac:dyDescent="0.25">
      <c r="A377" s="73">
        <v>372</v>
      </c>
      <c r="B377" s="247" t="s">
        <v>1074</v>
      </c>
      <c r="C377" s="104" t="s">
        <v>18</v>
      </c>
      <c r="D377" s="240">
        <v>1</v>
      </c>
      <c r="E377" s="278">
        <v>478992</v>
      </c>
      <c r="F377" s="241">
        <f t="shared" si="10"/>
        <v>91008.48</v>
      </c>
      <c r="G377" s="241">
        <f t="shared" si="11"/>
        <v>570000.48</v>
      </c>
      <c r="H377" s="28"/>
      <c r="I377" s="25"/>
    </row>
    <row r="378" spans="1:9" ht="24.95" customHeight="1" x14ac:dyDescent="0.25">
      <c r="A378" s="73">
        <v>373</v>
      </c>
      <c r="B378" s="247" t="s">
        <v>1076</v>
      </c>
      <c r="C378" s="104" t="s">
        <v>907</v>
      </c>
      <c r="D378" s="240">
        <v>1</v>
      </c>
      <c r="E378" s="278">
        <v>4202</v>
      </c>
      <c r="F378" s="241">
        <f t="shared" si="10"/>
        <v>798.38</v>
      </c>
      <c r="G378" s="241">
        <f t="shared" si="11"/>
        <v>5000.38</v>
      </c>
      <c r="H378" s="28"/>
      <c r="I378" s="25"/>
    </row>
    <row r="379" spans="1:9" ht="24.95" customHeight="1" x14ac:dyDescent="0.25">
      <c r="A379" s="73">
        <v>374</v>
      </c>
      <c r="B379" s="247" t="s">
        <v>1079</v>
      </c>
      <c r="C379" s="104" t="s">
        <v>907</v>
      </c>
      <c r="D379" s="240">
        <v>1</v>
      </c>
      <c r="E379" s="278">
        <v>107395</v>
      </c>
      <c r="F379" s="241">
        <f t="shared" si="10"/>
        <v>20405.05</v>
      </c>
      <c r="G379" s="241">
        <f t="shared" si="11"/>
        <v>127800.05</v>
      </c>
      <c r="H379" s="28"/>
      <c r="I379" s="25"/>
    </row>
    <row r="380" spans="1:9" ht="24.95" customHeight="1" x14ac:dyDescent="0.25">
      <c r="A380" s="73">
        <v>375</v>
      </c>
      <c r="B380" s="247" t="s">
        <v>1492</v>
      </c>
      <c r="C380" s="104" t="s">
        <v>907</v>
      </c>
      <c r="D380" s="240">
        <v>1</v>
      </c>
      <c r="E380" s="278">
        <v>50000</v>
      </c>
      <c r="F380" s="241">
        <f t="shared" si="10"/>
        <v>9500</v>
      </c>
      <c r="G380" s="241">
        <f t="shared" si="11"/>
        <v>59500</v>
      </c>
      <c r="H380" s="28"/>
      <c r="I380" s="25"/>
    </row>
    <row r="381" spans="1:9" ht="24.95" customHeight="1" x14ac:dyDescent="0.25">
      <c r="A381" s="73">
        <v>376</v>
      </c>
      <c r="B381" s="247" t="s">
        <v>1082</v>
      </c>
      <c r="C381" s="104" t="s">
        <v>907</v>
      </c>
      <c r="D381" s="240">
        <v>1</v>
      </c>
      <c r="E381" s="278">
        <v>107395</v>
      </c>
      <c r="F381" s="241">
        <f t="shared" si="10"/>
        <v>20405.05</v>
      </c>
      <c r="G381" s="241">
        <f t="shared" si="11"/>
        <v>127800.05</v>
      </c>
      <c r="H381" s="28"/>
      <c r="I381" s="25"/>
    </row>
    <row r="382" spans="1:9" ht="24.95" customHeight="1" x14ac:dyDescent="0.25">
      <c r="A382" s="73">
        <v>377</v>
      </c>
      <c r="B382" s="247" t="s">
        <v>1083</v>
      </c>
      <c r="C382" s="104" t="s">
        <v>907</v>
      </c>
      <c r="D382" s="240">
        <v>1</v>
      </c>
      <c r="E382" s="278">
        <v>107395</v>
      </c>
      <c r="F382" s="241">
        <f t="shared" si="10"/>
        <v>20405.05</v>
      </c>
      <c r="G382" s="241">
        <f t="shared" si="11"/>
        <v>127800.05</v>
      </c>
      <c r="H382" s="28"/>
      <c r="I382" s="25"/>
    </row>
    <row r="383" spans="1:9" ht="24.95" customHeight="1" x14ac:dyDescent="0.25">
      <c r="A383" s="73">
        <v>378</v>
      </c>
      <c r="B383" s="247" t="s">
        <v>1084</v>
      </c>
      <c r="C383" s="104" t="s">
        <v>907</v>
      </c>
      <c r="D383" s="240">
        <v>1</v>
      </c>
      <c r="E383" s="278">
        <v>107395</v>
      </c>
      <c r="F383" s="241">
        <f t="shared" si="10"/>
        <v>20405.05</v>
      </c>
      <c r="G383" s="241">
        <f t="shared" si="11"/>
        <v>127800.05</v>
      </c>
      <c r="H383" s="28"/>
      <c r="I383" s="25"/>
    </row>
    <row r="384" spans="1:9" ht="24.95" customHeight="1" x14ac:dyDescent="0.25">
      <c r="A384" s="73">
        <v>379</v>
      </c>
      <c r="B384" s="247" t="s">
        <v>1085</v>
      </c>
      <c r="C384" s="104" t="s">
        <v>907</v>
      </c>
      <c r="D384" s="240">
        <v>1</v>
      </c>
      <c r="E384" s="278">
        <v>100000</v>
      </c>
      <c r="F384" s="241">
        <f t="shared" si="10"/>
        <v>19000</v>
      </c>
      <c r="G384" s="241">
        <f t="shared" si="11"/>
        <v>119000</v>
      </c>
      <c r="H384" s="28"/>
      <c r="I384" s="25"/>
    </row>
    <row r="385" spans="1:9" ht="24.95" customHeight="1" x14ac:dyDescent="0.25">
      <c r="A385" s="73">
        <v>380</v>
      </c>
      <c r="B385" s="247" t="s">
        <v>1087</v>
      </c>
      <c r="C385" s="104" t="s">
        <v>907</v>
      </c>
      <c r="D385" s="240">
        <v>1</v>
      </c>
      <c r="E385" s="278">
        <v>2521</v>
      </c>
      <c r="F385" s="241">
        <f t="shared" si="10"/>
        <v>478.99</v>
      </c>
      <c r="G385" s="241">
        <f t="shared" si="11"/>
        <v>2999.99</v>
      </c>
      <c r="H385" s="28"/>
      <c r="I385" s="25"/>
    </row>
    <row r="386" spans="1:9" ht="24.95" customHeight="1" x14ac:dyDescent="0.25">
      <c r="A386" s="73">
        <v>381</v>
      </c>
      <c r="B386" s="247" t="s">
        <v>1090</v>
      </c>
      <c r="C386" s="104" t="s">
        <v>907</v>
      </c>
      <c r="D386" s="240">
        <v>1</v>
      </c>
      <c r="E386" s="278">
        <v>4202</v>
      </c>
      <c r="F386" s="241">
        <f t="shared" si="10"/>
        <v>798.38</v>
      </c>
      <c r="G386" s="241">
        <f t="shared" si="11"/>
        <v>5000.38</v>
      </c>
      <c r="H386" s="28"/>
      <c r="I386" s="25"/>
    </row>
    <row r="387" spans="1:9" ht="24.95" customHeight="1" x14ac:dyDescent="0.25">
      <c r="A387" s="73">
        <v>382</v>
      </c>
      <c r="B387" s="247" t="s">
        <v>1091</v>
      </c>
      <c r="C387" s="104" t="s">
        <v>907</v>
      </c>
      <c r="D387" s="240">
        <v>1</v>
      </c>
      <c r="E387" s="278">
        <v>4202</v>
      </c>
      <c r="F387" s="241">
        <f t="shared" si="10"/>
        <v>798.38</v>
      </c>
      <c r="G387" s="241">
        <f t="shared" si="11"/>
        <v>5000.38</v>
      </c>
      <c r="H387" s="28"/>
      <c r="I387" s="25"/>
    </row>
    <row r="388" spans="1:9" ht="24.95" customHeight="1" x14ac:dyDescent="0.25">
      <c r="A388" s="73">
        <v>383</v>
      </c>
      <c r="B388" s="247" t="s">
        <v>1093</v>
      </c>
      <c r="C388" s="104" t="s">
        <v>907</v>
      </c>
      <c r="D388" s="240">
        <v>1</v>
      </c>
      <c r="E388" s="278">
        <v>4000</v>
      </c>
      <c r="F388" s="241">
        <f t="shared" si="10"/>
        <v>760</v>
      </c>
      <c r="G388" s="241">
        <f t="shared" si="11"/>
        <v>4760</v>
      </c>
      <c r="H388" s="28"/>
      <c r="I388" s="25"/>
    </row>
    <row r="389" spans="1:9" ht="24.95" customHeight="1" x14ac:dyDescent="0.25">
      <c r="A389" s="73">
        <v>384</v>
      </c>
      <c r="B389" s="247" t="s">
        <v>1095</v>
      </c>
      <c r="C389" s="104" t="s">
        <v>907</v>
      </c>
      <c r="D389" s="240">
        <v>1</v>
      </c>
      <c r="E389" s="278">
        <v>3361</v>
      </c>
      <c r="F389" s="241">
        <f t="shared" si="10"/>
        <v>638.59</v>
      </c>
      <c r="G389" s="241">
        <f t="shared" si="11"/>
        <v>3999.59</v>
      </c>
      <c r="H389" s="28"/>
      <c r="I389" s="25"/>
    </row>
    <row r="390" spans="1:9" ht="24.95" customHeight="1" x14ac:dyDescent="0.25">
      <c r="A390" s="73">
        <v>385</v>
      </c>
      <c r="B390" s="247" t="s">
        <v>1096</v>
      </c>
      <c r="C390" s="104" t="s">
        <v>907</v>
      </c>
      <c r="D390" s="240">
        <v>1</v>
      </c>
      <c r="E390" s="278">
        <v>3000</v>
      </c>
      <c r="F390" s="241">
        <f t="shared" si="10"/>
        <v>570</v>
      </c>
      <c r="G390" s="241">
        <f t="shared" si="11"/>
        <v>3570</v>
      </c>
      <c r="H390" s="28"/>
      <c r="I390" s="25"/>
    </row>
    <row r="391" spans="1:9" ht="24.95" customHeight="1" x14ac:dyDescent="0.25">
      <c r="A391" s="73">
        <v>386</v>
      </c>
      <c r="B391" s="247" t="s">
        <v>1098</v>
      </c>
      <c r="C391" s="104" t="s">
        <v>907</v>
      </c>
      <c r="D391" s="240">
        <v>1</v>
      </c>
      <c r="E391" s="278">
        <v>631092</v>
      </c>
      <c r="F391" s="241">
        <f t="shared" ref="F391:F454" si="12">+E391*0.19</f>
        <v>119907.48</v>
      </c>
      <c r="G391" s="241">
        <f t="shared" ref="G391:G454" si="13">+F391+E391</f>
        <v>750999.48</v>
      </c>
      <c r="H391" s="28"/>
      <c r="I391" s="25"/>
    </row>
    <row r="392" spans="1:9" ht="24.95" customHeight="1" x14ac:dyDescent="0.25">
      <c r="A392" s="73">
        <v>387</v>
      </c>
      <c r="B392" s="247" t="s">
        <v>1103</v>
      </c>
      <c r="C392" s="104" t="s">
        <v>907</v>
      </c>
      <c r="D392" s="240">
        <v>1</v>
      </c>
      <c r="E392" s="278">
        <v>1345</v>
      </c>
      <c r="F392" s="241">
        <f t="shared" si="12"/>
        <v>255.55</v>
      </c>
      <c r="G392" s="241">
        <f t="shared" si="13"/>
        <v>1600.55</v>
      </c>
      <c r="H392" s="28"/>
      <c r="I392" s="25"/>
    </row>
    <row r="393" spans="1:9" ht="24.95" customHeight="1" x14ac:dyDescent="0.25">
      <c r="A393" s="73">
        <v>388</v>
      </c>
      <c r="B393" s="247" t="s">
        <v>1105</v>
      </c>
      <c r="C393" s="104" t="s">
        <v>907</v>
      </c>
      <c r="D393" s="240">
        <v>1</v>
      </c>
      <c r="E393" s="278">
        <v>2521</v>
      </c>
      <c r="F393" s="241">
        <f t="shared" si="12"/>
        <v>478.99</v>
      </c>
      <c r="G393" s="241">
        <f t="shared" si="13"/>
        <v>2999.99</v>
      </c>
      <c r="H393" s="28"/>
      <c r="I393" s="25"/>
    </row>
    <row r="394" spans="1:9" ht="24.95" customHeight="1" x14ac:dyDescent="0.25">
      <c r="A394" s="73">
        <v>389</v>
      </c>
      <c r="B394" s="247" t="s">
        <v>1108</v>
      </c>
      <c r="C394" s="104" t="s">
        <v>907</v>
      </c>
      <c r="D394" s="240">
        <v>1</v>
      </c>
      <c r="E394" s="278">
        <v>2521</v>
      </c>
      <c r="F394" s="241">
        <f t="shared" si="12"/>
        <v>478.99</v>
      </c>
      <c r="G394" s="241">
        <f t="shared" si="13"/>
        <v>2999.99</v>
      </c>
      <c r="H394" s="28"/>
      <c r="I394" s="25"/>
    </row>
    <row r="395" spans="1:9" ht="24.95" customHeight="1" x14ac:dyDescent="0.25">
      <c r="A395" s="73">
        <v>390</v>
      </c>
      <c r="B395" s="247" t="s">
        <v>1111</v>
      </c>
      <c r="C395" s="104" t="s">
        <v>907</v>
      </c>
      <c r="D395" s="240">
        <v>1</v>
      </c>
      <c r="E395" s="278">
        <v>1345</v>
      </c>
      <c r="F395" s="241">
        <f t="shared" si="12"/>
        <v>255.55</v>
      </c>
      <c r="G395" s="241">
        <f t="shared" si="13"/>
        <v>1600.55</v>
      </c>
      <c r="H395" s="28"/>
      <c r="I395" s="25"/>
    </row>
    <row r="396" spans="1:9" ht="24.95" customHeight="1" x14ac:dyDescent="0.25">
      <c r="A396" s="73">
        <v>391</v>
      </c>
      <c r="B396" s="247" t="s">
        <v>1113</v>
      </c>
      <c r="C396" s="104" t="s">
        <v>907</v>
      </c>
      <c r="D396" s="240">
        <v>1</v>
      </c>
      <c r="E396" s="278">
        <v>16711</v>
      </c>
      <c r="F396" s="241">
        <f t="shared" si="12"/>
        <v>3175.09</v>
      </c>
      <c r="G396" s="241">
        <f t="shared" si="13"/>
        <v>19886.09</v>
      </c>
      <c r="H396" s="28"/>
      <c r="I396" s="25"/>
    </row>
    <row r="397" spans="1:9" ht="24.95" customHeight="1" x14ac:dyDescent="0.25">
      <c r="A397" s="73">
        <v>392</v>
      </c>
      <c r="B397" s="247" t="s">
        <v>1116</v>
      </c>
      <c r="C397" s="104" t="s">
        <v>907</v>
      </c>
      <c r="D397" s="240">
        <v>1</v>
      </c>
      <c r="E397" s="278">
        <v>8400</v>
      </c>
      <c r="F397" s="241">
        <f t="shared" si="12"/>
        <v>1596</v>
      </c>
      <c r="G397" s="241">
        <f t="shared" si="13"/>
        <v>9996</v>
      </c>
      <c r="H397" s="28"/>
      <c r="I397" s="25"/>
    </row>
    <row r="398" spans="1:9" ht="24.95" customHeight="1" x14ac:dyDescent="0.25">
      <c r="A398" s="73">
        <v>393</v>
      </c>
      <c r="B398" s="247" t="s">
        <v>1117</v>
      </c>
      <c r="C398" s="104" t="s">
        <v>907</v>
      </c>
      <c r="D398" s="240">
        <v>1</v>
      </c>
      <c r="E398" s="278">
        <v>6723</v>
      </c>
      <c r="F398" s="241">
        <f t="shared" si="12"/>
        <v>1277.3700000000001</v>
      </c>
      <c r="G398" s="241">
        <f t="shared" si="13"/>
        <v>8000.37</v>
      </c>
      <c r="H398" s="28"/>
      <c r="I398" s="25"/>
    </row>
    <row r="399" spans="1:9" ht="24.95" customHeight="1" x14ac:dyDescent="0.25">
      <c r="A399" s="73">
        <v>394</v>
      </c>
      <c r="B399" s="247" t="s">
        <v>1120</v>
      </c>
      <c r="C399" s="104" t="s">
        <v>907</v>
      </c>
      <c r="D399" s="240">
        <v>1</v>
      </c>
      <c r="E399" s="278">
        <v>6723</v>
      </c>
      <c r="F399" s="241">
        <f t="shared" si="12"/>
        <v>1277.3700000000001</v>
      </c>
      <c r="G399" s="241">
        <f t="shared" si="13"/>
        <v>8000.37</v>
      </c>
      <c r="H399" s="28"/>
      <c r="I399" s="25"/>
    </row>
    <row r="400" spans="1:9" ht="24.95" customHeight="1" x14ac:dyDescent="0.25">
      <c r="A400" s="73">
        <v>395</v>
      </c>
      <c r="B400" s="247" t="s">
        <v>1122</v>
      </c>
      <c r="C400" s="104" t="s">
        <v>907</v>
      </c>
      <c r="D400" s="240">
        <v>1</v>
      </c>
      <c r="E400" s="278">
        <v>2437</v>
      </c>
      <c r="F400" s="241">
        <f t="shared" si="12"/>
        <v>463.03000000000003</v>
      </c>
      <c r="G400" s="241">
        <f t="shared" si="13"/>
        <v>2900.03</v>
      </c>
      <c r="H400" s="28"/>
      <c r="I400" s="25"/>
    </row>
    <row r="401" spans="1:9" ht="24.95" customHeight="1" x14ac:dyDescent="0.25">
      <c r="A401" s="73">
        <v>396</v>
      </c>
      <c r="B401" s="247" t="s">
        <v>1123</v>
      </c>
      <c r="C401" s="104" t="s">
        <v>907</v>
      </c>
      <c r="D401" s="240">
        <v>1</v>
      </c>
      <c r="E401" s="278">
        <v>2200</v>
      </c>
      <c r="F401" s="241">
        <f t="shared" si="12"/>
        <v>418</v>
      </c>
      <c r="G401" s="241">
        <f t="shared" si="13"/>
        <v>2618</v>
      </c>
      <c r="H401" s="28"/>
      <c r="I401" s="25"/>
    </row>
    <row r="402" spans="1:9" ht="24.95" customHeight="1" x14ac:dyDescent="0.25">
      <c r="A402" s="73">
        <v>397</v>
      </c>
      <c r="B402" s="247" t="s">
        <v>1124</v>
      </c>
      <c r="C402" s="104" t="s">
        <v>907</v>
      </c>
      <c r="D402" s="240">
        <v>1</v>
      </c>
      <c r="E402" s="278">
        <v>2521</v>
      </c>
      <c r="F402" s="241">
        <f t="shared" si="12"/>
        <v>478.99</v>
      </c>
      <c r="G402" s="241">
        <f t="shared" si="13"/>
        <v>2999.99</v>
      </c>
      <c r="H402" s="28"/>
      <c r="I402" s="25"/>
    </row>
    <row r="403" spans="1:9" ht="24.95" customHeight="1" x14ac:dyDescent="0.25">
      <c r="A403" s="73">
        <v>398</v>
      </c>
      <c r="B403" s="247" t="s">
        <v>1127</v>
      </c>
      <c r="C403" s="104" t="s">
        <v>907</v>
      </c>
      <c r="D403" s="240">
        <v>1</v>
      </c>
      <c r="E403" s="278">
        <v>3529</v>
      </c>
      <c r="F403" s="241">
        <f t="shared" si="12"/>
        <v>670.51</v>
      </c>
      <c r="G403" s="241">
        <f t="shared" si="13"/>
        <v>4199.51</v>
      </c>
      <c r="H403" s="28"/>
      <c r="I403" s="25"/>
    </row>
    <row r="404" spans="1:9" ht="24.95" customHeight="1" x14ac:dyDescent="0.25">
      <c r="A404" s="73">
        <v>399</v>
      </c>
      <c r="B404" s="247" t="s">
        <v>1129</v>
      </c>
      <c r="C404" s="104" t="s">
        <v>907</v>
      </c>
      <c r="D404" s="240">
        <v>1</v>
      </c>
      <c r="E404" s="278">
        <v>471</v>
      </c>
      <c r="F404" s="241">
        <f t="shared" si="12"/>
        <v>89.49</v>
      </c>
      <c r="G404" s="241">
        <f t="shared" si="13"/>
        <v>560.49</v>
      </c>
      <c r="H404" s="28"/>
      <c r="I404" s="25"/>
    </row>
    <row r="405" spans="1:9" ht="24.95" customHeight="1" x14ac:dyDescent="0.25">
      <c r="A405" s="73">
        <v>400</v>
      </c>
      <c r="B405" s="247" t="s">
        <v>1133</v>
      </c>
      <c r="C405" s="104" t="s">
        <v>907</v>
      </c>
      <c r="D405" s="240">
        <v>1</v>
      </c>
      <c r="E405" s="278">
        <v>626</v>
      </c>
      <c r="F405" s="241">
        <f t="shared" si="12"/>
        <v>118.94</v>
      </c>
      <c r="G405" s="241">
        <f t="shared" si="13"/>
        <v>744.94</v>
      </c>
      <c r="H405" s="28"/>
      <c r="I405" s="25"/>
    </row>
    <row r="406" spans="1:9" ht="24.95" customHeight="1" x14ac:dyDescent="0.25">
      <c r="A406" s="73">
        <v>401</v>
      </c>
      <c r="B406" s="247" t="s">
        <v>1136</v>
      </c>
      <c r="C406" s="104" t="s">
        <v>907</v>
      </c>
      <c r="D406" s="240">
        <v>1</v>
      </c>
      <c r="E406" s="278">
        <v>4706</v>
      </c>
      <c r="F406" s="241">
        <f t="shared" si="12"/>
        <v>894.14</v>
      </c>
      <c r="G406" s="241">
        <f t="shared" si="13"/>
        <v>5600.14</v>
      </c>
      <c r="H406" s="28"/>
      <c r="I406" s="25"/>
    </row>
    <row r="407" spans="1:9" ht="24.95" customHeight="1" x14ac:dyDescent="0.25">
      <c r="A407" s="73">
        <v>402</v>
      </c>
      <c r="B407" s="247" t="s">
        <v>1139</v>
      </c>
      <c r="C407" s="104" t="s">
        <v>907</v>
      </c>
      <c r="D407" s="240">
        <v>1</v>
      </c>
      <c r="E407" s="278">
        <v>11513</v>
      </c>
      <c r="F407" s="241">
        <f t="shared" si="12"/>
        <v>2187.4699999999998</v>
      </c>
      <c r="G407" s="241">
        <f t="shared" si="13"/>
        <v>13700.47</v>
      </c>
      <c r="H407" s="28"/>
      <c r="I407" s="25"/>
    </row>
    <row r="408" spans="1:9" ht="24.95" customHeight="1" x14ac:dyDescent="0.25">
      <c r="A408" s="73">
        <v>403</v>
      </c>
      <c r="B408" s="247" t="s">
        <v>1142</v>
      </c>
      <c r="C408" s="104" t="s">
        <v>907</v>
      </c>
      <c r="D408" s="240">
        <v>1</v>
      </c>
      <c r="E408" s="278">
        <v>10084</v>
      </c>
      <c r="F408" s="241">
        <f t="shared" si="12"/>
        <v>1915.96</v>
      </c>
      <c r="G408" s="241">
        <f t="shared" si="13"/>
        <v>11999.96</v>
      </c>
      <c r="H408" s="28"/>
      <c r="I408" s="25"/>
    </row>
    <row r="409" spans="1:9" ht="24.95" customHeight="1" x14ac:dyDescent="0.25">
      <c r="A409" s="73">
        <v>404</v>
      </c>
      <c r="B409" s="247" t="s">
        <v>1146</v>
      </c>
      <c r="C409" s="104" t="s">
        <v>907</v>
      </c>
      <c r="D409" s="240">
        <v>1</v>
      </c>
      <c r="E409" s="278">
        <v>26050</v>
      </c>
      <c r="F409" s="241">
        <f t="shared" si="12"/>
        <v>4949.5</v>
      </c>
      <c r="G409" s="241">
        <f t="shared" si="13"/>
        <v>30999.5</v>
      </c>
      <c r="H409" s="28"/>
      <c r="I409" s="25"/>
    </row>
    <row r="410" spans="1:9" ht="24.95" customHeight="1" x14ac:dyDescent="0.25">
      <c r="A410" s="73">
        <v>405</v>
      </c>
      <c r="B410" s="247" t="s">
        <v>1149</v>
      </c>
      <c r="C410" s="104" t="s">
        <v>907</v>
      </c>
      <c r="D410" s="240">
        <v>1</v>
      </c>
      <c r="E410" s="278">
        <v>47899</v>
      </c>
      <c r="F410" s="241">
        <f t="shared" si="12"/>
        <v>9100.81</v>
      </c>
      <c r="G410" s="241">
        <f t="shared" si="13"/>
        <v>56999.81</v>
      </c>
      <c r="H410" s="28"/>
      <c r="I410" s="25"/>
    </row>
    <row r="411" spans="1:9" ht="24.95" customHeight="1" x14ac:dyDescent="0.25">
      <c r="A411" s="73">
        <v>406</v>
      </c>
      <c r="B411" s="247" t="s">
        <v>1152</v>
      </c>
      <c r="C411" s="104" t="s">
        <v>907</v>
      </c>
      <c r="D411" s="240">
        <v>1</v>
      </c>
      <c r="E411" s="278">
        <v>18824</v>
      </c>
      <c r="F411" s="241">
        <f t="shared" si="12"/>
        <v>3576.56</v>
      </c>
      <c r="G411" s="241">
        <f t="shared" si="13"/>
        <v>22400.560000000001</v>
      </c>
      <c r="H411" s="28"/>
      <c r="I411" s="25"/>
    </row>
    <row r="412" spans="1:9" ht="24.95" customHeight="1" x14ac:dyDescent="0.25">
      <c r="A412" s="73">
        <v>407</v>
      </c>
      <c r="B412" s="247" t="s">
        <v>1154</v>
      </c>
      <c r="C412" s="104" t="s">
        <v>907</v>
      </c>
      <c r="D412" s="240">
        <v>1</v>
      </c>
      <c r="E412" s="278">
        <v>24000</v>
      </c>
      <c r="F412" s="241">
        <f t="shared" si="12"/>
        <v>4560</v>
      </c>
      <c r="G412" s="241">
        <f t="shared" si="13"/>
        <v>28560</v>
      </c>
      <c r="H412" s="28"/>
      <c r="I412" s="25"/>
    </row>
    <row r="413" spans="1:9" ht="24.95" customHeight="1" x14ac:dyDescent="0.25">
      <c r="A413" s="73">
        <v>408</v>
      </c>
      <c r="B413" s="247" t="s">
        <v>1157</v>
      </c>
      <c r="C413" s="104" t="s">
        <v>907</v>
      </c>
      <c r="D413" s="240">
        <v>1</v>
      </c>
      <c r="E413" s="278">
        <v>50252</v>
      </c>
      <c r="F413" s="241">
        <f t="shared" si="12"/>
        <v>9547.880000000001</v>
      </c>
      <c r="G413" s="241">
        <f t="shared" si="13"/>
        <v>59799.880000000005</v>
      </c>
      <c r="H413" s="28"/>
      <c r="I413" s="25"/>
    </row>
    <row r="414" spans="1:9" ht="24.95" customHeight="1" x14ac:dyDescent="0.25">
      <c r="A414" s="73">
        <v>409</v>
      </c>
      <c r="B414" s="247" t="s">
        <v>1160</v>
      </c>
      <c r="C414" s="104" t="s">
        <v>907</v>
      </c>
      <c r="D414" s="240">
        <v>1</v>
      </c>
      <c r="E414" s="278">
        <v>311765</v>
      </c>
      <c r="F414" s="241">
        <f t="shared" si="12"/>
        <v>59235.35</v>
      </c>
      <c r="G414" s="241">
        <f t="shared" si="13"/>
        <v>371000.35</v>
      </c>
      <c r="H414" s="28"/>
      <c r="I414" s="25"/>
    </row>
    <row r="415" spans="1:9" ht="24.95" customHeight="1" x14ac:dyDescent="0.25">
      <c r="A415" s="73">
        <v>410</v>
      </c>
      <c r="B415" s="247" t="s">
        <v>1162</v>
      </c>
      <c r="C415" s="104" t="s">
        <v>907</v>
      </c>
      <c r="D415" s="240">
        <v>1</v>
      </c>
      <c r="E415" s="278">
        <v>294958</v>
      </c>
      <c r="F415" s="241">
        <f t="shared" si="12"/>
        <v>56042.020000000004</v>
      </c>
      <c r="G415" s="241">
        <f t="shared" si="13"/>
        <v>351000.02</v>
      </c>
      <c r="H415" s="28"/>
      <c r="I415" s="25"/>
    </row>
    <row r="416" spans="1:9" ht="24.95" customHeight="1" x14ac:dyDescent="0.25">
      <c r="A416" s="73">
        <v>411</v>
      </c>
      <c r="B416" s="247" t="s">
        <v>1164</v>
      </c>
      <c r="C416" s="104" t="s">
        <v>907</v>
      </c>
      <c r="D416" s="240">
        <v>1</v>
      </c>
      <c r="E416" s="278">
        <v>7563</v>
      </c>
      <c r="F416" s="241">
        <f t="shared" si="12"/>
        <v>1436.97</v>
      </c>
      <c r="G416" s="241">
        <f t="shared" si="13"/>
        <v>8999.9699999999993</v>
      </c>
      <c r="H416" s="28"/>
      <c r="I416" s="25"/>
    </row>
    <row r="417" spans="1:9" ht="24.95" customHeight="1" x14ac:dyDescent="0.25">
      <c r="A417" s="73">
        <v>412</v>
      </c>
      <c r="B417" s="247" t="s">
        <v>1165</v>
      </c>
      <c r="C417" s="104" t="s">
        <v>907</v>
      </c>
      <c r="D417" s="240">
        <v>1</v>
      </c>
      <c r="E417" s="278">
        <v>7563</v>
      </c>
      <c r="F417" s="241">
        <f t="shared" si="12"/>
        <v>1436.97</v>
      </c>
      <c r="G417" s="241">
        <f t="shared" si="13"/>
        <v>8999.9699999999993</v>
      </c>
      <c r="H417" s="28"/>
      <c r="I417" s="25"/>
    </row>
    <row r="418" spans="1:9" ht="24.95" customHeight="1" x14ac:dyDescent="0.25">
      <c r="A418" s="73">
        <v>413</v>
      </c>
      <c r="B418" s="247" t="s">
        <v>1166</v>
      </c>
      <c r="C418" s="104" t="s">
        <v>907</v>
      </c>
      <c r="D418" s="240">
        <v>1</v>
      </c>
      <c r="E418" s="278">
        <v>37815</v>
      </c>
      <c r="F418" s="241">
        <f t="shared" si="12"/>
        <v>7184.85</v>
      </c>
      <c r="G418" s="241">
        <f t="shared" si="13"/>
        <v>44999.85</v>
      </c>
      <c r="H418" s="28"/>
      <c r="I418" s="25"/>
    </row>
    <row r="419" spans="1:9" ht="24.95" customHeight="1" x14ac:dyDescent="0.25">
      <c r="A419" s="73">
        <v>414</v>
      </c>
      <c r="B419" s="247" t="s">
        <v>1167</v>
      </c>
      <c r="C419" s="104" t="s">
        <v>907</v>
      </c>
      <c r="D419" s="240">
        <v>1</v>
      </c>
      <c r="E419" s="278">
        <v>31092</v>
      </c>
      <c r="F419" s="241">
        <f t="shared" si="12"/>
        <v>5907.4800000000005</v>
      </c>
      <c r="G419" s="241">
        <f t="shared" si="13"/>
        <v>36999.480000000003</v>
      </c>
      <c r="H419" s="28"/>
      <c r="I419" s="25"/>
    </row>
    <row r="420" spans="1:9" ht="24.95" customHeight="1" x14ac:dyDescent="0.25">
      <c r="A420" s="73">
        <v>415</v>
      </c>
      <c r="B420" s="247" t="s">
        <v>1168</v>
      </c>
      <c r="C420" s="104" t="s">
        <v>907</v>
      </c>
      <c r="D420" s="240">
        <v>1</v>
      </c>
      <c r="E420" s="278">
        <v>7563</v>
      </c>
      <c r="F420" s="241">
        <f t="shared" si="12"/>
        <v>1436.97</v>
      </c>
      <c r="G420" s="241">
        <f t="shared" si="13"/>
        <v>8999.9699999999993</v>
      </c>
      <c r="H420" s="28"/>
      <c r="I420" s="25"/>
    </row>
    <row r="421" spans="1:9" ht="24.95" customHeight="1" x14ac:dyDescent="0.25">
      <c r="A421" s="73">
        <v>416</v>
      </c>
      <c r="B421" s="247" t="s">
        <v>1169</v>
      </c>
      <c r="C421" s="104" t="s">
        <v>907</v>
      </c>
      <c r="D421" s="240">
        <v>1</v>
      </c>
      <c r="E421" s="278">
        <v>7563</v>
      </c>
      <c r="F421" s="241">
        <f t="shared" si="12"/>
        <v>1436.97</v>
      </c>
      <c r="G421" s="241">
        <f t="shared" si="13"/>
        <v>8999.9699999999993</v>
      </c>
      <c r="H421" s="28"/>
      <c r="I421" s="25"/>
    </row>
    <row r="422" spans="1:9" ht="24.95" customHeight="1" x14ac:dyDescent="0.25">
      <c r="A422" s="73">
        <v>417</v>
      </c>
      <c r="B422" s="247" t="s">
        <v>1170</v>
      </c>
      <c r="C422" s="104" t="s">
        <v>907</v>
      </c>
      <c r="D422" s="240">
        <v>1</v>
      </c>
      <c r="E422" s="278">
        <v>11008</v>
      </c>
      <c r="F422" s="241">
        <f t="shared" si="12"/>
        <v>2091.52</v>
      </c>
      <c r="G422" s="241">
        <f t="shared" si="13"/>
        <v>13099.52</v>
      </c>
      <c r="H422" s="28"/>
      <c r="I422" s="25"/>
    </row>
    <row r="423" spans="1:9" ht="24.95" customHeight="1" x14ac:dyDescent="0.25">
      <c r="A423" s="73">
        <v>418</v>
      </c>
      <c r="B423" s="247" t="s">
        <v>1171</v>
      </c>
      <c r="C423" s="104" t="s">
        <v>907</v>
      </c>
      <c r="D423" s="240">
        <v>1</v>
      </c>
      <c r="E423" s="278">
        <v>6281</v>
      </c>
      <c r="F423" s="241">
        <f t="shared" si="12"/>
        <v>1193.3900000000001</v>
      </c>
      <c r="G423" s="241">
        <f t="shared" si="13"/>
        <v>7474.39</v>
      </c>
      <c r="H423" s="28"/>
      <c r="I423" s="25"/>
    </row>
    <row r="424" spans="1:9" ht="24.95" customHeight="1" x14ac:dyDescent="0.25">
      <c r="A424" s="73">
        <v>419</v>
      </c>
      <c r="B424" s="247" t="s">
        <v>1174</v>
      </c>
      <c r="C424" s="104" t="s">
        <v>18</v>
      </c>
      <c r="D424" s="240">
        <v>1</v>
      </c>
      <c r="E424" s="278">
        <v>8227</v>
      </c>
      <c r="F424" s="241">
        <f t="shared" si="12"/>
        <v>1563.13</v>
      </c>
      <c r="G424" s="241">
        <f t="shared" si="13"/>
        <v>9790.130000000001</v>
      </c>
      <c r="H424" s="28"/>
      <c r="I424" s="25"/>
    </row>
    <row r="425" spans="1:9" ht="24.95" customHeight="1" x14ac:dyDescent="0.25">
      <c r="A425" s="73">
        <v>420</v>
      </c>
      <c r="B425" s="247" t="s">
        <v>1178</v>
      </c>
      <c r="C425" s="104" t="s">
        <v>907</v>
      </c>
      <c r="D425" s="240">
        <v>1</v>
      </c>
      <c r="E425" s="278">
        <v>97300</v>
      </c>
      <c r="F425" s="241">
        <f t="shared" si="12"/>
        <v>18487</v>
      </c>
      <c r="G425" s="241">
        <f t="shared" si="13"/>
        <v>115787</v>
      </c>
      <c r="H425" s="28"/>
      <c r="I425" s="25"/>
    </row>
    <row r="426" spans="1:9" ht="24.95" customHeight="1" x14ac:dyDescent="0.25">
      <c r="A426" s="73">
        <v>421</v>
      </c>
      <c r="B426" s="247" t="s">
        <v>1182</v>
      </c>
      <c r="C426" s="104" t="s">
        <v>907</v>
      </c>
      <c r="D426" s="240">
        <v>1</v>
      </c>
      <c r="E426" s="278">
        <v>298000</v>
      </c>
      <c r="F426" s="241">
        <f t="shared" si="12"/>
        <v>56620</v>
      </c>
      <c r="G426" s="241">
        <f t="shared" si="13"/>
        <v>354620</v>
      </c>
      <c r="H426" s="28"/>
      <c r="I426" s="25"/>
    </row>
    <row r="427" spans="1:9" ht="24.95" customHeight="1" x14ac:dyDescent="0.25">
      <c r="A427" s="73">
        <v>422</v>
      </c>
      <c r="B427" s="247" t="s">
        <v>1183</v>
      </c>
      <c r="C427" s="104" t="s">
        <v>907</v>
      </c>
      <c r="D427" s="240">
        <v>1</v>
      </c>
      <c r="E427" s="278">
        <v>331600</v>
      </c>
      <c r="F427" s="241">
        <f t="shared" si="12"/>
        <v>63004</v>
      </c>
      <c r="G427" s="241">
        <f t="shared" si="13"/>
        <v>394604</v>
      </c>
      <c r="H427" s="28"/>
      <c r="I427" s="25"/>
    </row>
    <row r="428" spans="1:9" ht="24.95" customHeight="1" x14ac:dyDescent="0.25">
      <c r="A428" s="73">
        <v>423</v>
      </c>
      <c r="B428" s="247" t="s">
        <v>1184</v>
      </c>
      <c r="C428" s="104" t="s">
        <v>907</v>
      </c>
      <c r="D428" s="240">
        <v>1</v>
      </c>
      <c r="E428" s="278">
        <v>24000</v>
      </c>
      <c r="F428" s="241">
        <f t="shared" si="12"/>
        <v>4560</v>
      </c>
      <c r="G428" s="241">
        <f t="shared" si="13"/>
        <v>28560</v>
      </c>
      <c r="H428" s="28"/>
      <c r="I428" s="25"/>
    </row>
    <row r="429" spans="1:9" ht="24.95" customHeight="1" x14ac:dyDescent="0.25">
      <c r="A429" s="73">
        <v>424</v>
      </c>
      <c r="B429" s="247" t="s">
        <v>1188</v>
      </c>
      <c r="C429" s="104" t="s">
        <v>907</v>
      </c>
      <c r="D429" s="240">
        <v>1</v>
      </c>
      <c r="E429" s="278">
        <v>28000</v>
      </c>
      <c r="F429" s="241">
        <f t="shared" si="12"/>
        <v>5320</v>
      </c>
      <c r="G429" s="241">
        <f t="shared" si="13"/>
        <v>33320</v>
      </c>
      <c r="H429" s="28"/>
      <c r="I429" s="25"/>
    </row>
    <row r="430" spans="1:9" ht="24.95" customHeight="1" x14ac:dyDescent="0.25">
      <c r="A430" s="73">
        <v>425</v>
      </c>
      <c r="B430" s="247" t="s">
        <v>1189</v>
      </c>
      <c r="C430" s="104" t="s">
        <v>907</v>
      </c>
      <c r="D430" s="240">
        <v>1</v>
      </c>
      <c r="E430" s="278">
        <v>19800</v>
      </c>
      <c r="F430" s="241">
        <f t="shared" si="12"/>
        <v>3762</v>
      </c>
      <c r="G430" s="241">
        <f t="shared" si="13"/>
        <v>23562</v>
      </c>
      <c r="H430" s="28"/>
      <c r="I430" s="25"/>
    </row>
    <row r="431" spans="1:9" ht="24.95" customHeight="1" x14ac:dyDescent="0.25">
      <c r="A431" s="73">
        <v>426</v>
      </c>
      <c r="B431" s="247" t="s">
        <v>1192</v>
      </c>
      <c r="C431" s="104" t="s">
        <v>907</v>
      </c>
      <c r="D431" s="240">
        <v>1</v>
      </c>
      <c r="E431" s="278">
        <v>33445</v>
      </c>
      <c r="F431" s="241">
        <f t="shared" si="12"/>
        <v>6354.55</v>
      </c>
      <c r="G431" s="241">
        <f t="shared" si="13"/>
        <v>39799.550000000003</v>
      </c>
      <c r="H431" s="28"/>
      <c r="I431" s="25"/>
    </row>
    <row r="432" spans="1:9" ht="24.95" customHeight="1" x14ac:dyDescent="0.25">
      <c r="A432" s="73">
        <v>427</v>
      </c>
      <c r="B432" s="247" t="s">
        <v>1195</v>
      </c>
      <c r="C432" s="104" t="s">
        <v>907</v>
      </c>
      <c r="D432" s="240">
        <v>1</v>
      </c>
      <c r="E432" s="278">
        <v>51933</v>
      </c>
      <c r="F432" s="241">
        <f t="shared" si="12"/>
        <v>9867.27</v>
      </c>
      <c r="G432" s="241">
        <f t="shared" si="13"/>
        <v>61800.270000000004</v>
      </c>
      <c r="H432" s="28"/>
      <c r="I432" s="25"/>
    </row>
    <row r="433" spans="1:9" ht="24.95" customHeight="1" x14ac:dyDescent="0.25">
      <c r="A433" s="73">
        <v>428</v>
      </c>
      <c r="B433" s="247" t="s">
        <v>1199</v>
      </c>
      <c r="C433" s="104" t="s">
        <v>907</v>
      </c>
      <c r="D433" s="240">
        <v>1</v>
      </c>
      <c r="E433" s="278">
        <v>1900</v>
      </c>
      <c r="F433" s="241">
        <f t="shared" si="12"/>
        <v>361</v>
      </c>
      <c r="G433" s="241">
        <f t="shared" si="13"/>
        <v>2261</v>
      </c>
      <c r="H433" s="28"/>
      <c r="I433" s="25"/>
    </row>
    <row r="434" spans="1:9" ht="24.95" customHeight="1" x14ac:dyDescent="0.25">
      <c r="A434" s="73">
        <v>429</v>
      </c>
      <c r="B434" s="247" t="s">
        <v>1200</v>
      </c>
      <c r="C434" s="104" t="s">
        <v>907</v>
      </c>
      <c r="D434" s="240">
        <v>1</v>
      </c>
      <c r="E434" s="278">
        <v>7227</v>
      </c>
      <c r="F434" s="241">
        <f t="shared" si="12"/>
        <v>1373.13</v>
      </c>
      <c r="G434" s="241">
        <f t="shared" si="13"/>
        <v>8600.130000000001</v>
      </c>
      <c r="H434" s="28"/>
      <c r="I434" s="25"/>
    </row>
    <row r="435" spans="1:9" ht="24.95" customHeight="1" x14ac:dyDescent="0.25">
      <c r="A435" s="73">
        <v>430</v>
      </c>
      <c r="B435" s="247" t="s">
        <v>1201</v>
      </c>
      <c r="C435" s="104" t="s">
        <v>907</v>
      </c>
      <c r="D435" s="240">
        <v>1</v>
      </c>
      <c r="E435" s="278">
        <v>4538</v>
      </c>
      <c r="F435" s="241">
        <f t="shared" si="12"/>
        <v>862.22</v>
      </c>
      <c r="G435" s="241">
        <f t="shared" si="13"/>
        <v>5400.22</v>
      </c>
      <c r="H435" s="28"/>
      <c r="I435" s="25"/>
    </row>
    <row r="436" spans="1:9" ht="24.95" customHeight="1" x14ac:dyDescent="0.25">
      <c r="A436" s="73">
        <v>431</v>
      </c>
      <c r="B436" s="247" t="s">
        <v>1205</v>
      </c>
      <c r="C436" s="104" t="s">
        <v>907</v>
      </c>
      <c r="D436" s="240">
        <v>1</v>
      </c>
      <c r="E436" s="278">
        <v>17600</v>
      </c>
      <c r="F436" s="241">
        <f t="shared" si="12"/>
        <v>3344</v>
      </c>
      <c r="G436" s="241">
        <f t="shared" si="13"/>
        <v>20944</v>
      </c>
      <c r="H436" s="28"/>
      <c r="I436" s="25"/>
    </row>
    <row r="437" spans="1:9" ht="24.95" customHeight="1" x14ac:dyDescent="0.25">
      <c r="A437" s="73">
        <v>432</v>
      </c>
      <c r="B437" s="247" t="s">
        <v>1206</v>
      </c>
      <c r="C437" s="104" t="s">
        <v>907</v>
      </c>
      <c r="D437" s="240">
        <v>1</v>
      </c>
      <c r="E437" s="278">
        <v>2980</v>
      </c>
      <c r="F437" s="241">
        <f t="shared" si="12"/>
        <v>566.20000000000005</v>
      </c>
      <c r="G437" s="241">
        <f t="shared" si="13"/>
        <v>3546.2</v>
      </c>
      <c r="H437" s="28"/>
      <c r="I437" s="25"/>
    </row>
    <row r="438" spans="1:9" ht="24.95" customHeight="1" x14ac:dyDescent="0.25">
      <c r="A438" s="73">
        <v>433</v>
      </c>
      <c r="B438" s="247" t="s">
        <v>1208</v>
      </c>
      <c r="C438" s="104" t="s">
        <v>907</v>
      </c>
      <c r="D438" s="240">
        <v>1</v>
      </c>
      <c r="E438" s="278">
        <v>3600</v>
      </c>
      <c r="F438" s="241">
        <f t="shared" si="12"/>
        <v>684</v>
      </c>
      <c r="G438" s="241">
        <f t="shared" si="13"/>
        <v>4284</v>
      </c>
      <c r="H438" s="28"/>
      <c r="I438" s="25"/>
    </row>
    <row r="439" spans="1:9" ht="24.95" customHeight="1" x14ac:dyDescent="0.25">
      <c r="A439" s="73">
        <v>434</v>
      </c>
      <c r="B439" s="247" t="s">
        <v>1212</v>
      </c>
      <c r="C439" s="104" t="s">
        <v>907</v>
      </c>
      <c r="D439" s="240">
        <v>1</v>
      </c>
      <c r="E439" s="278">
        <v>9059</v>
      </c>
      <c r="F439" s="241">
        <f t="shared" si="12"/>
        <v>1721.21</v>
      </c>
      <c r="G439" s="241">
        <f t="shared" si="13"/>
        <v>10780.21</v>
      </c>
      <c r="H439" s="28"/>
      <c r="I439" s="25"/>
    </row>
    <row r="440" spans="1:9" ht="24.95" customHeight="1" x14ac:dyDescent="0.25">
      <c r="A440" s="73">
        <v>435</v>
      </c>
      <c r="B440" s="247" t="s">
        <v>1214</v>
      </c>
      <c r="C440" s="104" t="s">
        <v>907</v>
      </c>
      <c r="D440" s="240">
        <v>1</v>
      </c>
      <c r="E440" s="278">
        <v>7143</v>
      </c>
      <c r="F440" s="241">
        <f t="shared" si="12"/>
        <v>1357.17</v>
      </c>
      <c r="G440" s="241">
        <f t="shared" si="13"/>
        <v>8500.17</v>
      </c>
      <c r="H440" s="28"/>
      <c r="I440" s="25"/>
    </row>
    <row r="441" spans="1:9" ht="24.95" customHeight="1" x14ac:dyDescent="0.25">
      <c r="A441" s="73">
        <v>436</v>
      </c>
      <c r="B441" s="247" t="s">
        <v>1215</v>
      </c>
      <c r="C441" s="104" t="s">
        <v>907</v>
      </c>
      <c r="D441" s="240">
        <v>1</v>
      </c>
      <c r="E441" s="278">
        <v>11600</v>
      </c>
      <c r="F441" s="241">
        <f t="shared" si="12"/>
        <v>2204</v>
      </c>
      <c r="G441" s="241">
        <f t="shared" si="13"/>
        <v>13804</v>
      </c>
      <c r="H441" s="28"/>
      <c r="I441" s="25"/>
    </row>
    <row r="442" spans="1:9" ht="24.95" customHeight="1" x14ac:dyDescent="0.25">
      <c r="A442" s="73">
        <v>437</v>
      </c>
      <c r="B442" s="247" t="s">
        <v>1216</v>
      </c>
      <c r="C442" s="104" t="s">
        <v>907</v>
      </c>
      <c r="D442" s="240">
        <v>1</v>
      </c>
      <c r="E442" s="278">
        <v>3100</v>
      </c>
      <c r="F442" s="241">
        <f t="shared" si="12"/>
        <v>589</v>
      </c>
      <c r="G442" s="241">
        <f t="shared" si="13"/>
        <v>3689</v>
      </c>
      <c r="H442" s="28"/>
      <c r="I442" s="25"/>
    </row>
    <row r="443" spans="1:9" ht="24.95" customHeight="1" x14ac:dyDescent="0.25">
      <c r="A443" s="73">
        <v>438</v>
      </c>
      <c r="B443" s="247" t="s">
        <v>1217</v>
      </c>
      <c r="C443" s="104" t="s">
        <v>907</v>
      </c>
      <c r="D443" s="240">
        <v>1</v>
      </c>
      <c r="E443" s="278">
        <v>3100</v>
      </c>
      <c r="F443" s="241">
        <f t="shared" si="12"/>
        <v>589</v>
      </c>
      <c r="G443" s="241">
        <f t="shared" si="13"/>
        <v>3689</v>
      </c>
      <c r="H443" s="28"/>
      <c r="I443" s="25"/>
    </row>
    <row r="444" spans="1:9" ht="24.95" customHeight="1" x14ac:dyDescent="0.25">
      <c r="A444" s="73">
        <v>439</v>
      </c>
      <c r="B444" s="247" t="s">
        <v>1218</v>
      </c>
      <c r="C444" s="104" t="s">
        <v>907</v>
      </c>
      <c r="D444" s="240">
        <v>1</v>
      </c>
      <c r="E444" s="278">
        <v>420000</v>
      </c>
      <c r="F444" s="241">
        <f t="shared" si="12"/>
        <v>79800</v>
      </c>
      <c r="G444" s="241">
        <f t="shared" si="13"/>
        <v>499800</v>
      </c>
      <c r="H444" s="28"/>
      <c r="I444" s="25"/>
    </row>
    <row r="445" spans="1:9" ht="24.95" customHeight="1" x14ac:dyDescent="0.25">
      <c r="A445" s="73">
        <v>440</v>
      </c>
      <c r="B445" s="247" t="s">
        <v>1222</v>
      </c>
      <c r="C445" s="104" t="s">
        <v>18</v>
      </c>
      <c r="D445" s="240">
        <v>1</v>
      </c>
      <c r="E445" s="278">
        <v>122773</v>
      </c>
      <c r="F445" s="241">
        <f t="shared" si="12"/>
        <v>23326.87</v>
      </c>
      <c r="G445" s="241">
        <f t="shared" si="13"/>
        <v>146099.87</v>
      </c>
      <c r="H445" s="28"/>
      <c r="I445" s="25"/>
    </row>
    <row r="446" spans="1:9" ht="24.95" customHeight="1" x14ac:dyDescent="0.25">
      <c r="A446" s="73">
        <v>441</v>
      </c>
      <c r="B446" s="247" t="s">
        <v>1226</v>
      </c>
      <c r="C446" s="104" t="s">
        <v>18</v>
      </c>
      <c r="D446" s="240">
        <v>1</v>
      </c>
      <c r="E446" s="278">
        <v>436807</v>
      </c>
      <c r="F446" s="241">
        <f t="shared" si="12"/>
        <v>82993.33</v>
      </c>
      <c r="G446" s="241">
        <f t="shared" si="13"/>
        <v>519800.33</v>
      </c>
      <c r="H446" s="28"/>
      <c r="I446" s="25"/>
    </row>
    <row r="447" spans="1:9" ht="24.95" customHeight="1" x14ac:dyDescent="0.25">
      <c r="A447" s="73">
        <v>442</v>
      </c>
      <c r="B447" s="247" t="s">
        <v>1229</v>
      </c>
      <c r="C447" s="104" t="s">
        <v>115</v>
      </c>
      <c r="D447" s="240">
        <v>1</v>
      </c>
      <c r="E447" s="278">
        <v>14958</v>
      </c>
      <c r="F447" s="241">
        <f t="shared" si="12"/>
        <v>2842.02</v>
      </c>
      <c r="G447" s="241">
        <f t="shared" si="13"/>
        <v>17800.02</v>
      </c>
      <c r="H447" s="28"/>
      <c r="I447" s="25"/>
    </row>
    <row r="448" spans="1:9" ht="24.95" customHeight="1" x14ac:dyDescent="0.25">
      <c r="A448" s="73">
        <v>443</v>
      </c>
      <c r="B448" s="247" t="s">
        <v>1232</v>
      </c>
      <c r="C448" s="104" t="s">
        <v>18</v>
      </c>
      <c r="D448" s="240">
        <v>1</v>
      </c>
      <c r="E448" s="278">
        <v>2858</v>
      </c>
      <c r="F448" s="241">
        <f t="shared" si="12"/>
        <v>543.02</v>
      </c>
      <c r="G448" s="241">
        <f t="shared" si="13"/>
        <v>3401.02</v>
      </c>
      <c r="H448" s="28"/>
      <c r="I448" s="25"/>
    </row>
    <row r="449" spans="1:9" ht="24.95" customHeight="1" x14ac:dyDescent="0.25">
      <c r="A449" s="73">
        <v>444</v>
      </c>
      <c r="B449" s="247" t="s">
        <v>1237</v>
      </c>
      <c r="C449" s="104" t="s">
        <v>18</v>
      </c>
      <c r="D449" s="240">
        <v>1</v>
      </c>
      <c r="E449" s="278">
        <v>8879</v>
      </c>
      <c r="F449" s="241">
        <f t="shared" si="12"/>
        <v>1687.01</v>
      </c>
      <c r="G449" s="241">
        <f t="shared" si="13"/>
        <v>10566.01</v>
      </c>
      <c r="H449" s="28"/>
      <c r="I449" s="25"/>
    </row>
    <row r="450" spans="1:9" ht="24.95" customHeight="1" x14ac:dyDescent="0.25">
      <c r="A450" s="73">
        <v>445</v>
      </c>
      <c r="B450" s="247" t="s">
        <v>1240</v>
      </c>
      <c r="C450" s="104" t="s">
        <v>101</v>
      </c>
      <c r="D450" s="240">
        <v>1</v>
      </c>
      <c r="E450" s="278">
        <v>33445</v>
      </c>
      <c r="F450" s="241">
        <f t="shared" si="12"/>
        <v>6354.55</v>
      </c>
      <c r="G450" s="241">
        <f t="shared" si="13"/>
        <v>39799.550000000003</v>
      </c>
      <c r="H450" s="28"/>
      <c r="I450" s="25"/>
    </row>
    <row r="451" spans="1:9" ht="24.95" customHeight="1" x14ac:dyDescent="0.25">
      <c r="A451" s="73">
        <v>446</v>
      </c>
      <c r="B451" s="247" t="s">
        <v>1242</v>
      </c>
      <c r="C451" s="104" t="s">
        <v>18</v>
      </c>
      <c r="D451" s="240">
        <v>1</v>
      </c>
      <c r="E451" s="278">
        <v>217395</v>
      </c>
      <c r="F451" s="241">
        <f t="shared" si="12"/>
        <v>41305.050000000003</v>
      </c>
      <c r="G451" s="241">
        <f t="shared" si="13"/>
        <v>258700.05</v>
      </c>
      <c r="H451" s="28"/>
      <c r="I451" s="25"/>
    </row>
    <row r="452" spans="1:9" ht="24.95" customHeight="1" x14ac:dyDescent="0.25">
      <c r="A452" s="73">
        <v>447</v>
      </c>
      <c r="B452" s="247" t="s">
        <v>1243</v>
      </c>
      <c r="C452" s="104" t="s">
        <v>18</v>
      </c>
      <c r="D452" s="240">
        <v>1</v>
      </c>
      <c r="E452" s="278">
        <v>209674</v>
      </c>
      <c r="F452" s="241">
        <f t="shared" si="12"/>
        <v>39838.06</v>
      </c>
      <c r="G452" s="241">
        <f t="shared" si="13"/>
        <v>249512.06</v>
      </c>
      <c r="H452" s="28"/>
      <c r="I452" s="25"/>
    </row>
    <row r="453" spans="1:9" ht="24.95" customHeight="1" x14ac:dyDescent="0.25">
      <c r="A453" s="73">
        <v>448</v>
      </c>
      <c r="B453" s="247" t="s">
        <v>1493</v>
      </c>
      <c r="C453" s="104" t="s">
        <v>1244</v>
      </c>
      <c r="D453" s="240">
        <v>1</v>
      </c>
      <c r="E453" s="278">
        <v>9916</v>
      </c>
      <c r="F453" s="241">
        <f t="shared" si="12"/>
        <v>1884.04</v>
      </c>
      <c r="G453" s="241">
        <f t="shared" si="13"/>
        <v>11800.04</v>
      </c>
      <c r="H453" s="28"/>
      <c r="I453" s="25"/>
    </row>
    <row r="454" spans="1:9" ht="24.95" customHeight="1" x14ac:dyDescent="0.25">
      <c r="A454" s="73">
        <v>449</v>
      </c>
      <c r="B454" s="247" t="s">
        <v>1246</v>
      </c>
      <c r="C454" s="104" t="s">
        <v>18</v>
      </c>
      <c r="D454" s="240">
        <v>1</v>
      </c>
      <c r="E454" s="278">
        <v>33445</v>
      </c>
      <c r="F454" s="241">
        <f t="shared" si="12"/>
        <v>6354.55</v>
      </c>
      <c r="G454" s="241">
        <f t="shared" si="13"/>
        <v>39799.550000000003</v>
      </c>
      <c r="H454" s="28"/>
      <c r="I454" s="25"/>
    </row>
    <row r="455" spans="1:9" ht="24.95" customHeight="1" x14ac:dyDescent="0.25">
      <c r="A455" s="73">
        <v>450</v>
      </c>
      <c r="B455" s="247" t="s">
        <v>1248</v>
      </c>
      <c r="C455" s="104" t="s">
        <v>18</v>
      </c>
      <c r="D455" s="240">
        <v>1</v>
      </c>
      <c r="E455" s="278">
        <v>110924</v>
      </c>
      <c r="F455" s="241">
        <f t="shared" ref="F455:F518" si="14">+E455*0.19</f>
        <v>21075.56</v>
      </c>
      <c r="G455" s="241">
        <f t="shared" ref="G455:G518" si="15">+F455+E455</f>
        <v>131999.56</v>
      </c>
      <c r="H455" s="28"/>
      <c r="I455" s="25"/>
    </row>
    <row r="456" spans="1:9" ht="24.95" customHeight="1" x14ac:dyDescent="0.25">
      <c r="A456" s="73">
        <v>451</v>
      </c>
      <c r="B456" s="247" t="s">
        <v>1251</v>
      </c>
      <c r="C456" s="104" t="s">
        <v>18</v>
      </c>
      <c r="D456" s="240">
        <v>1</v>
      </c>
      <c r="E456" s="278">
        <v>60336</v>
      </c>
      <c r="F456" s="241">
        <f t="shared" si="14"/>
        <v>11463.84</v>
      </c>
      <c r="G456" s="241">
        <f t="shared" si="15"/>
        <v>71799.839999999997</v>
      </c>
      <c r="H456" s="28"/>
      <c r="I456" s="25"/>
    </row>
    <row r="457" spans="1:9" ht="24.95" customHeight="1" x14ac:dyDescent="0.25">
      <c r="A457" s="73">
        <v>452</v>
      </c>
      <c r="B457" s="247" t="s">
        <v>1254</v>
      </c>
      <c r="C457" s="104" t="s">
        <v>18</v>
      </c>
      <c r="D457" s="240">
        <v>1</v>
      </c>
      <c r="E457" s="278">
        <v>360</v>
      </c>
      <c r="F457" s="241">
        <f t="shared" si="14"/>
        <v>68.400000000000006</v>
      </c>
      <c r="G457" s="241">
        <f t="shared" si="15"/>
        <v>428.4</v>
      </c>
      <c r="H457" s="28"/>
      <c r="I457" s="25"/>
    </row>
    <row r="458" spans="1:9" ht="24.95" customHeight="1" x14ac:dyDescent="0.25">
      <c r="A458" s="73">
        <v>453</v>
      </c>
      <c r="B458" s="247" t="s">
        <v>1494</v>
      </c>
      <c r="C458" s="104" t="s">
        <v>18</v>
      </c>
      <c r="D458" s="240">
        <v>1</v>
      </c>
      <c r="E458" s="278">
        <v>37400</v>
      </c>
      <c r="F458" s="241">
        <f t="shared" si="14"/>
        <v>7106</v>
      </c>
      <c r="G458" s="241">
        <f t="shared" si="15"/>
        <v>44506</v>
      </c>
      <c r="H458" s="28"/>
      <c r="I458" s="25"/>
    </row>
    <row r="459" spans="1:9" ht="24.95" customHeight="1" x14ac:dyDescent="0.25">
      <c r="A459" s="73">
        <v>454</v>
      </c>
      <c r="B459" s="247" t="s">
        <v>1258</v>
      </c>
      <c r="C459" s="104" t="s">
        <v>18</v>
      </c>
      <c r="D459" s="240">
        <v>1</v>
      </c>
      <c r="E459" s="278">
        <v>51472</v>
      </c>
      <c r="F459" s="241">
        <f t="shared" si="14"/>
        <v>9779.68</v>
      </c>
      <c r="G459" s="241">
        <f t="shared" si="15"/>
        <v>61251.68</v>
      </c>
      <c r="H459" s="28"/>
      <c r="I459" s="25"/>
    </row>
    <row r="460" spans="1:9" ht="24.95" customHeight="1" x14ac:dyDescent="0.25">
      <c r="A460" s="73">
        <v>455</v>
      </c>
      <c r="B460" s="247" t="s">
        <v>1259</v>
      </c>
      <c r="C460" s="104" t="s">
        <v>18</v>
      </c>
      <c r="D460" s="240">
        <v>1</v>
      </c>
      <c r="E460" s="278">
        <v>400000</v>
      </c>
      <c r="F460" s="241">
        <f t="shared" si="14"/>
        <v>76000</v>
      </c>
      <c r="G460" s="241">
        <f t="shared" si="15"/>
        <v>476000</v>
      </c>
      <c r="H460" s="28"/>
      <c r="I460" s="25"/>
    </row>
    <row r="461" spans="1:9" ht="24.95" customHeight="1" x14ac:dyDescent="0.25">
      <c r="A461" s="73">
        <v>456</v>
      </c>
      <c r="B461" s="247" t="s">
        <v>1495</v>
      </c>
      <c r="C461" s="104" t="s">
        <v>907</v>
      </c>
      <c r="D461" s="240">
        <v>1</v>
      </c>
      <c r="E461" s="278">
        <v>2868</v>
      </c>
      <c r="F461" s="241">
        <f t="shared" si="14"/>
        <v>544.91999999999996</v>
      </c>
      <c r="G461" s="241">
        <f t="shared" si="15"/>
        <v>3412.92</v>
      </c>
      <c r="H461" s="28"/>
      <c r="I461" s="25"/>
    </row>
    <row r="462" spans="1:9" ht="24.95" customHeight="1" x14ac:dyDescent="0.25">
      <c r="A462" s="73">
        <v>457</v>
      </c>
      <c r="B462" s="247" t="s">
        <v>1497</v>
      </c>
      <c r="C462" s="104" t="s">
        <v>18</v>
      </c>
      <c r="D462" s="240">
        <v>1</v>
      </c>
      <c r="E462" s="278">
        <v>142605</v>
      </c>
      <c r="F462" s="241">
        <f t="shared" si="14"/>
        <v>27094.95</v>
      </c>
      <c r="G462" s="241">
        <f t="shared" si="15"/>
        <v>169699.95</v>
      </c>
      <c r="H462" s="28"/>
      <c r="I462" s="25"/>
    </row>
    <row r="463" spans="1:9" ht="24.95" customHeight="1" x14ac:dyDescent="0.25">
      <c r="A463" s="73">
        <v>458</v>
      </c>
      <c r="B463" s="247" t="s">
        <v>1498</v>
      </c>
      <c r="C463" s="104" t="s">
        <v>18</v>
      </c>
      <c r="D463" s="240">
        <v>1</v>
      </c>
      <c r="E463" s="278">
        <v>10084</v>
      </c>
      <c r="F463" s="241">
        <f t="shared" si="14"/>
        <v>1915.96</v>
      </c>
      <c r="G463" s="241">
        <f t="shared" si="15"/>
        <v>11999.96</v>
      </c>
      <c r="H463" s="28"/>
      <c r="I463" s="25"/>
    </row>
    <row r="464" spans="1:9" ht="24.95" customHeight="1" x14ac:dyDescent="0.25">
      <c r="A464" s="73">
        <v>459</v>
      </c>
      <c r="B464" s="247" t="s">
        <v>1499</v>
      </c>
      <c r="C464" s="104" t="s">
        <v>18</v>
      </c>
      <c r="D464" s="240">
        <v>1</v>
      </c>
      <c r="E464" s="278">
        <v>13200</v>
      </c>
      <c r="F464" s="241">
        <f t="shared" si="14"/>
        <v>2508</v>
      </c>
      <c r="G464" s="241">
        <f t="shared" si="15"/>
        <v>15708</v>
      </c>
      <c r="H464" s="28"/>
      <c r="I464" s="25"/>
    </row>
    <row r="465" spans="1:9" ht="24.95" customHeight="1" x14ac:dyDescent="0.25">
      <c r="A465" s="73">
        <v>460</v>
      </c>
      <c r="B465" s="247" t="s">
        <v>1500</v>
      </c>
      <c r="C465" s="104" t="s">
        <v>18</v>
      </c>
      <c r="D465" s="240">
        <v>1</v>
      </c>
      <c r="E465" s="278">
        <v>19664</v>
      </c>
      <c r="F465" s="241">
        <f t="shared" si="14"/>
        <v>3736.16</v>
      </c>
      <c r="G465" s="241">
        <f t="shared" si="15"/>
        <v>23400.16</v>
      </c>
      <c r="H465" s="28"/>
      <c r="I465" s="25"/>
    </row>
    <row r="466" spans="1:9" ht="24.95" customHeight="1" x14ac:dyDescent="0.25">
      <c r="A466" s="73">
        <v>461</v>
      </c>
      <c r="B466" s="247" t="s">
        <v>1501</v>
      </c>
      <c r="C466" s="104" t="s">
        <v>18</v>
      </c>
      <c r="D466" s="240">
        <v>1</v>
      </c>
      <c r="E466" s="278">
        <v>16000</v>
      </c>
      <c r="F466" s="241">
        <f t="shared" si="14"/>
        <v>3040</v>
      </c>
      <c r="G466" s="241">
        <f t="shared" si="15"/>
        <v>19040</v>
      </c>
      <c r="H466" s="28"/>
      <c r="I466" s="25"/>
    </row>
    <row r="467" spans="1:9" ht="24.95" customHeight="1" x14ac:dyDescent="0.25">
      <c r="A467" s="73">
        <v>462</v>
      </c>
      <c r="B467" s="247" t="s">
        <v>1502</v>
      </c>
      <c r="C467" s="104" t="s">
        <v>18</v>
      </c>
      <c r="D467" s="240">
        <v>1</v>
      </c>
      <c r="E467" s="278">
        <v>70840</v>
      </c>
      <c r="F467" s="241">
        <f t="shared" si="14"/>
        <v>13459.6</v>
      </c>
      <c r="G467" s="241">
        <f t="shared" si="15"/>
        <v>84299.6</v>
      </c>
      <c r="H467" s="28"/>
      <c r="I467" s="25"/>
    </row>
    <row r="468" spans="1:9" ht="24.95" customHeight="1" x14ac:dyDescent="0.25">
      <c r="A468" s="73">
        <v>463</v>
      </c>
      <c r="B468" s="247" t="s">
        <v>1267</v>
      </c>
      <c r="C468" s="104" t="s">
        <v>162</v>
      </c>
      <c r="D468" s="240">
        <v>1</v>
      </c>
      <c r="E468" s="278">
        <v>234677</v>
      </c>
      <c r="F468" s="241">
        <f t="shared" si="14"/>
        <v>44588.63</v>
      </c>
      <c r="G468" s="241">
        <f t="shared" si="15"/>
        <v>279265.63</v>
      </c>
      <c r="H468" s="28"/>
      <c r="I468" s="25"/>
    </row>
    <row r="469" spans="1:9" ht="24.95" customHeight="1" x14ac:dyDescent="0.25">
      <c r="A469" s="73">
        <v>464</v>
      </c>
      <c r="B469" s="247" t="s">
        <v>1271</v>
      </c>
      <c r="C469" s="104" t="s">
        <v>18</v>
      </c>
      <c r="D469" s="240">
        <v>1</v>
      </c>
      <c r="E469" s="278">
        <v>15800</v>
      </c>
      <c r="F469" s="241">
        <f t="shared" si="14"/>
        <v>3002</v>
      </c>
      <c r="G469" s="241">
        <f t="shared" si="15"/>
        <v>18802</v>
      </c>
      <c r="H469" s="28"/>
      <c r="I469" s="25"/>
    </row>
    <row r="470" spans="1:9" ht="24.95" customHeight="1" x14ac:dyDescent="0.25">
      <c r="A470" s="73">
        <v>465</v>
      </c>
      <c r="B470" s="247" t="s">
        <v>1503</v>
      </c>
      <c r="C470" s="104" t="s">
        <v>18</v>
      </c>
      <c r="D470" s="240">
        <v>1</v>
      </c>
      <c r="E470" s="278">
        <v>420000</v>
      </c>
      <c r="F470" s="241">
        <f t="shared" si="14"/>
        <v>79800</v>
      </c>
      <c r="G470" s="241">
        <f t="shared" si="15"/>
        <v>499800</v>
      </c>
      <c r="H470" s="28"/>
      <c r="I470" s="25"/>
    </row>
    <row r="471" spans="1:9" ht="24.95" customHeight="1" x14ac:dyDescent="0.25">
      <c r="A471" s="73">
        <v>466</v>
      </c>
      <c r="B471" s="247" t="s">
        <v>1275</v>
      </c>
      <c r="C471" s="104" t="s">
        <v>162</v>
      </c>
      <c r="D471" s="240">
        <v>1</v>
      </c>
      <c r="E471" s="278">
        <v>28200</v>
      </c>
      <c r="F471" s="241">
        <f t="shared" si="14"/>
        <v>5358</v>
      </c>
      <c r="G471" s="241">
        <f t="shared" si="15"/>
        <v>33558</v>
      </c>
      <c r="H471" s="28"/>
      <c r="I471" s="25"/>
    </row>
    <row r="472" spans="1:9" ht="24.95" customHeight="1" x14ac:dyDescent="0.25">
      <c r="A472" s="73">
        <v>467</v>
      </c>
      <c r="B472" s="247" t="s">
        <v>1277</v>
      </c>
      <c r="C472" s="104" t="s">
        <v>18</v>
      </c>
      <c r="D472" s="240">
        <v>1</v>
      </c>
      <c r="E472" s="278">
        <v>70420</v>
      </c>
      <c r="F472" s="241">
        <f t="shared" si="14"/>
        <v>13379.8</v>
      </c>
      <c r="G472" s="241">
        <f t="shared" si="15"/>
        <v>83799.8</v>
      </c>
      <c r="H472" s="28"/>
      <c r="I472" s="25"/>
    </row>
    <row r="473" spans="1:9" ht="24.95" customHeight="1" x14ac:dyDescent="0.25">
      <c r="A473" s="73">
        <v>468</v>
      </c>
      <c r="B473" s="247" t="s">
        <v>1280</v>
      </c>
      <c r="C473" s="104" t="s">
        <v>18</v>
      </c>
      <c r="D473" s="240">
        <v>1</v>
      </c>
      <c r="E473" s="278">
        <v>11310</v>
      </c>
      <c r="F473" s="241">
        <f t="shared" si="14"/>
        <v>2148.9</v>
      </c>
      <c r="G473" s="241">
        <f t="shared" si="15"/>
        <v>13458.9</v>
      </c>
      <c r="H473" s="28"/>
      <c r="I473" s="25"/>
    </row>
    <row r="474" spans="1:9" ht="24.95" customHeight="1" x14ac:dyDescent="0.25">
      <c r="A474" s="73">
        <v>469</v>
      </c>
      <c r="B474" s="247" t="s">
        <v>1286</v>
      </c>
      <c r="C474" s="104" t="s">
        <v>18</v>
      </c>
      <c r="D474" s="240">
        <v>1</v>
      </c>
      <c r="E474" s="278">
        <v>20814</v>
      </c>
      <c r="F474" s="241">
        <f t="shared" si="14"/>
        <v>3954.66</v>
      </c>
      <c r="G474" s="241">
        <f t="shared" si="15"/>
        <v>24768.66</v>
      </c>
      <c r="H474" s="28"/>
      <c r="I474" s="25"/>
    </row>
    <row r="475" spans="1:9" ht="24.95" customHeight="1" x14ac:dyDescent="0.25">
      <c r="A475" s="73">
        <v>470</v>
      </c>
      <c r="B475" s="247" t="s">
        <v>1289</v>
      </c>
      <c r="C475" s="104" t="s">
        <v>18</v>
      </c>
      <c r="D475" s="240">
        <v>1</v>
      </c>
      <c r="E475" s="278">
        <v>3696</v>
      </c>
      <c r="F475" s="241">
        <f t="shared" si="14"/>
        <v>702.24</v>
      </c>
      <c r="G475" s="241">
        <f t="shared" si="15"/>
        <v>4398.24</v>
      </c>
      <c r="H475" s="28"/>
      <c r="I475" s="25"/>
    </row>
    <row r="476" spans="1:9" ht="24.95" customHeight="1" x14ac:dyDescent="0.25">
      <c r="A476" s="73">
        <v>471</v>
      </c>
      <c r="B476" s="247" t="s">
        <v>1292</v>
      </c>
      <c r="C476" s="104" t="s">
        <v>18</v>
      </c>
      <c r="D476" s="240">
        <v>1</v>
      </c>
      <c r="E476" s="278">
        <v>6404</v>
      </c>
      <c r="F476" s="241">
        <f t="shared" si="14"/>
        <v>1216.76</v>
      </c>
      <c r="G476" s="241">
        <f t="shared" si="15"/>
        <v>7620.76</v>
      </c>
      <c r="H476" s="28"/>
      <c r="I476" s="25"/>
    </row>
    <row r="477" spans="1:9" ht="24.95" customHeight="1" x14ac:dyDescent="0.25">
      <c r="A477" s="73">
        <v>472</v>
      </c>
      <c r="B477" s="247" t="s">
        <v>1295</v>
      </c>
      <c r="C477" s="104" t="s">
        <v>18</v>
      </c>
      <c r="D477" s="240">
        <v>1</v>
      </c>
      <c r="E477" s="278">
        <v>10124</v>
      </c>
      <c r="F477" s="241">
        <f t="shared" si="14"/>
        <v>1923.56</v>
      </c>
      <c r="G477" s="241">
        <f t="shared" si="15"/>
        <v>12047.56</v>
      </c>
      <c r="H477" s="28"/>
      <c r="I477" s="25"/>
    </row>
    <row r="478" spans="1:9" ht="24.95" customHeight="1" x14ac:dyDescent="0.25">
      <c r="A478" s="73">
        <v>473</v>
      </c>
      <c r="B478" s="247" t="s">
        <v>1298</v>
      </c>
      <c r="C478" s="104" t="s">
        <v>18</v>
      </c>
      <c r="D478" s="240">
        <v>1</v>
      </c>
      <c r="E478" s="278">
        <v>5400</v>
      </c>
      <c r="F478" s="241">
        <f t="shared" si="14"/>
        <v>1026</v>
      </c>
      <c r="G478" s="241">
        <f t="shared" si="15"/>
        <v>6426</v>
      </c>
      <c r="H478" s="28"/>
      <c r="I478" s="25"/>
    </row>
    <row r="479" spans="1:9" ht="24.95" customHeight="1" x14ac:dyDescent="0.25">
      <c r="A479" s="73">
        <v>474</v>
      </c>
      <c r="B479" s="247" t="s">
        <v>1504</v>
      </c>
      <c r="C479" s="104" t="s">
        <v>18</v>
      </c>
      <c r="D479" s="240">
        <v>1</v>
      </c>
      <c r="E479" s="278">
        <v>2439</v>
      </c>
      <c r="F479" s="241">
        <f t="shared" si="14"/>
        <v>463.41</v>
      </c>
      <c r="G479" s="241">
        <f t="shared" si="15"/>
        <v>2902.41</v>
      </c>
      <c r="H479" s="28"/>
      <c r="I479" s="25"/>
    </row>
    <row r="480" spans="1:9" ht="24.95" customHeight="1" x14ac:dyDescent="0.25">
      <c r="A480" s="73">
        <v>475</v>
      </c>
      <c r="B480" s="247" t="s">
        <v>1505</v>
      </c>
      <c r="C480" s="104" t="s">
        <v>18</v>
      </c>
      <c r="D480" s="240">
        <v>1</v>
      </c>
      <c r="E480" s="278">
        <v>2439</v>
      </c>
      <c r="F480" s="241">
        <f t="shared" si="14"/>
        <v>463.41</v>
      </c>
      <c r="G480" s="241">
        <f t="shared" si="15"/>
        <v>2902.41</v>
      </c>
      <c r="H480" s="28"/>
      <c r="I480" s="25"/>
    </row>
    <row r="481" spans="1:9" ht="24.95" customHeight="1" x14ac:dyDescent="0.25">
      <c r="A481" s="73">
        <v>476</v>
      </c>
      <c r="B481" s="247" t="s">
        <v>1305</v>
      </c>
      <c r="C481" s="104" t="s">
        <v>18</v>
      </c>
      <c r="D481" s="240">
        <v>1</v>
      </c>
      <c r="E481" s="278">
        <v>593</v>
      </c>
      <c r="F481" s="241">
        <f t="shared" si="14"/>
        <v>112.67</v>
      </c>
      <c r="G481" s="241">
        <f t="shared" si="15"/>
        <v>705.67</v>
      </c>
      <c r="H481" s="28"/>
      <c r="I481" s="25"/>
    </row>
    <row r="482" spans="1:9" ht="24.95" customHeight="1" x14ac:dyDescent="0.25">
      <c r="A482" s="73">
        <v>477</v>
      </c>
      <c r="B482" s="247" t="s">
        <v>1308</v>
      </c>
      <c r="C482" s="104" t="s">
        <v>18</v>
      </c>
      <c r="D482" s="240">
        <v>1</v>
      </c>
      <c r="E482" s="278">
        <v>570</v>
      </c>
      <c r="F482" s="241">
        <f t="shared" si="14"/>
        <v>108.3</v>
      </c>
      <c r="G482" s="241">
        <f t="shared" si="15"/>
        <v>678.3</v>
      </c>
      <c r="H482" s="28"/>
      <c r="I482" s="25"/>
    </row>
    <row r="483" spans="1:9" ht="24.95" customHeight="1" x14ac:dyDescent="0.25">
      <c r="A483" s="73">
        <v>478</v>
      </c>
      <c r="B483" s="247" t="s">
        <v>1506</v>
      </c>
      <c r="C483" s="104" t="s">
        <v>18</v>
      </c>
      <c r="D483" s="240">
        <v>1</v>
      </c>
      <c r="E483" s="278">
        <v>532</v>
      </c>
      <c r="F483" s="241">
        <f t="shared" si="14"/>
        <v>101.08</v>
      </c>
      <c r="G483" s="241">
        <f t="shared" si="15"/>
        <v>633.08000000000004</v>
      </c>
      <c r="H483" s="28"/>
      <c r="I483" s="25"/>
    </row>
    <row r="484" spans="1:9" ht="24.95" customHeight="1" x14ac:dyDescent="0.25">
      <c r="A484" s="73">
        <v>479</v>
      </c>
      <c r="B484" s="247" t="s">
        <v>1507</v>
      </c>
      <c r="C484" s="104" t="s">
        <v>18</v>
      </c>
      <c r="D484" s="240">
        <v>1</v>
      </c>
      <c r="E484" s="278">
        <v>532</v>
      </c>
      <c r="F484" s="241">
        <f t="shared" si="14"/>
        <v>101.08</v>
      </c>
      <c r="G484" s="241">
        <f t="shared" si="15"/>
        <v>633.08000000000004</v>
      </c>
      <c r="H484" s="28"/>
      <c r="I484" s="25"/>
    </row>
    <row r="485" spans="1:9" ht="24.95" customHeight="1" x14ac:dyDescent="0.25">
      <c r="A485" s="73">
        <v>480</v>
      </c>
      <c r="B485" s="247" t="s">
        <v>1315</v>
      </c>
      <c r="C485" s="104" t="s">
        <v>18</v>
      </c>
      <c r="D485" s="240">
        <v>1</v>
      </c>
      <c r="E485" s="278">
        <v>104876</v>
      </c>
      <c r="F485" s="241">
        <f t="shared" si="14"/>
        <v>19926.439999999999</v>
      </c>
      <c r="G485" s="241">
        <f t="shared" si="15"/>
        <v>124802.44</v>
      </c>
      <c r="H485" s="28"/>
      <c r="I485" s="25"/>
    </row>
    <row r="486" spans="1:9" ht="24.95" customHeight="1" x14ac:dyDescent="0.25">
      <c r="A486" s="73">
        <v>481</v>
      </c>
      <c r="B486" s="247" t="s">
        <v>1318</v>
      </c>
      <c r="C486" s="104" t="s">
        <v>18</v>
      </c>
      <c r="D486" s="240">
        <v>1</v>
      </c>
      <c r="E486" s="278">
        <v>115693</v>
      </c>
      <c r="F486" s="241">
        <f t="shared" si="14"/>
        <v>21981.670000000002</v>
      </c>
      <c r="G486" s="241">
        <f t="shared" si="15"/>
        <v>137674.67000000001</v>
      </c>
      <c r="H486" s="28"/>
      <c r="I486" s="25"/>
    </row>
    <row r="487" spans="1:9" ht="24.95" customHeight="1" x14ac:dyDescent="0.25">
      <c r="A487" s="73">
        <v>482</v>
      </c>
      <c r="B487" s="247" t="s">
        <v>1321</v>
      </c>
      <c r="C487" s="104" t="s">
        <v>18</v>
      </c>
      <c r="D487" s="240">
        <v>1</v>
      </c>
      <c r="E487" s="278">
        <v>28071</v>
      </c>
      <c r="F487" s="241">
        <f t="shared" si="14"/>
        <v>5333.49</v>
      </c>
      <c r="G487" s="241">
        <f t="shared" si="15"/>
        <v>33404.49</v>
      </c>
      <c r="H487" s="28"/>
      <c r="I487" s="25"/>
    </row>
    <row r="488" spans="1:9" ht="24.95" customHeight="1" x14ac:dyDescent="0.25">
      <c r="A488" s="73">
        <v>483</v>
      </c>
      <c r="B488" s="247" t="s">
        <v>1324</v>
      </c>
      <c r="C488" s="104" t="s">
        <v>18</v>
      </c>
      <c r="D488" s="240">
        <v>1</v>
      </c>
      <c r="E488" s="278">
        <v>7839</v>
      </c>
      <c r="F488" s="241">
        <f t="shared" si="14"/>
        <v>1489.41</v>
      </c>
      <c r="G488" s="241">
        <f t="shared" si="15"/>
        <v>9328.41</v>
      </c>
      <c r="H488" s="28"/>
      <c r="I488" s="25"/>
    </row>
    <row r="489" spans="1:9" ht="24.95" customHeight="1" x14ac:dyDescent="0.25">
      <c r="A489" s="73">
        <v>484</v>
      </c>
      <c r="B489" s="247" t="s">
        <v>1327</v>
      </c>
      <c r="C489" s="104" t="s">
        <v>18</v>
      </c>
      <c r="D489" s="240">
        <v>1</v>
      </c>
      <c r="E489" s="278">
        <v>6031</v>
      </c>
      <c r="F489" s="241">
        <f t="shared" si="14"/>
        <v>1145.8900000000001</v>
      </c>
      <c r="G489" s="241">
        <f t="shared" si="15"/>
        <v>7176.89</v>
      </c>
      <c r="H489" s="28"/>
      <c r="I489" s="25"/>
    </row>
    <row r="490" spans="1:9" ht="24.95" customHeight="1" x14ac:dyDescent="0.25">
      <c r="A490" s="73">
        <v>485</v>
      </c>
      <c r="B490" s="247" t="s">
        <v>1330</v>
      </c>
      <c r="C490" s="104" t="s">
        <v>18</v>
      </c>
      <c r="D490" s="240">
        <v>1</v>
      </c>
      <c r="E490" s="278">
        <v>2701</v>
      </c>
      <c r="F490" s="241">
        <f t="shared" si="14"/>
        <v>513.19000000000005</v>
      </c>
      <c r="G490" s="241">
        <f t="shared" si="15"/>
        <v>3214.19</v>
      </c>
      <c r="H490" s="28"/>
      <c r="I490" s="25"/>
    </row>
    <row r="491" spans="1:9" ht="24.95" customHeight="1" x14ac:dyDescent="0.25">
      <c r="A491" s="73">
        <v>486</v>
      </c>
      <c r="B491" s="247" t="s">
        <v>1333</v>
      </c>
      <c r="C491" s="104" t="s">
        <v>18</v>
      </c>
      <c r="D491" s="240">
        <v>1</v>
      </c>
      <c r="E491" s="278">
        <v>12389</v>
      </c>
      <c r="F491" s="241">
        <f t="shared" si="14"/>
        <v>2353.91</v>
      </c>
      <c r="G491" s="241">
        <f t="shared" si="15"/>
        <v>14742.91</v>
      </c>
      <c r="H491" s="28"/>
      <c r="I491" s="25"/>
    </row>
    <row r="492" spans="1:9" ht="24.95" customHeight="1" x14ac:dyDescent="0.25">
      <c r="A492" s="73">
        <v>487</v>
      </c>
      <c r="B492" s="247" t="s">
        <v>1336</v>
      </c>
      <c r="C492" s="104" t="s">
        <v>18</v>
      </c>
      <c r="D492" s="240">
        <v>1</v>
      </c>
      <c r="E492" s="278">
        <v>9320</v>
      </c>
      <c r="F492" s="241">
        <f t="shared" si="14"/>
        <v>1770.8</v>
      </c>
      <c r="G492" s="241">
        <f t="shared" si="15"/>
        <v>11090.8</v>
      </c>
      <c r="H492" s="28"/>
      <c r="I492" s="25"/>
    </row>
    <row r="493" spans="1:9" ht="24.95" customHeight="1" x14ac:dyDescent="0.25">
      <c r="A493" s="73">
        <v>488</v>
      </c>
      <c r="B493" s="247" t="s">
        <v>1339</v>
      </c>
      <c r="C493" s="104" t="s">
        <v>18</v>
      </c>
      <c r="D493" s="240">
        <v>1</v>
      </c>
      <c r="E493" s="278">
        <v>104876</v>
      </c>
      <c r="F493" s="241">
        <f t="shared" si="14"/>
        <v>19926.439999999999</v>
      </c>
      <c r="G493" s="241">
        <f t="shared" si="15"/>
        <v>124802.44</v>
      </c>
      <c r="H493" s="28"/>
      <c r="I493" s="25"/>
    </row>
    <row r="494" spans="1:9" ht="24.95" customHeight="1" x14ac:dyDescent="0.25">
      <c r="A494" s="73">
        <v>489</v>
      </c>
      <c r="B494" s="247" t="s">
        <v>1341</v>
      </c>
      <c r="C494" s="104" t="s">
        <v>18</v>
      </c>
      <c r="D494" s="240">
        <v>1</v>
      </c>
      <c r="E494" s="278">
        <v>6436</v>
      </c>
      <c r="F494" s="241">
        <f t="shared" si="14"/>
        <v>1222.8399999999999</v>
      </c>
      <c r="G494" s="241">
        <f t="shared" si="15"/>
        <v>7658.84</v>
      </c>
      <c r="H494" s="28"/>
      <c r="I494" s="25"/>
    </row>
    <row r="495" spans="1:9" ht="24.95" customHeight="1" x14ac:dyDescent="0.25">
      <c r="A495" s="73">
        <v>490</v>
      </c>
      <c r="B495" s="247" t="s">
        <v>1344</v>
      </c>
      <c r="C495" s="104" t="s">
        <v>907</v>
      </c>
      <c r="D495" s="240">
        <v>1</v>
      </c>
      <c r="E495" s="278">
        <v>625042</v>
      </c>
      <c r="F495" s="241">
        <f t="shared" si="14"/>
        <v>118757.98</v>
      </c>
      <c r="G495" s="241">
        <f t="shared" si="15"/>
        <v>743799.98</v>
      </c>
      <c r="H495" s="28"/>
      <c r="I495" s="25"/>
    </row>
    <row r="496" spans="1:9" ht="24.95" customHeight="1" x14ac:dyDescent="0.25">
      <c r="A496" s="73">
        <v>491</v>
      </c>
      <c r="B496" s="247" t="s">
        <v>1508</v>
      </c>
      <c r="C496" s="104" t="s">
        <v>18</v>
      </c>
      <c r="D496" s="240">
        <v>1</v>
      </c>
      <c r="E496" s="278">
        <v>386538</v>
      </c>
      <c r="F496" s="241">
        <f t="shared" si="14"/>
        <v>73442.22</v>
      </c>
      <c r="G496" s="241">
        <f t="shared" si="15"/>
        <v>459980.22</v>
      </c>
      <c r="H496" s="28"/>
      <c r="I496" s="25"/>
    </row>
    <row r="497" spans="1:9" ht="24.95" customHeight="1" x14ac:dyDescent="0.25">
      <c r="A497" s="73">
        <v>492</v>
      </c>
      <c r="B497" s="284" t="s">
        <v>1348</v>
      </c>
      <c r="C497" s="104" t="s">
        <v>18</v>
      </c>
      <c r="D497" s="240">
        <v>1</v>
      </c>
      <c r="E497" s="278">
        <v>98992</v>
      </c>
      <c r="F497" s="241">
        <f t="shared" si="14"/>
        <v>18808.48</v>
      </c>
      <c r="G497" s="241">
        <f t="shared" si="15"/>
        <v>117800.48</v>
      </c>
      <c r="H497" s="28"/>
      <c r="I497" s="25"/>
    </row>
    <row r="498" spans="1:9" ht="24.95" customHeight="1" x14ac:dyDescent="0.25">
      <c r="A498" s="73">
        <v>493</v>
      </c>
      <c r="B498" s="247" t="s">
        <v>1351</v>
      </c>
      <c r="C498" s="104" t="s">
        <v>18</v>
      </c>
      <c r="D498" s="240">
        <v>1</v>
      </c>
      <c r="E498" s="278">
        <v>13861</v>
      </c>
      <c r="F498" s="241">
        <f t="shared" si="14"/>
        <v>2633.59</v>
      </c>
      <c r="G498" s="241">
        <f t="shared" si="15"/>
        <v>16494.59</v>
      </c>
      <c r="H498" s="28"/>
      <c r="I498" s="25"/>
    </row>
    <row r="499" spans="1:9" ht="24.95" customHeight="1" x14ac:dyDescent="0.25">
      <c r="A499" s="73">
        <v>494</v>
      </c>
      <c r="B499" s="247" t="s">
        <v>1354</v>
      </c>
      <c r="C499" s="104" t="s">
        <v>18</v>
      </c>
      <c r="D499" s="240">
        <v>1</v>
      </c>
      <c r="E499" s="278">
        <v>10924</v>
      </c>
      <c r="F499" s="241">
        <f t="shared" si="14"/>
        <v>2075.56</v>
      </c>
      <c r="G499" s="241">
        <f t="shared" si="15"/>
        <v>12999.56</v>
      </c>
      <c r="H499" s="28"/>
      <c r="I499" s="25"/>
    </row>
    <row r="500" spans="1:9" ht="24.95" customHeight="1" x14ac:dyDescent="0.25">
      <c r="A500" s="73">
        <v>495</v>
      </c>
      <c r="B500" s="247" t="s">
        <v>1356</v>
      </c>
      <c r="C500" s="104" t="s">
        <v>18</v>
      </c>
      <c r="D500" s="240">
        <v>1</v>
      </c>
      <c r="E500" s="278">
        <v>6387</v>
      </c>
      <c r="F500" s="241">
        <f t="shared" si="14"/>
        <v>1213.53</v>
      </c>
      <c r="G500" s="241">
        <f t="shared" si="15"/>
        <v>7600.53</v>
      </c>
      <c r="H500" s="28"/>
      <c r="I500" s="25"/>
    </row>
    <row r="501" spans="1:9" ht="24.95" customHeight="1" x14ac:dyDescent="0.25">
      <c r="A501" s="73">
        <v>496</v>
      </c>
      <c r="B501" s="247" t="s">
        <v>1509</v>
      </c>
      <c r="C501" s="104" t="s">
        <v>18</v>
      </c>
      <c r="D501" s="240">
        <v>1</v>
      </c>
      <c r="E501" s="278">
        <v>10924</v>
      </c>
      <c r="F501" s="241">
        <f t="shared" si="14"/>
        <v>2075.56</v>
      </c>
      <c r="G501" s="241">
        <f t="shared" si="15"/>
        <v>12999.56</v>
      </c>
      <c r="H501" s="28"/>
      <c r="I501" s="25"/>
    </row>
    <row r="502" spans="1:9" ht="24.95" customHeight="1" x14ac:dyDescent="0.25">
      <c r="A502" s="73">
        <v>497</v>
      </c>
      <c r="B502" s="247" t="s">
        <v>1360</v>
      </c>
      <c r="C502" s="104" t="s">
        <v>18</v>
      </c>
      <c r="D502" s="240">
        <v>1</v>
      </c>
      <c r="E502" s="278">
        <v>56790</v>
      </c>
      <c r="F502" s="241">
        <f t="shared" si="14"/>
        <v>10790.1</v>
      </c>
      <c r="G502" s="241">
        <f t="shared" si="15"/>
        <v>67580.100000000006</v>
      </c>
      <c r="H502" s="28"/>
      <c r="I502" s="25"/>
    </row>
    <row r="503" spans="1:9" ht="24.95" customHeight="1" x14ac:dyDescent="0.25">
      <c r="A503" s="73">
        <v>498</v>
      </c>
      <c r="B503" s="247" t="s">
        <v>1362</v>
      </c>
      <c r="C503" s="104" t="s">
        <v>18</v>
      </c>
      <c r="D503" s="240">
        <v>1</v>
      </c>
      <c r="E503" s="278">
        <v>10824</v>
      </c>
      <c r="F503" s="241">
        <f t="shared" si="14"/>
        <v>2056.56</v>
      </c>
      <c r="G503" s="241">
        <f t="shared" si="15"/>
        <v>12880.56</v>
      </c>
      <c r="H503" s="28"/>
      <c r="I503" s="25"/>
    </row>
    <row r="504" spans="1:9" ht="24.95" customHeight="1" x14ac:dyDescent="0.25">
      <c r="A504" s="73">
        <v>499</v>
      </c>
      <c r="B504" s="247" t="s">
        <v>1365</v>
      </c>
      <c r="C504" s="104" t="s">
        <v>18</v>
      </c>
      <c r="D504" s="240">
        <v>1</v>
      </c>
      <c r="E504" s="278">
        <v>14118</v>
      </c>
      <c r="F504" s="241">
        <f t="shared" si="14"/>
        <v>2682.42</v>
      </c>
      <c r="G504" s="241">
        <f t="shared" si="15"/>
        <v>16800.419999999998</v>
      </c>
      <c r="H504" s="28"/>
      <c r="I504" s="25"/>
    </row>
    <row r="505" spans="1:9" ht="24.95" customHeight="1" x14ac:dyDescent="0.25">
      <c r="A505" s="73">
        <v>500</v>
      </c>
      <c r="B505" s="247" t="s">
        <v>1510</v>
      </c>
      <c r="C505" s="104" t="s">
        <v>18</v>
      </c>
      <c r="D505" s="240">
        <v>1</v>
      </c>
      <c r="E505" s="278">
        <v>5210</v>
      </c>
      <c r="F505" s="241">
        <f t="shared" si="14"/>
        <v>989.9</v>
      </c>
      <c r="G505" s="241">
        <f t="shared" si="15"/>
        <v>6199.9</v>
      </c>
      <c r="H505" s="28"/>
      <c r="I505" s="25"/>
    </row>
    <row r="506" spans="1:9" ht="24.95" customHeight="1" x14ac:dyDescent="0.25">
      <c r="A506" s="73">
        <v>501</v>
      </c>
      <c r="B506" s="247" t="s">
        <v>1370</v>
      </c>
      <c r="C506" s="104" t="s">
        <v>18</v>
      </c>
      <c r="D506" s="240">
        <v>1</v>
      </c>
      <c r="E506" s="278">
        <v>16143</v>
      </c>
      <c r="F506" s="241">
        <f t="shared" si="14"/>
        <v>3067.17</v>
      </c>
      <c r="G506" s="241">
        <f t="shared" si="15"/>
        <v>19210.169999999998</v>
      </c>
      <c r="H506" s="28"/>
      <c r="I506" s="25"/>
    </row>
    <row r="507" spans="1:9" ht="24.95" customHeight="1" x14ac:dyDescent="0.25">
      <c r="A507" s="73">
        <v>502</v>
      </c>
      <c r="B507" s="247" t="s">
        <v>1372</v>
      </c>
      <c r="C507" s="104" t="s">
        <v>18</v>
      </c>
      <c r="D507" s="240">
        <v>1</v>
      </c>
      <c r="E507" s="278">
        <v>455294</v>
      </c>
      <c r="F507" s="241">
        <f t="shared" si="14"/>
        <v>86505.86</v>
      </c>
      <c r="G507" s="241">
        <f t="shared" si="15"/>
        <v>541799.86</v>
      </c>
      <c r="H507" s="28"/>
      <c r="I507" s="25"/>
    </row>
    <row r="508" spans="1:9" ht="24.95" customHeight="1" x14ac:dyDescent="0.25">
      <c r="A508" s="73">
        <v>503</v>
      </c>
      <c r="B508" s="247" t="s">
        <v>1373</v>
      </c>
      <c r="C508" s="104" t="s">
        <v>18</v>
      </c>
      <c r="D508" s="240">
        <v>1</v>
      </c>
      <c r="E508" s="278">
        <v>7395</v>
      </c>
      <c r="F508" s="241">
        <f t="shared" si="14"/>
        <v>1405.05</v>
      </c>
      <c r="G508" s="241">
        <f t="shared" si="15"/>
        <v>8800.0499999999993</v>
      </c>
      <c r="H508" s="28"/>
      <c r="I508" s="25"/>
    </row>
    <row r="509" spans="1:9" ht="24.95" customHeight="1" x14ac:dyDescent="0.25">
      <c r="A509" s="73">
        <v>504</v>
      </c>
      <c r="B509" s="247" t="s">
        <v>1376</v>
      </c>
      <c r="C509" s="104" t="s">
        <v>370</v>
      </c>
      <c r="D509" s="240">
        <v>1</v>
      </c>
      <c r="E509" s="278">
        <v>1728</v>
      </c>
      <c r="F509" s="241">
        <f t="shared" si="14"/>
        <v>328.32</v>
      </c>
      <c r="G509" s="241">
        <f t="shared" si="15"/>
        <v>2056.3200000000002</v>
      </c>
      <c r="H509" s="28"/>
      <c r="I509" s="25"/>
    </row>
    <row r="510" spans="1:9" ht="24.95" customHeight="1" x14ac:dyDescent="0.25">
      <c r="A510" s="73">
        <v>505</v>
      </c>
      <c r="B510" s="247" t="s">
        <v>1378</v>
      </c>
      <c r="C510" s="104" t="s">
        <v>18</v>
      </c>
      <c r="D510" s="240">
        <v>1</v>
      </c>
      <c r="E510" s="278">
        <v>83866</v>
      </c>
      <c r="F510" s="241">
        <f t="shared" si="14"/>
        <v>15934.54</v>
      </c>
      <c r="G510" s="241">
        <f t="shared" si="15"/>
        <v>99800.540000000008</v>
      </c>
      <c r="H510" s="28"/>
      <c r="I510" s="25"/>
    </row>
    <row r="511" spans="1:9" ht="24.95" customHeight="1" x14ac:dyDescent="0.25">
      <c r="A511" s="73">
        <v>506</v>
      </c>
      <c r="B511" s="247" t="s">
        <v>1380</v>
      </c>
      <c r="C511" s="104" t="s">
        <v>18</v>
      </c>
      <c r="D511" s="240">
        <v>1</v>
      </c>
      <c r="E511" s="278">
        <v>25042</v>
      </c>
      <c r="F511" s="241">
        <f t="shared" si="14"/>
        <v>4757.9800000000005</v>
      </c>
      <c r="G511" s="241">
        <f t="shared" si="15"/>
        <v>29799.98</v>
      </c>
      <c r="H511" s="28"/>
      <c r="I511" s="25"/>
    </row>
    <row r="512" spans="1:9" ht="24.95" customHeight="1" x14ac:dyDescent="0.25">
      <c r="A512" s="73">
        <v>507</v>
      </c>
      <c r="B512" s="247" t="s">
        <v>1383</v>
      </c>
      <c r="C512" s="104" t="s">
        <v>18</v>
      </c>
      <c r="D512" s="240">
        <v>1</v>
      </c>
      <c r="E512" s="278">
        <v>45210</v>
      </c>
      <c r="F512" s="241">
        <f t="shared" si="14"/>
        <v>8589.9</v>
      </c>
      <c r="G512" s="241">
        <f t="shared" si="15"/>
        <v>53799.9</v>
      </c>
      <c r="H512" s="28"/>
      <c r="I512" s="25"/>
    </row>
    <row r="513" spans="1:9" ht="24.95" customHeight="1" x14ac:dyDescent="0.25">
      <c r="A513" s="73">
        <v>508</v>
      </c>
      <c r="B513" s="247" t="s">
        <v>1390</v>
      </c>
      <c r="C513" s="104" t="s">
        <v>1391</v>
      </c>
      <c r="D513" s="240">
        <v>1</v>
      </c>
      <c r="E513" s="278">
        <v>88824</v>
      </c>
      <c r="F513" s="241">
        <f t="shared" si="14"/>
        <v>16876.560000000001</v>
      </c>
      <c r="G513" s="241">
        <f t="shared" si="15"/>
        <v>105700.56</v>
      </c>
      <c r="H513" s="28"/>
      <c r="I513" s="25"/>
    </row>
    <row r="514" spans="1:9" ht="24.95" customHeight="1" x14ac:dyDescent="0.25">
      <c r="A514" s="73">
        <v>509</v>
      </c>
      <c r="B514" s="247" t="s">
        <v>1392</v>
      </c>
      <c r="C514" s="104" t="s">
        <v>907</v>
      </c>
      <c r="D514" s="240">
        <v>1</v>
      </c>
      <c r="E514" s="278">
        <v>54143</v>
      </c>
      <c r="F514" s="241">
        <f t="shared" si="14"/>
        <v>10287.17</v>
      </c>
      <c r="G514" s="241">
        <f t="shared" si="15"/>
        <v>64430.17</v>
      </c>
      <c r="H514" s="28"/>
      <c r="I514" s="25"/>
    </row>
    <row r="515" spans="1:9" ht="24.95" customHeight="1" x14ac:dyDescent="0.25">
      <c r="A515" s="73">
        <v>510</v>
      </c>
      <c r="B515" s="247" t="s">
        <v>1395</v>
      </c>
      <c r="C515" s="104" t="s">
        <v>18</v>
      </c>
      <c r="D515" s="240">
        <v>1</v>
      </c>
      <c r="E515" s="278">
        <v>760000</v>
      </c>
      <c r="F515" s="241">
        <f t="shared" si="14"/>
        <v>144400</v>
      </c>
      <c r="G515" s="241">
        <f t="shared" si="15"/>
        <v>904400</v>
      </c>
      <c r="H515" s="28"/>
      <c r="I515" s="25"/>
    </row>
    <row r="516" spans="1:9" ht="24.95" customHeight="1" x14ac:dyDescent="0.25">
      <c r="A516" s="73">
        <v>511</v>
      </c>
      <c r="B516" s="247" t="s">
        <v>1397</v>
      </c>
      <c r="C516" s="104" t="s">
        <v>18</v>
      </c>
      <c r="D516" s="240">
        <v>1</v>
      </c>
      <c r="E516" s="278">
        <v>194790</v>
      </c>
      <c r="F516" s="241">
        <f t="shared" si="14"/>
        <v>37010.1</v>
      </c>
      <c r="G516" s="241">
        <f t="shared" si="15"/>
        <v>231800.1</v>
      </c>
      <c r="H516" s="28"/>
      <c r="I516" s="25"/>
    </row>
    <row r="517" spans="1:9" ht="24.95" customHeight="1" x14ac:dyDescent="0.25">
      <c r="A517" s="73">
        <v>512</v>
      </c>
      <c r="B517" s="247" t="s">
        <v>1399</v>
      </c>
      <c r="C517" s="104" t="s">
        <v>18</v>
      </c>
      <c r="D517" s="240">
        <v>1</v>
      </c>
      <c r="E517" s="278">
        <v>431765</v>
      </c>
      <c r="F517" s="241">
        <f t="shared" si="14"/>
        <v>82035.350000000006</v>
      </c>
      <c r="G517" s="241">
        <f t="shared" si="15"/>
        <v>513800.35</v>
      </c>
      <c r="H517" s="28"/>
      <c r="I517" s="25"/>
    </row>
    <row r="518" spans="1:9" ht="24.95" customHeight="1" x14ac:dyDescent="0.25">
      <c r="A518" s="73">
        <v>513</v>
      </c>
      <c r="B518" s="247" t="s">
        <v>1511</v>
      </c>
      <c r="C518" s="104" t="s">
        <v>18</v>
      </c>
      <c r="D518" s="240">
        <v>1</v>
      </c>
      <c r="E518" s="278">
        <v>1086</v>
      </c>
      <c r="F518" s="241">
        <f t="shared" si="14"/>
        <v>206.34</v>
      </c>
      <c r="G518" s="241">
        <f t="shared" si="15"/>
        <v>1292.3399999999999</v>
      </c>
      <c r="H518" s="28"/>
      <c r="I518" s="25"/>
    </row>
    <row r="519" spans="1:9" ht="24.95" customHeight="1" x14ac:dyDescent="0.25">
      <c r="A519" s="73">
        <v>514</v>
      </c>
      <c r="B519" s="247" t="s">
        <v>1402</v>
      </c>
      <c r="C519" s="104" t="s">
        <v>18</v>
      </c>
      <c r="D519" s="240">
        <v>1</v>
      </c>
      <c r="E519" s="278">
        <v>100672</v>
      </c>
      <c r="F519" s="241">
        <f t="shared" ref="F519:F538" si="16">+E519*0.19</f>
        <v>19127.68</v>
      </c>
      <c r="G519" s="241">
        <f t="shared" ref="G519:G538" si="17">+F519+E519</f>
        <v>119799.67999999999</v>
      </c>
      <c r="H519" s="28"/>
      <c r="I519" s="25"/>
    </row>
    <row r="520" spans="1:9" ht="24.95" customHeight="1" x14ac:dyDescent="0.25">
      <c r="A520" s="73">
        <v>515</v>
      </c>
      <c r="B520" s="247" t="s">
        <v>1404</v>
      </c>
      <c r="C520" s="104" t="s">
        <v>18</v>
      </c>
      <c r="D520" s="240">
        <v>1</v>
      </c>
      <c r="E520" s="278">
        <v>5697</v>
      </c>
      <c r="F520" s="241">
        <f t="shared" si="16"/>
        <v>1082.43</v>
      </c>
      <c r="G520" s="241">
        <f t="shared" si="17"/>
        <v>6779.43</v>
      </c>
      <c r="H520" s="28"/>
      <c r="I520" s="25"/>
    </row>
    <row r="521" spans="1:9" ht="24.95" customHeight="1" x14ac:dyDescent="0.25">
      <c r="A521" s="73">
        <v>516</v>
      </c>
      <c r="B521" s="247" t="s">
        <v>1512</v>
      </c>
      <c r="C521" s="104" t="s">
        <v>18</v>
      </c>
      <c r="D521" s="240">
        <v>1</v>
      </c>
      <c r="E521" s="278">
        <v>627059</v>
      </c>
      <c r="F521" s="241">
        <f t="shared" si="16"/>
        <v>119141.21</v>
      </c>
      <c r="G521" s="241">
        <f t="shared" si="17"/>
        <v>746200.21</v>
      </c>
      <c r="H521" s="28"/>
      <c r="I521" s="25"/>
    </row>
    <row r="522" spans="1:9" ht="24.95" customHeight="1" x14ac:dyDescent="0.25">
      <c r="A522" s="73">
        <v>517</v>
      </c>
      <c r="B522" s="247" t="s">
        <v>1407</v>
      </c>
      <c r="C522" s="104" t="s">
        <v>1408</v>
      </c>
      <c r="D522" s="240">
        <v>1</v>
      </c>
      <c r="E522" s="278">
        <v>709076</v>
      </c>
      <c r="F522" s="241">
        <f t="shared" si="16"/>
        <v>134724.44</v>
      </c>
      <c r="G522" s="241">
        <f t="shared" si="17"/>
        <v>843800.44</v>
      </c>
      <c r="H522" s="28"/>
      <c r="I522" s="25"/>
    </row>
    <row r="523" spans="1:9" ht="24.95" customHeight="1" x14ac:dyDescent="0.25">
      <c r="A523" s="73">
        <v>518</v>
      </c>
      <c r="B523" s="247" t="s">
        <v>1513</v>
      </c>
      <c r="C523" s="104" t="s">
        <v>18</v>
      </c>
      <c r="D523" s="240">
        <v>1</v>
      </c>
      <c r="E523" s="278">
        <v>372605</v>
      </c>
      <c r="F523" s="241">
        <f t="shared" si="16"/>
        <v>70794.95</v>
      </c>
      <c r="G523" s="241">
        <f t="shared" si="17"/>
        <v>443399.95</v>
      </c>
      <c r="H523" s="28"/>
      <c r="I523" s="25"/>
    </row>
    <row r="524" spans="1:9" ht="24.95" customHeight="1" x14ac:dyDescent="0.25">
      <c r="A524" s="73">
        <v>519</v>
      </c>
      <c r="B524" s="247" t="s">
        <v>1411</v>
      </c>
      <c r="C524" s="104" t="s">
        <v>18</v>
      </c>
      <c r="D524" s="240">
        <v>1</v>
      </c>
      <c r="E524" s="278">
        <v>483866</v>
      </c>
      <c r="F524" s="241">
        <f t="shared" si="16"/>
        <v>91934.540000000008</v>
      </c>
      <c r="G524" s="241">
        <f t="shared" si="17"/>
        <v>575800.54</v>
      </c>
      <c r="H524" s="28"/>
      <c r="I524" s="25"/>
    </row>
    <row r="525" spans="1:9" ht="24.95" customHeight="1" x14ac:dyDescent="0.25">
      <c r="A525" s="73">
        <v>520</v>
      </c>
      <c r="B525" s="247" t="s">
        <v>1413</v>
      </c>
      <c r="C525" s="104" t="s">
        <v>18</v>
      </c>
      <c r="D525" s="240">
        <v>1</v>
      </c>
      <c r="E525" s="278">
        <v>307563</v>
      </c>
      <c r="F525" s="241">
        <f t="shared" si="16"/>
        <v>58436.97</v>
      </c>
      <c r="G525" s="241">
        <f t="shared" si="17"/>
        <v>365999.97</v>
      </c>
      <c r="H525" s="28"/>
      <c r="I525" s="25"/>
    </row>
    <row r="526" spans="1:9" ht="24.95" customHeight="1" x14ac:dyDescent="0.25">
      <c r="A526" s="73">
        <v>521</v>
      </c>
      <c r="B526" s="247" t="s">
        <v>1414</v>
      </c>
      <c r="C526" s="104" t="s">
        <v>18</v>
      </c>
      <c r="D526" s="240">
        <v>1</v>
      </c>
      <c r="E526" s="278">
        <v>980000</v>
      </c>
      <c r="F526" s="241">
        <f t="shared" si="16"/>
        <v>186200</v>
      </c>
      <c r="G526" s="241">
        <f t="shared" si="17"/>
        <v>1166200</v>
      </c>
      <c r="H526" s="28"/>
      <c r="I526" s="25"/>
    </row>
    <row r="527" spans="1:9" ht="24.95" customHeight="1" x14ac:dyDescent="0.25">
      <c r="A527" s="73">
        <v>522</v>
      </c>
      <c r="B527" s="247" t="s">
        <v>1415</v>
      </c>
      <c r="C527" s="104" t="s">
        <v>18</v>
      </c>
      <c r="D527" s="240">
        <v>1</v>
      </c>
      <c r="E527" s="278">
        <v>420000</v>
      </c>
      <c r="F527" s="241">
        <f t="shared" si="16"/>
        <v>79800</v>
      </c>
      <c r="G527" s="241">
        <f t="shared" si="17"/>
        <v>499800</v>
      </c>
      <c r="H527" s="28"/>
      <c r="I527" s="25"/>
    </row>
    <row r="528" spans="1:9" ht="24.95" customHeight="1" x14ac:dyDescent="0.25">
      <c r="A528" s="73">
        <v>523</v>
      </c>
      <c r="B528" s="247" t="s">
        <v>1514</v>
      </c>
      <c r="C528" s="104" t="s">
        <v>18</v>
      </c>
      <c r="D528" s="240">
        <v>1</v>
      </c>
      <c r="E528" s="278">
        <v>15789</v>
      </c>
      <c r="F528" s="241">
        <f t="shared" si="16"/>
        <v>2999.91</v>
      </c>
      <c r="G528" s="241">
        <f t="shared" si="17"/>
        <v>18788.91</v>
      </c>
      <c r="H528" s="28"/>
      <c r="I528" s="25"/>
    </row>
    <row r="529" spans="1:9" ht="24.95" customHeight="1" x14ac:dyDescent="0.25">
      <c r="A529" s="73">
        <v>524</v>
      </c>
      <c r="B529" s="247" t="s">
        <v>1417</v>
      </c>
      <c r="C529" s="104" t="s">
        <v>18</v>
      </c>
      <c r="D529" s="240">
        <v>1</v>
      </c>
      <c r="E529" s="278">
        <v>11681</v>
      </c>
      <c r="F529" s="241">
        <f t="shared" si="16"/>
        <v>2219.39</v>
      </c>
      <c r="G529" s="241">
        <f t="shared" si="17"/>
        <v>13900.39</v>
      </c>
      <c r="H529" s="28"/>
      <c r="I529" s="25"/>
    </row>
    <row r="530" spans="1:9" ht="24.95" customHeight="1" x14ac:dyDescent="0.25">
      <c r="A530" s="73">
        <v>525</v>
      </c>
      <c r="B530" s="247" t="s">
        <v>1419</v>
      </c>
      <c r="C530" s="104" t="s">
        <v>18</v>
      </c>
      <c r="D530" s="240">
        <v>1</v>
      </c>
      <c r="E530" s="278">
        <v>15980</v>
      </c>
      <c r="F530" s="241">
        <f t="shared" si="16"/>
        <v>3036.2</v>
      </c>
      <c r="G530" s="241">
        <f t="shared" si="17"/>
        <v>19016.2</v>
      </c>
      <c r="H530" s="28"/>
      <c r="I530" s="25"/>
    </row>
    <row r="531" spans="1:9" ht="24.95" customHeight="1" x14ac:dyDescent="0.25">
      <c r="A531" s="73">
        <v>526</v>
      </c>
      <c r="B531" s="247" t="s">
        <v>1421</v>
      </c>
      <c r="C531" s="104" t="s">
        <v>1422</v>
      </c>
      <c r="D531" s="240">
        <v>1</v>
      </c>
      <c r="E531" s="278">
        <v>445210</v>
      </c>
      <c r="F531" s="241">
        <f t="shared" si="16"/>
        <v>84589.9</v>
      </c>
      <c r="G531" s="241">
        <f t="shared" si="17"/>
        <v>529799.9</v>
      </c>
      <c r="H531" s="28"/>
      <c r="I531" s="25"/>
    </row>
    <row r="532" spans="1:9" ht="24.95" customHeight="1" x14ac:dyDescent="0.25">
      <c r="A532" s="73">
        <v>527</v>
      </c>
      <c r="B532" s="247" t="s">
        <v>1424</v>
      </c>
      <c r="C532" s="104" t="s">
        <v>1425</v>
      </c>
      <c r="D532" s="240">
        <v>1</v>
      </c>
      <c r="E532" s="278">
        <v>159496</v>
      </c>
      <c r="F532" s="241">
        <f t="shared" si="16"/>
        <v>30304.240000000002</v>
      </c>
      <c r="G532" s="241">
        <f t="shared" si="17"/>
        <v>189800.24</v>
      </c>
      <c r="H532" s="28"/>
      <c r="I532" s="25"/>
    </row>
    <row r="533" spans="1:9" ht="24.95" customHeight="1" x14ac:dyDescent="0.25">
      <c r="A533" s="73">
        <v>528</v>
      </c>
      <c r="B533" s="247" t="s">
        <v>1427</v>
      </c>
      <c r="C533" s="104" t="s">
        <v>18</v>
      </c>
      <c r="D533" s="240">
        <v>1</v>
      </c>
      <c r="E533" s="278">
        <v>110924</v>
      </c>
      <c r="F533" s="241">
        <f t="shared" si="16"/>
        <v>21075.56</v>
      </c>
      <c r="G533" s="241">
        <f t="shared" si="17"/>
        <v>131999.56</v>
      </c>
      <c r="H533" s="28"/>
      <c r="I533" s="25"/>
    </row>
    <row r="534" spans="1:9" ht="24.95" customHeight="1" x14ac:dyDescent="0.25">
      <c r="A534" s="73">
        <v>529</v>
      </c>
      <c r="B534" s="247" t="s">
        <v>1429</v>
      </c>
      <c r="C534" s="104" t="s">
        <v>18</v>
      </c>
      <c r="D534" s="240">
        <v>1</v>
      </c>
      <c r="E534" s="278">
        <v>73782</v>
      </c>
      <c r="F534" s="241">
        <f t="shared" si="16"/>
        <v>14018.58</v>
      </c>
      <c r="G534" s="241">
        <f t="shared" si="17"/>
        <v>87800.58</v>
      </c>
      <c r="H534" s="28"/>
      <c r="I534" s="25"/>
    </row>
    <row r="535" spans="1:9" ht="24.95" customHeight="1" x14ac:dyDescent="0.25">
      <c r="A535" s="73">
        <v>530</v>
      </c>
      <c r="B535" s="247" t="s">
        <v>1431</v>
      </c>
      <c r="C535" s="104" t="s">
        <v>18</v>
      </c>
      <c r="D535" s="240">
        <v>1</v>
      </c>
      <c r="E535" s="278">
        <v>13277</v>
      </c>
      <c r="F535" s="241">
        <f t="shared" si="16"/>
        <v>2522.63</v>
      </c>
      <c r="G535" s="241">
        <f t="shared" si="17"/>
        <v>15799.630000000001</v>
      </c>
      <c r="H535" s="28"/>
      <c r="I535" s="25"/>
    </row>
    <row r="536" spans="1:9" ht="35.25" customHeight="1" x14ac:dyDescent="0.25">
      <c r="A536" s="73">
        <v>531</v>
      </c>
      <c r="B536" s="284" t="s">
        <v>1434</v>
      </c>
      <c r="C536" s="104" t="s">
        <v>18</v>
      </c>
      <c r="D536" s="240">
        <v>1</v>
      </c>
      <c r="E536" s="278">
        <v>4353</v>
      </c>
      <c r="F536" s="241">
        <f t="shared" si="16"/>
        <v>827.07</v>
      </c>
      <c r="G536" s="241">
        <f t="shared" si="17"/>
        <v>5180.07</v>
      </c>
      <c r="H536" s="28"/>
      <c r="I536" s="25"/>
    </row>
    <row r="537" spans="1:9" ht="24.95" customHeight="1" x14ac:dyDescent="0.25">
      <c r="A537" s="73">
        <v>532</v>
      </c>
      <c r="B537" s="247" t="s">
        <v>1436</v>
      </c>
      <c r="C537" s="104" t="s">
        <v>18</v>
      </c>
      <c r="D537" s="240">
        <v>1</v>
      </c>
      <c r="E537" s="278">
        <v>380672</v>
      </c>
      <c r="F537" s="241">
        <f t="shared" si="16"/>
        <v>72327.680000000008</v>
      </c>
      <c r="G537" s="241">
        <f t="shared" si="17"/>
        <v>452999.67999999999</v>
      </c>
      <c r="H537" s="28"/>
      <c r="I537" s="25"/>
    </row>
    <row r="538" spans="1:9" ht="24.95" customHeight="1" x14ac:dyDescent="0.25">
      <c r="A538" s="73">
        <v>533</v>
      </c>
      <c r="B538" s="247" t="s">
        <v>1438</v>
      </c>
      <c r="C538" s="104" t="s">
        <v>18</v>
      </c>
      <c r="D538" s="240">
        <v>1</v>
      </c>
      <c r="E538" s="278">
        <v>146050</v>
      </c>
      <c r="F538" s="241">
        <f t="shared" si="16"/>
        <v>27749.5</v>
      </c>
      <c r="G538" s="241">
        <f t="shared" si="17"/>
        <v>173799.5</v>
      </c>
      <c r="H538" s="28"/>
      <c r="I538" s="25"/>
    </row>
    <row r="539" spans="1:9" x14ac:dyDescent="0.25">
      <c r="E539" s="285">
        <v>86267308</v>
      </c>
    </row>
  </sheetData>
  <mergeCells count="2">
    <mergeCell ref="A1:G1"/>
    <mergeCell ref="A3:G3"/>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539"/>
  <sheetViews>
    <sheetView view="pageBreakPreview" topLeftCell="A2" zoomScaleNormal="100" zoomScaleSheetLayoutView="100" workbookViewId="0">
      <selection activeCell="B10" sqref="B10"/>
    </sheetView>
  </sheetViews>
  <sheetFormatPr baseColWidth="10" defaultRowHeight="15" x14ac:dyDescent="0.25"/>
  <cols>
    <col min="1" max="1" width="11.42578125" style="163" customWidth="1"/>
    <col min="2" max="2" width="76.7109375" style="275" customWidth="1"/>
    <col min="3" max="3" width="21.85546875" style="275" bestFit="1" customWidth="1"/>
    <col min="4" max="4" width="11.42578125" style="163"/>
    <col min="5" max="5" width="14.7109375" style="276" customWidth="1"/>
    <col min="6" max="6" width="17" style="165" bestFit="1" customWidth="1"/>
    <col min="7" max="7" width="21.85546875" style="163" customWidth="1"/>
    <col min="8" max="8" width="11.42578125" style="24"/>
    <col min="9" max="9" width="24.140625" style="24" bestFit="1" customWidth="1"/>
    <col min="10" max="10" width="53.5703125" style="24" bestFit="1" customWidth="1"/>
    <col min="11" max="11" width="21.42578125" style="24" customWidth="1"/>
    <col min="12" max="16384" width="11.42578125" style="24"/>
  </cols>
  <sheetData>
    <row r="1" spans="1:12" s="177" customFormat="1" ht="59.25" customHeight="1" x14ac:dyDescent="0.25">
      <c r="A1" s="453" t="s">
        <v>2093</v>
      </c>
      <c r="B1" s="454"/>
      <c r="C1" s="454"/>
      <c r="D1" s="454"/>
      <c r="E1" s="454"/>
      <c r="F1" s="454"/>
      <c r="G1" s="455"/>
    </row>
    <row r="2" spans="1:12" s="274" customFormat="1" ht="3" customHeight="1" x14ac:dyDescent="0.25">
      <c r="A2" s="270"/>
      <c r="B2" s="271"/>
      <c r="C2" s="271"/>
      <c r="D2" s="271"/>
      <c r="E2" s="272"/>
      <c r="F2" s="271"/>
      <c r="G2" s="273"/>
    </row>
    <row r="3" spans="1:12" ht="40.5" customHeight="1" x14ac:dyDescent="0.25">
      <c r="A3" s="456" t="s">
        <v>1441</v>
      </c>
      <c r="B3" s="456"/>
      <c r="C3" s="456"/>
      <c r="D3" s="456"/>
      <c r="E3" s="456"/>
      <c r="F3" s="456"/>
      <c r="G3" s="456"/>
    </row>
    <row r="4" spans="1:12" x14ac:dyDescent="0.25">
      <c r="I4" s="25"/>
      <c r="J4" s="25"/>
      <c r="K4" s="25"/>
      <c r="L4" s="25"/>
    </row>
    <row r="5" spans="1:12" s="23" customFormat="1" ht="61.5" customHeight="1" x14ac:dyDescent="0.25">
      <c r="A5" s="166" t="s">
        <v>0</v>
      </c>
      <c r="B5" s="166" t="s">
        <v>2090</v>
      </c>
      <c r="C5" s="166" t="s">
        <v>18</v>
      </c>
      <c r="D5" s="166" t="s">
        <v>1</v>
      </c>
      <c r="E5" s="168" t="s">
        <v>12</v>
      </c>
      <c r="F5" s="168" t="s">
        <v>3</v>
      </c>
      <c r="G5" s="169" t="s">
        <v>2052</v>
      </c>
      <c r="I5" s="26"/>
      <c r="J5" s="26"/>
      <c r="K5" s="26"/>
      <c r="L5" s="27"/>
    </row>
    <row r="6" spans="1:12" ht="24.95" customHeight="1" x14ac:dyDescent="0.25">
      <c r="A6" s="73">
        <v>1</v>
      </c>
      <c r="B6" s="277" t="s">
        <v>91</v>
      </c>
      <c r="C6" s="73" t="s">
        <v>18</v>
      </c>
      <c r="D6" s="240">
        <v>1</v>
      </c>
      <c r="E6" s="278">
        <v>6560</v>
      </c>
      <c r="F6" s="241">
        <f>+E6*0.19</f>
        <v>1246.4000000000001</v>
      </c>
      <c r="G6" s="241">
        <f>+F6+E6</f>
        <v>7806.4</v>
      </c>
      <c r="I6" s="28"/>
      <c r="J6" s="28"/>
      <c r="K6" s="28"/>
      <c r="L6" s="25"/>
    </row>
    <row r="7" spans="1:12" ht="24.95" customHeight="1" x14ac:dyDescent="0.25">
      <c r="A7" s="73">
        <v>2</v>
      </c>
      <c r="B7" s="277" t="s">
        <v>100</v>
      </c>
      <c r="C7" s="73" t="s">
        <v>101</v>
      </c>
      <c r="D7" s="240">
        <v>1</v>
      </c>
      <c r="E7" s="278">
        <v>198520</v>
      </c>
      <c r="F7" s="241">
        <f t="shared" ref="F7:F70" si="0">+E7*0.19</f>
        <v>37718.800000000003</v>
      </c>
      <c r="G7" s="241">
        <f t="shared" ref="G7:G70" si="1">+F7+E7</f>
        <v>236238.8</v>
      </c>
      <c r="I7" s="28"/>
      <c r="J7" s="28"/>
      <c r="K7" s="28"/>
      <c r="L7" s="25"/>
    </row>
    <row r="8" spans="1:12" ht="24.95" customHeight="1" x14ac:dyDescent="0.25">
      <c r="A8" s="73">
        <v>3</v>
      </c>
      <c r="B8" s="277" t="s">
        <v>108</v>
      </c>
      <c r="C8" s="73" t="s">
        <v>162</v>
      </c>
      <c r="D8" s="240">
        <v>1</v>
      </c>
      <c r="E8" s="278">
        <v>9120</v>
      </c>
      <c r="F8" s="241">
        <f t="shared" si="0"/>
        <v>1732.8</v>
      </c>
      <c r="G8" s="241">
        <f t="shared" si="1"/>
        <v>10852.8</v>
      </c>
      <c r="I8" s="28"/>
      <c r="J8" s="28"/>
      <c r="K8" s="28"/>
      <c r="L8" s="25"/>
    </row>
    <row r="9" spans="1:12" ht="24.95" customHeight="1" x14ac:dyDescent="0.25">
      <c r="A9" s="73">
        <v>4</v>
      </c>
      <c r="B9" s="277" t="s">
        <v>111</v>
      </c>
      <c r="C9" s="73" t="s">
        <v>18</v>
      </c>
      <c r="D9" s="240">
        <v>1</v>
      </c>
      <c r="E9" s="278">
        <v>62580</v>
      </c>
      <c r="F9" s="241">
        <f t="shared" si="0"/>
        <v>11890.2</v>
      </c>
      <c r="G9" s="241">
        <f t="shared" si="1"/>
        <v>74470.2</v>
      </c>
      <c r="I9" s="28"/>
      <c r="J9" s="28"/>
      <c r="K9" s="28"/>
      <c r="L9" s="25"/>
    </row>
    <row r="10" spans="1:12" ht="24.95" customHeight="1" x14ac:dyDescent="0.25">
      <c r="A10" s="73">
        <v>5</v>
      </c>
      <c r="B10" s="277" t="s">
        <v>113</v>
      </c>
      <c r="C10" s="73" t="s">
        <v>18</v>
      </c>
      <c r="D10" s="240">
        <v>1</v>
      </c>
      <c r="E10" s="278">
        <v>111250</v>
      </c>
      <c r="F10" s="241">
        <f t="shared" si="0"/>
        <v>21137.5</v>
      </c>
      <c r="G10" s="241">
        <f t="shared" si="1"/>
        <v>132387.5</v>
      </c>
      <c r="I10" s="28"/>
      <c r="J10" s="28"/>
      <c r="K10" s="28"/>
      <c r="L10" s="25"/>
    </row>
    <row r="11" spans="1:12" ht="24.95" customHeight="1" x14ac:dyDescent="0.25">
      <c r="A11" s="73">
        <v>6</v>
      </c>
      <c r="B11" s="277" t="s">
        <v>114</v>
      </c>
      <c r="C11" s="73" t="s">
        <v>115</v>
      </c>
      <c r="D11" s="240">
        <v>1</v>
      </c>
      <c r="E11" s="278">
        <v>8950</v>
      </c>
      <c r="F11" s="241">
        <f t="shared" si="0"/>
        <v>1700.5</v>
      </c>
      <c r="G11" s="241">
        <f t="shared" si="1"/>
        <v>10650.5</v>
      </c>
      <c r="I11" s="28"/>
      <c r="J11" s="28"/>
      <c r="K11" s="28"/>
      <c r="L11" s="25"/>
    </row>
    <row r="12" spans="1:12" ht="24.95" customHeight="1" x14ac:dyDescent="0.25">
      <c r="A12" s="73">
        <v>7</v>
      </c>
      <c r="B12" s="277" t="s">
        <v>117</v>
      </c>
      <c r="C12" s="73" t="s">
        <v>115</v>
      </c>
      <c r="D12" s="240">
        <v>1</v>
      </c>
      <c r="E12" s="278">
        <v>9250</v>
      </c>
      <c r="F12" s="241">
        <f t="shared" si="0"/>
        <v>1757.5</v>
      </c>
      <c r="G12" s="241">
        <f t="shared" si="1"/>
        <v>11007.5</v>
      </c>
      <c r="I12" s="28"/>
      <c r="J12" s="28"/>
      <c r="K12" s="28"/>
      <c r="L12" s="25"/>
    </row>
    <row r="13" spans="1:12" ht="24.95" customHeight="1" x14ac:dyDescent="0.25">
      <c r="A13" s="73">
        <v>8</v>
      </c>
      <c r="B13" s="277" t="s">
        <v>120</v>
      </c>
      <c r="C13" s="73" t="s">
        <v>115</v>
      </c>
      <c r="D13" s="240">
        <v>1</v>
      </c>
      <c r="E13" s="278">
        <v>11250</v>
      </c>
      <c r="F13" s="241">
        <f t="shared" si="0"/>
        <v>2137.5</v>
      </c>
      <c r="G13" s="241">
        <f t="shared" si="1"/>
        <v>13387.5</v>
      </c>
      <c r="I13" s="28"/>
      <c r="J13" s="28"/>
      <c r="K13" s="28"/>
      <c r="L13" s="25"/>
    </row>
    <row r="14" spans="1:12" ht="24.95" customHeight="1" x14ac:dyDescent="0.25">
      <c r="A14" s="73">
        <v>9</v>
      </c>
      <c r="B14" s="277" t="s">
        <v>123</v>
      </c>
      <c r="C14" s="73" t="s">
        <v>115</v>
      </c>
      <c r="D14" s="240">
        <v>1</v>
      </c>
      <c r="E14" s="278">
        <v>13460</v>
      </c>
      <c r="F14" s="241">
        <f t="shared" si="0"/>
        <v>2557.4</v>
      </c>
      <c r="G14" s="241">
        <f t="shared" si="1"/>
        <v>16017.4</v>
      </c>
      <c r="I14" s="28"/>
      <c r="J14" s="28"/>
      <c r="K14" s="28"/>
      <c r="L14" s="25"/>
    </row>
    <row r="15" spans="1:12" ht="24.95" customHeight="1" x14ac:dyDescent="0.25">
      <c r="A15" s="73">
        <v>10</v>
      </c>
      <c r="B15" s="277" t="s">
        <v>125</v>
      </c>
      <c r="C15" s="73" t="s">
        <v>126</v>
      </c>
      <c r="D15" s="240">
        <v>1</v>
      </c>
      <c r="E15" s="278">
        <v>29990</v>
      </c>
      <c r="F15" s="241">
        <f t="shared" si="0"/>
        <v>5698.1</v>
      </c>
      <c r="G15" s="241">
        <f t="shared" si="1"/>
        <v>35688.1</v>
      </c>
      <c r="I15" s="28"/>
      <c r="J15" s="28"/>
      <c r="K15" s="28"/>
      <c r="L15" s="25"/>
    </row>
    <row r="16" spans="1:12" ht="24.95" customHeight="1" x14ac:dyDescent="0.25">
      <c r="A16" s="73">
        <v>11</v>
      </c>
      <c r="B16" s="277" t="s">
        <v>129</v>
      </c>
      <c r="C16" s="73" t="s">
        <v>18</v>
      </c>
      <c r="D16" s="240">
        <v>1</v>
      </c>
      <c r="E16" s="278">
        <v>39850</v>
      </c>
      <c r="F16" s="241">
        <f t="shared" si="0"/>
        <v>7571.5</v>
      </c>
      <c r="G16" s="241">
        <f t="shared" si="1"/>
        <v>47421.5</v>
      </c>
      <c r="I16" s="28"/>
      <c r="J16" s="28"/>
      <c r="K16" s="28"/>
      <c r="L16" s="25"/>
    </row>
    <row r="17" spans="1:12" ht="24.95" customHeight="1" x14ac:dyDescent="0.25">
      <c r="A17" s="73">
        <v>12</v>
      </c>
      <c r="B17" s="277" t="s">
        <v>131</v>
      </c>
      <c r="C17" s="73" t="s">
        <v>18</v>
      </c>
      <c r="D17" s="240">
        <v>1</v>
      </c>
      <c r="E17" s="278">
        <v>4690</v>
      </c>
      <c r="F17" s="241">
        <f t="shared" si="0"/>
        <v>891.1</v>
      </c>
      <c r="G17" s="241">
        <f t="shared" si="1"/>
        <v>5581.1</v>
      </c>
      <c r="I17" s="28"/>
      <c r="J17" s="28"/>
      <c r="K17" s="28"/>
      <c r="L17" s="25"/>
    </row>
    <row r="18" spans="1:12" ht="24.95" customHeight="1" x14ac:dyDescent="0.25">
      <c r="A18" s="73">
        <v>13</v>
      </c>
      <c r="B18" s="277" t="s">
        <v>134</v>
      </c>
      <c r="C18" s="73" t="s">
        <v>18</v>
      </c>
      <c r="D18" s="240">
        <v>1</v>
      </c>
      <c r="E18" s="278">
        <v>400</v>
      </c>
      <c r="F18" s="241">
        <f t="shared" si="0"/>
        <v>76</v>
      </c>
      <c r="G18" s="241">
        <f t="shared" si="1"/>
        <v>476</v>
      </c>
      <c r="I18" s="28"/>
      <c r="J18" s="28"/>
      <c r="K18" s="28"/>
      <c r="L18" s="25"/>
    </row>
    <row r="19" spans="1:12" ht="24.95" customHeight="1" x14ac:dyDescent="0.25">
      <c r="A19" s="73">
        <v>14</v>
      </c>
      <c r="B19" s="277" t="s">
        <v>141</v>
      </c>
      <c r="C19" s="73" t="s">
        <v>18</v>
      </c>
      <c r="D19" s="240">
        <v>1</v>
      </c>
      <c r="E19" s="278">
        <v>100145</v>
      </c>
      <c r="F19" s="241">
        <f t="shared" si="0"/>
        <v>19027.55</v>
      </c>
      <c r="G19" s="241">
        <f t="shared" si="1"/>
        <v>119172.55</v>
      </c>
      <c r="I19" s="28"/>
      <c r="J19" s="28"/>
      <c r="K19" s="28"/>
      <c r="L19" s="25"/>
    </row>
    <row r="20" spans="1:12" ht="24.95" customHeight="1" x14ac:dyDescent="0.25">
      <c r="A20" s="73">
        <v>15</v>
      </c>
      <c r="B20" s="277" t="s">
        <v>142</v>
      </c>
      <c r="C20" s="73" t="s">
        <v>18</v>
      </c>
      <c r="D20" s="240">
        <v>1</v>
      </c>
      <c r="E20" s="278">
        <v>98250</v>
      </c>
      <c r="F20" s="241">
        <f t="shared" si="0"/>
        <v>18667.5</v>
      </c>
      <c r="G20" s="241">
        <f t="shared" si="1"/>
        <v>116917.5</v>
      </c>
      <c r="I20" s="28"/>
      <c r="J20" s="28"/>
      <c r="K20" s="28"/>
      <c r="L20" s="25"/>
    </row>
    <row r="21" spans="1:12" ht="24.95" customHeight="1" x14ac:dyDescent="0.25">
      <c r="A21" s="73">
        <v>16</v>
      </c>
      <c r="B21" s="277" t="s">
        <v>147</v>
      </c>
      <c r="C21" s="73" t="s">
        <v>18</v>
      </c>
      <c r="D21" s="240">
        <v>1</v>
      </c>
      <c r="E21" s="278">
        <v>189900</v>
      </c>
      <c r="F21" s="241">
        <f t="shared" si="0"/>
        <v>36081</v>
      </c>
      <c r="G21" s="241">
        <f t="shared" si="1"/>
        <v>225981</v>
      </c>
      <c r="I21" s="28"/>
      <c r="J21" s="28"/>
      <c r="K21" s="28"/>
      <c r="L21" s="25"/>
    </row>
    <row r="22" spans="1:12" ht="24.95" customHeight="1" x14ac:dyDescent="0.25">
      <c r="A22" s="73">
        <v>17</v>
      </c>
      <c r="B22" s="277" t="s">
        <v>148</v>
      </c>
      <c r="C22" s="73" t="s">
        <v>18</v>
      </c>
      <c r="D22" s="240">
        <v>1</v>
      </c>
      <c r="E22" s="278">
        <v>135210</v>
      </c>
      <c r="F22" s="241">
        <f t="shared" si="0"/>
        <v>25689.9</v>
      </c>
      <c r="G22" s="241">
        <f t="shared" si="1"/>
        <v>160899.9</v>
      </c>
      <c r="I22" s="28"/>
      <c r="J22" s="28"/>
      <c r="K22" s="28"/>
      <c r="L22" s="25"/>
    </row>
    <row r="23" spans="1:12" ht="24.95" customHeight="1" x14ac:dyDescent="0.25">
      <c r="A23" s="73">
        <v>18</v>
      </c>
      <c r="B23" s="277" t="s">
        <v>149</v>
      </c>
      <c r="C23" s="73" t="s">
        <v>18</v>
      </c>
      <c r="D23" s="240">
        <v>1</v>
      </c>
      <c r="E23" s="278">
        <v>125230</v>
      </c>
      <c r="F23" s="241">
        <f t="shared" si="0"/>
        <v>23793.7</v>
      </c>
      <c r="G23" s="241">
        <f t="shared" si="1"/>
        <v>149023.70000000001</v>
      </c>
      <c r="I23" s="28"/>
      <c r="J23" s="28"/>
      <c r="K23" s="28"/>
      <c r="L23" s="25"/>
    </row>
    <row r="24" spans="1:12" ht="24.95" customHeight="1" x14ac:dyDescent="0.25">
      <c r="A24" s="73">
        <v>19</v>
      </c>
      <c r="B24" s="277" t="s">
        <v>160</v>
      </c>
      <c r="C24" s="73" t="s">
        <v>18</v>
      </c>
      <c r="D24" s="240">
        <v>1</v>
      </c>
      <c r="E24" s="278">
        <v>30120</v>
      </c>
      <c r="F24" s="241">
        <f t="shared" si="0"/>
        <v>5722.8</v>
      </c>
      <c r="G24" s="241">
        <f t="shared" si="1"/>
        <v>35842.800000000003</v>
      </c>
      <c r="I24" s="28"/>
      <c r="J24" s="28"/>
      <c r="K24" s="28"/>
      <c r="L24" s="25"/>
    </row>
    <row r="25" spans="1:12" ht="24.95" customHeight="1" x14ac:dyDescent="0.25">
      <c r="A25" s="73">
        <v>20</v>
      </c>
      <c r="B25" s="277" t="s">
        <v>161</v>
      </c>
      <c r="C25" s="73" t="s">
        <v>162</v>
      </c>
      <c r="D25" s="240">
        <v>1</v>
      </c>
      <c r="E25" s="278">
        <v>23900</v>
      </c>
      <c r="F25" s="241">
        <f t="shared" si="0"/>
        <v>4541</v>
      </c>
      <c r="G25" s="241">
        <f t="shared" si="1"/>
        <v>28441</v>
      </c>
      <c r="I25" s="28"/>
      <c r="J25" s="28"/>
      <c r="K25" s="28"/>
      <c r="L25" s="25"/>
    </row>
    <row r="26" spans="1:12" ht="24.95" customHeight="1" x14ac:dyDescent="0.25">
      <c r="A26" s="73">
        <v>21</v>
      </c>
      <c r="B26" s="277" t="s">
        <v>163</v>
      </c>
      <c r="C26" s="73" t="s">
        <v>18</v>
      </c>
      <c r="D26" s="240">
        <v>1</v>
      </c>
      <c r="E26" s="278">
        <v>68900</v>
      </c>
      <c r="F26" s="241">
        <f t="shared" si="0"/>
        <v>13091</v>
      </c>
      <c r="G26" s="241">
        <f t="shared" si="1"/>
        <v>81991</v>
      </c>
      <c r="I26" s="28"/>
      <c r="J26" s="28"/>
      <c r="K26" s="28"/>
      <c r="L26" s="25"/>
    </row>
    <row r="27" spans="1:12" ht="24.95" customHeight="1" x14ac:dyDescent="0.25">
      <c r="A27" s="73">
        <v>22</v>
      </c>
      <c r="B27" s="277" t="s">
        <v>164</v>
      </c>
      <c r="C27" s="73" t="s">
        <v>18</v>
      </c>
      <c r="D27" s="240">
        <v>1</v>
      </c>
      <c r="E27" s="278">
        <v>25980</v>
      </c>
      <c r="F27" s="241">
        <f t="shared" si="0"/>
        <v>4936.2</v>
      </c>
      <c r="G27" s="241">
        <f t="shared" si="1"/>
        <v>30916.2</v>
      </c>
      <c r="I27" s="28"/>
      <c r="J27" s="28"/>
      <c r="K27" s="28"/>
      <c r="L27" s="25"/>
    </row>
    <row r="28" spans="1:12" ht="24.95" customHeight="1" x14ac:dyDescent="0.25">
      <c r="A28" s="73">
        <v>23</v>
      </c>
      <c r="B28" s="277" t="s">
        <v>165</v>
      </c>
      <c r="C28" s="73" t="s">
        <v>18</v>
      </c>
      <c r="D28" s="240">
        <v>1</v>
      </c>
      <c r="E28" s="278">
        <v>20100</v>
      </c>
      <c r="F28" s="241">
        <f t="shared" si="0"/>
        <v>3819</v>
      </c>
      <c r="G28" s="241">
        <f t="shared" si="1"/>
        <v>23919</v>
      </c>
      <c r="I28" s="28"/>
      <c r="J28" s="28"/>
      <c r="K28" s="28"/>
      <c r="L28" s="25"/>
    </row>
    <row r="29" spans="1:12" ht="24.95" customHeight="1" x14ac:dyDescent="0.25">
      <c r="A29" s="73">
        <v>24</v>
      </c>
      <c r="B29" s="277" t="s">
        <v>166</v>
      </c>
      <c r="C29" s="73" t="s">
        <v>18</v>
      </c>
      <c r="D29" s="240">
        <v>1</v>
      </c>
      <c r="E29" s="278">
        <v>12100</v>
      </c>
      <c r="F29" s="241">
        <f t="shared" si="0"/>
        <v>2299</v>
      </c>
      <c r="G29" s="241">
        <f t="shared" si="1"/>
        <v>14399</v>
      </c>
      <c r="I29" s="28"/>
      <c r="J29" s="28"/>
      <c r="K29" s="28"/>
      <c r="L29" s="25"/>
    </row>
    <row r="30" spans="1:12" ht="24.95" customHeight="1" x14ac:dyDescent="0.25">
      <c r="A30" s="73">
        <v>25</v>
      </c>
      <c r="B30" s="277" t="s">
        <v>167</v>
      </c>
      <c r="C30" s="73" t="s">
        <v>18</v>
      </c>
      <c r="D30" s="240">
        <v>1</v>
      </c>
      <c r="E30" s="278">
        <v>11900</v>
      </c>
      <c r="F30" s="241">
        <f t="shared" si="0"/>
        <v>2261</v>
      </c>
      <c r="G30" s="241">
        <f t="shared" si="1"/>
        <v>14161</v>
      </c>
      <c r="I30" s="28"/>
      <c r="J30" s="28"/>
      <c r="K30" s="28"/>
      <c r="L30" s="25"/>
    </row>
    <row r="31" spans="1:12" ht="24.95" customHeight="1" x14ac:dyDescent="0.25">
      <c r="A31" s="73">
        <v>26</v>
      </c>
      <c r="B31" s="277" t="s">
        <v>168</v>
      </c>
      <c r="C31" s="73" t="s">
        <v>18</v>
      </c>
      <c r="D31" s="240">
        <v>1</v>
      </c>
      <c r="E31" s="278">
        <v>19870</v>
      </c>
      <c r="F31" s="241">
        <f t="shared" si="0"/>
        <v>3775.3</v>
      </c>
      <c r="G31" s="241">
        <f t="shared" si="1"/>
        <v>23645.3</v>
      </c>
      <c r="I31" s="28"/>
      <c r="J31" s="28"/>
      <c r="K31" s="28"/>
      <c r="L31" s="25"/>
    </row>
    <row r="32" spans="1:12" ht="24.95" customHeight="1" x14ac:dyDescent="0.25">
      <c r="A32" s="73">
        <v>27</v>
      </c>
      <c r="B32" s="277" t="s">
        <v>169</v>
      </c>
      <c r="C32" s="73" t="s">
        <v>18</v>
      </c>
      <c r="D32" s="240">
        <v>1</v>
      </c>
      <c r="E32" s="278">
        <v>19870</v>
      </c>
      <c r="F32" s="241">
        <f t="shared" si="0"/>
        <v>3775.3</v>
      </c>
      <c r="G32" s="241">
        <f t="shared" si="1"/>
        <v>23645.3</v>
      </c>
      <c r="I32" s="28"/>
      <c r="J32" s="28"/>
      <c r="K32" s="28"/>
      <c r="L32" s="25"/>
    </row>
    <row r="33" spans="1:12" ht="24.95" customHeight="1" x14ac:dyDescent="0.25">
      <c r="A33" s="73">
        <v>28</v>
      </c>
      <c r="B33" s="277" t="s">
        <v>177</v>
      </c>
      <c r="C33" s="73" t="s">
        <v>18</v>
      </c>
      <c r="D33" s="240">
        <v>1</v>
      </c>
      <c r="E33" s="278">
        <v>3250</v>
      </c>
      <c r="F33" s="241">
        <f t="shared" si="0"/>
        <v>617.5</v>
      </c>
      <c r="G33" s="241">
        <f t="shared" si="1"/>
        <v>3867.5</v>
      </c>
      <c r="I33" s="28"/>
      <c r="J33" s="28"/>
      <c r="K33" s="28"/>
      <c r="L33" s="25"/>
    </row>
    <row r="34" spans="1:12" ht="24.95" customHeight="1" x14ac:dyDescent="0.25">
      <c r="A34" s="73">
        <v>29</v>
      </c>
      <c r="B34" s="277" t="s">
        <v>178</v>
      </c>
      <c r="C34" s="73" t="s">
        <v>18</v>
      </c>
      <c r="D34" s="240">
        <v>1</v>
      </c>
      <c r="E34" s="278">
        <v>14800</v>
      </c>
      <c r="F34" s="241">
        <f t="shared" si="0"/>
        <v>2812</v>
      </c>
      <c r="G34" s="241">
        <f t="shared" si="1"/>
        <v>17612</v>
      </c>
      <c r="I34" s="28"/>
      <c r="J34" s="28"/>
      <c r="K34" s="28"/>
      <c r="L34" s="25"/>
    </row>
    <row r="35" spans="1:12" ht="24.95" customHeight="1" x14ac:dyDescent="0.25">
      <c r="A35" s="73">
        <v>30</v>
      </c>
      <c r="B35" s="277" t="s">
        <v>179</v>
      </c>
      <c r="C35" s="73" t="s">
        <v>18</v>
      </c>
      <c r="D35" s="240">
        <v>1</v>
      </c>
      <c r="E35" s="278">
        <v>12405</v>
      </c>
      <c r="F35" s="241">
        <f t="shared" si="0"/>
        <v>2356.9499999999998</v>
      </c>
      <c r="G35" s="241">
        <f t="shared" si="1"/>
        <v>14761.95</v>
      </c>
      <c r="I35" s="28"/>
      <c r="J35" s="28"/>
      <c r="K35" s="28"/>
      <c r="L35" s="25"/>
    </row>
    <row r="36" spans="1:12" ht="24.95" customHeight="1" x14ac:dyDescent="0.25">
      <c r="A36" s="73">
        <v>31</v>
      </c>
      <c r="B36" s="277" t="s">
        <v>180</v>
      </c>
      <c r="C36" s="73" t="s">
        <v>18</v>
      </c>
      <c r="D36" s="240">
        <v>1</v>
      </c>
      <c r="E36" s="278">
        <v>8900</v>
      </c>
      <c r="F36" s="241">
        <f t="shared" si="0"/>
        <v>1691</v>
      </c>
      <c r="G36" s="241">
        <f t="shared" si="1"/>
        <v>10591</v>
      </c>
      <c r="I36" s="28"/>
      <c r="J36" s="28"/>
      <c r="K36" s="28"/>
      <c r="L36" s="25"/>
    </row>
    <row r="37" spans="1:12" ht="24.95" customHeight="1" x14ac:dyDescent="0.25">
      <c r="A37" s="73">
        <v>32</v>
      </c>
      <c r="B37" s="277" t="s">
        <v>181</v>
      </c>
      <c r="C37" s="73" t="s">
        <v>18</v>
      </c>
      <c r="D37" s="240">
        <v>1</v>
      </c>
      <c r="E37" s="278">
        <v>4260</v>
      </c>
      <c r="F37" s="241">
        <f t="shared" si="0"/>
        <v>809.4</v>
      </c>
      <c r="G37" s="241">
        <f t="shared" si="1"/>
        <v>5069.3999999999996</v>
      </c>
      <c r="I37" s="28"/>
      <c r="J37" s="28"/>
      <c r="K37" s="28"/>
      <c r="L37" s="25"/>
    </row>
    <row r="38" spans="1:12" ht="24.95" customHeight="1" x14ac:dyDescent="0.25">
      <c r="A38" s="73">
        <v>33</v>
      </c>
      <c r="B38" s="277" t="s">
        <v>182</v>
      </c>
      <c r="C38" s="73" t="s">
        <v>18</v>
      </c>
      <c r="D38" s="240">
        <v>1</v>
      </c>
      <c r="E38" s="278">
        <v>7890</v>
      </c>
      <c r="F38" s="241">
        <f t="shared" si="0"/>
        <v>1499.1</v>
      </c>
      <c r="G38" s="241">
        <f t="shared" si="1"/>
        <v>9389.1</v>
      </c>
      <c r="I38" s="28"/>
      <c r="J38" s="28"/>
      <c r="K38" s="28"/>
      <c r="L38" s="25"/>
    </row>
    <row r="39" spans="1:12" ht="24.95" customHeight="1" x14ac:dyDescent="0.25">
      <c r="A39" s="73">
        <v>34</v>
      </c>
      <c r="B39" s="277" t="s">
        <v>183</v>
      </c>
      <c r="C39" s="73" t="s">
        <v>18</v>
      </c>
      <c r="D39" s="240">
        <v>1</v>
      </c>
      <c r="E39" s="278">
        <v>6980</v>
      </c>
      <c r="F39" s="241">
        <f t="shared" si="0"/>
        <v>1326.2</v>
      </c>
      <c r="G39" s="241">
        <f t="shared" si="1"/>
        <v>8306.2000000000007</v>
      </c>
      <c r="I39" s="28"/>
      <c r="J39" s="28"/>
      <c r="K39" s="28"/>
      <c r="L39" s="25"/>
    </row>
    <row r="40" spans="1:12" ht="24.95" customHeight="1" x14ac:dyDescent="0.25">
      <c r="A40" s="73">
        <v>35</v>
      </c>
      <c r="B40" s="277" t="s">
        <v>184</v>
      </c>
      <c r="C40" s="73" t="s">
        <v>18</v>
      </c>
      <c r="D40" s="240">
        <v>1</v>
      </c>
      <c r="E40" s="278">
        <v>19870</v>
      </c>
      <c r="F40" s="241">
        <f t="shared" si="0"/>
        <v>3775.3</v>
      </c>
      <c r="G40" s="241">
        <f t="shared" si="1"/>
        <v>23645.3</v>
      </c>
      <c r="I40" s="28"/>
      <c r="J40" s="28"/>
      <c r="K40" s="28"/>
      <c r="L40" s="25"/>
    </row>
    <row r="41" spans="1:12" ht="24.95" customHeight="1" x14ac:dyDescent="0.25">
      <c r="A41" s="73">
        <v>36</v>
      </c>
      <c r="B41" s="277" t="s">
        <v>185</v>
      </c>
      <c r="C41" s="73" t="s">
        <v>18</v>
      </c>
      <c r="D41" s="240">
        <v>1</v>
      </c>
      <c r="E41" s="278">
        <v>21250</v>
      </c>
      <c r="F41" s="241">
        <f t="shared" si="0"/>
        <v>4037.5</v>
      </c>
      <c r="G41" s="241">
        <f t="shared" si="1"/>
        <v>25287.5</v>
      </c>
      <c r="I41" s="28"/>
      <c r="J41" s="28"/>
      <c r="K41" s="28"/>
      <c r="L41" s="25"/>
    </row>
    <row r="42" spans="1:12" ht="24.95" customHeight="1" x14ac:dyDescent="0.25">
      <c r="A42" s="73">
        <v>37</v>
      </c>
      <c r="B42" s="277" t="s">
        <v>186</v>
      </c>
      <c r="C42" s="73" t="s">
        <v>18</v>
      </c>
      <c r="D42" s="240">
        <v>1</v>
      </c>
      <c r="E42" s="278">
        <v>17540</v>
      </c>
      <c r="F42" s="241">
        <f t="shared" si="0"/>
        <v>3332.6</v>
      </c>
      <c r="G42" s="241">
        <f t="shared" si="1"/>
        <v>20872.599999999999</v>
      </c>
      <c r="I42" s="28"/>
      <c r="J42" s="28"/>
      <c r="K42" s="28"/>
      <c r="L42" s="25"/>
    </row>
    <row r="43" spans="1:12" ht="24.95" customHeight="1" x14ac:dyDescent="0.25">
      <c r="A43" s="73">
        <v>38</v>
      </c>
      <c r="B43" s="277" t="s">
        <v>187</v>
      </c>
      <c r="C43" s="73" t="s">
        <v>18</v>
      </c>
      <c r="D43" s="240">
        <v>1</v>
      </c>
      <c r="E43" s="278">
        <v>8740</v>
      </c>
      <c r="F43" s="241">
        <f t="shared" si="0"/>
        <v>1660.6</v>
      </c>
      <c r="G43" s="241">
        <f t="shared" si="1"/>
        <v>10400.6</v>
      </c>
      <c r="I43" s="28"/>
      <c r="J43" s="28"/>
      <c r="K43" s="28"/>
      <c r="L43" s="25"/>
    </row>
    <row r="44" spans="1:12" ht="24.95" customHeight="1" x14ac:dyDescent="0.25">
      <c r="A44" s="73">
        <v>39</v>
      </c>
      <c r="B44" s="277" t="s">
        <v>1449</v>
      </c>
      <c r="C44" s="73" t="s">
        <v>18</v>
      </c>
      <c r="D44" s="240">
        <v>1</v>
      </c>
      <c r="E44" s="278">
        <v>950</v>
      </c>
      <c r="F44" s="241">
        <f t="shared" si="0"/>
        <v>180.5</v>
      </c>
      <c r="G44" s="241">
        <f t="shared" si="1"/>
        <v>1130.5</v>
      </c>
      <c r="I44" s="28"/>
      <c r="J44" s="28"/>
      <c r="K44" s="28"/>
      <c r="L44" s="25"/>
    </row>
    <row r="45" spans="1:12" ht="24.95" customHeight="1" x14ac:dyDescent="0.25">
      <c r="A45" s="73">
        <v>40</v>
      </c>
      <c r="B45" s="277" t="s">
        <v>188</v>
      </c>
      <c r="C45" s="73" t="s">
        <v>18</v>
      </c>
      <c r="D45" s="240">
        <v>1</v>
      </c>
      <c r="E45" s="278">
        <v>2140</v>
      </c>
      <c r="F45" s="241">
        <f t="shared" si="0"/>
        <v>406.6</v>
      </c>
      <c r="G45" s="241">
        <f t="shared" si="1"/>
        <v>2546.6</v>
      </c>
      <c r="I45" s="28"/>
      <c r="J45" s="28"/>
      <c r="K45" s="28"/>
      <c r="L45" s="25"/>
    </row>
    <row r="46" spans="1:12" ht="24.95" customHeight="1" x14ac:dyDescent="0.25">
      <c r="A46" s="73">
        <v>41</v>
      </c>
      <c r="B46" s="277" t="s">
        <v>189</v>
      </c>
      <c r="C46" s="73" t="s">
        <v>18</v>
      </c>
      <c r="D46" s="240">
        <v>1</v>
      </c>
      <c r="E46" s="278">
        <v>64870</v>
      </c>
      <c r="F46" s="241">
        <f t="shared" si="0"/>
        <v>12325.3</v>
      </c>
      <c r="G46" s="241">
        <f t="shared" si="1"/>
        <v>77195.3</v>
      </c>
      <c r="I46" s="28"/>
      <c r="J46" s="28"/>
      <c r="K46" s="28"/>
      <c r="L46" s="25"/>
    </row>
    <row r="47" spans="1:12" ht="24.95" customHeight="1" x14ac:dyDescent="0.25">
      <c r="A47" s="73">
        <v>42</v>
      </c>
      <c r="B47" s="277" t="s">
        <v>192</v>
      </c>
      <c r="C47" s="73" t="s">
        <v>18</v>
      </c>
      <c r="D47" s="240">
        <v>1</v>
      </c>
      <c r="E47" s="278">
        <v>36870</v>
      </c>
      <c r="F47" s="241">
        <f t="shared" si="0"/>
        <v>7005.3</v>
      </c>
      <c r="G47" s="241">
        <f t="shared" si="1"/>
        <v>43875.3</v>
      </c>
      <c r="I47" s="28"/>
      <c r="J47" s="28"/>
      <c r="K47" s="28"/>
      <c r="L47" s="25"/>
    </row>
    <row r="48" spans="1:12" ht="24.95" customHeight="1" x14ac:dyDescent="0.25">
      <c r="A48" s="73">
        <v>43</v>
      </c>
      <c r="B48" s="277" t="s">
        <v>195</v>
      </c>
      <c r="C48" s="73" t="s">
        <v>196</v>
      </c>
      <c r="D48" s="240">
        <v>1</v>
      </c>
      <c r="E48" s="278">
        <v>350890</v>
      </c>
      <c r="F48" s="241">
        <f t="shared" si="0"/>
        <v>66669.100000000006</v>
      </c>
      <c r="G48" s="241">
        <f t="shared" si="1"/>
        <v>417559.1</v>
      </c>
      <c r="I48" s="28"/>
      <c r="J48" s="28"/>
      <c r="K48" s="28"/>
      <c r="L48" s="25"/>
    </row>
    <row r="49" spans="1:12" ht="24.95" customHeight="1" x14ac:dyDescent="0.25">
      <c r="A49" s="73">
        <v>44</v>
      </c>
      <c r="B49" s="277" t="s">
        <v>199</v>
      </c>
      <c r="C49" s="73" t="s">
        <v>101</v>
      </c>
      <c r="D49" s="240">
        <v>1</v>
      </c>
      <c r="E49" s="278">
        <v>69800</v>
      </c>
      <c r="F49" s="241">
        <f t="shared" si="0"/>
        <v>13262</v>
      </c>
      <c r="G49" s="241">
        <f t="shared" si="1"/>
        <v>83062</v>
      </c>
      <c r="I49" s="28"/>
      <c r="J49" s="28"/>
      <c r="K49" s="28"/>
      <c r="L49" s="25"/>
    </row>
    <row r="50" spans="1:12" ht="24.95" customHeight="1" x14ac:dyDescent="0.25">
      <c r="A50" s="73">
        <v>45</v>
      </c>
      <c r="B50" s="277" t="s">
        <v>202</v>
      </c>
      <c r="C50" s="73" t="s">
        <v>18</v>
      </c>
      <c r="D50" s="240">
        <v>1</v>
      </c>
      <c r="E50" s="278">
        <v>41250</v>
      </c>
      <c r="F50" s="241">
        <f t="shared" si="0"/>
        <v>7837.5</v>
      </c>
      <c r="G50" s="241">
        <f t="shared" si="1"/>
        <v>49087.5</v>
      </c>
      <c r="I50" s="28"/>
      <c r="J50" s="28"/>
      <c r="K50" s="28"/>
      <c r="L50" s="25"/>
    </row>
    <row r="51" spans="1:12" ht="24.95" customHeight="1" x14ac:dyDescent="0.25">
      <c r="A51" s="73">
        <v>46</v>
      </c>
      <c r="B51" s="277" t="s">
        <v>203</v>
      </c>
      <c r="C51" s="73" t="s">
        <v>359</v>
      </c>
      <c r="D51" s="240">
        <v>1</v>
      </c>
      <c r="E51" s="278">
        <v>67280</v>
      </c>
      <c r="F51" s="241">
        <f t="shared" si="0"/>
        <v>12783.2</v>
      </c>
      <c r="G51" s="241">
        <f t="shared" si="1"/>
        <v>80063.199999999997</v>
      </c>
      <c r="I51" s="28"/>
      <c r="J51" s="28"/>
      <c r="K51" s="28"/>
      <c r="L51" s="25"/>
    </row>
    <row r="52" spans="1:12" ht="24.95" customHeight="1" x14ac:dyDescent="0.25">
      <c r="A52" s="73">
        <v>47</v>
      </c>
      <c r="B52" s="277" t="s">
        <v>205</v>
      </c>
      <c r="C52" s="73" t="s">
        <v>359</v>
      </c>
      <c r="D52" s="240">
        <v>1</v>
      </c>
      <c r="E52" s="278">
        <v>35280</v>
      </c>
      <c r="F52" s="241">
        <f t="shared" si="0"/>
        <v>6703.2</v>
      </c>
      <c r="G52" s="241">
        <f t="shared" si="1"/>
        <v>41983.199999999997</v>
      </c>
      <c r="I52" s="28"/>
      <c r="J52" s="28"/>
      <c r="K52" s="28"/>
      <c r="L52" s="25"/>
    </row>
    <row r="53" spans="1:12" ht="24.95" customHeight="1" x14ac:dyDescent="0.25">
      <c r="A53" s="73">
        <v>48</v>
      </c>
      <c r="B53" s="277" t="s">
        <v>206</v>
      </c>
      <c r="C53" s="73" t="s">
        <v>18</v>
      </c>
      <c r="D53" s="240">
        <v>1</v>
      </c>
      <c r="E53" s="278">
        <v>1100</v>
      </c>
      <c r="F53" s="241">
        <f t="shared" si="0"/>
        <v>209</v>
      </c>
      <c r="G53" s="241">
        <f t="shared" si="1"/>
        <v>1309</v>
      </c>
      <c r="I53" s="28"/>
      <c r="J53" s="28"/>
      <c r="K53" s="28"/>
      <c r="L53" s="25"/>
    </row>
    <row r="54" spans="1:12" ht="24.95" customHeight="1" x14ac:dyDescent="0.25">
      <c r="A54" s="73">
        <v>49</v>
      </c>
      <c r="B54" s="277" t="s">
        <v>207</v>
      </c>
      <c r="C54" s="73" t="s">
        <v>18</v>
      </c>
      <c r="D54" s="240">
        <v>1</v>
      </c>
      <c r="E54" s="278">
        <v>2200</v>
      </c>
      <c r="F54" s="241">
        <f t="shared" si="0"/>
        <v>418</v>
      </c>
      <c r="G54" s="241">
        <f t="shared" si="1"/>
        <v>2618</v>
      </c>
      <c r="I54" s="28"/>
      <c r="J54" s="28"/>
      <c r="K54" s="28"/>
      <c r="L54" s="25"/>
    </row>
    <row r="55" spans="1:12" ht="24.95" customHeight="1" x14ac:dyDescent="0.25">
      <c r="A55" s="73">
        <v>50</v>
      </c>
      <c r="B55" s="277" t="s">
        <v>210</v>
      </c>
      <c r="C55" s="73" t="s">
        <v>18</v>
      </c>
      <c r="D55" s="240">
        <v>1</v>
      </c>
      <c r="E55" s="278">
        <v>4500</v>
      </c>
      <c r="F55" s="241">
        <f t="shared" si="0"/>
        <v>855</v>
      </c>
      <c r="G55" s="241">
        <f t="shared" si="1"/>
        <v>5355</v>
      </c>
      <c r="I55" s="28"/>
      <c r="J55" s="28"/>
      <c r="K55" s="28"/>
      <c r="L55" s="25"/>
    </row>
    <row r="56" spans="1:12" ht="24.95" customHeight="1" x14ac:dyDescent="0.25">
      <c r="A56" s="73">
        <v>51</v>
      </c>
      <c r="B56" s="277" t="s">
        <v>212</v>
      </c>
      <c r="C56" s="73" t="s">
        <v>18</v>
      </c>
      <c r="D56" s="240">
        <v>1</v>
      </c>
      <c r="E56" s="278">
        <v>4890</v>
      </c>
      <c r="F56" s="241">
        <f t="shared" si="0"/>
        <v>929.1</v>
      </c>
      <c r="G56" s="241">
        <f t="shared" si="1"/>
        <v>5819.1</v>
      </c>
      <c r="I56" s="28"/>
      <c r="J56" s="28"/>
      <c r="K56" s="28"/>
      <c r="L56" s="25"/>
    </row>
    <row r="57" spans="1:12" ht="24.95" customHeight="1" x14ac:dyDescent="0.25">
      <c r="A57" s="73">
        <v>52</v>
      </c>
      <c r="B57" s="247" t="s">
        <v>1450</v>
      </c>
      <c r="C57" s="104" t="s">
        <v>18</v>
      </c>
      <c r="D57" s="240">
        <v>1</v>
      </c>
      <c r="E57" s="278">
        <v>290</v>
      </c>
      <c r="F57" s="241">
        <f t="shared" si="0"/>
        <v>55.1</v>
      </c>
      <c r="G57" s="241">
        <f t="shared" si="1"/>
        <v>345.1</v>
      </c>
      <c r="I57" s="28"/>
      <c r="J57" s="28"/>
      <c r="K57" s="28"/>
      <c r="L57" s="25"/>
    </row>
    <row r="58" spans="1:12" ht="24.95" customHeight="1" x14ac:dyDescent="0.25">
      <c r="A58" s="73">
        <v>53</v>
      </c>
      <c r="B58" s="247" t="s">
        <v>216</v>
      </c>
      <c r="C58" s="104" t="s">
        <v>18</v>
      </c>
      <c r="D58" s="240">
        <v>1</v>
      </c>
      <c r="E58" s="278">
        <v>380</v>
      </c>
      <c r="F58" s="241">
        <f t="shared" si="0"/>
        <v>72.2</v>
      </c>
      <c r="G58" s="241">
        <f t="shared" si="1"/>
        <v>452.2</v>
      </c>
      <c r="I58" s="28"/>
      <c r="J58" s="28"/>
      <c r="K58" s="28"/>
      <c r="L58" s="25"/>
    </row>
    <row r="59" spans="1:12" ht="24.95" customHeight="1" x14ac:dyDescent="0.25">
      <c r="A59" s="73">
        <v>54</v>
      </c>
      <c r="B59" s="247" t="s">
        <v>220</v>
      </c>
      <c r="C59" s="104" t="s">
        <v>18</v>
      </c>
      <c r="D59" s="240">
        <v>1</v>
      </c>
      <c r="E59" s="278">
        <v>78950</v>
      </c>
      <c r="F59" s="241">
        <f t="shared" si="0"/>
        <v>15000.5</v>
      </c>
      <c r="G59" s="241">
        <f t="shared" si="1"/>
        <v>93950.5</v>
      </c>
      <c r="I59" s="28"/>
      <c r="J59" s="28"/>
      <c r="K59" s="28"/>
      <c r="L59" s="25"/>
    </row>
    <row r="60" spans="1:12" ht="24.95" customHeight="1" x14ac:dyDescent="0.25">
      <c r="A60" s="73">
        <v>55</v>
      </c>
      <c r="B60" s="247" t="s">
        <v>224</v>
      </c>
      <c r="C60" s="104" t="s">
        <v>18</v>
      </c>
      <c r="D60" s="240">
        <v>1</v>
      </c>
      <c r="E60" s="278">
        <v>41500</v>
      </c>
      <c r="F60" s="241">
        <f t="shared" si="0"/>
        <v>7885</v>
      </c>
      <c r="G60" s="241">
        <f t="shared" si="1"/>
        <v>49385</v>
      </c>
      <c r="I60" s="28"/>
      <c r="J60" s="28"/>
      <c r="K60" s="28"/>
      <c r="L60" s="25"/>
    </row>
    <row r="61" spans="1:12" ht="24.95" customHeight="1" x14ac:dyDescent="0.25">
      <c r="A61" s="73">
        <v>56</v>
      </c>
      <c r="B61" s="247" t="s">
        <v>227</v>
      </c>
      <c r="C61" s="104" t="s">
        <v>18</v>
      </c>
      <c r="D61" s="240">
        <v>1</v>
      </c>
      <c r="E61" s="278">
        <v>59580</v>
      </c>
      <c r="F61" s="241">
        <f t="shared" si="0"/>
        <v>11320.2</v>
      </c>
      <c r="G61" s="241">
        <f t="shared" si="1"/>
        <v>70900.2</v>
      </c>
      <c r="I61" s="28"/>
      <c r="J61" s="28"/>
      <c r="K61" s="28"/>
      <c r="L61" s="25"/>
    </row>
    <row r="62" spans="1:12" ht="24.95" customHeight="1" x14ac:dyDescent="0.25">
      <c r="A62" s="73">
        <v>57</v>
      </c>
      <c r="B62" s="247" t="s">
        <v>229</v>
      </c>
      <c r="C62" s="104" t="s">
        <v>18</v>
      </c>
      <c r="D62" s="240">
        <v>1</v>
      </c>
      <c r="E62" s="278">
        <v>199250</v>
      </c>
      <c r="F62" s="241">
        <f t="shared" si="0"/>
        <v>37857.5</v>
      </c>
      <c r="G62" s="241">
        <f t="shared" si="1"/>
        <v>237107.5</v>
      </c>
      <c r="I62" s="28"/>
      <c r="J62" s="28"/>
      <c r="K62" s="28"/>
      <c r="L62" s="25"/>
    </row>
    <row r="63" spans="1:12" ht="24.95" customHeight="1" x14ac:dyDescent="0.25">
      <c r="A63" s="73">
        <v>58</v>
      </c>
      <c r="B63" s="247" t="s">
        <v>231</v>
      </c>
      <c r="C63" s="104" t="s">
        <v>18</v>
      </c>
      <c r="D63" s="240">
        <v>1</v>
      </c>
      <c r="E63" s="278">
        <v>39250</v>
      </c>
      <c r="F63" s="241">
        <f t="shared" si="0"/>
        <v>7457.5</v>
      </c>
      <c r="G63" s="241">
        <f t="shared" si="1"/>
        <v>46707.5</v>
      </c>
      <c r="I63" s="28"/>
      <c r="J63" s="28"/>
      <c r="K63" s="28"/>
      <c r="L63" s="25"/>
    </row>
    <row r="64" spans="1:12" ht="24.95" customHeight="1" x14ac:dyDescent="0.25">
      <c r="A64" s="73">
        <v>59</v>
      </c>
      <c r="B64" s="247" t="s">
        <v>233</v>
      </c>
      <c r="C64" s="104" t="s">
        <v>18</v>
      </c>
      <c r="D64" s="240">
        <v>1</v>
      </c>
      <c r="E64" s="278">
        <v>12870</v>
      </c>
      <c r="F64" s="241">
        <f t="shared" si="0"/>
        <v>2445.3000000000002</v>
      </c>
      <c r="G64" s="241">
        <f t="shared" si="1"/>
        <v>15315.3</v>
      </c>
      <c r="I64" s="28"/>
      <c r="J64" s="28"/>
      <c r="K64" s="28"/>
      <c r="L64" s="25"/>
    </row>
    <row r="65" spans="1:12" ht="24.95" customHeight="1" x14ac:dyDescent="0.25">
      <c r="A65" s="73">
        <v>60</v>
      </c>
      <c r="B65" s="247" t="s">
        <v>236</v>
      </c>
      <c r="C65" s="104" t="s">
        <v>237</v>
      </c>
      <c r="D65" s="240">
        <v>1</v>
      </c>
      <c r="E65" s="278">
        <v>99900</v>
      </c>
      <c r="F65" s="241">
        <f t="shared" si="0"/>
        <v>18981</v>
      </c>
      <c r="G65" s="241">
        <f t="shared" si="1"/>
        <v>118881</v>
      </c>
      <c r="I65" s="28"/>
      <c r="J65" s="28"/>
      <c r="K65" s="28"/>
      <c r="L65" s="25"/>
    </row>
    <row r="66" spans="1:12" ht="24.95" customHeight="1" x14ac:dyDescent="0.25">
      <c r="A66" s="73">
        <v>61</v>
      </c>
      <c r="B66" s="247" t="s">
        <v>255</v>
      </c>
      <c r="C66" s="104" t="s">
        <v>237</v>
      </c>
      <c r="D66" s="240">
        <v>1</v>
      </c>
      <c r="E66" s="278">
        <v>88710</v>
      </c>
      <c r="F66" s="241">
        <f t="shared" si="0"/>
        <v>16854.900000000001</v>
      </c>
      <c r="G66" s="241">
        <f t="shared" si="1"/>
        <v>105564.9</v>
      </c>
      <c r="I66" s="28"/>
      <c r="J66" s="28"/>
      <c r="K66" s="28"/>
      <c r="L66" s="25"/>
    </row>
    <row r="67" spans="1:12" ht="24.95" customHeight="1" x14ac:dyDescent="0.25">
      <c r="A67" s="73">
        <v>62</v>
      </c>
      <c r="B67" s="247" t="s">
        <v>261</v>
      </c>
      <c r="C67" s="104" t="s">
        <v>237</v>
      </c>
      <c r="D67" s="240">
        <v>1</v>
      </c>
      <c r="E67" s="278">
        <v>37860</v>
      </c>
      <c r="F67" s="241">
        <f t="shared" si="0"/>
        <v>7193.4</v>
      </c>
      <c r="G67" s="241">
        <f t="shared" si="1"/>
        <v>45053.4</v>
      </c>
      <c r="I67" s="28"/>
      <c r="J67" s="28"/>
      <c r="K67" s="28"/>
      <c r="L67" s="25"/>
    </row>
    <row r="68" spans="1:12" ht="24.95" customHeight="1" x14ac:dyDescent="0.25">
      <c r="A68" s="73">
        <v>63</v>
      </c>
      <c r="B68" s="247" t="s">
        <v>263</v>
      </c>
      <c r="C68" s="104" t="s">
        <v>18</v>
      </c>
      <c r="D68" s="240">
        <v>1</v>
      </c>
      <c r="E68" s="278">
        <v>9870</v>
      </c>
      <c r="F68" s="241">
        <f t="shared" si="0"/>
        <v>1875.3</v>
      </c>
      <c r="G68" s="241">
        <f t="shared" si="1"/>
        <v>11745.3</v>
      </c>
      <c r="I68" s="28"/>
      <c r="J68" s="28"/>
      <c r="K68" s="28"/>
      <c r="L68" s="25"/>
    </row>
    <row r="69" spans="1:12" ht="24.95" customHeight="1" x14ac:dyDescent="0.25">
      <c r="A69" s="73">
        <v>64</v>
      </c>
      <c r="B69" s="247" t="s">
        <v>266</v>
      </c>
      <c r="C69" s="104" t="s">
        <v>18</v>
      </c>
      <c r="D69" s="240">
        <v>1</v>
      </c>
      <c r="E69" s="278">
        <v>10125</v>
      </c>
      <c r="F69" s="241">
        <f t="shared" si="0"/>
        <v>1923.75</v>
      </c>
      <c r="G69" s="241">
        <f t="shared" si="1"/>
        <v>12048.75</v>
      </c>
      <c r="I69" s="28"/>
      <c r="J69" s="28"/>
      <c r="K69" s="28"/>
      <c r="L69" s="25"/>
    </row>
    <row r="70" spans="1:12" ht="24.95" customHeight="1" x14ac:dyDescent="0.25">
      <c r="A70" s="73">
        <v>65</v>
      </c>
      <c r="B70" s="247" t="s">
        <v>1452</v>
      </c>
      <c r="C70" s="104" t="s">
        <v>18</v>
      </c>
      <c r="D70" s="240">
        <v>1</v>
      </c>
      <c r="E70" s="278">
        <v>9800</v>
      </c>
      <c r="F70" s="241">
        <f t="shared" si="0"/>
        <v>1862</v>
      </c>
      <c r="G70" s="241">
        <f t="shared" si="1"/>
        <v>11662</v>
      </c>
      <c r="I70" s="28"/>
      <c r="J70" s="28"/>
      <c r="K70" s="28"/>
      <c r="L70" s="25"/>
    </row>
    <row r="71" spans="1:12" ht="24.95" customHeight="1" x14ac:dyDescent="0.25">
      <c r="A71" s="73">
        <v>66</v>
      </c>
      <c r="B71" s="247" t="s">
        <v>272</v>
      </c>
      <c r="C71" s="104" t="s">
        <v>18</v>
      </c>
      <c r="D71" s="240">
        <v>1</v>
      </c>
      <c r="E71" s="278">
        <v>4280</v>
      </c>
      <c r="F71" s="241">
        <f t="shared" ref="F71:F134" si="2">+E71*0.19</f>
        <v>813.2</v>
      </c>
      <c r="G71" s="241">
        <f t="shared" ref="G71:G134" si="3">+F71+E71</f>
        <v>5093.2</v>
      </c>
      <c r="I71" s="28"/>
      <c r="J71" s="28"/>
      <c r="K71" s="28"/>
      <c r="L71" s="25"/>
    </row>
    <row r="72" spans="1:12" ht="24.95" customHeight="1" x14ac:dyDescent="0.25">
      <c r="A72" s="73">
        <v>67</v>
      </c>
      <c r="B72" s="247" t="s">
        <v>283</v>
      </c>
      <c r="C72" s="104" t="s">
        <v>18</v>
      </c>
      <c r="D72" s="240">
        <v>1</v>
      </c>
      <c r="E72" s="278">
        <v>15320</v>
      </c>
      <c r="F72" s="241">
        <f t="shared" si="2"/>
        <v>2910.8</v>
      </c>
      <c r="G72" s="241">
        <f t="shared" si="3"/>
        <v>18230.8</v>
      </c>
      <c r="I72" s="28"/>
      <c r="J72" s="28"/>
      <c r="K72" s="28"/>
      <c r="L72" s="25"/>
    </row>
    <row r="73" spans="1:12" ht="24.95" customHeight="1" x14ac:dyDescent="0.25">
      <c r="A73" s="73">
        <v>68</v>
      </c>
      <c r="B73" s="247" t="s">
        <v>305</v>
      </c>
      <c r="C73" s="104" t="s">
        <v>18</v>
      </c>
      <c r="D73" s="240">
        <v>1</v>
      </c>
      <c r="E73" s="278">
        <v>100500</v>
      </c>
      <c r="F73" s="241">
        <f t="shared" si="2"/>
        <v>19095</v>
      </c>
      <c r="G73" s="241">
        <f t="shared" si="3"/>
        <v>119595</v>
      </c>
      <c r="I73" s="28"/>
      <c r="J73" s="28"/>
      <c r="K73" s="28"/>
      <c r="L73" s="25"/>
    </row>
    <row r="74" spans="1:12" ht="24.95" customHeight="1" x14ac:dyDescent="0.25">
      <c r="A74" s="73">
        <v>69</v>
      </c>
      <c r="B74" s="247" t="s">
        <v>306</v>
      </c>
      <c r="C74" s="104" t="s">
        <v>18</v>
      </c>
      <c r="D74" s="240">
        <v>1</v>
      </c>
      <c r="E74" s="278">
        <v>99800</v>
      </c>
      <c r="F74" s="241">
        <f t="shared" si="2"/>
        <v>18962</v>
      </c>
      <c r="G74" s="241">
        <f t="shared" si="3"/>
        <v>118762</v>
      </c>
      <c r="I74" s="28"/>
      <c r="J74" s="28"/>
      <c r="K74" s="28"/>
      <c r="L74" s="25"/>
    </row>
    <row r="75" spans="1:12" ht="24.95" customHeight="1" x14ac:dyDescent="0.25">
      <c r="A75" s="73">
        <v>70</v>
      </c>
      <c r="B75" s="247" t="s">
        <v>308</v>
      </c>
      <c r="C75" s="104" t="s">
        <v>18</v>
      </c>
      <c r="D75" s="240">
        <v>1</v>
      </c>
      <c r="E75" s="278">
        <v>99800</v>
      </c>
      <c r="F75" s="241">
        <f t="shared" si="2"/>
        <v>18962</v>
      </c>
      <c r="G75" s="241">
        <f t="shared" si="3"/>
        <v>118762</v>
      </c>
      <c r="I75" s="28"/>
      <c r="J75" s="28"/>
      <c r="K75" s="28"/>
      <c r="L75" s="25"/>
    </row>
    <row r="76" spans="1:12" ht="24.95" customHeight="1" x14ac:dyDescent="0.25">
      <c r="A76" s="73">
        <v>71</v>
      </c>
      <c r="B76" s="247" t="s">
        <v>310</v>
      </c>
      <c r="C76" s="104" t="s">
        <v>18</v>
      </c>
      <c r="D76" s="240">
        <v>1</v>
      </c>
      <c r="E76" s="278">
        <v>90260</v>
      </c>
      <c r="F76" s="241">
        <f t="shared" si="2"/>
        <v>17149.400000000001</v>
      </c>
      <c r="G76" s="241">
        <f t="shared" si="3"/>
        <v>107409.4</v>
      </c>
      <c r="I76" s="28"/>
      <c r="J76" s="28"/>
      <c r="K76" s="28"/>
      <c r="L76" s="25"/>
    </row>
    <row r="77" spans="1:12" ht="24.95" customHeight="1" x14ac:dyDescent="0.25">
      <c r="A77" s="73">
        <v>72</v>
      </c>
      <c r="B77" s="247" t="s">
        <v>312</v>
      </c>
      <c r="C77" s="104" t="s">
        <v>18</v>
      </c>
      <c r="D77" s="240">
        <v>1</v>
      </c>
      <c r="E77" s="278">
        <v>7800</v>
      </c>
      <c r="F77" s="241">
        <f t="shared" si="2"/>
        <v>1482</v>
      </c>
      <c r="G77" s="241">
        <f t="shared" si="3"/>
        <v>9282</v>
      </c>
      <c r="I77" s="28"/>
      <c r="J77" s="28"/>
      <c r="K77" s="28"/>
      <c r="L77" s="25"/>
    </row>
    <row r="78" spans="1:12" ht="24.95" customHeight="1" x14ac:dyDescent="0.25">
      <c r="A78" s="73">
        <v>73</v>
      </c>
      <c r="B78" s="247" t="s">
        <v>314</v>
      </c>
      <c r="C78" s="104" t="s">
        <v>18</v>
      </c>
      <c r="D78" s="240">
        <v>1</v>
      </c>
      <c r="E78" s="278">
        <v>12500</v>
      </c>
      <c r="F78" s="241">
        <f t="shared" si="2"/>
        <v>2375</v>
      </c>
      <c r="G78" s="241">
        <f t="shared" si="3"/>
        <v>14875</v>
      </c>
      <c r="I78" s="28"/>
      <c r="J78" s="28"/>
      <c r="K78" s="28"/>
      <c r="L78" s="25"/>
    </row>
    <row r="79" spans="1:12" ht="24.95" customHeight="1" x14ac:dyDescent="0.25">
      <c r="A79" s="73">
        <v>74</v>
      </c>
      <c r="B79" s="247" t="s">
        <v>316</v>
      </c>
      <c r="C79" s="104" t="s">
        <v>18</v>
      </c>
      <c r="D79" s="240">
        <v>1</v>
      </c>
      <c r="E79" s="278">
        <v>10000</v>
      </c>
      <c r="F79" s="241">
        <f t="shared" si="2"/>
        <v>1900</v>
      </c>
      <c r="G79" s="241">
        <f t="shared" si="3"/>
        <v>11900</v>
      </c>
      <c r="I79" s="28"/>
      <c r="J79" s="28"/>
      <c r="K79" s="28"/>
      <c r="L79" s="25"/>
    </row>
    <row r="80" spans="1:12" ht="24.95" customHeight="1" x14ac:dyDescent="0.25">
      <c r="A80" s="73">
        <v>75</v>
      </c>
      <c r="B80" s="247" t="s">
        <v>318</v>
      </c>
      <c r="C80" s="104" t="s">
        <v>18</v>
      </c>
      <c r="D80" s="240">
        <v>1</v>
      </c>
      <c r="E80" s="278">
        <v>6700</v>
      </c>
      <c r="F80" s="241">
        <f t="shared" si="2"/>
        <v>1273</v>
      </c>
      <c r="G80" s="241">
        <f t="shared" si="3"/>
        <v>7973</v>
      </c>
      <c r="I80" s="28"/>
      <c r="J80" s="28"/>
      <c r="K80" s="28"/>
      <c r="L80" s="25"/>
    </row>
    <row r="81" spans="1:12" ht="24.95" customHeight="1" x14ac:dyDescent="0.25">
      <c r="A81" s="73">
        <v>76</v>
      </c>
      <c r="B81" s="247" t="s">
        <v>322</v>
      </c>
      <c r="C81" s="104" t="s">
        <v>18</v>
      </c>
      <c r="D81" s="240">
        <v>1</v>
      </c>
      <c r="E81" s="278">
        <v>20180</v>
      </c>
      <c r="F81" s="241">
        <f t="shared" si="2"/>
        <v>3834.2</v>
      </c>
      <c r="G81" s="241">
        <f t="shared" si="3"/>
        <v>24014.2</v>
      </c>
      <c r="I81" s="28"/>
      <c r="J81" s="28"/>
      <c r="K81" s="28"/>
      <c r="L81" s="25"/>
    </row>
    <row r="82" spans="1:12" ht="24.95" customHeight="1" x14ac:dyDescent="0.25">
      <c r="A82" s="73">
        <v>77</v>
      </c>
      <c r="B82" s="247" t="s">
        <v>324</v>
      </c>
      <c r="C82" s="104" t="s">
        <v>18</v>
      </c>
      <c r="D82" s="240">
        <v>1</v>
      </c>
      <c r="E82" s="278">
        <v>21680</v>
      </c>
      <c r="F82" s="241">
        <f t="shared" si="2"/>
        <v>4119.2</v>
      </c>
      <c r="G82" s="241">
        <f t="shared" si="3"/>
        <v>25799.200000000001</v>
      </c>
      <c r="I82" s="28"/>
      <c r="J82" s="28"/>
      <c r="K82" s="28"/>
      <c r="L82" s="25"/>
    </row>
    <row r="83" spans="1:12" ht="24.95" customHeight="1" x14ac:dyDescent="0.25">
      <c r="A83" s="73">
        <v>78</v>
      </c>
      <c r="B83" s="247" t="s">
        <v>326</v>
      </c>
      <c r="C83" s="104" t="s">
        <v>18</v>
      </c>
      <c r="D83" s="240">
        <v>1</v>
      </c>
      <c r="E83" s="278">
        <v>7800</v>
      </c>
      <c r="F83" s="241">
        <f t="shared" si="2"/>
        <v>1482</v>
      </c>
      <c r="G83" s="241">
        <f t="shared" si="3"/>
        <v>9282</v>
      </c>
      <c r="I83" s="28"/>
      <c r="J83" s="28"/>
      <c r="K83" s="28"/>
      <c r="L83" s="25"/>
    </row>
    <row r="84" spans="1:12" ht="24.95" customHeight="1" x14ac:dyDescent="0.25">
      <c r="A84" s="73">
        <v>79</v>
      </c>
      <c r="B84" s="247" t="s">
        <v>328</v>
      </c>
      <c r="C84" s="104" t="s">
        <v>18</v>
      </c>
      <c r="D84" s="240">
        <v>1</v>
      </c>
      <c r="E84" s="278">
        <v>19870</v>
      </c>
      <c r="F84" s="241">
        <f t="shared" si="2"/>
        <v>3775.3</v>
      </c>
      <c r="G84" s="241">
        <f t="shared" si="3"/>
        <v>23645.3</v>
      </c>
      <c r="I84" s="28"/>
      <c r="J84" s="28"/>
      <c r="K84" s="28"/>
      <c r="L84" s="25"/>
    </row>
    <row r="85" spans="1:12" ht="24.95" customHeight="1" x14ac:dyDescent="0.25">
      <c r="A85" s="73">
        <v>80</v>
      </c>
      <c r="B85" s="247" t="s">
        <v>330</v>
      </c>
      <c r="C85" s="104" t="s">
        <v>359</v>
      </c>
      <c r="D85" s="240">
        <v>1</v>
      </c>
      <c r="E85" s="278">
        <v>1850320</v>
      </c>
      <c r="F85" s="241">
        <f t="shared" si="2"/>
        <v>351560.8</v>
      </c>
      <c r="G85" s="241">
        <f t="shared" si="3"/>
        <v>2201880.7999999998</v>
      </c>
      <c r="I85" s="28"/>
      <c r="J85" s="28"/>
      <c r="K85" s="28"/>
      <c r="L85" s="25"/>
    </row>
    <row r="86" spans="1:12" ht="24.95" customHeight="1" x14ac:dyDescent="0.25">
      <c r="A86" s="73">
        <v>81</v>
      </c>
      <c r="B86" s="247" t="s">
        <v>1453</v>
      </c>
      <c r="C86" s="104" t="s">
        <v>359</v>
      </c>
      <c r="D86" s="240">
        <v>1</v>
      </c>
      <c r="E86" s="278">
        <v>2150690</v>
      </c>
      <c r="F86" s="241">
        <f t="shared" si="2"/>
        <v>408631.1</v>
      </c>
      <c r="G86" s="241">
        <f t="shared" si="3"/>
        <v>2559321.1</v>
      </c>
      <c r="I86" s="28"/>
      <c r="J86" s="28"/>
      <c r="K86" s="28"/>
      <c r="L86" s="25"/>
    </row>
    <row r="87" spans="1:12" ht="24.95" customHeight="1" x14ac:dyDescent="0.25">
      <c r="A87" s="73">
        <v>82</v>
      </c>
      <c r="B87" s="247" t="s">
        <v>1454</v>
      </c>
      <c r="C87" s="104" t="s">
        <v>359</v>
      </c>
      <c r="D87" s="240">
        <v>1</v>
      </c>
      <c r="E87" s="278">
        <v>2500120</v>
      </c>
      <c r="F87" s="241">
        <f t="shared" si="2"/>
        <v>475022.8</v>
      </c>
      <c r="G87" s="241">
        <f t="shared" si="3"/>
        <v>2975142.8</v>
      </c>
      <c r="I87" s="28"/>
      <c r="J87" s="28"/>
      <c r="K87" s="28"/>
      <c r="L87" s="25"/>
    </row>
    <row r="88" spans="1:12" ht="24.95" customHeight="1" x14ac:dyDescent="0.25">
      <c r="A88" s="73">
        <v>83</v>
      </c>
      <c r="B88" s="247" t="s">
        <v>333</v>
      </c>
      <c r="C88" s="104" t="s">
        <v>359</v>
      </c>
      <c r="D88" s="240">
        <v>1</v>
      </c>
      <c r="E88" s="278">
        <v>2310000</v>
      </c>
      <c r="F88" s="241">
        <f t="shared" si="2"/>
        <v>438900</v>
      </c>
      <c r="G88" s="241">
        <f t="shared" si="3"/>
        <v>2748900</v>
      </c>
      <c r="I88" s="28"/>
      <c r="J88" s="28"/>
      <c r="K88" s="28"/>
      <c r="L88" s="25"/>
    </row>
    <row r="89" spans="1:12" ht="24.95" customHeight="1" x14ac:dyDescent="0.25">
      <c r="A89" s="73">
        <v>84</v>
      </c>
      <c r="B89" s="247" t="s">
        <v>336</v>
      </c>
      <c r="C89" s="104" t="s">
        <v>18</v>
      </c>
      <c r="D89" s="240">
        <v>1</v>
      </c>
      <c r="E89" s="278">
        <v>650200</v>
      </c>
      <c r="F89" s="241">
        <f t="shared" si="2"/>
        <v>123538</v>
      </c>
      <c r="G89" s="241">
        <f t="shared" si="3"/>
        <v>773738</v>
      </c>
      <c r="I89" s="28"/>
      <c r="J89" s="28"/>
      <c r="K89" s="28"/>
      <c r="L89" s="25"/>
    </row>
    <row r="90" spans="1:12" ht="24.95" customHeight="1" x14ac:dyDescent="0.25">
      <c r="A90" s="73">
        <v>85</v>
      </c>
      <c r="B90" s="247" t="s">
        <v>338</v>
      </c>
      <c r="C90" s="104" t="s">
        <v>18</v>
      </c>
      <c r="D90" s="240">
        <v>1</v>
      </c>
      <c r="E90" s="278">
        <v>415000</v>
      </c>
      <c r="F90" s="241">
        <f t="shared" si="2"/>
        <v>78850</v>
      </c>
      <c r="G90" s="241">
        <f t="shared" si="3"/>
        <v>493850</v>
      </c>
      <c r="I90" s="28"/>
      <c r="J90" s="28"/>
      <c r="K90" s="28"/>
      <c r="L90" s="25"/>
    </row>
    <row r="91" spans="1:12" ht="24.95" customHeight="1" x14ac:dyDescent="0.25">
      <c r="A91" s="73">
        <v>86</v>
      </c>
      <c r="B91" s="247" t="s">
        <v>341</v>
      </c>
      <c r="C91" s="104" t="s">
        <v>101</v>
      </c>
      <c r="D91" s="240">
        <v>1</v>
      </c>
      <c r="E91" s="278">
        <v>41980</v>
      </c>
      <c r="F91" s="241">
        <f t="shared" si="2"/>
        <v>7976.2</v>
      </c>
      <c r="G91" s="241">
        <f t="shared" si="3"/>
        <v>49956.2</v>
      </c>
      <c r="I91" s="28"/>
      <c r="J91" s="28"/>
      <c r="K91" s="28"/>
      <c r="L91" s="25"/>
    </row>
    <row r="92" spans="1:12" ht="24.95" customHeight="1" x14ac:dyDescent="0.25">
      <c r="A92" s="73">
        <v>87</v>
      </c>
      <c r="B92" s="247" t="s">
        <v>347</v>
      </c>
      <c r="C92" s="104" t="s">
        <v>101</v>
      </c>
      <c r="D92" s="240">
        <v>1</v>
      </c>
      <c r="E92" s="278">
        <v>72800</v>
      </c>
      <c r="F92" s="241">
        <f t="shared" si="2"/>
        <v>13832</v>
      </c>
      <c r="G92" s="241">
        <f t="shared" si="3"/>
        <v>86632</v>
      </c>
      <c r="I92" s="28"/>
      <c r="J92" s="28"/>
      <c r="K92" s="28"/>
      <c r="L92" s="25"/>
    </row>
    <row r="93" spans="1:12" ht="24.95" customHeight="1" x14ac:dyDescent="0.25">
      <c r="A93" s="73">
        <v>88</v>
      </c>
      <c r="B93" s="247" t="s">
        <v>356</v>
      </c>
      <c r="C93" s="104" t="s">
        <v>18</v>
      </c>
      <c r="D93" s="240">
        <v>1</v>
      </c>
      <c r="E93" s="278">
        <v>12580</v>
      </c>
      <c r="F93" s="241">
        <f t="shared" si="2"/>
        <v>2390.1999999999998</v>
      </c>
      <c r="G93" s="241">
        <f t="shared" si="3"/>
        <v>14970.2</v>
      </c>
      <c r="I93" s="28"/>
      <c r="J93" s="28"/>
      <c r="K93" s="28"/>
      <c r="L93" s="25"/>
    </row>
    <row r="94" spans="1:12" ht="24.95" customHeight="1" x14ac:dyDescent="0.25">
      <c r="A94" s="73">
        <v>89</v>
      </c>
      <c r="B94" s="247" t="s">
        <v>358</v>
      </c>
      <c r="C94" s="104" t="s">
        <v>359</v>
      </c>
      <c r="D94" s="240">
        <v>1</v>
      </c>
      <c r="E94" s="278">
        <v>98520</v>
      </c>
      <c r="F94" s="241">
        <f t="shared" si="2"/>
        <v>18718.8</v>
      </c>
      <c r="G94" s="241">
        <f t="shared" si="3"/>
        <v>117238.8</v>
      </c>
      <c r="I94" s="28"/>
      <c r="J94" s="28"/>
      <c r="K94" s="28"/>
      <c r="L94" s="25"/>
    </row>
    <row r="95" spans="1:12" ht="24.95" customHeight="1" x14ac:dyDescent="0.25">
      <c r="A95" s="73">
        <v>90</v>
      </c>
      <c r="B95" s="247" t="s">
        <v>362</v>
      </c>
      <c r="C95" s="104" t="s">
        <v>18</v>
      </c>
      <c r="D95" s="240">
        <v>1</v>
      </c>
      <c r="E95" s="278">
        <v>5200</v>
      </c>
      <c r="F95" s="241">
        <f t="shared" si="2"/>
        <v>988</v>
      </c>
      <c r="G95" s="241">
        <f t="shared" si="3"/>
        <v>6188</v>
      </c>
      <c r="I95" s="28"/>
      <c r="J95" s="28"/>
      <c r="K95" s="28"/>
      <c r="L95" s="25"/>
    </row>
    <row r="96" spans="1:12" ht="24.95" customHeight="1" x14ac:dyDescent="0.25">
      <c r="A96" s="73">
        <v>91</v>
      </c>
      <c r="B96" s="247" t="s">
        <v>365</v>
      </c>
      <c r="C96" s="104" t="s">
        <v>162</v>
      </c>
      <c r="D96" s="240">
        <v>1</v>
      </c>
      <c r="E96" s="278">
        <v>12500</v>
      </c>
      <c r="F96" s="241">
        <f t="shared" si="2"/>
        <v>2375</v>
      </c>
      <c r="G96" s="241">
        <f t="shared" si="3"/>
        <v>14875</v>
      </c>
      <c r="I96" s="28"/>
      <c r="J96" s="28"/>
      <c r="K96" s="28"/>
      <c r="L96" s="25"/>
    </row>
    <row r="97" spans="1:12" ht="24.95" customHeight="1" x14ac:dyDescent="0.25">
      <c r="A97" s="73">
        <v>92</v>
      </c>
      <c r="B97" s="247" t="s">
        <v>369</v>
      </c>
      <c r="C97" s="104" t="s">
        <v>18</v>
      </c>
      <c r="D97" s="240">
        <v>1</v>
      </c>
      <c r="E97" s="278">
        <v>200100</v>
      </c>
      <c r="F97" s="241">
        <f t="shared" si="2"/>
        <v>38019</v>
      </c>
      <c r="G97" s="241">
        <f t="shared" si="3"/>
        <v>238119</v>
      </c>
      <c r="I97" s="28"/>
      <c r="J97" s="28"/>
      <c r="K97" s="28"/>
      <c r="L97" s="25"/>
    </row>
    <row r="98" spans="1:12" ht="24.95" customHeight="1" x14ac:dyDescent="0.25">
      <c r="A98" s="73">
        <v>93</v>
      </c>
      <c r="B98" s="247" t="s">
        <v>372</v>
      </c>
      <c r="C98" s="104" t="s">
        <v>18</v>
      </c>
      <c r="D98" s="240">
        <v>1</v>
      </c>
      <c r="E98" s="278">
        <v>1025000</v>
      </c>
      <c r="F98" s="241">
        <f t="shared" si="2"/>
        <v>194750</v>
      </c>
      <c r="G98" s="241">
        <f t="shared" si="3"/>
        <v>1219750</v>
      </c>
      <c r="I98" s="28"/>
      <c r="J98" s="28"/>
      <c r="K98" s="28"/>
      <c r="L98" s="25"/>
    </row>
    <row r="99" spans="1:12" ht="24.95" customHeight="1" x14ac:dyDescent="0.25">
      <c r="A99" s="73">
        <v>94</v>
      </c>
      <c r="B99" s="247" t="s">
        <v>374</v>
      </c>
      <c r="C99" s="104" t="s">
        <v>18</v>
      </c>
      <c r="D99" s="240">
        <v>1</v>
      </c>
      <c r="E99" s="278">
        <v>980000</v>
      </c>
      <c r="F99" s="241">
        <f t="shared" si="2"/>
        <v>186200</v>
      </c>
      <c r="G99" s="241">
        <f t="shared" si="3"/>
        <v>1166200</v>
      </c>
      <c r="I99" s="28"/>
      <c r="J99" s="28"/>
      <c r="K99" s="28"/>
      <c r="L99" s="25"/>
    </row>
    <row r="100" spans="1:12" ht="24.95" customHeight="1" x14ac:dyDescent="0.25">
      <c r="A100" s="73">
        <v>95</v>
      </c>
      <c r="B100" s="247" t="s">
        <v>377</v>
      </c>
      <c r="C100" s="104" t="s">
        <v>115</v>
      </c>
      <c r="D100" s="240">
        <v>1</v>
      </c>
      <c r="E100" s="278">
        <v>29820</v>
      </c>
      <c r="F100" s="241">
        <f t="shared" si="2"/>
        <v>5665.8</v>
      </c>
      <c r="G100" s="241">
        <f t="shared" si="3"/>
        <v>35485.800000000003</v>
      </c>
      <c r="I100" s="28"/>
      <c r="J100" s="28"/>
      <c r="K100" s="28"/>
      <c r="L100" s="25"/>
    </row>
    <row r="101" spans="1:12" ht="24.95" customHeight="1" x14ac:dyDescent="0.25">
      <c r="A101" s="73">
        <v>96</v>
      </c>
      <c r="B101" s="247" t="s">
        <v>378</v>
      </c>
      <c r="C101" s="104" t="s">
        <v>18</v>
      </c>
      <c r="D101" s="240">
        <v>1</v>
      </c>
      <c r="E101" s="278">
        <v>450</v>
      </c>
      <c r="F101" s="241">
        <f t="shared" si="2"/>
        <v>85.5</v>
      </c>
      <c r="G101" s="241">
        <f t="shared" si="3"/>
        <v>535.5</v>
      </c>
      <c r="I101" s="28"/>
      <c r="J101" s="28"/>
      <c r="K101" s="28"/>
      <c r="L101" s="25"/>
    </row>
    <row r="102" spans="1:12" ht="24.95" customHeight="1" x14ac:dyDescent="0.25">
      <c r="A102" s="73">
        <v>97</v>
      </c>
      <c r="B102" s="247" t="s">
        <v>381</v>
      </c>
      <c r="C102" s="104" t="s">
        <v>18</v>
      </c>
      <c r="D102" s="240">
        <v>1</v>
      </c>
      <c r="E102" s="278">
        <v>550</v>
      </c>
      <c r="F102" s="241">
        <f t="shared" si="2"/>
        <v>104.5</v>
      </c>
      <c r="G102" s="241">
        <f t="shared" si="3"/>
        <v>654.5</v>
      </c>
      <c r="I102" s="28"/>
      <c r="J102" s="28"/>
      <c r="K102" s="28"/>
      <c r="L102" s="25"/>
    </row>
    <row r="103" spans="1:12" ht="24.95" customHeight="1" x14ac:dyDescent="0.25">
      <c r="A103" s="73">
        <v>98</v>
      </c>
      <c r="B103" s="247" t="s">
        <v>384</v>
      </c>
      <c r="C103" s="104" t="s">
        <v>18</v>
      </c>
      <c r="D103" s="240">
        <v>1</v>
      </c>
      <c r="E103" s="278">
        <v>490</v>
      </c>
      <c r="F103" s="241">
        <f t="shared" si="2"/>
        <v>93.1</v>
      </c>
      <c r="G103" s="241">
        <f t="shared" si="3"/>
        <v>583.1</v>
      </c>
      <c r="I103" s="28"/>
      <c r="J103" s="28"/>
      <c r="K103" s="28"/>
      <c r="L103" s="25"/>
    </row>
    <row r="104" spans="1:12" ht="24.95" customHeight="1" x14ac:dyDescent="0.25">
      <c r="A104" s="73">
        <v>99</v>
      </c>
      <c r="B104" s="247" t="s">
        <v>386</v>
      </c>
      <c r="C104" s="104" t="s">
        <v>18</v>
      </c>
      <c r="D104" s="240">
        <v>1</v>
      </c>
      <c r="E104" s="278">
        <v>780</v>
      </c>
      <c r="F104" s="241">
        <f t="shared" si="2"/>
        <v>148.19999999999999</v>
      </c>
      <c r="G104" s="241">
        <f t="shared" si="3"/>
        <v>928.2</v>
      </c>
      <c r="I104" s="28"/>
      <c r="J104" s="28"/>
      <c r="K104" s="28"/>
      <c r="L104" s="25"/>
    </row>
    <row r="105" spans="1:12" ht="24.95" customHeight="1" x14ac:dyDescent="0.25">
      <c r="A105" s="73">
        <v>100</v>
      </c>
      <c r="B105" s="247" t="s">
        <v>388</v>
      </c>
      <c r="C105" s="104" t="s">
        <v>18</v>
      </c>
      <c r="D105" s="240">
        <v>1</v>
      </c>
      <c r="E105" s="278">
        <v>10250</v>
      </c>
      <c r="F105" s="241">
        <f t="shared" si="2"/>
        <v>1947.5</v>
      </c>
      <c r="G105" s="241">
        <f t="shared" si="3"/>
        <v>12197.5</v>
      </c>
      <c r="I105" s="28"/>
      <c r="J105" s="28"/>
      <c r="K105" s="28"/>
      <c r="L105" s="25"/>
    </row>
    <row r="106" spans="1:12" ht="24.95" customHeight="1" x14ac:dyDescent="0.25">
      <c r="A106" s="73">
        <v>101</v>
      </c>
      <c r="B106" s="247" t="s">
        <v>394</v>
      </c>
      <c r="C106" s="104" t="s">
        <v>18</v>
      </c>
      <c r="D106" s="240">
        <v>1</v>
      </c>
      <c r="E106" s="278">
        <v>458900</v>
      </c>
      <c r="F106" s="241">
        <f t="shared" si="2"/>
        <v>87191</v>
      </c>
      <c r="G106" s="241">
        <f t="shared" si="3"/>
        <v>546091</v>
      </c>
      <c r="I106" s="28"/>
      <c r="J106" s="28"/>
      <c r="K106" s="28"/>
      <c r="L106" s="25"/>
    </row>
    <row r="107" spans="1:12" ht="24.95" customHeight="1" x14ac:dyDescent="0.25">
      <c r="A107" s="73">
        <v>102</v>
      </c>
      <c r="B107" s="247" t="s">
        <v>396</v>
      </c>
      <c r="C107" s="104" t="s">
        <v>18</v>
      </c>
      <c r="D107" s="240">
        <v>1</v>
      </c>
      <c r="E107" s="278">
        <v>15400</v>
      </c>
      <c r="F107" s="241">
        <f t="shared" si="2"/>
        <v>2926</v>
      </c>
      <c r="G107" s="241">
        <f t="shared" si="3"/>
        <v>18326</v>
      </c>
      <c r="I107" s="28"/>
      <c r="J107" s="28"/>
      <c r="K107" s="28"/>
      <c r="L107" s="25"/>
    </row>
    <row r="108" spans="1:12" ht="24.95" customHeight="1" x14ac:dyDescent="0.25">
      <c r="A108" s="73">
        <v>103</v>
      </c>
      <c r="B108" s="247" t="s">
        <v>399</v>
      </c>
      <c r="C108" s="104" t="s">
        <v>18</v>
      </c>
      <c r="D108" s="240">
        <v>1</v>
      </c>
      <c r="E108" s="278">
        <v>58700</v>
      </c>
      <c r="F108" s="241">
        <f t="shared" si="2"/>
        <v>11153</v>
      </c>
      <c r="G108" s="241">
        <f t="shared" si="3"/>
        <v>69853</v>
      </c>
      <c r="I108" s="28"/>
      <c r="J108" s="28"/>
      <c r="K108" s="28"/>
      <c r="L108" s="25"/>
    </row>
    <row r="109" spans="1:12" ht="24.95" customHeight="1" x14ac:dyDescent="0.25">
      <c r="A109" s="73">
        <v>104</v>
      </c>
      <c r="B109" s="247" t="s">
        <v>402</v>
      </c>
      <c r="C109" s="104" t="s">
        <v>18</v>
      </c>
      <c r="D109" s="240">
        <v>1</v>
      </c>
      <c r="E109" s="278">
        <v>35870</v>
      </c>
      <c r="F109" s="241">
        <f t="shared" si="2"/>
        <v>6815.3</v>
      </c>
      <c r="G109" s="241">
        <f t="shared" si="3"/>
        <v>42685.3</v>
      </c>
      <c r="I109" s="28"/>
      <c r="J109" s="28"/>
      <c r="K109" s="28"/>
      <c r="L109" s="25"/>
    </row>
    <row r="110" spans="1:12" ht="24.95" customHeight="1" x14ac:dyDescent="0.25">
      <c r="A110" s="73">
        <v>105</v>
      </c>
      <c r="B110" s="247" t="s">
        <v>406</v>
      </c>
      <c r="C110" s="104" t="s">
        <v>18</v>
      </c>
      <c r="D110" s="240">
        <v>1</v>
      </c>
      <c r="E110" s="278">
        <v>41580</v>
      </c>
      <c r="F110" s="241">
        <f t="shared" si="2"/>
        <v>7900.2</v>
      </c>
      <c r="G110" s="241">
        <f t="shared" si="3"/>
        <v>49480.2</v>
      </c>
      <c r="I110" s="28"/>
      <c r="J110" s="28"/>
      <c r="K110" s="28"/>
      <c r="L110" s="25"/>
    </row>
    <row r="111" spans="1:12" ht="24.95" customHeight="1" x14ac:dyDescent="0.25">
      <c r="A111" s="73">
        <v>106</v>
      </c>
      <c r="B111" s="247" t="s">
        <v>410</v>
      </c>
      <c r="C111" s="104" t="s">
        <v>411</v>
      </c>
      <c r="D111" s="240">
        <v>1</v>
      </c>
      <c r="E111" s="278">
        <v>265032</v>
      </c>
      <c r="F111" s="241">
        <f t="shared" si="2"/>
        <v>50356.08</v>
      </c>
      <c r="G111" s="241">
        <f t="shared" si="3"/>
        <v>315388.08</v>
      </c>
      <c r="I111" s="28"/>
      <c r="J111" s="28"/>
      <c r="K111" s="28"/>
      <c r="L111" s="25"/>
    </row>
    <row r="112" spans="1:12" ht="24.95" customHeight="1" x14ac:dyDescent="0.25">
      <c r="A112" s="73">
        <v>107</v>
      </c>
      <c r="B112" s="247" t="s">
        <v>413</v>
      </c>
      <c r="C112" s="104" t="s">
        <v>18</v>
      </c>
      <c r="D112" s="240">
        <v>1</v>
      </c>
      <c r="E112" s="278">
        <v>4250</v>
      </c>
      <c r="F112" s="241">
        <f t="shared" si="2"/>
        <v>807.5</v>
      </c>
      <c r="G112" s="241">
        <f t="shared" si="3"/>
        <v>5057.5</v>
      </c>
      <c r="I112" s="28"/>
      <c r="J112" s="28"/>
      <c r="K112" s="28"/>
      <c r="L112" s="25"/>
    </row>
    <row r="113" spans="1:12" ht="24.95" customHeight="1" x14ac:dyDescent="0.25">
      <c r="A113" s="73">
        <v>108</v>
      </c>
      <c r="B113" s="247" t="s">
        <v>415</v>
      </c>
      <c r="C113" s="104" t="s">
        <v>18</v>
      </c>
      <c r="D113" s="240">
        <v>1</v>
      </c>
      <c r="E113" s="278">
        <v>50480</v>
      </c>
      <c r="F113" s="241">
        <f t="shared" si="2"/>
        <v>9591.2000000000007</v>
      </c>
      <c r="G113" s="241">
        <f t="shared" si="3"/>
        <v>60071.199999999997</v>
      </c>
      <c r="I113" s="28"/>
      <c r="J113" s="28"/>
      <c r="K113" s="28"/>
      <c r="L113" s="25"/>
    </row>
    <row r="114" spans="1:12" ht="24.95" customHeight="1" x14ac:dyDescent="0.25">
      <c r="A114" s="73">
        <v>109</v>
      </c>
      <c r="B114" s="247" t="s">
        <v>419</v>
      </c>
      <c r="C114" s="104" t="s">
        <v>101</v>
      </c>
      <c r="D114" s="240">
        <v>1</v>
      </c>
      <c r="E114" s="278">
        <v>150200</v>
      </c>
      <c r="F114" s="241">
        <f t="shared" si="2"/>
        <v>28538</v>
      </c>
      <c r="G114" s="241">
        <f t="shared" si="3"/>
        <v>178738</v>
      </c>
      <c r="I114" s="28"/>
      <c r="J114" s="28"/>
      <c r="K114" s="28"/>
      <c r="L114" s="25"/>
    </row>
    <row r="115" spans="1:12" ht="24.95" customHeight="1" x14ac:dyDescent="0.25">
      <c r="A115" s="73">
        <v>110</v>
      </c>
      <c r="B115" s="247" t="s">
        <v>1455</v>
      </c>
      <c r="C115" s="104" t="s">
        <v>1442</v>
      </c>
      <c r="D115" s="240">
        <v>1</v>
      </c>
      <c r="E115" s="278">
        <v>250000</v>
      </c>
      <c r="F115" s="241">
        <f t="shared" si="2"/>
        <v>47500</v>
      </c>
      <c r="G115" s="241">
        <f t="shared" si="3"/>
        <v>297500</v>
      </c>
      <c r="I115" s="28"/>
      <c r="J115" s="28"/>
      <c r="K115" s="28"/>
      <c r="L115" s="25"/>
    </row>
    <row r="116" spans="1:12" ht="24.95" customHeight="1" x14ac:dyDescent="0.25">
      <c r="A116" s="73">
        <v>111</v>
      </c>
      <c r="B116" s="247" t="s">
        <v>1443</v>
      </c>
      <c r="C116" s="104" t="s">
        <v>18</v>
      </c>
      <c r="D116" s="240">
        <v>1</v>
      </c>
      <c r="E116" s="278">
        <v>99000</v>
      </c>
      <c r="F116" s="241">
        <f t="shared" si="2"/>
        <v>18810</v>
      </c>
      <c r="G116" s="241">
        <f t="shared" si="3"/>
        <v>117810</v>
      </c>
      <c r="I116" s="28"/>
      <c r="J116" s="28"/>
      <c r="K116" s="28"/>
      <c r="L116" s="25"/>
    </row>
    <row r="117" spans="1:12" ht="24.95" customHeight="1" x14ac:dyDescent="0.25">
      <c r="A117" s="73">
        <v>112</v>
      </c>
      <c r="B117" s="247" t="s">
        <v>424</v>
      </c>
      <c r="C117" s="104" t="s">
        <v>425</v>
      </c>
      <c r="D117" s="240">
        <v>1</v>
      </c>
      <c r="E117" s="278">
        <v>1508700</v>
      </c>
      <c r="F117" s="241">
        <f t="shared" si="2"/>
        <v>286653</v>
      </c>
      <c r="G117" s="241">
        <f t="shared" si="3"/>
        <v>1795353</v>
      </c>
      <c r="I117" s="28"/>
      <c r="J117" s="28"/>
      <c r="K117" s="28"/>
      <c r="L117" s="25"/>
    </row>
    <row r="118" spans="1:12" ht="24.95" customHeight="1" x14ac:dyDescent="0.25">
      <c r="A118" s="73">
        <v>113</v>
      </c>
      <c r="B118" s="247" t="s">
        <v>426</v>
      </c>
      <c r="C118" s="104" t="s">
        <v>425</v>
      </c>
      <c r="D118" s="240">
        <v>1</v>
      </c>
      <c r="E118" s="278">
        <v>49890</v>
      </c>
      <c r="F118" s="241">
        <f t="shared" si="2"/>
        <v>9479.1</v>
      </c>
      <c r="G118" s="241">
        <f t="shared" si="3"/>
        <v>59369.1</v>
      </c>
      <c r="I118" s="28"/>
      <c r="J118" s="28"/>
      <c r="K118" s="28"/>
      <c r="L118" s="25"/>
    </row>
    <row r="119" spans="1:12" ht="24.95" customHeight="1" x14ac:dyDescent="0.25">
      <c r="A119" s="73">
        <v>114</v>
      </c>
      <c r="B119" s="247" t="s">
        <v>429</v>
      </c>
      <c r="C119" s="104" t="s">
        <v>425</v>
      </c>
      <c r="D119" s="240">
        <v>1</v>
      </c>
      <c r="E119" s="278">
        <v>69870</v>
      </c>
      <c r="F119" s="241">
        <f t="shared" si="2"/>
        <v>13275.3</v>
      </c>
      <c r="G119" s="241">
        <f t="shared" si="3"/>
        <v>83145.3</v>
      </c>
      <c r="I119" s="28"/>
      <c r="J119" s="28"/>
      <c r="K119" s="28"/>
      <c r="L119" s="25"/>
    </row>
    <row r="120" spans="1:12" ht="24.95" customHeight="1" x14ac:dyDescent="0.25">
      <c r="A120" s="73">
        <v>115</v>
      </c>
      <c r="B120" s="247" t="s">
        <v>431</v>
      </c>
      <c r="C120" s="104" t="s">
        <v>18</v>
      </c>
      <c r="D120" s="240">
        <v>1</v>
      </c>
      <c r="E120" s="278">
        <v>358900</v>
      </c>
      <c r="F120" s="241">
        <f t="shared" si="2"/>
        <v>68191</v>
      </c>
      <c r="G120" s="241">
        <f t="shared" si="3"/>
        <v>427091</v>
      </c>
      <c r="I120" s="28"/>
      <c r="J120" s="28"/>
      <c r="K120" s="28"/>
      <c r="L120" s="25"/>
    </row>
    <row r="121" spans="1:12" ht="24.95" customHeight="1" x14ac:dyDescent="0.25">
      <c r="A121" s="73">
        <v>116</v>
      </c>
      <c r="B121" s="247" t="s">
        <v>434</v>
      </c>
      <c r="C121" s="104" t="s">
        <v>18</v>
      </c>
      <c r="D121" s="240">
        <v>1</v>
      </c>
      <c r="E121" s="278">
        <v>78900</v>
      </c>
      <c r="F121" s="241">
        <f t="shared" si="2"/>
        <v>14991</v>
      </c>
      <c r="G121" s="241">
        <f t="shared" si="3"/>
        <v>93891</v>
      </c>
      <c r="I121" s="28"/>
      <c r="J121" s="28"/>
      <c r="K121" s="28"/>
      <c r="L121" s="25"/>
    </row>
    <row r="122" spans="1:12" ht="24.95" customHeight="1" x14ac:dyDescent="0.25">
      <c r="A122" s="73">
        <v>117</v>
      </c>
      <c r="B122" s="247" t="s">
        <v>436</v>
      </c>
      <c r="C122" s="104" t="s">
        <v>437</v>
      </c>
      <c r="D122" s="240">
        <v>1</v>
      </c>
      <c r="E122" s="278">
        <v>368900</v>
      </c>
      <c r="F122" s="241">
        <f t="shared" si="2"/>
        <v>70091</v>
      </c>
      <c r="G122" s="241">
        <f t="shared" si="3"/>
        <v>438991</v>
      </c>
      <c r="I122" s="28"/>
      <c r="J122" s="28"/>
      <c r="K122" s="28"/>
      <c r="L122" s="25"/>
    </row>
    <row r="123" spans="1:12" ht="24.95" customHeight="1" x14ac:dyDescent="0.25">
      <c r="A123" s="73">
        <v>118</v>
      </c>
      <c r="B123" s="247" t="s">
        <v>442</v>
      </c>
      <c r="C123" s="104" t="s">
        <v>101</v>
      </c>
      <c r="D123" s="240">
        <v>1</v>
      </c>
      <c r="E123" s="278">
        <v>88500</v>
      </c>
      <c r="F123" s="241">
        <f t="shared" si="2"/>
        <v>16815</v>
      </c>
      <c r="G123" s="241">
        <f t="shared" si="3"/>
        <v>105315</v>
      </c>
      <c r="I123" s="28"/>
      <c r="J123" s="28"/>
      <c r="K123" s="28"/>
      <c r="L123" s="25"/>
    </row>
    <row r="124" spans="1:12" ht="24.95" customHeight="1" x14ac:dyDescent="0.25">
      <c r="A124" s="73">
        <v>119</v>
      </c>
      <c r="B124" s="247" t="s">
        <v>448</v>
      </c>
      <c r="C124" s="104" t="s">
        <v>18</v>
      </c>
      <c r="D124" s="240">
        <v>1</v>
      </c>
      <c r="E124" s="278">
        <v>2999000</v>
      </c>
      <c r="F124" s="241">
        <f t="shared" si="2"/>
        <v>569810</v>
      </c>
      <c r="G124" s="241">
        <f t="shared" si="3"/>
        <v>3568810</v>
      </c>
      <c r="I124" s="28"/>
      <c r="J124" s="28"/>
      <c r="K124" s="28"/>
      <c r="L124" s="25"/>
    </row>
    <row r="125" spans="1:12" ht="24.95" customHeight="1" x14ac:dyDescent="0.25">
      <c r="A125" s="73">
        <v>120</v>
      </c>
      <c r="B125" s="247" t="s">
        <v>451</v>
      </c>
      <c r="C125" s="104" t="s">
        <v>18</v>
      </c>
      <c r="D125" s="240">
        <v>1</v>
      </c>
      <c r="E125" s="278">
        <v>987000</v>
      </c>
      <c r="F125" s="241">
        <f t="shared" si="2"/>
        <v>187530</v>
      </c>
      <c r="G125" s="241">
        <f t="shared" si="3"/>
        <v>1174530</v>
      </c>
      <c r="I125" s="28"/>
      <c r="J125" s="28"/>
      <c r="K125" s="28"/>
      <c r="L125" s="25"/>
    </row>
    <row r="126" spans="1:12" ht="24.95" customHeight="1" x14ac:dyDescent="0.25">
      <c r="A126" s="73">
        <v>121</v>
      </c>
      <c r="B126" s="247" t="s">
        <v>453</v>
      </c>
      <c r="C126" s="104" t="s">
        <v>18</v>
      </c>
      <c r="D126" s="240">
        <v>1</v>
      </c>
      <c r="E126" s="278">
        <v>412100</v>
      </c>
      <c r="F126" s="241">
        <f t="shared" si="2"/>
        <v>78299</v>
      </c>
      <c r="G126" s="241">
        <f t="shared" si="3"/>
        <v>490399</v>
      </c>
      <c r="I126" s="28"/>
      <c r="J126" s="28"/>
      <c r="K126" s="28"/>
      <c r="L126" s="25"/>
    </row>
    <row r="127" spans="1:12" ht="24.95" customHeight="1" x14ac:dyDescent="0.25">
      <c r="A127" s="73">
        <v>122</v>
      </c>
      <c r="B127" s="247" t="s">
        <v>456</v>
      </c>
      <c r="C127" s="104" t="s">
        <v>18</v>
      </c>
      <c r="D127" s="240">
        <v>1</v>
      </c>
      <c r="E127" s="278">
        <v>51200</v>
      </c>
      <c r="F127" s="241">
        <f t="shared" si="2"/>
        <v>9728</v>
      </c>
      <c r="G127" s="241">
        <f t="shared" si="3"/>
        <v>60928</v>
      </c>
      <c r="I127" s="28"/>
      <c r="J127" s="28"/>
      <c r="K127" s="28"/>
      <c r="L127" s="25"/>
    </row>
    <row r="128" spans="1:12" ht="24.95" customHeight="1" x14ac:dyDescent="0.25">
      <c r="A128" s="73">
        <v>123</v>
      </c>
      <c r="B128" s="247" t="s">
        <v>1456</v>
      </c>
      <c r="C128" s="104" t="s">
        <v>18</v>
      </c>
      <c r="D128" s="240">
        <v>1</v>
      </c>
      <c r="E128" s="278">
        <v>73200</v>
      </c>
      <c r="F128" s="241">
        <f t="shared" si="2"/>
        <v>13908</v>
      </c>
      <c r="G128" s="241">
        <f t="shared" si="3"/>
        <v>87108</v>
      </c>
      <c r="I128" s="28"/>
      <c r="J128" s="28"/>
      <c r="K128" s="28"/>
      <c r="L128" s="25"/>
    </row>
    <row r="129" spans="1:12" ht="24.95" customHeight="1" x14ac:dyDescent="0.25">
      <c r="A129" s="73">
        <v>124</v>
      </c>
      <c r="B129" s="247" t="s">
        <v>459</v>
      </c>
      <c r="C129" s="104" t="s">
        <v>18</v>
      </c>
      <c r="D129" s="240">
        <v>1</v>
      </c>
      <c r="E129" s="278">
        <v>69850</v>
      </c>
      <c r="F129" s="241">
        <f t="shared" si="2"/>
        <v>13271.5</v>
      </c>
      <c r="G129" s="241">
        <f t="shared" si="3"/>
        <v>83121.5</v>
      </c>
      <c r="I129" s="28"/>
      <c r="J129" s="28"/>
      <c r="K129" s="28"/>
      <c r="L129" s="25"/>
    </row>
    <row r="130" spans="1:12" ht="24.95" customHeight="1" x14ac:dyDescent="0.25">
      <c r="A130" s="73">
        <v>125</v>
      </c>
      <c r="B130" s="247" t="s">
        <v>462</v>
      </c>
      <c r="C130" s="104" t="s">
        <v>18</v>
      </c>
      <c r="D130" s="240">
        <v>1</v>
      </c>
      <c r="E130" s="278">
        <v>78000</v>
      </c>
      <c r="F130" s="241">
        <f t="shared" si="2"/>
        <v>14820</v>
      </c>
      <c r="G130" s="241">
        <f t="shared" si="3"/>
        <v>92820</v>
      </c>
      <c r="I130" s="28"/>
      <c r="J130" s="28"/>
      <c r="K130" s="28"/>
      <c r="L130" s="25"/>
    </row>
    <row r="131" spans="1:12" ht="24.95" customHeight="1" x14ac:dyDescent="0.25">
      <c r="A131" s="73">
        <v>126</v>
      </c>
      <c r="B131" s="247" t="s">
        <v>465</v>
      </c>
      <c r="C131" s="104" t="s">
        <v>18</v>
      </c>
      <c r="D131" s="240">
        <v>1</v>
      </c>
      <c r="E131" s="278">
        <v>211000</v>
      </c>
      <c r="F131" s="241">
        <f t="shared" si="2"/>
        <v>40090</v>
      </c>
      <c r="G131" s="241">
        <f t="shared" si="3"/>
        <v>251090</v>
      </c>
      <c r="I131" s="28"/>
      <c r="J131" s="28"/>
      <c r="K131" s="28"/>
      <c r="L131" s="25"/>
    </row>
    <row r="132" spans="1:12" ht="24.95" customHeight="1" x14ac:dyDescent="0.25">
      <c r="A132" s="73">
        <v>127</v>
      </c>
      <c r="B132" s="247" t="s">
        <v>468</v>
      </c>
      <c r="C132" s="104" t="s">
        <v>18</v>
      </c>
      <c r="D132" s="240">
        <v>1</v>
      </c>
      <c r="E132" s="278">
        <v>536800</v>
      </c>
      <c r="F132" s="241">
        <f t="shared" si="2"/>
        <v>101992</v>
      </c>
      <c r="G132" s="241">
        <f t="shared" si="3"/>
        <v>638792</v>
      </c>
      <c r="I132" s="28"/>
      <c r="J132" s="28"/>
      <c r="K132" s="28"/>
      <c r="L132" s="25"/>
    </row>
    <row r="133" spans="1:12" ht="24.95" customHeight="1" x14ac:dyDescent="0.25">
      <c r="A133" s="73">
        <v>128</v>
      </c>
      <c r="B133" s="247" t="s">
        <v>1457</v>
      </c>
      <c r="C133" s="104" t="s">
        <v>482</v>
      </c>
      <c r="D133" s="240">
        <v>1</v>
      </c>
      <c r="E133" s="278">
        <v>63800</v>
      </c>
      <c r="F133" s="241">
        <f t="shared" si="2"/>
        <v>12122</v>
      </c>
      <c r="G133" s="241">
        <f t="shared" si="3"/>
        <v>75922</v>
      </c>
      <c r="I133" s="28"/>
      <c r="J133" s="28"/>
      <c r="K133" s="28"/>
      <c r="L133" s="25"/>
    </row>
    <row r="134" spans="1:12" ht="24.95" customHeight="1" x14ac:dyDescent="0.25">
      <c r="A134" s="73">
        <v>129</v>
      </c>
      <c r="B134" s="247" t="s">
        <v>483</v>
      </c>
      <c r="C134" s="104" t="s">
        <v>482</v>
      </c>
      <c r="D134" s="240">
        <v>1</v>
      </c>
      <c r="E134" s="278">
        <v>59800</v>
      </c>
      <c r="F134" s="241">
        <f t="shared" si="2"/>
        <v>11362</v>
      </c>
      <c r="G134" s="241">
        <f t="shared" si="3"/>
        <v>71162</v>
      </c>
      <c r="I134" s="28"/>
      <c r="J134" s="28"/>
      <c r="K134" s="28"/>
      <c r="L134" s="25"/>
    </row>
    <row r="135" spans="1:12" ht="24.95" customHeight="1" x14ac:dyDescent="0.25">
      <c r="A135" s="73">
        <v>130</v>
      </c>
      <c r="B135" s="247" t="s">
        <v>485</v>
      </c>
      <c r="C135" s="104" t="s">
        <v>482</v>
      </c>
      <c r="D135" s="240">
        <v>1</v>
      </c>
      <c r="E135" s="278">
        <v>59800</v>
      </c>
      <c r="F135" s="241">
        <f t="shared" ref="F135:F198" si="4">+E135*0.19</f>
        <v>11362</v>
      </c>
      <c r="G135" s="241">
        <f t="shared" ref="G135:G198" si="5">+F135+E135</f>
        <v>71162</v>
      </c>
      <c r="I135" s="28"/>
      <c r="J135" s="28"/>
      <c r="K135" s="28"/>
      <c r="L135" s="25"/>
    </row>
    <row r="136" spans="1:12" ht="24.95" customHeight="1" x14ac:dyDescent="0.25">
      <c r="A136" s="73">
        <v>131</v>
      </c>
      <c r="B136" s="247" t="s">
        <v>486</v>
      </c>
      <c r="C136" s="104" t="s">
        <v>482</v>
      </c>
      <c r="D136" s="240">
        <v>1</v>
      </c>
      <c r="E136" s="278">
        <v>59800</v>
      </c>
      <c r="F136" s="241">
        <f t="shared" si="4"/>
        <v>11362</v>
      </c>
      <c r="G136" s="241">
        <f t="shared" si="5"/>
        <v>71162</v>
      </c>
      <c r="I136" s="28"/>
      <c r="J136" s="28"/>
      <c r="K136" s="28"/>
      <c r="L136" s="25"/>
    </row>
    <row r="137" spans="1:12" ht="24.95" customHeight="1" x14ac:dyDescent="0.25">
      <c r="A137" s="73">
        <v>132</v>
      </c>
      <c r="B137" s="247" t="s">
        <v>487</v>
      </c>
      <c r="C137" s="104" t="s">
        <v>18</v>
      </c>
      <c r="D137" s="240">
        <v>1</v>
      </c>
      <c r="E137" s="278">
        <v>50400</v>
      </c>
      <c r="F137" s="241">
        <f t="shared" si="4"/>
        <v>9576</v>
      </c>
      <c r="G137" s="241">
        <f t="shared" si="5"/>
        <v>59976</v>
      </c>
      <c r="I137" s="28"/>
      <c r="J137" s="28"/>
      <c r="K137" s="28"/>
      <c r="L137" s="25"/>
    </row>
    <row r="138" spans="1:12" ht="24.95" customHeight="1" x14ac:dyDescent="0.25">
      <c r="A138" s="73">
        <v>133</v>
      </c>
      <c r="B138" s="247" t="s">
        <v>488</v>
      </c>
      <c r="C138" s="104" t="s">
        <v>482</v>
      </c>
      <c r="D138" s="240">
        <v>1</v>
      </c>
      <c r="E138" s="278">
        <v>72890</v>
      </c>
      <c r="F138" s="241">
        <f t="shared" si="4"/>
        <v>13849.1</v>
      </c>
      <c r="G138" s="241">
        <f t="shared" si="5"/>
        <v>86739.1</v>
      </c>
      <c r="I138" s="28"/>
      <c r="J138" s="28"/>
      <c r="K138" s="28"/>
      <c r="L138" s="25"/>
    </row>
    <row r="139" spans="1:12" ht="24.95" customHeight="1" x14ac:dyDescent="0.25">
      <c r="A139" s="73">
        <v>134</v>
      </c>
      <c r="B139" s="247" t="s">
        <v>490</v>
      </c>
      <c r="C139" s="104" t="s">
        <v>482</v>
      </c>
      <c r="D139" s="240">
        <v>1</v>
      </c>
      <c r="E139" s="278">
        <v>72890</v>
      </c>
      <c r="F139" s="241">
        <f t="shared" si="4"/>
        <v>13849.1</v>
      </c>
      <c r="G139" s="241">
        <f t="shared" si="5"/>
        <v>86739.1</v>
      </c>
      <c r="I139" s="28"/>
      <c r="J139" s="28"/>
      <c r="K139" s="28"/>
      <c r="L139" s="25"/>
    </row>
    <row r="140" spans="1:12" ht="24.95" customHeight="1" x14ac:dyDescent="0.25">
      <c r="A140" s="73">
        <v>135</v>
      </c>
      <c r="B140" s="247" t="s">
        <v>491</v>
      </c>
      <c r="C140" s="104" t="s">
        <v>471</v>
      </c>
      <c r="D140" s="240">
        <v>1</v>
      </c>
      <c r="E140" s="278">
        <v>1500</v>
      </c>
      <c r="F140" s="241">
        <f t="shared" si="4"/>
        <v>285</v>
      </c>
      <c r="G140" s="241">
        <f t="shared" si="5"/>
        <v>1785</v>
      </c>
      <c r="I140" s="28"/>
      <c r="J140" s="28"/>
      <c r="K140" s="28"/>
      <c r="L140" s="25"/>
    </row>
    <row r="141" spans="1:12" ht="36.75" customHeight="1" x14ac:dyDescent="0.25">
      <c r="A141" s="73">
        <v>136</v>
      </c>
      <c r="B141" s="247" t="s">
        <v>493</v>
      </c>
      <c r="C141" s="104" t="s">
        <v>18</v>
      </c>
      <c r="D141" s="240">
        <v>1</v>
      </c>
      <c r="E141" s="278">
        <v>410000</v>
      </c>
      <c r="F141" s="241">
        <f t="shared" si="4"/>
        <v>77900</v>
      </c>
      <c r="G141" s="241">
        <f t="shared" si="5"/>
        <v>487900</v>
      </c>
      <c r="I141" s="28"/>
      <c r="J141" s="28"/>
      <c r="K141" s="28"/>
      <c r="L141" s="25"/>
    </row>
    <row r="142" spans="1:12" ht="24.95" customHeight="1" x14ac:dyDescent="0.25">
      <c r="A142" s="73">
        <v>137</v>
      </c>
      <c r="B142" s="247" t="s">
        <v>496</v>
      </c>
      <c r="C142" s="104" t="s">
        <v>18</v>
      </c>
      <c r="D142" s="240">
        <v>1</v>
      </c>
      <c r="E142" s="278">
        <v>500800</v>
      </c>
      <c r="F142" s="241">
        <f t="shared" si="4"/>
        <v>95152</v>
      </c>
      <c r="G142" s="241">
        <f t="shared" si="5"/>
        <v>595952</v>
      </c>
      <c r="I142" s="28"/>
      <c r="J142" s="28"/>
      <c r="K142" s="28"/>
      <c r="L142" s="25"/>
    </row>
    <row r="143" spans="1:12" ht="24.95" customHeight="1" x14ac:dyDescent="0.25">
      <c r="A143" s="73">
        <v>138</v>
      </c>
      <c r="B143" s="247" t="s">
        <v>1458</v>
      </c>
      <c r="C143" s="104" t="s">
        <v>18</v>
      </c>
      <c r="D143" s="240">
        <v>1</v>
      </c>
      <c r="E143" s="278">
        <v>58700</v>
      </c>
      <c r="F143" s="241">
        <f t="shared" si="4"/>
        <v>11153</v>
      </c>
      <c r="G143" s="241">
        <f t="shared" si="5"/>
        <v>69853</v>
      </c>
      <c r="I143" s="28"/>
      <c r="J143" s="28"/>
      <c r="K143" s="28"/>
      <c r="L143" s="25"/>
    </row>
    <row r="144" spans="1:12" ht="24.95" customHeight="1" x14ac:dyDescent="0.25">
      <c r="A144" s="73">
        <v>139</v>
      </c>
      <c r="B144" s="247" t="s">
        <v>1459</v>
      </c>
      <c r="C144" s="104" t="s">
        <v>18</v>
      </c>
      <c r="D144" s="240">
        <v>1</v>
      </c>
      <c r="E144" s="278">
        <v>25800</v>
      </c>
      <c r="F144" s="241">
        <f t="shared" si="4"/>
        <v>4902</v>
      </c>
      <c r="G144" s="241">
        <f t="shared" si="5"/>
        <v>30702</v>
      </c>
      <c r="I144" s="28"/>
      <c r="J144" s="28"/>
      <c r="K144" s="28"/>
      <c r="L144" s="25"/>
    </row>
    <row r="145" spans="1:12" ht="24.95" customHeight="1" x14ac:dyDescent="0.25">
      <c r="A145" s="73">
        <v>140</v>
      </c>
      <c r="B145" s="247" t="s">
        <v>505</v>
      </c>
      <c r="C145" s="104" t="s">
        <v>18</v>
      </c>
      <c r="D145" s="240">
        <v>1</v>
      </c>
      <c r="E145" s="278">
        <v>41250</v>
      </c>
      <c r="F145" s="241">
        <f t="shared" si="4"/>
        <v>7837.5</v>
      </c>
      <c r="G145" s="241">
        <f t="shared" si="5"/>
        <v>49087.5</v>
      </c>
      <c r="I145" s="28"/>
      <c r="J145" s="28"/>
      <c r="K145" s="28"/>
      <c r="L145" s="25"/>
    </row>
    <row r="146" spans="1:12" ht="24.95" customHeight="1" x14ac:dyDescent="0.25">
      <c r="A146" s="73">
        <v>141</v>
      </c>
      <c r="B146" s="247" t="s">
        <v>507</v>
      </c>
      <c r="C146" s="104" t="s">
        <v>18</v>
      </c>
      <c r="D146" s="240">
        <v>1</v>
      </c>
      <c r="E146" s="278">
        <v>60180</v>
      </c>
      <c r="F146" s="241">
        <f t="shared" si="4"/>
        <v>11434.2</v>
      </c>
      <c r="G146" s="241">
        <f t="shared" si="5"/>
        <v>71614.2</v>
      </c>
      <c r="I146" s="28"/>
      <c r="J146" s="28"/>
      <c r="K146" s="28"/>
      <c r="L146" s="25"/>
    </row>
    <row r="147" spans="1:12" ht="24.95" customHeight="1" x14ac:dyDescent="0.25">
      <c r="A147" s="73">
        <v>142</v>
      </c>
      <c r="B147" s="247" t="s">
        <v>510</v>
      </c>
      <c r="C147" s="104" t="s">
        <v>18</v>
      </c>
      <c r="D147" s="240">
        <v>1</v>
      </c>
      <c r="E147" s="278">
        <v>1600</v>
      </c>
      <c r="F147" s="241">
        <f t="shared" si="4"/>
        <v>304</v>
      </c>
      <c r="G147" s="241">
        <f t="shared" si="5"/>
        <v>1904</v>
      </c>
      <c r="I147" s="28"/>
      <c r="J147" s="28"/>
      <c r="K147" s="28"/>
      <c r="L147" s="25"/>
    </row>
    <row r="148" spans="1:12" ht="24.95" customHeight="1" x14ac:dyDescent="0.25">
      <c r="A148" s="73">
        <v>143</v>
      </c>
      <c r="B148" s="247" t="s">
        <v>513</v>
      </c>
      <c r="C148" s="104" t="s">
        <v>18</v>
      </c>
      <c r="D148" s="240">
        <v>1</v>
      </c>
      <c r="E148" s="278">
        <v>29800</v>
      </c>
      <c r="F148" s="241">
        <f t="shared" si="4"/>
        <v>5662</v>
      </c>
      <c r="G148" s="241">
        <f t="shared" si="5"/>
        <v>35462</v>
      </c>
      <c r="I148" s="28"/>
      <c r="J148" s="28"/>
      <c r="K148" s="28"/>
      <c r="L148" s="25"/>
    </row>
    <row r="149" spans="1:12" ht="24.95" customHeight="1" x14ac:dyDescent="0.25">
      <c r="A149" s="73">
        <v>144</v>
      </c>
      <c r="B149" s="247" t="s">
        <v>519</v>
      </c>
      <c r="C149" s="104" t="s">
        <v>18</v>
      </c>
      <c r="D149" s="240">
        <v>1</v>
      </c>
      <c r="E149" s="278">
        <v>19800</v>
      </c>
      <c r="F149" s="241">
        <f t="shared" si="4"/>
        <v>3762</v>
      </c>
      <c r="G149" s="241">
        <f t="shared" si="5"/>
        <v>23562</v>
      </c>
      <c r="I149" s="28"/>
      <c r="J149" s="28"/>
      <c r="K149" s="28"/>
      <c r="L149" s="25"/>
    </row>
    <row r="150" spans="1:12" ht="24.95" customHeight="1" x14ac:dyDescent="0.25">
      <c r="A150" s="73">
        <v>145</v>
      </c>
      <c r="B150" s="247" t="s">
        <v>522</v>
      </c>
      <c r="C150" s="104" t="s">
        <v>237</v>
      </c>
      <c r="D150" s="240">
        <v>1</v>
      </c>
      <c r="E150" s="278">
        <v>285700</v>
      </c>
      <c r="F150" s="241">
        <f t="shared" si="4"/>
        <v>54283</v>
      </c>
      <c r="G150" s="241">
        <f t="shared" si="5"/>
        <v>339983</v>
      </c>
      <c r="I150" s="28"/>
      <c r="J150" s="28"/>
      <c r="K150" s="28"/>
      <c r="L150" s="25"/>
    </row>
    <row r="151" spans="1:12" ht="24.95" customHeight="1" x14ac:dyDescent="0.25">
      <c r="A151" s="73">
        <v>146</v>
      </c>
      <c r="B151" s="247" t="s">
        <v>524</v>
      </c>
      <c r="C151" s="104" t="s">
        <v>18</v>
      </c>
      <c r="D151" s="240">
        <v>1</v>
      </c>
      <c r="E151" s="278">
        <v>29650</v>
      </c>
      <c r="F151" s="241">
        <f t="shared" si="4"/>
        <v>5633.5</v>
      </c>
      <c r="G151" s="241">
        <f t="shared" si="5"/>
        <v>35283.5</v>
      </c>
      <c r="I151" s="28"/>
      <c r="J151" s="28"/>
      <c r="K151" s="28"/>
      <c r="L151" s="25"/>
    </row>
    <row r="152" spans="1:12" ht="24.95" customHeight="1" x14ac:dyDescent="0.25">
      <c r="A152" s="73">
        <v>147</v>
      </c>
      <c r="B152" s="247" t="s">
        <v>529</v>
      </c>
      <c r="C152" s="104" t="s">
        <v>1460</v>
      </c>
      <c r="D152" s="240">
        <v>1</v>
      </c>
      <c r="E152" s="278">
        <v>48900</v>
      </c>
      <c r="F152" s="241">
        <f t="shared" si="4"/>
        <v>9291</v>
      </c>
      <c r="G152" s="241">
        <f t="shared" si="5"/>
        <v>58191</v>
      </c>
      <c r="I152" s="28"/>
      <c r="J152" s="28"/>
      <c r="K152" s="28"/>
      <c r="L152" s="25"/>
    </row>
    <row r="153" spans="1:12" ht="24.95" customHeight="1" x14ac:dyDescent="0.25">
      <c r="A153" s="73">
        <v>148</v>
      </c>
      <c r="B153" s="247" t="s">
        <v>530</v>
      </c>
      <c r="C153" s="104" t="s">
        <v>531</v>
      </c>
      <c r="D153" s="240">
        <v>1</v>
      </c>
      <c r="E153" s="278">
        <v>58900</v>
      </c>
      <c r="F153" s="241">
        <f t="shared" si="4"/>
        <v>11191</v>
      </c>
      <c r="G153" s="241">
        <f t="shared" si="5"/>
        <v>70091</v>
      </c>
      <c r="I153" s="28"/>
      <c r="J153" s="28"/>
      <c r="K153" s="28"/>
      <c r="L153" s="25"/>
    </row>
    <row r="154" spans="1:12" ht="24.95" customHeight="1" x14ac:dyDescent="0.25">
      <c r="A154" s="73">
        <v>149</v>
      </c>
      <c r="B154" s="247" t="s">
        <v>532</v>
      </c>
      <c r="C154" s="104" t="s">
        <v>101</v>
      </c>
      <c r="D154" s="240">
        <v>1</v>
      </c>
      <c r="E154" s="278">
        <v>69800</v>
      </c>
      <c r="F154" s="241">
        <f t="shared" si="4"/>
        <v>13262</v>
      </c>
      <c r="G154" s="241">
        <f t="shared" si="5"/>
        <v>83062</v>
      </c>
      <c r="I154" s="28"/>
      <c r="J154" s="28"/>
      <c r="K154" s="28"/>
      <c r="L154" s="25"/>
    </row>
    <row r="155" spans="1:12" ht="24.95" customHeight="1" x14ac:dyDescent="0.25">
      <c r="A155" s="73">
        <v>150</v>
      </c>
      <c r="B155" s="247" t="s">
        <v>536</v>
      </c>
      <c r="C155" s="104" t="s">
        <v>18</v>
      </c>
      <c r="D155" s="240">
        <v>1</v>
      </c>
      <c r="E155" s="278">
        <v>78900</v>
      </c>
      <c r="F155" s="241">
        <f t="shared" si="4"/>
        <v>14991</v>
      </c>
      <c r="G155" s="241">
        <f t="shared" si="5"/>
        <v>93891</v>
      </c>
      <c r="I155" s="28"/>
      <c r="J155" s="28"/>
      <c r="K155" s="28"/>
      <c r="L155" s="25"/>
    </row>
    <row r="156" spans="1:12" ht="24.95" customHeight="1" x14ac:dyDescent="0.25">
      <c r="A156" s="73">
        <v>151</v>
      </c>
      <c r="B156" s="247" t="s">
        <v>539</v>
      </c>
      <c r="C156" s="104" t="s">
        <v>531</v>
      </c>
      <c r="D156" s="240">
        <v>1</v>
      </c>
      <c r="E156" s="278">
        <v>12400</v>
      </c>
      <c r="F156" s="241">
        <f t="shared" si="4"/>
        <v>2356</v>
      </c>
      <c r="G156" s="241">
        <f t="shared" si="5"/>
        <v>14756</v>
      </c>
      <c r="I156" s="28"/>
      <c r="J156" s="28"/>
      <c r="K156" s="28"/>
      <c r="L156" s="25"/>
    </row>
    <row r="157" spans="1:12" ht="24.95" customHeight="1" x14ac:dyDescent="0.25">
      <c r="A157" s="73">
        <v>152</v>
      </c>
      <c r="B157" s="247" t="s">
        <v>542</v>
      </c>
      <c r="C157" s="104" t="s">
        <v>543</v>
      </c>
      <c r="D157" s="240">
        <v>1</v>
      </c>
      <c r="E157" s="278">
        <v>201480</v>
      </c>
      <c r="F157" s="241">
        <f t="shared" si="4"/>
        <v>38281.199999999997</v>
      </c>
      <c r="G157" s="241">
        <f t="shared" si="5"/>
        <v>239761.2</v>
      </c>
      <c r="I157" s="28"/>
      <c r="J157" s="28"/>
      <c r="K157" s="28"/>
      <c r="L157" s="25"/>
    </row>
    <row r="158" spans="1:12" ht="24.95" customHeight="1" x14ac:dyDescent="0.25">
      <c r="A158" s="73">
        <v>153</v>
      </c>
      <c r="B158" s="247" t="s">
        <v>545</v>
      </c>
      <c r="C158" s="104" t="s">
        <v>18</v>
      </c>
      <c r="D158" s="240">
        <v>1</v>
      </c>
      <c r="E158" s="278">
        <v>9000</v>
      </c>
      <c r="F158" s="241">
        <f t="shared" si="4"/>
        <v>1710</v>
      </c>
      <c r="G158" s="241">
        <f t="shared" si="5"/>
        <v>10710</v>
      </c>
      <c r="I158" s="28"/>
      <c r="J158" s="28"/>
      <c r="K158" s="28"/>
      <c r="L158" s="25"/>
    </row>
    <row r="159" spans="1:12" ht="24.95" customHeight="1" x14ac:dyDescent="0.25">
      <c r="A159" s="73">
        <v>154</v>
      </c>
      <c r="B159" s="247" t="s">
        <v>548</v>
      </c>
      <c r="C159" s="104" t="s">
        <v>18</v>
      </c>
      <c r="D159" s="240">
        <v>1</v>
      </c>
      <c r="E159" s="278">
        <v>15000</v>
      </c>
      <c r="F159" s="241">
        <f t="shared" si="4"/>
        <v>2850</v>
      </c>
      <c r="G159" s="241">
        <f t="shared" si="5"/>
        <v>17850</v>
      </c>
      <c r="I159" s="28"/>
      <c r="J159" s="28"/>
      <c r="K159" s="28"/>
      <c r="L159" s="25"/>
    </row>
    <row r="160" spans="1:12" ht="24.95" customHeight="1" x14ac:dyDescent="0.25">
      <c r="A160" s="73">
        <v>155</v>
      </c>
      <c r="B160" s="247" t="s">
        <v>550</v>
      </c>
      <c r="C160" s="104" t="s">
        <v>18</v>
      </c>
      <c r="D160" s="240">
        <v>1</v>
      </c>
      <c r="E160" s="278">
        <v>4900</v>
      </c>
      <c r="F160" s="241">
        <f t="shared" si="4"/>
        <v>931</v>
      </c>
      <c r="G160" s="241">
        <f t="shared" si="5"/>
        <v>5831</v>
      </c>
      <c r="I160" s="28"/>
      <c r="J160" s="28"/>
      <c r="K160" s="28"/>
      <c r="L160" s="25"/>
    </row>
    <row r="161" spans="1:12" ht="24.95" customHeight="1" x14ac:dyDescent="0.25">
      <c r="A161" s="73">
        <v>156</v>
      </c>
      <c r="B161" s="247" t="s">
        <v>553</v>
      </c>
      <c r="C161" s="104" t="s">
        <v>18</v>
      </c>
      <c r="D161" s="240">
        <v>1</v>
      </c>
      <c r="E161" s="278">
        <v>47800</v>
      </c>
      <c r="F161" s="241">
        <f t="shared" si="4"/>
        <v>9082</v>
      </c>
      <c r="G161" s="241">
        <f t="shared" si="5"/>
        <v>56882</v>
      </c>
      <c r="I161" s="28"/>
      <c r="J161" s="28"/>
      <c r="K161" s="28"/>
      <c r="L161" s="25"/>
    </row>
    <row r="162" spans="1:12" ht="24.95" customHeight="1" x14ac:dyDescent="0.25">
      <c r="A162" s="73">
        <v>157</v>
      </c>
      <c r="B162" s="247" t="s">
        <v>556</v>
      </c>
      <c r="C162" s="104" t="s">
        <v>18</v>
      </c>
      <c r="D162" s="240">
        <v>1</v>
      </c>
      <c r="E162" s="278">
        <v>18900</v>
      </c>
      <c r="F162" s="241">
        <f t="shared" si="4"/>
        <v>3591</v>
      </c>
      <c r="G162" s="241">
        <f t="shared" si="5"/>
        <v>22491</v>
      </c>
      <c r="I162" s="28"/>
      <c r="J162" s="28"/>
      <c r="K162" s="28"/>
      <c r="L162" s="25"/>
    </row>
    <row r="163" spans="1:12" ht="24.95" customHeight="1" x14ac:dyDescent="0.25">
      <c r="A163" s="73">
        <v>158</v>
      </c>
      <c r="B163" s="247" t="s">
        <v>2097</v>
      </c>
      <c r="C163" s="104" t="s">
        <v>18</v>
      </c>
      <c r="D163" s="240">
        <v>1</v>
      </c>
      <c r="E163" s="278">
        <v>529800</v>
      </c>
      <c r="F163" s="241">
        <f t="shared" si="4"/>
        <v>100662</v>
      </c>
      <c r="G163" s="241">
        <f t="shared" si="5"/>
        <v>630462</v>
      </c>
      <c r="I163" s="28"/>
      <c r="J163" s="28"/>
      <c r="K163" s="28"/>
      <c r="L163" s="25"/>
    </row>
    <row r="164" spans="1:12" ht="24.95" customHeight="1" x14ac:dyDescent="0.25">
      <c r="A164" s="73">
        <v>159</v>
      </c>
      <c r="B164" s="247" t="s">
        <v>569</v>
      </c>
      <c r="C164" s="104" t="s">
        <v>18</v>
      </c>
      <c r="D164" s="240">
        <v>1</v>
      </c>
      <c r="E164" s="278">
        <v>199990</v>
      </c>
      <c r="F164" s="241">
        <f t="shared" si="4"/>
        <v>37998.1</v>
      </c>
      <c r="G164" s="241">
        <f t="shared" si="5"/>
        <v>237988.1</v>
      </c>
      <c r="I164" s="28"/>
      <c r="J164" s="28"/>
      <c r="K164" s="28"/>
      <c r="L164" s="25"/>
    </row>
    <row r="165" spans="1:12" ht="24.95" customHeight="1" x14ac:dyDescent="0.25">
      <c r="A165" s="73">
        <v>160</v>
      </c>
      <c r="B165" s="247" t="s">
        <v>571</v>
      </c>
      <c r="C165" s="104" t="s">
        <v>370</v>
      </c>
      <c r="D165" s="240">
        <v>1</v>
      </c>
      <c r="E165" s="278">
        <v>82580</v>
      </c>
      <c r="F165" s="241">
        <f t="shared" si="4"/>
        <v>15690.2</v>
      </c>
      <c r="G165" s="241">
        <f t="shared" si="5"/>
        <v>98270.2</v>
      </c>
      <c r="I165" s="28"/>
      <c r="J165" s="28"/>
      <c r="K165" s="28"/>
      <c r="L165" s="25"/>
    </row>
    <row r="166" spans="1:12" ht="24.95" customHeight="1" x14ac:dyDescent="0.25">
      <c r="A166" s="73">
        <v>161</v>
      </c>
      <c r="B166" s="247" t="s">
        <v>574</v>
      </c>
      <c r="C166" s="104" t="s">
        <v>18</v>
      </c>
      <c r="D166" s="240">
        <v>1</v>
      </c>
      <c r="E166" s="278">
        <v>87900</v>
      </c>
      <c r="F166" s="241">
        <f t="shared" si="4"/>
        <v>16701</v>
      </c>
      <c r="G166" s="241">
        <f t="shared" si="5"/>
        <v>104601</v>
      </c>
      <c r="I166" s="28"/>
      <c r="J166" s="28"/>
      <c r="K166" s="28"/>
      <c r="L166" s="25"/>
    </row>
    <row r="167" spans="1:12" ht="24.95" customHeight="1" x14ac:dyDescent="0.25">
      <c r="A167" s="73">
        <v>162</v>
      </c>
      <c r="B167" s="247" t="s">
        <v>576</v>
      </c>
      <c r="C167" s="104" t="s">
        <v>18</v>
      </c>
      <c r="D167" s="240">
        <v>1</v>
      </c>
      <c r="E167" s="278">
        <v>187000</v>
      </c>
      <c r="F167" s="241">
        <f t="shared" si="4"/>
        <v>35530</v>
      </c>
      <c r="G167" s="241">
        <f t="shared" si="5"/>
        <v>222530</v>
      </c>
      <c r="I167" s="28"/>
      <c r="J167" s="28"/>
      <c r="K167" s="28"/>
      <c r="L167" s="25"/>
    </row>
    <row r="168" spans="1:12" ht="24.95" customHeight="1" x14ac:dyDescent="0.25">
      <c r="A168" s="73">
        <v>163</v>
      </c>
      <c r="B168" s="247" t="s">
        <v>578</v>
      </c>
      <c r="C168" s="104" t="s">
        <v>18</v>
      </c>
      <c r="D168" s="240">
        <v>1</v>
      </c>
      <c r="E168" s="278">
        <v>198000</v>
      </c>
      <c r="F168" s="241">
        <f t="shared" si="4"/>
        <v>37620</v>
      </c>
      <c r="G168" s="241">
        <f t="shared" si="5"/>
        <v>235620</v>
      </c>
      <c r="I168" s="28"/>
      <c r="J168" s="28"/>
      <c r="K168" s="28"/>
      <c r="L168" s="25"/>
    </row>
    <row r="169" spans="1:12" ht="24.95" customHeight="1" x14ac:dyDescent="0.25">
      <c r="A169" s="73">
        <v>164</v>
      </c>
      <c r="B169" s="247" t="s">
        <v>581</v>
      </c>
      <c r="C169" s="104" t="s">
        <v>18</v>
      </c>
      <c r="D169" s="240">
        <v>1</v>
      </c>
      <c r="E169" s="278">
        <v>199200</v>
      </c>
      <c r="F169" s="241">
        <f t="shared" si="4"/>
        <v>37848</v>
      </c>
      <c r="G169" s="241">
        <f t="shared" si="5"/>
        <v>237048</v>
      </c>
      <c r="I169" s="28"/>
      <c r="J169" s="28"/>
      <c r="K169" s="28"/>
      <c r="L169" s="25"/>
    </row>
    <row r="170" spans="1:12" ht="24.95" customHeight="1" x14ac:dyDescent="0.25">
      <c r="A170" s="73">
        <v>165</v>
      </c>
      <c r="B170" s="247" t="s">
        <v>584</v>
      </c>
      <c r="C170" s="104" t="s">
        <v>18</v>
      </c>
      <c r="D170" s="240">
        <v>1</v>
      </c>
      <c r="E170" s="278">
        <v>25000</v>
      </c>
      <c r="F170" s="241">
        <f t="shared" si="4"/>
        <v>4750</v>
      </c>
      <c r="G170" s="241">
        <f t="shared" si="5"/>
        <v>29750</v>
      </c>
      <c r="I170" s="28"/>
      <c r="J170" s="28"/>
      <c r="K170" s="28"/>
      <c r="L170" s="25"/>
    </row>
    <row r="171" spans="1:12" ht="24.95" customHeight="1" x14ac:dyDescent="0.25">
      <c r="A171" s="73">
        <v>166</v>
      </c>
      <c r="B171" s="247" t="s">
        <v>586</v>
      </c>
      <c r="C171" s="104" t="s">
        <v>18</v>
      </c>
      <c r="D171" s="240">
        <v>1</v>
      </c>
      <c r="E171" s="278">
        <v>50000</v>
      </c>
      <c r="F171" s="241">
        <f t="shared" si="4"/>
        <v>9500</v>
      </c>
      <c r="G171" s="241">
        <f t="shared" si="5"/>
        <v>59500</v>
      </c>
      <c r="I171" s="28"/>
      <c r="J171" s="28"/>
      <c r="K171" s="28"/>
      <c r="L171" s="25"/>
    </row>
    <row r="172" spans="1:12" ht="24.95" customHeight="1" x14ac:dyDescent="0.25">
      <c r="A172" s="73">
        <v>167</v>
      </c>
      <c r="B172" s="247" t="s">
        <v>587</v>
      </c>
      <c r="C172" s="104" t="s">
        <v>115</v>
      </c>
      <c r="D172" s="240">
        <v>1</v>
      </c>
      <c r="E172" s="278">
        <v>65800</v>
      </c>
      <c r="F172" s="241">
        <f t="shared" si="4"/>
        <v>12502</v>
      </c>
      <c r="G172" s="241">
        <f t="shared" si="5"/>
        <v>78302</v>
      </c>
      <c r="I172" s="28"/>
      <c r="J172" s="28"/>
      <c r="K172" s="28"/>
      <c r="L172" s="25"/>
    </row>
    <row r="173" spans="1:12" ht="24.95" customHeight="1" x14ac:dyDescent="0.25">
      <c r="A173" s="73">
        <v>168</v>
      </c>
      <c r="B173" s="247" t="s">
        <v>590</v>
      </c>
      <c r="C173" s="104" t="s">
        <v>359</v>
      </c>
      <c r="D173" s="240">
        <v>1</v>
      </c>
      <c r="E173" s="278">
        <v>99800</v>
      </c>
      <c r="F173" s="241">
        <f t="shared" si="4"/>
        <v>18962</v>
      </c>
      <c r="G173" s="241">
        <f t="shared" si="5"/>
        <v>118762</v>
      </c>
      <c r="I173" s="28"/>
      <c r="J173" s="28"/>
      <c r="K173" s="28"/>
      <c r="L173" s="25"/>
    </row>
    <row r="174" spans="1:12" ht="24.95" customHeight="1" x14ac:dyDescent="0.25">
      <c r="A174" s="73">
        <v>169</v>
      </c>
      <c r="B174" s="247" t="s">
        <v>591</v>
      </c>
      <c r="C174" s="104" t="s">
        <v>18</v>
      </c>
      <c r="D174" s="240">
        <v>1</v>
      </c>
      <c r="E174" s="278">
        <v>82630</v>
      </c>
      <c r="F174" s="241">
        <f t="shared" si="4"/>
        <v>15699.7</v>
      </c>
      <c r="G174" s="241">
        <f t="shared" si="5"/>
        <v>98329.7</v>
      </c>
      <c r="I174" s="28"/>
      <c r="J174" s="28"/>
      <c r="K174" s="28"/>
      <c r="L174" s="25"/>
    </row>
    <row r="175" spans="1:12" ht="24.95" customHeight="1" x14ac:dyDescent="0.25">
      <c r="A175" s="73">
        <v>170</v>
      </c>
      <c r="B175" s="247" t="s">
        <v>592</v>
      </c>
      <c r="C175" s="104" t="s">
        <v>18</v>
      </c>
      <c r="D175" s="240">
        <v>1</v>
      </c>
      <c r="E175" s="278">
        <v>89740</v>
      </c>
      <c r="F175" s="241">
        <f t="shared" si="4"/>
        <v>17050.599999999999</v>
      </c>
      <c r="G175" s="241">
        <f t="shared" si="5"/>
        <v>106790.6</v>
      </c>
      <c r="I175" s="28"/>
      <c r="J175" s="28"/>
      <c r="K175" s="28"/>
      <c r="L175" s="25"/>
    </row>
    <row r="176" spans="1:12" ht="24.95" customHeight="1" x14ac:dyDescent="0.25">
      <c r="A176" s="73">
        <v>171</v>
      </c>
      <c r="B176" s="247" t="s">
        <v>593</v>
      </c>
      <c r="C176" s="104" t="s">
        <v>18</v>
      </c>
      <c r="D176" s="240">
        <v>1</v>
      </c>
      <c r="E176" s="278">
        <v>69870</v>
      </c>
      <c r="F176" s="241">
        <f t="shared" si="4"/>
        <v>13275.3</v>
      </c>
      <c r="G176" s="241">
        <f t="shared" si="5"/>
        <v>83145.3</v>
      </c>
      <c r="I176" s="28"/>
      <c r="J176" s="28"/>
      <c r="K176" s="28"/>
      <c r="L176" s="25"/>
    </row>
    <row r="177" spans="1:12" ht="24.95" customHeight="1" x14ac:dyDescent="0.25">
      <c r="A177" s="73">
        <v>172</v>
      </c>
      <c r="B177" s="247" t="s">
        <v>595</v>
      </c>
      <c r="C177" s="104" t="s">
        <v>18</v>
      </c>
      <c r="D177" s="240">
        <v>1</v>
      </c>
      <c r="E177" s="278">
        <v>59870</v>
      </c>
      <c r="F177" s="241">
        <f t="shared" si="4"/>
        <v>11375.3</v>
      </c>
      <c r="G177" s="241">
        <f t="shared" si="5"/>
        <v>71245.3</v>
      </c>
      <c r="I177" s="28"/>
      <c r="J177" s="28"/>
      <c r="K177" s="28"/>
      <c r="L177" s="25"/>
    </row>
    <row r="178" spans="1:12" ht="24.95" customHeight="1" x14ac:dyDescent="0.25">
      <c r="A178" s="73">
        <v>173</v>
      </c>
      <c r="B178" s="247" t="s">
        <v>597</v>
      </c>
      <c r="C178" s="104" t="s">
        <v>598</v>
      </c>
      <c r="D178" s="240">
        <v>1</v>
      </c>
      <c r="E178" s="278">
        <v>78900</v>
      </c>
      <c r="F178" s="241">
        <f t="shared" si="4"/>
        <v>14991</v>
      </c>
      <c r="G178" s="241">
        <f t="shared" si="5"/>
        <v>93891</v>
      </c>
      <c r="I178" s="28"/>
      <c r="J178" s="28"/>
      <c r="K178" s="28"/>
      <c r="L178" s="25"/>
    </row>
    <row r="179" spans="1:12" ht="24.95" customHeight="1" x14ac:dyDescent="0.25">
      <c r="A179" s="73">
        <v>174</v>
      </c>
      <c r="B179" s="247" t="s">
        <v>599</v>
      </c>
      <c r="C179" s="104" t="s">
        <v>101</v>
      </c>
      <c r="D179" s="240">
        <v>1</v>
      </c>
      <c r="E179" s="278">
        <v>104870</v>
      </c>
      <c r="F179" s="241">
        <f t="shared" si="4"/>
        <v>19925.3</v>
      </c>
      <c r="G179" s="241">
        <f t="shared" si="5"/>
        <v>124795.3</v>
      </c>
      <c r="I179" s="28"/>
      <c r="J179" s="28"/>
      <c r="K179" s="28"/>
      <c r="L179" s="25"/>
    </row>
    <row r="180" spans="1:12" ht="24.95" customHeight="1" x14ac:dyDescent="0.25">
      <c r="A180" s="73">
        <v>175</v>
      </c>
      <c r="B180" s="247" t="s">
        <v>609</v>
      </c>
      <c r="C180" s="104" t="s">
        <v>603</v>
      </c>
      <c r="D180" s="240">
        <v>1</v>
      </c>
      <c r="E180" s="278">
        <v>587065</v>
      </c>
      <c r="F180" s="241">
        <f t="shared" si="4"/>
        <v>111542.35</v>
      </c>
      <c r="G180" s="241">
        <f t="shared" si="5"/>
        <v>698607.35</v>
      </c>
      <c r="I180" s="28"/>
      <c r="J180" s="28"/>
      <c r="K180" s="28"/>
      <c r="L180" s="25"/>
    </row>
    <row r="181" spans="1:12" ht="24.95" customHeight="1" x14ac:dyDescent="0.25">
      <c r="A181" s="73">
        <v>176</v>
      </c>
      <c r="B181" s="247" t="s">
        <v>627</v>
      </c>
      <c r="C181" s="104" t="s">
        <v>18</v>
      </c>
      <c r="D181" s="240">
        <v>1</v>
      </c>
      <c r="E181" s="278">
        <v>32150</v>
      </c>
      <c r="F181" s="241">
        <f t="shared" si="4"/>
        <v>6108.5</v>
      </c>
      <c r="G181" s="241">
        <f t="shared" si="5"/>
        <v>38258.5</v>
      </c>
      <c r="I181" s="28"/>
      <c r="J181" s="28"/>
      <c r="K181" s="28"/>
      <c r="L181" s="25"/>
    </row>
    <row r="182" spans="1:12" ht="24.95" customHeight="1" x14ac:dyDescent="0.25">
      <c r="A182" s="73">
        <v>177</v>
      </c>
      <c r="B182" s="247" t="s">
        <v>629</v>
      </c>
      <c r="C182" s="104" t="s">
        <v>359</v>
      </c>
      <c r="D182" s="240">
        <v>1</v>
      </c>
      <c r="E182" s="278">
        <v>68900</v>
      </c>
      <c r="F182" s="241">
        <f t="shared" si="4"/>
        <v>13091</v>
      </c>
      <c r="G182" s="241">
        <f t="shared" si="5"/>
        <v>81991</v>
      </c>
      <c r="I182" s="28"/>
      <c r="J182" s="28"/>
      <c r="K182" s="28"/>
      <c r="L182" s="25"/>
    </row>
    <row r="183" spans="1:12" ht="24.95" customHeight="1" x14ac:dyDescent="0.25">
      <c r="A183" s="73">
        <v>178</v>
      </c>
      <c r="B183" s="247" t="s">
        <v>630</v>
      </c>
      <c r="C183" s="104" t="s">
        <v>18</v>
      </c>
      <c r="D183" s="240">
        <v>1</v>
      </c>
      <c r="E183" s="278">
        <v>58000</v>
      </c>
      <c r="F183" s="241">
        <f t="shared" si="4"/>
        <v>11020</v>
      </c>
      <c r="G183" s="241">
        <f t="shared" si="5"/>
        <v>69020</v>
      </c>
      <c r="I183" s="28"/>
      <c r="J183" s="28"/>
      <c r="K183" s="28"/>
      <c r="L183" s="25"/>
    </row>
    <row r="184" spans="1:12" ht="24.95" customHeight="1" x14ac:dyDescent="0.25">
      <c r="A184" s="73">
        <v>179</v>
      </c>
      <c r="B184" s="247" t="s">
        <v>631</v>
      </c>
      <c r="C184" s="104" t="s">
        <v>18</v>
      </c>
      <c r="D184" s="240">
        <v>1</v>
      </c>
      <c r="E184" s="278">
        <v>215000</v>
      </c>
      <c r="F184" s="241">
        <f t="shared" si="4"/>
        <v>40850</v>
      </c>
      <c r="G184" s="241">
        <f t="shared" si="5"/>
        <v>255850</v>
      </c>
      <c r="I184" s="28"/>
      <c r="J184" s="28"/>
      <c r="K184" s="28"/>
      <c r="L184" s="25"/>
    </row>
    <row r="185" spans="1:12" ht="24.95" customHeight="1" x14ac:dyDescent="0.25">
      <c r="A185" s="73">
        <v>180</v>
      </c>
      <c r="B185" s="247" t="s">
        <v>633</v>
      </c>
      <c r="C185" s="104" t="s">
        <v>237</v>
      </c>
      <c r="D185" s="240">
        <v>1</v>
      </c>
      <c r="E185" s="278">
        <v>480900</v>
      </c>
      <c r="F185" s="241">
        <f t="shared" si="4"/>
        <v>91371</v>
      </c>
      <c r="G185" s="241">
        <f t="shared" si="5"/>
        <v>572271</v>
      </c>
      <c r="I185" s="28"/>
      <c r="J185" s="28"/>
      <c r="K185" s="28"/>
      <c r="L185" s="25"/>
    </row>
    <row r="186" spans="1:12" ht="24.95" customHeight="1" x14ac:dyDescent="0.25">
      <c r="A186" s="73">
        <v>181</v>
      </c>
      <c r="B186" s="247" t="s">
        <v>634</v>
      </c>
      <c r="C186" s="104" t="s">
        <v>237</v>
      </c>
      <c r="D186" s="240">
        <v>1</v>
      </c>
      <c r="E186" s="278">
        <v>758000</v>
      </c>
      <c r="F186" s="241">
        <f t="shared" si="4"/>
        <v>144020</v>
      </c>
      <c r="G186" s="241">
        <f t="shared" si="5"/>
        <v>902020</v>
      </c>
      <c r="I186" s="28"/>
      <c r="J186" s="28"/>
      <c r="K186" s="28"/>
      <c r="L186" s="25"/>
    </row>
    <row r="187" spans="1:12" ht="24.95" customHeight="1" x14ac:dyDescent="0.25">
      <c r="A187" s="73">
        <v>182</v>
      </c>
      <c r="B187" s="247" t="s">
        <v>635</v>
      </c>
      <c r="C187" s="104" t="s">
        <v>237</v>
      </c>
      <c r="D187" s="240">
        <v>1</v>
      </c>
      <c r="E187" s="278">
        <v>698000</v>
      </c>
      <c r="F187" s="241">
        <f t="shared" si="4"/>
        <v>132620</v>
      </c>
      <c r="G187" s="241">
        <f t="shared" si="5"/>
        <v>830620</v>
      </c>
      <c r="I187" s="28"/>
      <c r="J187" s="28"/>
      <c r="K187" s="28"/>
      <c r="L187" s="25"/>
    </row>
    <row r="188" spans="1:12" ht="24.95" customHeight="1" x14ac:dyDescent="0.25">
      <c r="A188" s="73">
        <v>183</v>
      </c>
      <c r="B188" s="247" t="s">
        <v>1463</v>
      </c>
      <c r="C188" s="104" t="s">
        <v>359</v>
      </c>
      <c r="D188" s="240">
        <v>1</v>
      </c>
      <c r="E188" s="278">
        <v>589700</v>
      </c>
      <c r="F188" s="241">
        <f t="shared" si="4"/>
        <v>112043</v>
      </c>
      <c r="G188" s="241">
        <f t="shared" si="5"/>
        <v>701743</v>
      </c>
      <c r="I188" s="28"/>
      <c r="J188" s="28"/>
      <c r="K188" s="28"/>
      <c r="L188" s="25"/>
    </row>
    <row r="189" spans="1:12" ht="24.95" customHeight="1" x14ac:dyDescent="0.25">
      <c r="A189" s="73">
        <v>184</v>
      </c>
      <c r="B189" s="247" t="s">
        <v>636</v>
      </c>
      <c r="C189" s="104" t="s">
        <v>359</v>
      </c>
      <c r="D189" s="240">
        <v>1</v>
      </c>
      <c r="E189" s="278">
        <v>498200</v>
      </c>
      <c r="F189" s="241">
        <f t="shared" si="4"/>
        <v>94658</v>
      </c>
      <c r="G189" s="241">
        <f t="shared" si="5"/>
        <v>592858</v>
      </c>
      <c r="I189" s="28"/>
      <c r="J189" s="28"/>
      <c r="K189" s="28"/>
      <c r="L189" s="25"/>
    </row>
    <row r="190" spans="1:12" ht="24.95" customHeight="1" x14ac:dyDescent="0.25">
      <c r="A190" s="73">
        <v>185</v>
      </c>
      <c r="B190" s="247" t="s">
        <v>637</v>
      </c>
      <c r="C190" s="104" t="s">
        <v>359</v>
      </c>
      <c r="D190" s="240">
        <v>1</v>
      </c>
      <c r="E190" s="278">
        <v>596870</v>
      </c>
      <c r="F190" s="241">
        <f t="shared" si="4"/>
        <v>113405.3</v>
      </c>
      <c r="G190" s="241">
        <f t="shared" si="5"/>
        <v>710275.3</v>
      </c>
      <c r="I190" s="28"/>
      <c r="J190" s="28"/>
      <c r="K190" s="28"/>
      <c r="L190" s="25"/>
    </row>
    <row r="191" spans="1:12" ht="24.95" customHeight="1" x14ac:dyDescent="0.25">
      <c r="A191" s="73">
        <v>186</v>
      </c>
      <c r="B191" s="247" t="s">
        <v>638</v>
      </c>
      <c r="C191" s="104" t="s">
        <v>18</v>
      </c>
      <c r="D191" s="240">
        <v>1</v>
      </c>
      <c r="E191" s="278">
        <v>999900</v>
      </c>
      <c r="F191" s="241">
        <f t="shared" si="4"/>
        <v>189981</v>
      </c>
      <c r="G191" s="241">
        <f t="shared" si="5"/>
        <v>1189881</v>
      </c>
      <c r="I191" s="28"/>
      <c r="J191" s="28"/>
      <c r="K191" s="28"/>
      <c r="L191" s="25"/>
    </row>
    <row r="192" spans="1:12" ht="24.95" customHeight="1" x14ac:dyDescent="0.25">
      <c r="A192" s="73">
        <v>187</v>
      </c>
      <c r="B192" s="247" t="s">
        <v>639</v>
      </c>
      <c r="C192" s="104" t="s">
        <v>18</v>
      </c>
      <c r="D192" s="240">
        <v>1</v>
      </c>
      <c r="E192" s="278">
        <v>35800</v>
      </c>
      <c r="F192" s="241">
        <f t="shared" si="4"/>
        <v>6802</v>
      </c>
      <c r="G192" s="241">
        <f t="shared" si="5"/>
        <v>42602</v>
      </c>
      <c r="I192" s="28"/>
      <c r="J192" s="28"/>
      <c r="K192" s="28"/>
      <c r="L192" s="25"/>
    </row>
    <row r="193" spans="1:12" ht="24.95" customHeight="1" x14ac:dyDescent="0.25">
      <c r="A193" s="73">
        <v>188</v>
      </c>
      <c r="B193" s="247" t="s">
        <v>640</v>
      </c>
      <c r="C193" s="104" t="s">
        <v>18</v>
      </c>
      <c r="D193" s="240">
        <v>1</v>
      </c>
      <c r="E193" s="278">
        <v>48210</v>
      </c>
      <c r="F193" s="241">
        <f t="shared" si="4"/>
        <v>9159.9</v>
      </c>
      <c r="G193" s="241">
        <f t="shared" si="5"/>
        <v>57369.9</v>
      </c>
      <c r="I193" s="28"/>
      <c r="J193" s="28"/>
      <c r="K193" s="28"/>
      <c r="L193" s="25"/>
    </row>
    <row r="194" spans="1:12" ht="24.95" customHeight="1" x14ac:dyDescent="0.25">
      <c r="A194" s="73">
        <v>189</v>
      </c>
      <c r="B194" s="247" t="s">
        <v>647</v>
      </c>
      <c r="C194" s="104" t="s">
        <v>18</v>
      </c>
      <c r="D194" s="240">
        <v>1</v>
      </c>
      <c r="E194" s="278">
        <v>109580</v>
      </c>
      <c r="F194" s="241">
        <f t="shared" si="4"/>
        <v>20820.2</v>
      </c>
      <c r="G194" s="241">
        <f t="shared" si="5"/>
        <v>130400.2</v>
      </c>
      <c r="I194" s="28"/>
      <c r="J194" s="28"/>
      <c r="K194" s="28"/>
      <c r="L194" s="25"/>
    </row>
    <row r="195" spans="1:12" ht="24.95" customHeight="1" x14ac:dyDescent="0.25">
      <c r="A195" s="73">
        <v>190</v>
      </c>
      <c r="B195" s="247" t="s">
        <v>648</v>
      </c>
      <c r="C195" s="104" t="s">
        <v>18</v>
      </c>
      <c r="D195" s="240">
        <v>1</v>
      </c>
      <c r="E195" s="278">
        <v>50120</v>
      </c>
      <c r="F195" s="241">
        <f t="shared" si="4"/>
        <v>9522.7999999999993</v>
      </c>
      <c r="G195" s="241">
        <f t="shared" si="5"/>
        <v>59642.8</v>
      </c>
      <c r="I195" s="28"/>
      <c r="J195" s="28"/>
      <c r="K195" s="28"/>
      <c r="L195" s="25"/>
    </row>
    <row r="196" spans="1:12" ht="24.95" customHeight="1" x14ac:dyDescent="0.25">
      <c r="A196" s="73">
        <v>191</v>
      </c>
      <c r="B196" s="247" t="s">
        <v>651</v>
      </c>
      <c r="C196" s="104" t="s">
        <v>18</v>
      </c>
      <c r="D196" s="240">
        <v>1</v>
      </c>
      <c r="E196" s="278">
        <v>61000</v>
      </c>
      <c r="F196" s="241">
        <f t="shared" si="4"/>
        <v>11590</v>
      </c>
      <c r="G196" s="241">
        <f t="shared" si="5"/>
        <v>72590</v>
      </c>
      <c r="I196" s="28"/>
      <c r="J196" s="28"/>
      <c r="K196" s="28"/>
      <c r="L196" s="25"/>
    </row>
    <row r="197" spans="1:12" ht="24.95" customHeight="1" x14ac:dyDescent="0.25">
      <c r="A197" s="73">
        <v>192</v>
      </c>
      <c r="B197" s="247" t="s">
        <v>652</v>
      </c>
      <c r="C197" s="104" t="s">
        <v>18</v>
      </c>
      <c r="D197" s="240">
        <v>1</v>
      </c>
      <c r="E197" s="278">
        <v>40120</v>
      </c>
      <c r="F197" s="241">
        <f t="shared" si="4"/>
        <v>7622.8</v>
      </c>
      <c r="G197" s="241">
        <f t="shared" si="5"/>
        <v>47742.8</v>
      </c>
      <c r="I197" s="28"/>
      <c r="J197" s="28"/>
      <c r="K197" s="28"/>
      <c r="L197" s="25"/>
    </row>
    <row r="198" spans="1:12" ht="24.95" customHeight="1" x14ac:dyDescent="0.25">
      <c r="A198" s="73">
        <v>193</v>
      </c>
      <c r="B198" s="247" t="s">
        <v>655</v>
      </c>
      <c r="C198" s="104" t="s">
        <v>18</v>
      </c>
      <c r="D198" s="240">
        <v>1</v>
      </c>
      <c r="E198" s="278">
        <v>79800</v>
      </c>
      <c r="F198" s="241">
        <f t="shared" si="4"/>
        <v>15162</v>
      </c>
      <c r="G198" s="241">
        <f t="shared" si="5"/>
        <v>94962</v>
      </c>
      <c r="I198" s="28"/>
      <c r="J198" s="28"/>
      <c r="K198" s="28"/>
      <c r="L198" s="25"/>
    </row>
    <row r="199" spans="1:12" ht="24.95" customHeight="1" x14ac:dyDescent="0.25">
      <c r="A199" s="73">
        <v>194</v>
      </c>
      <c r="B199" s="247" t="s">
        <v>656</v>
      </c>
      <c r="C199" s="104" t="s">
        <v>18</v>
      </c>
      <c r="D199" s="240">
        <v>1</v>
      </c>
      <c r="E199" s="278">
        <v>51230</v>
      </c>
      <c r="F199" s="241">
        <f t="shared" ref="F199:F262" si="6">+E199*0.19</f>
        <v>9733.7000000000007</v>
      </c>
      <c r="G199" s="241">
        <f t="shared" ref="G199:G262" si="7">+F199+E199</f>
        <v>60963.7</v>
      </c>
      <c r="I199" s="28"/>
      <c r="J199" s="28"/>
      <c r="K199" s="28"/>
      <c r="L199" s="25"/>
    </row>
    <row r="200" spans="1:12" ht="24.95" customHeight="1" x14ac:dyDescent="0.25">
      <c r="A200" s="73">
        <v>195</v>
      </c>
      <c r="B200" s="247" t="s">
        <v>659</v>
      </c>
      <c r="C200" s="104" t="s">
        <v>18</v>
      </c>
      <c r="D200" s="240">
        <v>1</v>
      </c>
      <c r="E200" s="278">
        <v>51230</v>
      </c>
      <c r="F200" s="241">
        <f t="shared" si="6"/>
        <v>9733.7000000000007</v>
      </c>
      <c r="G200" s="241">
        <f t="shared" si="7"/>
        <v>60963.7</v>
      </c>
      <c r="I200" s="28"/>
      <c r="J200" s="28"/>
      <c r="K200" s="28"/>
      <c r="L200" s="25"/>
    </row>
    <row r="201" spans="1:12" ht="24.95" customHeight="1" x14ac:dyDescent="0.25">
      <c r="A201" s="73">
        <v>196</v>
      </c>
      <c r="B201" s="247" t="s">
        <v>661</v>
      </c>
      <c r="C201" s="104" t="s">
        <v>18</v>
      </c>
      <c r="D201" s="240">
        <v>1</v>
      </c>
      <c r="E201" s="278">
        <v>50120</v>
      </c>
      <c r="F201" s="241">
        <f t="shared" si="6"/>
        <v>9522.7999999999993</v>
      </c>
      <c r="G201" s="241">
        <f t="shared" si="7"/>
        <v>59642.8</v>
      </c>
      <c r="I201" s="28"/>
      <c r="J201" s="28"/>
      <c r="K201" s="28"/>
      <c r="L201" s="25"/>
    </row>
    <row r="202" spans="1:12" ht="24.95" customHeight="1" x14ac:dyDescent="0.25">
      <c r="A202" s="73">
        <v>197</v>
      </c>
      <c r="B202" s="247" t="s">
        <v>2098</v>
      </c>
      <c r="C202" s="104" t="s">
        <v>18</v>
      </c>
      <c r="D202" s="240">
        <v>1</v>
      </c>
      <c r="E202" s="278">
        <v>98700</v>
      </c>
      <c r="F202" s="241">
        <f t="shared" si="6"/>
        <v>18753</v>
      </c>
      <c r="G202" s="241">
        <f t="shared" si="7"/>
        <v>117453</v>
      </c>
      <c r="I202" s="28"/>
      <c r="J202" s="28"/>
      <c r="K202" s="28"/>
      <c r="L202" s="25"/>
    </row>
    <row r="203" spans="1:12" ht="24.95" customHeight="1" x14ac:dyDescent="0.25">
      <c r="A203" s="73">
        <v>198</v>
      </c>
      <c r="B203" s="247" t="s">
        <v>664</v>
      </c>
      <c r="C203" s="104" t="s">
        <v>18</v>
      </c>
      <c r="D203" s="240">
        <v>1</v>
      </c>
      <c r="E203" s="278">
        <v>149700</v>
      </c>
      <c r="F203" s="241">
        <f t="shared" si="6"/>
        <v>28443</v>
      </c>
      <c r="G203" s="241">
        <f t="shared" si="7"/>
        <v>178143</v>
      </c>
      <c r="I203" s="28"/>
      <c r="J203" s="28"/>
      <c r="K203" s="28"/>
      <c r="L203" s="25"/>
    </row>
    <row r="204" spans="1:12" ht="24.95" customHeight="1" x14ac:dyDescent="0.25">
      <c r="A204" s="73">
        <v>199</v>
      </c>
      <c r="B204" s="247" t="s">
        <v>666</v>
      </c>
      <c r="C204" s="104" t="s">
        <v>18</v>
      </c>
      <c r="D204" s="240">
        <v>1</v>
      </c>
      <c r="E204" s="278">
        <v>77280</v>
      </c>
      <c r="F204" s="241">
        <f t="shared" si="6"/>
        <v>14683.2</v>
      </c>
      <c r="G204" s="241">
        <f t="shared" si="7"/>
        <v>91963.199999999997</v>
      </c>
      <c r="I204" s="28"/>
      <c r="J204" s="28"/>
      <c r="K204" s="28"/>
      <c r="L204" s="25"/>
    </row>
    <row r="205" spans="1:12" ht="24.95" customHeight="1" x14ac:dyDescent="0.25">
      <c r="A205" s="73">
        <v>200</v>
      </c>
      <c r="B205" s="247" t="s">
        <v>668</v>
      </c>
      <c r="C205" s="104" t="s">
        <v>18</v>
      </c>
      <c r="D205" s="240">
        <v>1</v>
      </c>
      <c r="E205" s="278">
        <v>90180</v>
      </c>
      <c r="F205" s="241">
        <f t="shared" si="6"/>
        <v>17134.2</v>
      </c>
      <c r="G205" s="241">
        <f t="shared" si="7"/>
        <v>107314.2</v>
      </c>
      <c r="I205" s="28"/>
      <c r="J205" s="28"/>
      <c r="K205" s="28"/>
      <c r="L205" s="25"/>
    </row>
    <row r="206" spans="1:12" ht="24.95" customHeight="1" x14ac:dyDescent="0.25">
      <c r="A206" s="73">
        <v>201</v>
      </c>
      <c r="B206" s="247" t="s">
        <v>670</v>
      </c>
      <c r="C206" s="104" t="s">
        <v>18</v>
      </c>
      <c r="D206" s="240">
        <v>1</v>
      </c>
      <c r="E206" s="278">
        <v>120500</v>
      </c>
      <c r="F206" s="241">
        <f t="shared" si="6"/>
        <v>22895</v>
      </c>
      <c r="G206" s="241">
        <f t="shared" si="7"/>
        <v>143395</v>
      </c>
      <c r="I206" s="28"/>
      <c r="J206" s="28"/>
      <c r="K206" s="28"/>
      <c r="L206" s="25"/>
    </row>
    <row r="207" spans="1:12" ht="24.95" customHeight="1" x14ac:dyDescent="0.25">
      <c r="A207" s="73">
        <v>202</v>
      </c>
      <c r="B207" s="247" t="s">
        <v>672</v>
      </c>
      <c r="C207" s="104" t="s">
        <v>18</v>
      </c>
      <c r="D207" s="240">
        <v>1</v>
      </c>
      <c r="E207" s="278">
        <v>198700</v>
      </c>
      <c r="F207" s="241">
        <f t="shared" si="6"/>
        <v>37753</v>
      </c>
      <c r="G207" s="241">
        <f t="shared" si="7"/>
        <v>236453</v>
      </c>
      <c r="I207" s="28"/>
      <c r="J207" s="28"/>
      <c r="K207" s="28"/>
      <c r="L207" s="25"/>
    </row>
    <row r="208" spans="1:12" ht="24.95" customHeight="1" x14ac:dyDescent="0.25">
      <c r="A208" s="73">
        <v>203</v>
      </c>
      <c r="B208" s="247" t="s">
        <v>673</v>
      </c>
      <c r="C208" s="104" t="s">
        <v>18</v>
      </c>
      <c r="D208" s="240">
        <v>1</v>
      </c>
      <c r="E208" s="278">
        <v>100320</v>
      </c>
      <c r="F208" s="241">
        <f t="shared" si="6"/>
        <v>19060.8</v>
      </c>
      <c r="G208" s="241">
        <f t="shared" si="7"/>
        <v>119380.8</v>
      </c>
      <c r="I208" s="28"/>
      <c r="J208" s="28"/>
      <c r="K208" s="28"/>
      <c r="L208" s="25"/>
    </row>
    <row r="209" spans="1:12" ht="24.95" customHeight="1" x14ac:dyDescent="0.25">
      <c r="A209" s="73">
        <v>204</v>
      </c>
      <c r="B209" s="247" t="s">
        <v>675</v>
      </c>
      <c r="C209" s="104" t="s">
        <v>18</v>
      </c>
      <c r="D209" s="240">
        <v>1</v>
      </c>
      <c r="E209" s="278">
        <v>15800</v>
      </c>
      <c r="F209" s="241">
        <f t="shared" si="6"/>
        <v>3002</v>
      </c>
      <c r="G209" s="241">
        <f t="shared" si="7"/>
        <v>18802</v>
      </c>
      <c r="I209" s="28"/>
      <c r="J209" s="28"/>
      <c r="K209" s="28"/>
      <c r="L209" s="25"/>
    </row>
    <row r="210" spans="1:12" ht="24.95" customHeight="1" x14ac:dyDescent="0.25">
      <c r="A210" s="73">
        <v>205</v>
      </c>
      <c r="B210" s="247" t="s">
        <v>677</v>
      </c>
      <c r="C210" s="104" t="s">
        <v>18</v>
      </c>
      <c r="D210" s="240">
        <v>1</v>
      </c>
      <c r="E210" s="278">
        <v>35980</v>
      </c>
      <c r="F210" s="241">
        <f t="shared" si="6"/>
        <v>6836.2</v>
      </c>
      <c r="G210" s="241">
        <f t="shared" si="7"/>
        <v>42816.2</v>
      </c>
      <c r="I210" s="28"/>
      <c r="J210" s="28"/>
      <c r="K210" s="28"/>
      <c r="L210" s="25"/>
    </row>
    <row r="211" spans="1:12" ht="24.95" customHeight="1" x14ac:dyDescent="0.25">
      <c r="A211" s="73">
        <v>206</v>
      </c>
      <c r="B211" s="247" t="s">
        <v>679</v>
      </c>
      <c r="C211" s="104" t="s">
        <v>18</v>
      </c>
      <c r="D211" s="240">
        <v>1</v>
      </c>
      <c r="E211" s="278">
        <v>48900</v>
      </c>
      <c r="F211" s="241">
        <f t="shared" si="6"/>
        <v>9291</v>
      </c>
      <c r="G211" s="241">
        <f t="shared" si="7"/>
        <v>58191</v>
      </c>
      <c r="I211" s="28"/>
      <c r="J211" s="28"/>
      <c r="K211" s="28"/>
      <c r="L211" s="25"/>
    </row>
    <row r="212" spans="1:12" ht="24.95" customHeight="1" x14ac:dyDescent="0.25">
      <c r="A212" s="73">
        <v>207</v>
      </c>
      <c r="B212" s="247" t="s">
        <v>682</v>
      </c>
      <c r="C212" s="104" t="s">
        <v>18</v>
      </c>
      <c r="D212" s="240">
        <v>1</v>
      </c>
      <c r="E212" s="278">
        <v>49800</v>
      </c>
      <c r="F212" s="241">
        <f t="shared" si="6"/>
        <v>9462</v>
      </c>
      <c r="G212" s="241">
        <f t="shared" si="7"/>
        <v>59262</v>
      </c>
      <c r="I212" s="28"/>
      <c r="J212" s="28"/>
      <c r="K212" s="28"/>
      <c r="L212" s="25"/>
    </row>
    <row r="213" spans="1:12" ht="24.95" customHeight="1" x14ac:dyDescent="0.25">
      <c r="A213" s="73">
        <v>208</v>
      </c>
      <c r="B213" s="247" t="s">
        <v>684</v>
      </c>
      <c r="C213" s="104" t="s">
        <v>18</v>
      </c>
      <c r="D213" s="240">
        <v>1</v>
      </c>
      <c r="E213" s="278">
        <v>69860</v>
      </c>
      <c r="F213" s="241">
        <f t="shared" si="6"/>
        <v>13273.4</v>
      </c>
      <c r="G213" s="241">
        <f t="shared" si="7"/>
        <v>83133.399999999994</v>
      </c>
      <c r="I213" s="28"/>
      <c r="J213" s="28"/>
      <c r="K213" s="28"/>
      <c r="L213" s="25"/>
    </row>
    <row r="214" spans="1:12" ht="24.95" customHeight="1" x14ac:dyDescent="0.25">
      <c r="A214" s="73">
        <v>209</v>
      </c>
      <c r="B214" s="247" t="s">
        <v>686</v>
      </c>
      <c r="C214" s="104" t="s">
        <v>18</v>
      </c>
      <c r="D214" s="240">
        <v>1</v>
      </c>
      <c r="E214" s="278">
        <v>70120</v>
      </c>
      <c r="F214" s="241">
        <f t="shared" si="6"/>
        <v>13322.8</v>
      </c>
      <c r="G214" s="241">
        <f t="shared" si="7"/>
        <v>83442.8</v>
      </c>
      <c r="I214" s="28"/>
      <c r="J214" s="28"/>
      <c r="K214" s="28"/>
      <c r="L214" s="25"/>
    </row>
    <row r="215" spans="1:12" ht="24.95" customHeight="1" x14ac:dyDescent="0.25">
      <c r="A215" s="73">
        <v>210</v>
      </c>
      <c r="B215" s="247" t="s">
        <v>690</v>
      </c>
      <c r="C215" s="104" t="s">
        <v>18</v>
      </c>
      <c r="D215" s="240">
        <v>1</v>
      </c>
      <c r="E215" s="278">
        <v>16890</v>
      </c>
      <c r="F215" s="241">
        <f t="shared" si="6"/>
        <v>3209.1</v>
      </c>
      <c r="G215" s="241">
        <f t="shared" si="7"/>
        <v>20099.099999999999</v>
      </c>
      <c r="I215" s="28"/>
      <c r="J215" s="28"/>
      <c r="K215" s="28"/>
      <c r="L215" s="25"/>
    </row>
    <row r="216" spans="1:12" ht="24.95" customHeight="1" x14ac:dyDescent="0.25">
      <c r="A216" s="73">
        <v>211</v>
      </c>
      <c r="B216" s="247" t="s">
        <v>1464</v>
      </c>
      <c r="C216" s="104" t="s">
        <v>18</v>
      </c>
      <c r="D216" s="240">
        <v>1</v>
      </c>
      <c r="E216" s="278">
        <v>100</v>
      </c>
      <c r="F216" s="241">
        <f t="shared" si="6"/>
        <v>19</v>
      </c>
      <c r="G216" s="241">
        <f t="shared" si="7"/>
        <v>119</v>
      </c>
      <c r="I216" s="28"/>
      <c r="J216" s="28"/>
      <c r="K216" s="28"/>
      <c r="L216" s="25"/>
    </row>
    <row r="217" spans="1:12" ht="24.95" customHeight="1" x14ac:dyDescent="0.25">
      <c r="A217" s="73">
        <v>212</v>
      </c>
      <c r="B217" s="247" t="s">
        <v>1465</v>
      </c>
      <c r="C217" s="104" t="s">
        <v>18</v>
      </c>
      <c r="D217" s="240">
        <v>1</v>
      </c>
      <c r="E217" s="278">
        <v>150</v>
      </c>
      <c r="F217" s="241">
        <f t="shared" si="6"/>
        <v>28.5</v>
      </c>
      <c r="G217" s="241">
        <f t="shared" si="7"/>
        <v>178.5</v>
      </c>
      <c r="I217" s="28"/>
      <c r="J217" s="28"/>
      <c r="K217" s="28"/>
      <c r="L217" s="25"/>
    </row>
    <row r="218" spans="1:12" ht="24.95" customHeight="1" x14ac:dyDescent="0.25">
      <c r="A218" s="73">
        <v>213</v>
      </c>
      <c r="B218" s="247" t="s">
        <v>694</v>
      </c>
      <c r="C218" s="104" t="s">
        <v>101</v>
      </c>
      <c r="D218" s="240">
        <v>1</v>
      </c>
      <c r="E218" s="278">
        <v>100200</v>
      </c>
      <c r="F218" s="241">
        <f t="shared" si="6"/>
        <v>19038</v>
      </c>
      <c r="G218" s="241">
        <f t="shared" si="7"/>
        <v>119238</v>
      </c>
      <c r="I218" s="28"/>
      <c r="J218" s="28"/>
      <c r="K218" s="28"/>
      <c r="L218" s="25"/>
    </row>
    <row r="219" spans="1:12" ht="24.95" customHeight="1" x14ac:dyDescent="0.25">
      <c r="A219" s="73">
        <v>214</v>
      </c>
      <c r="B219" s="247" t="s">
        <v>696</v>
      </c>
      <c r="C219" s="104" t="s">
        <v>18</v>
      </c>
      <c r="D219" s="240">
        <v>1</v>
      </c>
      <c r="E219" s="278">
        <v>217100</v>
      </c>
      <c r="F219" s="241">
        <f t="shared" si="6"/>
        <v>41249</v>
      </c>
      <c r="G219" s="241">
        <f t="shared" si="7"/>
        <v>258349</v>
      </c>
      <c r="I219" s="28"/>
      <c r="J219" s="28"/>
      <c r="K219" s="28"/>
      <c r="L219" s="25"/>
    </row>
    <row r="220" spans="1:12" ht="24.95" customHeight="1" x14ac:dyDescent="0.25">
      <c r="A220" s="73">
        <v>215</v>
      </c>
      <c r="B220" s="247" t="s">
        <v>699</v>
      </c>
      <c r="C220" s="104" t="s">
        <v>18</v>
      </c>
      <c r="D220" s="240">
        <v>1</v>
      </c>
      <c r="E220" s="278">
        <v>154000</v>
      </c>
      <c r="F220" s="241">
        <f t="shared" si="6"/>
        <v>29260</v>
      </c>
      <c r="G220" s="241">
        <f t="shared" si="7"/>
        <v>183260</v>
      </c>
      <c r="I220" s="28"/>
      <c r="J220" s="28"/>
      <c r="K220" s="28"/>
      <c r="L220" s="25"/>
    </row>
    <row r="221" spans="1:12" ht="24.95" customHeight="1" x14ac:dyDescent="0.25">
      <c r="A221" s="73">
        <v>216</v>
      </c>
      <c r="B221" s="247" t="s">
        <v>700</v>
      </c>
      <c r="C221" s="104" t="s">
        <v>18</v>
      </c>
      <c r="D221" s="240">
        <v>1</v>
      </c>
      <c r="E221" s="278">
        <v>5100</v>
      </c>
      <c r="F221" s="241">
        <f t="shared" si="6"/>
        <v>969</v>
      </c>
      <c r="G221" s="241">
        <f t="shared" si="7"/>
        <v>6069</v>
      </c>
      <c r="I221" s="28"/>
      <c r="J221" s="28"/>
      <c r="K221" s="28"/>
      <c r="L221" s="25"/>
    </row>
    <row r="222" spans="1:12" ht="24.95" customHeight="1" x14ac:dyDescent="0.25">
      <c r="A222" s="73">
        <v>217</v>
      </c>
      <c r="B222" s="247" t="s">
        <v>703</v>
      </c>
      <c r="C222" s="104" t="s">
        <v>18</v>
      </c>
      <c r="D222" s="240">
        <v>1</v>
      </c>
      <c r="E222" s="278">
        <v>8900</v>
      </c>
      <c r="F222" s="241">
        <f t="shared" si="6"/>
        <v>1691</v>
      </c>
      <c r="G222" s="241">
        <f t="shared" si="7"/>
        <v>10591</v>
      </c>
      <c r="I222" s="28"/>
      <c r="J222" s="28"/>
      <c r="K222" s="28"/>
      <c r="L222" s="25"/>
    </row>
    <row r="223" spans="1:12" ht="24.95" customHeight="1" x14ac:dyDescent="0.25">
      <c r="A223" s="73">
        <v>218</v>
      </c>
      <c r="B223" s="247" t="s">
        <v>705</v>
      </c>
      <c r="C223" s="104" t="s">
        <v>18</v>
      </c>
      <c r="D223" s="240">
        <v>1</v>
      </c>
      <c r="E223" s="278">
        <v>15800</v>
      </c>
      <c r="F223" s="241">
        <f t="shared" si="6"/>
        <v>3002</v>
      </c>
      <c r="G223" s="241">
        <f t="shared" si="7"/>
        <v>18802</v>
      </c>
      <c r="I223" s="28"/>
      <c r="J223" s="28"/>
      <c r="K223" s="28"/>
      <c r="L223" s="25"/>
    </row>
    <row r="224" spans="1:12" ht="24.95" customHeight="1" x14ac:dyDescent="0.25">
      <c r="A224" s="73">
        <v>219</v>
      </c>
      <c r="B224" s="247" t="s">
        <v>708</v>
      </c>
      <c r="C224" s="104" t="s">
        <v>18</v>
      </c>
      <c r="D224" s="240">
        <v>1</v>
      </c>
      <c r="E224" s="278">
        <v>19280</v>
      </c>
      <c r="F224" s="241">
        <f t="shared" si="6"/>
        <v>3663.2</v>
      </c>
      <c r="G224" s="241">
        <f t="shared" si="7"/>
        <v>22943.200000000001</v>
      </c>
      <c r="I224" s="28"/>
      <c r="J224" s="28"/>
      <c r="K224" s="28"/>
      <c r="L224" s="25"/>
    </row>
    <row r="225" spans="1:12" ht="24.95" customHeight="1" x14ac:dyDescent="0.25">
      <c r="A225" s="73">
        <v>220</v>
      </c>
      <c r="B225" s="247" t="s">
        <v>711</v>
      </c>
      <c r="C225" s="104" t="s">
        <v>237</v>
      </c>
      <c r="D225" s="240">
        <v>1</v>
      </c>
      <c r="E225" s="278">
        <v>80120</v>
      </c>
      <c r="F225" s="241">
        <f t="shared" si="6"/>
        <v>15222.8</v>
      </c>
      <c r="G225" s="241">
        <f t="shared" si="7"/>
        <v>95342.8</v>
      </c>
      <c r="I225" s="28"/>
      <c r="J225" s="28"/>
      <c r="K225" s="28"/>
      <c r="L225" s="25"/>
    </row>
    <row r="226" spans="1:12" ht="24.95" customHeight="1" x14ac:dyDescent="0.25">
      <c r="A226" s="73">
        <v>221</v>
      </c>
      <c r="B226" s="247" t="s">
        <v>712</v>
      </c>
      <c r="C226" s="104" t="s">
        <v>237</v>
      </c>
      <c r="D226" s="240">
        <v>1</v>
      </c>
      <c r="E226" s="278">
        <v>82150</v>
      </c>
      <c r="F226" s="241">
        <f t="shared" si="6"/>
        <v>15608.5</v>
      </c>
      <c r="G226" s="241">
        <f t="shared" si="7"/>
        <v>97758.5</v>
      </c>
      <c r="I226" s="28"/>
      <c r="J226" s="28"/>
      <c r="K226" s="28"/>
      <c r="L226" s="25"/>
    </row>
    <row r="227" spans="1:12" ht="24.95" customHeight="1" x14ac:dyDescent="0.25">
      <c r="A227" s="73">
        <v>222</v>
      </c>
      <c r="B227" s="247" t="s">
        <v>713</v>
      </c>
      <c r="C227" s="104" t="s">
        <v>237</v>
      </c>
      <c r="D227" s="240">
        <v>1</v>
      </c>
      <c r="E227" s="278">
        <v>52870</v>
      </c>
      <c r="F227" s="241">
        <f t="shared" si="6"/>
        <v>10045.299999999999</v>
      </c>
      <c r="G227" s="241">
        <f t="shared" si="7"/>
        <v>62915.3</v>
      </c>
      <c r="I227" s="28"/>
      <c r="J227" s="28"/>
      <c r="K227" s="28"/>
      <c r="L227" s="25"/>
    </row>
    <row r="228" spans="1:12" ht="24.95" customHeight="1" x14ac:dyDescent="0.25">
      <c r="A228" s="73">
        <v>223</v>
      </c>
      <c r="B228" s="247" t="s">
        <v>715</v>
      </c>
      <c r="C228" s="104" t="s">
        <v>18</v>
      </c>
      <c r="D228" s="240">
        <v>1</v>
      </c>
      <c r="E228" s="278">
        <v>890700</v>
      </c>
      <c r="F228" s="241">
        <f t="shared" si="6"/>
        <v>169233</v>
      </c>
      <c r="G228" s="241">
        <f t="shared" si="7"/>
        <v>1059933</v>
      </c>
      <c r="I228" s="28"/>
      <c r="J228" s="28"/>
      <c r="K228" s="28"/>
      <c r="L228" s="25"/>
    </row>
    <row r="229" spans="1:12" ht="24.95" customHeight="1" x14ac:dyDescent="0.25">
      <c r="A229" s="73">
        <v>224</v>
      </c>
      <c r="B229" s="247" t="s">
        <v>716</v>
      </c>
      <c r="C229" s="104" t="s">
        <v>18</v>
      </c>
      <c r="D229" s="240">
        <v>1</v>
      </c>
      <c r="E229" s="278">
        <v>789500</v>
      </c>
      <c r="F229" s="241">
        <f t="shared" si="6"/>
        <v>150005</v>
      </c>
      <c r="G229" s="241">
        <f t="shared" si="7"/>
        <v>939505</v>
      </c>
      <c r="I229" s="28"/>
      <c r="J229" s="28"/>
      <c r="K229" s="28"/>
      <c r="L229" s="25"/>
    </row>
    <row r="230" spans="1:12" ht="24.95" customHeight="1" x14ac:dyDescent="0.25">
      <c r="A230" s="73">
        <v>225</v>
      </c>
      <c r="B230" s="247" t="s">
        <v>717</v>
      </c>
      <c r="C230" s="104" t="s">
        <v>18</v>
      </c>
      <c r="D230" s="240">
        <v>1</v>
      </c>
      <c r="E230" s="278">
        <v>899600</v>
      </c>
      <c r="F230" s="241">
        <f t="shared" si="6"/>
        <v>170924</v>
      </c>
      <c r="G230" s="241">
        <f t="shared" si="7"/>
        <v>1070524</v>
      </c>
      <c r="I230" s="28"/>
      <c r="J230" s="28"/>
      <c r="K230" s="28"/>
      <c r="L230" s="25"/>
    </row>
    <row r="231" spans="1:12" ht="24.95" customHeight="1" x14ac:dyDescent="0.25">
      <c r="A231" s="73">
        <v>226</v>
      </c>
      <c r="B231" s="247" t="s">
        <v>718</v>
      </c>
      <c r="C231" s="104" t="s">
        <v>101</v>
      </c>
      <c r="D231" s="240">
        <v>1</v>
      </c>
      <c r="E231" s="278">
        <v>89700</v>
      </c>
      <c r="F231" s="241">
        <f t="shared" si="6"/>
        <v>17043</v>
      </c>
      <c r="G231" s="241">
        <f t="shared" si="7"/>
        <v>106743</v>
      </c>
      <c r="I231" s="28"/>
      <c r="J231" s="28"/>
      <c r="K231" s="28"/>
      <c r="L231" s="25"/>
    </row>
    <row r="232" spans="1:12" ht="24.95" customHeight="1" x14ac:dyDescent="0.25">
      <c r="A232" s="73">
        <v>227</v>
      </c>
      <c r="B232" s="247" t="s">
        <v>719</v>
      </c>
      <c r="C232" s="104" t="s">
        <v>101</v>
      </c>
      <c r="D232" s="240">
        <v>1</v>
      </c>
      <c r="E232" s="278">
        <v>90580</v>
      </c>
      <c r="F232" s="241">
        <f t="shared" si="6"/>
        <v>17210.2</v>
      </c>
      <c r="G232" s="241">
        <f t="shared" si="7"/>
        <v>107790.2</v>
      </c>
      <c r="I232" s="28"/>
      <c r="J232" s="28"/>
      <c r="K232" s="28"/>
      <c r="L232" s="25"/>
    </row>
    <row r="233" spans="1:12" ht="24.95" customHeight="1" x14ac:dyDescent="0.25">
      <c r="A233" s="73">
        <v>228</v>
      </c>
      <c r="B233" s="247" t="s">
        <v>722</v>
      </c>
      <c r="C233" s="104" t="s">
        <v>723</v>
      </c>
      <c r="D233" s="240">
        <v>1</v>
      </c>
      <c r="E233" s="278">
        <v>41250</v>
      </c>
      <c r="F233" s="241">
        <f t="shared" si="6"/>
        <v>7837.5</v>
      </c>
      <c r="G233" s="241">
        <f t="shared" si="7"/>
        <v>49087.5</v>
      </c>
      <c r="I233" s="28"/>
      <c r="J233" s="28"/>
      <c r="K233" s="28"/>
      <c r="L233" s="25"/>
    </row>
    <row r="234" spans="1:12" ht="24.95" customHeight="1" x14ac:dyDescent="0.25">
      <c r="A234" s="73">
        <v>229</v>
      </c>
      <c r="B234" s="247" t="s">
        <v>725</v>
      </c>
      <c r="C234" s="104" t="s">
        <v>18</v>
      </c>
      <c r="D234" s="240">
        <v>1</v>
      </c>
      <c r="E234" s="278">
        <v>15280</v>
      </c>
      <c r="F234" s="241">
        <f t="shared" si="6"/>
        <v>2903.2</v>
      </c>
      <c r="G234" s="241">
        <f t="shared" si="7"/>
        <v>18183.2</v>
      </c>
      <c r="I234" s="28"/>
      <c r="J234" s="28"/>
      <c r="K234" s="28"/>
      <c r="L234" s="25"/>
    </row>
    <row r="235" spans="1:12" ht="24.95" customHeight="1" x14ac:dyDescent="0.25">
      <c r="A235" s="73">
        <v>230</v>
      </c>
      <c r="B235" s="247" t="s">
        <v>735</v>
      </c>
      <c r="C235" s="104" t="s">
        <v>18</v>
      </c>
      <c r="D235" s="240">
        <v>1</v>
      </c>
      <c r="E235" s="278">
        <v>3690</v>
      </c>
      <c r="F235" s="241">
        <f t="shared" si="6"/>
        <v>701.1</v>
      </c>
      <c r="G235" s="241">
        <f t="shared" si="7"/>
        <v>4391.1000000000004</v>
      </c>
      <c r="I235" s="28"/>
      <c r="J235" s="28"/>
      <c r="K235" s="28"/>
      <c r="L235" s="25"/>
    </row>
    <row r="236" spans="1:12" ht="24.95" customHeight="1" x14ac:dyDescent="0.25">
      <c r="A236" s="73">
        <v>231</v>
      </c>
      <c r="B236" s="247" t="s">
        <v>737</v>
      </c>
      <c r="C236" s="104" t="s">
        <v>18</v>
      </c>
      <c r="D236" s="240">
        <v>1</v>
      </c>
      <c r="E236" s="278">
        <v>6980</v>
      </c>
      <c r="F236" s="241">
        <f t="shared" si="6"/>
        <v>1326.2</v>
      </c>
      <c r="G236" s="241">
        <f t="shared" si="7"/>
        <v>8306.2000000000007</v>
      </c>
      <c r="I236" s="28"/>
      <c r="J236" s="28"/>
      <c r="K236" s="28"/>
      <c r="L236" s="25"/>
    </row>
    <row r="237" spans="1:12" ht="24.95" customHeight="1" x14ac:dyDescent="0.25">
      <c r="A237" s="73">
        <v>232</v>
      </c>
      <c r="B237" s="247" t="s">
        <v>740</v>
      </c>
      <c r="C237" s="104" t="s">
        <v>18</v>
      </c>
      <c r="D237" s="240">
        <v>1</v>
      </c>
      <c r="E237" s="278">
        <v>9680</v>
      </c>
      <c r="F237" s="241">
        <f t="shared" si="6"/>
        <v>1839.2</v>
      </c>
      <c r="G237" s="241">
        <f t="shared" si="7"/>
        <v>11519.2</v>
      </c>
      <c r="I237" s="28"/>
      <c r="J237" s="28"/>
      <c r="K237" s="28"/>
      <c r="L237" s="25"/>
    </row>
    <row r="238" spans="1:12" ht="24.95" customHeight="1" x14ac:dyDescent="0.25">
      <c r="A238" s="73">
        <v>233</v>
      </c>
      <c r="B238" s="247" t="s">
        <v>743</v>
      </c>
      <c r="C238" s="104" t="s">
        <v>18</v>
      </c>
      <c r="D238" s="240">
        <v>1</v>
      </c>
      <c r="E238" s="278">
        <v>19870</v>
      </c>
      <c r="F238" s="241">
        <f t="shared" si="6"/>
        <v>3775.3</v>
      </c>
      <c r="G238" s="241">
        <f t="shared" si="7"/>
        <v>23645.3</v>
      </c>
      <c r="I238" s="28"/>
      <c r="J238" s="28"/>
      <c r="K238" s="28"/>
      <c r="L238" s="25"/>
    </row>
    <row r="239" spans="1:12" ht="24.95" customHeight="1" x14ac:dyDescent="0.25">
      <c r="A239" s="73">
        <v>234</v>
      </c>
      <c r="B239" s="247" t="s">
        <v>745</v>
      </c>
      <c r="C239" s="104" t="s">
        <v>18</v>
      </c>
      <c r="D239" s="240">
        <v>1</v>
      </c>
      <c r="E239" s="278">
        <v>6980</v>
      </c>
      <c r="F239" s="241">
        <f t="shared" si="6"/>
        <v>1326.2</v>
      </c>
      <c r="G239" s="241">
        <f t="shared" si="7"/>
        <v>8306.2000000000007</v>
      </c>
      <c r="I239" s="28"/>
      <c r="J239" s="28"/>
      <c r="K239" s="28"/>
      <c r="L239" s="25"/>
    </row>
    <row r="240" spans="1:12" ht="24.95" customHeight="1" x14ac:dyDescent="0.25">
      <c r="A240" s="73">
        <v>235</v>
      </c>
      <c r="B240" s="247" t="s">
        <v>748</v>
      </c>
      <c r="C240" s="104" t="s">
        <v>18</v>
      </c>
      <c r="D240" s="240">
        <v>1</v>
      </c>
      <c r="E240" s="278">
        <v>21580</v>
      </c>
      <c r="F240" s="241">
        <f t="shared" si="6"/>
        <v>4100.2</v>
      </c>
      <c r="G240" s="241">
        <f t="shared" si="7"/>
        <v>25680.2</v>
      </c>
      <c r="I240" s="28"/>
      <c r="J240" s="28"/>
      <c r="K240" s="28"/>
      <c r="L240" s="25"/>
    </row>
    <row r="241" spans="1:12" ht="24.95" customHeight="1" x14ac:dyDescent="0.25">
      <c r="A241" s="73">
        <v>236</v>
      </c>
      <c r="B241" s="247" t="s">
        <v>750</v>
      </c>
      <c r="C241" s="104" t="s">
        <v>18</v>
      </c>
      <c r="D241" s="240">
        <v>1</v>
      </c>
      <c r="E241" s="278">
        <v>30120</v>
      </c>
      <c r="F241" s="241">
        <f t="shared" si="6"/>
        <v>5722.8</v>
      </c>
      <c r="G241" s="241">
        <f t="shared" si="7"/>
        <v>35842.800000000003</v>
      </c>
      <c r="I241" s="28"/>
      <c r="J241" s="28"/>
      <c r="K241" s="28"/>
      <c r="L241" s="25"/>
    </row>
    <row r="242" spans="1:12" ht="24.95" customHeight="1" x14ac:dyDescent="0.25">
      <c r="A242" s="73">
        <v>237</v>
      </c>
      <c r="B242" s="247" t="s">
        <v>751</v>
      </c>
      <c r="C242" s="104" t="s">
        <v>18</v>
      </c>
      <c r="D242" s="240">
        <v>1</v>
      </c>
      <c r="E242" s="278">
        <v>165890</v>
      </c>
      <c r="F242" s="241">
        <f t="shared" si="6"/>
        <v>31519.100000000002</v>
      </c>
      <c r="G242" s="241">
        <f t="shared" si="7"/>
        <v>197409.1</v>
      </c>
      <c r="I242" s="28"/>
      <c r="J242" s="28"/>
      <c r="K242" s="28"/>
      <c r="L242" s="25"/>
    </row>
    <row r="243" spans="1:12" ht="24.95" customHeight="1" x14ac:dyDescent="0.25">
      <c r="A243" s="73">
        <v>238</v>
      </c>
      <c r="B243" s="247" t="s">
        <v>756</v>
      </c>
      <c r="C243" s="104" t="s">
        <v>18</v>
      </c>
      <c r="D243" s="240">
        <v>1</v>
      </c>
      <c r="E243" s="278">
        <v>18960</v>
      </c>
      <c r="F243" s="241">
        <f t="shared" si="6"/>
        <v>3602.4</v>
      </c>
      <c r="G243" s="241">
        <f t="shared" si="7"/>
        <v>22562.400000000001</v>
      </c>
      <c r="I243" s="28"/>
      <c r="J243" s="28"/>
      <c r="K243" s="28"/>
      <c r="L243" s="25"/>
    </row>
    <row r="244" spans="1:12" ht="24.95" customHeight="1" x14ac:dyDescent="0.25">
      <c r="A244" s="73">
        <v>239</v>
      </c>
      <c r="B244" s="247" t="s">
        <v>758</v>
      </c>
      <c r="C244" s="104" t="s">
        <v>18</v>
      </c>
      <c r="D244" s="240">
        <v>1</v>
      </c>
      <c r="E244" s="278">
        <v>58900</v>
      </c>
      <c r="F244" s="241">
        <f t="shared" si="6"/>
        <v>11191</v>
      </c>
      <c r="G244" s="241">
        <f t="shared" si="7"/>
        <v>70091</v>
      </c>
      <c r="I244" s="28"/>
      <c r="J244" s="28"/>
      <c r="K244" s="28"/>
      <c r="L244" s="25"/>
    </row>
    <row r="245" spans="1:12" ht="24.95" customHeight="1" x14ac:dyDescent="0.25">
      <c r="A245" s="73">
        <v>240</v>
      </c>
      <c r="B245" s="247" t="s">
        <v>761</v>
      </c>
      <c r="C245" s="104" t="s">
        <v>162</v>
      </c>
      <c r="D245" s="240">
        <v>1</v>
      </c>
      <c r="E245" s="278">
        <v>23980</v>
      </c>
      <c r="F245" s="241">
        <f t="shared" si="6"/>
        <v>4556.2</v>
      </c>
      <c r="G245" s="241">
        <f t="shared" si="7"/>
        <v>28536.2</v>
      </c>
      <c r="I245" s="28"/>
      <c r="J245" s="28"/>
      <c r="K245" s="28"/>
      <c r="L245" s="25"/>
    </row>
    <row r="246" spans="1:12" ht="24.95" customHeight="1" x14ac:dyDescent="0.25">
      <c r="A246" s="73">
        <v>241</v>
      </c>
      <c r="B246" s="247" t="s">
        <v>1467</v>
      </c>
      <c r="C246" s="104" t="s">
        <v>18</v>
      </c>
      <c r="D246" s="240">
        <v>1</v>
      </c>
      <c r="E246" s="278">
        <v>82320</v>
      </c>
      <c r="F246" s="241">
        <f t="shared" si="6"/>
        <v>15640.800000000001</v>
      </c>
      <c r="G246" s="241">
        <f t="shared" si="7"/>
        <v>97960.8</v>
      </c>
      <c r="I246" s="28"/>
      <c r="J246" s="28"/>
      <c r="K246" s="28"/>
      <c r="L246" s="25"/>
    </row>
    <row r="247" spans="1:12" ht="24.95" customHeight="1" x14ac:dyDescent="0.25">
      <c r="A247" s="73">
        <v>242</v>
      </c>
      <c r="B247" s="247" t="s">
        <v>762</v>
      </c>
      <c r="C247" s="104" t="s">
        <v>18</v>
      </c>
      <c r="D247" s="240">
        <v>1</v>
      </c>
      <c r="E247" s="278">
        <v>41250</v>
      </c>
      <c r="F247" s="241">
        <f t="shared" si="6"/>
        <v>7837.5</v>
      </c>
      <c r="G247" s="241">
        <f t="shared" si="7"/>
        <v>49087.5</v>
      </c>
      <c r="I247" s="28"/>
      <c r="J247" s="28"/>
      <c r="K247" s="28"/>
      <c r="L247" s="25"/>
    </row>
    <row r="248" spans="1:12" ht="24.95" customHeight="1" x14ac:dyDescent="0.25">
      <c r="A248" s="73">
        <v>243</v>
      </c>
      <c r="B248" s="247" t="s">
        <v>763</v>
      </c>
      <c r="C248" s="104" t="s">
        <v>18</v>
      </c>
      <c r="D248" s="240">
        <v>1</v>
      </c>
      <c r="E248" s="278">
        <v>369800</v>
      </c>
      <c r="F248" s="241">
        <f t="shared" si="6"/>
        <v>70262</v>
      </c>
      <c r="G248" s="241">
        <f t="shared" si="7"/>
        <v>440062</v>
      </c>
      <c r="I248" s="28"/>
      <c r="J248" s="28"/>
      <c r="K248" s="28"/>
      <c r="L248" s="25"/>
    </row>
    <row r="249" spans="1:12" ht="24.95" customHeight="1" x14ac:dyDescent="0.25">
      <c r="A249" s="73">
        <v>244</v>
      </c>
      <c r="B249" s="247" t="s">
        <v>765</v>
      </c>
      <c r="C249" s="104" t="s">
        <v>18</v>
      </c>
      <c r="D249" s="240">
        <v>1</v>
      </c>
      <c r="E249" s="278">
        <v>789000</v>
      </c>
      <c r="F249" s="241">
        <f t="shared" si="6"/>
        <v>149910</v>
      </c>
      <c r="G249" s="241">
        <f t="shared" si="7"/>
        <v>938910</v>
      </c>
      <c r="I249" s="28"/>
      <c r="J249" s="28"/>
      <c r="K249" s="28"/>
      <c r="L249" s="25"/>
    </row>
    <row r="250" spans="1:12" ht="24.95" customHeight="1" x14ac:dyDescent="0.25">
      <c r="A250" s="73">
        <v>245</v>
      </c>
      <c r="B250" s="247" t="s">
        <v>766</v>
      </c>
      <c r="C250" s="104" t="s">
        <v>359</v>
      </c>
      <c r="D250" s="240">
        <v>1</v>
      </c>
      <c r="E250" s="278">
        <v>321500</v>
      </c>
      <c r="F250" s="241">
        <f t="shared" si="6"/>
        <v>61085</v>
      </c>
      <c r="G250" s="241">
        <f t="shared" si="7"/>
        <v>382585</v>
      </c>
      <c r="I250" s="28"/>
      <c r="J250" s="28"/>
      <c r="K250" s="28"/>
      <c r="L250" s="25"/>
    </row>
    <row r="251" spans="1:12" ht="24.95" customHeight="1" x14ac:dyDescent="0.25">
      <c r="A251" s="73">
        <v>246</v>
      </c>
      <c r="B251" s="247" t="s">
        <v>767</v>
      </c>
      <c r="C251" s="104" t="s">
        <v>18</v>
      </c>
      <c r="D251" s="240">
        <v>1</v>
      </c>
      <c r="E251" s="278">
        <v>20120</v>
      </c>
      <c r="F251" s="241">
        <f t="shared" si="6"/>
        <v>3822.8</v>
      </c>
      <c r="G251" s="241">
        <f t="shared" si="7"/>
        <v>23942.799999999999</v>
      </c>
      <c r="I251" s="28"/>
      <c r="J251" s="28"/>
      <c r="K251" s="28"/>
      <c r="L251" s="25"/>
    </row>
    <row r="252" spans="1:12" ht="24.95" customHeight="1" x14ac:dyDescent="0.25">
      <c r="A252" s="73">
        <v>247</v>
      </c>
      <c r="B252" s="247" t="s">
        <v>770</v>
      </c>
      <c r="C252" s="104" t="s">
        <v>18</v>
      </c>
      <c r="D252" s="240">
        <v>1</v>
      </c>
      <c r="E252" s="278">
        <v>31200</v>
      </c>
      <c r="F252" s="241">
        <f t="shared" si="6"/>
        <v>5928</v>
      </c>
      <c r="G252" s="241">
        <f t="shared" si="7"/>
        <v>37128</v>
      </c>
      <c r="I252" s="28"/>
      <c r="J252" s="28"/>
      <c r="K252" s="28"/>
      <c r="L252" s="25"/>
    </row>
    <row r="253" spans="1:12" ht="24.95" customHeight="1" x14ac:dyDescent="0.25">
      <c r="A253" s="73">
        <v>248</v>
      </c>
      <c r="B253" s="247" t="s">
        <v>771</v>
      </c>
      <c r="C253" s="104" t="s">
        <v>18</v>
      </c>
      <c r="D253" s="240">
        <v>1</v>
      </c>
      <c r="E253" s="278">
        <v>1580</v>
      </c>
      <c r="F253" s="241">
        <f t="shared" si="6"/>
        <v>300.2</v>
      </c>
      <c r="G253" s="241">
        <f t="shared" si="7"/>
        <v>1880.2</v>
      </c>
      <c r="I253" s="28"/>
      <c r="J253" s="28"/>
      <c r="K253" s="28"/>
      <c r="L253" s="25"/>
    </row>
    <row r="254" spans="1:12" ht="24.95" customHeight="1" x14ac:dyDescent="0.25">
      <c r="A254" s="73">
        <v>249</v>
      </c>
      <c r="B254" s="247" t="s">
        <v>774</v>
      </c>
      <c r="C254" s="104" t="s">
        <v>18</v>
      </c>
      <c r="D254" s="240">
        <v>1</v>
      </c>
      <c r="E254" s="278">
        <v>20580</v>
      </c>
      <c r="F254" s="241">
        <f t="shared" si="6"/>
        <v>3910.2000000000003</v>
      </c>
      <c r="G254" s="241">
        <f t="shared" si="7"/>
        <v>24490.2</v>
      </c>
      <c r="I254" s="28"/>
      <c r="J254" s="28"/>
      <c r="K254" s="28"/>
      <c r="L254" s="25"/>
    </row>
    <row r="255" spans="1:12" ht="24.95" customHeight="1" x14ac:dyDescent="0.25">
      <c r="A255" s="73">
        <v>250</v>
      </c>
      <c r="B255" s="247" t="s">
        <v>1468</v>
      </c>
      <c r="C255" s="104" t="s">
        <v>18</v>
      </c>
      <c r="D255" s="240">
        <v>1</v>
      </c>
      <c r="E255" s="278">
        <v>25630</v>
      </c>
      <c r="F255" s="241">
        <f t="shared" si="6"/>
        <v>4869.7</v>
      </c>
      <c r="G255" s="241">
        <f t="shared" si="7"/>
        <v>30499.7</v>
      </c>
      <c r="I255" s="28"/>
      <c r="J255" s="28"/>
      <c r="K255" s="28"/>
      <c r="L255" s="25"/>
    </row>
    <row r="256" spans="1:12" ht="24.95" customHeight="1" x14ac:dyDescent="0.25">
      <c r="A256" s="73">
        <v>251</v>
      </c>
      <c r="B256" s="247" t="s">
        <v>777</v>
      </c>
      <c r="C256" s="104" t="s">
        <v>18</v>
      </c>
      <c r="D256" s="240">
        <v>1</v>
      </c>
      <c r="E256" s="278">
        <v>21450</v>
      </c>
      <c r="F256" s="241">
        <f t="shared" si="6"/>
        <v>4075.5</v>
      </c>
      <c r="G256" s="241">
        <f t="shared" si="7"/>
        <v>25525.5</v>
      </c>
      <c r="I256" s="28"/>
      <c r="J256" s="28"/>
      <c r="K256" s="28"/>
      <c r="L256" s="25"/>
    </row>
    <row r="257" spans="1:12" ht="24.95" customHeight="1" x14ac:dyDescent="0.25">
      <c r="A257" s="73">
        <v>252</v>
      </c>
      <c r="B257" s="247" t="s">
        <v>782</v>
      </c>
      <c r="C257" s="104" t="s">
        <v>18</v>
      </c>
      <c r="D257" s="240">
        <v>1</v>
      </c>
      <c r="E257" s="278">
        <v>2050</v>
      </c>
      <c r="F257" s="241">
        <f t="shared" si="6"/>
        <v>389.5</v>
      </c>
      <c r="G257" s="241">
        <f t="shared" si="7"/>
        <v>2439.5</v>
      </c>
      <c r="I257" s="28"/>
      <c r="J257" s="28"/>
      <c r="K257" s="28"/>
      <c r="L257" s="25"/>
    </row>
    <row r="258" spans="1:12" ht="24.95" customHeight="1" x14ac:dyDescent="0.25">
      <c r="A258" s="73">
        <v>253</v>
      </c>
      <c r="B258" s="247" t="s">
        <v>785</v>
      </c>
      <c r="C258" s="104" t="s">
        <v>18</v>
      </c>
      <c r="D258" s="240">
        <v>1</v>
      </c>
      <c r="E258" s="278">
        <v>25820</v>
      </c>
      <c r="F258" s="241">
        <f t="shared" si="6"/>
        <v>4905.8</v>
      </c>
      <c r="G258" s="241">
        <f t="shared" si="7"/>
        <v>30725.8</v>
      </c>
      <c r="I258" s="28"/>
      <c r="J258" s="28"/>
      <c r="K258" s="28"/>
      <c r="L258" s="25"/>
    </row>
    <row r="259" spans="1:12" ht="24.95" customHeight="1" x14ac:dyDescent="0.25">
      <c r="A259" s="73">
        <v>254</v>
      </c>
      <c r="B259" s="247" t="s">
        <v>788</v>
      </c>
      <c r="C259" s="104" t="s">
        <v>18</v>
      </c>
      <c r="D259" s="240">
        <v>1</v>
      </c>
      <c r="E259" s="278">
        <v>79650</v>
      </c>
      <c r="F259" s="241">
        <f t="shared" si="6"/>
        <v>15133.5</v>
      </c>
      <c r="G259" s="241">
        <f t="shared" si="7"/>
        <v>94783.5</v>
      </c>
      <c r="I259" s="28"/>
      <c r="J259" s="28"/>
      <c r="K259" s="28"/>
      <c r="L259" s="25"/>
    </row>
    <row r="260" spans="1:12" ht="24.95" customHeight="1" x14ac:dyDescent="0.25">
      <c r="A260" s="73">
        <v>255</v>
      </c>
      <c r="B260" s="247" t="s">
        <v>789</v>
      </c>
      <c r="C260" s="104" t="s">
        <v>18</v>
      </c>
      <c r="D260" s="240">
        <v>1</v>
      </c>
      <c r="E260" s="278">
        <v>168900</v>
      </c>
      <c r="F260" s="241">
        <f t="shared" si="6"/>
        <v>32091</v>
      </c>
      <c r="G260" s="241">
        <f t="shared" si="7"/>
        <v>200991</v>
      </c>
      <c r="I260" s="28"/>
      <c r="J260" s="28"/>
      <c r="K260" s="28"/>
      <c r="L260" s="25"/>
    </row>
    <row r="261" spans="1:12" ht="24.95" customHeight="1" x14ac:dyDescent="0.25">
      <c r="A261" s="73">
        <v>256</v>
      </c>
      <c r="B261" s="247" t="s">
        <v>790</v>
      </c>
      <c r="C261" s="104" t="s">
        <v>18</v>
      </c>
      <c r="D261" s="240">
        <v>1</v>
      </c>
      <c r="E261" s="278">
        <v>15570</v>
      </c>
      <c r="F261" s="241">
        <f t="shared" si="6"/>
        <v>2958.3</v>
      </c>
      <c r="G261" s="241">
        <f t="shared" si="7"/>
        <v>18528.3</v>
      </c>
      <c r="I261" s="28"/>
      <c r="J261" s="28"/>
      <c r="K261" s="28"/>
      <c r="L261" s="25"/>
    </row>
    <row r="262" spans="1:12" ht="24.95" customHeight="1" x14ac:dyDescent="0.25">
      <c r="A262" s="73">
        <v>257</v>
      </c>
      <c r="B262" s="247" t="s">
        <v>794</v>
      </c>
      <c r="C262" s="104" t="s">
        <v>18</v>
      </c>
      <c r="D262" s="240">
        <v>1</v>
      </c>
      <c r="E262" s="278">
        <v>10810</v>
      </c>
      <c r="F262" s="241">
        <f t="shared" si="6"/>
        <v>2053.9</v>
      </c>
      <c r="G262" s="241">
        <f t="shared" si="7"/>
        <v>12863.9</v>
      </c>
      <c r="I262" s="28"/>
      <c r="J262" s="28"/>
      <c r="K262" s="28"/>
      <c r="L262" s="25"/>
    </row>
    <row r="263" spans="1:12" ht="24.95" customHeight="1" x14ac:dyDescent="0.25">
      <c r="A263" s="73">
        <v>258</v>
      </c>
      <c r="B263" s="247" t="s">
        <v>796</v>
      </c>
      <c r="C263" s="104" t="s">
        <v>18</v>
      </c>
      <c r="D263" s="240">
        <v>1</v>
      </c>
      <c r="E263" s="278">
        <v>35980</v>
      </c>
      <c r="F263" s="241">
        <f t="shared" ref="F263:F326" si="8">+E263*0.19</f>
        <v>6836.2</v>
      </c>
      <c r="G263" s="241">
        <f t="shared" ref="G263:G326" si="9">+F263+E263</f>
        <v>42816.2</v>
      </c>
      <c r="I263" s="28"/>
      <c r="J263" s="28"/>
      <c r="K263" s="28"/>
      <c r="L263" s="25"/>
    </row>
    <row r="264" spans="1:12" ht="24.95" customHeight="1" x14ac:dyDescent="0.25">
      <c r="A264" s="73">
        <v>259</v>
      </c>
      <c r="B264" s="247" t="s">
        <v>1469</v>
      </c>
      <c r="C264" s="104" t="s">
        <v>18</v>
      </c>
      <c r="D264" s="240">
        <v>1</v>
      </c>
      <c r="E264" s="278">
        <v>97580</v>
      </c>
      <c r="F264" s="241">
        <f t="shared" si="8"/>
        <v>18540.2</v>
      </c>
      <c r="G264" s="241">
        <f t="shared" si="9"/>
        <v>116120.2</v>
      </c>
      <c r="I264" s="28"/>
      <c r="J264" s="28"/>
      <c r="K264" s="28"/>
      <c r="L264" s="25"/>
    </row>
    <row r="265" spans="1:12" ht="24.95" customHeight="1" x14ac:dyDescent="0.25">
      <c r="A265" s="73">
        <v>260</v>
      </c>
      <c r="B265" s="247" t="s">
        <v>1470</v>
      </c>
      <c r="C265" s="104" t="s">
        <v>18</v>
      </c>
      <c r="D265" s="240">
        <v>1</v>
      </c>
      <c r="E265" s="278">
        <v>112300</v>
      </c>
      <c r="F265" s="241">
        <f t="shared" si="8"/>
        <v>21337</v>
      </c>
      <c r="G265" s="241">
        <f t="shared" si="9"/>
        <v>133637</v>
      </c>
      <c r="I265" s="28"/>
      <c r="J265" s="28"/>
      <c r="K265" s="28"/>
      <c r="L265" s="25"/>
    </row>
    <row r="266" spans="1:12" ht="24.95" customHeight="1" x14ac:dyDescent="0.25">
      <c r="A266" s="73">
        <v>261</v>
      </c>
      <c r="B266" s="247" t="s">
        <v>801</v>
      </c>
      <c r="C266" s="104" t="s">
        <v>18</v>
      </c>
      <c r="D266" s="240">
        <v>1</v>
      </c>
      <c r="E266" s="278">
        <v>78900</v>
      </c>
      <c r="F266" s="241">
        <f t="shared" si="8"/>
        <v>14991</v>
      </c>
      <c r="G266" s="241">
        <f t="shared" si="9"/>
        <v>93891</v>
      </c>
      <c r="I266" s="28"/>
      <c r="J266" s="28"/>
      <c r="K266" s="28"/>
      <c r="L266" s="25"/>
    </row>
    <row r="267" spans="1:12" ht="24.95" customHeight="1" x14ac:dyDescent="0.25">
      <c r="A267" s="73">
        <v>262</v>
      </c>
      <c r="B267" s="247" t="s">
        <v>803</v>
      </c>
      <c r="C267" s="104" t="s">
        <v>804</v>
      </c>
      <c r="D267" s="240">
        <v>1</v>
      </c>
      <c r="E267" s="278">
        <v>40150</v>
      </c>
      <c r="F267" s="241">
        <f t="shared" si="8"/>
        <v>7628.5</v>
      </c>
      <c r="G267" s="241">
        <f t="shared" si="9"/>
        <v>47778.5</v>
      </c>
      <c r="I267" s="28"/>
      <c r="J267" s="28"/>
      <c r="K267" s="28"/>
      <c r="L267" s="25"/>
    </row>
    <row r="268" spans="1:12" ht="24.95" customHeight="1" x14ac:dyDescent="0.25">
      <c r="A268" s="73">
        <v>263</v>
      </c>
      <c r="B268" s="247" t="s">
        <v>805</v>
      </c>
      <c r="C268" s="104" t="s">
        <v>18</v>
      </c>
      <c r="D268" s="240">
        <v>1</v>
      </c>
      <c r="E268" s="278">
        <v>9870</v>
      </c>
      <c r="F268" s="241">
        <f t="shared" si="8"/>
        <v>1875.3</v>
      </c>
      <c r="G268" s="241">
        <f t="shared" si="9"/>
        <v>11745.3</v>
      </c>
      <c r="I268" s="28"/>
      <c r="J268" s="28"/>
      <c r="K268" s="28"/>
      <c r="L268" s="25"/>
    </row>
    <row r="269" spans="1:12" ht="24.95" customHeight="1" x14ac:dyDescent="0.25">
      <c r="A269" s="73">
        <v>264</v>
      </c>
      <c r="B269" s="247" t="s">
        <v>806</v>
      </c>
      <c r="C269" s="104" t="s">
        <v>18</v>
      </c>
      <c r="D269" s="240">
        <v>1</v>
      </c>
      <c r="E269" s="278">
        <v>5800</v>
      </c>
      <c r="F269" s="241">
        <f t="shared" si="8"/>
        <v>1102</v>
      </c>
      <c r="G269" s="241">
        <f t="shared" si="9"/>
        <v>6902</v>
      </c>
      <c r="I269" s="28"/>
      <c r="J269" s="28"/>
      <c r="K269" s="28"/>
      <c r="L269" s="25"/>
    </row>
    <row r="270" spans="1:12" ht="24.95" customHeight="1" x14ac:dyDescent="0.25">
      <c r="A270" s="73">
        <v>265</v>
      </c>
      <c r="B270" s="247" t="s">
        <v>1471</v>
      </c>
      <c r="C270" s="104" t="s">
        <v>115</v>
      </c>
      <c r="D270" s="240">
        <v>1</v>
      </c>
      <c r="E270" s="278">
        <v>10000</v>
      </c>
      <c r="F270" s="241">
        <f t="shared" si="8"/>
        <v>1900</v>
      </c>
      <c r="G270" s="241">
        <f t="shared" si="9"/>
        <v>11900</v>
      </c>
      <c r="I270" s="28"/>
      <c r="J270" s="28"/>
      <c r="K270" s="28"/>
      <c r="L270" s="25"/>
    </row>
    <row r="271" spans="1:12" ht="24.95" customHeight="1" x14ac:dyDescent="0.25">
      <c r="A271" s="73">
        <v>266</v>
      </c>
      <c r="B271" s="247" t="s">
        <v>808</v>
      </c>
      <c r="C271" s="104" t="s">
        <v>18</v>
      </c>
      <c r="D271" s="240">
        <v>1</v>
      </c>
      <c r="E271" s="278">
        <v>3950</v>
      </c>
      <c r="F271" s="241">
        <f t="shared" si="8"/>
        <v>750.5</v>
      </c>
      <c r="G271" s="241">
        <f t="shared" si="9"/>
        <v>4700.5</v>
      </c>
      <c r="I271" s="28"/>
      <c r="J271" s="28"/>
      <c r="K271" s="28"/>
      <c r="L271" s="25"/>
    </row>
    <row r="272" spans="1:12" ht="24.95" customHeight="1" x14ac:dyDescent="0.25">
      <c r="A272" s="73">
        <v>267</v>
      </c>
      <c r="B272" s="247" t="s">
        <v>813</v>
      </c>
      <c r="C272" s="104" t="s">
        <v>18</v>
      </c>
      <c r="D272" s="240">
        <v>1</v>
      </c>
      <c r="E272" s="278">
        <v>2100</v>
      </c>
      <c r="F272" s="241">
        <f t="shared" si="8"/>
        <v>399</v>
      </c>
      <c r="G272" s="241">
        <f t="shared" si="9"/>
        <v>2499</v>
      </c>
      <c r="I272" s="28"/>
      <c r="J272" s="28"/>
      <c r="K272" s="28"/>
      <c r="L272" s="25"/>
    </row>
    <row r="273" spans="1:12" ht="24.95" customHeight="1" x14ac:dyDescent="0.25">
      <c r="A273" s="73">
        <v>268</v>
      </c>
      <c r="B273" s="247" t="s">
        <v>1472</v>
      </c>
      <c r="C273" s="104" t="s">
        <v>18</v>
      </c>
      <c r="D273" s="240">
        <v>1</v>
      </c>
      <c r="E273" s="278">
        <v>3580</v>
      </c>
      <c r="F273" s="241">
        <f t="shared" si="8"/>
        <v>680.2</v>
      </c>
      <c r="G273" s="241">
        <f t="shared" si="9"/>
        <v>4260.2</v>
      </c>
      <c r="I273" s="28"/>
      <c r="J273" s="28"/>
      <c r="K273" s="28"/>
      <c r="L273" s="25"/>
    </row>
    <row r="274" spans="1:12" ht="24.95" customHeight="1" x14ac:dyDescent="0.25">
      <c r="A274" s="73">
        <v>269</v>
      </c>
      <c r="B274" s="247" t="s">
        <v>814</v>
      </c>
      <c r="C274" s="104" t="s">
        <v>18</v>
      </c>
      <c r="D274" s="240">
        <v>1</v>
      </c>
      <c r="E274" s="278">
        <v>900</v>
      </c>
      <c r="F274" s="241">
        <f t="shared" si="8"/>
        <v>171</v>
      </c>
      <c r="G274" s="241">
        <f t="shared" si="9"/>
        <v>1071</v>
      </c>
      <c r="I274" s="28"/>
      <c r="J274" s="28"/>
      <c r="K274" s="28"/>
      <c r="L274" s="25"/>
    </row>
    <row r="275" spans="1:12" ht="24.95" customHeight="1" x14ac:dyDescent="0.25">
      <c r="A275" s="73">
        <v>270</v>
      </c>
      <c r="B275" s="247" t="s">
        <v>817</v>
      </c>
      <c r="C275" s="104" t="s">
        <v>18</v>
      </c>
      <c r="D275" s="240">
        <v>1</v>
      </c>
      <c r="E275" s="278">
        <v>1250</v>
      </c>
      <c r="F275" s="241">
        <f t="shared" si="8"/>
        <v>237.5</v>
      </c>
      <c r="G275" s="241">
        <f t="shared" si="9"/>
        <v>1487.5</v>
      </c>
      <c r="I275" s="28"/>
      <c r="J275" s="28"/>
      <c r="K275" s="28"/>
      <c r="L275" s="25"/>
    </row>
    <row r="276" spans="1:12" ht="24.95" customHeight="1" x14ac:dyDescent="0.25">
      <c r="A276" s="73">
        <v>271</v>
      </c>
      <c r="B276" s="247" t="s">
        <v>818</v>
      </c>
      <c r="C276" s="104" t="s">
        <v>18</v>
      </c>
      <c r="D276" s="240">
        <v>1</v>
      </c>
      <c r="E276" s="278">
        <v>150</v>
      </c>
      <c r="F276" s="241">
        <f t="shared" si="8"/>
        <v>28.5</v>
      </c>
      <c r="G276" s="241">
        <f t="shared" si="9"/>
        <v>178.5</v>
      </c>
      <c r="I276" s="28"/>
      <c r="J276" s="28"/>
      <c r="K276" s="28"/>
      <c r="L276" s="25"/>
    </row>
    <row r="277" spans="1:12" ht="24.95" customHeight="1" x14ac:dyDescent="0.25">
      <c r="A277" s="73">
        <v>272</v>
      </c>
      <c r="B277" s="247" t="s">
        <v>819</v>
      </c>
      <c r="C277" s="104" t="s">
        <v>18</v>
      </c>
      <c r="D277" s="240">
        <v>1</v>
      </c>
      <c r="E277" s="278">
        <v>150</v>
      </c>
      <c r="F277" s="241">
        <f t="shared" si="8"/>
        <v>28.5</v>
      </c>
      <c r="G277" s="241">
        <f t="shared" si="9"/>
        <v>178.5</v>
      </c>
      <c r="I277" s="28"/>
      <c r="J277" s="28"/>
      <c r="K277" s="28"/>
      <c r="L277" s="25"/>
    </row>
    <row r="278" spans="1:12" ht="24.95" customHeight="1" x14ac:dyDescent="0.25">
      <c r="A278" s="73">
        <v>273</v>
      </c>
      <c r="B278" s="247" t="s">
        <v>820</v>
      </c>
      <c r="C278" s="104" t="s">
        <v>18</v>
      </c>
      <c r="D278" s="240">
        <v>1</v>
      </c>
      <c r="E278" s="278">
        <v>100</v>
      </c>
      <c r="F278" s="241">
        <f t="shared" si="8"/>
        <v>19</v>
      </c>
      <c r="G278" s="241">
        <f t="shared" si="9"/>
        <v>119</v>
      </c>
      <c r="I278" s="28"/>
      <c r="J278" s="28"/>
      <c r="K278" s="28"/>
      <c r="L278" s="25"/>
    </row>
    <row r="279" spans="1:12" ht="24.95" customHeight="1" x14ac:dyDescent="0.25">
      <c r="A279" s="73">
        <v>274</v>
      </c>
      <c r="B279" s="247" t="s">
        <v>1473</v>
      </c>
      <c r="C279" s="104" t="s">
        <v>18</v>
      </c>
      <c r="D279" s="240">
        <v>1</v>
      </c>
      <c r="E279" s="278">
        <v>41250</v>
      </c>
      <c r="F279" s="241">
        <f t="shared" si="8"/>
        <v>7837.5</v>
      </c>
      <c r="G279" s="241">
        <f t="shared" si="9"/>
        <v>49087.5</v>
      </c>
      <c r="I279" s="28"/>
      <c r="J279" s="28"/>
      <c r="K279" s="28"/>
      <c r="L279" s="25"/>
    </row>
    <row r="280" spans="1:12" ht="24.95" customHeight="1" x14ac:dyDescent="0.25">
      <c r="A280" s="73">
        <v>275</v>
      </c>
      <c r="B280" s="247" t="s">
        <v>848</v>
      </c>
      <c r="C280" s="104" t="s">
        <v>18</v>
      </c>
      <c r="D280" s="240">
        <v>1</v>
      </c>
      <c r="E280" s="278">
        <v>250800</v>
      </c>
      <c r="F280" s="241">
        <f t="shared" si="8"/>
        <v>47652</v>
      </c>
      <c r="G280" s="241">
        <f t="shared" si="9"/>
        <v>298452</v>
      </c>
      <c r="I280" s="28"/>
      <c r="J280" s="28"/>
      <c r="K280" s="28"/>
      <c r="L280" s="25"/>
    </row>
    <row r="281" spans="1:12" ht="24.95" customHeight="1" x14ac:dyDescent="0.25">
      <c r="A281" s="73">
        <v>276</v>
      </c>
      <c r="B281" s="247" t="s">
        <v>849</v>
      </c>
      <c r="C281" s="104" t="s">
        <v>18</v>
      </c>
      <c r="D281" s="240">
        <v>1</v>
      </c>
      <c r="E281" s="278">
        <v>205000</v>
      </c>
      <c r="F281" s="241">
        <f t="shared" si="8"/>
        <v>38950</v>
      </c>
      <c r="G281" s="241">
        <f t="shared" si="9"/>
        <v>243950</v>
      </c>
      <c r="I281" s="28"/>
      <c r="J281" s="28"/>
      <c r="K281" s="28"/>
      <c r="L281" s="25"/>
    </row>
    <row r="282" spans="1:12" ht="24.95" customHeight="1" x14ac:dyDescent="0.25">
      <c r="A282" s="73">
        <v>277</v>
      </c>
      <c r="B282" s="247" t="s">
        <v>854</v>
      </c>
      <c r="C282" s="104" t="s">
        <v>18</v>
      </c>
      <c r="D282" s="240">
        <v>1</v>
      </c>
      <c r="E282" s="278">
        <v>205000</v>
      </c>
      <c r="F282" s="241">
        <f t="shared" si="8"/>
        <v>38950</v>
      </c>
      <c r="G282" s="241">
        <f t="shared" si="9"/>
        <v>243950</v>
      </c>
      <c r="I282" s="28"/>
      <c r="J282" s="28"/>
      <c r="K282" s="28"/>
      <c r="L282" s="25"/>
    </row>
    <row r="283" spans="1:12" ht="24.95" customHeight="1" x14ac:dyDescent="0.25">
      <c r="A283" s="73">
        <v>278</v>
      </c>
      <c r="B283" s="247" t="s">
        <v>855</v>
      </c>
      <c r="C283" s="104" t="s">
        <v>18</v>
      </c>
      <c r="D283" s="240">
        <v>1</v>
      </c>
      <c r="E283" s="278">
        <v>400</v>
      </c>
      <c r="F283" s="241">
        <f t="shared" si="8"/>
        <v>76</v>
      </c>
      <c r="G283" s="241">
        <f t="shared" si="9"/>
        <v>476</v>
      </c>
      <c r="I283" s="28"/>
      <c r="J283" s="28"/>
      <c r="K283" s="28"/>
      <c r="L283" s="25"/>
    </row>
    <row r="284" spans="1:12" ht="24.95" customHeight="1" x14ac:dyDescent="0.25">
      <c r="A284" s="73">
        <v>279</v>
      </c>
      <c r="B284" s="247" t="s">
        <v>866</v>
      </c>
      <c r="C284" s="104" t="s">
        <v>18</v>
      </c>
      <c r="D284" s="240">
        <v>1</v>
      </c>
      <c r="E284" s="278">
        <v>76480</v>
      </c>
      <c r="F284" s="241">
        <f t="shared" si="8"/>
        <v>14531.2</v>
      </c>
      <c r="G284" s="241">
        <f t="shared" si="9"/>
        <v>91011.199999999997</v>
      </c>
      <c r="I284" s="28"/>
      <c r="J284" s="28"/>
      <c r="K284" s="28"/>
      <c r="L284" s="25"/>
    </row>
    <row r="285" spans="1:12" ht="24.95" customHeight="1" x14ac:dyDescent="0.25">
      <c r="A285" s="73">
        <v>280</v>
      </c>
      <c r="B285" s="247" t="s">
        <v>869</v>
      </c>
      <c r="C285" s="104" t="s">
        <v>18</v>
      </c>
      <c r="D285" s="240">
        <v>1</v>
      </c>
      <c r="E285" s="278">
        <v>90250</v>
      </c>
      <c r="F285" s="241">
        <f t="shared" si="8"/>
        <v>17147.5</v>
      </c>
      <c r="G285" s="241">
        <f t="shared" si="9"/>
        <v>107397.5</v>
      </c>
      <c r="I285" s="28"/>
      <c r="J285" s="28"/>
      <c r="K285" s="28"/>
      <c r="L285" s="25"/>
    </row>
    <row r="286" spans="1:12" ht="24.95" customHeight="1" x14ac:dyDescent="0.25">
      <c r="A286" s="73">
        <v>281</v>
      </c>
      <c r="B286" s="247" t="s">
        <v>887</v>
      </c>
      <c r="C286" s="104" t="s">
        <v>18</v>
      </c>
      <c r="D286" s="240">
        <v>1</v>
      </c>
      <c r="E286" s="278">
        <v>500200</v>
      </c>
      <c r="F286" s="241">
        <f t="shared" si="8"/>
        <v>95038</v>
      </c>
      <c r="G286" s="241">
        <f t="shared" si="9"/>
        <v>595238</v>
      </c>
      <c r="I286" s="28"/>
      <c r="J286" s="28"/>
      <c r="K286" s="28"/>
      <c r="L286" s="25"/>
    </row>
    <row r="287" spans="1:12" ht="24.95" customHeight="1" x14ac:dyDescent="0.25">
      <c r="A287" s="73">
        <v>282</v>
      </c>
      <c r="B287" s="247" t="s">
        <v>888</v>
      </c>
      <c r="C287" s="104" t="s">
        <v>18</v>
      </c>
      <c r="D287" s="240">
        <v>1</v>
      </c>
      <c r="E287" s="278">
        <v>498500</v>
      </c>
      <c r="F287" s="241">
        <f t="shared" si="8"/>
        <v>94715</v>
      </c>
      <c r="G287" s="241">
        <f t="shared" si="9"/>
        <v>593215</v>
      </c>
      <c r="I287" s="28"/>
      <c r="J287" s="28"/>
      <c r="K287" s="28"/>
      <c r="L287" s="25"/>
    </row>
    <row r="288" spans="1:12" ht="24.95" customHeight="1" x14ac:dyDescent="0.25">
      <c r="A288" s="73">
        <v>283</v>
      </c>
      <c r="B288" s="247" t="s">
        <v>889</v>
      </c>
      <c r="C288" s="104" t="s">
        <v>18</v>
      </c>
      <c r="D288" s="240">
        <v>1</v>
      </c>
      <c r="E288" s="278">
        <v>159900</v>
      </c>
      <c r="F288" s="241">
        <f t="shared" si="8"/>
        <v>30381</v>
      </c>
      <c r="G288" s="241">
        <f t="shared" si="9"/>
        <v>190281</v>
      </c>
      <c r="I288" s="28"/>
      <c r="J288" s="28"/>
      <c r="K288" s="28"/>
      <c r="L288" s="25"/>
    </row>
    <row r="289" spans="1:12" ht="24.95" customHeight="1" x14ac:dyDescent="0.25">
      <c r="A289" s="73">
        <v>284</v>
      </c>
      <c r="B289" s="247" t="s">
        <v>892</v>
      </c>
      <c r="C289" s="104" t="s">
        <v>18</v>
      </c>
      <c r="D289" s="240">
        <v>1</v>
      </c>
      <c r="E289" s="278">
        <v>10250</v>
      </c>
      <c r="F289" s="241">
        <f t="shared" si="8"/>
        <v>1947.5</v>
      </c>
      <c r="G289" s="241">
        <f t="shared" si="9"/>
        <v>12197.5</v>
      </c>
      <c r="I289" s="28"/>
      <c r="J289" s="28"/>
      <c r="K289" s="28"/>
      <c r="L289" s="25"/>
    </row>
    <row r="290" spans="1:12" ht="24.95" customHeight="1" x14ac:dyDescent="0.25">
      <c r="A290" s="73">
        <v>285</v>
      </c>
      <c r="B290" s="247" t="s">
        <v>1475</v>
      </c>
      <c r="C290" s="104" t="s">
        <v>359</v>
      </c>
      <c r="D290" s="240">
        <v>1</v>
      </c>
      <c r="E290" s="278">
        <v>198500</v>
      </c>
      <c r="F290" s="241">
        <f t="shared" si="8"/>
        <v>37715</v>
      </c>
      <c r="G290" s="241">
        <f t="shared" si="9"/>
        <v>236215</v>
      </c>
      <c r="I290" s="28"/>
      <c r="J290" s="28"/>
      <c r="K290" s="28"/>
      <c r="L290" s="25"/>
    </row>
    <row r="291" spans="1:12" ht="24.95" customHeight="1" x14ac:dyDescent="0.25">
      <c r="A291" s="73">
        <v>286</v>
      </c>
      <c r="B291" s="247" t="s">
        <v>1476</v>
      </c>
      <c r="C291" s="104" t="s">
        <v>359</v>
      </c>
      <c r="D291" s="240">
        <v>1</v>
      </c>
      <c r="E291" s="278">
        <v>269800</v>
      </c>
      <c r="F291" s="241">
        <f t="shared" si="8"/>
        <v>51262</v>
      </c>
      <c r="G291" s="241">
        <f t="shared" si="9"/>
        <v>321062</v>
      </c>
      <c r="I291" s="28"/>
      <c r="J291" s="28"/>
      <c r="K291" s="28"/>
      <c r="L291" s="25"/>
    </row>
    <row r="292" spans="1:12" ht="24.95" customHeight="1" x14ac:dyDescent="0.25">
      <c r="A292" s="73">
        <v>287</v>
      </c>
      <c r="B292" s="247" t="s">
        <v>895</v>
      </c>
      <c r="C292" s="104" t="s">
        <v>18</v>
      </c>
      <c r="D292" s="240">
        <v>1</v>
      </c>
      <c r="E292" s="278">
        <v>9980</v>
      </c>
      <c r="F292" s="241">
        <f t="shared" si="8"/>
        <v>1896.2</v>
      </c>
      <c r="G292" s="241">
        <f t="shared" si="9"/>
        <v>11876.2</v>
      </c>
      <c r="I292" s="28"/>
      <c r="J292" s="28"/>
      <c r="K292" s="28"/>
      <c r="L292" s="25"/>
    </row>
    <row r="293" spans="1:12" ht="24.95" customHeight="1" x14ac:dyDescent="0.25">
      <c r="A293" s="73">
        <v>288</v>
      </c>
      <c r="B293" s="247" t="s">
        <v>896</v>
      </c>
      <c r="C293" s="104" t="s">
        <v>18</v>
      </c>
      <c r="D293" s="240">
        <v>1</v>
      </c>
      <c r="E293" s="278">
        <v>19800</v>
      </c>
      <c r="F293" s="241">
        <f t="shared" si="8"/>
        <v>3762</v>
      </c>
      <c r="G293" s="241">
        <f t="shared" si="9"/>
        <v>23562</v>
      </c>
      <c r="I293" s="28"/>
      <c r="J293" s="28"/>
      <c r="K293" s="28"/>
      <c r="L293" s="25"/>
    </row>
    <row r="294" spans="1:12" ht="24.95" customHeight="1" x14ac:dyDescent="0.25">
      <c r="A294" s="73">
        <v>289</v>
      </c>
      <c r="B294" s="247" t="s">
        <v>899</v>
      </c>
      <c r="C294" s="104" t="s">
        <v>18</v>
      </c>
      <c r="D294" s="240">
        <v>1</v>
      </c>
      <c r="E294" s="278">
        <v>21580</v>
      </c>
      <c r="F294" s="241">
        <f t="shared" si="8"/>
        <v>4100.2</v>
      </c>
      <c r="G294" s="241">
        <f t="shared" si="9"/>
        <v>25680.2</v>
      </c>
      <c r="I294" s="28"/>
      <c r="J294" s="28"/>
      <c r="K294" s="28"/>
      <c r="L294" s="25"/>
    </row>
    <row r="295" spans="1:12" ht="24.95" customHeight="1" x14ac:dyDescent="0.25">
      <c r="A295" s="73">
        <v>290</v>
      </c>
      <c r="B295" s="247" t="s">
        <v>906</v>
      </c>
      <c r="C295" s="104" t="s">
        <v>907</v>
      </c>
      <c r="D295" s="240">
        <v>1</v>
      </c>
      <c r="E295" s="278">
        <v>38900</v>
      </c>
      <c r="F295" s="241">
        <f t="shared" si="8"/>
        <v>7391</v>
      </c>
      <c r="G295" s="241">
        <f t="shared" si="9"/>
        <v>46291</v>
      </c>
      <c r="I295" s="28"/>
      <c r="J295" s="28"/>
      <c r="K295" s="28"/>
      <c r="L295" s="25"/>
    </row>
    <row r="296" spans="1:12" ht="24.95" customHeight="1" x14ac:dyDescent="0.25">
      <c r="A296" s="73">
        <v>291</v>
      </c>
      <c r="B296" s="247" t="s">
        <v>908</v>
      </c>
      <c r="C296" s="104" t="s">
        <v>907</v>
      </c>
      <c r="D296" s="240">
        <v>1</v>
      </c>
      <c r="E296" s="278">
        <v>20000</v>
      </c>
      <c r="F296" s="241">
        <f t="shared" si="8"/>
        <v>3800</v>
      </c>
      <c r="G296" s="241">
        <f t="shared" si="9"/>
        <v>23800</v>
      </c>
      <c r="I296" s="28"/>
      <c r="J296" s="28"/>
      <c r="K296" s="28"/>
      <c r="L296" s="25"/>
    </row>
    <row r="297" spans="1:12" ht="24.95" customHeight="1" x14ac:dyDescent="0.25">
      <c r="A297" s="73">
        <v>292</v>
      </c>
      <c r="B297" s="247" t="s">
        <v>909</v>
      </c>
      <c r="C297" s="104" t="s">
        <v>907</v>
      </c>
      <c r="D297" s="240">
        <v>1</v>
      </c>
      <c r="E297" s="278">
        <v>59800</v>
      </c>
      <c r="F297" s="241">
        <f t="shared" si="8"/>
        <v>11362</v>
      </c>
      <c r="G297" s="241">
        <f t="shared" si="9"/>
        <v>71162</v>
      </c>
      <c r="I297" s="28"/>
      <c r="J297" s="28"/>
      <c r="K297" s="28"/>
      <c r="L297" s="25"/>
    </row>
    <row r="298" spans="1:12" ht="24.95" customHeight="1" x14ac:dyDescent="0.25">
      <c r="A298" s="73">
        <v>293</v>
      </c>
      <c r="B298" s="247" t="s">
        <v>910</v>
      </c>
      <c r="C298" s="104" t="s">
        <v>907</v>
      </c>
      <c r="D298" s="240">
        <v>1</v>
      </c>
      <c r="E298" s="278">
        <v>65800</v>
      </c>
      <c r="F298" s="241">
        <f t="shared" si="8"/>
        <v>12502</v>
      </c>
      <c r="G298" s="241">
        <f t="shared" si="9"/>
        <v>78302</v>
      </c>
      <c r="I298" s="28"/>
      <c r="J298" s="28"/>
      <c r="K298" s="28"/>
      <c r="L298" s="25"/>
    </row>
    <row r="299" spans="1:12" ht="24.95" customHeight="1" x14ac:dyDescent="0.25">
      <c r="A299" s="73">
        <v>294</v>
      </c>
      <c r="B299" s="247" t="s">
        <v>911</v>
      </c>
      <c r="C299" s="104" t="s">
        <v>907</v>
      </c>
      <c r="D299" s="240">
        <v>1</v>
      </c>
      <c r="E299" s="278">
        <v>241000</v>
      </c>
      <c r="F299" s="241">
        <f t="shared" si="8"/>
        <v>45790</v>
      </c>
      <c r="G299" s="241">
        <f t="shared" si="9"/>
        <v>286790</v>
      </c>
      <c r="I299" s="28"/>
      <c r="J299" s="28"/>
      <c r="K299" s="28"/>
      <c r="L299" s="25"/>
    </row>
    <row r="300" spans="1:12" ht="24.95" customHeight="1" x14ac:dyDescent="0.25">
      <c r="A300" s="73">
        <v>295</v>
      </c>
      <c r="B300" s="247" t="s">
        <v>1477</v>
      </c>
      <c r="C300" s="104" t="s">
        <v>907</v>
      </c>
      <c r="D300" s="240">
        <v>1</v>
      </c>
      <c r="E300" s="278">
        <v>18900</v>
      </c>
      <c r="F300" s="241">
        <f t="shared" si="8"/>
        <v>3591</v>
      </c>
      <c r="G300" s="241">
        <f t="shared" si="9"/>
        <v>22491</v>
      </c>
      <c r="I300" s="28"/>
      <c r="J300" s="28"/>
      <c r="K300" s="28"/>
      <c r="L300" s="25"/>
    </row>
    <row r="301" spans="1:12" ht="24.95" customHeight="1" x14ac:dyDescent="0.25">
      <c r="A301" s="73">
        <v>296</v>
      </c>
      <c r="B301" s="247" t="s">
        <v>918</v>
      </c>
      <c r="C301" s="104" t="s">
        <v>907</v>
      </c>
      <c r="D301" s="240">
        <v>1</v>
      </c>
      <c r="E301" s="278">
        <v>25000</v>
      </c>
      <c r="F301" s="241">
        <f t="shared" si="8"/>
        <v>4750</v>
      </c>
      <c r="G301" s="241">
        <f t="shared" si="9"/>
        <v>29750</v>
      </c>
      <c r="I301" s="28"/>
      <c r="J301" s="28"/>
      <c r="K301" s="28"/>
      <c r="L301" s="25"/>
    </row>
    <row r="302" spans="1:12" ht="24.95" customHeight="1" x14ac:dyDescent="0.25">
      <c r="A302" s="73">
        <v>297</v>
      </c>
      <c r="B302" s="247" t="s">
        <v>924</v>
      </c>
      <c r="C302" s="104" t="s">
        <v>907</v>
      </c>
      <c r="D302" s="240">
        <v>1</v>
      </c>
      <c r="E302" s="278">
        <v>425000</v>
      </c>
      <c r="F302" s="241">
        <f t="shared" si="8"/>
        <v>80750</v>
      </c>
      <c r="G302" s="241">
        <f t="shared" si="9"/>
        <v>505750</v>
      </c>
      <c r="I302" s="28"/>
      <c r="J302" s="28"/>
      <c r="K302" s="28"/>
      <c r="L302" s="25"/>
    </row>
    <row r="303" spans="1:12" ht="24.95" customHeight="1" x14ac:dyDescent="0.25">
      <c r="A303" s="73">
        <v>298</v>
      </c>
      <c r="B303" s="247" t="s">
        <v>1481</v>
      </c>
      <c r="C303" s="104" t="s">
        <v>907</v>
      </c>
      <c r="D303" s="240">
        <v>1</v>
      </c>
      <c r="E303" s="278">
        <v>521000</v>
      </c>
      <c r="F303" s="241">
        <f t="shared" si="8"/>
        <v>98990</v>
      </c>
      <c r="G303" s="241">
        <f t="shared" si="9"/>
        <v>619990</v>
      </c>
      <c r="I303" s="28"/>
      <c r="J303" s="28"/>
      <c r="K303" s="28"/>
      <c r="L303" s="25"/>
    </row>
    <row r="304" spans="1:12" ht="24.95" customHeight="1" x14ac:dyDescent="0.25">
      <c r="A304" s="73">
        <v>299</v>
      </c>
      <c r="B304" s="247" t="s">
        <v>925</v>
      </c>
      <c r="C304" s="104" t="s">
        <v>907</v>
      </c>
      <c r="D304" s="240">
        <v>1</v>
      </c>
      <c r="E304" s="278">
        <v>300000</v>
      </c>
      <c r="F304" s="241">
        <f t="shared" si="8"/>
        <v>57000</v>
      </c>
      <c r="G304" s="241">
        <f t="shared" si="9"/>
        <v>357000</v>
      </c>
      <c r="I304" s="28"/>
      <c r="J304" s="28"/>
      <c r="K304" s="28"/>
      <c r="L304" s="25"/>
    </row>
    <row r="305" spans="1:12" ht="24.95" customHeight="1" x14ac:dyDescent="0.25">
      <c r="A305" s="73">
        <v>300</v>
      </c>
      <c r="B305" s="247" t="s">
        <v>926</v>
      </c>
      <c r="C305" s="104" t="s">
        <v>907</v>
      </c>
      <c r="D305" s="240">
        <v>1</v>
      </c>
      <c r="E305" s="278">
        <v>350100</v>
      </c>
      <c r="F305" s="241">
        <f t="shared" si="8"/>
        <v>66519</v>
      </c>
      <c r="G305" s="241">
        <f t="shared" si="9"/>
        <v>416619</v>
      </c>
      <c r="I305" s="28"/>
      <c r="J305" s="28"/>
      <c r="K305" s="28"/>
      <c r="L305" s="25"/>
    </row>
    <row r="306" spans="1:12" ht="24.95" customHeight="1" x14ac:dyDescent="0.25">
      <c r="A306" s="73">
        <v>301</v>
      </c>
      <c r="B306" s="247" t="s">
        <v>927</v>
      </c>
      <c r="C306" s="104" t="s">
        <v>907</v>
      </c>
      <c r="D306" s="240">
        <v>1</v>
      </c>
      <c r="E306" s="278">
        <v>154000</v>
      </c>
      <c r="F306" s="241">
        <f t="shared" si="8"/>
        <v>29260</v>
      </c>
      <c r="G306" s="241">
        <f t="shared" si="9"/>
        <v>183260</v>
      </c>
      <c r="I306" s="28"/>
      <c r="J306" s="28"/>
      <c r="K306" s="28"/>
      <c r="L306" s="25"/>
    </row>
    <row r="307" spans="1:12" ht="24.95" customHeight="1" x14ac:dyDescent="0.25">
      <c r="A307" s="73">
        <v>302</v>
      </c>
      <c r="B307" s="247" t="s">
        <v>928</v>
      </c>
      <c r="C307" s="104" t="s">
        <v>907</v>
      </c>
      <c r="D307" s="240">
        <v>1</v>
      </c>
      <c r="E307" s="278">
        <v>154000</v>
      </c>
      <c r="F307" s="241">
        <f t="shared" si="8"/>
        <v>29260</v>
      </c>
      <c r="G307" s="241">
        <f t="shared" si="9"/>
        <v>183260</v>
      </c>
      <c r="I307" s="28"/>
      <c r="J307" s="28"/>
      <c r="K307" s="28"/>
      <c r="L307" s="25"/>
    </row>
    <row r="308" spans="1:12" ht="24.95" customHeight="1" x14ac:dyDescent="0.25">
      <c r="A308" s="73">
        <v>303</v>
      </c>
      <c r="B308" s="247" t="s">
        <v>929</v>
      </c>
      <c r="C308" s="104" t="s">
        <v>370</v>
      </c>
      <c r="D308" s="240">
        <v>1</v>
      </c>
      <c r="E308" s="278">
        <v>40100</v>
      </c>
      <c r="F308" s="241">
        <f t="shared" si="8"/>
        <v>7619</v>
      </c>
      <c r="G308" s="241">
        <f t="shared" si="9"/>
        <v>47719</v>
      </c>
      <c r="I308" s="28"/>
      <c r="J308" s="28"/>
      <c r="K308" s="28"/>
      <c r="L308" s="25"/>
    </row>
    <row r="309" spans="1:12" ht="24.95" customHeight="1" x14ac:dyDescent="0.25">
      <c r="A309" s="73">
        <v>304</v>
      </c>
      <c r="B309" s="247" t="s">
        <v>1482</v>
      </c>
      <c r="C309" s="104" t="s">
        <v>18</v>
      </c>
      <c r="D309" s="240">
        <v>1</v>
      </c>
      <c r="E309" s="278">
        <v>598000</v>
      </c>
      <c r="F309" s="241">
        <f t="shared" si="8"/>
        <v>113620</v>
      </c>
      <c r="G309" s="241">
        <f t="shared" si="9"/>
        <v>711620</v>
      </c>
      <c r="I309" s="28"/>
      <c r="J309" s="28"/>
      <c r="K309" s="28"/>
      <c r="L309" s="25"/>
    </row>
    <row r="310" spans="1:12" ht="24.95" customHeight="1" x14ac:dyDescent="0.25">
      <c r="A310" s="73">
        <v>305</v>
      </c>
      <c r="B310" s="247" t="s">
        <v>931</v>
      </c>
      <c r="C310" s="104" t="s">
        <v>370</v>
      </c>
      <c r="D310" s="240">
        <v>1</v>
      </c>
      <c r="E310" s="278">
        <v>11200</v>
      </c>
      <c r="F310" s="241">
        <f t="shared" si="8"/>
        <v>2128</v>
      </c>
      <c r="G310" s="241">
        <f t="shared" si="9"/>
        <v>13328</v>
      </c>
      <c r="I310" s="28"/>
      <c r="J310" s="28"/>
      <c r="K310" s="28"/>
      <c r="L310" s="25"/>
    </row>
    <row r="311" spans="1:12" ht="24.95" customHeight="1" x14ac:dyDescent="0.25">
      <c r="A311" s="73">
        <v>306</v>
      </c>
      <c r="B311" s="247" t="s">
        <v>1483</v>
      </c>
      <c r="C311" s="104" t="s">
        <v>18</v>
      </c>
      <c r="D311" s="240">
        <v>1</v>
      </c>
      <c r="E311" s="278">
        <v>450000</v>
      </c>
      <c r="F311" s="241">
        <f t="shared" si="8"/>
        <v>85500</v>
      </c>
      <c r="G311" s="241">
        <f t="shared" si="9"/>
        <v>535500</v>
      </c>
      <c r="I311" s="28"/>
      <c r="J311" s="28"/>
      <c r="K311" s="28"/>
      <c r="L311" s="25"/>
    </row>
    <row r="312" spans="1:12" ht="24.95" customHeight="1" x14ac:dyDescent="0.25">
      <c r="A312" s="281">
        <v>307</v>
      </c>
      <c r="B312" s="282" t="s">
        <v>1484</v>
      </c>
      <c r="C312" s="283" t="s">
        <v>370</v>
      </c>
      <c r="D312" s="240">
        <v>1</v>
      </c>
      <c r="E312" s="278">
        <v>9800</v>
      </c>
      <c r="F312" s="241">
        <f t="shared" si="8"/>
        <v>1862</v>
      </c>
      <c r="G312" s="241">
        <f t="shared" si="9"/>
        <v>11662</v>
      </c>
      <c r="I312" s="28"/>
      <c r="J312" s="28"/>
      <c r="K312" s="28"/>
      <c r="L312" s="25"/>
    </row>
    <row r="313" spans="1:12" ht="24.95" customHeight="1" x14ac:dyDescent="0.25">
      <c r="A313" s="281">
        <v>308</v>
      </c>
      <c r="B313" s="282" t="s">
        <v>934</v>
      </c>
      <c r="C313" s="283" t="s">
        <v>930</v>
      </c>
      <c r="D313" s="240">
        <v>1</v>
      </c>
      <c r="E313" s="278">
        <v>598000</v>
      </c>
      <c r="F313" s="241">
        <f t="shared" si="8"/>
        <v>113620</v>
      </c>
      <c r="G313" s="241">
        <f t="shared" si="9"/>
        <v>711620</v>
      </c>
      <c r="I313" s="28"/>
      <c r="J313" s="28"/>
      <c r="K313" s="28"/>
      <c r="L313" s="25"/>
    </row>
    <row r="314" spans="1:12" ht="24.95" customHeight="1" x14ac:dyDescent="0.25">
      <c r="A314" s="73">
        <v>309</v>
      </c>
      <c r="B314" s="247" t="s">
        <v>938</v>
      </c>
      <c r="C314" s="104" t="s">
        <v>370</v>
      </c>
      <c r="D314" s="240">
        <v>1</v>
      </c>
      <c r="E314" s="278">
        <v>11200</v>
      </c>
      <c r="F314" s="241">
        <f t="shared" si="8"/>
        <v>2128</v>
      </c>
      <c r="G314" s="241">
        <f t="shared" si="9"/>
        <v>13328</v>
      </c>
      <c r="I314" s="28"/>
      <c r="J314" s="28"/>
      <c r="K314" s="28"/>
      <c r="L314" s="25"/>
    </row>
    <row r="315" spans="1:12" ht="24.95" customHeight="1" x14ac:dyDescent="0.25">
      <c r="A315" s="73">
        <v>310</v>
      </c>
      <c r="B315" s="247" t="s">
        <v>941</v>
      </c>
      <c r="C315" s="104" t="s">
        <v>370</v>
      </c>
      <c r="D315" s="240">
        <v>1</v>
      </c>
      <c r="E315" s="278">
        <v>9900</v>
      </c>
      <c r="F315" s="241">
        <f t="shared" si="8"/>
        <v>1881</v>
      </c>
      <c r="G315" s="241">
        <f t="shared" si="9"/>
        <v>11781</v>
      </c>
      <c r="I315" s="28"/>
      <c r="J315" s="28"/>
      <c r="K315" s="28"/>
      <c r="L315" s="25"/>
    </row>
    <row r="316" spans="1:12" ht="24.95" customHeight="1" x14ac:dyDescent="0.25">
      <c r="A316" s="73">
        <v>311</v>
      </c>
      <c r="B316" s="247" t="s">
        <v>944</v>
      </c>
      <c r="C316" s="104" t="s">
        <v>370</v>
      </c>
      <c r="D316" s="240">
        <v>1</v>
      </c>
      <c r="E316" s="278">
        <v>8900</v>
      </c>
      <c r="F316" s="241">
        <f t="shared" si="8"/>
        <v>1691</v>
      </c>
      <c r="G316" s="241">
        <f t="shared" si="9"/>
        <v>10591</v>
      </c>
      <c r="I316" s="28"/>
      <c r="J316" s="28"/>
      <c r="K316" s="28"/>
      <c r="L316" s="25"/>
    </row>
    <row r="317" spans="1:12" ht="24.95" customHeight="1" x14ac:dyDescent="0.25">
      <c r="A317" s="73">
        <v>312</v>
      </c>
      <c r="B317" s="247" t="s">
        <v>946</v>
      </c>
      <c r="C317" s="104" t="s">
        <v>370</v>
      </c>
      <c r="D317" s="240">
        <v>1</v>
      </c>
      <c r="E317" s="278">
        <v>29350</v>
      </c>
      <c r="F317" s="241">
        <f t="shared" si="8"/>
        <v>5576.5</v>
      </c>
      <c r="G317" s="241">
        <f t="shared" si="9"/>
        <v>34926.5</v>
      </c>
      <c r="I317" s="28"/>
      <c r="J317" s="28"/>
      <c r="K317" s="28"/>
      <c r="L317" s="25"/>
    </row>
    <row r="318" spans="1:12" ht="24.95" customHeight="1" x14ac:dyDescent="0.25">
      <c r="A318" s="73">
        <v>313</v>
      </c>
      <c r="B318" s="247" t="s">
        <v>948</v>
      </c>
      <c r="C318" s="104" t="s">
        <v>370</v>
      </c>
      <c r="D318" s="240">
        <v>1</v>
      </c>
      <c r="E318" s="278">
        <v>36870</v>
      </c>
      <c r="F318" s="241">
        <f t="shared" si="8"/>
        <v>7005.3</v>
      </c>
      <c r="G318" s="241">
        <f t="shared" si="9"/>
        <v>43875.3</v>
      </c>
      <c r="I318" s="28"/>
      <c r="J318" s="28"/>
      <c r="K318" s="28"/>
      <c r="L318" s="25"/>
    </row>
    <row r="319" spans="1:12" ht="24.95" customHeight="1" x14ac:dyDescent="0.25">
      <c r="A319" s="73">
        <v>314</v>
      </c>
      <c r="B319" s="247" t="s">
        <v>950</v>
      </c>
      <c r="C319" s="104" t="s">
        <v>370</v>
      </c>
      <c r="D319" s="240">
        <v>1</v>
      </c>
      <c r="E319" s="278">
        <v>6800</v>
      </c>
      <c r="F319" s="241">
        <f t="shared" si="8"/>
        <v>1292</v>
      </c>
      <c r="G319" s="241">
        <f t="shared" si="9"/>
        <v>8092</v>
      </c>
      <c r="I319" s="28"/>
      <c r="J319" s="28"/>
      <c r="K319" s="28"/>
      <c r="L319" s="25"/>
    </row>
    <row r="320" spans="1:12" ht="24.95" customHeight="1" x14ac:dyDescent="0.25">
      <c r="A320" s="73">
        <v>315</v>
      </c>
      <c r="B320" s="247" t="s">
        <v>951</v>
      </c>
      <c r="C320" s="104" t="s">
        <v>907</v>
      </c>
      <c r="D320" s="240">
        <v>1</v>
      </c>
      <c r="E320" s="278">
        <v>18900</v>
      </c>
      <c r="F320" s="241">
        <f t="shared" si="8"/>
        <v>3591</v>
      </c>
      <c r="G320" s="241">
        <f t="shared" si="9"/>
        <v>22491</v>
      </c>
      <c r="I320" s="28"/>
      <c r="J320" s="28"/>
      <c r="K320" s="28"/>
      <c r="L320" s="25"/>
    </row>
    <row r="321" spans="1:12" ht="24.95" customHeight="1" x14ac:dyDescent="0.25">
      <c r="A321" s="73">
        <v>316</v>
      </c>
      <c r="B321" s="247" t="s">
        <v>954</v>
      </c>
      <c r="C321" s="104" t="s">
        <v>907</v>
      </c>
      <c r="D321" s="240">
        <v>1</v>
      </c>
      <c r="E321" s="278">
        <v>5600</v>
      </c>
      <c r="F321" s="241">
        <f t="shared" si="8"/>
        <v>1064</v>
      </c>
      <c r="G321" s="241">
        <f t="shared" si="9"/>
        <v>6664</v>
      </c>
      <c r="I321" s="28"/>
      <c r="J321" s="28"/>
      <c r="K321" s="28"/>
      <c r="L321" s="25"/>
    </row>
    <row r="322" spans="1:12" ht="24.95" customHeight="1" x14ac:dyDescent="0.25">
      <c r="A322" s="73">
        <v>317</v>
      </c>
      <c r="B322" s="247" t="s">
        <v>958</v>
      </c>
      <c r="C322" s="104" t="s">
        <v>907</v>
      </c>
      <c r="D322" s="240">
        <v>1</v>
      </c>
      <c r="E322" s="278">
        <v>56900</v>
      </c>
      <c r="F322" s="241">
        <f t="shared" si="8"/>
        <v>10811</v>
      </c>
      <c r="G322" s="241">
        <f t="shared" si="9"/>
        <v>67711</v>
      </c>
      <c r="I322" s="28"/>
      <c r="J322" s="28"/>
      <c r="K322" s="28"/>
      <c r="L322" s="25"/>
    </row>
    <row r="323" spans="1:12" ht="24.95" customHeight="1" x14ac:dyDescent="0.25">
      <c r="A323" s="73">
        <v>318</v>
      </c>
      <c r="B323" s="247" t="s">
        <v>961</v>
      </c>
      <c r="C323" s="104" t="s">
        <v>907</v>
      </c>
      <c r="D323" s="240">
        <v>1</v>
      </c>
      <c r="E323" s="278">
        <v>26980</v>
      </c>
      <c r="F323" s="241">
        <f t="shared" si="8"/>
        <v>5126.2</v>
      </c>
      <c r="G323" s="241">
        <f t="shared" si="9"/>
        <v>32106.2</v>
      </c>
      <c r="I323" s="28"/>
      <c r="J323" s="28"/>
      <c r="K323" s="28"/>
      <c r="L323" s="25"/>
    </row>
    <row r="324" spans="1:12" ht="24.95" customHeight="1" x14ac:dyDescent="0.25">
      <c r="A324" s="73">
        <v>319</v>
      </c>
      <c r="B324" s="247" t="s">
        <v>962</v>
      </c>
      <c r="C324" s="104" t="s">
        <v>907</v>
      </c>
      <c r="D324" s="240">
        <v>1</v>
      </c>
      <c r="E324" s="278">
        <v>9680</v>
      </c>
      <c r="F324" s="241">
        <f t="shared" si="8"/>
        <v>1839.2</v>
      </c>
      <c r="G324" s="241">
        <f t="shared" si="9"/>
        <v>11519.2</v>
      </c>
      <c r="I324" s="28"/>
      <c r="J324" s="28"/>
      <c r="K324" s="28"/>
      <c r="L324" s="25"/>
    </row>
    <row r="325" spans="1:12" ht="24.95" customHeight="1" x14ac:dyDescent="0.25">
      <c r="A325" s="73">
        <v>320</v>
      </c>
      <c r="B325" s="247" t="s">
        <v>968</v>
      </c>
      <c r="C325" s="104" t="s">
        <v>907</v>
      </c>
      <c r="D325" s="240">
        <v>1</v>
      </c>
      <c r="E325" s="278">
        <v>7890</v>
      </c>
      <c r="F325" s="241">
        <f t="shared" si="8"/>
        <v>1499.1</v>
      </c>
      <c r="G325" s="241">
        <f t="shared" si="9"/>
        <v>9389.1</v>
      </c>
      <c r="I325" s="28"/>
      <c r="J325" s="28"/>
      <c r="K325" s="28"/>
      <c r="L325" s="25"/>
    </row>
    <row r="326" spans="1:12" ht="24.95" customHeight="1" x14ac:dyDescent="0.25">
      <c r="A326" s="73">
        <v>321</v>
      </c>
      <c r="B326" s="247" t="s">
        <v>973</v>
      </c>
      <c r="C326" s="104" t="s">
        <v>907</v>
      </c>
      <c r="D326" s="240">
        <v>1</v>
      </c>
      <c r="E326" s="278">
        <v>74800</v>
      </c>
      <c r="F326" s="241">
        <f t="shared" si="8"/>
        <v>14212</v>
      </c>
      <c r="G326" s="241">
        <f t="shared" si="9"/>
        <v>89012</v>
      </c>
      <c r="I326" s="28"/>
      <c r="J326" s="28"/>
      <c r="K326" s="28"/>
      <c r="L326" s="25"/>
    </row>
    <row r="327" spans="1:12" ht="24.95" customHeight="1" x14ac:dyDescent="0.25">
      <c r="A327" s="73">
        <v>322</v>
      </c>
      <c r="B327" s="247" t="s">
        <v>974</v>
      </c>
      <c r="C327" s="104" t="s">
        <v>907</v>
      </c>
      <c r="D327" s="240">
        <v>1</v>
      </c>
      <c r="E327" s="278">
        <v>69860</v>
      </c>
      <c r="F327" s="241">
        <f t="shared" ref="F327:F390" si="10">+E327*0.19</f>
        <v>13273.4</v>
      </c>
      <c r="G327" s="241">
        <f t="shared" ref="G327:G390" si="11">+F327+E327</f>
        <v>83133.399999999994</v>
      </c>
      <c r="I327" s="28"/>
      <c r="J327" s="28"/>
      <c r="K327" s="28"/>
      <c r="L327" s="25"/>
    </row>
    <row r="328" spans="1:12" ht="24.95" customHeight="1" x14ac:dyDescent="0.25">
      <c r="A328" s="73">
        <v>323</v>
      </c>
      <c r="B328" s="247" t="s">
        <v>981</v>
      </c>
      <c r="C328" s="104" t="s">
        <v>907</v>
      </c>
      <c r="D328" s="240">
        <v>1</v>
      </c>
      <c r="E328" s="278">
        <v>26980</v>
      </c>
      <c r="F328" s="241">
        <f t="shared" si="10"/>
        <v>5126.2</v>
      </c>
      <c r="G328" s="241">
        <f t="shared" si="11"/>
        <v>32106.2</v>
      </c>
      <c r="I328" s="28"/>
      <c r="J328" s="28"/>
      <c r="K328" s="28"/>
      <c r="L328" s="25"/>
    </row>
    <row r="329" spans="1:12" ht="24.95" customHeight="1" x14ac:dyDescent="0.25">
      <c r="A329" s="73">
        <v>324</v>
      </c>
      <c r="B329" s="247" t="s">
        <v>987</v>
      </c>
      <c r="C329" s="104" t="s">
        <v>907</v>
      </c>
      <c r="D329" s="240">
        <v>1</v>
      </c>
      <c r="E329" s="278">
        <v>52130</v>
      </c>
      <c r="F329" s="241">
        <f t="shared" si="10"/>
        <v>9904.7000000000007</v>
      </c>
      <c r="G329" s="241">
        <f t="shared" si="11"/>
        <v>62034.7</v>
      </c>
      <c r="I329" s="28"/>
      <c r="J329" s="28"/>
      <c r="K329" s="28"/>
      <c r="L329" s="25"/>
    </row>
    <row r="330" spans="1:12" ht="24.95" customHeight="1" x14ac:dyDescent="0.25">
      <c r="A330" s="73">
        <v>325</v>
      </c>
      <c r="B330" s="247" t="s">
        <v>990</v>
      </c>
      <c r="C330" s="104" t="s">
        <v>907</v>
      </c>
      <c r="D330" s="240">
        <v>1</v>
      </c>
      <c r="E330" s="278">
        <v>45900</v>
      </c>
      <c r="F330" s="241">
        <f t="shared" si="10"/>
        <v>8721</v>
      </c>
      <c r="G330" s="241">
        <f t="shared" si="11"/>
        <v>54621</v>
      </c>
      <c r="I330" s="28"/>
      <c r="J330" s="28"/>
      <c r="K330" s="28"/>
      <c r="L330" s="25"/>
    </row>
    <row r="331" spans="1:12" ht="24.95" customHeight="1" x14ac:dyDescent="0.25">
      <c r="A331" s="73">
        <v>326</v>
      </c>
      <c r="B331" s="247" t="s">
        <v>994</v>
      </c>
      <c r="C331" s="104" t="s">
        <v>907</v>
      </c>
      <c r="D331" s="240">
        <v>1</v>
      </c>
      <c r="E331" s="278">
        <v>15600</v>
      </c>
      <c r="F331" s="241">
        <f t="shared" si="10"/>
        <v>2964</v>
      </c>
      <c r="G331" s="241">
        <f t="shared" si="11"/>
        <v>18564</v>
      </c>
      <c r="I331" s="28"/>
      <c r="J331" s="28"/>
      <c r="K331" s="28"/>
      <c r="L331" s="25"/>
    </row>
    <row r="332" spans="1:12" ht="24.95" customHeight="1" x14ac:dyDescent="0.25">
      <c r="A332" s="73">
        <v>327</v>
      </c>
      <c r="B332" s="247" t="s">
        <v>997</v>
      </c>
      <c r="C332" s="104" t="s">
        <v>907</v>
      </c>
      <c r="D332" s="240">
        <v>1</v>
      </c>
      <c r="E332" s="278">
        <v>31200</v>
      </c>
      <c r="F332" s="241">
        <f t="shared" si="10"/>
        <v>5928</v>
      </c>
      <c r="G332" s="241">
        <f t="shared" si="11"/>
        <v>37128</v>
      </c>
      <c r="I332" s="28"/>
      <c r="J332" s="28"/>
      <c r="K332" s="28"/>
      <c r="L332" s="25"/>
    </row>
    <row r="333" spans="1:12" ht="24.95" customHeight="1" x14ac:dyDescent="0.25">
      <c r="A333" s="73">
        <v>328</v>
      </c>
      <c r="B333" s="247" t="s">
        <v>998</v>
      </c>
      <c r="C333" s="104" t="s">
        <v>907</v>
      </c>
      <c r="D333" s="240">
        <v>1</v>
      </c>
      <c r="E333" s="278">
        <v>15600</v>
      </c>
      <c r="F333" s="241">
        <f t="shared" si="10"/>
        <v>2964</v>
      </c>
      <c r="G333" s="241">
        <f t="shared" si="11"/>
        <v>18564</v>
      </c>
      <c r="I333" s="28"/>
      <c r="J333" s="28"/>
      <c r="K333" s="28"/>
      <c r="L333" s="25"/>
    </row>
    <row r="334" spans="1:12" ht="24.95" customHeight="1" x14ac:dyDescent="0.25">
      <c r="A334" s="73">
        <v>329</v>
      </c>
      <c r="B334" s="247" t="s">
        <v>1000</v>
      </c>
      <c r="C334" s="104" t="s">
        <v>907</v>
      </c>
      <c r="D334" s="240">
        <v>1</v>
      </c>
      <c r="E334" s="278">
        <v>8200</v>
      </c>
      <c r="F334" s="241">
        <f t="shared" si="10"/>
        <v>1558</v>
      </c>
      <c r="G334" s="241">
        <f t="shared" si="11"/>
        <v>9758</v>
      </c>
      <c r="I334" s="28"/>
      <c r="J334" s="28"/>
      <c r="K334" s="28"/>
      <c r="L334" s="25"/>
    </row>
    <row r="335" spans="1:12" ht="24.95" customHeight="1" x14ac:dyDescent="0.25">
      <c r="A335" s="73">
        <v>330</v>
      </c>
      <c r="B335" s="247" t="s">
        <v>1003</v>
      </c>
      <c r="C335" s="104" t="s">
        <v>907</v>
      </c>
      <c r="D335" s="240">
        <v>1</v>
      </c>
      <c r="E335" s="278">
        <v>10230</v>
      </c>
      <c r="F335" s="241">
        <f t="shared" si="10"/>
        <v>1943.7</v>
      </c>
      <c r="G335" s="241">
        <f t="shared" si="11"/>
        <v>12173.7</v>
      </c>
      <c r="I335" s="28"/>
      <c r="J335" s="28"/>
      <c r="K335" s="28"/>
      <c r="L335" s="25"/>
    </row>
    <row r="336" spans="1:12" ht="24.95" customHeight="1" x14ac:dyDescent="0.25">
      <c r="A336" s="73">
        <v>331</v>
      </c>
      <c r="B336" s="247" t="s">
        <v>1486</v>
      </c>
      <c r="C336" s="104" t="s">
        <v>907</v>
      </c>
      <c r="D336" s="240">
        <v>1</v>
      </c>
      <c r="E336" s="278">
        <v>215000</v>
      </c>
      <c r="F336" s="241">
        <f t="shared" si="10"/>
        <v>40850</v>
      </c>
      <c r="G336" s="241">
        <f t="shared" si="11"/>
        <v>255850</v>
      </c>
      <c r="I336" s="28"/>
      <c r="J336" s="28"/>
      <c r="K336" s="28"/>
      <c r="L336" s="25"/>
    </row>
    <row r="337" spans="1:12" ht="24.95" customHeight="1" x14ac:dyDescent="0.25">
      <c r="A337" s="73">
        <v>332</v>
      </c>
      <c r="B337" s="247" t="s">
        <v>1487</v>
      </c>
      <c r="C337" s="104" t="s">
        <v>907</v>
      </c>
      <c r="D337" s="240">
        <v>1</v>
      </c>
      <c r="E337" s="278">
        <v>280900</v>
      </c>
      <c r="F337" s="241">
        <f t="shared" si="10"/>
        <v>53371</v>
      </c>
      <c r="G337" s="241">
        <f t="shared" si="11"/>
        <v>334271</v>
      </c>
      <c r="I337" s="28"/>
      <c r="J337" s="28"/>
      <c r="K337" s="28"/>
      <c r="L337" s="25"/>
    </row>
    <row r="338" spans="1:12" ht="24.95" customHeight="1" x14ac:dyDescent="0.25">
      <c r="A338" s="73">
        <v>333</v>
      </c>
      <c r="B338" s="247" t="s">
        <v>1008</v>
      </c>
      <c r="C338" s="104" t="s">
        <v>907</v>
      </c>
      <c r="D338" s="240">
        <v>1</v>
      </c>
      <c r="E338" s="278">
        <v>280715</v>
      </c>
      <c r="F338" s="241">
        <f t="shared" si="10"/>
        <v>53335.85</v>
      </c>
      <c r="G338" s="241">
        <f t="shared" si="11"/>
        <v>334050.84999999998</v>
      </c>
      <c r="I338" s="28"/>
      <c r="J338" s="28"/>
      <c r="K338" s="28"/>
      <c r="L338" s="25"/>
    </row>
    <row r="339" spans="1:12" ht="24.95" customHeight="1" x14ac:dyDescent="0.25">
      <c r="A339" s="73">
        <v>334</v>
      </c>
      <c r="B339" s="247" t="s">
        <v>1009</v>
      </c>
      <c r="C339" s="104" t="s">
        <v>907</v>
      </c>
      <c r="D339" s="240">
        <v>1</v>
      </c>
      <c r="E339" s="278">
        <v>20250</v>
      </c>
      <c r="F339" s="241">
        <f t="shared" si="10"/>
        <v>3847.5</v>
      </c>
      <c r="G339" s="241">
        <f t="shared" si="11"/>
        <v>24097.5</v>
      </c>
      <c r="I339" s="28"/>
      <c r="J339" s="28"/>
      <c r="K339" s="28"/>
      <c r="L339" s="25"/>
    </row>
    <row r="340" spans="1:12" ht="24.95" customHeight="1" x14ac:dyDescent="0.25">
      <c r="A340" s="73">
        <v>335</v>
      </c>
      <c r="B340" s="247" t="s">
        <v>1013</v>
      </c>
      <c r="C340" s="104" t="s">
        <v>907</v>
      </c>
      <c r="D340" s="240">
        <v>1</v>
      </c>
      <c r="E340" s="278">
        <v>35210</v>
      </c>
      <c r="F340" s="241">
        <f t="shared" si="10"/>
        <v>6689.9</v>
      </c>
      <c r="G340" s="241">
        <f t="shared" si="11"/>
        <v>41899.9</v>
      </c>
      <c r="I340" s="28"/>
      <c r="J340" s="28"/>
      <c r="K340" s="28"/>
      <c r="L340" s="25"/>
    </row>
    <row r="341" spans="1:12" ht="24.95" customHeight="1" x14ac:dyDescent="0.25">
      <c r="A341" s="73">
        <v>336</v>
      </c>
      <c r="B341" s="247" t="s">
        <v>1017</v>
      </c>
      <c r="C341" s="104" t="s">
        <v>907</v>
      </c>
      <c r="D341" s="240">
        <v>1</v>
      </c>
      <c r="E341" s="278">
        <v>16890</v>
      </c>
      <c r="F341" s="241">
        <f t="shared" si="10"/>
        <v>3209.1</v>
      </c>
      <c r="G341" s="241">
        <f t="shared" si="11"/>
        <v>20099.099999999999</v>
      </c>
      <c r="I341" s="28"/>
      <c r="J341" s="28"/>
      <c r="K341" s="28"/>
      <c r="L341" s="25"/>
    </row>
    <row r="342" spans="1:12" ht="24.95" customHeight="1" x14ac:dyDescent="0.25">
      <c r="A342" s="73">
        <v>337</v>
      </c>
      <c r="B342" s="247" t="s">
        <v>1489</v>
      </c>
      <c r="C342" s="104" t="s">
        <v>907</v>
      </c>
      <c r="D342" s="240">
        <v>1</v>
      </c>
      <c r="E342" s="278">
        <v>8900</v>
      </c>
      <c r="F342" s="241">
        <f t="shared" si="10"/>
        <v>1691</v>
      </c>
      <c r="G342" s="241">
        <f t="shared" si="11"/>
        <v>10591</v>
      </c>
      <c r="I342" s="28"/>
      <c r="J342" s="28"/>
      <c r="K342" s="28"/>
      <c r="L342" s="25"/>
    </row>
    <row r="343" spans="1:12" ht="24.95" customHeight="1" x14ac:dyDescent="0.25">
      <c r="A343" s="73">
        <v>338</v>
      </c>
      <c r="B343" s="247" t="s">
        <v>1029</v>
      </c>
      <c r="C343" s="104" t="s">
        <v>907</v>
      </c>
      <c r="D343" s="240">
        <v>1</v>
      </c>
      <c r="E343" s="278">
        <v>20980</v>
      </c>
      <c r="F343" s="241">
        <f t="shared" si="10"/>
        <v>3986.2000000000003</v>
      </c>
      <c r="G343" s="241">
        <f t="shared" si="11"/>
        <v>24966.2</v>
      </c>
      <c r="I343" s="28"/>
      <c r="J343" s="28"/>
      <c r="K343" s="28"/>
      <c r="L343" s="25"/>
    </row>
    <row r="344" spans="1:12" ht="24.95" customHeight="1" x14ac:dyDescent="0.25">
      <c r="A344" s="73">
        <v>339</v>
      </c>
      <c r="B344" s="247" t="s">
        <v>1034</v>
      </c>
      <c r="C344" s="104" t="s">
        <v>907</v>
      </c>
      <c r="D344" s="240">
        <v>1</v>
      </c>
      <c r="E344" s="278">
        <v>8920</v>
      </c>
      <c r="F344" s="241">
        <f t="shared" si="10"/>
        <v>1694.8</v>
      </c>
      <c r="G344" s="241">
        <f t="shared" si="11"/>
        <v>10614.8</v>
      </c>
      <c r="I344" s="28"/>
      <c r="J344" s="28"/>
      <c r="K344" s="28"/>
      <c r="L344" s="25"/>
    </row>
    <row r="345" spans="1:12" ht="24.95" customHeight="1" x14ac:dyDescent="0.25">
      <c r="A345" s="73">
        <v>340</v>
      </c>
      <c r="B345" s="247" t="s">
        <v>1037</v>
      </c>
      <c r="C345" s="104" t="s">
        <v>907</v>
      </c>
      <c r="D345" s="240">
        <v>1</v>
      </c>
      <c r="E345" s="278">
        <v>20450</v>
      </c>
      <c r="F345" s="241">
        <f t="shared" si="10"/>
        <v>3885.5</v>
      </c>
      <c r="G345" s="241">
        <f t="shared" si="11"/>
        <v>24335.5</v>
      </c>
      <c r="I345" s="28"/>
      <c r="J345" s="28"/>
      <c r="K345" s="28"/>
      <c r="L345" s="25"/>
    </row>
    <row r="346" spans="1:12" ht="24.95" customHeight="1" x14ac:dyDescent="0.25">
      <c r="A346" s="73">
        <v>341</v>
      </c>
      <c r="B346" s="247" t="s">
        <v>1041</v>
      </c>
      <c r="C346" s="104" t="s">
        <v>907</v>
      </c>
      <c r="D346" s="240">
        <v>1</v>
      </c>
      <c r="E346" s="278">
        <v>329900</v>
      </c>
      <c r="F346" s="241">
        <f t="shared" si="10"/>
        <v>62681</v>
      </c>
      <c r="G346" s="241">
        <f t="shared" si="11"/>
        <v>392581</v>
      </c>
      <c r="I346" s="28"/>
      <c r="J346" s="28"/>
      <c r="K346" s="28"/>
      <c r="L346" s="25"/>
    </row>
    <row r="347" spans="1:12" ht="24.95" customHeight="1" x14ac:dyDescent="0.25">
      <c r="A347" s="73">
        <v>342</v>
      </c>
      <c r="B347" s="247" t="s">
        <v>1042</v>
      </c>
      <c r="C347" s="104" t="s">
        <v>907</v>
      </c>
      <c r="D347" s="240">
        <v>1</v>
      </c>
      <c r="E347" s="278">
        <v>358900</v>
      </c>
      <c r="F347" s="241">
        <f t="shared" si="10"/>
        <v>68191</v>
      </c>
      <c r="G347" s="241">
        <f t="shared" si="11"/>
        <v>427091</v>
      </c>
      <c r="I347" s="28"/>
      <c r="J347" s="28"/>
      <c r="K347" s="28"/>
      <c r="L347" s="25"/>
    </row>
    <row r="348" spans="1:12" ht="24.95" customHeight="1" x14ac:dyDescent="0.25">
      <c r="A348" s="73">
        <v>343</v>
      </c>
      <c r="B348" s="247" t="s">
        <v>1490</v>
      </c>
      <c r="C348" s="104" t="s">
        <v>907</v>
      </c>
      <c r="D348" s="240">
        <v>1</v>
      </c>
      <c r="E348" s="278">
        <v>80980</v>
      </c>
      <c r="F348" s="241">
        <f t="shared" si="10"/>
        <v>15386.2</v>
      </c>
      <c r="G348" s="241">
        <f t="shared" si="11"/>
        <v>96366.2</v>
      </c>
      <c r="I348" s="28"/>
      <c r="J348" s="28"/>
      <c r="K348" s="28"/>
      <c r="L348" s="25"/>
    </row>
    <row r="349" spans="1:12" ht="24.95" customHeight="1" x14ac:dyDescent="0.25">
      <c r="A349" s="73">
        <v>344</v>
      </c>
      <c r="B349" s="247" t="s">
        <v>1043</v>
      </c>
      <c r="C349" s="104" t="s">
        <v>907</v>
      </c>
      <c r="D349" s="240">
        <v>1</v>
      </c>
      <c r="E349" s="278">
        <v>58900</v>
      </c>
      <c r="F349" s="241">
        <f t="shared" si="10"/>
        <v>11191</v>
      </c>
      <c r="G349" s="241">
        <f t="shared" si="11"/>
        <v>70091</v>
      </c>
      <c r="I349" s="28"/>
      <c r="J349" s="28"/>
      <c r="K349" s="28"/>
      <c r="L349" s="25"/>
    </row>
    <row r="350" spans="1:12" ht="24.95" customHeight="1" x14ac:dyDescent="0.25">
      <c r="A350" s="73">
        <v>345</v>
      </c>
      <c r="B350" s="247" t="s">
        <v>1044</v>
      </c>
      <c r="C350" s="104" t="s">
        <v>907</v>
      </c>
      <c r="D350" s="240">
        <v>1</v>
      </c>
      <c r="E350" s="278">
        <v>125800</v>
      </c>
      <c r="F350" s="241">
        <f t="shared" si="10"/>
        <v>23902</v>
      </c>
      <c r="G350" s="241">
        <f t="shared" si="11"/>
        <v>149702</v>
      </c>
      <c r="I350" s="28"/>
      <c r="J350" s="28"/>
      <c r="K350" s="28"/>
      <c r="L350" s="25"/>
    </row>
    <row r="351" spans="1:12" ht="24.95" customHeight="1" x14ac:dyDescent="0.25">
      <c r="A351" s="73">
        <v>346</v>
      </c>
      <c r="B351" s="247" t="s">
        <v>1045</v>
      </c>
      <c r="C351" s="104" t="s">
        <v>907</v>
      </c>
      <c r="D351" s="240">
        <v>1</v>
      </c>
      <c r="E351" s="278">
        <v>125800</v>
      </c>
      <c r="F351" s="241">
        <f t="shared" si="10"/>
        <v>23902</v>
      </c>
      <c r="G351" s="241">
        <f t="shared" si="11"/>
        <v>149702</v>
      </c>
      <c r="I351" s="28"/>
      <c r="J351" s="28"/>
      <c r="K351" s="28"/>
      <c r="L351" s="25"/>
    </row>
    <row r="352" spans="1:12" ht="24.95" customHeight="1" x14ac:dyDescent="0.25">
      <c r="A352" s="73">
        <v>347</v>
      </c>
      <c r="B352" s="247" t="s">
        <v>1046</v>
      </c>
      <c r="C352" s="104" t="s">
        <v>907</v>
      </c>
      <c r="D352" s="240">
        <v>1</v>
      </c>
      <c r="E352" s="278">
        <v>458000</v>
      </c>
      <c r="F352" s="241">
        <f t="shared" si="10"/>
        <v>87020</v>
      </c>
      <c r="G352" s="241">
        <f t="shared" si="11"/>
        <v>545020</v>
      </c>
      <c r="I352" s="28"/>
      <c r="J352" s="28"/>
      <c r="K352" s="28"/>
      <c r="L352" s="25"/>
    </row>
    <row r="353" spans="1:12" ht="24.95" customHeight="1" x14ac:dyDescent="0.25">
      <c r="A353" s="73">
        <v>348</v>
      </c>
      <c r="B353" s="247" t="s">
        <v>1047</v>
      </c>
      <c r="C353" s="104" t="s">
        <v>907</v>
      </c>
      <c r="D353" s="240">
        <v>1</v>
      </c>
      <c r="E353" s="278">
        <v>39800</v>
      </c>
      <c r="F353" s="241">
        <f t="shared" si="10"/>
        <v>7562</v>
      </c>
      <c r="G353" s="241">
        <f t="shared" si="11"/>
        <v>47362</v>
      </c>
      <c r="I353" s="28"/>
      <c r="J353" s="28"/>
      <c r="K353" s="28"/>
      <c r="L353" s="25"/>
    </row>
    <row r="354" spans="1:12" ht="24.95" customHeight="1" x14ac:dyDescent="0.25">
      <c r="A354" s="73">
        <v>349</v>
      </c>
      <c r="B354" s="247" t="s">
        <v>1048</v>
      </c>
      <c r="C354" s="104" t="s">
        <v>907</v>
      </c>
      <c r="D354" s="240">
        <v>1</v>
      </c>
      <c r="E354" s="278">
        <v>39800</v>
      </c>
      <c r="F354" s="241">
        <f t="shared" si="10"/>
        <v>7562</v>
      </c>
      <c r="G354" s="241">
        <f t="shared" si="11"/>
        <v>47362</v>
      </c>
      <c r="I354" s="28"/>
      <c r="J354" s="28"/>
      <c r="K354" s="28"/>
      <c r="L354" s="25"/>
    </row>
    <row r="355" spans="1:12" ht="24.95" customHeight="1" x14ac:dyDescent="0.25">
      <c r="A355" s="73">
        <v>350</v>
      </c>
      <c r="B355" s="247" t="s">
        <v>1049</v>
      </c>
      <c r="C355" s="104" t="s">
        <v>907</v>
      </c>
      <c r="D355" s="240">
        <v>1</v>
      </c>
      <c r="E355" s="278">
        <v>55800</v>
      </c>
      <c r="F355" s="241">
        <f t="shared" si="10"/>
        <v>10602</v>
      </c>
      <c r="G355" s="241">
        <f t="shared" si="11"/>
        <v>66402</v>
      </c>
      <c r="I355" s="28"/>
      <c r="J355" s="28"/>
      <c r="K355" s="28"/>
      <c r="L355" s="25"/>
    </row>
    <row r="356" spans="1:12" ht="24.95" customHeight="1" x14ac:dyDescent="0.25">
      <c r="A356" s="73">
        <v>351</v>
      </c>
      <c r="B356" s="247" t="s">
        <v>1050</v>
      </c>
      <c r="C356" s="104" t="s">
        <v>907</v>
      </c>
      <c r="D356" s="240">
        <v>1</v>
      </c>
      <c r="E356" s="278">
        <v>98700</v>
      </c>
      <c r="F356" s="241">
        <f t="shared" si="10"/>
        <v>18753</v>
      </c>
      <c r="G356" s="241">
        <f t="shared" si="11"/>
        <v>117453</v>
      </c>
      <c r="I356" s="28"/>
      <c r="J356" s="28"/>
      <c r="K356" s="28"/>
      <c r="L356" s="25"/>
    </row>
    <row r="357" spans="1:12" ht="24.95" customHeight="1" x14ac:dyDescent="0.25">
      <c r="A357" s="73">
        <v>352</v>
      </c>
      <c r="B357" s="247" t="s">
        <v>1051</v>
      </c>
      <c r="C357" s="104" t="s">
        <v>907</v>
      </c>
      <c r="D357" s="240">
        <v>1</v>
      </c>
      <c r="E357" s="278">
        <v>39800</v>
      </c>
      <c r="F357" s="241">
        <f t="shared" si="10"/>
        <v>7562</v>
      </c>
      <c r="G357" s="241">
        <f t="shared" si="11"/>
        <v>47362</v>
      </c>
      <c r="I357" s="28"/>
      <c r="J357" s="28"/>
      <c r="K357" s="28"/>
      <c r="L357" s="25"/>
    </row>
    <row r="358" spans="1:12" ht="24.95" customHeight="1" x14ac:dyDescent="0.25">
      <c r="A358" s="73">
        <v>353</v>
      </c>
      <c r="B358" s="247" t="s">
        <v>1052</v>
      </c>
      <c r="C358" s="104" t="s">
        <v>907</v>
      </c>
      <c r="D358" s="240">
        <v>1</v>
      </c>
      <c r="E358" s="278">
        <v>39800</v>
      </c>
      <c r="F358" s="241">
        <f t="shared" si="10"/>
        <v>7562</v>
      </c>
      <c r="G358" s="241">
        <f t="shared" si="11"/>
        <v>47362</v>
      </c>
      <c r="I358" s="28"/>
      <c r="J358" s="28"/>
      <c r="K358" s="28"/>
      <c r="L358" s="25"/>
    </row>
    <row r="359" spans="1:12" ht="24.95" customHeight="1" x14ac:dyDescent="0.25">
      <c r="A359" s="73">
        <v>354</v>
      </c>
      <c r="B359" s="247" t="s">
        <v>1053</v>
      </c>
      <c r="C359" s="104" t="s">
        <v>907</v>
      </c>
      <c r="D359" s="240">
        <v>1</v>
      </c>
      <c r="E359" s="278">
        <v>39800</v>
      </c>
      <c r="F359" s="241">
        <f t="shared" si="10"/>
        <v>7562</v>
      </c>
      <c r="G359" s="241">
        <f t="shared" si="11"/>
        <v>47362</v>
      </c>
      <c r="I359" s="28"/>
      <c r="J359" s="28"/>
      <c r="K359" s="28"/>
      <c r="L359" s="25"/>
    </row>
    <row r="360" spans="1:12" ht="24.95" customHeight="1" x14ac:dyDescent="0.25">
      <c r="A360" s="73">
        <v>355</v>
      </c>
      <c r="B360" s="247" t="s">
        <v>1054</v>
      </c>
      <c r="C360" s="104" t="s">
        <v>907</v>
      </c>
      <c r="D360" s="240">
        <v>1</v>
      </c>
      <c r="E360" s="278">
        <v>52140</v>
      </c>
      <c r="F360" s="241">
        <f t="shared" si="10"/>
        <v>9906.6</v>
      </c>
      <c r="G360" s="241">
        <f t="shared" si="11"/>
        <v>62046.6</v>
      </c>
      <c r="I360" s="28"/>
      <c r="J360" s="28"/>
      <c r="K360" s="28"/>
      <c r="L360" s="25"/>
    </row>
    <row r="361" spans="1:12" ht="24.95" customHeight="1" x14ac:dyDescent="0.25">
      <c r="A361" s="73">
        <v>356</v>
      </c>
      <c r="B361" s="247" t="s">
        <v>1057</v>
      </c>
      <c r="C361" s="104" t="s">
        <v>907</v>
      </c>
      <c r="D361" s="240">
        <v>1</v>
      </c>
      <c r="E361" s="278">
        <v>39800</v>
      </c>
      <c r="F361" s="241">
        <f t="shared" si="10"/>
        <v>7562</v>
      </c>
      <c r="G361" s="241">
        <f t="shared" si="11"/>
        <v>47362</v>
      </c>
      <c r="I361" s="28"/>
      <c r="J361" s="28"/>
      <c r="K361" s="28"/>
      <c r="L361" s="25"/>
    </row>
    <row r="362" spans="1:12" ht="24.95" customHeight="1" x14ac:dyDescent="0.25">
      <c r="A362" s="73">
        <v>357</v>
      </c>
      <c r="B362" s="247" t="s">
        <v>1058</v>
      </c>
      <c r="C362" s="104" t="s">
        <v>907</v>
      </c>
      <c r="D362" s="240">
        <v>1</v>
      </c>
      <c r="E362" s="278">
        <v>798000</v>
      </c>
      <c r="F362" s="241">
        <f t="shared" si="10"/>
        <v>151620</v>
      </c>
      <c r="G362" s="241">
        <f t="shared" si="11"/>
        <v>949620</v>
      </c>
      <c r="I362" s="28"/>
      <c r="J362" s="28"/>
      <c r="K362" s="28"/>
      <c r="L362" s="25"/>
    </row>
    <row r="363" spans="1:12" ht="24.95" customHeight="1" x14ac:dyDescent="0.25">
      <c r="A363" s="73">
        <v>358</v>
      </c>
      <c r="B363" s="247" t="s">
        <v>1059</v>
      </c>
      <c r="C363" s="104" t="s">
        <v>907</v>
      </c>
      <c r="D363" s="240">
        <v>1</v>
      </c>
      <c r="E363" s="278">
        <v>152100</v>
      </c>
      <c r="F363" s="241">
        <f t="shared" si="10"/>
        <v>28899</v>
      </c>
      <c r="G363" s="241">
        <f t="shared" si="11"/>
        <v>180999</v>
      </c>
      <c r="I363" s="28"/>
      <c r="J363" s="28"/>
      <c r="K363" s="28"/>
      <c r="L363" s="25"/>
    </row>
    <row r="364" spans="1:12" ht="24.95" customHeight="1" x14ac:dyDescent="0.25">
      <c r="A364" s="73">
        <v>359</v>
      </c>
      <c r="B364" s="247" t="s">
        <v>1060</v>
      </c>
      <c r="C364" s="104" t="s">
        <v>907</v>
      </c>
      <c r="D364" s="240">
        <v>1</v>
      </c>
      <c r="E364" s="278">
        <v>32580</v>
      </c>
      <c r="F364" s="241">
        <f t="shared" si="10"/>
        <v>6190.2</v>
      </c>
      <c r="G364" s="241">
        <f t="shared" si="11"/>
        <v>38770.199999999997</v>
      </c>
      <c r="I364" s="28"/>
      <c r="J364" s="28"/>
      <c r="K364" s="28"/>
      <c r="L364" s="25"/>
    </row>
    <row r="365" spans="1:12" ht="24.95" customHeight="1" x14ac:dyDescent="0.25">
      <c r="A365" s="73">
        <v>360</v>
      </c>
      <c r="B365" s="247" t="s">
        <v>1061</v>
      </c>
      <c r="C365" s="104" t="s">
        <v>907</v>
      </c>
      <c r="D365" s="240">
        <v>1</v>
      </c>
      <c r="E365" s="278">
        <v>398500</v>
      </c>
      <c r="F365" s="241">
        <f t="shared" si="10"/>
        <v>75715</v>
      </c>
      <c r="G365" s="241">
        <f t="shared" si="11"/>
        <v>474215</v>
      </c>
      <c r="I365" s="28"/>
      <c r="J365" s="28"/>
      <c r="K365" s="28"/>
      <c r="L365" s="25"/>
    </row>
    <row r="366" spans="1:12" ht="24.95" customHeight="1" x14ac:dyDescent="0.25">
      <c r="A366" s="73">
        <v>361</v>
      </c>
      <c r="B366" s="247" t="s">
        <v>1062</v>
      </c>
      <c r="C366" s="104" t="s">
        <v>907</v>
      </c>
      <c r="D366" s="240">
        <v>1</v>
      </c>
      <c r="E366" s="278">
        <v>89500</v>
      </c>
      <c r="F366" s="241">
        <f t="shared" si="10"/>
        <v>17005</v>
      </c>
      <c r="G366" s="241">
        <f t="shared" si="11"/>
        <v>106505</v>
      </c>
      <c r="I366" s="28"/>
      <c r="J366" s="28"/>
      <c r="K366" s="28"/>
      <c r="L366" s="25"/>
    </row>
    <row r="367" spans="1:12" ht="24.95" customHeight="1" x14ac:dyDescent="0.25">
      <c r="A367" s="73">
        <v>362</v>
      </c>
      <c r="B367" s="247" t="s">
        <v>1063</v>
      </c>
      <c r="C367" s="104" t="s">
        <v>907</v>
      </c>
      <c r="D367" s="240">
        <v>1</v>
      </c>
      <c r="E367" s="278">
        <v>210580</v>
      </c>
      <c r="F367" s="241">
        <f t="shared" si="10"/>
        <v>40010.199999999997</v>
      </c>
      <c r="G367" s="241">
        <f t="shared" si="11"/>
        <v>250590.2</v>
      </c>
      <c r="I367" s="28"/>
      <c r="J367" s="28"/>
      <c r="K367" s="28"/>
      <c r="L367" s="25"/>
    </row>
    <row r="368" spans="1:12" ht="24.95" customHeight="1" x14ac:dyDescent="0.25">
      <c r="A368" s="73">
        <v>363</v>
      </c>
      <c r="B368" s="247" t="s">
        <v>1064</v>
      </c>
      <c r="C368" s="104" t="s">
        <v>907</v>
      </c>
      <c r="D368" s="240">
        <v>1</v>
      </c>
      <c r="E368" s="278">
        <v>398500</v>
      </c>
      <c r="F368" s="241">
        <f t="shared" si="10"/>
        <v>75715</v>
      </c>
      <c r="G368" s="241">
        <f t="shared" si="11"/>
        <v>474215</v>
      </c>
      <c r="I368" s="28"/>
      <c r="J368" s="28"/>
      <c r="K368" s="28"/>
      <c r="L368" s="25"/>
    </row>
    <row r="369" spans="1:12" ht="24.95" customHeight="1" x14ac:dyDescent="0.25">
      <c r="A369" s="73">
        <v>364</v>
      </c>
      <c r="B369" s="247" t="s">
        <v>1065</v>
      </c>
      <c r="C369" s="104" t="s">
        <v>907</v>
      </c>
      <c r="D369" s="240">
        <v>1</v>
      </c>
      <c r="E369" s="278">
        <v>489000</v>
      </c>
      <c r="F369" s="241">
        <f t="shared" si="10"/>
        <v>92910</v>
      </c>
      <c r="G369" s="241">
        <f t="shared" si="11"/>
        <v>581910</v>
      </c>
      <c r="I369" s="28"/>
      <c r="J369" s="28"/>
      <c r="K369" s="28"/>
      <c r="L369" s="25"/>
    </row>
    <row r="370" spans="1:12" ht="24.95" customHeight="1" x14ac:dyDescent="0.25">
      <c r="A370" s="73">
        <v>365</v>
      </c>
      <c r="B370" s="247" t="s">
        <v>1066</v>
      </c>
      <c r="C370" s="104" t="s">
        <v>907</v>
      </c>
      <c r="D370" s="240">
        <v>1</v>
      </c>
      <c r="E370" s="278">
        <v>178900</v>
      </c>
      <c r="F370" s="241">
        <f t="shared" si="10"/>
        <v>33991</v>
      </c>
      <c r="G370" s="241">
        <f t="shared" si="11"/>
        <v>212891</v>
      </c>
      <c r="I370" s="28"/>
      <c r="J370" s="28"/>
      <c r="K370" s="28"/>
      <c r="L370" s="25"/>
    </row>
    <row r="371" spans="1:12" ht="24.95" customHeight="1" x14ac:dyDescent="0.25">
      <c r="A371" s="73">
        <v>366</v>
      </c>
      <c r="B371" s="247" t="s">
        <v>1067</v>
      </c>
      <c r="C371" s="104" t="s">
        <v>907</v>
      </c>
      <c r="D371" s="240">
        <v>1</v>
      </c>
      <c r="E371" s="278">
        <v>21800</v>
      </c>
      <c r="F371" s="241">
        <f t="shared" si="10"/>
        <v>4142</v>
      </c>
      <c r="G371" s="241">
        <f t="shared" si="11"/>
        <v>25942</v>
      </c>
      <c r="I371" s="28"/>
      <c r="J371" s="28"/>
      <c r="K371" s="28"/>
      <c r="L371" s="25"/>
    </row>
    <row r="372" spans="1:12" ht="24.95" customHeight="1" x14ac:dyDescent="0.25">
      <c r="A372" s="73">
        <v>367</v>
      </c>
      <c r="B372" s="247" t="s">
        <v>1068</v>
      </c>
      <c r="C372" s="104" t="s">
        <v>907</v>
      </c>
      <c r="D372" s="240">
        <v>1</v>
      </c>
      <c r="E372" s="278">
        <v>22800</v>
      </c>
      <c r="F372" s="241">
        <f t="shared" si="10"/>
        <v>4332</v>
      </c>
      <c r="G372" s="241">
        <f t="shared" si="11"/>
        <v>27132</v>
      </c>
      <c r="I372" s="28"/>
      <c r="J372" s="28"/>
      <c r="K372" s="28"/>
      <c r="L372" s="25"/>
    </row>
    <row r="373" spans="1:12" ht="24.95" customHeight="1" x14ac:dyDescent="0.25">
      <c r="A373" s="73">
        <v>368</v>
      </c>
      <c r="B373" s="247" t="s">
        <v>1069</v>
      </c>
      <c r="C373" s="104" t="s">
        <v>907</v>
      </c>
      <c r="D373" s="240">
        <v>1</v>
      </c>
      <c r="E373" s="278">
        <v>215800</v>
      </c>
      <c r="F373" s="241">
        <f t="shared" si="10"/>
        <v>41002</v>
      </c>
      <c r="G373" s="241">
        <f t="shared" si="11"/>
        <v>256802</v>
      </c>
      <c r="I373" s="28"/>
      <c r="J373" s="28"/>
      <c r="K373" s="28"/>
      <c r="L373" s="25"/>
    </row>
    <row r="374" spans="1:12" ht="24.95" customHeight="1" x14ac:dyDescent="0.25">
      <c r="A374" s="73">
        <v>369</v>
      </c>
      <c r="B374" s="247" t="s">
        <v>1070</v>
      </c>
      <c r="C374" s="104" t="s">
        <v>907</v>
      </c>
      <c r="D374" s="240">
        <v>1</v>
      </c>
      <c r="E374" s="278">
        <v>98750</v>
      </c>
      <c r="F374" s="241">
        <f t="shared" si="10"/>
        <v>18762.5</v>
      </c>
      <c r="G374" s="241">
        <f t="shared" si="11"/>
        <v>117512.5</v>
      </c>
      <c r="I374" s="28"/>
      <c r="J374" s="28"/>
      <c r="K374" s="28"/>
      <c r="L374" s="25"/>
    </row>
    <row r="375" spans="1:12" ht="24.95" customHeight="1" x14ac:dyDescent="0.25">
      <c r="A375" s="73">
        <v>370</v>
      </c>
      <c r="B375" s="247" t="s">
        <v>1071</v>
      </c>
      <c r="C375" s="104" t="s">
        <v>907</v>
      </c>
      <c r="D375" s="240">
        <v>1</v>
      </c>
      <c r="E375" s="278">
        <v>35900</v>
      </c>
      <c r="F375" s="241">
        <f t="shared" si="10"/>
        <v>6821</v>
      </c>
      <c r="G375" s="241">
        <f t="shared" si="11"/>
        <v>42721</v>
      </c>
      <c r="I375" s="28"/>
      <c r="J375" s="28"/>
      <c r="K375" s="28"/>
      <c r="L375" s="25"/>
    </row>
    <row r="376" spans="1:12" ht="24.95" customHeight="1" x14ac:dyDescent="0.25">
      <c r="A376" s="73">
        <v>371</v>
      </c>
      <c r="B376" s="247" t="s">
        <v>1491</v>
      </c>
      <c r="C376" s="104" t="s">
        <v>18</v>
      </c>
      <c r="D376" s="240">
        <v>1</v>
      </c>
      <c r="E376" s="278">
        <v>856900</v>
      </c>
      <c r="F376" s="241">
        <f t="shared" si="10"/>
        <v>162811</v>
      </c>
      <c r="G376" s="241">
        <f t="shared" si="11"/>
        <v>1019711</v>
      </c>
      <c r="I376" s="28"/>
      <c r="J376" s="28"/>
      <c r="K376" s="28"/>
      <c r="L376" s="25"/>
    </row>
    <row r="377" spans="1:12" ht="24.95" customHeight="1" x14ac:dyDescent="0.25">
      <c r="A377" s="73">
        <v>372</v>
      </c>
      <c r="B377" s="247" t="s">
        <v>1074</v>
      </c>
      <c r="C377" s="104" t="s">
        <v>18</v>
      </c>
      <c r="D377" s="240">
        <v>1</v>
      </c>
      <c r="E377" s="278">
        <v>698000</v>
      </c>
      <c r="F377" s="241">
        <f t="shared" si="10"/>
        <v>132620</v>
      </c>
      <c r="G377" s="241">
        <f t="shared" si="11"/>
        <v>830620</v>
      </c>
      <c r="I377" s="28"/>
      <c r="J377" s="28"/>
      <c r="K377" s="28"/>
      <c r="L377" s="25"/>
    </row>
    <row r="378" spans="1:12" ht="24.95" customHeight="1" x14ac:dyDescent="0.25">
      <c r="A378" s="73">
        <v>373</v>
      </c>
      <c r="B378" s="247" t="s">
        <v>1076</v>
      </c>
      <c r="C378" s="104" t="s">
        <v>907</v>
      </c>
      <c r="D378" s="240">
        <v>1</v>
      </c>
      <c r="E378" s="278">
        <v>10210</v>
      </c>
      <c r="F378" s="241">
        <f t="shared" si="10"/>
        <v>1939.9</v>
      </c>
      <c r="G378" s="241">
        <f t="shared" si="11"/>
        <v>12149.9</v>
      </c>
      <c r="I378" s="28"/>
      <c r="J378" s="28"/>
      <c r="K378" s="28"/>
      <c r="L378" s="25"/>
    </row>
    <row r="379" spans="1:12" ht="24.95" customHeight="1" x14ac:dyDescent="0.25">
      <c r="A379" s="73">
        <v>374</v>
      </c>
      <c r="B379" s="247" t="s">
        <v>1079</v>
      </c>
      <c r="C379" s="104" t="s">
        <v>907</v>
      </c>
      <c r="D379" s="240">
        <v>1</v>
      </c>
      <c r="E379" s="278">
        <v>69870</v>
      </c>
      <c r="F379" s="241">
        <f t="shared" si="10"/>
        <v>13275.3</v>
      </c>
      <c r="G379" s="241">
        <f t="shared" si="11"/>
        <v>83145.3</v>
      </c>
      <c r="I379" s="28"/>
      <c r="J379" s="28"/>
      <c r="K379" s="28"/>
      <c r="L379" s="25"/>
    </row>
    <row r="380" spans="1:12" ht="24.95" customHeight="1" x14ac:dyDescent="0.25">
      <c r="A380" s="73">
        <v>375</v>
      </c>
      <c r="B380" s="247" t="s">
        <v>1492</v>
      </c>
      <c r="C380" s="104" t="s">
        <v>907</v>
      </c>
      <c r="D380" s="240">
        <v>1</v>
      </c>
      <c r="E380" s="278">
        <v>67840</v>
      </c>
      <c r="F380" s="241">
        <f t="shared" si="10"/>
        <v>12889.6</v>
      </c>
      <c r="G380" s="241">
        <f t="shared" si="11"/>
        <v>80729.600000000006</v>
      </c>
      <c r="I380" s="28"/>
      <c r="J380" s="28"/>
      <c r="K380" s="28"/>
      <c r="L380" s="25"/>
    </row>
    <row r="381" spans="1:12" ht="24.95" customHeight="1" x14ac:dyDescent="0.25">
      <c r="A381" s="73">
        <v>376</v>
      </c>
      <c r="B381" s="247" t="s">
        <v>1082</v>
      </c>
      <c r="C381" s="104" t="s">
        <v>907</v>
      </c>
      <c r="D381" s="240">
        <v>1</v>
      </c>
      <c r="E381" s="278">
        <v>69870</v>
      </c>
      <c r="F381" s="241">
        <f t="shared" si="10"/>
        <v>13275.3</v>
      </c>
      <c r="G381" s="241">
        <f t="shared" si="11"/>
        <v>83145.3</v>
      </c>
      <c r="I381" s="28"/>
      <c r="J381" s="28"/>
      <c r="K381" s="28"/>
      <c r="L381" s="25"/>
    </row>
    <row r="382" spans="1:12" ht="24.95" customHeight="1" x14ac:dyDescent="0.25">
      <c r="A382" s="73">
        <v>377</v>
      </c>
      <c r="B382" s="247" t="s">
        <v>1083</v>
      </c>
      <c r="C382" s="104" t="s">
        <v>907</v>
      </c>
      <c r="D382" s="240">
        <v>1</v>
      </c>
      <c r="E382" s="278">
        <v>69870</v>
      </c>
      <c r="F382" s="241">
        <f t="shared" si="10"/>
        <v>13275.3</v>
      </c>
      <c r="G382" s="241">
        <f t="shared" si="11"/>
        <v>83145.3</v>
      </c>
      <c r="I382" s="28"/>
      <c r="J382" s="28"/>
      <c r="K382" s="28"/>
      <c r="L382" s="25"/>
    </row>
    <row r="383" spans="1:12" ht="24.95" customHeight="1" x14ac:dyDescent="0.25">
      <c r="A383" s="73">
        <v>378</v>
      </c>
      <c r="B383" s="247" t="s">
        <v>1084</v>
      </c>
      <c r="C383" s="104" t="s">
        <v>907</v>
      </c>
      <c r="D383" s="240">
        <v>1</v>
      </c>
      <c r="E383" s="278">
        <v>70840</v>
      </c>
      <c r="F383" s="241">
        <f t="shared" si="10"/>
        <v>13459.6</v>
      </c>
      <c r="G383" s="241">
        <f t="shared" si="11"/>
        <v>84299.6</v>
      </c>
      <c r="I383" s="28"/>
      <c r="J383" s="28"/>
      <c r="K383" s="28"/>
      <c r="L383" s="25"/>
    </row>
    <row r="384" spans="1:12" ht="24.95" customHeight="1" x14ac:dyDescent="0.25">
      <c r="A384" s="73">
        <v>379</v>
      </c>
      <c r="B384" s="247" t="s">
        <v>1085</v>
      </c>
      <c r="C384" s="104" t="s">
        <v>907</v>
      </c>
      <c r="D384" s="240">
        <v>1</v>
      </c>
      <c r="E384" s="278">
        <v>50280</v>
      </c>
      <c r="F384" s="241">
        <f t="shared" si="10"/>
        <v>9553.2000000000007</v>
      </c>
      <c r="G384" s="241">
        <f t="shared" si="11"/>
        <v>59833.2</v>
      </c>
      <c r="I384" s="28"/>
      <c r="J384" s="28"/>
      <c r="K384" s="28"/>
      <c r="L384" s="25"/>
    </row>
    <row r="385" spans="1:12" ht="24.95" customHeight="1" x14ac:dyDescent="0.25">
      <c r="A385" s="73">
        <v>380</v>
      </c>
      <c r="B385" s="247" t="s">
        <v>1087</v>
      </c>
      <c r="C385" s="104" t="s">
        <v>907</v>
      </c>
      <c r="D385" s="240">
        <v>1</v>
      </c>
      <c r="E385" s="278">
        <v>2540</v>
      </c>
      <c r="F385" s="241">
        <f t="shared" si="10"/>
        <v>482.6</v>
      </c>
      <c r="G385" s="241">
        <f t="shared" si="11"/>
        <v>3022.6</v>
      </c>
      <c r="I385" s="28"/>
      <c r="J385" s="28"/>
      <c r="K385" s="28"/>
      <c r="L385" s="25"/>
    </row>
    <row r="386" spans="1:12" ht="24.95" customHeight="1" x14ac:dyDescent="0.25">
      <c r="A386" s="73">
        <v>381</v>
      </c>
      <c r="B386" s="247" t="s">
        <v>1090</v>
      </c>
      <c r="C386" s="104" t="s">
        <v>907</v>
      </c>
      <c r="D386" s="240">
        <v>1</v>
      </c>
      <c r="E386" s="278">
        <v>2100</v>
      </c>
      <c r="F386" s="241">
        <f t="shared" si="10"/>
        <v>399</v>
      </c>
      <c r="G386" s="241">
        <f t="shared" si="11"/>
        <v>2499</v>
      </c>
      <c r="I386" s="28"/>
      <c r="J386" s="28"/>
      <c r="K386" s="28"/>
      <c r="L386" s="25"/>
    </row>
    <row r="387" spans="1:12" ht="24.95" customHeight="1" x14ac:dyDescent="0.25">
      <c r="A387" s="73">
        <v>382</v>
      </c>
      <c r="B387" s="247" t="s">
        <v>1091</v>
      </c>
      <c r="C387" s="104" t="s">
        <v>907</v>
      </c>
      <c r="D387" s="240">
        <v>1</v>
      </c>
      <c r="E387" s="278">
        <v>2100</v>
      </c>
      <c r="F387" s="241">
        <f t="shared" si="10"/>
        <v>399</v>
      </c>
      <c r="G387" s="241">
        <f t="shared" si="11"/>
        <v>2499</v>
      </c>
      <c r="I387" s="28"/>
      <c r="J387" s="28"/>
      <c r="K387" s="28"/>
      <c r="L387" s="25"/>
    </row>
    <row r="388" spans="1:12" ht="24.95" customHeight="1" x14ac:dyDescent="0.25">
      <c r="A388" s="73">
        <v>383</v>
      </c>
      <c r="B388" s="247" t="s">
        <v>1093</v>
      </c>
      <c r="C388" s="104" t="s">
        <v>907</v>
      </c>
      <c r="D388" s="240">
        <v>1</v>
      </c>
      <c r="E388" s="278">
        <v>2100</v>
      </c>
      <c r="F388" s="241">
        <f t="shared" si="10"/>
        <v>399</v>
      </c>
      <c r="G388" s="241">
        <f t="shared" si="11"/>
        <v>2499</v>
      </c>
      <c r="I388" s="28"/>
      <c r="J388" s="28"/>
      <c r="K388" s="28"/>
      <c r="L388" s="25"/>
    </row>
    <row r="389" spans="1:12" ht="24.95" customHeight="1" x14ac:dyDescent="0.25">
      <c r="A389" s="73">
        <v>384</v>
      </c>
      <c r="B389" s="247" t="s">
        <v>1095</v>
      </c>
      <c r="C389" s="104" t="s">
        <v>907</v>
      </c>
      <c r="D389" s="240">
        <v>1</v>
      </c>
      <c r="E389" s="278">
        <v>2100</v>
      </c>
      <c r="F389" s="241">
        <f t="shared" si="10"/>
        <v>399</v>
      </c>
      <c r="G389" s="241">
        <f t="shared" si="11"/>
        <v>2499</v>
      </c>
      <c r="I389" s="28"/>
      <c r="J389" s="28"/>
      <c r="K389" s="28"/>
      <c r="L389" s="25"/>
    </row>
    <row r="390" spans="1:12" ht="24.95" customHeight="1" x14ac:dyDescent="0.25">
      <c r="A390" s="73">
        <v>385</v>
      </c>
      <c r="B390" s="247" t="s">
        <v>1096</v>
      </c>
      <c r="C390" s="104" t="s">
        <v>907</v>
      </c>
      <c r="D390" s="240">
        <v>1</v>
      </c>
      <c r="E390" s="278">
        <v>1250</v>
      </c>
      <c r="F390" s="241">
        <f t="shared" si="10"/>
        <v>237.5</v>
      </c>
      <c r="G390" s="241">
        <f t="shared" si="11"/>
        <v>1487.5</v>
      </c>
      <c r="I390" s="28"/>
      <c r="J390" s="28"/>
      <c r="K390" s="28"/>
      <c r="L390" s="25"/>
    </row>
    <row r="391" spans="1:12" ht="24.95" customHeight="1" x14ac:dyDescent="0.25">
      <c r="A391" s="73">
        <v>386</v>
      </c>
      <c r="B391" s="247" t="s">
        <v>1098</v>
      </c>
      <c r="C391" s="104" t="s">
        <v>907</v>
      </c>
      <c r="D391" s="240">
        <v>1</v>
      </c>
      <c r="E391" s="278">
        <v>550480</v>
      </c>
      <c r="F391" s="241">
        <f t="shared" ref="F391:F454" si="12">+E391*0.19</f>
        <v>104591.2</v>
      </c>
      <c r="G391" s="241">
        <f t="shared" ref="G391:G454" si="13">+F391+E391</f>
        <v>655071.19999999995</v>
      </c>
      <c r="I391" s="28"/>
      <c r="J391" s="28"/>
      <c r="K391" s="28"/>
      <c r="L391" s="25"/>
    </row>
    <row r="392" spans="1:12" ht="24.95" customHeight="1" x14ac:dyDescent="0.25">
      <c r="A392" s="73">
        <v>387</v>
      </c>
      <c r="B392" s="247" t="s">
        <v>1103</v>
      </c>
      <c r="C392" s="104" t="s">
        <v>907</v>
      </c>
      <c r="D392" s="240">
        <v>1</v>
      </c>
      <c r="E392" s="278">
        <v>580</v>
      </c>
      <c r="F392" s="241">
        <f t="shared" si="12"/>
        <v>110.2</v>
      </c>
      <c r="G392" s="241">
        <f t="shared" si="13"/>
        <v>690.2</v>
      </c>
      <c r="I392" s="28"/>
      <c r="J392" s="28"/>
      <c r="K392" s="28"/>
      <c r="L392" s="25"/>
    </row>
    <row r="393" spans="1:12" ht="24.95" customHeight="1" x14ac:dyDescent="0.25">
      <c r="A393" s="73">
        <v>388</v>
      </c>
      <c r="B393" s="247" t="s">
        <v>1105</v>
      </c>
      <c r="C393" s="104" t="s">
        <v>907</v>
      </c>
      <c r="D393" s="240">
        <v>1</v>
      </c>
      <c r="E393" s="278">
        <v>1980</v>
      </c>
      <c r="F393" s="241">
        <f t="shared" si="12"/>
        <v>376.2</v>
      </c>
      <c r="G393" s="241">
        <f t="shared" si="13"/>
        <v>2356.1999999999998</v>
      </c>
      <c r="I393" s="28"/>
      <c r="J393" s="28"/>
      <c r="K393" s="28"/>
      <c r="L393" s="25"/>
    </row>
    <row r="394" spans="1:12" ht="24.95" customHeight="1" x14ac:dyDescent="0.25">
      <c r="A394" s="73">
        <v>389</v>
      </c>
      <c r="B394" s="247" t="s">
        <v>1108</v>
      </c>
      <c r="C394" s="104" t="s">
        <v>907</v>
      </c>
      <c r="D394" s="240">
        <v>1</v>
      </c>
      <c r="E394" s="278">
        <v>4350</v>
      </c>
      <c r="F394" s="241">
        <f t="shared" si="12"/>
        <v>826.5</v>
      </c>
      <c r="G394" s="241">
        <f t="shared" si="13"/>
        <v>5176.5</v>
      </c>
      <c r="I394" s="28"/>
      <c r="J394" s="28"/>
      <c r="K394" s="28"/>
      <c r="L394" s="25"/>
    </row>
    <row r="395" spans="1:12" ht="24.95" customHeight="1" x14ac:dyDescent="0.25">
      <c r="A395" s="73">
        <v>390</v>
      </c>
      <c r="B395" s="247" t="s">
        <v>1111</v>
      </c>
      <c r="C395" s="104" t="s">
        <v>907</v>
      </c>
      <c r="D395" s="240">
        <v>1</v>
      </c>
      <c r="E395" s="278">
        <v>1980</v>
      </c>
      <c r="F395" s="241">
        <f t="shared" si="12"/>
        <v>376.2</v>
      </c>
      <c r="G395" s="241">
        <f t="shared" si="13"/>
        <v>2356.1999999999998</v>
      </c>
      <c r="I395" s="28"/>
      <c r="J395" s="28"/>
      <c r="K395" s="28"/>
      <c r="L395" s="25"/>
    </row>
    <row r="396" spans="1:12" ht="24.95" customHeight="1" x14ac:dyDescent="0.25">
      <c r="A396" s="73">
        <v>391</v>
      </c>
      <c r="B396" s="247" t="s">
        <v>1113</v>
      </c>
      <c r="C396" s="104" t="s">
        <v>907</v>
      </c>
      <c r="D396" s="240">
        <v>1</v>
      </c>
      <c r="E396" s="278">
        <v>15280</v>
      </c>
      <c r="F396" s="241">
        <f t="shared" si="12"/>
        <v>2903.2</v>
      </c>
      <c r="G396" s="241">
        <f t="shared" si="13"/>
        <v>18183.2</v>
      </c>
      <c r="I396" s="28"/>
      <c r="J396" s="28"/>
      <c r="K396" s="28"/>
      <c r="L396" s="25"/>
    </row>
    <row r="397" spans="1:12" ht="24.95" customHeight="1" x14ac:dyDescent="0.25">
      <c r="A397" s="73">
        <v>392</v>
      </c>
      <c r="B397" s="247" t="s">
        <v>1116</v>
      </c>
      <c r="C397" s="104" t="s">
        <v>907</v>
      </c>
      <c r="D397" s="240">
        <v>1</v>
      </c>
      <c r="E397" s="278">
        <v>9250</v>
      </c>
      <c r="F397" s="241">
        <f t="shared" si="12"/>
        <v>1757.5</v>
      </c>
      <c r="G397" s="241">
        <f t="shared" si="13"/>
        <v>11007.5</v>
      </c>
      <c r="I397" s="28"/>
      <c r="J397" s="28"/>
      <c r="K397" s="28"/>
      <c r="L397" s="25"/>
    </row>
    <row r="398" spans="1:12" ht="24.95" customHeight="1" x14ac:dyDescent="0.25">
      <c r="A398" s="73">
        <v>393</v>
      </c>
      <c r="B398" s="247" t="s">
        <v>1117</v>
      </c>
      <c r="C398" s="104" t="s">
        <v>907</v>
      </c>
      <c r="D398" s="240">
        <v>1</v>
      </c>
      <c r="E398" s="278">
        <v>15240</v>
      </c>
      <c r="F398" s="241">
        <f t="shared" si="12"/>
        <v>2895.6</v>
      </c>
      <c r="G398" s="241">
        <f t="shared" si="13"/>
        <v>18135.599999999999</v>
      </c>
      <c r="I398" s="28"/>
      <c r="J398" s="28"/>
      <c r="K398" s="28"/>
      <c r="L398" s="25"/>
    </row>
    <row r="399" spans="1:12" ht="24.95" customHeight="1" x14ac:dyDescent="0.25">
      <c r="A399" s="73">
        <v>394</v>
      </c>
      <c r="B399" s="247" t="s">
        <v>1120</v>
      </c>
      <c r="C399" s="104" t="s">
        <v>907</v>
      </c>
      <c r="D399" s="240">
        <v>1</v>
      </c>
      <c r="E399" s="278">
        <v>31290</v>
      </c>
      <c r="F399" s="241">
        <f t="shared" si="12"/>
        <v>5945.1</v>
      </c>
      <c r="G399" s="241">
        <f t="shared" si="13"/>
        <v>37235.1</v>
      </c>
      <c r="I399" s="28"/>
      <c r="J399" s="28"/>
      <c r="K399" s="28"/>
      <c r="L399" s="25"/>
    </row>
    <row r="400" spans="1:12" ht="24.95" customHeight="1" x14ac:dyDescent="0.25">
      <c r="A400" s="73">
        <v>395</v>
      </c>
      <c r="B400" s="247" t="s">
        <v>1122</v>
      </c>
      <c r="C400" s="104" t="s">
        <v>907</v>
      </c>
      <c r="D400" s="240">
        <v>1</v>
      </c>
      <c r="E400" s="278">
        <v>1500</v>
      </c>
      <c r="F400" s="241">
        <f t="shared" si="12"/>
        <v>285</v>
      </c>
      <c r="G400" s="241">
        <f t="shared" si="13"/>
        <v>1785</v>
      </c>
      <c r="I400" s="28"/>
      <c r="J400" s="28"/>
      <c r="K400" s="28"/>
      <c r="L400" s="25"/>
    </row>
    <row r="401" spans="1:12" ht="24.95" customHeight="1" x14ac:dyDescent="0.25">
      <c r="A401" s="73">
        <v>396</v>
      </c>
      <c r="B401" s="247" t="s">
        <v>1123</v>
      </c>
      <c r="C401" s="104" t="s">
        <v>907</v>
      </c>
      <c r="D401" s="240">
        <v>1</v>
      </c>
      <c r="E401" s="278">
        <v>1400</v>
      </c>
      <c r="F401" s="241">
        <f t="shared" si="12"/>
        <v>266</v>
      </c>
      <c r="G401" s="241">
        <f t="shared" si="13"/>
        <v>1666</v>
      </c>
      <c r="I401" s="28"/>
      <c r="J401" s="28"/>
      <c r="K401" s="28"/>
      <c r="L401" s="25"/>
    </row>
    <row r="402" spans="1:12" ht="24.95" customHeight="1" x14ac:dyDescent="0.25">
      <c r="A402" s="73">
        <v>397</v>
      </c>
      <c r="B402" s="247" t="s">
        <v>1124</v>
      </c>
      <c r="C402" s="104" t="s">
        <v>907</v>
      </c>
      <c r="D402" s="240">
        <v>1</v>
      </c>
      <c r="E402" s="278">
        <v>1980</v>
      </c>
      <c r="F402" s="241">
        <f t="shared" si="12"/>
        <v>376.2</v>
      </c>
      <c r="G402" s="241">
        <f t="shared" si="13"/>
        <v>2356.1999999999998</v>
      </c>
      <c r="I402" s="28"/>
      <c r="J402" s="28"/>
      <c r="K402" s="28"/>
      <c r="L402" s="25"/>
    </row>
    <row r="403" spans="1:12" ht="24.95" customHeight="1" x14ac:dyDescent="0.25">
      <c r="A403" s="73">
        <v>398</v>
      </c>
      <c r="B403" s="247" t="s">
        <v>1127</v>
      </c>
      <c r="C403" s="104" t="s">
        <v>907</v>
      </c>
      <c r="D403" s="240">
        <v>1</v>
      </c>
      <c r="E403" s="278">
        <v>2150</v>
      </c>
      <c r="F403" s="241">
        <f t="shared" si="12"/>
        <v>408.5</v>
      </c>
      <c r="G403" s="241">
        <f t="shared" si="13"/>
        <v>2558.5</v>
      </c>
      <c r="I403" s="28"/>
      <c r="J403" s="28"/>
      <c r="K403" s="28"/>
      <c r="L403" s="25"/>
    </row>
    <row r="404" spans="1:12" ht="24.95" customHeight="1" x14ac:dyDescent="0.25">
      <c r="A404" s="73">
        <v>399</v>
      </c>
      <c r="B404" s="247" t="s">
        <v>1129</v>
      </c>
      <c r="C404" s="104" t="s">
        <v>907</v>
      </c>
      <c r="D404" s="240">
        <v>1</v>
      </c>
      <c r="E404" s="278">
        <v>680</v>
      </c>
      <c r="F404" s="241">
        <f t="shared" si="12"/>
        <v>129.19999999999999</v>
      </c>
      <c r="G404" s="241">
        <f t="shared" si="13"/>
        <v>809.2</v>
      </c>
      <c r="I404" s="28"/>
      <c r="J404" s="28"/>
      <c r="K404" s="28"/>
      <c r="L404" s="25"/>
    </row>
    <row r="405" spans="1:12" ht="24.95" customHeight="1" x14ac:dyDescent="0.25">
      <c r="A405" s="73">
        <v>400</v>
      </c>
      <c r="B405" s="247" t="s">
        <v>1133</v>
      </c>
      <c r="C405" s="104" t="s">
        <v>907</v>
      </c>
      <c r="D405" s="240">
        <v>1</v>
      </c>
      <c r="E405" s="278">
        <v>980</v>
      </c>
      <c r="F405" s="241">
        <f t="shared" si="12"/>
        <v>186.2</v>
      </c>
      <c r="G405" s="241">
        <f t="shared" si="13"/>
        <v>1166.2</v>
      </c>
      <c r="I405" s="28"/>
      <c r="J405" s="28"/>
      <c r="K405" s="28"/>
      <c r="L405" s="25"/>
    </row>
    <row r="406" spans="1:12" ht="24.95" customHeight="1" x14ac:dyDescent="0.25">
      <c r="A406" s="73">
        <v>401</v>
      </c>
      <c r="B406" s="247" t="s">
        <v>1136</v>
      </c>
      <c r="C406" s="104" t="s">
        <v>907</v>
      </c>
      <c r="D406" s="240">
        <v>1</v>
      </c>
      <c r="E406" s="278">
        <v>2980</v>
      </c>
      <c r="F406" s="241">
        <f t="shared" si="12"/>
        <v>566.20000000000005</v>
      </c>
      <c r="G406" s="241">
        <f t="shared" si="13"/>
        <v>3546.2</v>
      </c>
      <c r="I406" s="28"/>
      <c r="J406" s="28"/>
      <c r="K406" s="28"/>
      <c r="L406" s="25"/>
    </row>
    <row r="407" spans="1:12" ht="24.95" customHeight="1" x14ac:dyDescent="0.25">
      <c r="A407" s="73">
        <v>402</v>
      </c>
      <c r="B407" s="247" t="s">
        <v>1139</v>
      </c>
      <c r="C407" s="104" t="s">
        <v>907</v>
      </c>
      <c r="D407" s="240">
        <v>1</v>
      </c>
      <c r="E407" s="278">
        <v>5980</v>
      </c>
      <c r="F407" s="241">
        <f t="shared" si="12"/>
        <v>1136.2</v>
      </c>
      <c r="G407" s="241">
        <f t="shared" si="13"/>
        <v>7116.2</v>
      </c>
      <c r="I407" s="28"/>
      <c r="J407" s="28"/>
      <c r="K407" s="28"/>
      <c r="L407" s="25"/>
    </row>
    <row r="408" spans="1:12" ht="24.95" customHeight="1" x14ac:dyDescent="0.25">
      <c r="A408" s="73">
        <v>403</v>
      </c>
      <c r="B408" s="247" t="s">
        <v>1142</v>
      </c>
      <c r="C408" s="104" t="s">
        <v>907</v>
      </c>
      <c r="D408" s="240">
        <v>1</v>
      </c>
      <c r="E408" s="278">
        <v>15240</v>
      </c>
      <c r="F408" s="241">
        <f t="shared" si="12"/>
        <v>2895.6</v>
      </c>
      <c r="G408" s="241">
        <f t="shared" si="13"/>
        <v>18135.599999999999</v>
      </c>
      <c r="I408" s="28"/>
      <c r="J408" s="28"/>
      <c r="K408" s="28"/>
      <c r="L408" s="25"/>
    </row>
    <row r="409" spans="1:12" ht="24.95" customHeight="1" x14ac:dyDescent="0.25">
      <c r="A409" s="73">
        <v>404</v>
      </c>
      <c r="B409" s="247" t="s">
        <v>1146</v>
      </c>
      <c r="C409" s="104" t="s">
        <v>907</v>
      </c>
      <c r="D409" s="240">
        <v>1</v>
      </c>
      <c r="E409" s="278">
        <v>35820</v>
      </c>
      <c r="F409" s="241">
        <f t="shared" si="12"/>
        <v>6805.8</v>
      </c>
      <c r="G409" s="241">
        <f t="shared" si="13"/>
        <v>42625.8</v>
      </c>
      <c r="I409" s="28"/>
      <c r="J409" s="28"/>
      <c r="K409" s="28"/>
      <c r="L409" s="25"/>
    </row>
    <row r="410" spans="1:12" ht="24.95" customHeight="1" x14ac:dyDescent="0.25">
      <c r="A410" s="73">
        <v>405</v>
      </c>
      <c r="B410" s="247" t="s">
        <v>1149</v>
      </c>
      <c r="C410" s="104" t="s">
        <v>907</v>
      </c>
      <c r="D410" s="240">
        <v>1</v>
      </c>
      <c r="E410" s="278">
        <v>59820</v>
      </c>
      <c r="F410" s="241">
        <f t="shared" si="12"/>
        <v>11365.8</v>
      </c>
      <c r="G410" s="241">
        <f t="shared" si="13"/>
        <v>71185.8</v>
      </c>
      <c r="I410" s="28"/>
      <c r="J410" s="28"/>
      <c r="K410" s="28"/>
      <c r="L410" s="25"/>
    </row>
    <row r="411" spans="1:12" ht="24.95" customHeight="1" x14ac:dyDescent="0.25">
      <c r="A411" s="73">
        <v>406</v>
      </c>
      <c r="B411" s="247" t="s">
        <v>1152</v>
      </c>
      <c r="C411" s="104" t="s">
        <v>907</v>
      </c>
      <c r="D411" s="240">
        <v>1</v>
      </c>
      <c r="E411" s="278">
        <v>19860</v>
      </c>
      <c r="F411" s="241">
        <f t="shared" si="12"/>
        <v>3773.4</v>
      </c>
      <c r="G411" s="241">
        <f t="shared" si="13"/>
        <v>23633.4</v>
      </c>
      <c r="I411" s="28"/>
      <c r="J411" s="28"/>
      <c r="K411" s="28"/>
      <c r="L411" s="25"/>
    </row>
    <row r="412" spans="1:12" ht="24.95" customHeight="1" x14ac:dyDescent="0.25">
      <c r="A412" s="73">
        <v>407</v>
      </c>
      <c r="B412" s="247" t="s">
        <v>1154</v>
      </c>
      <c r="C412" s="104" t="s">
        <v>907</v>
      </c>
      <c r="D412" s="240">
        <v>1</v>
      </c>
      <c r="E412" s="278">
        <v>21410</v>
      </c>
      <c r="F412" s="241">
        <f t="shared" si="12"/>
        <v>4067.9</v>
      </c>
      <c r="G412" s="241">
        <f t="shared" si="13"/>
        <v>25477.9</v>
      </c>
      <c r="I412" s="28"/>
      <c r="J412" s="28"/>
      <c r="K412" s="28"/>
      <c r="L412" s="25"/>
    </row>
    <row r="413" spans="1:12" ht="24.95" customHeight="1" x14ac:dyDescent="0.25">
      <c r="A413" s="73">
        <v>408</v>
      </c>
      <c r="B413" s="247" t="s">
        <v>1157</v>
      </c>
      <c r="C413" s="104" t="s">
        <v>907</v>
      </c>
      <c r="D413" s="240">
        <v>1</v>
      </c>
      <c r="E413" s="278">
        <v>29100</v>
      </c>
      <c r="F413" s="241">
        <f t="shared" si="12"/>
        <v>5529</v>
      </c>
      <c r="G413" s="241">
        <f t="shared" si="13"/>
        <v>34629</v>
      </c>
      <c r="I413" s="28"/>
      <c r="J413" s="28"/>
      <c r="K413" s="28"/>
      <c r="L413" s="25"/>
    </row>
    <row r="414" spans="1:12" ht="24.95" customHeight="1" x14ac:dyDescent="0.25">
      <c r="A414" s="73">
        <v>409</v>
      </c>
      <c r="B414" s="247" t="s">
        <v>1160</v>
      </c>
      <c r="C414" s="104" t="s">
        <v>907</v>
      </c>
      <c r="D414" s="240">
        <v>1</v>
      </c>
      <c r="E414" s="278">
        <v>289700</v>
      </c>
      <c r="F414" s="241">
        <f t="shared" si="12"/>
        <v>55043</v>
      </c>
      <c r="G414" s="241">
        <f t="shared" si="13"/>
        <v>344743</v>
      </c>
      <c r="I414" s="28"/>
      <c r="J414" s="28"/>
      <c r="K414" s="28"/>
      <c r="L414" s="25"/>
    </row>
    <row r="415" spans="1:12" ht="24.95" customHeight="1" x14ac:dyDescent="0.25">
      <c r="A415" s="73">
        <v>410</v>
      </c>
      <c r="B415" s="247" t="s">
        <v>1162</v>
      </c>
      <c r="C415" s="104" t="s">
        <v>907</v>
      </c>
      <c r="D415" s="240">
        <v>1</v>
      </c>
      <c r="E415" s="278">
        <v>200180</v>
      </c>
      <c r="F415" s="241">
        <f t="shared" si="12"/>
        <v>38034.199999999997</v>
      </c>
      <c r="G415" s="241">
        <f t="shared" si="13"/>
        <v>238214.2</v>
      </c>
      <c r="I415" s="28"/>
      <c r="J415" s="28"/>
      <c r="K415" s="28"/>
      <c r="L415" s="25"/>
    </row>
    <row r="416" spans="1:12" ht="24.95" customHeight="1" x14ac:dyDescent="0.25">
      <c r="A416" s="73">
        <v>411</v>
      </c>
      <c r="B416" s="247" t="s">
        <v>1164</v>
      </c>
      <c r="C416" s="104" t="s">
        <v>907</v>
      </c>
      <c r="D416" s="240">
        <v>1</v>
      </c>
      <c r="E416" s="278">
        <v>21450</v>
      </c>
      <c r="F416" s="241">
        <f t="shared" si="12"/>
        <v>4075.5</v>
      </c>
      <c r="G416" s="241">
        <f t="shared" si="13"/>
        <v>25525.5</v>
      </c>
      <c r="I416" s="28"/>
      <c r="J416" s="28"/>
      <c r="K416" s="28"/>
      <c r="L416" s="25"/>
    </row>
    <row r="417" spans="1:12" ht="24.95" customHeight="1" x14ac:dyDescent="0.25">
      <c r="A417" s="73">
        <v>412</v>
      </c>
      <c r="B417" s="247" t="s">
        <v>1165</v>
      </c>
      <c r="C417" s="104" t="s">
        <v>907</v>
      </c>
      <c r="D417" s="240">
        <v>1</v>
      </c>
      <c r="E417" s="278">
        <v>21450</v>
      </c>
      <c r="F417" s="241">
        <f t="shared" si="12"/>
        <v>4075.5</v>
      </c>
      <c r="G417" s="241">
        <f t="shared" si="13"/>
        <v>25525.5</v>
      </c>
      <c r="I417" s="28"/>
      <c r="J417" s="28"/>
      <c r="K417" s="28"/>
      <c r="L417" s="25"/>
    </row>
    <row r="418" spans="1:12" ht="24.95" customHeight="1" x14ac:dyDescent="0.25">
      <c r="A418" s="73">
        <v>413</v>
      </c>
      <c r="B418" s="247" t="s">
        <v>1166</v>
      </c>
      <c r="C418" s="104" t="s">
        <v>907</v>
      </c>
      <c r="D418" s="240">
        <v>1</v>
      </c>
      <c r="E418" s="278">
        <v>21450</v>
      </c>
      <c r="F418" s="241">
        <f t="shared" si="12"/>
        <v>4075.5</v>
      </c>
      <c r="G418" s="241">
        <f t="shared" si="13"/>
        <v>25525.5</v>
      </c>
      <c r="I418" s="28"/>
      <c r="J418" s="28"/>
      <c r="K418" s="28"/>
      <c r="L418" s="25"/>
    </row>
    <row r="419" spans="1:12" ht="24.95" customHeight="1" x14ac:dyDescent="0.25">
      <c r="A419" s="73">
        <v>414</v>
      </c>
      <c r="B419" s="247" t="s">
        <v>1167</v>
      </c>
      <c r="C419" s="104" t="s">
        <v>907</v>
      </c>
      <c r="D419" s="240">
        <v>1</v>
      </c>
      <c r="E419" s="278">
        <v>21450</v>
      </c>
      <c r="F419" s="241">
        <f t="shared" si="12"/>
        <v>4075.5</v>
      </c>
      <c r="G419" s="241">
        <f t="shared" si="13"/>
        <v>25525.5</v>
      </c>
      <c r="I419" s="28"/>
      <c r="J419" s="28"/>
      <c r="K419" s="28"/>
      <c r="L419" s="25"/>
    </row>
    <row r="420" spans="1:12" ht="24.95" customHeight="1" x14ac:dyDescent="0.25">
      <c r="A420" s="73">
        <v>415</v>
      </c>
      <c r="B420" s="247" t="s">
        <v>1168</v>
      </c>
      <c r="C420" s="104" t="s">
        <v>907</v>
      </c>
      <c r="D420" s="240">
        <v>1</v>
      </c>
      <c r="E420" s="278">
        <v>19850</v>
      </c>
      <c r="F420" s="241">
        <f t="shared" si="12"/>
        <v>3771.5</v>
      </c>
      <c r="G420" s="241">
        <f t="shared" si="13"/>
        <v>23621.5</v>
      </c>
      <c r="I420" s="28"/>
      <c r="J420" s="28"/>
      <c r="K420" s="28"/>
      <c r="L420" s="25"/>
    </row>
    <row r="421" spans="1:12" ht="24.95" customHeight="1" x14ac:dyDescent="0.25">
      <c r="A421" s="73">
        <v>416</v>
      </c>
      <c r="B421" s="247" t="s">
        <v>1169</v>
      </c>
      <c r="C421" s="104" t="s">
        <v>907</v>
      </c>
      <c r="D421" s="240">
        <v>1</v>
      </c>
      <c r="E421" s="278">
        <v>19850</v>
      </c>
      <c r="F421" s="241">
        <f t="shared" si="12"/>
        <v>3771.5</v>
      </c>
      <c r="G421" s="241">
        <f t="shared" si="13"/>
        <v>23621.5</v>
      </c>
      <c r="I421" s="28"/>
      <c r="J421" s="28"/>
      <c r="K421" s="28"/>
      <c r="L421" s="25"/>
    </row>
    <row r="422" spans="1:12" ht="24.95" customHeight="1" x14ac:dyDescent="0.25">
      <c r="A422" s="73">
        <v>417</v>
      </c>
      <c r="B422" s="247" t="s">
        <v>1170</v>
      </c>
      <c r="C422" s="104" t="s">
        <v>907</v>
      </c>
      <c r="D422" s="240">
        <v>1</v>
      </c>
      <c r="E422" s="278">
        <v>17980</v>
      </c>
      <c r="F422" s="241">
        <f t="shared" si="12"/>
        <v>3416.2</v>
      </c>
      <c r="G422" s="241">
        <f t="shared" si="13"/>
        <v>21396.2</v>
      </c>
      <c r="I422" s="28"/>
      <c r="J422" s="28"/>
      <c r="K422" s="28"/>
      <c r="L422" s="25"/>
    </row>
    <row r="423" spans="1:12" ht="24.95" customHeight="1" x14ac:dyDescent="0.25">
      <c r="A423" s="73">
        <v>418</v>
      </c>
      <c r="B423" s="247" t="s">
        <v>1171</v>
      </c>
      <c r="C423" s="104" t="s">
        <v>907</v>
      </c>
      <c r="D423" s="240">
        <v>1</v>
      </c>
      <c r="E423" s="278">
        <v>9500</v>
      </c>
      <c r="F423" s="241">
        <f t="shared" si="12"/>
        <v>1805</v>
      </c>
      <c r="G423" s="241">
        <f t="shared" si="13"/>
        <v>11305</v>
      </c>
      <c r="I423" s="28"/>
      <c r="J423" s="28"/>
      <c r="K423" s="28"/>
      <c r="L423" s="25"/>
    </row>
    <row r="424" spans="1:12" ht="24.95" customHeight="1" x14ac:dyDescent="0.25">
      <c r="A424" s="73">
        <v>419</v>
      </c>
      <c r="B424" s="247" t="s">
        <v>1174</v>
      </c>
      <c r="C424" s="104" t="s">
        <v>18</v>
      </c>
      <c r="D424" s="240">
        <v>1</v>
      </c>
      <c r="E424" s="278">
        <v>16920</v>
      </c>
      <c r="F424" s="241">
        <f t="shared" si="12"/>
        <v>3214.8</v>
      </c>
      <c r="G424" s="241">
        <f t="shared" si="13"/>
        <v>20134.8</v>
      </c>
      <c r="I424" s="28"/>
      <c r="J424" s="28"/>
      <c r="K424" s="28"/>
      <c r="L424" s="25"/>
    </row>
    <row r="425" spans="1:12" ht="24.95" customHeight="1" x14ac:dyDescent="0.25">
      <c r="A425" s="73">
        <v>420</v>
      </c>
      <c r="B425" s="247" t="s">
        <v>1178</v>
      </c>
      <c r="C425" s="104" t="s">
        <v>907</v>
      </c>
      <c r="D425" s="240">
        <v>1</v>
      </c>
      <c r="E425" s="278">
        <v>51280</v>
      </c>
      <c r="F425" s="241">
        <f t="shared" si="12"/>
        <v>9743.2000000000007</v>
      </c>
      <c r="G425" s="241">
        <f t="shared" si="13"/>
        <v>61023.199999999997</v>
      </c>
      <c r="I425" s="28"/>
      <c r="J425" s="28"/>
      <c r="K425" s="28"/>
      <c r="L425" s="25"/>
    </row>
    <row r="426" spans="1:12" ht="24.95" customHeight="1" x14ac:dyDescent="0.25">
      <c r="A426" s="73">
        <v>421</v>
      </c>
      <c r="B426" s="247" t="s">
        <v>1182</v>
      </c>
      <c r="C426" s="104" t="s">
        <v>907</v>
      </c>
      <c r="D426" s="240">
        <v>1</v>
      </c>
      <c r="E426" s="278">
        <v>125800</v>
      </c>
      <c r="F426" s="241">
        <f t="shared" si="12"/>
        <v>23902</v>
      </c>
      <c r="G426" s="241">
        <f t="shared" si="13"/>
        <v>149702</v>
      </c>
      <c r="I426" s="28"/>
      <c r="J426" s="28"/>
      <c r="K426" s="28"/>
      <c r="L426" s="25"/>
    </row>
    <row r="427" spans="1:12" ht="24.95" customHeight="1" x14ac:dyDescent="0.25">
      <c r="A427" s="73">
        <v>422</v>
      </c>
      <c r="B427" s="247" t="s">
        <v>1183</v>
      </c>
      <c r="C427" s="104" t="s">
        <v>907</v>
      </c>
      <c r="D427" s="240">
        <v>1</v>
      </c>
      <c r="E427" s="278">
        <v>200154</v>
      </c>
      <c r="F427" s="241">
        <f t="shared" si="12"/>
        <v>38029.26</v>
      </c>
      <c r="G427" s="241">
        <f t="shared" si="13"/>
        <v>238183.26</v>
      </c>
      <c r="I427" s="28"/>
      <c r="J427" s="28"/>
      <c r="K427" s="28"/>
      <c r="L427" s="25"/>
    </row>
    <row r="428" spans="1:12" ht="24.95" customHeight="1" x14ac:dyDescent="0.25">
      <c r="A428" s="73">
        <v>423</v>
      </c>
      <c r="B428" s="247" t="s">
        <v>1184</v>
      </c>
      <c r="C428" s="104" t="s">
        <v>907</v>
      </c>
      <c r="D428" s="240">
        <v>1</v>
      </c>
      <c r="E428" s="278">
        <v>18650</v>
      </c>
      <c r="F428" s="241">
        <f t="shared" si="12"/>
        <v>3543.5</v>
      </c>
      <c r="G428" s="241">
        <f t="shared" si="13"/>
        <v>22193.5</v>
      </c>
      <c r="I428" s="28"/>
      <c r="J428" s="28"/>
      <c r="K428" s="28"/>
      <c r="L428" s="25"/>
    </row>
    <row r="429" spans="1:12" ht="24.95" customHeight="1" x14ac:dyDescent="0.25">
      <c r="A429" s="73">
        <v>424</v>
      </c>
      <c r="B429" s="247" t="s">
        <v>1188</v>
      </c>
      <c r="C429" s="104" t="s">
        <v>907</v>
      </c>
      <c r="D429" s="240">
        <v>1</v>
      </c>
      <c r="E429" s="278">
        <v>32580</v>
      </c>
      <c r="F429" s="241">
        <f t="shared" si="12"/>
        <v>6190.2</v>
      </c>
      <c r="G429" s="241">
        <f t="shared" si="13"/>
        <v>38770.199999999997</v>
      </c>
      <c r="I429" s="28"/>
      <c r="J429" s="28"/>
      <c r="K429" s="28"/>
      <c r="L429" s="25"/>
    </row>
    <row r="430" spans="1:12" ht="24.95" customHeight="1" x14ac:dyDescent="0.25">
      <c r="A430" s="73">
        <v>425</v>
      </c>
      <c r="B430" s="247" t="s">
        <v>1189</v>
      </c>
      <c r="C430" s="104" t="s">
        <v>907</v>
      </c>
      <c r="D430" s="240">
        <v>1</v>
      </c>
      <c r="E430" s="278">
        <v>9990</v>
      </c>
      <c r="F430" s="241">
        <f t="shared" si="12"/>
        <v>1898.1</v>
      </c>
      <c r="G430" s="241">
        <f t="shared" si="13"/>
        <v>11888.1</v>
      </c>
      <c r="I430" s="28"/>
      <c r="J430" s="28"/>
      <c r="K430" s="28"/>
      <c r="L430" s="25"/>
    </row>
    <row r="431" spans="1:12" ht="24.95" customHeight="1" x14ac:dyDescent="0.25">
      <c r="A431" s="73">
        <v>426</v>
      </c>
      <c r="B431" s="247" t="s">
        <v>1192</v>
      </c>
      <c r="C431" s="104" t="s">
        <v>907</v>
      </c>
      <c r="D431" s="240">
        <v>1</v>
      </c>
      <c r="E431" s="278">
        <v>20180</v>
      </c>
      <c r="F431" s="241">
        <f t="shared" si="12"/>
        <v>3834.2</v>
      </c>
      <c r="G431" s="241">
        <f t="shared" si="13"/>
        <v>24014.2</v>
      </c>
      <c r="I431" s="28"/>
      <c r="J431" s="28"/>
      <c r="K431" s="28"/>
      <c r="L431" s="25"/>
    </row>
    <row r="432" spans="1:12" ht="24.95" customHeight="1" x14ac:dyDescent="0.25">
      <c r="A432" s="73">
        <v>427</v>
      </c>
      <c r="B432" s="247" t="s">
        <v>1195</v>
      </c>
      <c r="C432" s="104" t="s">
        <v>907</v>
      </c>
      <c r="D432" s="240">
        <v>1</v>
      </c>
      <c r="E432" s="278">
        <v>32140</v>
      </c>
      <c r="F432" s="241">
        <f t="shared" si="12"/>
        <v>6106.6</v>
      </c>
      <c r="G432" s="241">
        <f t="shared" si="13"/>
        <v>38246.6</v>
      </c>
      <c r="I432" s="28"/>
      <c r="J432" s="28"/>
      <c r="K432" s="28"/>
      <c r="L432" s="25"/>
    </row>
    <row r="433" spans="1:12" ht="24.95" customHeight="1" x14ac:dyDescent="0.25">
      <c r="A433" s="73">
        <v>428</v>
      </c>
      <c r="B433" s="247" t="s">
        <v>1199</v>
      </c>
      <c r="C433" s="104" t="s">
        <v>907</v>
      </c>
      <c r="D433" s="240">
        <v>1</v>
      </c>
      <c r="E433" s="278">
        <v>52140</v>
      </c>
      <c r="F433" s="241">
        <f t="shared" si="12"/>
        <v>9906.6</v>
      </c>
      <c r="G433" s="241">
        <f t="shared" si="13"/>
        <v>62046.6</v>
      </c>
      <c r="I433" s="28"/>
      <c r="J433" s="28"/>
      <c r="K433" s="28"/>
      <c r="L433" s="25"/>
    </row>
    <row r="434" spans="1:12" ht="24.95" customHeight="1" x14ac:dyDescent="0.25">
      <c r="A434" s="73">
        <v>429</v>
      </c>
      <c r="B434" s="247" t="s">
        <v>1200</v>
      </c>
      <c r="C434" s="104" t="s">
        <v>907</v>
      </c>
      <c r="D434" s="240">
        <v>1</v>
      </c>
      <c r="E434" s="278">
        <v>62580</v>
      </c>
      <c r="F434" s="241">
        <f t="shared" si="12"/>
        <v>11890.2</v>
      </c>
      <c r="G434" s="241">
        <f t="shared" si="13"/>
        <v>74470.2</v>
      </c>
      <c r="I434" s="28"/>
      <c r="J434" s="28"/>
      <c r="K434" s="28"/>
      <c r="L434" s="25"/>
    </row>
    <row r="435" spans="1:12" ht="24.95" customHeight="1" x14ac:dyDescent="0.25">
      <c r="A435" s="73">
        <v>430</v>
      </c>
      <c r="B435" s="247" t="s">
        <v>1201</v>
      </c>
      <c r="C435" s="104" t="s">
        <v>907</v>
      </c>
      <c r="D435" s="240">
        <v>1</v>
      </c>
      <c r="E435" s="278">
        <v>3500</v>
      </c>
      <c r="F435" s="241">
        <f t="shared" si="12"/>
        <v>665</v>
      </c>
      <c r="G435" s="241">
        <f t="shared" si="13"/>
        <v>4165</v>
      </c>
      <c r="I435" s="28"/>
      <c r="J435" s="28"/>
      <c r="K435" s="28"/>
      <c r="L435" s="25"/>
    </row>
    <row r="436" spans="1:12" ht="24.95" customHeight="1" x14ac:dyDescent="0.25">
      <c r="A436" s="73">
        <v>431</v>
      </c>
      <c r="B436" s="247" t="s">
        <v>1205</v>
      </c>
      <c r="C436" s="104" t="s">
        <v>907</v>
      </c>
      <c r="D436" s="240">
        <v>1</v>
      </c>
      <c r="E436" s="278">
        <v>62580</v>
      </c>
      <c r="F436" s="241">
        <f t="shared" si="12"/>
        <v>11890.2</v>
      </c>
      <c r="G436" s="241">
        <f t="shared" si="13"/>
        <v>74470.2</v>
      </c>
      <c r="I436" s="28"/>
      <c r="J436" s="28"/>
      <c r="K436" s="28"/>
      <c r="L436" s="25"/>
    </row>
    <row r="437" spans="1:12" ht="24.95" customHeight="1" x14ac:dyDescent="0.25">
      <c r="A437" s="73">
        <v>432</v>
      </c>
      <c r="B437" s="247" t="s">
        <v>1206</v>
      </c>
      <c r="C437" s="104" t="s">
        <v>907</v>
      </c>
      <c r="D437" s="240">
        <v>1</v>
      </c>
      <c r="E437" s="278">
        <v>3500</v>
      </c>
      <c r="F437" s="241">
        <f t="shared" si="12"/>
        <v>665</v>
      </c>
      <c r="G437" s="241">
        <f t="shared" si="13"/>
        <v>4165</v>
      </c>
      <c r="I437" s="28"/>
      <c r="J437" s="28"/>
      <c r="K437" s="28"/>
      <c r="L437" s="25"/>
    </row>
    <row r="438" spans="1:12" ht="24.95" customHeight="1" x14ac:dyDescent="0.25">
      <c r="A438" s="73">
        <v>433</v>
      </c>
      <c r="B438" s="247" t="s">
        <v>1208</v>
      </c>
      <c r="C438" s="104" t="s">
        <v>907</v>
      </c>
      <c r="D438" s="240">
        <v>1</v>
      </c>
      <c r="E438" s="278">
        <v>4980</v>
      </c>
      <c r="F438" s="241">
        <f t="shared" si="12"/>
        <v>946.2</v>
      </c>
      <c r="G438" s="241">
        <f t="shared" si="13"/>
        <v>5926.2</v>
      </c>
      <c r="I438" s="28"/>
      <c r="J438" s="28"/>
      <c r="K438" s="28"/>
      <c r="L438" s="25"/>
    </row>
    <row r="439" spans="1:12" ht="24.95" customHeight="1" x14ac:dyDescent="0.25">
      <c r="A439" s="73">
        <v>434</v>
      </c>
      <c r="B439" s="247" t="s">
        <v>1212</v>
      </c>
      <c r="C439" s="104" t="s">
        <v>907</v>
      </c>
      <c r="D439" s="240">
        <v>1</v>
      </c>
      <c r="E439" s="278">
        <v>6350</v>
      </c>
      <c r="F439" s="241">
        <f t="shared" si="12"/>
        <v>1206.5</v>
      </c>
      <c r="G439" s="241">
        <f t="shared" si="13"/>
        <v>7556.5</v>
      </c>
      <c r="I439" s="28"/>
      <c r="J439" s="28"/>
      <c r="K439" s="28"/>
      <c r="L439" s="25"/>
    </row>
    <row r="440" spans="1:12" ht="24.95" customHeight="1" x14ac:dyDescent="0.25">
      <c r="A440" s="73">
        <v>435</v>
      </c>
      <c r="B440" s="247" t="s">
        <v>1214</v>
      </c>
      <c r="C440" s="104" t="s">
        <v>907</v>
      </c>
      <c r="D440" s="240">
        <v>1</v>
      </c>
      <c r="E440" s="278">
        <v>4980</v>
      </c>
      <c r="F440" s="241">
        <f t="shared" si="12"/>
        <v>946.2</v>
      </c>
      <c r="G440" s="241">
        <f t="shared" si="13"/>
        <v>5926.2</v>
      </c>
      <c r="I440" s="28"/>
      <c r="J440" s="28"/>
      <c r="K440" s="28"/>
      <c r="L440" s="25"/>
    </row>
    <row r="441" spans="1:12" ht="24.95" customHeight="1" x14ac:dyDescent="0.25">
      <c r="A441" s="73">
        <v>436</v>
      </c>
      <c r="B441" s="247" t="s">
        <v>1215</v>
      </c>
      <c r="C441" s="104" t="s">
        <v>907</v>
      </c>
      <c r="D441" s="240">
        <v>1</v>
      </c>
      <c r="E441" s="278">
        <v>70180</v>
      </c>
      <c r="F441" s="241">
        <f t="shared" si="12"/>
        <v>13334.2</v>
      </c>
      <c r="G441" s="241">
        <f t="shared" si="13"/>
        <v>83514.2</v>
      </c>
      <c r="I441" s="28"/>
      <c r="J441" s="28"/>
      <c r="K441" s="28"/>
      <c r="L441" s="25"/>
    </row>
    <row r="442" spans="1:12" ht="24.95" customHeight="1" x14ac:dyDescent="0.25">
      <c r="A442" s="73">
        <v>437</v>
      </c>
      <c r="B442" s="247" t="s">
        <v>1216</v>
      </c>
      <c r="C442" s="104" t="s">
        <v>907</v>
      </c>
      <c r="D442" s="240">
        <v>1</v>
      </c>
      <c r="E442" s="278">
        <v>1500</v>
      </c>
      <c r="F442" s="241">
        <f t="shared" si="12"/>
        <v>285</v>
      </c>
      <c r="G442" s="241">
        <f t="shared" si="13"/>
        <v>1785</v>
      </c>
      <c r="I442" s="28"/>
      <c r="J442" s="28"/>
      <c r="K442" s="28"/>
      <c r="L442" s="25"/>
    </row>
    <row r="443" spans="1:12" ht="24.95" customHeight="1" x14ac:dyDescent="0.25">
      <c r="A443" s="73">
        <v>438</v>
      </c>
      <c r="B443" s="247" t="s">
        <v>1217</v>
      </c>
      <c r="C443" s="104" t="s">
        <v>907</v>
      </c>
      <c r="D443" s="240">
        <v>1</v>
      </c>
      <c r="E443" s="278">
        <v>1500</v>
      </c>
      <c r="F443" s="241">
        <f t="shared" si="12"/>
        <v>285</v>
      </c>
      <c r="G443" s="241">
        <f t="shared" si="13"/>
        <v>1785</v>
      </c>
      <c r="I443" s="28"/>
      <c r="J443" s="28"/>
      <c r="K443" s="28"/>
      <c r="L443" s="25"/>
    </row>
    <row r="444" spans="1:12" ht="24.95" customHeight="1" x14ac:dyDescent="0.25">
      <c r="A444" s="73">
        <v>439</v>
      </c>
      <c r="B444" s="247" t="s">
        <v>1218</v>
      </c>
      <c r="C444" s="104" t="s">
        <v>907</v>
      </c>
      <c r="D444" s="240">
        <v>1</v>
      </c>
      <c r="E444" s="278">
        <v>268700</v>
      </c>
      <c r="F444" s="241">
        <f t="shared" si="12"/>
        <v>51053</v>
      </c>
      <c r="G444" s="241">
        <f t="shared" si="13"/>
        <v>319753</v>
      </c>
      <c r="I444" s="28"/>
      <c r="J444" s="28"/>
      <c r="K444" s="28"/>
      <c r="L444" s="25"/>
    </row>
    <row r="445" spans="1:12" ht="24.95" customHeight="1" x14ac:dyDescent="0.25">
      <c r="A445" s="73">
        <v>440</v>
      </c>
      <c r="B445" s="247" t="s">
        <v>1222</v>
      </c>
      <c r="C445" s="104" t="s">
        <v>18</v>
      </c>
      <c r="D445" s="240">
        <v>1</v>
      </c>
      <c r="E445" s="278">
        <v>112500</v>
      </c>
      <c r="F445" s="241">
        <f t="shared" si="12"/>
        <v>21375</v>
      </c>
      <c r="G445" s="241">
        <f t="shared" si="13"/>
        <v>133875</v>
      </c>
      <c r="I445" s="28"/>
      <c r="J445" s="28"/>
      <c r="K445" s="28"/>
      <c r="L445" s="25"/>
    </row>
    <row r="446" spans="1:12" ht="24.95" customHeight="1" x14ac:dyDescent="0.25">
      <c r="A446" s="73">
        <v>441</v>
      </c>
      <c r="B446" s="247" t="s">
        <v>1226</v>
      </c>
      <c r="C446" s="104" t="s">
        <v>18</v>
      </c>
      <c r="D446" s="240">
        <v>1</v>
      </c>
      <c r="E446" s="278">
        <v>389200</v>
      </c>
      <c r="F446" s="241">
        <f t="shared" si="12"/>
        <v>73948</v>
      </c>
      <c r="G446" s="241">
        <f t="shared" si="13"/>
        <v>463148</v>
      </c>
      <c r="I446" s="28"/>
      <c r="J446" s="28"/>
      <c r="K446" s="28"/>
      <c r="L446" s="25"/>
    </row>
    <row r="447" spans="1:12" ht="24.95" customHeight="1" x14ac:dyDescent="0.25">
      <c r="A447" s="73">
        <v>442</v>
      </c>
      <c r="B447" s="247" t="s">
        <v>1229</v>
      </c>
      <c r="C447" s="104" t="s">
        <v>115</v>
      </c>
      <c r="D447" s="240">
        <v>1</v>
      </c>
      <c r="E447" s="278">
        <v>9210</v>
      </c>
      <c r="F447" s="241">
        <f t="shared" si="12"/>
        <v>1749.9</v>
      </c>
      <c r="G447" s="241">
        <f t="shared" si="13"/>
        <v>10959.9</v>
      </c>
      <c r="I447" s="28"/>
      <c r="J447" s="28"/>
      <c r="K447" s="28"/>
      <c r="L447" s="25"/>
    </row>
    <row r="448" spans="1:12" ht="24.95" customHeight="1" x14ac:dyDescent="0.25">
      <c r="A448" s="73">
        <v>443</v>
      </c>
      <c r="B448" s="247" t="s">
        <v>1232</v>
      </c>
      <c r="C448" s="104" t="s">
        <v>18</v>
      </c>
      <c r="D448" s="240">
        <v>1</v>
      </c>
      <c r="E448" s="278">
        <v>5080</v>
      </c>
      <c r="F448" s="241">
        <f t="shared" si="12"/>
        <v>965.2</v>
      </c>
      <c r="G448" s="241">
        <f t="shared" si="13"/>
        <v>6045.2</v>
      </c>
      <c r="I448" s="28"/>
      <c r="J448" s="28"/>
      <c r="K448" s="28"/>
      <c r="L448" s="25"/>
    </row>
    <row r="449" spans="1:12" ht="24.95" customHeight="1" x14ac:dyDescent="0.25">
      <c r="A449" s="73">
        <v>444</v>
      </c>
      <c r="B449" s="247" t="s">
        <v>1237</v>
      </c>
      <c r="C449" s="104" t="s">
        <v>18</v>
      </c>
      <c r="D449" s="240">
        <v>1</v>
      </c>
      <c r="E449" s="278">
        <v>15890</v>
      </c>
      <c r="F449" s="241">
        <f t="shared" si="12"/>
        <v>3019.1</v>
      </c>
      <c r="G449" s="241">
        <f t="shared" si="13"/>
        <v>18909.099999999999</v>
      </c>
      <c r="I449" s="28"/>
      <c r="J449" s="28"/>
      <c r="K449" s="28"/>
      <c r="L449" s="25"/>
    </row>
    <row r="450" spans="1:12" ht="24.95" customHeight="1" x14ac:dyDescent="0.25">
      <c r="A450" s="73">
        <v>445</v>
      </c>
      <c r="B450" s="247" t="s">
        <v>1240</v>
      </c>
      <c r="C450" s="104" t="s">
        <v>101</v>
      </c>
      <c r="D450" s="240">
        <v>1</v>
      </c>
      <c r="E450" s="278">
        <v>40150</v>
      </c>
      <c r="F450" s="241">
        <f t="shared" si="12"/>
        <v>7628.5</v>
      </c>
      <c r="G450" s="241">
        <f t="shared" si="13"/>
        <v>47778.5</v>
      </c>
      <c r="I450" s="28"/>
      <c r="J450" s="28"/>
      <c r="K450" s="28"/>
      <c r="L450" s="25"/>
    </row>
    <row r="451" spans="1:12" ht="24.95" customHeight="1" x14ac:dyDescent="0.25">
      <c r="A451" s="73">
        <v>446</v>
      </c>
      <c r="B451" s="247" t="s">
        <v>1242</v>
      </c>
      <c r="C451" s="104" t="s">
        <v>18</v>
      </c>
      <c r="D451" s="240">
        <v>1</v>
      </c>
      <c r="E451" s="278">
        <v>20180</v>
      </c>
      <c r="F451" s="241">
        <f t="shared" si="12"/>
        <v>3834.2</v>
      </c>
      <c r="G451" s="241">
        <f t="shared" si="13"/>
        <v>24014.2</v>
      </c>
      <c r="I451" s="28"/>
      <c r="J451" s="28"/>
      <c r="K451" s="28"/>
      <c r="L451" s="25"/>
    </row>
    <row r="452" spans="1:12" ht="24.95" customHeight="1" x14ac:dyDescent="0.25">
      <c r="A452" s="73">
        <v>447</v>
      </c>
      <c r="B452" s="247" t="s">
        <v>1243</v>
      </c>
      <c r="C452" s="104" t="s">
        <v>18</v>
      </c>
      <c r="D452" s="240">
        <v>1</v>
      </c>
      <c r="E452" s="278">
        <v>310050</v>
      </c>
      <c r="F452" s="241">
        <f t="shared" si="12"/>
        <v>58909.5</v>
      </c>
      <c r="G452" s="241">
        <f t="shared" si="13"/>
        <v>368959.5</v>
      </c>
      <c r="I452" s="28"/>
      <c r="J452" s="28"/>
      <c r="K452" s="28"/>
      <c r="L452" s="25"/>
    </row>
    <row r="453" spans="1:12" ht="24.95" customHeight="1" x14ac:dyDescent="0.25">
      <c r="A453" s="73">
        <v>448</v>
      </c>
      <c r="B453" s="247" t="s">
        <v>1493</v>
      </c>
      <c r="C453" s="104" t="s">
        <v>1244</v>
      </c>
      <c r="D453" s="240">
        <v>1</v>
      </c>
      <c r="E453" s="278">
        <v>4870</v>
      </c>
      <c r="F453" s="241">
        <f t="shared" si="12"/>
        <v>925.3</v>
      </c>
      <c r="G453" s="241">
        <f t="shared" si="13"/>
        <v>5795.3</v>
      </c>
      <c r="I453" s="28"/>
      <c r="J453" s="28"/>
      <c r="K453" s="28"/>
      <c r="L453" s="25"/>
    </row>
    <row r="454" spans="1:12" ht="24.95" customHeight="1" x14ac:dyDescent="0.25">
      <c r="A454" s="73">
        <v>449</v>
      </c>
      <c r="B454" s="247" t="s">
        <v>1246</v>
      </c>
      <c r="C454" s="104" t="s">
        <v>18</v>
      </c>
      <c r="D454" s="240">
        <v>1</v>
      </c>
      <c r="E454" s="278">
        <v>21580</v>
      </c>
      <c r="F454" s="241">
        <f t="shared" si="12"/>
        <v>4100.2</v>
      </c>
      <c r="G454" s="241">
        <f t="shared" si="13"/>
        <v>25680.2</v>
      </c>
      <c r="I454" s="28"/>
      <c r="J454" s="28"/>
      <c r="K454" s="28"/>
      <c r="L454" s="25"/>
    </row>
    <row r="455" spans="1:12" ht="24.95" customHeight="1" x14ac:dyDescent="0.25">
      <c r="A455" s="73">
        <v>450</v>
      </c>
      <c r="B455" s="247" t="s">
        <v>1248</v>
      </c>
      <c r="C455" s="104" t="s">
        <v>18</v>
      </c>
      <c r="D455" s="240">
        <v>1</v>
      </c>
      <c r="E455" s="278">
        <v>89210</v>
      </c>
      <c r="F455" s="241">
        <f t="shared" ref="F455:F518" si="14">+E455*0.19</f>
        <v>16949.900000000001</v>
      </c>
      <c r="G455" s="241">
        <f t="shared" ref="G455:G518" si="15">+F455+E455</f>
        <v>106159.9</v>
      </c>
      <c r="I455" s="28"/>
      <c r="J455" s="28"/>
      <c r="K455" s="28"/>
      <c r="L455" s="25"/>
    </row>
    <row r="456" spans="1:12" ht="24.95" customHeight="1" x14ac:dyDescent="0.25">
      <c r="A456" s="73">
        <v>451</v>
      </c>
      <c r="B456" s="247" t="s">
        <v>1251</v>
      </c>
      <c r="C456" s="104" t="s">
        <v>18</v>
      </c>
      <c r="D456" s="240">
        <v>1</v>
      </c>
      <c r="E456" s="278">
        <v>20150</v>
      </c>
      <c r="F456" s="241">
        <f t="shared" si="14"/>
        <v>3828.5</v>
      </c>
      <c r="G456" s="241">
        <f t="shared" si="15"/>
        <v>23978.5</v>
      </c>
      <c r="I456" s="28"/>
      <c r="J456" s="28"/>
      <c r="K456" s="28"/>
      <c r="L456" s="25"/>
    </row>
    <row r="457" spans="1:12" ht="24.95" customHeight="1" x14ac:dyDescent="0.25">
      <c r="A457" s="73">
        <v>452</v>
      </c>
      <c r="B457" s="247" t="s">
        <v>1254</v>
      </c>
      <c r="C457" s="104" t="s">
        <v>18</v>
      </c>
      <c r="D457" s="240">
        <v>1</v>
      </c>
      <c r="E457" s="278">
        <v>400</v>
      </c>
      <c r="F457" s="241">
        <f t="shared" si="14"/>
        <v>76</v>
      </c>
      <c r="G457" s="241">
        <f t="shared" si="15"/>
        <v>476</v>
      </c>
      <c r="I457" s="28"/>
      <c r="J457" s="28"/>
      <c r="K457" s="28"/>
      <c r="L457" s="25"/>
    </row>
    <row r="458" spans="1:12" ht="24.95" customHeight="1" x14ac:dyDescent="0.25">
      <c r="A458" s="73">
        <v>453</v>
      </c>
      <c r="B458" s="247" t="s">
        <v>1494</v>
      </c>
      <c r="C458" s="104" t="s">
        <v>18</v>
      </c>
      <c r="D458" s="240">
        <v>1</v>
      </c>
      <c r="E458" s="278">
        <v>62500</v>
      </c>
      <c r="F458" s="241">
        <f t="shared" si="14"/>
        <v>11875</v>
      </c>
      <c r="G458" s="241">
        <f t="shared" si="15"/>
        <v>74375</v>
      </c>
      <c r="I458" s="28"/>
      <c r="J458" s="28"/>
      <c r="K458" s="28"/>
      <c r="L458" s="25"/>
    </row>
    <row r="459" spans="1:12" ht="24.95" customHeight="1" x14ac:dyDescent="0.25">
      <c r="A459" s="73">
        <v>454</v>
      </c>
      <c r="B459" s="247" t="s">
        <v>1258</v>
      </c>
      <c r="C459" s="104" t="s">
        <v>18</v>
      </c>
      <c r="D459" s="240">
        <v>1</v>
      </c>
      <c r="E459" s="278">
        <v>39850</v>
      </c>
      <c r="F459" s="241">
        <f t="shared" si="14"/>
        <v>7571.5</v>
      </c>
      <c r="G459" s="241">
        <f t="shared" si="15"/>
        <v>47421.5</v>
      </c>
      <c r="I459" s="28"/>
      <c r="J459" s="28"/>
      <c r="K459" s="28"/>
      <c r="L459" s="25"/>
    </row>
    <row r="460" spans="1:12" ht="24.95" customHeight="1" x14ac:dyDescent="0.25">
      <c r="A460" s="73">
        <v>455</v>
      </c>
      <c r="B460" s="247" t="s">
        <v>1259</v>
      </c>
      <c r="C460" s="104" t="s">
        <v>18</v>
      </c>
      <c r="D460" s="240">
        <v>1</v>
      </c>
      <c r="E460" s="278">
        <v>215410</v>
      </c>
      <c r="F460" s="241">
        <f t="shared" si="14"/>
        <v>40927.9</v>
      </c>
      <c r="G460" s="241">
        <f t="shared" si="15"/>
        <v>256337.9</v>
      </c>
      <c r="I460" s="28"/>
      <c r="J460" s="28"/>
      <c r="K460" s="28"/>
      <c r="L460" s="25"/>
    </row>
    <row r="461" spans="1:12" ht="24.95" customHeight="1" x14ac:dyDescent="0.25">
      <c r="A461" s="73">
        <v>456</v>
      </c>
      <c r="B461" s="247" t="s">
        <v>1495</v>
      </c>
      <c r="C461" s="104" t="s">
        <v>907</v>
      </c>
      <c r="D461" s="240">
        <v>1</v>
      </c>
      <c r="E461" s="278">
        <v>4120</v>
      </c>
      <c r="F461" s="241">
        <f t="shared" si="14"/>
        <v>782.8</v>
      </c>
      <c r="G461" s="241">
        <f t="shared" si="15"/>
        <v>4902.8</v>
      </c>
      <c r="I461" s="28"/>
      <c r="J461" s="28"/>
      <c r="K461" s="28"/>
      <c r="L461" s="25"/>
    </row>
    <row r="462" spans="1:12" ht="24.95" customHeight="1" x14ac:dyDescent="0.25">
      <c r="A462" s="73">
        <v>457</v>
      </c>
      <c r="B462" s="247" t="s">
        <v>1497</v>
      </c>
      <c r="C462" s="104" t="s">
        <v>18</v>
      </c>
      <c r="D462" s="240">
        <v>1</v>
      </c>
      <c r="E462" s="278">
        <v>96250</v>
      </c>
      <c r="F462" s="241">
        <f t="shared" si="14"/>
        <v>18287.5</v>
      </c>
      <c r="G462" s="241">
        <f t="shared" si="15"/>
        <v>114537.5</v>
      </c>
      <c r="I462" s="28"/>
      <c r="J462" s="28"/>
      <c r="K462" s="28"/>
      <c r="L462" s="25"/>
    </row>
    <row r="463" spans="1:12" ht="24.95" customHeight="1" x14ac:dyDescent="0.25">
      <c r="A463" s="73">
        <v>458</v>
      </c>
      <c r="B463" s="247" t="s">
        <v>1498</v>
      </c>
      <c r="C463" s="104" t="s">
        <v>18</v>
      </c>
      <c r="D463" s="240">
        <v>1</v>
      </c>
      <c r="E463" s="278">
        <v>7890</v>
      </c>
      <c r="F463" s="241">
        <f t="shared" si="14"/>
        <v>1499.1</v>
      </c>
      <c r="G463" s="241">
        <f t="shared" si="15"/>
        <v>9389.1</v>
      </c>
      <c r="I463" s="28"/>
      <c r="J463" s="28"/>
      <c r="K463" s="28"/>
      <c r="L463" s="25"/>
    </row>
    <row r="464" spans="1:12" ht="24.95" customHeight="1" x14ac:dyDescent="0.25">
      <c r="A464" s="73">
        <v>459</v>
      </c>
      <c r="B464" s="247" t="s">
        <v>1499</v>
      </c>
      <c r="C464" s="104" t="s">
        <v>18</v>
      </c>
      <c r="D464" s="240">
        <v>1</v>
      </c>
      <c r="E464" s="278">
        <v>8520</v>
      </c>
      <c r="F464" s="241">
        <f t="shared" si="14"/>
        <v>1618.8</v>
      </c>
      <c r="G464" s="241">
        <f t="shared" si="15"/>
        <v>10138.799999999999</v>
      </c>
      <c r="I464" s="28"/>
      <c r="J464" s="28"/>
      <c r="K464" s="28"/>
      <c r="L464" s="25"/>
    </row>
    <row r="465" spans="1:12" ht="24.95" customHeight="1" x14ac:dyDescent="0.25">
      <c r="A465" s="73">
        <v>460</v>
      </c>
      <c r="B465" s="247" t="s">
        <v>1500</v>
      </c>
      <c r="C465" s="104" t="s">
        <v>18</v>
      </c>
      <c r="D465" s="240">
        <v>1</v>
      </c>
      <c r="E465" s="278">
        <v>20140</v>
      </c>
      <c r="F465" s="241">
        <f t="shared" si="14"/>
        <v>3826.6</v>
      </c>
      <c r="G465" s="241">
        <f t="shared" si="15"/>
        <v>23966.6</v>
      </c>
      <c r="I465" s="28"/>
      <c r="J465" s="28"/>
      <c r="K465" s="28"/>
      <c r="L465" s="25"/>
    </row>
    <row r="466" spans="1:12" ht="24.95" customHeight="1" x14ac:dyDescent="0.25">
      <c r="A466" s="73">
        <v>461</v>
      </c>
      <c r="B466" s="247" t="s">
        <v>1501</v>
      </c>
      <c r="C466" s="104" t="s">
        <v>18</v>
      </c>
      <c r="D466" s="240">
        <v>1</v>
      </c>
      <c r="E466" s="278">
        <v>10150</v>
      </c>
      <c r="F466" s="241">
        <f t="shared" si="14"/>
        <v>1928.5</v>
      </c>
      <c r="G466" s="241">
        <f t="shared" si="15"/>
        <v>12078.5</v>
      </c>
      <c r="I466" s="28"/>
      <c r="J466" s="28"/>
      <c r="K466" s="28"/>
      <c r="L466" s="25"/>
    </row>
    <row r="467" spans="1:12" ht="24.95" customHeight="1" x14ac:dyDescent="0.25">
      <c r="A467" s="73">
        <v>462</v>
      </c>
      <c r="B467" s="247" t="s">
        <v>1502</v>
      </c>
      <c r="C467" s="104" t="s">
        <v>18</v>
      </c>
      <c r="D467" s="240">
        <v>1</v>
      </c>
      <c r="E467" s="278">
        <v>35210</v>
      </c>
      <c r="F467" s="241">
        <f t="shared" si="14"/>
        <v>6689.9</v>
      </c>
      <c r="G467" s="241">
        <f t="shared" si="15"/>
        <v>41899.9</v>
      </c>
      <c r="I467" s="28"/>
      <c r="J467" s="28"/>
      <c r="K467" s="28"/>
      <c r="L467" s="25"/>
    </row>
    <row r="468" spans="1:12" ht="24.95" customHeight="1" x14ac:dyDescent="0.25">
      <c r="A468" s="73">
        <v>463</v>
      </c>
      <c r="B468" s="247" t="s">
        <v>1267</v>
      </c>
      <c r="C468" s="104" t="s">
        <v>162</v>
      </c>
      <c r="D468" s="240">
        <v>1</v>
      </c>
      <c r="E468" s="278">
        <v>164200</v>
      </c>
      <c r="F468" s="241">
        <f t="shared" si="14"/>
        <v>31198</v>
      </c>
      <c r="G468" s="241">
        <f t="shared" si="15"/>
        <v>195398</v>
      </c>
      <c r="I468" s="28"/>
      <c r="J468" s="28"/>
      <c r="K468" s="28"/>
      <c r="L468" s="25"/>
    </row>
    <row r="469" spans="1:12" ht="24.95" customHeight="1" x14ac:dyDescent="0.25">
      <c r="A469" s="73">
        <v>464</v>
      </c>
      <c r="B469" s="247" t="s">
        <v>1271</v>
      </c>
      <c r="C469" s="104" t="s">
        <v>18</v>
      </c>
      <c r="D469" s="240">
        <v>1</v>
      </c>
      <c r="E469" s="278">
        <v>20150</v>
      </c>
      <c r="F469" s="241">
        <f t="shared" si="14"/>
        <v>3828.5</v>
      </c>
      <c r="G469" s="241">
        <f t="shared" si="15"/>
        <v>23978.5</v>
      </c>
      <c r="I469" s="28"/>
      <c r="J469" s="28"/>
      <c r="K469" s="28"/>
      <c r="L469" s="25"/>
    </row>
    <row r="470" spans="1:12" ht="24.95" customHeight="1" x14ac:dyDescent="0.25">
      <c r="A470" s="73">
        <v>465</v>
      </c>
      <c r="B470" s="247" t="s">
        <v>1503</v>
      </c>
      <c r="C470" s="104" t="s">
        <v>18</v>
      </c>
      <c r="D470" s="240">
        <v>1</v>
      </c>
      <c r="E470" s="278">
        <v>310870</v>
      </c>
      <c r="F470" s="241">
        <f t="shared" si="14"/>
        <v>59065.3</v>
      </c>
      <c r="G470" s="241">
        <f t="shared" si="15"/>
        <v>369935.3</v>
      </c>
      <c r="I470" s="28"/>
      <c r="J470" s="28"/>
      <c r="K470" s="28"/>
      <c r="L470" s="25"/>
    </row>
    <row r="471" spans="1:12" ht="24.95" customHeight="1" x14ac:dyDescent="0.25">
      <c r="A471" s="73">
        <v>466</v>
      </c>
      <c r="B471" s="247" t="s">
        <v>1275</v>
      </c>
      <c r="C471" s="104" t="s">
        <v>162</v>
      </c>
      <c r="D471" s="240">
        <v>1</v>
      </c>
      <c r="E471" s="278">
        <v>19870</v>
      </c>
      <c r="F471" s="241">
        <f t="shared" si="14"/>
        <v>3775.3</v>
      </c>
      <c r="G471" s="241">
        <f t="shared" si="15"/>
        <v>23645.3</v>
      </c>
      <c r="I471" s="28"/>
      <c r="J471" s="28"/>
      <c r="K471" s="28"/>
      <c r="L471" s="25"/>
    </row>
    <row r="472" spans="1:12" ht="24.95" customHeight="1" x14ac:dyDescent="0.25">
      <c r="A472" s="73">
        <v>467</v>
      </c>
      <c r="B472" s="247" t="s">
        <v>1277</v>
      </c>
      <c r="C472" s="104" t="s">
        <v>18</v>
      </c>
      <c r="D472" s="240">
        <v>1</v>
      </c>
      <c r="E472" s="278">
        <v>30000</v>
      </c>
      <c r="F472" s="241">
        <f t="shared" si="14"/>
        <v>5700</v>
      </c>
      <c r="G472" s="241">
        <f t="shared" si="15"/>
        <v>35700</v>
      </c>
      <c r="I472" s="28"/>
      <c r="J472" s="28"/>
      <c r="K472" s="28"/>
      <c r="L472" s="25"/>
    </row>
    <row r="473" spans="1:12" ht="24.95" customHeight="1" x14ac:dyDescent="0.25">
      <c r="A473" s="73">
        <v>468</v>
      </c>
      <c r="B473" s="247" t="s">
        <v>1280</v>
      </c>
      <c r="C473" s="104" t="s">
        <v>18</v>
      </c>
      <c r="D473" s="240">
        <v>1</v>
      </c>
      <c r="E473" s="278">
        <v>12540</v>
      </c>
      <c r="F473" s="241">
        <f t="shared" si="14"/>
        <v>2382.6</v>
      </c>
      <c r="G473" s="241">
        <f t="shared" si="15"/>
        <v>14922.6</v>
      </c>
      <c r="I473" s="28"/>
      <c r="J473" s="28"/>
      <c r="K473" s="28"/>
      <c r="L473" s="25"/>
    </row>
    <row r="474" spans="1:12" ht="24.95" customHeight="1" x14ac:dyDescent="0.25">
      <c r="A474" s="73">
        <v>469</v>
      </c>
      <c r="B474" s="247" t="s">
        <v>1286</v>
      </c>
      <c r="C474" s="104" t="s">
        <v>18</v>
      </c>
      <c r="D474" s="240">
        <v>1</v>
      </c>
      <c r="E474" s="278">
        <v>31240</v>
      </c>
      <c r="F474" s="241">
        <f t="shared" si="14"/>
        <v>5935.6</v>
      </c>
      <c r="G474" s="241">
        <f t="shared" si="15"/>
        <v>37175.599999999999</v>
      </c>
      <c r="I474" s="28"/>
      <c r="J474" s="28"/>
      <c r="K474" s="28"/>
      <c r="L474" s="25"/>
    </row>
    <row r="475" spans="1:12" ht="24.95" customHeight="1" x14ac:dyDescent="0.25">
      <c r="A475" s="73">
        <v>470</v>
      </c>
      <c r="B475" s="247" t="s">
        <v>1289</v>
      </c>
      <c r="C475" s="104" t="s">
        <v>18</v>
      </c>
      <c r="D475" s="240">
        <v>1</v>
      </c>
      <c r="E475" s="278">
        <v>5840</v>
      </c>
      <c r="F475" s="241">
        <f t="shared" si="14"/>
        <v>1109.5999999999999</v>
      </c>
      <c r="G475" s="241">
        <f t="shared" si="15"/>
        <v>6949.6</v>
      </c>
      <c r="I475" s="28"/>
      <c r="J475" s="28"/>
      <c r="K475" s="28"/>
      <c r="L475" s="25"/>
    </row>
    <row r="476" spans="1:12" ht="24.95" customHeight="1" x14ac:dyDescent="0.25">
      <c r="A476" s="73">
        <v>471</v>
      </c>
      <c r="B476" s="247" t="s">
        <v>1292</v>
      </c>
      <c r="C476" s="104" t="s">
        <v>18</v>
      </c>
      <c r="D476" s="240">
        <v>1</v>
      </c>
      <c r="E476" s="278">
        <v>9870</v>
      </c>
      <c r="F476" s="241">
        <f t="shared" si="14"/>
        <v>1875.3</v>
      </c>
      <c r="G476" s="241">
        <f t="shared" si="15"/>
        <v>11745.3</v>
      </c>
      <c r="I476" s="28"/>
      <c r="J476" s="28"/>
      <c r="K476" s="28"/>
      <c r="L476" s="25"/>
    </row>
    <row r="477" spans="1:12" ht="24.95" customHeight="1" x14ac:dyDescent="0.25">
      <c r="A477" s="73">
        <v>472</v>
      </c>
      <c r="B477" s="247" t="s">
        <v>1295</v>
      </c>
      <c r="C477" s="104" t="s">
        <v>18</v>
      </c>
      <c r="D477" s="240">
        <v>1</v>
      </c>
      <c r="E477" s="278">
        <v>15420</v>
      </c>
      <c r="F477" s="241">
        <f t="shared" si="14"/>
        <v>2929.8</v>
      </c>
      <c r="G477" s="241">
        <f t="shared" si="15"/>
        <v>18349.8</v>
      </c>
      <c r="I477" s="28"/>
      <c r="J477" s="28"/>
      <c r="K477" s="28"/>
      <c r="L477" s="25"/>
    </row>
    <row r="478" spans="1:12" ht="24.95" customHeight="1" x14ac:dyDescent="0.25">
      <c r="A478" s="73">
        <v>473</v>
      </c>
      <c r="B478" s="247" t="s">
        <v>1298</v>
      </c>
      <c r="C478" s="104" t="s">
        <v>18</v>
      </c>
      <c r="D478" s="240">
        <v>1</v>
      </c>
      <c r="E478" s="278">
        <v>9870</v>
      </c>
      <c r="F478" s="241">
        <f t="shared" si="14"/>
        <v>1875.3</v>
      </c>
      <c r="G478" s="241">
        <f t="shared" si="15"/>
        <v>11745.3</v>
      </c>
      <c r="I478" s="28"/>
      <c r="J478" s="28"/>
      <c r="K478" s="28"/>
      <c r="L478" s="25"/>
    </row>
    <row r="479" spans="1:12" ht="24.95" customHeight="1" x14ac:dyDescent="0.25">
      <c r="A479" s="73">
        <v>474</v>
      </c>
      <c r="B479" s="247" t="s">
        <v>1504</v>
      </c>
      <c r="C479" s="104" t="s">
        <v>18</v>
      </c>
      <c r="D479" s="240">
        <v>1</v>
      </c>
      <c r="E479" s="278">
        <v>4902</v>
      </c>
      <c r="F479" s="241">
        <f t="shared" si="14"/>
        <v>931.38</v>
      </c>
      <c r="G479" s="241">
        <f t="shared" si="15"/>
        <v>5833.38</v>
      </c>
      <c r="I479" s="28"/>
      <c r="J479" s="28"/>
      <c r="K479" s="28"/>
      <c r="L479" s="25"/>
    </row>
    <row r="480" spans="1:12" ht="24.95" customHeight="1" x14ac:dyDescent="0.25">
      <c r="A480" s="73">
        <v>475</v>
      </c>
      <c r="B480" s="247" t="s">
        <v>1505</v>
      </c>
      <c r="C480" s="104" t="s">
        <v>18</v>
      </c>
      <c r="D480" s="240">
        <v>1</v>
      </c>
      <c r="E480" s="278">
        <v>4902</v>
      </c>
      <c r="F480" s="241">
        <f t="shared" si="14"/>
        <v>931.38</v>
      </c>
      <c r="G480" s="241">
        <f t="shared" si="15"/>
        <v>5833.38</v>
      </c>
      <c r="I480" s="28"/>
      <c r="J480" s="28"/>
      <c r="K480" s="28"/>
      <c r="L480" s="25"/>
    </row>
    <row r="481" spans="1:12" ht="24.95" customHeight="1" x14ac:dyDescent="0.25">
      <c r="A481" s="73">
        <v>476</v>
      </c>
      <c r="B481" s="247" t="s">
        <v>1305</v>
      </c>
      <c r="C481" s="104" t="s">
        <v>18</v>
      </c>
      <c r="D481" s="240">
        <v>1</v>
      </c>
      <c r="E481" s="278">
        <v>600</v>
      </c>
      <c r="F481" s="241">
        <f t="shared" si="14"/>
        <v>114</v>
      </c>
      <c r="G481" s="241">
        <f t="shared" si="15"/>
        <v>714</v>
      </c>
      <c r="I481" s="28"/>
      <c r="J481" s="28"/>
      <c r="K481" s="28"/>
      <c r="L481" s="25"/>
    </row>
    <row r="482" spans="1:12" ht="24.95" customHeight="1" x14ac:dyDescent="0.25">
      <c r="A482" s="73">
        <v>477</v>
      </c>
      <c r="B482" s="247" t="s">
        <v>1308</v>
      </c>
      <c r="C482" s="104" t="s">
        <v>18</v>
      </c>
      <c r="D482" s="240">
        <v>1</v>
      </c>
      <c r="E482" s="278">
        <v>44000</v>
      </c>
      <c r="F482" s="241">
        <f t="shared" si="14"/>
        <v>8360</v>
      </c>
      <c r="G482" s="241">
        <f t="shared" si="15"/>
        <v>52360</v>
      </c>
      <c r="I482" s="28"/>
      <c r="J482" s="28"/>
      <c r="K482" s="28"/>
      <c r="L482" s="25"/>
    </row>
    <row r="483" spans="1:12" ht="24.95" customHeight="1" x14ac:dyDescent="0.25">
      <c r="A483" s="73">
        <v>478</v>
      </c>
      <c r="B483" s="247" t="s">
        <v>1506</v>
      </c>
      <c r="C483" s="104" t="s">
        <v>18</v>
      </c>
      <c r="D483" s="240">
        <v>1</v>
      </c>
      <c r="E483" s="278">
        <v>300</v>
      </c>
      <c r="F483" s="241">
        <f t="shared" si="14"/>
        <v>57</v>
      </c>
      <c r="G483" s="241">
        <f t="shared" si="15"/>
        <v>357</v>
      </c>
      <c r="I483" s="28"/>
      <c r="J483" s="28"/>
      <c r="K483" s="28"/>
      <c r="L483" s="25"/>
    </row>
    <row r="484" spans="1:12" ht="24.95" customHeight="1" x14ac:dyDescent="0.25">
      <c r="A484" s="73">
        <v>479</v>
      </c>
      <c r="B484" s="247" t="s">
        <v>1507</v>
      </c>
      <c r="C484" s="104" t="s">
        <v>18</v>
      </c>
      <c r="D484" s="240">
        <v>1</v>
      </c>
      <c r="E484" s="278">
        <v>250</v>
      </c>
      <c r="F484" s="241">
        <f t="shared" si="14"/>
        <v>47.5</v>
      </c>
      <c r="G484" s="241">
        <f t="shared" si="15"/>
        <v>297.5</v>
      </c>
      <c r="I484" s="28"/>
      <c r="J484" s="28"/>
      <c r="K484" s="28"/>
      <c r="L484" s="25"/>
    </row>
    <row r="485" spans="1:12" ht="24.95" customHeight="1" x14ac:dyDescent="0.25">
      <c r="A485" s="73">
        <v>480</v>
      </c>
      <c r="B485" s="247" t="s">
        <v>1315</v>
      </c>
      <c r="C485" s="104" t="s">
        <v>18</v>
      </c>
      <c r="D485" s="240">
        <v>1</v>
      </c>
      <c r="E485" s="278">
        <v>170890</v>
      </c>
      <c r="F485" s="241">
        <f t="shared" si="14"/>
        <v>32469.100000000002</v>
      </c>
      <c r="G485" s="241">
        <f t="shared" si="15"/>
        <v>203359.1</v>
      </c>
      <c r="I485" s="28"/>
      <c r="J485" s="28"/>
      <c r="K485" s="28"/>
      <c r="L485" s="25"/>
    </row>
    <row r="486" spans="1:12" ht="24.95" customHeight="1" x14ac:dyDescent="0.25">
      <c r="A486" s="73">
        <v>481</v>
      </c>
      <c r="B486" s="247" t="s">
        <v>1318</v>
      </c>
      <c r="C486" s="104" t="s">
        <v>18</v>
      </c>
      <c r="D486" s="240">
        <v>1</v>
      </c>
      <c r="E486" s="278">
        <v>110250</v>
      </c>
      <c r="F486" s="241">
        <f t="shared" si="14"/>
        <v>20947.5</v>
      </c>
      <c r="G486" s="241">
        <f t="shared" si="15"/>
        <v>131197.5</v>
      </c>
      <c r="I486" s="28"/>
      <c r="J486" s="28"/>
      <c r="K486" s="28"/>
      <c r="L486" s="25"/>
    </row>
    <row r="487" spans="1:12" ht="24.95" customHeight="1" x14ac:dyDescent="0.25">
      <c r="A487" s="73">
        <v>482</v>
      </c>
      <c r="B487" s="247" t="s">
        <v>1321</v>
      </c>
      <c r="C487" s="104" t="s">
        <v>18</v>
      </c>
      <c r="D487" s="240">
        <v>1</v>
      </c>
      <c r="E487" s="278">
        <v>40120</v>
      </c>
      <c r="F487" s="241">
        <f t="shared" si="14"/>
        <v>7622.8</v>
      </c>
      <c r="G487" s="241">
        <f t="shared" si="15"/>
        <v>47742.8</v>
      </c>
      <c r="I487" s="28"/>
      <c r="J487" s="28"/>
      <c r="K487" s="28"/>
      <c r="L487" s="25"/>
    </row>
    <row r="488" spans="1:12" ht="24.95" customHeight="1" x14ac:dyDescent="0.25">
      <c r="A488" s="73">
        <v>483</v>
      </c>
      <c r="B488" s="247" t="s">
        <v>1324</v>
      </c>
      <c r="C488" s="104" t="s">
        <v>18</v>
      </c>
      <c r="D488" s="240">
        <v>1</v>
      </c>
      <c r="E488" s="278">
        <v>15780</v>
      </c>
      <c r="F488" s="241">
        <f t="shared" si="14"/>
        <v>2998.2</v>
      </c>
      <c r="G488" s="241">
        <f t="shared" si="15"/>
        <v>18778.2</v>
      </c>
      <c r="I488" s="28"/>
      <c r="J488" s="28"/>
      <c r="K488" s="28"/>
      <c r="L488" s="25"/>
    </row>
    <row r="489" spans="1:12" ht="24.95" customHeight="1" x14ac:dyDescent="0.25">
      <c r="A489" s="73">
        <v>484</v>
      </c>
      <c r="B489" s="247" t="s">
        <v>1327</v>
      </c>
      <c r="C489" s="104" t="s">
        <v>18</v>
      </c>
      <c r="D489" s="240">
        <v>1</v>
      </c>
      <c r="E489" s="278">
        <v>7850</v>
      </c>
      <c r="F489" s="241">
        <f t="shared" si="14"/>
        <v>1491.5</v>
      </c>
      <c r="G489" s="241">
        <f t="shared" si="15"/>
        <v>9341.5</v>
      </c>
      <c r="I489" s="28"/>
      <c r="J489" s="28"/>
      <c r="K489" s="28"/>
      <c r="L489" s="25"/>
    </row>
    <row r="490" spans="1:12" ht="24.95" customHeight="1" x14ac:dyDescent="0.25">
      <c r="A490" s="73">
        <v>485</v>
      </c>
      <c r="B490" s="247" t="s">
        <v>1330</v>
      </c>
      <c r="C490" s="104" t="s">
        <v>18</v>
      </c>
      <c r="D490" s="240">
        <v>1</v>
      </c>
      <c r="E490" s="278">
        <v>5080</v>
      </c>
      <c r="F490" s="241">
        <f t="shared" si="14"/>
        <v>965.2</v>
      </c>
      <c r="G490" s="241">
        <f t="shared" si="15"/>
        <v>6045.2</v>
      </c>
      <c r="I490" s="28"/>
      <c r="J490" s="28"/>
      <c r="K490" s="28"/>
      <c r="L490" s="25"/>
    </row>
    <row r="491" spans="1:12" ht="24.95" customHeight="1" x14ac:dyDescent="0.25">
      <c r="A491" s="73">
        <v>486</v>
      </c>
      <c r="B491" s="247" t="s">
        <v>1333</v>
      </c>
      <c r="C491" s="104" t="s">
        <v>18</v>
      </c>
      <c r="D491" s="240">
        <v>1</v>
      </c>
      <c r="E491" s="278">
        <v>47900</v>
      </c>
      <c r="F491" s="241">
        <f t="shared" si="14"/>
        <v>9101</v>
      </c>
      <c r="G491" s="241">
        <f t="shared" si="15"/>
        <v>57001</v>
      </c>
      <c r="I491" s="28"/>
      <c r="J491" s="28"/>
      <c r="K491" s="28"/>
      <c r="L491" s="25"/>
    </row>
    <row r="492" spans="1:12" ht="24.95" customHeight="1" x14ac:dyDescent="0.25">
      <c r="A492" s="73">
        <v>487</v>
      </c>
      <c r="B492" s="247" t="s">
        <v>1336</v>
      </c>
      <c r="C492" s="104" t="s">
        <v>18</v>
      </c>
      <c r="D492" s="240">
        <v>1</v>
      </c>
      <c r="E492" s="278">
        <v>32650</v>
      </c>
      <c r="F492" s="241">
        <f t="shared" si="14"/>
        <v>6203.5</v>
      </c>
      <c r="G492" s="241">
        <f t="shared" si="15"/>
        <v>38853.5</v>
      </c>
      <c r="I492" s="28"/>
      <c r="J492" s="28"/>
      <c r="K492" s="28"/>
      <c r="L492" s="25"/>
    </row>
    <row r="493" spans="1:12" ht="24.95" customHeight="1" x14ac:dyDescent="0.25">
      <c r="A493" s="73">
        <v>488</v>
      </c>
      <c r="B493" s="247" t="s">
        <v>1339</v>
      </c>
      <c r="C493" s="104" t="s">
        <v>18</v>
      </c>
      <c r="D493" s="240">
        <v>1</v>
      </c>
      <c r="E493" s="278">
        <v>170890</v>
      </c>
      <c r="F493" s="241">
        <f t="shared" si="14"/>
        <v>32469.100000000002</v>
      </c>
      <c r="G493" s="241">
        <f t="shared" si="15"/>
        <v>203359.1</v>
      </c>
      <c r="I493" s="28"/>
      <c r="J493" s="28"/>
      <c r="K493" s="28"/>
      <c r="L493" s="25"/>
    </row>
    <row r="494" spans="1:12" ht="24.95" customHeight="1" x14ac:dyDescent="0.25">
      <c r="A494" s="73">
        <v>489</v>
      </c>
      <c r="B494" s="247" t="s">
        <v>1341</v>
      </c>
      <c r="C494" s="104" t="s">
        <v>18</v>
      </c>
      <c r="D494" s="240">
        <v>1</v>
      </c>
      <c r="E494" s="278">
        <v>8740</v>
      </c>
      <c r="F494" s="241">
        <f t="shared" si="14"/>
        <v>1660.6</v>
      </c>
      <c r="G494" s="241">
        <f t="shared" si="15"/>
        <v>10400.6</v>
      </c>
      <c r="I494" s="28"/>
      <c r="J494" s="28"/>
      <c r="K494" s="28"/>
      <c r="L494" s="25"/>
    </row>
    <row r="495" spans="1:12" ht="24.95" customHeight="1" x14ac:dyDescent="0.25">
      <c r="A495" s="73">
        <v>490</v>
      </c>
      <c r="B495" s="247" t="s">
        <v>1344</v>
      </c>
      <c r="C495" s="104" t="s">
        <v>907</v>
      </c>
      <c r="D495" s="240">
        <v>1</v>
      </c>
      <c r="E495" s="278">
        <v>487900</v>
      </c>
      <c r="F495" s="241">
        <f t="shared" si="14"/>
        <v>92701</v>
      </c>
      <c r="G495" s="241">
        <f t="shared" si="15"/>
        <v>580601</v>
      </c>
      <c r="I495" s="28"/>
      <c r="J495" s="28"/>
      <c r="K495" s="28"/>
      <c r="L495" s="25"/>
    </row>
    <row r="496" spans="1:12" ht="24.95" customHeight="1" x14ac:dyDescent="0.25">
      <c r="A496" s="73">
        <v>491</v>
      </c>
      <c r="B496" s="247" t="s">
        <v>1508</v>
      </c>
      <c r="C496" s="104" t="s">
        <v>18</v>
      </c>
      <c r="D496" s="240">
        <v>1</v>
      </c>
      <c r="E496" s="278">
        <v>254780</v>
      </c>
      <c r="F496" s="241">
        <f t="shared" si="14"/>
        <v>48408.2</v>
      </c>
      <c r="G496" s="241">
        <f t="shared" si="15"/>
        <v>303188.2</v>
      </c>
      <c r="I496" s="28"/>
      <c r="J496" s="28"/>
      <c r="K496" s="28"/>
      <c r="L496" s="25"/>
    </row>
    <row r="497" spans="1:12" ht="24.95" customHeight="1" x14ac:dyDescent="0.25">
      <c r="A497" s="73">
        <v>492</v>
      </c>
      <c r="B497" s="284" t="s">
        <v>1348</v>
      </c>
      <c r="C497" s="104" t="s">
        <v>18</v>
      </c>
      <c r="D497" s="240">
        <v>1</v>
      </c>
      <c r="E497" s="278">
        <v>68900</v>
      </c>
      <c r="F497" s="241">
        <f t="shared" si="14"/>
        <v>13091</v>
      </c>
      <c r="G497" s="241">
        <f t="shared" si="15"/>
        <v>81991</v>
      </c>
      <c r="I497" s="28"/>
      <c r="J497" s="28"/>
      <c r="K497" s="28"/>
      <c r="L497" s="25"/>
    </row>
    <row r="498" spans="1:12" ht="24.95" customHeight="1" x14ac:dyDescent="0.25">
      <c r="A498" s="73">
        <v>493</v>
      </c>
      <c r="B498" s="247" t="s">
        <v>1351</v>
      </c>
      <c r="C498" s="104" t="s">
        <v>18</v>
      </c>
      <c r="D498" s="240">
        <v>1</v>
      </c>
      <c r="E498" s="278">
        <v>9980</v>
      </c>
      <c r="F498" s="241">
        <f t="shared" si="14"/>
        <v>1896.2</v>
      </c>
      <c r="G498" s="241">
        <f t="shared" si="15"/>
        <v>11876.2</v>
      </c>
      <c r="I498" s="28"/>
      <c r="J498" s="28"/>
      <c r="K498" s="28"/>
      <c r="L498" s="25"/>
    </row>
    <row r="499" spans="1:12" ht="24.95" customHeight="1" x14ac:dyDescent="0.25">
      <c r="A499" s="73">
        <v>494</v>
      </c>
      <c r="B499" s="247" t="s">
        <v>1354</v>
      </c>
      <c r="C499" s="104" t="s">
        <v>18</v>
      </c>
      <c r="D499" s="240">
        <v>1</v>
      </c>
      <c r="E499" s="278">
        <v>5900</v>
      </c>
      <c r="F499" s="241">
        <f t="shared" si="14"/>
        <v>1121</v>
      </c>
      <c r="G499" s="241">
        <f t="shared" si="15"/>
        <v>7021</v>
      </c>
      <c r="I499" s="28"/>
      <c r="J499" s="28"/>
      <c r="K499" s="28"/>
      <c r="L499" s="25"/>
    </row>
    <row r="500" spans="1:12" ht="24.95" customHeight="1" x14ac:dyDescent="0.25">
      <c r="A500" s="73">
        <v>495</v>
      </c>
      <c r="B500" s="247" t="s">
        <v>1356</v>
      </c>
      <c r="C500" s="104" t="s">
        <v>18</v>
      </c>
      <c r="D500" s="240">
        <v>1</v>
      </c>
      <c r="E500" s="278">
        <v>4500</v>
      </c>
      <c r="F500" s="241">
        <f t="shared" si="14"/>
        <v>855</v>
      </c>
      <c r="G500" s="241">
        <f t="shared" si="15"/>
        <v>5355</v>
      </c>
      <c r="I500" s="28"/>
      <c r="J500" s="28"/>
      <c r="K500" s="28"/>
      <c r="L500" s="25"/>
    </row>
    <row r="501" spans="1:12" ht="24.95" customHeight="1" x14ac:dyDescent="0.25">
      <c r="A501" s="73">
        <v>496</v>
      </c>
      <c r="B501" s="247" t="s">
        <v>1509</v>
      </c>
      <c r="C501" s="104" t="s">
        <v>18</v>
      </c>
      <c r="D501" s="240">
        <v>1</v>
      </c>
      <c r="E501" s="278">
        <v>5900</v>
      </c>
      <c r="F501" s="241">
        <f t="shared" si="14"/>
        <v>1121</v>
      </c>
      <c r="G501" s="241">
        <f t="shared" si="15"/>
        <v>7021</v>
      </c>
      <c r="I501" s="28"/>
      <c r="J501" s="28"/>
      <c r="K501" s="28"/>
      <c r="L501" s="25"/>
    </row>
    <row r="502" spans="1:12" ht="24.95" customHeight="1" x14ac:dyDescent="0.25">
      <c r="A502" s="73">
        <v>497</v>
      </c>
      <c r="B502" s="247" t="s">
        <v>1360</v>
      </c>
      <c r="C502" s="104" t="s">
        <v>18</v>
      </c>
      <c r="D502" s="240">
        <v>1</v>
      </c>
      <c r="E502" s="278">
        <v>45210</v>
      </c>
      <c r="F502" s="241">
        <f t="shared" si="14"/>
        <v>8589.9</v>
      </c>
      <c r="G502" s="241">
        <f t="shared" si="15"/>
        <v>53799.9</v>
      </c>
      <c r="I502" s="28"/>
      <c r="J502" s="28"/>
      <c r="K502" s="28"/>
      <c r="L502" s="25"/>
    </row>
    <row r="503" spans="1:12" ht="24.95" customHeight="1" x14ac:dyDescent="0.25">
      <c r="A503" s="73">
        <v>498</v>
      </c>
      <c r="B503" s="247" t="s">
        <v>1362</v>
      </c>
      <c r="C503" s="104" t="s">
        <v>18</v>
      </c>
      <c r="D503" s="240">
        <v>1</v>
      </c>
      <c r="E503" s="278">
        <v>18400</v>
      </c>
      <c r="F503" s="241">
        <f t="shared" si="14"/>
        <v>3496</v>
      </c>
      <c r="G503" s="241">
        <f t="shared" si="15"/>
        <v>21896</v>
      </c>
      <c r="I503" s="28"/>
      <c r="J503" s="28"/>
      <c r="K503" s="28"/>
      <c r="L503" s="25"/>
    </row>
    <row r="504" spans="1:12" ht="24.95" customHeight="1" x14ac:dyDescent="0.25">
      <c r="A504" s="73">
        <v>499</v>
      </c>
      <c r="B504" s="247" t="s">
        <v>1365</v>
      </c>
      <c r="C504" s="104" t="s">
        <v>18</v>
      </c>
      <c r="D504" s="240">
        <v>1</v>
      </c>
      <c r="E504" s="278">
        <v>20840</v>
      </c>
      <c r="F504" s="241">
        <f t="shared" si="14"/>
        <v>3959.6</v>
      </c>
      <c r="G504" s="241">
        <f t="shared" si="15"/>
        <v>24799.599999999999</v>
      </c>
      <c r="I504" s="28"/>
      <c r="J504" s="28"/>
      <c r="K504" s="28"/>
      <c r="L504" s="25"/>
    </row>
    <row r="505" spans="1:12" ht="24.95" customHeight="1" x14ac:dyDescent="0.25">
      <c r="A505" s="73">
        <v>500</v>
      </c>
      <c r="B505" s="247" t="s">
        <v>1510</v>
      </c>
      <c r="C505" s="104" t="s">
        <v>18</v>
      </c>
      <c r="D505" s="240">
        <v>1</v>
      </c>
      <c r="E505" s="278">
        <v>2100</v>
      </c>
      <c r="F505" s="241">
        <f t="shared" si="14"/>
        <v>399</v>
      </c>
      <c r="G505" s="241">
        <f t="shared" si="15"/>
        <v>2499</v>
      </c>
      <c r="I505" s="28"/>
      <c r="J505" s="28"/>
      <c r="K505" s="28"/>
      <c r="L505" s="25"/>
    </row>
    <row r="506" spans="1:12" ht="24.95" customHeight="1" x14ac:dyDescent="0.25">
      <c r="A506" s="73">
        <v>501</v>
      </c>
      <c r="B506" s="247" t="s">
        <v>1370</v>
      </c>
      <c r="C506" s="104" t="s">
        <v>18</v>
      </c>
      <c r="D506" s="240">
        <v>1</v>
      </c>
      <c r="E506" s="278">
        <v>15550</v>
      </c>
      <c r="F506" s="241">
        <f t="shared" si="14"/>
        <v>2954.5</v>
      </c>
      <c r="G506" s="241">
        <f t="shared" si="15"/>
        <v>18504.5</v>
      </c>
      <c r="I506" s="28"/>
      <c r="J506" s="28"/>
      <c r="K506" s="28"/>
      <c r="L506" s="25"/>
    </row>
    <row r="507" spans="1:12" ht="24.95" customHeight="1" x14ac:dyDescent="0.25">
      <c r="A507" s="73">
        <v>502</v>
      </c>
      <c r="B507" s="247" t="s">
        <v>1372</v>
      </c>
      <c r="C507" s="104" t="s">
        <v>18</v>
      </c>
      <c r="D507" s="240">
        <v>1</v>
      </c>
      <c r="E507" s="278">
        <v>191500</v>
      </c>
      <c r="F507" s="241">
        <f t="shared" si="14"/>
        <v>36385</v>
      </c>
      <c r="G507" s="241">
        <f t="shared" si="15"/>
        <v>227885</v>
      </c>
      <c r="I507" s="28"/>
      <c r="J507" s="28"/>
      <c r="K507" s="28"/>
      <c r="L507" s="25"/>
    </row>
    <row r="508" spans="1:12" ht="24.95" customHeight="1" x14ac:dyDescent="0.25">
      <c r="A508" s="73">
        <v>503</v>
      </c>
      <c r="B508" s="247" t="s">
        <v>1373</v>
      </c>
      <c r="C508" s="104" t="s">
        <v>18</v>
      </c>
      <c r="D508" s="240">
        <v>1</v>
      </c>
      <c r="E508" s="278">
        <v>4500</v>
      </c>
      <c r="F508" s="241">
        <f t="shared" si="14"/>
        <v>855</v>
      </c>
      <c r="G508" s="241">
        <f t="shared" si="15"/>
        <v>5355</v>
      </c>
      <c r="I508" s="28"/>
      <c r="J508" s="28"/>
      <c r="K508" s="28"/>
      <c r="L508" s="25"/>
    </row>
    <row r="509" spans="1:12" ht="24.95" customHeight="1" x14ac:dyDescent="0.25">
      <c r="A509" s="73">
        <v>504</v>
      </c>
      <c r="B509" s="247" t="s">
        <v>1376</v>
      </c>
      <c r="C509" s="104" t="s">
        <v>370</v>
      </c>
      <c r="D509" s="240">
        <v>1</v>
      </c>
      <c r="E509" s="278">
        <v>2800</v>
      </c>
      <c r="F509" s="241">
        <f t="shared" si="14"/>
        <v>532</v>
      </c>
      <c r="G509" s="241">
        <f t="shared" si="15"/>
        <v>3332</v>
      </c>
      <c r="I509" s="28"/>
      <c r="J509" s="28"/>
      <c r="K509" s="28"/>
      <c r="L509" s="25"/>
    </row>
    <row r="510" spans="1:12" ht="24.95" customHeight="1" x14ac:dyDescent="0.25">
      <c r="A510" s="73">
        <v>505</v>
      </c>
      <c r="B510" s="247" t="s">
        <v>1378</v>
      </c>
      <c r="C510" s="104" t="s">
        <v>18</v>
      </c>
      <c r="D510" s="240">
        <v>1</v>
      </c>
      <c r="E510" s="278">
        <v>80700</v>
      </c>
      <c r="F510" s="241">
        <f t="shared" si="14"/>
        <v>15333</v>
      </c>
      <c r="G510" s="241">
        <f t="shared" si="15"/>
        <v>96033</v>
      </c>
      <c r="I510" s="28"/>
      <c r="J510" s="28"/>
      <c r="K510" s="28"/>
      <c r="L510" s="25"/>
    </row>
    <row r="511" spans="1:12" ht="24.95" customHeight="1" x14ac:dyDescent="0.25">
      <c r="A511" s="73">
        <v>506</v>
      </c>
      <c r="B511" s="247" t="s">
        <v>1380</v>
      </c>
      <c r="C511" s="104" t="s">
        <v>18</v>
      </c>
      <c r="D511" s="240">
        <v>1</v>
      </c>
      <c r="E511" s="278">
        <v>15700</v>
      </c>
      <c r="F511" s="241">
        <f t="shared" si="14"/>
        <v>2983</v>
      </c>
      <c r="G511" s="241">
        <f t="shared" si="15"/>
        <v>18683</v>
      </c>
      <c r="I511" s="28"/>
      <c r="J511" s="28"/>
      <c r="K511" s="28"/>
      <c r="L511" s="25"/>
    </row>
    <row r="512" spans="1:12" ht="24.95" customHeight="1" x14ac:dyDescent="0.25">
      <c r="A512" s="73">
        <v>507</v>
      </c>
      <c r="B512" s="247" t="s">
        <v>1383</v>
      </c>
      <c r="C512" s="104" t="s">
        <v>18</v>
      </c>
      <c r="D512" s="240">
        <v>1</v>
      </c>
      <c r="E512" s="278">
        <v>39500</v>
      </c>
      <c r="F512" s="241">
        <f t="shared" si="14"/>
        <v>7505</v>
      </c>
      <c r="G512" s="241">
        <f t="shared" si="15"/>
        <v>47005</v>
      </c>
      <c r="I512" s="28"/>
      <c r="J512" s="28"/>
      <c r="K512" s="28"/>
      <c r="L512" s="25"/>
    </row>
    <row r="513" spans="1:12" ht="24.95" customHeight="1" x14ac:dyDescent="0.25">
      <c r="A513" s="73">
        <v>508</v>
      </c>
      <c r="B513" s="247" t="s">
        <v>1390</v>
      </c>
      <c r="C513" s="104" t="s">
        <v>1391</v>
      </c>
      <c r="D513" s="240">
        <v>1</v>
      </c>
      <c r="E513" s="278">
        <v>68700</v>
      </c>
      <c r="F513" s="241">
        <f t="shared" si="14"/>
        <v>13053</v>
      </c>
      <c r="G513" s="241">
        <f t="shared" si="15"/>
        <v>81753</v>
      </c>
      <c r="I513" s="28"/>
      <c r="J513" s="28"/>
      <c r="K513" s="28"/>
      <c r="L513" s="25"/>
    </row>
    <row r="514" spans="1:12" ht="24.95" customHeight="1" x14ac:dyDescent="0.25">
      <c r="A514" s="73">
        <v>509</v>
      </c>
      <c r="B514" s="247" t="s">
        <v>1392</v>
      </c>
      <c r="C514" s="104" t="s">
        <v>907</v>
      </c>
      <c r="D514" s="240">
        <v>1</v>
      </c>
      <c r="E514" s="278">
        <v>78900</v>
      </c>
      <c r="F514" s="241">
        <f t="shared" si="14"/>
        <v>14991</v>
      </c>
      <c r="G514" s="241">
        <f t="shared" si="15"/>
        <v>93891</v>
      </c>
      <c r="I514" s="28"/>
      <c r="J514" s="28"/>
      <c r="K514" s="28"/>
      <c r="L514" s="25"/>
    </row>
    <row r="515" spans="1:12" ht="24.95" customHeight="1" x14ac:dyDescent="0.25">
      <c r="A515" s="73">
        <v>510</v>
      </c>
      <c r="B515" s="247" t="s">
        <v>1395</v>
      </c>
      <c r="C515" s="104" t="s">
        <v>18</v>
      </c>
      <c r="D515" s="240">
        <v>1</v>
      </c>
      <c r="E515" s="278">
        <v>642900</v>
      </c>
      <c r="F515" s="241">
        <f t="shared" si="14"/>
        <v>122151</v>
      </c>
      <c r="G515" s="241">
        <f t="shared" si="15"/>
        <v>765051</v>
      </c>
      <c r="I515" s="28"/>
      <c r="J515" s="28"/>
      <c r="K515" s="28"/>
      <c r="L515" s="25"/>
    </row>
    <row r="516" spans="1:12" ht="24.95" customHeight="1" x14ac:dyDescent="0.25">
      <c r="A516" s="73">
        <v>511</v>
      </c>
      <c r="B516" s="247" t="s">
        <v>1397</v>
      </c>
      <c r="C516" s="104" t="s">
        <v>18</v>
      </c>
      <c r="D516" s="240">
        <v>1</v>
      </c>
      <c r="E516" s="278">
        <v>209900</v>
      </c>
      <c r="F516" s="241">
        <f t="shared" si="14"/>
        <v>39881</v>
      </c>
      <c r="G516" s="241">
        <f t="shared" si="15"/>
        <v>249781</v>
      </c>
      <c r="I516" s="28"/>
      <c r="J516" s="28"/>
      <c r="K516" s="28"/>
      <c r="L516" s="25"/>
    </row>
    <row r="517" spans="1:12" ht="24.95" customHeight="1" x14ac:dyDescent="0.25">
      <c r="A517" s="73">
        <v>512</v>
      </c>
      <c r="B517" s="247" t="s">
        <v>1399</v>
      </c>
      <c r="C517" s="104" t="s">
        <v>18</v>
      </c>
      <c r="D517" s="240">
        <v>1</v>
      </c>
      <c r="E517" s="278">
        <v>358700</v>
      </c>
      <c r="F517" s="241">
        <f t="shared" si="14"/>
        <v>68153</v>
      </c>
      <c r="G517" s="241">
        <f t="shared" si="15"/>
        <v>426853</v>
      </c>
      <c r="I517" s="28"/>
      <c r="J517" s="28"/>
      <c r="K517" s="28"/>
      <c r="L517" s="25"/>
    </row>
    <row r="518" spans="1:12" ht="24.95" customHeight="1" x14ac:dyDescent="0.25">
      <c r="A518" s="73">
        <v>513</v>
      </c>
      <c r="B518" s="247" t="s">
        <v>1511</v>
      </c>
      <c r="C518" s="104" t="s">
        <v>18</v>
      </c>
      <c r="D518" s="240">
        <v>1</v>
      </c>
      <c r="E518" s="278">
        <v>1500</v>
      </c>
      <c r="F518" s="241">
        <f t="shared" si="14"/>
        <v>285</v>
      </c>
      <c r="G518" s="241">
        <f t="shared" si="15"/>
        <v>1785</v>
      </c>
      <c r="I518" s="28"/>
      <c r="J518" s="28"/>
      <c r="K518" s="28"/>
      <c r="L518" s="25"/>
    </row>
    <row r="519" spans="1:12" ht="24.95" customHeight="1" x14ac:dyDescent="0.25">
      <c r="A519" s="73">
        <v>514</v>
      </c>
      <c r="B519" s="247" t="s">
        <v>1402</v>
      </c>
      <c r="C519" s="104" t="s">
        <v>18</v>
      </c>
      <c r="D519" s="240">
        <v>1</v>
      </c>
      <c r="E519" s="278">
        <v>9800</v>
      </c>
      <c r="F519" s="241">
        <f t="shared" ref="F519:F538" si="16">+E519*0.19</f>
        <v>1862</v>
      </c>
      <c r="G519" s="241">
        <f t="shared" ref="G519:G538" si="17">+F519+E519</f>
        <v>11662</v>
      </c>
      <c r="I519" s="28"/>
      <c r="J519" s="28"/>
      <c r="K519" s="28"/>
      <c r="L519" s="25"/>
    </row>
    <row r="520" spans="1:12" ht="24.95" customHeight="1" x14ac:dyDescent="0.25">
      <c r="A520" s="73">
        <v>515</v>
      </c>
      <c r="B520" s="247" t="s">
        <v>1404</v>
      </c>
      <c r="C520" s="104" t="s">
        <v>18</v>
      </c>
      <c r="D520" s="240">
        <v>1</v>
      </c>
      <c r="E520" s="278">
        <v>3000</v>
      </c>
      <c r="F520" s="241">
        <f t="shared" si="16"/>
        <v>570</v>
      </c>
      <c r="G520" s="241">
        <f t="shared" si="17"/>
        <v>3570</v>
      </c>
      <c r="I520" s="28"/>
      <c r="J520" s="28"/>
      <c r="K520" s="28"/>
      <c r="L520" s="25"/>
    </row>
    <row r="521" spans="1:12" ht="24.95" customHeight="1" x14ac:dyDescent="0.25">
      <c r="A521" s="73">
        <v>516</v>
      </c>
      <c r="B521" s="247" t="s">
        <v>1512</v>
      </c>
      <c r="C521" s="104" t="s">
        <v>18</v>
      </c>
      <c r="D521" s="240">
        <v>1</v>
      </c>
      <c r="E521" s="278">
        <v>450800</v>
      </c>
      <c r="F521" s="241">
        <f t="shared" si="16"/>
        <v>85652</v>
      </c>
      <c r="G521" s="241">
        <f t="shared" si="17"/>
        <v>536452</v>
      </c>
      <c r="I521" s="28"/>
      <c r="J521" s="28"/>
      <c r="K521" s="28"/>
      <c r="L521" s="25"/>
    </row>
    <row r="522" spans="1:12" ht="24.95" customHeight="1" x14ac:dyDescent="0.25">
      <c r="A522" s="73">
        <v>517</v>
      </c>
      <c r="B522" s="247" t="s">
        <v>1407</v>
      </c>
      <c r="C522" s="104" t="s">
        <v>1408</v>
      </c>
      <c r="D522" s="240">
        <v>1</v>
      </c>
      <c r="E522" s="278">
        <v>589500</v>
      </c>
      <c r="F522" s="241">
        <f t="shared" si="16"/>
        <v>112005</v>
      </c>
      <c r="G522" s="241">
        <f t="shared" si="17"/>
        <v>701505</v>
      </c>
      <c r="I522" s="28"/>
      <c r="J522" s="28"/>
      <c r="K522" s="28"/>
      <c r="L522" s="25"/>
    </row>
    <row r="523" spans="1:12" ht="24.95" customHeight="1" x14ac:dyDescent="0.25">
      <c r="A523" s="73">
        <v>518</v>
      </c>
      <c r="B523" s="247" t="s">
        <v>1513</v>
      </c>
      <c r="C523" s="104" t="s">
        <v>18</v>
      </c>
      <c r="D523" s="240">
        <v>1</v>
      </c>
      <c r="E523" s="278">
        <v>250140</v>
      </c>
      <c r="F523" s="241">
        <f t="shared" si="16"/>
        <v>47526.6</v>
      </c>
      <c r="G523" s="241">
        <f t="shared" si="17"/>
        <v>297666.59999999998</v>
      </c>
      <c r="I523" s="28"/>
      <c r="J523" s="28"/>
      <c r="K523" s="28"/>
      <c r="L523" s="25"/>
    </row>
    <row r="524" spans="1:12" ht="24.95" customHeight="1" x14ac:dyDescent="0.25">
      <c r="A524" s="73">
        <v>519</v>
      </c>
      <c r="B524" s="247" t="s">
        <v>1411</v>
      </c>
      <c r="C524" s="104" t="s">
        <v>18</v>
      </c>
      <c r="D524" s="240">
        <v>1</v>
      </c>
      <c r="E524" s="278">
        <v>267800</v>
      </c>
      <c r="F524" s="241">
        <f t="shared" si="16"/>
        <v>50882</v>
      </c>
      <c r="G524" s="241">
        <f t="shared" si="17"/>
        <v>318682</v>
      </c>
      <c r="I524" s="28"/>
      <c r="J524" s="28"/>
      <c r="K524" s="28"/>
      <c r="L524" s="25"/>
    </row>
    <row r="525" spans="1:12" ht="24.95" customHeight="1" x14ac:dyDescent="0.25">
      <c r="A525" s="73">
        <v>520</v>
      </c>
      <c r="B525" s="247" t="s">
        <v>1413</v>
      </c>
      <c r="C525" s="104" t="s">
        <v>18</v>
      </c>
      <c r="D525" s="240">
        <v>1</v>
      </c>
      <c r="E525" s="278">
        <v>373100</v>
      </c>
      <c r="F525" s="241">
        <f t="shared" si="16"/>
        <v>70889</v>
      </c>
      <c r="G525" s="241">
        <f t="shared" si="17"/>
        <v>443989</v>
      </c>
      <c r="I525" s="28"/>
      <c r="J525" s="28"/>
      <c r="K525" s="28"/>
      <c r="L525" s="25"/>
    </row>
    <row r="526" spans="1:12" ht="24.95" customHeight="1" x14ac:dyDescent="0.25">
      <c r="A526" s="73">
        <v>521</v>
      </c>
      <c r="B526" s="247" t="s">
        <v>1414</v>
      </c>
      <c r="C526" s="104" t="s">
        <v>18</v>
      </c>
      <c r="D526" s="240">
        <v>1</v>
      </c>
      <c r="E526" s="278">
        <v>1354000</v>
      </c>
      <c r="F526" s="241">
        <f t="shared" si="16"/>
        <v>257260</v>
      </c>
      <c r="G526" s="241">
        <f t="shared" si="17"/>
        <v>1611260</v>
      </c>
      <c r="I526" s="28"/>
      <c r="J526" s="28"/>
      <c r="K526" s="28"/>
      <c r="L526" s="25"/>
    </row>
    <row r="527" spans="1:12" ht="24.95" customHeight="1" x14ac:dyDescent="0.25">
      <c r="A527" s="73">
        <v>522</v>
      </c>
      <c r="B527" s="247" t="s">
        <v>1415</v>
      </c>
      <c r="C527" s="104" t="s">
        <v>18</v>
      </c>
      <c r="D527" s="240">
        <v>1</v>
      </c>
      <c r="E527" s="278">
        <v>1250400</v>
      </c>
      <c r="F527" s="241">
        <f t="shared" si="16"/>
        <v>237576</v>
      </c>
      <c r="G527" s="241">
        <f t="shared" si="17"/>
        <v>1487976</v>
      </c>
      <c r="I527" s="28"/>
      <c r="J527" s="28"/>
      <c r="K527" s="28"/>
      <c r="L527" s="25"/>
    </row>
    <row r="528" spans="1:12" ht="24.95" customHeight="1" x14ac:dyDescent="0.25">
      <c r="A528" s="73">
        <v>523</v>
      </c>
      <c r="B528" s="247" t="s">
        <v>1514</v>
      </c>
      <c r="C528" s="104" t="s">
        <v>18</v>
      </c>
      <c r="D528" s="240">
        <v>1</v>
      </c>
      <c r="E528" s="278">
        <v>1000</v>
      </c>
      <c r="F528" s="241">
        <f t="shared" si="16"/>
        <v>190</v>
      </c>
      <c r="G528" s="241">
        <f t="shared" si="17"/>
        <v>1190</v>
      </c>
      <c r="I528" s="28"/>
      <c r="J528" s="28"/>
      <c r="K528" s="28"/>
      <c r="L528" s="25"/>
    </row>
    <row r="529" spans="1:12" ht="24.95" customHeight="1" x14ac:dyDescent="0.25">
      <c r="A529" s="73">
        <v>524</v>
      </c>
      <c r="B529" s="247" t="s">
        <v>1417</v>
      </c>
      <c r="C529" s="104" t="s">
        <v>18</v>
      </c>
      <c r="D529" s="240">
        <v>1</v>
      </c>
      <c r="E529" s="278">
        <v>5000</v>
      </c>
      <c r="F529" s="241">
        <f t="shared" si="16"/>
        <v>950</v>
      </c>
      <c r="G529" s="241">
        <f t="shared" si="17"/>
        <v>5950</v>
      </c>
      <c r="I529" s="28"/>
      <c r="J529" s="28"/>
      <c r="K529" s="28"/>
      <c r="L529" s="25"/>
    </row>
    <row r="530" spans="1:12" ht="24.95" customHeight="1" x14ac:dyDescent="0.25">
      <c r="A530" s="73">
        <v>525</v>
      </c>
      <c r="B530" s="247" t="s">
        <v>1419</v>
      </c>
      <c r="C530" s="104" t="s">
        <v>18</v>
      </c>
      <c r="D530" s="240">
        <v>1</v>
      </c>
      <c r="E530" s="278">
        <v>10000</v>
      </c>
      <c r="F530" s="241">
        <f t="shared" si="16"/>
        <v>1900</v>
      </c>
      <c r="G530" s="241">
        <f t="shared" si="17"/>
        <v>11900</v>
      </c>
      <c r="I530" s="28"/>
      <c r="J530" s="28"/>
      <c r="K530" s="28"/>
      <c r="L530" s="25"/>
    </row>
    <row r="531" spans="1:12" ht="24.95" customHeight="1" x14ac:dyDescent="0.25">
      <c r="A531" s="73">
        <v>526</v>
      </c>
      <c r="B531" s="247" t="s">
        <v>1421</v>
      </c>
      <c r="C531" s="104" t="s">
        <v>1422</v>
      </c>
      <c r="D531" s="240">
        <v>1</v>
      </c>
      <c r="E531" s="278">
        <v>238700</v>
      </c>
      <c r="F531" s="241">
        <f t="shared" si="16"/>
        <v>45353</v>
      </c>
      <c r="G531" s="241">
        <f t="shared" si="17"/>
        <v>284053</v>
      </c>
      <c r="I531" s="28"/>
      <c r="J531" s="28"/>
      <c r="K531" s="28"/>
      <c r="L531" s="25"/>
    </row>
    <row r="532" spans="1:12" ht="24.95" customHeight="1" x14ac:dyDescent="0.25">
      <c r="A532" s="73">
        <v>527</v>
      </c>
      <c r="B532" s="247" t="s">
        <v>1424</v>
      </c>
      <c r="C532" s="104" t="s">
        <v>1425</v>
      </c>
      <c r="D532" s="240">
        <v>1</v>
      </c>
      <c r="E532" s="278">
        <v>115400</v>
      </c>
      <c r="F532" s="241">
        <f t="shared" si="16"/>
        <v>21926</v>
      </c>
      <c r="G532" s="241">
        <f t="shared" si="17"/>
        <v>137326</v>
      </c>
      <c r="I532" s="28"/>
      <c r="J532" s="28"/>
      <c r="K532" s="28"/>
      <c r="L532" s="25"/>
    </row>
    <row r="533" spans="1:12" ht="24.95" customHeight="1" x14ac:dyDescent="0.25">
      <c r="A533" s="73">
        <v>528</v>
      </c>
      <c r="B533" s="247" t="s">
        <v>1427</v>
      </c>
      <c r="C533" s="104" t="s">
        <v>18</v>
      </c>
      <c r="D533" s="240">
        <v>1</v>
      </c>
      <c r="E533" s="278">
        <v>158900</v>
      </c>
      <c r="F533" s="241">
        <f t="shared" si="16"/>
        <v>30191</v>
      </c>
      <c r="G533" s="241">
        <f t="shared" si="17"/>
        <v>189091</v>
      </c>
      <c r="I533" s="28"/>
      <c r="J533" s="28"/>
      <c r="K533" s="28"/>
      <c r="L533" s="25"/>
    </row>
    <row r="534" spans="1:12" ht="24.95" customHeight="1" x14ac:dyDescent="0.25">
      <c r="A534" s="73">
        <v>529</v>
      </c>
      <c r="B534" s="247" t="s">
        <v>1429</v>
      </c>
      <c r="C534" s="104" t="s">
        <v>18</v>
      </c>
      <c r="D534" s="240">
        <v>1</v>
      </c>
      <c r="E534" s="278">
        <v>52100</v>
      </c>
      <c r="F534" s="241">
        <f t="shared" si="16"/>
        <v>9899</v>
      </c>
      <c r="G534" s="241">
        <f t="shared" si="17"/>
        <v>61999</v>
      </c>
      <c r="I534" s="28"/>
      <c r="J534" s="28"/>
      <c r="K534" s="28"/>
      <c r="L534" s="25"/>
    </row>
    <row r="535" spans="1:12" ht="24.95" customHeight="1" x14ac:dyDescent="0.25">
      <c r="A535" s="73">
        <v>530</v>
      </c>
      <c r="B535" s="247" t="s">
        <v>1431</v>
      </c>
      <c r="C535" s="104" t="s">
        <v>18</v>
      </c>
      <c r="D535" s="240">
        <v>1</v>
      </c>
      <c r="E535" s="278">
        <v>9000</v>
      </c>
      <c r="F535" s="241">
        <f t="shared" si="16"/>
        <v>1710</v>
      </c>
      <c r="G535" s="241">
        <f t="shared" si="17"/>
        <v>10710</v>
      </c>
      <c r="I535" s="28"/>
      <c r="J535" s="28"/>
      <c r="K535" s="28"/>
      <c r="L535" s="25"/>
    </row>
    <row r="536" spans="1:12" ht="35.25" customHeight="1" x14ac:dyDescent="0.25">
      <c r="A536" s="73">
        <v>531</v>
      </c>
      <c r="B536" s="284" t="s">
        <v>1434</v>
      </c>
      <c r="C536" s="104" t="s">
        <v>18</v>
      </c>
      <c r="D536" s="240">
        <v>1</v>
      </c>
      <c r="E536" s="278">
        <v>3500</v>
      </c>
      <c r="F536" s="241">
        <f t="shared" si="16"/>
        <v>665</v>
      </c>
      <c r="G536" s="241">
        <f t="shared" si="17"/>
        <v>4165</v>
      </c>
      <c r="I536" s="28"/>
      <c r="J536" s="28"/>
      <c r="K536" s="28"/>
      <c r="L536" s="25"/>
    </row>
    <row r="537" spans="1:12" ht="24.95" customHeight="1" x14ac:dyDescent="0.25">
      <c r="A537" s="73">
        <v>532</v>
      </c>
      <c r="B537" s="247" t="s">
        <v>1436</v>
      </c>
      <c r="C537" s="104" t="s">
        <v>18</v>
      </c>
      <c r="D537" s="240">
        <v>1</v>
      </c>
      <c r="E537" s="278">
        <v>226500</v>
      </c>
      <c r="F537" s="241">
        <f t="shared" si="16"/>
        <v>43035</v>
      </c>
      <c r="G537" s="241">
        <f t="shared" si="17"/>
        <v>269535</v>
      </c>
      <c r="I537" s="28"/>
      <c r="J537" s="28"/>
      <c r="K537" s="28"/>
      <c r="L537" s="25"/>
    </row>
    <row r="538" spans="1:12" ht="24.95" customHeight="1" x14ac:dyDescent="0.25">
      <c r="A538" s="73">
        <v>533</v>
      </c>
      <c r="B538" s="247" t="s">
        <v>1438</v>
      </c>
      <c r="C538" s="104" t="s">
        <v>18</v>
      </c>
      <c r="D538" s="240">
        <v>1</v>
      </c>
      <c r="E538" s="278">
        <v>98580</v>
      </c>
      <c r="F538" s="241">
        <f t="shared" si="16"/>
        <v>18730.2</v>
      </c>
      <c r="G538" s="241">
        <f t="shared" si="17"/>
        <v>117310.2</v>
      </c>
      <c r="I538" s="28"/>
      <c r="J538" s="28"/>
      <c r="K538" s="28"/>
      <c r="L538" s="25"/>
    </row>
    <row r="539" spans="1:12" x14ac:dyDescent="0.25">
      <c r="E539" s="285">
        <f>SUM(E6:E538)</f>
        <v>72157975</v>
      </c>
    </row>
  </sheetData>
  <mergeCells count="2">
    <mergeCell ref="A1:G1"/>
    <mergeCell ref="A3:G3"/>
  </mergeCells>
  <pageMargins left="0.7" right="0.7" top="0.75" bottom="0.75" header="0.3" footer="0.3"/>
  <pageSetup paperSize="9" scale="3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11</vt:i4>
      </vt:variant>
    </vt:vector>
  </HeadingPairs>
  <TitlesOfParts>
    <vt:vector size="26" baseType="lpstr">
      <vt:lpstr>matriz de relevancia</vt:lpstr>
      <vt:lpstr>RESUMEN CONSTANCIA DE MERCADO </vt:lpstr>
      <vt:lpstr>ESTUDIO DE MERCADO</vt:lpstr>
      <vt:lpstr>RESUMEN CONSTANCIA DE MERCA</vt:lpstr>
      <vt:lpstr>ESTUDIO DE MERCADO </vt:lpstr>
      <vt:lpstr>Item no incluidos en el catalog</vt:lpstr>
      <vt:lpstr>Items incluidos AMP</vt:lpstr>
      <vt:lpstr>FF SOLUCIONES</vt:lpstr>
      <vt:lpstr>INVESAKK SAS</vt:lpstr>
      <vt:lpstr>NELSON ORLANDO ESPITIA</vt:lpstr>
      <vt:lpstr>SOLUCIONES INTEGRALES UNION</vt:lpstr>
      <vt:lpstr>UT ESTUDIO 049</vt:lpstr>
      <vt:lpstr>UT SOLUCION FERRETERA</vt:lpstr>
      <vt:lpstr>LISTA DE PRECIOS TECHO  (2)</vt:lpstr>
      <vt:lpstr>ESTUDIO DE MERCADO (2)</vt:lpstr>
      <vt:lpstr>'ESTUDIO DE MERCADO '!Área_de_impresión</vt:lpstr>
      <vt:lpstr>'FF SOLUCIONES'!Área_de_impresión</vt:lpstr>
      <vt:lpstr>'INVESAKK SAS'!Área_de_impresión</vt:lpstr>
      <vt:lpstr>'Item no incluidos en el catalog'!Área_de_impresión</vt:lpstr>
      <vt:lpstr>'LISTA DE PRECIOS TECHO  (2)'!Área_de_impresión</vt:lpstr>
      <vt:lpstr>'NELSON ORLANDO ESPITIA'!Área_de_impresión</vt:lpstr>
      <vt:lpstr>'RESUMEN CONSTANCIA DE MERCA'!Área_de_impresión</vt:lpstr>
      <vt:lpstr>'RESUMEN CONSTANCIA DE MERCADO '!Área_de_impresión</vt:lpstr>
      <vt:lpstr>'SOLUCIONES INTEGRALES UNION'!Área_de_impresión</vt:lpstr>
      <vt:lpstr>'UT ESTUDIO 049'!Área_de_impresión</vt:lpstr>
      <vt:lpstr>'UT SOLUCION FERRETERA'!Área_de_impresión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Terraza Velásquez</dc:creator>
  <cp:lastModifiedBy>Nydia Moreno</cp:lastModifiedBy>
  <cp:lastPrinted>2022-04-21T16:44:43Z</cp:lastPrinted>
  <dcterms:created xsi:type="dcterms:W3CDTF">2019-04-10T13:06:24Z</dcterms:created>
  <dcterms:modified xsi:type="dcterms:W3CDTF">2022-05-06T14:27:59Z</dcterms:modified>
</cp:coreProperties>
</file>